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hidePivotFieldList="1"/>
  <xr:revisionPtr revIDLastSave="12" documentId="13_ncr:1_{F7EBE860-4900-47E9-A445-868859360BDB}" xr6:coauthVersionLast="47" xr6:coauthVersionMax="47" xr10:uidLastSave="{3E343AA3-DF98-4596-9B06-552D8D003F50}"/>
  <workbookProtection workbookAlgorithmName="SHA-512" workbookHashValue="Fd4xrsHTSwBP0ZRugADD9BiSWq3mr3AS6cXTPlQ3BYfi2HILGphqOPyVN57bHNz4RuNcbUubvSWQFsJyVzIDww==" workbookSaltValue="JJTYkIbqAjli63XNSvp2Yg==" workbookSpinCount="100000" lockStructure="1"/>
  <bookViews>
    <workbookView xWindow="36960" yWindow="-5175" windowWidth="28455" windowHeight="14655" tabRatio="564" activeTab="1" xr2:uid="{4AC61D0A-9725-4CC6-8E4C-1B4320692A3D}"/>
  </bookViews>
  <sheets>
    <sheet name="Disclaimer" sheetId="198" r:id="rId1"/>
    <sheet name="Index" sheetId="199" r:id="rId2"/>
    <sheet name="CDPs" sheetId="353" r:id="rId3"/>
    <sheet name="Summary" sheetId="131" r:id="rId4"/>
    <sheet name="Comparison" sheetId="181" r:id="rId5"/>
    <sheet name="Available CDPs" sheetId="356" state="hidden" r:id="rId6"/>
    <sheet name="Capacity" sheetId="338" state="hidden" r:id="rId7"/>
    <sheet name="Generation" sheetId="339" state="hidden" r:id="rId8"/>
    <sheet name="Storage Capacity" sheetId="343" state="hidden" r:id="rId9"/>
    <sheet name="Storage Energy" sheetId="344" state="hidden" r:id="rId10"/>
    <sheet name="Dispatchable Built" sheetId="346" state="hidden" r:id="rId11"/>
    <sheet name="Dispatchable Retired" sheetId="345" state="hidden" r:id="rId12"/>
    <sheet name="REZ Generation Capacity" sheetId="347" r:id="rId13"/>
    <sheet name="REZ Generation" sheetId="348" r:id="rId14"/>
    <sheet name="Emissions" sheetId="349" state="hidden" r:id="rId15"/>
    <sheet name="Imports and Exports" sheetId="355" state="hidden" r:id="rId16"/>
    <sheet name="Costs" sheetId="350" state="hidden" r:id="rId17"/>
    <sheet name="Flow path augmentations" sheetId="352" state="hidden" r:id="rId18"/>
  </sheets>
  <definedNames>
    <definedName name="_xlnm._FilterDatabase" localSheetId="6" hidden="1">Capacity!$A$3:$C$626</definedName>
    <definedName name="_xlnm._FilterDatabase" localSheetId="16">Costs!$A$3:$B$66</definedName>
    <definedName name="_xlnm._FilterDatabase" localSheetId="10">'Dispatchable Built'!$A$3:$C$490</definedName>
    <definedName name="_xlnm._FilterDatabase" localSheetId="11">'Dispatchable Retired'!$A$3:$C$306</definedName>
    <definedName name="_xlnm._FilterDatabase" localSheetId="14">Emissions!$A$3:$B$11</definedName>
    <definedName name="_xlnm._FilterDatabase" localSheetId="17">'Flow path augmentations'!$A$3:$A$18</definedName>
    <definedName name="_xlnm._FilterDatabase" localSheetId="7">Generation!$A$3:$C$746</definedName>
    <definedName name="_xlnm._FilterDatabase" localSheetId="15">'Imports and Exports'!$A$3:$C$162</definedName>
    <definedName name="_xlnm._FilterDatabase" localSheetId="13">'REZ Generation'!$A$3:$E$650</definedName>
    <definedName name="_xlnm._FilterDatabase" localSheetId="12">'REZ Generation Capacity'!$A$3:$E$650</definedName>
    <definedName name="_xlnm._FilterDatabase" localSheetId="8">'Storage Capacity'!$A$3:$C$250</definedName>
    <definedName name="_xlnm._FilterDatabase" localSheetId="9">'Storage Energy'!$A$3:$C$250</definedName>
    <definedName name="AvailableCDPs">'Available CDPs'!$A$4:$A$11</definedName>
    <definedName name="Comparison_CDP1">Comparison!$B$8</definedName>
    <definedName name="Comparison_CDP2">Comparison!$B$9</definedName>
    <definedName name="Summary_CDP">Summary!$B$8</definedName>
    <definedName name="WACC">0.075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214" i="131" l="1"/>
  <c r="AI214" i="131"/>
  <c r="AH214" i="131"/>
  <c r="AG214" i="131"/>
  <c r="AF214" i="131"/>
  <c r="AE214" i="131"/>
  <c r="AD214" i="131"/>
  <c r="AC214" i="131"/>
  <c r="AB214" i="131"/>
  <c r="AA214" i="131"/>
  <c r="Z214" i="131"/>
  <c r="Y214" i="131"/>
  <c r="X214" i="131"/>
  <c r="W214" i="131"/>
  <c r="V214" i="131"/>
  <c r="U214" i="131"/>
  <c r="T214" i="131"/>
  <c r="S214" i="131"/>
  <c r="R214" i="131"/>
  <c r="Q214" i="131"/>
  <c r="P214" i="131"/>
  <c r="O214" i="131"/>
  <c r="N214" i="131"/>
  <c r="M214" i="131"/>
  <c r="L214" i="131"/>
  <c r="K214" i="131"/>
  <c r="J214" i="131"/>
  <c r="I214" i="131"/>
  <c r="I182" i="181"/>
  <c r="A178" i="181"/>
  <c r="I213" i="131"/>
  <c r="A209" i="131"/>
  <c r="I183" i="181"/>
  <c r="J183" i="181"/>
  <c r="K183" i="181"/>
  <c r="L183" i="181"/>
  <c r="M183" i="181"/>
  <c r="N183" i="181"/>
  <c r="O183" i="181"/>
  <c r="P183" i="181"/>
  <c r="Q183" i="181"/>
  <c r="R183" i="181"/>
  <c r="S183" i="181"/>
  <c r="T183" i="181"/>
  <c r="U183" i="181"/>
  <c r="V183" i="181"/>
  <c r="W183" i="181"/>
  <c r="X183" i="181"/>
  <c r="Y183" i="181"/>
  <c r="Z183" i="181"/>
  <c r="AA183" i="181"/>
  <c r="AB183" i="181"/>
  <c r="AC183" i="181"/>
  <c r="AD183" i="181"/>
  <c r="AE183" i="181"/>
  <c r="AF183" i="181"/>
  <c r="AG183" i="181"/>
  <c r="AH183" i="181"/>
  <c r="AI183" i="181"/>
  <c r="AJ183" i="181"/>
  <c r="N182" i="181"/>
  <c r="Q182" i="181"/>
  <c r="Y182" i="181"/>
  <c r="AG182" i="181"/>
  <c r="C9" i="181"/>
  <c r="C8" i="181"/>
  <c r="C8" i="131"/>
  <c r="I215" i="131" l="1"/>
  <c r="AF182" i="181"/>
  <c r="AF184" i="181" s="1"/>
  <c r="X182" i="181"/>
  <c r="X184" i="181" s="1"/>
  <c r="P182" i="181"/>
  <c r="P184" i="181" s="1"/>
  <c r="O213" i="131"/>
  <c r="W213" i="131"/>
  <c r="W215" i="131" s="1"/>
  <c r="AE213" i="131"/>
  <c r="AE215" i="131" s="1"/>
  <c r="AD182" i="181"/>
  <c r="AD184" i="181" s="1"/>
  <c r="V182" i="181"/>
  <c r="V184" i="181" s="1"/>
  <c r="P213" i="131"/>
  <c r="X213" i="131"/>
  <c r="AF213" i="131"/>
  <c r="AC182" i="181"/>
  <c r="AC184" i="181" s="1"/>
  <c r="U182" i="181"/>
  <c r="U184" i="181" s="1"/>
  <c r="M182" i="181"/>
  <c r="M184" i="181" s="1"/>
  <c r="AJ182" i="181"/>
  <c r="AJ184" i="181" s="1"/>
  <c r="AB182" i="181"/>
  <c r="AB184" i="181" s="1"/>
  <c r="T182" i="181"/>
  <c r="T184" i="181" s="1"/>
  <c r="L182" i="181"/>
  <c r="L184" i="181" s="1"/>
  <c r="AI182" i="181"/>
  <c r="AI184" i="181" s="1"/>
  <c r="AA182" i="181"/>
  <c r="AA184" i="181" s="1"/>
  <c r="S182" i="181"/>
  <c r="S184" i="181" s="1"/>
  <c r="K182" i="181"/>
  <c r="K184" i="181" s="1"/>
  <c r="N184" i="181"/>
  <c r="AH182" i="181"/>
  <c r="AH184" i="181" s="1"/>
  <c r="Z182" i="181"/>
  <c r="Z184" i="181" s="1"/>
  <c r="R182" i="181"/>
  <c r="R184" i="181" s="1"/>
  <c r="J182" i="181"/>
  <c r="J184" i="181" s="1"/>
  <c r="L213" i="131"/>
  <c r="L215" i="131" s="1"/>
  <c r="T213" i="131"/>
  <c r="T215" i="131" s="1"/>
  <c r="AB213" i="131"/>
  <c r="AB215" i="131" s="1"/>
  <c r="AJ213" i="131"/>
  <c r="AJ215" i="131" s="1"/>
  <c r="AG184" i="181"/>
  <c r="Y184" i="181"/>
  <c r="Q184" i="181"/>
  <c r="M213" i="131"/>
  <c r="M215" i="131" s="1"/>
  <c r="U213" i="131"/>
  <c r="U215" i="131" s="1"/>
  <c r="AC213" i="131"/>
  <c r="AC215" i="131" s="1"/>
  <c r="N213" i="131"/>
  <c r="N215" i="131" s="1"/>
  <c r="V213" i="131"/>
  <c r="V215" i="131" s="1"/>
  <c r="AD213" i="131"/>
  <c r="AD215" i="131" s="1"/>
  <c r="AE182" i="181"/>
  <c r="AE184" i="181" s="1"/>
  <c r="W182" i="181"/>
  <c r="W184" i="181" s="1"/>
  <c r="O182" i="181"/>
  <c r="O184" i="181" s="1"/>
  <c r="Q213" i="131"/>
  <c r="Q215" i="131" s="1"/>
  <c r="Y213" i="131"/>
  <c r="Y215" i="131" s="1"/>
  <c r="AG213" i="131"/>
  <c r="AG215" i="131" s="1"/>
  <c r="J213" i="131"/>
  <c r="J215" i="131" s="1"/>
  <c r="R213" i="131"/>
  <c r="R215" i="131" s="1"/>
  <c r="Z213" i="131"/>
  <c r="Z215" i="131" s="1"/>
  <c r="AH213" i="131"/>
  <c r="AH215" i="131" s="1"/>
  <c r="K213" i="131"/>
  <c r="K215" i="131" s="1"/>
  <c r="S213" i="131"/>
  <c r="S215" i="131" s="1"/>
  <c r="AA213" i="131"/>
  <c r="AA215" i="131" s="1"/>
  <c r="AI213" i="131"/>
  <c r="AI215" i="131" s="1"/>
  <c r="P215" i="131"/>
  <c r="X215" i="131"/>
  <c r="AF215" i="131"/>
  <c r="I184" i="181"/>
  <c r="O215" i="131"/>
  <c r="A4" i="181" l="1"/>
  <c r="J197" i="181" l="1"/>
  <c r="I197" i="181"/>
  <c r="J198" i="181" l="1"/>
  <c r="J199" i="181"/>
  <c r="J200" i="181"/>
  <c r="J201" i="181"/>
  <c r="J202" i="181"/>
  <c r="J203" i="181"/>
  <c r="J204" i="181"/>
  <c r="J205" i="181"/>
  <c r="J206" i="181"/>
  <c r="J207" i="181"/>
  <c r="J208" i="181"/>
  <c r="J209" i="181"/>
  <c r="J210" i="181"/>
  <c r="J211" i="181"/>
  <c r="J212" i="181"/>
  <c r="I280" i="131"/>
  <c r="I282" i="131"/>
  <c r="I283" i="131"/>
  <c r="I285" i="131"/>
  <c r="I286" i="131"/>
  <c r="I287" i="131"/>
  <c r="I288" i="131"/>
  <c r="I290" i="131"/>
  <c r="I291" i="131"/>
  <c r="I279" i="131"/>
  <c r="AK21" i="131"/>
  <c r="AJ21" i="131"/>
  <c r="AI21" i="131"/>
  <c r="AH21" i="131"/>
  <c r="AG21" i="131"/>
  <c r="AF21" i="131"/>
  <c r="AE21" i="131"/>
  <c r="AD21" i="131"/>
  <c r="AC21" i="131"/>
  <c r="AB21" i="131"/>
  <c r="AA21" i="131"/>
  <c r="Z21" i="131"/>
  <c r="Y21" i="131"/>
  <c r="X21" i="131"/>
  <c r="W21" i="131"/>
  <c r="V21" i="131"/>
  <c r="U21" i="131"/>
  <c r="T21" i="131"/>
  <c r="S21" i="131"/>
  <c r="R21" i="131"/>
  <c r="Q21" i="131"/>
  <c r="P21" i="131"/>
  <c r="O21" i="131"/>
  <c r="N21" i="131"/>
  <c r="M21" i="131"/>
  <c r="L21" i="131"/>
  <c r="K21" i="131"/>
  <c r="J21" i="131"/>
  <c r="AK20" i="131"/>
  <c r="AJ20" i="131"/>
  <c r="AI20" i="131"/>
  <c r="AH20" i="131"/>
  <c r="AG20" i="131"/>
  <c r="AF20" i="131"/>
  <c r="AE20" i="131"/>
  <c r="AD20" i="131"/>
  <c r="AC20" i="131"/>
  <c r="AB20" i="131"/>
  <c r="AA20" i="131"/>
  <c r="Z20" i="131"/>
  <c r="Y20" i="131"/>
  <c r="X20" i="131"/>
  <c r="W20" i="131"/>
  <c r="V20" i="131"/>
  <c r="U20" i="131"/>
  <c r="T20" i="131"/>
  <c r="S20" i="131"/>
  <c r="R20" i="131"/>
  <c r="Q20" i="131"/>
  <c r="P20" i="131"/>
  <c r="O20" i="131"/>
  <c r="N20" i="131"/>
  <c r="M20" i="131"/>
  <c r="L20" i="131"/>
  <c r="K20" i="131"/>
  <c r="J20" i="131"/>
  <c r="AK19" i="131"/>
  <c r="AJ19" i="131"/>
  <c r="AI19" i="131"/>
  <c r="AH19" i="131"/>
  <c r="AG19" i="131"/>
  <c r="AF19" i="131"/>
  <c r="AE19" i="131"/>
  <c r="AD19" i="131"/>
  <c r="AC19" i="131"/>
  <c r="AB19" i="131"/>
  <c r="AA19" i="131"/>
  <c r="Z19" i="131"/>
  <c r="Y19" i="131"/>
  <c r="X19" i="131"/>
  <c r="W19" i="131"/>
  <c r="V19" i="131"/>
  <c r="U19" i="131"/>
  <c r="T19" i="131"/>
  <c r="S19" i="131"/>
  <c r="R19" i="131"/>
  <c r="Q19" i="131"/>
  <c r="P19" i="131"/>
  <c r="O19" i="131"/>
  <c r="N19" i="131"/>
  <c r="M19" i="131"/>
  <c r="L19" i="131"/>
  <c r="K19" i="131"/>
  <c r="J19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Z18" i="131"/>
  <c r="Y18" i="131"/>
  <c r="X18" i="131"/>
  <c r="W18" i="131"/>
  <c r="V18" i="131"/>
  <c r="U18" i="131"/>
  <c r="T18" i="131"/>
  <c r="S18" i="131"/>
  <c r="R18" i="131"/>
  <c r="Q18" i="131"/>
  <c r="P18" i="131"/>
  <c r="O18" i="131"/>
  <c r="N18" i="131"/>
  <c r="M18" i="131"/>
  <c r="L18" i="131"/>
  <c r="K18" i="131"/>
  <c r="J18" i="131"/>
  <c r="AK17" i="131"/>
  <c r="AJ17" i="131"/>
  <c r="AI17" i="131"/>
  <c r="AH17" i="131"/>
  <c r="AG17" i="131"/>
  <c r="AF17" i="131"/>
  <c r="AE17" i="131"/>
  <c r="AD17" i="131"/>
  <c r="AC17" i="131"/>
  <c r="AB17" i="131"/>
  <c r="AA17" i="131"/>
  <c r="Z17" i="131"/>
  <c r="Y17" i="131"/>
  <c r="X17" i="131"/>
  <c r="W17" i="131"/>
  <c r="V17" i="131"/>
  <c r="U17" i="131"/>
  <c r="T17" i="131"/>
  <c r="S17" i="131"/>
  <c r="R17" i="131"/>
  <c r="Q17" i="131"/>
  <c r="P17" i="131"/>
  <c r="O17" i="131"/>
  <c r="N17" i="131"/>
  <c r="M17" i="131"/>
  <c r="L17" i="131"/>
  <c r="K17" i="131"/>
  <c r="J17" i="131"/>
  <c r="AK16" i="131"/>
  <c r="AJ16" i="131"/>
  <c r="AI16" i="131"/>
  <c r="AH16" i="131"/>
  <c r="AG16" i="131"/>
  <c r="AF16" i="131"/>
  <c r="AE16" i="131"/>
  <c r="AD16" i="131"/>
  <c r="AC16" i="131"/>
  <c r="AB16" i="131"/>
  <c r="AA16" i="131"/>
  <c r="Z16" i="131"/>
  <c r="Y16" i="131"/>
  <c r="X16" i="131"/>
  <c r="W16" i="131"/>
  <c r="V16" i="131"/>
  <c r="U16" i="131"/>
  <c r="T16" i="131"/>
  <c r="S16" i="131"/>
  <c r="R16" i="131"/>
  <c r="Q16" i="131"/>
  <c r="P16" i="131"/>
  <c r="O16" i="131"/>
  <c r="N16" i="131"/>
  <c r="M16" i="131"/>
  <c r="L16" i="131"/>
  <c r="K16" i="131"/>
  <c r="J16" i="131"/>
  <c r="AK15" i="131"/>
  <c r="AJ15" i="131"/>
  <c r="AI15" i="131"/>
  <c r="AH15" i="131"/>
  <c r="AG15" i="131"/>
  <c r="AF15" i="131"/>
  <c r="AE15" i="131"/>
  <c r="AD15" i="131"/>
  <c r="AC15" i="131"/>
  <c r="AB15" i="131"/>
  <c r="AA15" i="131"/>
  <c r="Z15" i="131"/>
  <c r="Y15" i="131"/>
  <c r="X15" i="131"/>
  <c r="W15" i="131"/>
  <c r="V15" i="131"/>
  <c r="U15" i="131"/>
  <c r="T15" i="131"/>
  <c r="S15" i="131"/>
  <c r="R15" i="131"/>
  <c r="Q15" i="131"/>
  <c r="P15" i="131"/>
  <c r="O15" i="131"/>
  <c r="N15" i="131"/>
  <c r="M15" i="131"/>
  <c r="L15" i="131"/>
  <c r="K15" i="131"/>
  <c r="J15" i="131"/>
  <c r="I293" i="131" l="1"/>
  <c r="I292" i="131"/>
  <c r="I284" i="131"/>
  <c r="I289" i="131"/>
  <c r="I281" i="131"/>
  <c r="J15" i="181"/>
  <c r="R15" i="181"/>
  <c r="Z15" i="181"/>
  <c r="AH15" i="181"/>
  <c r="N16" i="181"/>
  <c r="V16" i="181"/>
  <c r="AD16" i="181"/>
  <c r="J17" i="181"/>
  <c r="R17" i="181"/>
  <c r="Z17" i="181"/>
  <c r="AH17" i="181"/>
  <c r="N18" i="181"/>
  <c r="V18" i="181"/>
  <c r="AD18" i="181"/>
  <c r="J19" i="181"/>
  <c r="R19" i="181"/>
  <c r="Z19" i="181"/>
  <c r="AH19" i="181"/>
  <c r="N20" i="181"/>
  <c r="V20" i="181"/>
  <c r="AD20" i="181"/>
  <c r="J21" i="181"/>
  <c r="R21" i="181"/>
  <c r="Z21" i="181"/>
  <c r="AH21" i="181"/>
  <c r="K15" i="181"/>
  <c r="S15" i="181"/>
  <c r="AA15" i="181"/>
  <c r="AI15" i="181"/>
  <c r="O16" i="181"/>
  <c r="W16" i="181"/>
  <c r="AE16" i="181"/>
  <c r="K17" i="181"/>
  <c r="S17" i="181"/>
  <c r="AA17" i="181"/>
  <c r="AI17" i="181"/>
  <c r="O18" i="181"/>
  <c r="W18" i="181"/>
  <c r="AE18" i="181"/>
  <c r="K19" i="181"/>
  <c r="S19" i="181"/>
  <c r="AA19" i="181"/>
  <c r="AI19" i="181"/>
  <c r="O20" i="181"/>
  <c r="W20" i="181"/>
  <c r="AE20" i="181"/>
  <c r="K21" i="181"/>
  <c r="S21" i="181"/>
  <c r="AA21" i="181"/>
  <c r="AI21" i="181"/>
  <c r="I203" i="181"/>
  <c r="I199" i="181"/>
  <c r="L15" i="181"/>
  <c r="T15" i="181"/>
  <c r="AB15" i="181"/>
  <c r="AJ15" i="181"/>
  <c r="P16" i="181"/>
  <c r="X16" i="181"/>
  <c r="AF16" i="181"/>
  <c r="L17" i="181"/>
  <c r="T17" i="181"/>
  <c r="AB17" i="181"/>
  <c r="AJ17" i="181"/>
  <c r="P18" i="181"/>
  <c r="X18" i="181"/>
  <c r="AF18" i="181"/>
  <c r="L19" i="181"/>
  <c r="T19" i="181"/>
  <c r="AB19" i="181"/>
  <c r="AJ19" i="181"/>
  <c r="P20" i="181"/>
  <c r="X20" i="181"/>
  <c r="AF20" i="181"/>
  <c r="L21" i="181"/>
  <c r="T21" i="181"/>
  <c r="AB21" i="181"/>
  <c r="AJ21" i="181"/>
  <c r="I211" i="181"/>
  <c r="I207" i="181"/>
  <c r="M15" i="181"/>
  <c r="U15" i="181"/>
  <c r="AC15" i="181"/>
  <c r="AK15" i="181"/>
  <c r="Q16" i="181"/>
  <c r="Y16" i="181"/>
  <c r="AG16" i="181"/>
  <c r="M17" i="181"/>
  <c r="U17" i="181"/>
  <c r="AC17" i="181"/>
  <c r="AK17" i="181"/>
  <c r="Q18" i="181"/>
  <c r="Y18" i="181"/>
  <c r="AG18" i="181"/>
  <c r="M19" i="181"/>
  <c r="U19" i="181"/>
  <c r="AC19" i="181"/>
  <c r="AK19" i="181"/>
  <c r="Q20" i="181"/>
  <c r="Y20" i="181"/>
  <c r="AG20" i="181"/>
  <c r="M21" i="181"/>
  <c r="U21" i="181"/>
  <c r="AC21" i="181"/>
  <c r="AK21" i="181"/>
  <c r="I205" i="181"/>
  <c r="N15" i="181"/>
  <c r="V15" i="181"/>
  <c r="AD15" i="181"/>
  <c r="J16" i="181"/>
  <c r="R16" i="181"/>
  <c r="Z16" i="181"/>
  <c r="AH16" i="181"/>
  <c r="N17" i="181"/>
  <c r="V17" i="181"/>
  <c r="AD17" i="181"/>
  <c r="J18" i="181"/>
  <c r="R18" i="181"/>
  <c r="Z18" i="181"/>
  <c r="AH18" i="181"/>
  <c r="N19" i="181"/>
  <c r="V19" i="181"/>
  <c r="AD19" i="181"/>
  <c r="J20" i="181"/>
  <c r="R20" i="181"/>
  <c r="Z20" i="181"/>
  <c r="AH20" i="181"/>
  <c r="N21" i="181"/>
  <c r="V21" i="181"/>
  <c r="AD21" i="181"/>
  <c r="I209" i="181"/>
  <c r="I204" i="181"/>
  <c r="I198" i="181"/>
  <c r="I208" i="181"/>
  <c r="O15" i="181"/>
  <c r="W15" i="181"/>
  <c r="AE15" i="181"/>
  <c r="K16" i="181"/>
  <c r="S16" i="181"/>
  <c r="AA16" i="181"/>
  <c r="AI16" i="181"/>
  <c r="O17" i="181"/>
  <c r="W17" i="181"/>
  <c r="AE17" i="181"/>
  <c r="K18" i="181"/>
  <c r="S18" i="181"/>
  <c r="AA18" i="181"/>
  <c r="AI18" i="181"/>
  <c r="O19" i="181"/>
  <c r="W19" i="181"/>
  <c r="AE19" i="181"/>
  <c r="K20" i="181"/>
  <c r="S20" i="181"/>
  <c r="AA20" i="181"/>
  <c r="AI20" i="181"/>
  <c r="O21" i="181"/>
  <c r="W21" i="181"/>
  <c r="AE21" i="181"/>
  <c r="I212" i="181"/>
  <c r="I200" i="181"/>
  <c r="P15" i="181"/>
  <c r="X15" i="181"/>
  <c r="AF15" i="181"/>
  <c r="L16" i="181"/>
  <c r="T16" i="181"/>
  <c r="AB16" i="181"/>
  <c r="AJ16" i="181"/>
  <c r="P17" i="181"/>
  <c r="X17" i="181"/>
  <c r="AF17" i="181"/>
  <c r="L18" i="181"/>
  <c r="T18" i="181"/>
  <c r="AB18" i="181"/>
  <c r="AJ18" i="181"/>
  <c r="P19" i="181"/>
  <c r="X19" i="181"/>
  <c r="AF19" i="181"/>
  <c r="L20" i="181"/>
  <c r="T20" i="181"/>
  <c r="AB20" i="181"/>
  <c r="AJ20" i="181"/>
  <c r="P21" i="181"/>
  <c r="X21" i="181"/>
  <c r="AF21" i="181"/>
  <c r="I202" i="181"/>
  <c r="I206" i="181"/>
  <c r="Q15" i="181"/>
  <c r="Y15" i="181"/>
  <c r="AG15" i="181"/>
  <c r="M16" i="181"/>
  <c r="U16" i="181"/>
  <c r="AC16" i="181"/>
  <c r="AK16" i="181"/>
  <c r="Q17" i="181"/>
  <c r="Y17" i="181"/>
  <c r="AG17" i="181"/>
  <c r="M18" i="181"/>
  <c r="U18" i="181"/>
  <c r="AC18" i="181"/>
  <c r="AK18" i="181"/>
  <c r="Q19" i="181"/>
  <c r="Y19" i="181"/>
  <c r="AG19" i="181"/>
  <c r="M20" i="181"/>
  <c r="U20" i="181"/>
  <c r="AC20" i="181"/>
  <c r="AK20" i="181"/>
  <c r="Q21" i="181"/>
  <c r="Y21" i="181"/>
  <c r="AG21" i="181"/>
  <c r="I210" i="181"/>
  <c r="I201" i="181"/>
  <c r="AC148" i="131" l="1"/>
  <c r="L148" i="131"/>
  <c r="AJ148" i="131"/>
  <c r="W130" i="131"/>
  <c r="Q148" i="131"/>
  <c r="AA148" i="131"/>
  <c r="AF130" i="131"/>
  <c r="P148" i="131"/>
  <c r="X130" i="131"/>
  <c r="N148" i="131"/>
  <c r="AI148" i="131"/>
  <c r="S148" i="131"/>
  <c r="J148" i="131"/>
  <c r="U148" i="131"/>
  <c r="Z148" i="131"/>
  <c r="AE130" i="131"/>
  <c r="AB130" i="131"/>
  <c r="M148" i="131"/>
  <c r="AD130" i="131"/>
  <c r="AI130" i="131"/>
  <c r="T130" i="131"/>
  <c r="AB148" i="131"/>
  <c r="M130" i="131"/>
  <c r="Y148" i="131"/>
  <c r="O130" i="131"/>
  <c r="AH148" i="131"/>
  <c r="U130" i="131"/>
  <c r="N130" i="131"/>
  <c r="S130" i="131"/>
  <c r="R148" i="131"/>
  <c r="AD148" i="131"/>
  <c r="K148" i="131"/>
  <c r="X148" i="131"/>
  <c r="AF148" i="131"/>
  <c r="L130" i="131"/>
  <c r="AG148" i="131"/>
  <c r="Q130" i="131"/>
  <c r="J130" i="131"/>
  <c r="AC130" i="131"/>
  <c r="V130" i="131"/>
  <c r="O148" i="131"/>
  <c r="W148" i="131"/>
  <c r="AE148" i="131"/>
  <c r="Y130" i="131"/>
  <c r="R130" i="131"/>
  <c r="K130" i="131"/>
  <c r="V148" i="131"/>
  <c r="I148" i="131"/>
  <c r="AG130" i="131"/>
  <c r="AH130" i="131"/>
  <c r="AA130" i="131"/>
  <c r="T148" i="131"/>
  <c r="P130" i="131"/>
  <c r="J112" i="131"/>
  <c r="Z130" i="131"/>
  <c r="K112" i="131"/>
  <c r="I112" i="131"/>
  <c r="I130" i="131"/>
  <c r="L112" i="131"/>
  <c r="AJ130" i="131"/>
  <c r="Q56" i="181"/>
  <c r="J86" i="131"/>
  <c r="I256" i="131"/>
  <c r="AE77" i="131"/>
  <c r="AD77" i="131"/>
  <c r="W77" i="131"/>
  <c r="J99" i="131"/>
  <c r="I98" i="131"/>
  <c r="K96" i="131"/>
  <c r="I96" i="131"/>
  <c r="I263" i="131"/>
  <c r="L92" i="131"/>
  <c r="I262" i="131"/>
  <c r="I257" i="131"/>
  <c r="L84" i="181"/>
  <c r="AI57" i="181"/>
  <c r="AG57" i="181"/>
  <c r="AF57" i="181"/>
  <c r="AE57" i="181"/>
  <c r="AC57" i="181"/>
  <c r="AB57" i="181"/>
  <c r="AA57" i="181"/>
  <c r="Y57" i="181"/>
  <c r="X57" i="181"/>
  <c r="W57" i="181"/>
  <c r="U57" i="181"/>
  <c r="S57" i="181"/>
  <c r="Q57" i="181"/>
  <c r="O57" i="181"/>
  <c r="N57" i="181"/>
  <c r="M57" i="181"/>
  <c r="L57" i="181"/>
  <c r="K57" i="181"/>
  <c r="J57" i="181"/>
  <c r="I84" i="181"/>
  <c r="Q65" i="181"/>
  <c r="AF65" i="181"/>
  <c r="O67" i="181"/>
  <c r="W67" i="181"/>
  <c r="Y69" i="181"/>
  <c r="AI76" i="181"/>
  <c r="AC66" i="181" l="1"/>
  <c r="I67" i="181"/>
  <c r="AC70" i="181"/>
  <c r="AG56" i="181"/>
  <c r="M56" i="181"/>
  <c r="AC56" i="181"/>
  <c r="I85" i="181"/>
  <c r="AH59" i="181"/>
  <c r="M183" i="131"/>
  <c r="Q183" i="131"/>
  <c r="W181" i="131"/>
  <c r="O181" i="131"/>
  <c r="AG179" i="131"/>
  <c r="Y179" i="131"/>
  <c r="T183" i="131"/>
  <c r="W182" i="131"/>
  <c r="AD179" i="131"/>
  <c r="V179" i="131"/>
  <c r="AC179" i="131"/>
  <c r="U179" i="131"/>
  <c r="AJ182" i="131"/>
  <c r="S182" i="131"/>
  <c r="AH179" i="131"/>
  <c r="Z179" i="131"/>
  <c r="AB68" i="181"/>
  <c r="M70" i="181"/>
  <c r="T68" i="181"/>
  <c r="I89" i="181"/>
  <c r="AF69" i="181"/>
  <c r="I103" i="181"/>
  <c r="AD76" i="181"/>
  <c r="M69" i="181"/>
  <c r="U70" i="181"/>
  <c r="I59" i="181"/>
  <c r="Q62" i="181"/>
  <c r="X68" i="181"/>
  <c r="I97" i="181"/>
  <c r="I63" i="181"/>
  <c r="I83" i="181"/>
  <c r="U69" i="181"/>
  <c r="M256" i="131"/>
  <c r="AG61" i="181"/>
  <c r="Y61" i="181"/>
  <c r="Q61" i="181"/>
  <c r="J85" i="131"/>
  <c r="T266" i="131"/>
  <c r="AG66" i="181"/>
  <c r="Y66" i="181"/>
  <c r="Q66" i="181"/>
  <c r="R63" i="181"/>
  <c r="AC62" i="181"/>
  <c r="U62" i="181"/>
  <c r="L97" i="131"/>
  <c r="P77" i="131"/>
  <c r="X77" i="131"/>
  <c r="AF77" i="131"/>
  <c r="AC262" i="131"/>
  <c r="N262" i="131"/>
  <c r="AD262" i="131"/>
  <c r="O76" i="181"/>
  <c r="Y65" i="181"/>
  <c r="S256" i="131"/>
  <c r="Q262" i="131"/>
  <c r="K262" i="131"/>
  <c r="R262" i="131"/>
  <c r="Z262" i="131"/>
  <c r="AH262" i="131"/>
  <c r="V62" i="181"/>
  <c r="O56" i="181"/>
  <c r="AD70" i="181"/>
  <c r="AE67" i="181"/>
  <c r="X64" i="181"/>
  <c r="AA63" i="181"/>
  <c r="S63" i="181"/>
  <c r="L87" i="181"/>
  <c r="T60" i="181"/>
  <c r="L60" i="181"/>
  <c r="AE59" i="181"/>
  <c r="W59" i="181"/>
  <c r="O59" i="181"/>
  <c r="AI68" i="181"/>
  <c r="AA68" i="181"/>
  <c r="S68" i="181"/>
  <c r="T65" i="181"/>
  <c r="L65" i="181"/>
  <c r="AE64" i="181"/>
  <c r="W64" i="181"/>
  <c r="O64" i="181"/>
  <c r="AF61" i="181"/>
  <c r="X61" i="181"/>
  <c r="J88" i="181"/>
  <c r="AI60" i="181"/>
  <c r="S60" i="181"/>
  <c r="K60" i="181"/>
  <c r="AJ56" i="181"/>
  <c r="T56" i="181"/>
  <c r="L56" i="181"/>
  <c r="AE76" i="181"/>
  <c r="K97" i="181"/>
  <c r="AI67" i="181"/>
  <c r="AB64" i="181"/>
  <c r="W63" i="181"/>
  <c r="O63" i="181"/>
  <c r="N76" i="181"/>
  <c r="AE68" i="181"/>
  <c r="O68" i="181"/>
  <c r="AH67" i="181"/>
  <c r="R67" i="181"/>
  <c r="J67" i="181"/>
  <c r="AA64" i="181"/>
  <c r="S64" i="181"/>
  <c r="K64" i="181"/>
  <c r="AB61" i="181"/>
  <c r="AE60" i="181"/>
  <c r="W60" i="181"/>
  <c r="O60" i="181"/>
  <c r="AF56" i="181"/>
  <c r="X56" i="181"/>
  <c r="AB255" i="131"/>
  <c r="U255" i="131"/>
  <c r="AJ258" i="131"/>
  <c r="W259" i="131"/>
  <c r="M268" i="131"/>
  <c r="U269" i="131"/>
  <c r="T256" i="131"/>
  <c r="AA76" i="181"/>
  <c r="S76" i="181"/>
  <c r="K76" i="181"/>
  <c r="N70" i="181"/>
  <c r="AG69" i="181"/>
  <c r="L95" i="181"/>
  <c r="R66" i="181"/>
  <c r="J66" i="181"/>
  <c r="U65" i="181"/>
  <c r="J91" i="181"/>
  <c r="K63" i="181"/>
  <c r="N62" i="181"/>
  <c r="K85" i="181"/>
  <c r="R58" i="181"/>
  <c r="U56" i="181"/>
  <c r="M260" i="131"/>
  <c r="AB260" i="131"/>
  <c r="J262" i="131"/>
  <c r="L263" i="131"/>
  <c r="S263" i="131"/>
  <c r="AA263" i="131"/>
  <c r="AI264" i="131"/>
  <c r="AC265" i="131"/>
  <c r="AJ265" i="131"/>
  <c r="O266" i="131"/>
  <c r="AC266" i="131"/>
  <c r="T268" i="131"/>
  <c r="AB65" i="181"/>
  <c r="W265" i="131"/>
  <c r="AD265" i="131"/>
  <c r="AD266" i="131"/>
  <c r="I69" i="181"/>
  <c r="AG76" i="181"/>
  <c r="Y76" i="181"/>
  <c r="L97" i="181"/>
  <c r="AB70" i="181"/>
  <c r="T70" i="181"/>
  <c r="W69" i="181"/>
  <c r="AC67" i="181"/>
  <c r="AF66" i="181"/>
  <c r="X66" i="181"/>
  <c r="J93" i="181"/>
  <c r="AI65" i="181"/>
  <c r="AA65" i="181"/>
  <c r="K65" i="181"/>
  <c r="AD64" i="181"/>
  <c r="V64" i="181"/>
  <c r="N64" i="181"/>
  <c r="AG63" i="181"/>
  <c r="Y63" i="181"/>
  <c r="Q63" i="181"/>
  <c r="L89" i="181"/>
  <c r="T62" i="181"/>
  <c r="L62" i="181"/>
  <c r="AE61" i="181"/>
  <c r="W61" i="181"/>
  <c r="O61" i="181"/>
  <c r="J60" i="181"/>
  <c r="X58" i="181"/>
  <c r="J85" i="181"/>
  <c r="K258" i="131"/>
  <c r="K88" i="131"/>
  <c r="L262" i="131"/>
  <c r="AA262" i="131"/>
  <c r="AI262" i="131"/>
  <c r="N264" i="131"/>
  <c r="V264" i="131"/>
  <c r="AD264" i="131"/>
  <c r="I265" i="131"/>
  <c r="X265" i="131"/>
  <c r="AI70" i="181"/>
  <c r="AA70" i="181"/>
  <c r="S70" i="181"/>
  <c r="K70" i="181"/>
  <c r="N69" i="181"/>
  <c r="AG68" i="181"/>
  <c r="Y68" i="181"/>
  <c r="Q68" i="181"/>
  <c r="L94" i="181"/>
  <c r="AE66" i="181"/>
  <c r="W66" i="181"/>
  <c r="O66" i="181"/>
  <c r="AH65" i="181"/>
  <c r="Z65" i="181"/>
  <c r="AC64" i="181"/>
  <c r="M64" i="181"/>
  <c r="AF63" i="181"/>
  <c r="X63" i="181"/>
  <c r="AI62" i="181"/>
  <c r="AA62" i="181"/>
  <c r="S62" i="181"/>
  <c r="K62" i="181"/>
  <c r="V61" i="181"/>
  <c r="AB59" i="181"/>
  <c r="AE58" i="181"/>
  <c r="AD57" i="181"/>
  <c r="I255" i="131"/>
  <c r="P257" i="131"/>
  <c r="AA258" i="131"/>
  <c r="L89" i="131"/>
  <c r="P260" i="131"/>
  <c r="T262" i="131"/>
  <c r="L93" i="131"/>
  <c r="O264" i="131"/>
  <c r="W264" i="131"/>
  <c r="Q265" i="131"/>
  <c r="J266" i="131"/>
  <c r="Y266" i="131"/>
  <c r="W268" i="131"/>
  <c r="L256" i="131"/>
  <c r="AA256" i="131"/>
  <c r="AH256" i="131"/>
  <c r="R70" i="181"/>
  <c r="AD66" i="181"/>
  <c r="AG65" i="181"/>
  <c r="L64" i="181"/>
  <c r="AE63" i="181"/>
  <c r="Y56" i="181"/>
  <c r="T258" i="131"/>
  <c r="M262" i="131"/>
  <c r="W263" i="131"/>
  <c r="K265" i="131"/>
  <c r="Y265" i="131"/>
  <c r="S266" i="131"/>
  <c r="AG266" i="131"/>
  <c r="L271" i="131"/>
  <c r="AA271" i="131"/>
  <c r="AB256" i="131"/>
  <c r="V76" i="181"/>
  <c r="Q70" i="181"/>
  <c r="AB69" i="181"/>
  <c r="L69" i="181"/>
  <c r="M66" i="181"/>
  <c r="P65" i="181"/>
  <c r="V63" i="181"/>
  <c r="N63" i="181"/>
  <c r="L88" i="181"/>
  <c r="T61" i="181"/>
  <c r="U58" i="181"/>
  <c r="P57" i="181"/>
  <c r="K87" i="131"/>
  <c r="I264" i="131"/>
  <c r="Y264" i="131"/>
  <c r="AF264" i="131"/>
  <c r="K95" i="131"/>
  <c r="AH265" i="131"/>
  <c r="AA266" i="131"/>
  <c r="AH266" i="131"/>
  <c r="U76" i="181"/>
  <c r="M76" i="181"/>
  <c r="AF70" i="181"/>
  <c r="AI69" i="181"/>
  <c r="S69" i="181"/>
  <c r="K69" i="181"/>
  <c r="V68" i="181"/>
  <c r="N68" i="181"/>
  <c r="Y67" i="181"/>
  <c r="Q67" i="181"/>
  <c r="AJ66" i="181"/>
  <c r="T66" i="181"/>
  <c r="L66" i="181"/>
  <c r="O65" i="181"/>
  <c r="R64" i="181"/>
  <c r="J64" i="181"/>
  <c r="M63" i="181"/>
  <c r="AF62" i="181"/>
  <c r="AI61" i="181"/>
  <c r="AA61" i="181"/>
  <c r="S61" i="181"/>
  <c r="K61" i="181"/>
  <c r="V60" i="181"/>
  <c r="Y59" i="181"/>
  <c r="AJ58" i="181"/>
  <c r="AB58" i="181"/>
  <c r="AE56" i="181"/>
  <c r="W56" i="181"/>
  <c r="S255" i="131"/>
  <c r="S257" i="131"/>
  <c r="AA257" i="131"/>
  <c r="AC258" i="131"/>
  <c r="S260" i="131"/>
  <c r="W262" i="131"/>
  <c r="R264" i="131"/>
  <c r="T265" i="131"/>
  <c r="AG268" i="131"/>
  <c r="L269" i="131"/>
  <c r="U271" i="131"/>
  <c r="AJ76" i="181"/>
  <c r="AB76" i="181"/>
  <c r="T76" i="181"/>
  <c r="L76" i="181"/>
  <c r="AE70" i="181"/>
  <c r="W70" i="181"/>
  <c r="O70" i="181"/>
  <c r="AH69" i="181"/>
  <c r="Z69" i="181"/>
  <c r="J69" i="181"/>
  <c r="U68" i="181"/>
  <c r="M68" i="181"/>
  <c r="AF67" i="181"/>
  <c r="AI66" i="181"/>
  <c r="AA66" i="181"/>
  <c r="K66" i="181"/>
  <c r="AG64" i="181"/>
  <c r="Y64" i="181"/>
  <c r="Q64" i="181"/>
  <c r="L90" i="181"/>
  <c r="L63" i="181"/>
  <c r="W62" i="181"/>
  <c r="O62" i="181"/>
  <c r="Z61" i="181"/>
  <c r="R61" i="181"/>
  <c r="J61" i="181"/>
  <c r="AC60" i="181"/>
  <c r="U60" i="181"/>
  <c r="M60" i="181"/>
  <c r="P59" i="181"/>
  <c r="AI58" i="181"/>
  <c r="AA58" i="181"/>
  <c r="S58" i="181"/>
  <c r="K58" i="181"/>
  <c r="R57" i="181"/>
  <c r="Z57" i="181"/>
  <c r="AH57" i="181"/>
  <c r="L255" i="131"/>
  <c r="U261" i="131"/>
  <c r="P262" i="131"/>
  <c r="X262" i="131"/>
  <c r="AF263" i="131"/>
  <c r="S264" i="131"/>
  <c r="M265" i="131"/>
  <c r="U265" i="131"/>
  <c r="AA268" i="131"/>
  <c r="W256" i="131"/>
  <c r="AE256" i="131"/>
  <c r="W76" i="181"/>
  <c r="AH70" i="181"/>
  <c r="J70" i="181"/>
  <c r="AC69" i="181"/>
  <c r="AF68" i="181"/>
  <c r="J95" i="181"/>
  <c r="AA67" i="181"/>
  <c r="S67" i="181"/>
  <c r="K67" i="181"/>
  <c r="V66" i="181"/>
  <c r="N66" i="181"/>
  <c r="AJ64" i="181"/>
  <c r="T64" i="181"/>
  <c r="AH62" i="181"/>
  <c r="K89" i="181"/>
  <c r="R62" i="181"/>
  <c r="J62" i="181"/>
  <c r="AC61" i="181"/>
  <c r="U61" i="181"/>
  <c r="M61" i="181"/>
  <c r="AF60" i="181"/>
  <c r="X60" i="181"/>
  <c r="J87" i="181"/>
  <c r="AI59" i="181"/>
  <c r="AA59" i="181"/>
  <c r="S59" i="181"/>
  <c r="K59" i="181"/>
  <c r="AD58" i="181"/>
  <c r="V58" i="181"/>
  <c r="N58" i="181"/>
  <c r="I93" i="181"/>
  <c r="AG70" i="181"/>
  <c r="Y70" i="181"/>
  <c r="L96" i="181"/>
  <c r="T69" i="181"/>
  <c r="W68" i="181"/>
  <c r="Z67" i="181"/>
  <c r="U66" i="181"/>
  <c r="X65" i="181"/>
  <c r="AI64" i="181"/>
  <c r="AD63" i="181"/>
  <c r="AG62" i="181"/>
  <c r="Y62" i="181"/>
  <c r="L61" i="181"/>
  <c r="Z59" i="181"/>
  <c r="R59" i="181"/>
  <c r="J59" i="181"/>
  <c r="AC58" i="181"/>
  <c r="M58" i="181"/>
  <c r="J83" i="181"/>
  <c r="I92" i="181"/>
  <c r="AC76" i="181"/>
  <c r="X70" i="181"/>
  <c r="P70" i="181"/>
  <c r="AA69" i="181"/>
  <c r="AD68" i="181"/>
  <c r="AG67" i="181"/>
  <c r="AB66" i="181"/>
  <c r="AE65" i="181"/>
  <c r="W65" i="181"/>
  <c r="AH64" i="181"/>
  <c r="Z64" i="181"/>
  <c r="AC63" i="181"/>
  <c r="U63" i="181"/>
  <c r="X62" i="181"/>
  <c r="P62" i="181"/>
  <c r="AD60" i="181"/>
  <c r="N60" i="181"/>
  <c r="AG59" i="181"/>
  <c r="I91" i="181"/>
  <c r="R69" i="181"/>
  <c r="AC68" i="181"/>
  <c r="X67" i="181"/>
  <c r="P67" i="181"/>
  <c r="S66" i="181"/>
  <c r="AD65" i="181"/>
  <c r="V65" i="181"/>
  <c r="N65" i="181"/>
  <c r="AB63" i="181"/>
  <c r="T63" i="181"/>
  <c r="AE62" i="181"/>
  <c r="AH61" i="181"/>
  <c r="AF59" i="181"/>
  <c r="X59" i="181"/>
  <c r="AD56" i="181"/>
  <c r="V56" i="181"/>
  <c r="N56" i="181"/>
  <c r="V70" i="181"/>
  <c r="Q69" i="181"/>
  <c r="L68" i="181"/>
  <c r="AH66" i="181"/>
  <c r="K93" i="181"/>
  <c r="AC65" i="181"/>
  <c r="M65" i="181"/>
  <c r="AF64" i="181"/>
  <c r="AI63" i="181"/>
  <c r="AD62" i="181"/>
  <c r="AB60" i="181"/>
  <c r="AH58" i="181"/>
  <c r="J58" i="181"/>
  <c r="V57" i="181"/>
  <c r="AH76" i="181"/>
  <c r="Z76" i="181"/>
  <c r="R76" i="181"/>
  <c r="J76" i="181"/>
  <c r="X69" i="181"/>
  <c r="J96" i="181"/>
  <c r="K68" i="181"/>
  <c r="AD67" i="181"/>
  <c r="V67" i="181"/>
  <c r="N67" i="181"/>
  <c r="L92" i="181"/>
  <c r="AH63" i="181"/>
  <c r="Z63" i="181"/>
  <c r="J63" i="181"/>
  <c r="M62" i="181"/>
  <c r="AA60" i="181"/>
  <c r="AD59" i="181"/>
  <c r="V59" i="181"/>
  <c r="N59" i="181"/>
  <c r="AG58" i="181"/>
  <c r="Y58" i="181"/>
  <c r="Q58" i="181"/>
  <c r="AB56" i="181"/>
  <c r="I61" i="181"/>
  <c r="Q76" i="181"/>
  <c r="L70" i="181"/>
  <c r="AE69" i="181"/>
  <c r="O69" i="181"/>
  <c r="AH68" i="181"/>
  <c r="K95" i="181"/>
  <c r="R68" i="181"/>
  <c r="J68" i="181"/>
  <c r="U67" i="181"/>
  <c r="M67" i="181"/>
  <c r="S65" i="181"/>
  <c r="AB62" i="181"/>
  <c r="AH60" i="181"/>
  <c r="K87" i="181"/>
  <c r="R60" i="181"/>
  <c r="AC59" i="181"/>
  <c r="U59" i="181"/>
  <c r="M59" i="181"/>
  <c r="AF58" i="181"/>
  <c r="AI56" i="181"/>
  <c r="AA56" i="181"/>
  <c r="S56" i="181"/>
  <c r="K56" i="181"/>
  <c r="I95" i="181"/>
  <c r="I87" i="181"/>
  <c r="AF76" i="181"/>
  <c r="X76" i="181"/>
  <c r="P76" i="181"/>
  <c r="AD69" i="181"/>
  <c r="V69" i="181"/>
  <c r="AB67" i="181"/>
  <c r="T67" i="181"/>
  <c r="L67" i="181"/>
  <c r="R65" i="181"/>
  <c r="J65" i="181"/>
  <c r="U64" i="181"/>
  <c r="P63" i="181"/>
  <c r="AD61" i="181"/>
  <c r="N61" i="181"/>
  <c r="AG60" i="181"/>
  <c r="Y60" i="181"/>
  <c r="Q60" i="181"/>
  <c r="L86" i="181"/>
  <c r="T59" i="181"/>
  <c r="L59" i="181"/>
  <c r="W58" i="181"/>
  <c r="O58" i="181"/>
  <c r="AH56" i="181"/>
  <c r="Z56" i="181"/>
  <c r="R56" i="181"/>
  <c r="J56" i="181"/>
  <c r="U262" i="131"/>
  <c r="AB266" i="131"/>
  <c r="X255" i="131"/>
  <c r="AD255" i="131"/>
  <c r="W257" i="131"/>
  <c r="AD257" i="131"/>
  <c r="J258" i="131"/>
  <c r="Q258" i="131"/>
  <c r="W258" i="131"/>
  <c r="N259" i="131"/>
  <c r="V259" i="131"/>
  <c r="AB259" i="131"/>
  <c r="O260" i="131"/>
  <c r="U260" i="131"/>
  <c r="AI260" i="131"/>
  <c r="O261" i="131"/>
  <c r="AB261" i="131"/>
  <c r="AI261" i="131"/>
  <c r="J264" i="131"/>
  <c r="J265" i="131"/>
  <c r="N266" i="131"/>
  <c r="L267" i="131"/>
  <c r="AB267" i="131"/>
  <c r="O268" i="131"/>
  <c r="AC268" i="131"/>
  <c r="M271" i="131"/>
  <c r="AH271" i="131"/>
  <c r="Y255" i="131"/>
  <c r="AE255" i="131"/>
  <c r="J257" i="131"/>
  <c r="AE257" i="131"/>
  <c r="R258" i="131"/>
  <c r="X258" i="131"/>
  <c r="AC259" i="131"/>
  <c r="I90" i="131"/>
  <c r="V260" i="131"/>
  <c r="J91" i="131"/>
  <c r="AJ261" i="131"/>
  <c r="M263" i="131"/>
  <c r="T263" i="131"/>
  <c r="AG263" i="131"/>
  <c r="Z264" i="131"/>
  <c r="U266" i="131"/>
  <c r="M267" i="131"/>
  <c r="U267" i="131"/>
  <c r="P268" i="131"/>
  <c r="X268" i="131"/>
  <c r="AD268" i="131"/>
  <c r="J269" i="131"/>
  <c r="AJ269" i="131"/>
  <c r="N77" i="131"/>
  <c r="Q256" i="131"/>
  <c r="X256" i="131"/>
  <c r="AF256" i="131"/>
  <c r="M255" i="131"/>
  <c r="Z255" i="131"/>
  <c r="AF255" i="131"/>
  <c r="K257" i="131"/>
  <c r="Q257" i="131"/>
  <c r="AF257" i="131"/>
  <c r="Y258" i="131"/>
  <c r="AD258" i="131"/>
  <c r="J89" i="131"/>
  <c r="AD259" i="131"/>
  <c r="J260" i="131"/>
  <c r="W260" i="131"/>
  <c r="AC260" i="131"/>
  <c r="V262" i="131"/>
  <c r="AB262" i="131"/>
  <c r="N263" i="131"/>
  <c r="U263" i="131"/>
  <c r="AH263" i="131"/>
  <c r="AA264" i="131"/>
  <c r="AG264" i="131"/>
  <c r="R265" i="131"/>
  <c r="AE265" i="131"/>
  <c r="V266" i="131"/>
  <c r="AI266" i="131"/>
  <c r="N267" i="131"/>
  <c r="V267" i="131"/>
  <c r="J268" i="131"/>
  <c r="Q268" i="131"/>
  <c r="Y268" i="131"/>
  <c r="AE268" i="131"/>
  <c r="I77" i="131"/>
  <c r="V77" i="131"/>
  <c r="AB271" i="131"/>
  <c r="R256" i="131"/>
  <c r="N255" i="131"/>
  <c r="T255" i="131"/>
  <c r="AA255" i="131"/>
  <c r="AG255" i="131"/>
  <c r="L257" i="131"/>
  <c r="R257" i="131"/>
  <c r="L258" i="131"/>
  <c r="S258" i="131"/>
  <c r="AE258" i="131"/>
  <c r="I89" i="131"/>
  <c r="Q259" i="131"/>
  <c r="AE259" i="131"/>
  <c r="K260" i="131"/>
  <c r="Q260" i="131"/>
  <c r="X260" i="131"/>
  <c r="AD260" i="131"/>
  <c r="J261" i="131"/>
  <c r="Q261" i="131"/>
  <c r="AD261" i="131"/>
  <c r="O263" i="131"/>
  <c r="V263" i="131"/>
  <c r="AB263" i="131"/>
  <c r="AI263" i="131"/>
  <c r="M264" i="131"/>
  <c r="AB264" i="131"/>
  <c r="AH264" i="131"/>
  <c r="L265" i="131"/>
  <c r="AF265" i="131"/>
  <c r="W266" i="131"/>
  <c r="AJ266" i="131"/>
  <c r="AE267" i="131"/>
  <c r="K268" i="131"/>
  <c r="R268" i="131"/>
  <c r="Z268" i="131"/>
  <c r="AF268" i="131"/>
  <c r="K269" i="131"/>
  <c r="Q269" i="131"/>
  <c r="J271" i="131"/>
  <c r="AC271" i="131"/>
  <c r="Z256" i="131"/>
  <c r="AG256" i="131"/>
  <c r="O255" i="131"/>
  <c r="AH255" i="131"/>
  <c r="AH257" i="131"/>
  <c r="AF258" i="131"/>
  <c r="J259" i="131"/>
  <c r="R259" i="131"/>
  <c r="X259" i="131"/>
  <c r="L260" i="131"/>
  <c r="R260" i="131"/>
  <c r="AE260" i="131"/>
  <c r="AC263" i="131"/>
  <c r="R266" i="131"/>
  <c r="X266" i="131"/>
  <c r="J97" i="131"/>
  <c r="L268" i="131"/>
  <c r="K271" i="131"/>
  <c r="Q77" i="131"/>
  <c r="J255" i="131"/>
  <c r="N257" i="131"/>
  <c r="T257" i="131"/>
  <c r="AI257" i="131"/>
  <c r="N258" i="131"/>
  <c r="AG258" i="131"/>
  <c r="K259" i="131"/>
  <c r="S259" i="131"/>
  <c r="Y259" i="131"/>
  <c r="Z260" i="131"/>
  <c r="AF260" i="131"/>
  <c r="L261" i="131"/>
  <c r="S261" i="131"/>
  <c r="Y261" i="131"/>
  <c r="AE262" i="131"/>
  <c r="X263" i="131"/>
  <c r="AD263" i="131"/>
  <c r="J267" i="131"/>
  <c r="Q267" i="131"/>
  <c r="Y267" i="131"/>
  <c r="AH268" i="131"/>
  <c r="S269" i="131"/>
  <c r="Y269" i="131"/>
  <c r="R271" i="131"/>
  <c r="Q255" i="131"/>
  <c r="V255" i="131"/>
  <c r="L85" i="131"/>
  <c r="U257" i="131"/>
  <c r="AB257" i="131"/>
  <c r="AJ257" i="131"/>
  <c r="O258" i="131"/>
  <c r="U258" i="131"/>
  <c r="AH258" i="131"/>
  <c r="L259" i="131"/>
  <c r="T259" i="131"/>
  <c r="Z259" i="131"/>
  <c r="AH259" i="131"/>
  <c r="AG260" i="131"/>
  <c r="M261" i="131"/>
  <c r="K91" i="131"/>
  <c r="AG261" i="131"/>
  <c r="S262" i="131"/>
  <c r="Y262" i="131"/>
  <c r="AF262" i="131"/>
  <c r="J263" i="131"/>
  <c r="R263" i="131"/>
  <c r="J94" i="131"/>
  <c r="AJ264" i="131"/>
  <c r="N265" i="131"/>
  <c r="L266" i="131"/>
  <c r="AE266" i="131"/>
  <c r="R267" i="131"/>
  <c r="Z267" i="131"/>
  <c r="AH267" i="131"/>
  <c r="U268" i="131"/>
  <c r="AI268" i="131"/>
  <c r="M269" i="131"/>
  <c r="K99" i="131"/>
  <c r="S271" i="131"/>
  <c r="Y77" i="131"/>
  <c r="N256" i="131"/>
  <c r="U256" i="131"/>
  <c r="AC256" i="131"/>
  <c r="AI256" i="131"/>
  <c r="K255" i="131"/>
  <c r="R255" i="131"/>
  <c r="W255" i="131"/>
  <c r="AC255" i="131"/>
  <c r="O257" i="131"/>
  <c r="V257" i="131"/>
  <c r="AC257" i="131"/>
  <c r="I88" i="131"/>
  <c r="P258" i="131"/>
  <c r="V258" i="131"/>
  <c r="AB258" i="131"/>
  <c r="AI258" i="131"/>
  <c r="M259" i="131"/>
  <c r="U259" i="131"/>
  <c r="AA259" i="131"/>
  <c r="AI259" i="131"/>
  <c r="N260" i="131"/>
  <c r="T260" i="131"/>
  <c r="AA260" i="131"/>
  <c r="AH260" i="131"/>
  <c r="N261" i="131"/>
  <c r="T261" i="131"/>
  <c r="AA261" i="131"/>
  <c r="AH261" i="131"/>
  <c r="K263" i="131"/>
  <c r="Z263" i="131"/>
  <c r="AE263" i="131"/>
  <c r="X264" i="131"/>
  <c r="AE264" i="131"/>
  <c r="V265" i="131"/>
  <c r="AI265" i="131"/>
  <c r="M266" i="131"/>
  <c r="AF266" i="131"/>
  <c r="K267" i="131"/>
  <c r="S267" i="131"/>
  <c r="AA267" i="131"/>
  <c r="AI267" i="131"/>
  <c r="N268" i="131"/>
  <c r="V268" i="131"/>
  <c r="AB268" i="131"/>
  <c r="N269" i="131"/>
  <c r="T269" i="131"/>
  <c r="AA269" i="131"/>
  <c r="AH269" i="131"/>
  <c r="T271" i="131"/>
  <c r="Z271" i="131"/>
  <c r="AG77" i="131"/>
  <c r="O256" i="131"/>
  <c r="V256" i="131"/>
  <c r="AD256" i="131"/>
  <c r="AJ256" i="131"/>
  <c r="X257" i="131"/>
  <c r="X59" i="131"/>
  <c r="O259" i="131"/>
  <c r="O61" i="131"/>
  <c r="L90" i="131"/>
  <c r="AJ260" i="131"/>
  <c r="AJ62" i="131"/>
  <c r="K264" i="131"/>
  <c r="K66" i="131"/>
  <c r="AC267" i="131"/>
  <c r="AC69" i="131"/>
  <c r="AI271" i="131"/>
  <c r="AI77" i="131"/>
  <c r="Y257" i="131"/>
  <c r="Y59" i="131"/>
  <c r="I91" i="131"/>
  <c r="I261" i="131"/>
  <c r="I63" i="131"/>
  <c r="V261" i="131"/>
  <c r="AC261" i="131"/>
  <c r="O262" i="131"/>
  <c r="O64" i="131"/>
  <c r="L264" i="131"/>
  <c r="L66" i="131"/>
  <c r="T264" i="131"/>
  <c r="T66" i="131"/>
  <c r="P266" i="131"/>
  <c r="P68" i="131"/>
  <c r="J96" i="131"/>
  <c r="AD267" i="131"/>
  <c r="V269" i="131"/>
  <c r="AC269" i="131"/>
  <c r="O77" i="131"/>
  <c r="O271" i="131"/>
  <c r="AJ271" i="131"/>
  <c r="L105" i="131"/>
  <c r="AJ77" i="131"/>
  <c r="J256" i="131"/>
  <c r="J58" i="131"/>
  <c r="Y256" i="131"/>
  <c r="Y58" i="131"/>
  <c r="AG257" i="131"/>
  <c r="AG59" i="131"/>
  <c r="W261" i="131"/>
  <c r="W63" i="131"/>
  <c r="U264" i="131"/>
  <c r="U66" i="131"/>
  <c r="S265" i="131"/>
  <c r="S67" i="131"/>
  <c r="Q266" i="131"/>
  <c r="Q68" i="131"/>
  <c r="O267" i="131"/>
  <c r="O69" i="131"/>
  <c r="W267" i="131"/>
  <c r="W69" i="131"/>
  <c r="W269" i="131"/>
  <c r="W71" i="131"/>
  <c r="AD269" i="131"/>
  <c r="K256" i="131"/>
  <c r="K58" i="131"/>
  <c r="Q59" i="181"/>
  <c r="T58" i="181"/>
  <c r="L58" i="181"/>
  <c r="T57" i="181"/>
  <c r="M257" i="131"/>
  <c r="M59" i="131"/>
  <c r="M258" i="131"/>
  <c r="M60" i="131"/>
  <c r="AF259" i="131"/>
  <c r="AF61" i="131"/>
  <c r="Y260" i="131"/>
  <c r="Y62" i="131"/>
  <c r="K261" i="131"/>
  <c r="R261" i="131"/>
  <c r="X261" i="131"/>
  <c r="AE261" i="131"/>
  <c r="AE63" i="131"/>
  <c r="J93" i="131"/>
  <c r="P263" i="131"/>
  <c r="P65" i="131"/>
  <c r="AC264" i="131"/>
  <c r="AC66" i="131"/>
  <c r="AG265" i="131"/>
  <c r="AG67" i="131"/>
  <c r="I97" i="131"/>
  <c r="I267" i="131"/>
  <c r="I69" i="131"/>
  <c r="X267" i="131"/>
  <c r="X69" i="131"/>
  <c r="AF267" i="131"/>
  <c r="AF69" i="131"/>
  <c r="S268" i="131"/>
  <c r="S70" i="131"/>
  <c r="R269" i="131"/>
  <c r="X269" i="131"/>
  <c r="AE269" i="131"/>
  <c r="AE71" i="131"/>
  <c r="AI255" i="131"/>
  <c r="AI57" i="131"/>
  <c r="AG259" i="131"/>
  <c r="AG61" i="131"/>
  <c r="AF261" i="131"/>
  <c r="AF63" i="131"/>
  <c r="Q263" i="131"/>
  <c r="Q65" i="131"/>
  <c r="K266" i="131"/>
  <c r="K68" i="131"/>
  <c r="AG267" i="131"/>
  <c r="AG69" i="131"/>
  <c r="AF269" i="131"/>
  <c r="AF71" i="131"/>
  <c r="Y263" i="131"/>
  <c r="Y65" i="131"/>
  <c r="AA265" i="131"/>
  <c r="AA67" i="131"/>
  <c r="AG269" i="131"/>
  <c r="AG262" i="131"/>
  <c r="AG64" i="131"/>
  <c r="Q264" i="131"/>
  <c r="Q66" i="131"/>
  <c r="O265" i="131"/>
  <c r="O67" i="131"/>
  <c r="AB265" i="131"/>
  <c r="AB67" i="131"/>
  <c r="L98" i="131"/>
  <c r="AJ268" i="131"/>
  <c r="AJ70" i="131"/>
  <c r="P265" i="131"/>
  <c r="P67" i="131"/>
  <c r="J95" i="131"/>
  <c r="T267" i="131"/>
  <c r="T69" i="131"/>
  <c r="I99" i="131"/>
  <c r="I269" i="131"/>
  <c r="I71" i="131"/>
  <c r="O269" i="131"/>
  <c r="AB269" i="131"/>
  <c r="AI269" i="131"/>
  <c r="AH71" i="131"/>
  <c r="Z71" i="131"/>
  <c r="R71" i="131"/>
  <c r="J71" i="131"/>
  <c r="AC70" i="131"/>
  <c r="U70" i="131"/>
  <c r="M70" i="131"/>
  <c r="P69" i="131"/>
  <c r="AI68" i="131"/>
  <c r="AA68" i="131"/>
  <c r="S68" i="131"/>
  <c r="AD67" i="131"/>
  <c r="V67" i="131"/>
  <c r="N67" i="131"/>
  <c r="AG66" i="131"/>
  <c r="Y66" i="131"/>
  <c r="AJ65" i="131"/>
  <c r="AB65" i="131"/>
  <c r="T65" i="131"/>
  <c r="L65" i="131"/>
  <c r="AE64" i="131"/>
  <c r="W64" i="131"/>
  <c r="AH63" i="131"/>
  <c r="Z63" i="131"/>
  <c r="R63" i="131"/>
  <c r="J63" i="131"/>
  <c r="AC62" i="131"/>
  <c r="U62" i="131"/>
  <c r="M62" i="131"/>
  <c r="X61" i="131"/>
  <c r="P61" i="131"/>
  <c r="AI60" i="131"/>
  <c r="AA60" i="131"/>
  <c r="S60" i="131"/>
  <c r="K60" i="131"/>
  <c r="AD59" i="131"/>
  <c r="V59" i="131"/>
  <c r="N59" i="131"/>
  <c r="AG58" i="131"/>
  <c r="Q58" i="131"/>
  <c r="AJ57" i="131"/>
  <c r="AB57" i="131"/>
  <c r="T57" i="131"/>
  <c r="L57" i="131"/>
  <c r="J77" i="131"/>
  <c r="R77" i="131"/>
  <c r="Z77" i="131"/>
  <c r="AH77" i="131"/>
  <c r="I95" i="131"/>
  <c r="I87" i="131"/>
  <c r="J98" i="131"/>
  <c r="J90" i="131"/>
  <c r="J105" i="131"/>
  <c r="K93" i="131"/>
  <c r="L96" i="131"/>
  <c r="L88" i="131"/>
  <c r="Z269" i="131"/>
  <c r="P267" i="131"/>
  <c r="AJ263" i="131"/>
  <c r="Z261" i="131"/>
  <c r="P259" i="131"/>
  <c r="AJ255" i="131"/>
  <c r="I66" i="181"/>
  <c r="I58" i="181"/>
  <c r="AJ68" i="181"/>
  <c r="Z66" i="181"/>
  <c r="P64" i="181"/>
  <c r="AJ60" i="181"/>
  <c r="Z58" i="181"/>
  <c r="P56" i="181"/>
  <c r="K96" i="181"/>
  <c r="K94" i="181"/>
  <c r="K92" i="181"/>
  <c r="K90" i="181"/>
  <c r="K88" i="181"/>
  <c r="K86" i="181"/>
  <c r="K84" i="181"/>
  <c r="J103" i="181"/>
  <c r="N271" i="131"/>
  <c r="V271" i="131"/>
  <c r="AD271" i="131"/>
  <c r="I70" i="131"/>
  <c r="I62" i="131"/>
  <c r="AG71" i="131"/>
  <c r="Y71" i="131"/>
  <c r="Q71" i="131"/>
  <c r="AB70" i="131"/>
  <c r="T70" i="131"/>
  <c r="L70" i="131"/>
  <c r="AE69" i="131"/>
  <c r="AH68" i="131"/>
  <c r="Z68" i="131"/>
  <c r="R68" i="131"/>
  <c r="J68" i="131"/>
  <c r="AC67" i="131"/>
  <c r="U67" i="131"/>
  <c r="M67" i="131"/>
  <c r="AF66" i="131"/>
  <c r="X66" i="131"/>
  <c r="P66" i="131"/>
  <c r="AI65" i="131"/>
  <c r="AA65" i="131"/>
  <c r="S65" i="131"/>
  <c r="K65" i="131"/>
  <c r="AD64" i="131"/>
  <c r="V64" i="131"/>
  <c r="N64" i="131"/>
  <c r="AG63" i="131"/>
  <c r="Y63" i="131"/>
  <c r="Q63" i="131"/>
  <c r="AB62" i="131"/>
  <c r="T62" i="131"/>
  <c r="L62" i="131"/>
  <c r="AE61" i="131"/>
  <c r="W61" i="131"/>
  <c r="AH60" i="131"/>
  <c r="Z60" i="131"/>
  <c r="R60" i="131"/>
  <c r="J60" i="131"/>
  <c r="AC59" i="131"/>
  <c r="U59" i="131"/>
  <c r="AF58" i="131"/>
  <c r="X58" i="131"/>
  <c r="P58" i="131"/>
  <c r="AA57" i="131"/>
  <c r="S57" i="131"/>
  <c r="K57" i="131"/>
  <c r="K77" i="131"/>
  <c r="S77" i="131"/>
  <c r="AA77" i="131"/>
  <c r="I94" i="131"/>
  <c r="I86" i="131"/>
  <c r="K85" i="131"/>
  <c r="K92" i="131"/>
  <c r="L95" i="131"/>
  <c r="L87" i="131"/>
  <c r="I268" i="131"/>
  <c r="I260" i="131"/>
  <c r="Z266" i="131"/>
  <c r="P264" i="131"/>
  <c r="Z258" i="131"/>
  <c r="P256" i="131"/>
  <c r="I65" i="181"/>
  <c r="I57" i="181"/>
  <c r="P69" i="181"/>
  <c r="AJ65" i="181"/>
  <c r="P61" i="181"/>
  <c r="AJ57" i="181"/>
  <c r="K83" i="181"/>
  <c r="J94" i="181"/>
  <c r="J92" i="181"/>
  <c r="J90" i="181"/>
  <c r="J86" i="181"/>
  <c r="J84" i="181"/>
  <c r="K103" i="181"/>
  <c r="W271" i="131"/>
  <c r="AE271" i="131"/>
  <c r="I61" i="131"/>
  <c r="X71" i="131"/>
  <c r="P71" i="131"/>
  <c r="AI70" i="131"/>
  <c r="AA70" i="131"/>
  <c r="K70" i="131"/>
  <c r="AD69" i="131"/>
  <c r="V69" i="131"/>
  <c r="N69" i="131"/>
  <c r="AG68" i="131"/>
  <c r="Y68" i="131"/>
  <c r="AJ67" i="131"/>
  <c r="T67" i="131"/>
  <c r="L67" i="131"/>
  <c r="AE66" i="131"/>
  <c r="W66" i="131"/>
  <c r="O66" i="131"/>
  <c r="AH65" i="131"/>
  <c r="Z65" i="131"/>
  <c r="R65" i="131"/>
  <c r="J65" i="131"/>
  <c r="AC64" i="131"/>
  <c r="U64" i="131"/>
  <c r="M64" i="131"/>
  <c r="X63" i="131"/>
  <c r="P63" i="131"/>
  <c r="AI62" i="131"/>
  <c r="AA62" i="131"/>
  <c r="S62" i="131"/>
  <c r="K62" i="131"/>
  <c r="AD61" i="131"/>
  <c r="V61" i="131"/>
  <c r="N61" i="131"/>
  <c r="AG60" i="131"/>
  <c r="Y60" i="131"/>
  <c r="Q60" i="131"/>
  <c r="AJ59" i="131"/>
  <c r="AB59" i="131"/>
  <c r="T59" i="131"/>
  <c r="L59" i="131"/>
  <c r="AE58" i="131"/>
  <c r="W58" i="131"/>
  <c r="O58" i="131"/>
  <c r="AH57" i="131"/>
  <c r="Z57" i="131"/>
  <c r="R57" i="131"/>
  <c r="J57" i="131"/>
  <c r="L77" i="131"/>
  <c r="T77" i="131"/>
  <c r="AB77" i="131"/>
  <c r="I93" i="131"/>
  <c r="J88" i="131"/>
  <c r="L94" i="131"/>
  <c r="L86" i="131"/>
  <c r="I259" i="131"/>
  <c r="P269" i="131"/>
  <c r="P261" i="131"/>
  <c r="I64" i="181"/>
  <c r="AJ70" i="181"/>
  <c r="Z68" i="181"/>
  <c r="P66" i="181"/>
  <c r="AJ62" i="181"/>
  <c r="Z60" i="181"/>
  <c r="P58" i="181"/>
  <c r="L83" i="181"/>
  <c r="I96" i="181"/>
  <c r="I94" i="181"/>
  <c r="I90" i="181"/>
  <c r="I88" i="181"/>
  <c r="I86" i="181"/>
  <c r="L103" i="181"/>
  <c r="P271" i="131"/>
  <c r="X271" i="131"/>
  <c r="AF271" i="131"/>
  <c r="I68" i="131"/>
  <c r="I60" i="131"/>
  <c r="O71" i="131"/>
  <c r="AH70" i="131"/>
  <c r="Z70" i="131"/>
  <c r="R70" i="131"/>
  <c r="J70" i="131"/>
  <c r="U69" i="131"/>
  <c r="M69" i="131"/>
  <c r="AF68" i="131"/>
  <c r="X68" i="131"/>
  <c r="AI67" i="131"/>
  <c r="K67" i="131"/>
  <c r="AD66" i="131"/>
  <c r="V66" i="131"/>
  <c r="N66" i="131"/>
  <c r="AG65" i="131"/>
  <c r="AJ64" i="131"/>
  <c r="AB64" i="131"/>
  <c r="T64" i="131"/>
  <c r="L64" i="131"/>
  <c r="O63" i="131"/>
  <c r="AH62" i="131"/>
  <c r="Z62" i="131"/>
  <c r="R62" i="131"/>
  <c r="J62" i="131"/>
  <c r="AC61" i="131"/>
  <c r="U61" i="131"/>
  <c r="M61" i="131"/>
  <c r="AF60" i="131"/>
  <c r="X60" i="131"/>
  <c r="P60" i="131"/>
  <c r="AI59" i="131"/>
  <c r="AA59" i="131"/>
  <c r="S59" i="131"/>
  <c r="K59" i="131"/>
  <c r="AD58" i="131"/>
  <c r="V58" i="131"/>
  <c r="N58" i="131"/>
  <c r="AG57" i="131"/>
  <c r="Y57" i="131"/>
  <c r="Q57" i="131"/>
  <c r="M77" i="131"/>
  <c r="U77" i="131"/>
  <c r="AC77" i="131"/>
  <c r="I85" i="131"/>
  <c r="I92" i="131"/>
  <c r="J87" i="131"/>
  <c r="K98" i="131"/>
  <c r="K90" i="131"/>
  <c r="K105" i="131"/>
  <c r="I266" i="131"/>
  <c r="I258" i="131"/>
  <c r="AJ262" i="131"/>
  <c r="I56" i="181"/>
  <c r="AJ67" i="181"/>
  <c r="AJ59" i="181"/>
  <c r="I76" i="181"/>
  <c r="L93" i="181"/>
  <c r="L91" i="181"/>
  <c r="L85" i="181"/>
  <c r="I271" i="131"/>
  <c r="Q271" i="131"/>
  <c r="Y271" i="131"/>
  <c r="AG271" i="131"/>
  <c r="I67" i="131"/>
  <c r="I59" i="131"/>
  <c r="AD71" i="131"/>
  <c r="V71" i="131"/>
  <c r="N71" i="131"/>
  <c r="AG70" i="131"/>
  <c r="Y70" i="131"/>
  <c r="Q70" i="131"/>
  <c r="AJ69" i="131"/>
  <c r="AB69" i="131"/>
  <c r="L69" i="131"/>
  <c r="AE68" i="131"/>
  <c r="W68" i="131"/>
  <c r="O68" i="131"/>
  <c r="AH67" i="131"/>
  <c r="Z67" i="131"/>
  <c r="R67" i="131"/>
  <c r="J67" i="131"/>
  <c r="M66" i="131"/>
  <c r="AF65" i="131"/>
  <c r="X65" i="131"/>
  <c r="AI64" i="131"/>
  <c r="AA64" i="131"/>
  <c r="S64" i="131"/>
  <c r="K64" i="131"/>
  <c r="AD63" i="131"/>
  <c r="V63" i="131"/>
  <c r="N63" i="131"/>
  <c r="AG62" i="131"/>
  <c r="Q62" i="131"/>
  <c r="AJ61" i="131"/>
  <c r="AB61" i="131"/>
  <c r="T61" i="131"/>
  <c r="L61" i="131"/>
  <c r="AE60" i="131"/>
  <c r="W60" i="131"/>
  <c r="O60" i="131"/>
  <c r="AH59" i="131"/>
  <c r="Z59" i="131"/>
  <c r="R59" i="131"/>
  <c r="J59" i="131"/>
  <c r="AC58" i="131"/>
  <c r="U58" i="131"/>
  <c r="M58" i="131"/>
  <c r="AF57" i="131"/>
  <c r="X57" i="131"/>
  <c r="P57" i="131"/>
  <c r="K97" i="131"/>
  <c r="K89" i="131"/>
  <c r="AJ267" i="131"/>
  <c r="Z265" i="131"/>
  <c r="AJ259" i="131"/>
  <c r="Z257" i="131"/>
  <c r="P255" i="131"/>
  <c r="I70" i="181"/>
  <c r="I62" i="181"/>
  <c r="Z70" i="181"/>
  <c r="P68" i="181"/>
  <c r="Z62" i="181"/>
  <c r="P60" i="181"/>
  <c r="K91" i="181"/>
  <c r="I66" i="131"/>
  <c r="I58" i="131"/>
  <c r="AC71" i="131"/>
  <c r="U71" i="131"/>
  <c r="M71" i="131"/>
  <c r="AF70" i="131"/>
  <c r="X70" i="131"/>
  <c r="P70" i="131"/>
  <c r="AI69" i="131"/>
  <c r="AA69" i="131"/>
  <c r="S69" i="131"/>
  <c r="K69" i="131"/>
  <c r="AD68" i="131"/>
  <c r="V68" i="131"/>
  <c r="N68" i="131"/>
  <c r="Y67" i="131"/>
  <c r="Q67" i="131"/>
  <c r="AJ66" i="131"/>
  <c r="AB66" i="131"/>
  <c r="AE65" i="131"/>
  <c r="W65" i="131"/>
  <c r="O65" i="131"/>
  <c r="AH64" i="131"/>
  <c r="Z64" i="131"/>
  <c r="R64" i="131"/>
  <c r="J64" i="131"/>
  <c r="AC63" i="131"/>
  <c r="U63" i="131"/>
  <c r="M63" i="131"/>
  <c r="AF62" i="131"/>
  <c r="X62" i="131"/>
  <c r="P62" i="131"/>
  <c r="AI61" i="131"/>
  <c r="AA61" i="131"/>
  <c r="S61" i="131"/>
  <c r="K61" i="131"/>
  <c r="AD60" i="131"/>
  <c r="V60" i="131"/>
  <c r="N60" i="131"/>
  <c r="Q59" i="131"/>
  <c r="AJ58" i="131"/>
  <c r="AB58" i="131"/>
  <c r="T58" i="131"/>
  <c r="L58" i="131"/>
  <c r="AE57" i="131"/>
  <c r="W57" i="131"/>
  <c r="O57" i="131"/>
  <c r="I105" i="131"/>
  <c r="L99" i="131"/>
  <c r="L91" i="131"/>
  <c r="AJ69" i="181"/>
  <c r="AJ61" i="181"/>
  <c r="J97" i="181"/>
  <c r="J89" i="181"/>
  <c r="I65" i="131"/>
  <c r="AJ71" i="131"/>
  <c r="AB71" i="131"/>
  <c r="T71" i="131"/>
  <c r="L71" i="131"/>
  <c r="AE70" i="131"/>
  <c r="W70" i="131"/>
  <c r="O70" i="131"/>
  <c r="AH69" i="131"/>
  <c r="Z69" i="131"/>
  <c r="R69" i="131"/>
  <c r="J69" i="131"/>
  <c r="AC68" i="131"/>
  <c r="U68" i="131"/>
  <c r="M68" i="131"/>
  <c r="AF67" i="131"/>
  <c r="X67" i="131"/>
  <c r="AI66" i="131"/>
  <c r="AA66" i="131"/>
  <c r="S66" i="131"/>
  <c r="AD65" i="131"/>
  <c r="V65" i="131"/>
  <c r="N65" i="131"/>
  <c r="Y64" i="131"/>
  <c r="Q64" i="131"/>
  <c r="AJ63" i="131"/>
  <c r="AB63" i="131"/>
  <c r="T63" i="131"/>
  <c r="L63" i="131"/>
  <c r="AE62" i="131"/>
  <c r="W62" i="131"/>
  <c r="O62" i="131"/>
  <c r="AH61" i="131"/>
  <c r="Z61" i="131"/>
  <c r="R61" i="131"/>
  <c r="J61" i="131"/>
  <c r="AC60" i="131"/>
  <c r="U60" i="131"/>
  <c r="AF59" i="131"/>
  <c r="P59" i="131"/>
  <c r="AI58" i="131"/>
  <c r="AA58" i="131"/>
  <c r="S58" i="131"/>
  <c r="AD57" i="131"/>
  <c r="V57" i="131"/>
  <c r="N57" i="131"/>
  <c r="J92" i="131"/>
  <c r="I68" i="181"/>
  <c r="I60" i="181"/>
  <c r="I57" i="131"/>
  <c r="I64" i="131"/>
  <c r="AI71" i="131"/>
  <c r="AA71" i="131"/>
  <c r="S71" i="131"/>
  <c r="K71" i="131"/>
  <c r="AD70" i="131"/>
  <c r="V70" i="131"/>
  <c r="N70" i="131"/>
  <c r="Y69" i="131"/>
  <c r="Q69" i="131"/>
  <c r="AJ68" i="131"/>
  <c r="AB68" i="131"/>
  <c r="T68" i="131"/>
  <c r="L68" i="131"/>
  <c r="AE67" i="131"/>
  <c r="W67" i="131"/>
  <c r="AH66" i="131"/>
  <c r="Z66" i="131"/>
  <c r="R66" i="131"/>
  <c r="J66" i="131"/>
  <c r="AC65" i="131"/>
  <c r="U65" i="131"/>
  <c r="M65" i="131"/>
  <c r="AF64" i="131"/>
  <c r="X64" i="131"/>
  <c r="P64" i="131"/>
  <c r="AI63" i="131"/>
  <c r="AA63" i="131"/>
  <c r="S63" i="131"/>
  <c r="K63" i="131"/>
  <c r="AD62" i="131"/>
  <c r="V62" i="131"/>
  <c r="N62" i="131"/>
  <c r="Y61" i="131"/>
  <c r="Q61" i="131"/>
  <c r="AJ60" i="131"/>
  <c r="AB60" i="131"/>
  <c r="T60" i="131"/>
  <c r="L60" i="131"/>
  <c r="AE59" i="131"/>
  <c r="W59" i="131"/>
  <c r="O59" i="131"/>
  <c r="AH58" i="131"/>
  <c r="Z58" i="131"/>
  <c r="R58" i="131"/>
  <c r="AC57" i="131"/>
  <c r="U57" i="131"/>
  <c r="M57" i="131"/>
  <c r="K94" i="131"/>
  <c r="K86" i="131"/>
  <c r="AJ63" i="181"/>
  <c r="A140" i="181"/>
  <c r="J187" i="131"/>
  <c r="K187" i="131"/>
  <c r="L187" i="131"/>
  <c r="M187" i="131"/>
  <c r="N187" i="131"/>
  <c r="O187" i="131"/>
  <c r="P187" i="131"/>
  <c r="Q187" i="131"/>
  <c r="R187" i="131"/>
  <c r="S187" i="131"/>
  <c r="T187" i="131"/>
  <c r="U187" i="131"/>
  <c r="V187" i="131"/>
  <c r="W187" i="131"/>
  <c r="X187" i="131"/>
  <c r="Y187" i="131"/>
  <c r="Z187" i="131"/>
  <c r="AA187" i="131"/>
  <c r="AB187" i="131"/>
  <c r="AC187" i="131"/>
  <c r="AD187" i="131"/>
  <c r="AE187" i="131"/>
  <c r="AF187" i="131"/>
  <c r="AG187" i="131"/>
  <c r="AH187" i="131"/>
  <c r="AI187" i="131"/>
  <c r="AJ187" i="131"/>
  <c r="I187" i="131"/>
  <c r="AJ180" i="131"/>
  <c r="AI180" i="131"/>
  <c r="AH180" i="131"/>
  <c r="AG180" i="131"/>
  <c r="AF180" i="131"/>
  <c r="AE180" i="131"/>
  <c r="AD180" i="131"/>
  <c r="AC180" i="131"/>
  <c r="AB180" i="131"/>
  <c r="AA180" i="131"/>
  <c r="Z180" i="131"/>
  <c r="Y180" i="131"/>
  <c r="X180" i="131"/>
  <c r="W180" i="131"/>
  <c r="V180" i="131"/>
  <c r="U180" i="131"/>
  <c r="T180" i="131"/>
  <c r="S180" i="131"/>
  <c r="R180" i="131"/>
  <c r="Q180" i="131"/>
  <c r="P180" i="131"/>
  <c r="O180" i="131"/>
  <c r="N180" i="131"/>
  <c r="M180" i="131"/>
  <c r="L180" i="131"/>
  <c r="K180" i="131"/>
  <c r="I180" i="131"/>
  <c r="AJ186" i="131"/>
  <c r="AI186" i="131"/>
  <c r="AH186" i="131"/>
  <c r="AG186" i="131"/>
  <c r="AF186" i="131"/>
  <c r="AE186" i="131"/>
  <c r="AD186" i="131"/>
  <c r="AC186" i="131"/>
  <c r="AB186" i="131"/>
  <c r="AA186" i="131"/>
  <c r="Z186" i="131"/>
  <c r="Y186" i="131"/>
  <c r="X186" i="131"/>
  <c r="W186" i="131"/>
  <c r="V186" i="131"/>
  <c r="U186" i="131"/>
  <c r="T186" i="131"/>
  <c r="S186" i="131"/>
  <c r="R186" i="131"/>
  <c r="Q186" i="131"/>
  <c r="P186" i="131"/>
  <c r="O186" i="131"/>
  <c r="N186" i="131"/>
  <c r="M186" i="131"/>
  <c r="L186" i="131"/>
  <c r="K186" i="131"/>
  <c r="J186" i="131"/>
  <c r="I186" i="131"/>
  <c r="AJ185" i="131"/>
  <c r="AI185" i="131"/>
  <c r="AH185" i="131"/>
  <c r="AG185" i="131"/>
  <c r="AF185" i="131"/>
  <c r="AE185" i="131"/>
  <c r="AD185" i="131"/>
  <c r="AC185" i="131"/>
  <c r="AB185" i="131"/>
  <c r="AA185" i="131"/>
  <c r="Z185" i="131"/>
  <c r="Y185" i="131"/>
  <c r="X185" i="131"/>
  <c r="W185" i="131"/>
  <c r="V185" i="131"/>
  <c r="U185" i="131"/>
  <c r="T185" i="131"/>
  <c r="S185" i="131"/>
  <c r="R185" i="131"/>
  <c r="Q185" i="131"/>
  <c r="P185" i="131"/>
  <c r="O185" i="131"/>
  <c r="N185" i="131"/>
  <c r="M185" i="131"/>
  <c r="L185" i="131"/>
  <c r="K185" i="131"/>
  <c r="J185" i="131"/>
  <c r="I185" i="131"/>
  <c r="AJ184" i="131"/>
  <c r="AI184" i="131"/>
  <c r="AH184" i="131"/>
  <c r="AG184" i="131"/>
  <c r="AF184" i="131"/>
  <c r="AE184" i="131"/>
  <c r="AD184" i="131"/>
  <c r="AC184" i="131"/>
  <c r="AB184" i="131"/>
  <c r="AA184" i="131"/>
  <c r="Z184" i="131"/>
  <c r="Y184" i="131"/>
  <c r="X184" i="131"/>
  <c r="W184" i="131"/>
  <c r="V184" i="131"/>
  <c r="U184" i="131"/>
  <c r="T184" i="131"/>
  <c r="S184" i="131"/>
  <c r="R184" i="131"/>
  <c r="Q184" i="131"/>
  <c r="P184" i="131"/>
  <c r="O184" i="131"/>
  <c r="N184" i="131"/>
  <c r="M184" i="131"/>
  <c r="L184" i="131"/>
  <c r="K184" i="131"/>
  <c r="J184" i="131"/>
  <c r="I184" i="131"/>
  <c r="AJ183" i="131"/>
  <c r="AI183" i="131"/>
  <c r="AG183" i="131"/>
  <c r="AF183" i="131"/>
  <c r="AE183" i="131"/>
  <c r="AD183" i="131"/>
  <c r="AB183" i="131"/>
  <c r="AA183" i="131"/>
  <c r="X183" i="131"/>
  <c r="W183" i="131"/>
  <c r="S183" i="131"/>
  <c r="R183" i="131"/>
  <c r="P183" i="131"/>
  <c r="O183" i="131"/>
  <c r="N183" i="131"/>
  <c r="L183" i="131"/>
  <c r="K183" i="131"/>
  <c r="I183" i="131"/>
  <c r="AH182" i="131"/>
  <c r="AG182" i="131"/>
  <c r="AE182" i="131"/>
  <c r="AD182" i="131"/>
  <c r="AC182" i="131"/>
  <c r="AA182" i="131"/>
  <c r="Z182" i="131"/>
  <c r="Y182" i="131"/>
  <c r="V182" i="131"/>
  <c r="U182" i="131"/>
  <c r="Q182" i="131"/>
  <c r="P182" i="131"/>
  <c r="M182" i="131"/>
  <c r="L182" i="131"/>
  <c r="K182" i="131"/>
  <c r="I182" i="131"/>
  <c r="AJ181" i="131"/>
  <c r="AH181" i="131"/>
  <c r="AD181" i="131"/>
  <c r="AC181" i="131"/>
  <c r="AB181" i="131"/>
  <c r="Z181" i="131"/>
  <c r="Y181" i="131"/>
  <c r="V181" i="131"/>
  <c r="U181" i="131"/>
  <c r="R181" i="131"/>
  <c r="Q181" i="131"/>
  <c r="N181" i="131"/>
  <c r="M181" i="131"/>
  <c r="L181" i="131"/>
  <c r="I181" i="131"/>
  <c r="AJ179" i="131"/>
  <c r="AF179" i="131"/>
  <c r="AE179" i="131"/>
  <c r="AB179" i="131"/>
  <c r="W179" i="131"/>
  <c r="T179" i="131"/>
  <c r="S179" i="131"/>
  <c r="R179" i="131"/>
  <c r="Q179" i="131"/>
  <c r="P179" i="131"/>
  <c r="O179" i="131"/>
  <c r="N179" i="131"/>
  <c r="M179" i="131"/>
  <c r="L179" i="131"/>
  <c r="K179" i="131"/>
  <c r="I179" i="131"/>
  <c r="AJ145" i="181"/>
  <c r="AI145" i="181"/>
  <c r="AH145" i="181"/>
  <c r="AG145" i="181"/>
  <c r="AF145" i="181"/>
  <c r="AE145" i="181"/>
  <c r="AD145" i="181"/>
  <c r="AC145" i="181"/>
  <c r="AB145" i="181"/>
  <c r="AA145" i="181"/>
  <c r="Z145" i="181"/>
  <c r="Y145" i="181"/>
  <c r="X145" i="181"/>
  <c r="W145" i="181"/>
  <c r="V145" i="181"/>
  <c r="U145" i="181"/>
  <c r="T145" i="181"/>
  <c r="S145" i="181"/>
  <c r="R145" i="181"/>
  <c r="Q145" i="181"/>
  <c r="P145" i="181"/>
  <c r="O145" i="181"/>
  <c r="N145" i="181"/>
  <c r="M145" i="181"/>
  <c r="L145" i="181"/>
  <c r="K145" i="181"/>
  <c r="I145" i="181"/>
  <c r="M144" i="181"/>
  <c r="Q144" i="181"/>
  <c r="U144" i="181"/>
  <c r="Y144" i="181"/>
  <c r="AC144" i="181"/>
  <c r="AG144" i="181"/>
  <c r="A2" i="131"/>
  <c r="A2" i="181"/>
  <c r="H166" i="181"/>
  <c r="H165" i="181"/>
  <c r="H195" i="131"/>
  <c r="S181" i="131" l="1"/>
  <c r="Z183" i="131"/>
  <c r="AC183" i="131"/>
  <c r="N182" i="131"/>
  <c r="T181" i="131"/>
  <c r="V183" i="131"/>
  <c r="T182" i="131"/>
  <c r="Y183" i="131"/>
  <c r="AF181" i="131"/>
  <c r="X182" i="131"/>
  <c r="U183" i="131"/>
  <c r="R182" i="131"/>
  <c r="AA179" i="131"/>
  <c r="AI182" i="131"/>
  <c r="P181" i="131"/>
  <c r="K181" i="131"/>
  <c r="AA181" i="131"/>
  <c r="AH183" i="131"/>
  <c r="O182" i="131"/>
  <c r="X179" i="131"/>
  <c r="AI179" i="131"/>
  <c r="X181" i="131"/>
  <c r="AG181" i="131"/>
  <c r="AB182" i="131"/>
  <c r="AI181" i="131"/>
  <c r="AE181" i="131"/>
  <c r="AF182" i="131"/>
  <c r="AJ195" i="131"/>
  <c r="AB195" i="131"/>
  <c r="T195" i="131"/>
  <c r="L195" i="131"/>
  <c r="K128" i="181"/>
  <c r="S128" i="181"/>
  <c r="AA128" i="181"/>
  <c r="AI128" i="181"/>
  <c r="O129" i="181"/>
  <c r="W129" i="181"/>
  <c r="AE129" i="181"/>
  <c r="L128" i="181"/>
  <c r="T128" i="181"/>
  <c r="AB128" i="181"/>
  <c r="AJ128" i="181"/>
  <c r="P129" i="181"/>
  <c r="X129" i="181"/>
  <c r="AF129" i="181"/>
  <c r="J179" i="131"/>
  <c r="AF195" i="131"/>
  <c r="P195" i="131"/>
  <c r="X195" i="131"/>
  <c r="J195" i="131"/>
  <c r="J180" i="131"/>
  <c r="I128" i="181"/>
  <c r="Q128" i="181"/>
  <c r="Y128" i="181"/>
  <c r="AG128" i="181"/>
  <c r="M129" i="181"/>
  <c r="U129" i="181"/>
  <c r="AC129" i="181"/>
  <c r="J128" i="181"/>
  <c r="R128" i="181"/>
  <c r="Z128" i="181"/>
  <c r="AH128" i="181"/>
  <c r="N129" i="181"/>
  <c r="V129" i="181"/>
  <c r="AD129" i="181"/>
  <c r="O128" i="181"/>
  <c r="W128" i="181"/>
  <c r="AE128" i="181"/>
  <c r="K129" i="181"/>
  <c r="S129" i="181"/>
  <c r="AA129" i="181"/>
  <c r="AI129" i="181"/>
  <c r="P128" i="181"/>
  <c r="X128" i="181"/>
  <c r="AF128" i="181"/>
  <c r="L129" i="181"/>
  <c r="T129" i="181"/>
  <c r="AB129" i="181"/>
  <c r="AJ129" i="181"/>
  <c r="N128" i="181"/>
  <c r="V128" i="181"/>
  <c r="AD128" i="181"/>
  <c r="J129" i="181"/>
  <c r="R129" i="181"/>
  <c r="Z129" i="181"/>
  <c r="AH129" i="181"/>
  <c r="J181" i="131"/>
  <c r="M128" i="181"/>
  <c r="U128" i="181"/>
  <c r="AC128" i="181"/>
  <c r="I129" i="181"/>
  <c r="Q129" i="181"/>
  <c r="Y129" i="181"/>
  <c r="AG129" i="181"/>
  <c r="J182" i="131"/>
  <c r="J183" i="131"/>
  <c r="J145" i="181"/>
  <c r="AD195" i="131"/>
  <c r="N195" i="131"/>
  <c r="V195" i="131"/>
  <c r="I144" i="181"/>
  <c r="AE144" i="181"/>
  <c r="W144" i="181"/>
  <c r="O144" i="181"/>
  <c r="AI195" i="131"/>
  <c r="AA195" i="131"/>
  <c r="S195" i="131"/>
  <c r="K195" i="131"/>
  <c r="AF144" i="181"/>
  <c r="X144" i="181"/>
  <c r="P144" i="181"/>
  <c r="AE195" i="131"/>
  <c r="W195" i="131"/>
  <c r="O195" i="131"/>
  <c r="AJ144" i="181"/>
  <c r="AB144" i="181"/>
  <c r="T144" i="181"/>
  <c r="L144" i="181"/>
  <c r="AI144" i="181"/>
  <c r="AA144" i="181"/>
  <c r="S144" i="181"/>
  <c r="K144" i="181"/>
  <c r="AH144" i="181"/>
  <c r="Z144" i="181"/>
  <c r="R144" i="181"/>
  <c r="J144" i="181"/>
  <c r="AD144" i="181"/>
  <c r="V144" i="181"/>
  <c r="N144" i="181"/>
  <c r="AC195" i="131"/>
  <c r="M195" i="131"/>
  <c r="P165" i="181"/>
  <c r="AK195" i="131"/>
  <c r="U195" i="131"/>
  <c r="K166" i="181"/>
  <c r="Z195" i="131"/>
  <c r="AG195" i="131"/>
  <c r="Q195" i="131"/>
  <c r="AH195" i="131"/>
  <c r="R195" i="131"/>
  <c r="Y195" i="131"/>
  <c r="AD165" i="181"/>
  <c r="AC165" i="181"/>
  <c r="W165" i="181"/>
  <c r="V165" i="181"/>
  <c r="U165" i="181"/>
  <c r="J165" i="181"/>
  <c r="O165" i="181"/>
  <c r="AK165" i="181"/>
  <c r="N165" i="181"/>
  <c r="AE165" i="181"/>
  <c r="M165" i="181"/>
  <c r="AH166" i="181"/>
  <c r="Z166" i="181"/>
  <c r="R166" i="181"/>
  <c r="J166" i="181"/>
  <c r="AG166" i="181"/>
  <c r="Y166" i="181"/>
  <c r="Q166" i="181"/>
  <c r="AF166" i="181"/>
  <c r="X166" i="181"/>
  <c r="P166" i="181"/>
  <c r="AJ165" i="181"/>
  <c r="AB165" i="181"/>
  <c r="T165" i="181"/>
  <c r="L165" i="181"/>
  <c r="AE166" i="181"/>
  <c r="W166" i="181"/>
  <c r="O166" i="181"/>
  <c r="AI165" i="181"/>
  <c r="AA165" i="181"/>
  <c r="S165" i="181"/>
  <c r="K165" i="181"/>
  <c r="AD166" i="181"/>
  <c r="V166" i="181"/>
  <c r="N166" i="181"/>
  <c r="AH165" i="181"/>
  <c r="Z165" i="181"/>
  <c r="R165" i="181"/>
  <c r="AK166" i="181"/>
  <c r="AC166" i="181"/>
  <c r="U166" i="181"/>
  <c r="M166" i="181"/>
  <c r="AG165" i="181"/>
  <c r="Y165" i="181"/>
  <c r="Q165" i="181"/>
  <c r="AJ166" i="181"/>
  <c r="AB166" i="181"/>
  <c r="T166" i="181"/>
  <c r="L166" i="181"/>
  <c r="AF165" i="181"/>
  <c r="X165" i="181"/>
  <c r="AI166" i="181"/>
  <c r="AA166" i="181"/>
  <c r="S166" i="181"/>
  <c r="L149" i="131"/>
  <c r="X131" i="131"/>
  <c r="AC130" i="181" l="1"/>
  <c r="T73" i="181"/>
  <c r="J74" i="181"/>
  <c r="O73" i="181"/>
  <c r="AC74" i="181"/>
  <c r="Y73" i="181"/>
  <c r="W72" i="181"/>
  <c r="U72" i="181"/>
  <c r="P130" i="181"/>
  <c r="AH133" i="131"/>
  <c r="AF130" i="181"/>
  <c r="AG73" i="181"/>
  <c r="K73" i="181"/>
  <c r="AJ130" i="181"/>
  <c r="O72" i="181"/>
  <c r="AI133" i="131"/>
  <c r="Y72" i="181"/>
  <c r="N73" i="181"/>
  <c r="T72" i="181"/>
  <c r="AF73" i="181"/>
  <c r="Q130" i="181"/>
  <c r="AA130" i="181"/>
  <c r="O74" i="181"/>
  <c r="Q133" i="131"/>
  <c r="U133" i="131"/>
  <c r="R73" i="181"/>
  <c r="AF72" i="181"/>
  <c r="X74" i="181"/>
  <c r="W130" i="181"/>
  <c r="J130" i="181"/>
  <c r="V72" i="181"/>
  <c r="AI73" i="181"/>
  <c r="L73" i="181"/>
  <c r="R72" i="181"/>
  <c r="AD73" i="181"/>
  <c r="M72" i="181"/>
  <c r="T74" i="181"/>
  <c r="AE130" i="181"/>
  <c r="X130" i="181"/>
  <c r="K130" i="181"/>
  <c r="T130" i="181"/>
  <c r="M133" i="131"/>
  <c r="AD130" i="181"/>
  <c r="I130" i="181"/>
  <c r="U73" i="181"/>
  <c r="AA72" i="181"/>
  <c r="K74" i="181"/>
  <c r="AB130" i="181"/>
  <c r="O130" i="181"/>
  <c r="U74" i="181"/>
  <c r="AF74" i="181"/>
  <c r="AA74" i="181"/>
  <c r="X75" i="131"/>
  <c r="Y151" i="131"/>
  <c r="J133" i="131"/>
  <c r="S130" i="181"/>
  <c r="Z151" i="131"/>
  <c r="AG151" i="131"/>
  <c r="M151" i="131"/>
  <c r="U151" i="131"/>
  <c r="AA151" i="131"/>
  <c r="R151" i="131"/>
  <c r="I151" i="131"/>
  <c r="K151" i="131"/>
  <c r="O151" i="131"/>
  <c r="AB151" i="131"/>
  <c r="AD151" i="131"/>
  <c r="AG130" i="181"/>
  <c r="AH151" i="131"/>
  <c r="AI151" i="131"/>
  <c r="Q151" i="131"/>
  <c r="J151" i="131"/>
  <c r="W151" i="131"/>
  <c r="S151" i="131"/>
  <c r="P151" i="131"/>
  <c r="AC151" i="131"/>
  <c r="AE151" i="131"/>
  <c r="Y130" i="181"/>
  <c r="V151" i="131"/>
  <c r="L151" i="131"/>
  <c r="AH130" i="181"/>
  <c r="V130" i="181"/>
  <c r="N130" i="181"/>
  <c r="Z130" i="181"/>
  <c r="Q72" i="181"/>
  <c r="AC73" i="181"/>
  <c r="AI72" i="181"/>
  <c r="L72" i="181"/>
  <c r="S74" i="181"/>
  <c r="X73" i="181"/>
  <c r="AI130" i="181"/>
  <c r="R130" i="181"/>
  <c r="L130" i="181"/>
  <c r="U130" i="181"/>
  <c r="AD72" i="181"/>
  <c r="AG74" i="181"/>
  <c r="M130" i="181"/>
  <c r="W74" i="181"/>
  <c r="T150" i="131"/>
  <c r="AC149" i="131"/>
  <c r="S149" i="131"/>
  <c r="O149" i="131"/>
  <c r="N149" i="131"/>
  <c r="AC150" i="131"/>
  <c r="L150" i="131"/>
  <c r="U149" i="131"/>
  <c r="K149" i="131"/>
  <c r="AD150" i="131"/>
  <c r="U150" i="131"/>
  <c r="AF150" i="131"/>
  <c r="AJ151" i="131"/>
  <c r="AF149" i="131"/>
  <c r="M149" i="131"/>
  <c r="AI150" i="131"/>
  <c r="AH150" i="131"/>
  <c r="V150" i="131"/>
  <c r="M150" i="131"/>
  <c r="X150" i="131"/>
  <c r="N151" i="131"/>
  <c r="X149" i="131"/>
  <c r="AE150" i="131"/>
  <c r="AA150" i="131"/>
  <c r="Z150" i="131"/>
  <c r="N150" i="131"/>
  <c r="AG149" i="131"/>
  <c r="P150" i="131"/>
  <c r="X151" i="131"/>
  <c r="T151" i="131"/>
  <c r="P149" i="131"/>
  <c r="AG150" i="131"/>
  <c r="W150" i="131"/>
  <c r="S150" i="131"/>
  <c r="R150" i="131"/>
  <c r="AH149" i="131"/>
  <c r="Y149" i="131"/>
  <c r="AJ149" i="131"/>
  <c r="Y150" i="131"/>
  <c r="O150" i="131"/>
  <c r="K150" i="131"/>
  <c r="J150" i="131"/>
  <c r="Z149" i="131"/>
  <c r="Q149" i="131"/>
  <c r="AB149" i="131"/>
  <c r="AF151" i="131"/>
  <c r="AJ150" i="131"/>
  <c r="Q150" i="131"/>
  <c r="AI149" i="131"/>
  <c r="AE149" i="131"/>
  <c r="AD149" i="131"/>
  <c r="R149" i="131"/>
  <c r="I149" i="131"/>
  <c r="T149" i="131"/>
  <c r="AB150" i="131"/>
  <c r="I150" i="131"/>
  <c r="AA149" i="131"/>
  <c r="W149" i="131"/>
  <c r="V149" i="131"/>
  <c r="J149" i="131"/>
  <c r="P131" i="131"/>
  <c r="AH131" i="131"/>
  <c r="AC132" i="131"/>
  <c r="S131" i="131"/>
  <c r="AA132" i="131"/>
  <c r="L131" i="131"/>
  <c r="J113" i="131"/>
  <c r="Q73" i="181"/>
  <c r="AE72" i="181"/>
  <c r="T133" i="131"/>
  <c r="Z131" i="131"/>
  <c r="U132" i="131"/>
  <c r="K131" i="131"/>
  <c r="S132" i="131"/>
  <c r="X72" i="181"/>
  <c r="W133" i="131"/>
  <c r="V133" i="131"/>
  <c r="R112" i="181"/>
  <c r="AA133" i="131"/>
  <c r="X133" i="131"/>
  <c r="Y133" i="131"/>
  <c r="I114" i="131"/>
  <c r="Y132" i="131"/>
  <c r="R131" i="131"/>
  <c r="M132" i="131"/>
  <c r="AH132" i="131"/>
  <c r="K114" i="131"/>
  <c r="K132" i="131"/>
  <c r="AF132" i="131"/>
  <c r="AG132" i="131"/>
  <c r="L114" i="131"/>
  <c r="N133" i="131"/>
  <c r="AB133" i="131"/>
  <c r="AG133" i="131"/>
  <c r="AC133" i="131"/>
  <c r="AE133" i="131"/>
  <c r="L113" i="131"/>
  <c r="Q132" i="131"/>
  <c r="J131" i="131"/>
  <c r="AG131" i="131"/>
  <c r="R132" i="131"/>
  <c r="AE131" i="131"/>
  <c r="X132" i="131"/>
  <c r="AB132" i="131"/>
  <c r="J114" i="131"/>
  <c r="I132" i="131"/>
  <c r="Y131" i="131"/>
  <c r="J132" i="131"/>
  <c r="W132" i="131"/>
  <c r="W131" i="131"/>
  <c r="P132" i="131"/>
  <c r="T132" i="131"/>
  <c r="K113" i="131"/>
  <c r="AC131" i="131"/>
  <c r="AD132" i="131"/>
  <c r="Q131" i="131"/>
  <c r="AD131" i="131"/>
  <c r="O132" i="131"/>
  <c r="O131" i="131"/>
  <c r="AJ131" i="131"/>
  <c r="L132" i="131"/>
  <c r="AF133" i="131"/>
  <c r="L133" i="131"/>
  <c r="S133" i="131"/>
  <c r="O133" i="131"/>
  <c r="Z132" i="131"/>
  <c r="AJ132" i="131"/>
  <c r="U131" i="131"/>
  <c r="V132" i="131"/>
  <c r="I113" i="131"/>
  <c r="AI132" i="131"/>
  <c r="V131" i="131"/>
  <c r="AI131" i="131"/>
  <c r="AB131" i="131"/>
  <c r="AF131" i="131"/>
  <c r="K133" i="131"/>
  <c r="R133" i="131"/>
  <c r="AD133" i="131"/>
  <c r="I131" i="131"/>
  <c r="AE132" i="131"/>
  <c r="M131" i="131"/>
  <c r="N132" i="131"/>
  <c r="N131" i="131"/>
  <c r="AA131" i="131"/>
  <c r="T131" i="131"/>
  <c r="AD74" i="181"/>
  <c r="AB74" i="181"/>
  <c r="AB73" i="181"/>
  <c r="AH72" i="181"/>
  <c r="K72" i="181"/>
  <c r="R74" i="181"/>
  <c r="W73" i="181"/>
  <c r="AC72" i="181"/>
  <c r="W75" i="131"/>
  <c r="AH74" i="181"/>
  <c r="AE75" i="131"/>
  <c r="M74" i="181"/>
  <c r="AH73" i="181"/>
  <c r="S73" i="181"/>
  <c r="AG72" i="181"/>
  <c r="J72" i="181"/>
  <c r="Q74" i="181"/>
  <c r="V73" i="181"/>
  <c r="AB72" i="181"/>
  <c r="L74" i="181"/>
  <c r="Z73" i="181"/>
  <c r="K100" i="181"/>
  <c r="W74" i="131"/>
  <c r="AJ73" i="131"/>
  <c r="L101" i="131"/>
  <c r="M73" i="131"/>
  <c r="T75" i="131"/>
  <c r="Z74" i="131"/>
  <c r="K102" i="131"/>
  <c r="K74" i="131"/>
  <c r="X73" i="131"/>
  <c r="I75" i="131"/>
  <c r="I103" i="131"/>
  <c r="N74" i="131"/>
  <c r="I101" i="181"/>
  <c r="I74" i="181"/>
  <c r="AE74" i="131"/>
  <c r="J102" i="131"/>
  <c r="P74" i="131"/>
  <c r="U73" i="131"/>
  <c r="AB75" i="131"/>
  <c r="AH74" i="131"/>
  <c r="S74" i="131"/>
  <c r="AF73" i="131"/>
  <c r="I73" i="131"/>
  <c r="I101" i="131"/>
  <c r="J103" i="131"/>
  <c r="P75" i="131"/>
  <c r="V74" i="131"/>
  <c r="N72" i="181"/>
  <c r="N74" i="181"/>
  <c r="AA73" i="181"/>
  <c r="AI74" i="181"/>
  <c r="R75" i="131"/>
  <c r="X74" i="131"/>
  <c r="AC73" i="131"/>
  <c r="AJ75" i="131"/>
  <c r="L103" i="131"/>
  <c r="M75" i="131"/>
  <c r="AA74" i="131"/>
  <c r="L74" i="131"/>
  <c r="Q73" i="131"/>
  <c r="AD74" i="131"/>
  <c r="V74" i="181"/>
  <c r="Y74" i="181"/>
  <c r="L99" i="181"/>
  <c r="AJ72" i="181"/>
  <c r="K73" i="131"/>
  <c r="K103" i="131"/>
  <c r="Z75" i="131"/>
  <c r="AF74" i="131"/>
  <c r="I102" i="131"/>
  <c r="I74" i="131"/>
  <c r="N73" i="131"/>
  <c r="U75" i="131"/>
  <c r="AI74" i="131"/>
  <c r="T74" i="131"/>
  <c r="Y73" i="131"/>
  <c r="AF75" i="131"/>
  <c r="J75" i="131"/>
  <c r="K99" i="181"/>
  <c r="Z72" i="181"/>
  <c r="S73" i="131"/>
  <c r="AH75" i="131"/>
  <c r="K75" i="131"/>
  <c r="Q74" i="131"/>
  <c r="V73" i="131"/>
  <c r="AC75" i="131"/>
  <c r="N75" i="131"/>
  <c r="AB74" i="131"/>
  <c r="AG73" i="131"/>
  <c r="J73" i="131"/>
  <c r="Q75" i="131"/>
  <c r="J99" i="181"/>
  <c r="P72" i="181"/>
  <c r="L101" i="181"/>
  <c r="AJ74" i="181"/>
  <c r="AA73" i="131"/>
  <c r="L73" i="131"/>
  <c r="S75" i="131"/>
  <c r="Y74" i="131"/>
  <c r="AD73" i="131"/>
  <c r="O73" i="131"/>
  <c r="V75" i="131"/>
  <c r="L102" i="131"/>
  <c r="AJ74" i="131"/>
  <c r="M74" i="131"/>
  <c r="R73" i="131"/>
  <c r="Y75" i="131"/>
  <c r="J73" i="181"/>
  <c r="AE74" i="181"/>
  <c r="AJ73" i="181"/>
  <c r="L100" i="181"/>
  <c r="M73" i="181"/>
  <c r="S72" i="181"/>
  <c r="Z74" i="181"/>
  <c r="K101" i="181"/>
  <c r="AE73" i="181"/>
  <c r="I73" i="181"/>
  <c r="I100" i="181"/>
  <c r="AI73" i="131"/>
  <c r="T73" i="131"/>
  <c r="AA75" i="131"/>
  <c r="AG74" i="131"/>
  <c r="J74" i="131"/>
  <c r="W73" i="131"/>
  <c r="AD75" i="131"/>
  <c r="O75" i="131"/>
  <c r="U74" i="131"/>
  <c r="Z73" i="131"/>
  <c r="K101" i="131"/>
  <c r="AG75" i="131"/>
  <c r="I72" i="181"/>
  <c r="I99" i="181"/>
  <c r="P74" i="181"/>
  <c r="J101" i="181"/>
  <c r="P73" i="181"/>
  <c r="J100" i="181"/>
  <c r="O74" i="131"/>
  <c r="AB73" i="131"/>
  <c r="AI75" i="131"/>
  <c r="L75" i="131"/>
  <c r="R74" i="131"/>
  <c r="AE73" i="131"/>
  <c r="J101" i="131"/>
  <c r="P73" i="131"/>
  <c r="AC74" i="131"/>
  <c r="AH73" i="131"/>
  <c r="I195" i="131"/>
  <c r="P113" i="181"/>
  <c r="J112" i="181"/>
  <c r="S111" i="181"/>
  <c r="K111" i="181"/>
  <c r="N111" i="181"/>
  <c r="AE111" i="181"/>
  <c r="W111" i="181"/>
  <c r="J111" i="181"/>
  <c r="AI111" i="181"/>
  <c r="AA111" i="181"/>
  <c r="V111" i="181"/>
  <c r="T112" i="181"/>
  <c r="L112" i="181"/>
  <c r="R111" i="181"/>
  <c r="X112" i="181"/>
  <c r="P112" i="181"/>
  <c r="AD111" i="181"/>
  <c r="AJ112" i="181"/>
  <c r="AB112" i="181"/>
  <c r="AC113" i="181"/>
  <c r="AD113" i="181"/>
  <c r="Z111" i="181"/>
  <c r="T111" i="181"/>
  <c r="AF112" i="181"/>
  <c r="AB111" i="181"/>
  <c r="K112" i="181"/>
  <c r="X111" i="181"/>
  <c r="I112" i="181"/>
  <c r="AI113" i="181"/>
  <c r="AH111" i="181"/>
  <c r="Q112" i="181"/>
  <c r="L111" i="181"/>
  <c r="Y112" i="181"/>
  <c r="Z112" i="181"/>
  <c r="S112" i="181"/>
  <c r="M112" i="181"/>
  <c r="P111" i="181"/>
  <c r="AF111" i="181"/>
  <c r="R113" i="181"/>
  <c r="K113" i="181"/>
  <c r="I113" i="181"/>
  <c r="O113" i="181"/>
  <c r="O112" i="181"/>
  <c r="M111" i="181"/>
  <c r="AJ111" i="181"/>
  <c r="AC111" i="181"/>
  <c r="AA112" i="181"/>
  <c r="AC112" i="181"/>
  <c r="Q111" i="181"/>
  <c r="U112" i="181"/>
  <c r="AG111" i="181"/>
  <c r="AA113" i="181"/>
  <c r="N113" i="181"/>
  <c r="T113" i="181"/>
  <c r="W112" i="181"/>
  <c r="AG112" i="181"/>
  <c r="AI112" i="181"/>
  <c r="N112" i="181"/>
  <c r="V112" i="181"/>
  <c r="Y111" i="181"/>
  <c r="I111" i="181"/>
  <c r="AJ113" i="181"/>
  <c r="AE112" i="181"/>
  <c r="O111" i="181"/>
  <c r="AH112" i="181"/>
  <c r="U111" i="181"/>
  <c r="AD112" i="181"/>
  <c r="M113" i="181"/>
  <c r="AG113" i="181"/>
  <c r="J113" i="181"/>
  <c r="V113" i="181"/>
  <c r="Y113" i="181"/>
  <c r="Z133" i="131"/>
  <c r="K115" i="131"/>
  <c r="S113" i="181"/>
  <c r="AE113" i="181"/>
  <c r="Q113" i="181"/>
  <c r="X113" i="181"/>
  <c r="AB113" i="181"/>
  <c r="W113" i="181"/>
  <c r="U113" i="181"/>
  <c r="AF113" i="181"/>
  <c r="Z113" i="181"/>
  <c r="L113" i="181"/>
  <c r="J115" i="131"/>
  <c r="P133" i="131"/>
  <c r="AJ133" i="131"/>
  <c r="L115" i="131"/>
  <c r="I115" i="131"/>
  <c r="I133" i="131"/>
  <c r="AH113" i="181"/>
  <c r="I165" i="181"/>
  <c r="I166" i="181"/>
  <c r="AC152" i="131"/>
  <c r="K152" i="131"/>
  <c r="AG152" i="131"/>
  <c r="Y132" i="181"/>
  <c r="S132" i="181"/>
  <c r="AJ132" i="181"/>
  <c r="R132" i="181"/>
  <c r="AG132" i="181"/>
  <c r="AH132" i="181"/>
  <c r="AA132" i="181"/>
  <c r="P132" i="181" l="1"/>
  <c r="AB132" i="181"/>
  <c r="AD132" i="181"/>
  <c r="AB152" i="131"/>
  <c r="J152" i="131"/>
  <c r="AJ152" i="131"/>
  <c r="AI132" i="181"/>
  <c r="AH152" i="131"/>
  <c r="K132" i="181"/>
  <c r="O132" i="181"/>
  <c r="M132" i="181"/>
  <c r="AC132" i="181"/>
  <c r="AF132" i="181"/>
  <c r="AE132" i="181"/>
  <c r="Z132" i="181"/>
  <c r="V152" i="131"/>
  <c r="V132" i="181"/>
  <c r="I132" i="181"/>
  <c r="L152" i="131"/>
  <c r="J132" i="181"/>
  <c r="L132" i="181"/>
  <c r="U132" i="181"/>
  <c r="W132" i="181"/>
  <c r="X132" i="181"/>
  <c r="N132" i="181"/>
  <c r="Q132" i="181"/>
  <c r="Q152" i="131"/>
  <c r="T132" i="181"/>
  <c r="AF115" i="181"/>
  <c r="L115" i="181"/>
  <c r="Z115" i="181"/>
  <c r="AE134" i="131"/>
  <c r="AB134" i="131"/>
  <c r="AC134" i="131"/>
  <c r="W115" i="181"/>
  <c r="AC115" i="181"/>
  <c r="Q115" i="181"/>
  <c r="U134" i="131"/>
  <c r="L134" i="131"/>
  <c r="AE115" i="181"/>
  <c r="J115" i="181"/>
  <c r="Y115" i="181"/>
  <c r="AG115" i="181"/>
  <c r="V115" i="181"/>
  <c r="AJ115" i="181"/>
  <c r="P115" i="181"/>
  <c r="V134" i="131"/>
  <c r="X115" i="181"/>
  <c r="M115" i="181"/>
  <c r="AB115" i="181"/>
  <c r="AA115" i="181"/>
  <c r="O134" i="131"/>
  <c r="AH134" i="131"/>
  <c r="O115" i="181"/>
  <c r="AD115" i="181"/>
  <c r="R115" i="181"/>
  <c r="S115" i="181"/>
  <c r="U115" i="181"/>
  <c r="AI115" i="181"/>
  <c r="K115" i="181"/>
  <c r="K134" i="131"/>
  <c r="W134" i="131"/>
  <c r="S152" i="131"/>
  <c r="AI152" i="131"/>
  <c r="X152" i="131"/>
  <c r="T134" i="131"/>
  <c r="AA152" i="131"/>
  <c r="W152" i="131"/>
  <c r="N152" i="131"/>
  <c r="AF152" i="131"/>
  <c r="U152" i="131"/>
  <c r="R152" i="131"/>
  <c r="N134" i="131"/>
  <c r="AF134" i="131"/>
  <c r="R134" i="131"/>
  <c r="Y134" i="131"/>
  <c r="Q134" i="131"/>
  <c r="AA134" i="131"/>
  <c r="AI134" i="131"/>
  <c r="S134" i="131"/>
  <c r="AD134" i="131"/>
  <c r="X134" i="131"/>
  <c r="J134" i="131"/>
  <c r="AG134" i="131"/>
  <c r="Y152" i="131"/>
  <c r="M134" i="131"/>
  <c r="P152" i="131"/>
  <c r="AD152" i="131"/>
  <c r="I152" i="131"/>
  <c r="T152" i="131"/>
  <c r="O152" i="131"/>
  <c r="M152" i="131"/>
  <c r="Z152" i="131"/>
  <c r="Y135" i="131"/>
  <c r="K135" i="131"/>
  <c r="Q135" i="131"/>
  <c r="AD135" i="131"/>
  <c r="AA153" i="131"/>
  <c r="X153" i="131"/>
  <c r="O153" i="131"/>
  <c r="I153" i="131"/>
  <c r="AC153" i="131"/>
  <c r="J135" i="131"/>
  <c r="W135" i="131"/>
  <c r="AI135" i="131"/>
  <c r="AG153" i="131"/>
  <c r="N153" i="131"/>
  <c r="S153" i="131"/>
  <c r="M153" i="131"/>
  <c r="T135" i="131"/>
  <c r="U135" i="131"/>
  <c r="AH135" i="131"/>
  <c r="T153" i="131"/>
  <c r="AI153" i="131"/>
  <c r="P153" i="131"/>
  <c r="K153" i="131"/>
  <c r="AH153" i="131"/>
  <c r="AA135" i="131"/>
  <c r="R135" i="131"/>
  <c r="L153" i="131"/>
  <c r="Y153" i="131"/>
  <c r="AE135" i="131"/>
  <c r="V135" i="131"/>
  <c r="AC135" i="131"/>
  <c r="R153" i="131"/>
  <c r="J153" i="131"/>
  <c r="AB135" i="131"/>
  <c r="M135" i="131"/>
  <c r="Q153" i="131"/>
  <c r="Z153" i="131"/>
  <c r="O135" i="131"/>
  <c r="AG135" i="131"/>
  <c r="S135" i="131"/>
  <c r="U153" i="131"/>
  <c r="AF153" i="131"/>
  <c r="AD153" i="131"/>
  <c r="N135" i="131"/>
  <c r="AF135" i="131"/>
  <c r="L135" i="131"/>
  <c r="X135" i="131"/>
  <c r="AE153" i="131"/>
  <c r="AB153" i="131"/>
  <c r="V153" i="131"/>
  <c r="AJ153" i="131"/>
  <c r="W153" i="131"/>
  <c r="AJ131" i="181"/>
  <c r="AF131" i="181"/>
  <c r="O131" i="181"/>
  <c r="AH131" i="181"/>
  <c r="AE152" i="131"/>
  <c r="AE131" i="181"/>
  <c r="AB131" i="181"/>
  <c r="V131" i="181"/>
  <c r="N131" i="181"/>
  <c r="M131" i="181"/>
  <c r="I115" i="181"/>
  <c r="AI131" i="181"/>
  <c r="AC131" i="181"/>
  <c r="K131" i="181"/>
  <c r="Z131" i="181"/>
  <c r="AA131" i="181"/>
  <c r="I131" i="181"/>
  <c r="P131" i="181"/>
  <c r="J131" i="181"/>
  <c r="AG131" i="181"/>
  <c r="T131" i="181"/>
  <c r="L131" i="181"/>
  <c r="N115" i="181"/>
  <c r="T115" i="181"/>
  <c r="AH115" i="181"/>
  <c r="Q131" i="181"/>
  <c r="U131" i="181"/>
  <c r="S131" i="181"/>
  <c r="AD131" i="181"/>
  <c r="W131" i="181"/>
  <c r="X131" i="181"/>
  <c r="Y131" i="181"/>
  <c r="R131" i="181"/>
  <c r="U114" i="181"/>
  <c r="AJ114" i="181"/>
  <c r="AA114" i="181"/>
  <c r="O114" i="181"/>
  <c r="S114" i="181"/>
  <c r="AH114" i="181"/>
  <c r="J114" i="181"/>
  <c r="AC114" i="181"/>
  <c r="V114" i="181"/>
  <c r="I114" i="181"/>
  <c r="AI114" i="181"/>
  <c r="R114" i="181"/>
  <c r="AB114" i="181"/>
  <c r="W114" i="181"/>
  <c r="K114" i="181"/>
  <c r="Z114" i="181"/>
  <c r="M114" i="181"/>
  <c r="Q114" i="181"/>
  <c r="AE114" i="181"/>
  <c r="Y114" i="181"/>
  <c r="AG114" i="181"/>
  <c r="P114" i="181"/>
  <c r="X114" i="181"/>
  <c r="L114" i="181"/>
  <c r="K116" i="131"/>
  <c r="Z134" i="131"/>
  <c r="L116" i="131"/>
  <c r="AJ134" i="131"/>
  <c r="AF114" i="181"/>
  <c r="T114" i="181"/>
  <c r="N114" i="181"/>
  <c r="AJ135" i="131"/>
  <c r="L117" i="131"/>
  <c r="I117" i="131"/>
  <c r="I135" i="131"/>
  <c r="P134" i="131"/>
  <c r="J116" i="131"/>
  <c r="J117" i="131"/>
  <c r="P135" i="131"/>
  <c r="I134" i="131"/>
  <c r="I116" i="131"/>
  <c r="AD114" i="181"/>
  <c r="K117" i="131"/>
  <c r="Z135" i="131"/>
  <c r="A124" i="181" l="1"/>
  <c r="A144" i="131"/>
  <c r="A161" i="131" l="1"/>
  <c r="W166" i="131" l="1"/>
  <c r="AA172" i="131"/>
  <c r="N46" i="181" l="1"/>
  <c r="N46" i="131"/>
  <c r="P36" i="131"/>
  <c r="P36" i="181"/>
  <c r="R34" i="131"/>
  <c r="R34" i="181"/>
  <c r="P41" i="181"/>
  <c r="P41" i="131"/>
  <c r="Z41" i="131"/>
  <c r="Z41" i="181"/>
  <c r="AF35" i="181"/>
  <c r="AF35" i="131"/>
  <c r="AH46" i="181"/>
  <c r="AH46" i="131"/>
  <c r="U36" i="131"/>
  <c r="U36" i="181"/>
  <c r="AF40" i="131"/>
  <c r="AF40" i="181"/>
  <c r="L37" i="131"/>
  <c r="L37" i="181"/>
  <c r="V37" i="181"/>
  <c r="V37" i="131"/>
  <c r="L41" i="131"/>
  <c r="L41" i="181"/>
  <c r="AG36" i="181"/>
  <c r="AG36" i="131"/>
  <c r="S36" i="131"/>
  <c r="S36" i="181"/>
  <c r="AJ47" i="181"/>
  <c r="AJ47" i="131"/>
  <c r="AE41" i="181"/>
  <c r="AE41" i="131"/>
  <c r="AE50" i="181"/>
  <c r="AE50" i="131"/>
  <c r="T38" i="181"/>
  <c r="T38" i="131"/>
  <c r="I33" i="131"/>
  <c r="I33" i="181"/>
  <c r="AJ45" i="181"/>
  <c r="AJ45" i="131"/>
  <c r="Q35" i="181"/>
  <c r="Q35" i="131"/>
  <c r="P50" i="181"/>
  <c r="P50" i="131"/>
  <c r="P35" i="181"/>
  <c r="P35" i="131"/>
  <c r="Q44" i="181"/>
  <c r="Q44" i="131"/>
  <c r="R38" i="131"/>
  <c r="R38" i="181"/>
  <c r="AI46" i="131"/>
  <c r="AI46" i="181"/>
  <c r="R40" i="181"/>
  <c r="R40" i="131"/>
  <c r="AE46" i="181"/>
  <c r="AE46" i="131"/>
  <c r="N41" i="181"/>
  <c r="N41" i="131"/>
  <c r="AB40" i="131"/>
  <c r="AB40" i="181"/>
  <c r="O45" i="181"/>
  <c r="O45" i="131"/>
  <c r="U35" i="181"/>
  <c r="U35" i="131"/>
  <c r="R36" i="181"/>
  <c r="R36" i="131"/>
  <c r="AJ39" i="181"/>
  <c r="AJ39" i="131"/>
  <c r="P44" i="181"/>
  <c r="P44" i="131"/>
  <c r="V46" i="181"/>
  <c r="V46" i="131"/>
  <c r="AF36" i="131"/>
  <c r="AF36" i="181"/>
  <c r="R35" i="131"/>
  <c r="R35" i="181"/>
  <c r="Z37" i="131"/>
  <c r="Z37" i="181"/>
  <c r="W38" i="181"/>
  <c r="W38" i="131"/>
  <c r="L42" i="181"/>
  <c r="L42" i="131"/>
  <c r="R33" i="131"/>
  <c r="R33" i="181"/>
  <c r="U42" i="181"/>
  <c r="U42" i="131"/>
  <c r="Q42" i="131"/>
  <c r="Q42" i="181"/>
  <c r="T40" i="131"/>
  <c r="T40" i="181"/>
  <c r="R41" i="181"/>
  <c r="R41" i="131"/>
  <c r="V36" i="131"/>
  <c r="V36" i="181"/>
  <c r="Y34" i="131"/>
  <c r="Y34" i="181"/>
  <c r="I50" i="181"/>
  <c r="I50" i="131"/>
  <c r="AE39" i="131"/>
  <c r="AE39" i="181"/>
  <c r="AD44" i="131"/>
  <c r="AD44" i="181"/>
  <c r="AG34" i="131"/>
  <c r="AG34" i="181"/>
  <c r="AG33" i="131"/>
  <c r="AG33" i="181"/>
  <c r="X38" i="181"/>
  <c r="X38" i="131"/>
  <c r="AA35" i="181"/>
  <c r="AA35" i="131"/>
  <c r="Q47" i="181"/>
  <c r="Q47" i="131"/>
  <c r="I39" i="181"/>
  <c r="I39" i="131"/>
  <c r="Z50" i="181"/>
  <c r="Z50" i="131"/>
  <c r="O38" i="131"/>
  <c r="O38" i="181"/>
  <c r="AC40" i="131"/>
  <c r="AC40" i="181"/>
  <c r="V44" i="131"/>
  <c r="V44" i="181"/>
  <c r="Q45" i="181"/>
  <c r="Q45" i="131"/>
  <c r="AE38" i="181"/>
  <c r="AE38" i="131"/>
  <c r="AC36" i="181"/>
  <c r="AC36" i="131"/>
  <c r="N39" i="181"/>
  <c r="N39" i="131"/>
  <c r="Y45" i="181"/>
  <c r="Y45" i="131"/>
  <c r="X39" i="131"/>
  <c r="X39" i="181"/>
  <c r="N36" i="181"/>
  <c r="N36" i="131"/>
  <c r="K35" i="181"/>
  <c r="K35" i="131"/>
  <c r="AJ46" i="181"/>
  <c r="AJ46" i="131"/>
  <c r="R47" i="131"/>
  <c r="R47" i="181"/>
  <c r="I38" i="181"/>
  <c r="I38" i="131"/>
  <c r="I42" i="131"/>
  <c r="I42" i="181"/>
  <c r="W33" i="131"/>
  <c r="W33" i="181"/>
  <c r="J42" i="181"/>
  <c r="J42" i="131"/>
  <c r="X46" i="181"/>
  <c r="X46" i="131"/>
  <c r="AA44" i="181"/>
  <c r="AA44" i="131"/>
  <c r="P33" i="181"/>
  <c r="P33" i="131"/>
  <c r="T42" i="131"/>
  <c r="T42" i="181"/>
  <c r="AB44" i="181"/>
  <c r="AB44" i="131"/>
  <c r="W44" i="181"/>
  <c r="W44" i="131"/>
  <c r="AI38" i="131"/>
  <c r="AI38" i="181"/>
  <c r="S45" i="181"/>
  <c r="S45" i="131"/>
  <c r="AG44" i="131"/>
  <c r="AG44" i="181"/>
  <c r="O34" i="131"/>
  <c r="O34" i="181"/>
  <c r="AJ42" i="181"/>
  <c r="AJ42" i="131"/>
  <c r="J33" i="181"/>
  <c r="J33" i="131"/>
  <c r="J50" i="181"/>
  <c r="J50" i="131"/>
  <c r="Y37" i="131"/>
  <c r="Y37" i="181"/>
  <c r="M44" i="181"/>
  <c r="M44" i="131"/>
  <c r="AA37" i="131"/>
  <c r="AA37" i="181"/>
  <c r="AH47" i="181"/>
  <c r="AH47" i="131"/>
  <c r="AC44" i="181"/>
  <c r="AC44" i="131"/>
  <c r="Y44" i="131"/>
  <c r="Y44" i="181"/>
  <c r="O36" i="181"/>
  <c r="O36" i="131"/>
  <c r="AG40" i="181"/>
  <c r="AG40" i="131"/>
  <c r="K38" i="181"/>
  <c r="K38" i="131"/>
  <c r="O50" i="181"/>
  <c r="O50" i="131"/>
  <c r="AH37" i="131"/>
  <c r="AH37" i="181"/>
  <c r="AI37" i="131"/>
  <c r="AI37" i="181"/>
  <c r="M40" i="131"/>
  <c r="M40" i="181"/>
  <c r="I40" i="131"/>
  <c r="I40" i="181"/>
  <c r="P40" i="131"/>
  <c r="P40" i="181"/>
  <c r="AJ44" i="131"/>
  <c r="AJ44" i="181"/>
  <c r="U38" i="181"/>
  <c r="U38" i="131"/>
  <c r="AI34" i="131"/>
  <c r="AI34" i="181"/>
  <c r="M41" i="181"/>
  <c r="M41" i="131"/>
  <c r="S44" i="181"/>
  <c r="S44" i="131"/>
  <c r="X41" i="131"/>
  <c r="X41" i="181"/>
  <c r="Y50" i="181"/>
  <c r="Y50" i="131"/>
  <c r="L50" i="181"/>
  <c r="L50" i="131"/>
  <c r="AF42" i="131"/>
  <c r="AF42" i="181"/>
  <c r="M37" i="181"/>
  <c r="M37" i="131"/>
  <c r="T36" i="131"/>
  <c r="T36" i="181"/>
  <c r="V45" i="131"/>
  <c r="V45" i="181"/>
  <c r="X43" i="131"/>
  <c r="X43" i="181"/>
  <c r="AG35" i="131"/>
  <c r="AG35" i="181"/>
  <c r="V38" i="131"/>
  <c r="V38" i="181"/>
  <c r="AA50" i="181"/>
  <c r="AA50" i="131"/>
  <c r="L43" i="131"/>
  <c r="L43" i="181"/>
  <c r="AE43" i="181"/>
  <c r="AE43" i="131"/>
  <c r="AH36" i="131"/>
  <c r="AH36" i="181"/>
  <c r="AE37" i="131"/>
  <c r="AE37" i="181"/>
  <c r="AC43" i="131"/>
  <c r="AC43" i="181"/>
  <c r="AH39" i="181"/>
  <c r="AH39" i="131"/>
  <c r="V33" i="181"/>
  <c r="V33" i="131"/>
  <c r="AD39" i="181"/>
  <c r="AD39" i="131"/>
  <c r="W50" i="131"/>
  <c r="W50" i="181"/>
  <c r="Z40" i="131"/>
  <c r="Z40" i="181"/>
  <c r="L40" i="181"/>
  <c r="L40" i="131"/>
  <c r="AG50" i="131"/>
  <c r="AG50" i="181"/>
  <c r="AF33" i="131"/>
  <c r="AF33" i="181"/>
  <c r="K43" i="181"/>
  <c r="K43" i="131"/>
  <c r="M33" i="131"/>
  <c r="M33" i="181"/>
  <c r="AF46" i="181"/>
  <c r="AF46" i="131"/>
  <c r="V34" i="131"/>
  <c r="V34" i="181"/>
  <c r="AC46" i="131"/>
  <c r="AC46" i="181"/>
  <c r="M35" i="131"/>
  <c r="M35" i="181"/>
  <c r="AH44" i="131"/>
  <c r="AH44" i="181"/>
  <c r="M47" i="131"/>
  <c r="M47" i="181"/>
  <c r="AG41" i="131"/>
  <c r="AG41" i="181"/>
  <c r="S35" i="181"/>
  <c r="S35" i="131"/>
  <c r="AJ41" i="131"/>
  <c r="AJ41" i="181"/>
  <c r="AD40" i="131"/>
  <c r="AD40" i="181"/>
  <c r="AB33" i="181"/>
  <c r="AB33" i="131"/>
  <c r="AC35" i="181"/>
  <c r="AC35" i="131"/>
  <c r="X42" i="131"/>
  <c r="X42" i="181"/>
  <c r="AH41" i="181"/>
  <c r="AH41" i="131"/>
  <c r="AE42" i="181"/>
  <c r="AE42" i="131"/>
  <c r="O41" i="181"/>
  <c r="O41" i="131"/>
  <c r="X35" i="131"/>
  <c r="X35" i="181"/>
  <c r="AF37" i="131"/>
  <c r="AF37" i="181"/>
  <c r="AI44" i="131"/>
  <c r="AI44" i="181"/>
  <c r="AH38" i="131"/>
  <c r="AH38" i="181"/>
  <c r="U47" i="131"/>
  <c r="U47" i="181"/>
  <c r="U34" i="131"/>
  <c r="U34" i="181"/>
  <c r="P43" i="181"/>
  <c r="P43" i="131"/>
  <c r="AC45" i="131"/>
  <c r="AC45" i="181"/>
  <c r="L46" i="181"/>
  <c r="L46" i="131"/>
  <c r="N40" i="131"/>
  <c r="N40" i="181"/>
  <c r="U40" i="181"/>
  <c r="U40" i="131"/>
  <c r="AI36" i="181"/>
  <c r="AI36" i="131"/>
  <c r="W39" i="131"/>
  <c r="W39" i="181"/>
  <c r="L45" i="131"/>
  <c r="L45" i="181"/>
  <c r="AI41" i="131"/>
  <c r="AI41" i="181"/>
  <c r="J44" i="181"/>
  <c r="J44" i="131"/>
  <c r="N42" i="131"/>
  <c r="N42" i="181"/>
  <c r="T46" i="181"/>
  <c r="T46" i="131"/>
  <c r="AD46" i="181"/>
  <c r="AD46" i="131"/>
  <c r="K41" i="181"/>
  <c r="K41" i="131"/>
  <c r="W35" i="181"/>
  <c r="W35" i="131"/>
  <c r="AB45" i="131"/>
  <c r="AB45" i="181"/>
  <c r="AD43" i="131"/>
  <c r="AD43" i="181"/>
  <c r="K44" i="131"/>
  <c r="K44" i="181"/>
  <c r="S39" i="181"/>
  <c r="S39" i="131"/>
  <c r="S37" i="181"/>
  <c r="S37" i="131"/>
  <c r="AC39" i="181"/>
  <c r="AC39" i="131"/>
  <c r="O46" i="131"/>
  <c r="O46" i="181"/>
  <c r="Q38" i="131"/>
  <c r="Q38" i="181"/>
  <c r="AC50" i="131"/>
  <c r="AC50" i="181"/>
  <c r="K47" i="131"/>
  <c r="K47" i="181"/>
  <c r="AD36" i="131"/>
  <c r="AD36" i="181"/>
  <c r="X50" i="131"/>
  <c r="X50" i="181"/>
  <c r="Y46" i="181"/>
  <c r="Y46" i="131"/>
  <c r="AI33" i="131"/>
  <c r="AI33" i="181"/>
  <c r="Z46" i="181"/>
  <c r="Z46" i="131"/>
  <c r="O37" i="131"/>
  <c r="O37" i="181"/>
  <c r="AH50" i="181"/>
  <c r="AH50" i="131"/>
  <c r="AG37" i="181"/>
  <c r="AG37" i="131"/>
  <c r="U44" i="131"/>
  <c r="U44" i="181"/>
  <c r="S50" i="181"/>
  <c r="S50" i="131"/>
  <c r="V43" i="131"/>
  <c r="V43" i="181"/>
  <c r="N47" i="131"/>
  <c r="N47" i="181"/>
  <c r="AB39" i="131"/>
  <c r="AB39" i="181"/>
  <c r="K34" i="181"/>
  <c r="K34" i="131"/>
  <c r="Z45" i="131"/>
  <c r="Z45" i="181"/>
  <c r="Y35" i="131"/>
  <c r="Y35" i="181"/>
  <c r="Q33" i="131"/>
  <c r="Q33" i="181"/>
  <c r="O47" i="131"/>
  <c r="O47" i="181"/>
  <c r="W40" i="181"/>
  <c r="W40" i="131"/>
  <c r="S41" i="181"/>
  <c r="S41" i="131"/>
  <c r="K45" i="181"/>
  <c r="K45" i="131"/>
  <c r="I34" i="131"/>
  <c r="I34" i="181"/>
  <c r="T44" i="181"/>
  <c r="T44" i="131"/>
  <c r="S40" i="181"/>
  <c r="S40" i="131"/>
  <c r="AA42" i="131"/>
  <c r="AA42" i="181"/>
  <c r="K50" i="131"/>
  <c r="K50" i="181"/>
  <c r="AE47" i="131"/>
  <c r="AE47" i="181"/>
  <c r="L38" i="131"/>
  <c r="L38" i="181"/>
  <c r="Q36" i="131"/>
  <c r="Q36" i="181"/>
  <c r="Y40" i="131"/>
  <c r="Y40" i="181"/>
  <c r="X45" i="181"/>
  <c r="X45" i="131"/>
  <c r="AB34" i="131"/>
  <c r="AB34" i="181"/>
  <c r="AJ34" i="131"/>
  <c r="AJ34" i="181"/>
  <c r="Q37" i="131"/>
  <c r="Q37" i="181"/>
  <c r="Q46" i="181"/>
  <c r="Q46" i="131"/>
  <c r="AA45" i="131"/>
  <c r="AA45" i="181"/>
  <c r="AC42" i="131"/>
  <c r="AC42" i="181"/>
  <c r="J43" i="131"/>
  <c r="J43" i="181"/>
  <c r="AH40" i="131"/>
  <c r="AH40" i="181"/>
  <c r="AB38" i="131"/>
  <c r="AB38" i="181"/>
  <c r="AD47" i="131"/>
  <c r="AD47" i="181"/>
  <c r="T33" i="181"/>
  <c r="T33" i="131"/>
  <c r="AH43" i="131"/>
  <c r="AH43" i="181"/>
  <c r="S46" i="131"/>
  <c r="S46" i="181"/>
  <c r="AA39" i="181"/>
  <c r="AA39" i="131"/>
  <c r="T43" i="181"/>
  <c r="T43" i="131"/>
  <c r="Q43" i="181"/>
  <c r="Q43" i="131"/>
  <c r="N44" i="131"/>
  <c r="N44" i="181"/>
  <c r="J37" i="131"/>
  <c r="J37" i="181"/>
  <c r="AI47" i="131"/>
  <c r="AI47" i="181"/>
  <c r="R42" i="181"/>
  <c r="R42" i="131"/>
  <c r="AF41" i="131"/>
  <c r="AF41" i="181"/>
  <c r="AJ37" i="181"/>
  <c r="AJ37" i="131"/>
  <c r="T39" i="181"/>
  <c r="T39" i="131"/>
  <c r="L35" i="131"/>
  <c r="L35" i="181"/>
  <c r="T37" i="131"/>
  <c r="T37" i="181"/>
  <c r="AE40" i="181"/>
  <c r="AE40" i="131"/>
  <c r="AE44" i="181"/>
  <c r="AE44" i="131"/>
  <c r="AH34" i="131"/>
  <c r="AH34" i="181"/>
  <c r="P46" i="181"/>
  <c r="P46" i="131"/>
  <c r="M46" i="181"/>
  <c r="M46" i="131"/>
  <c r="R44" i="131"/>
  <c r="R44" i="181"/>
  <c r="N45" i="181"/>
  <c r="N45" i="131"/>
  <c r="AB35" i="131"/>
  <c r="AB35" i="181"/>
  <c r="V47" i="181"/>
  <c r="V47" i="131"/>
  <c r="K37" i="181"/>
  <c r="K37" i="131"/>
  <c r="AI35" i="131"/>
  <c r="AI35" i="181"/>
  <c r="AF50" i="131"/>
  <c r="AF50" i="181"/>
  <c r="AA40" i="131"/>
  <c r="AA40" i="181"/>
  <c r="AA47" i="181"/>
  <c r="AA47" i="131"/>
  <c r="P37" i="131"/>
  <c r="P37" i="181"/>
  <c r="AD45" i="181"/>
  <c r="AD45" i="131"/>
  <c r="R43" i="131"/>
  <c r="R43" i="181"/>
  <c r="W34" i="131"/>
  <c r="W34" i="181"/>
  <c r="AD35" i="181"/>
  <c r="AD35" i="131"/>
  <c r="J38" i="131"/>
  <c r="J38" i="181"/>
  <c r="L39" i="131"/>
  <c r="L39" i="181"/>
  <c r="AA43" i="131"/>
  <c r="AA43" i="181"/>
  <c r="M43" i="131"/>
  <c r="M43" i="181"/>
  <c r="W43" i="131"/>
  <c r="W43" i="181"/>
  <c r="AE45" i="181"/>
  <c r="AE45" i="131"/>
  <c r="J36" i="181"/>
  <c r="J36" i="131"/>
  <c r="O43" i="131"/>
  <c r="O43" i="181"/>
  <c r="M45" i="131"/>
  <c r="M45" i="181"/>
  <c r="N50" i="131"/>
  <c r="N50" i="181"/>
  <c r="T34" i="131"/>
  <c r="T34" i="181"/>
  <c r="K39" i="131"/>
  <c r="K39" i="181"/>
  <c r="AA46" i="131"/>
  <c r="AA46" i="181"/>
  <c r="AC34" i="131"/>
  <c r="AC34" i="181"/>
  <c r="P39" i="131"/>
  <c r="P39" i="181"/>
  <c r="U37" i="181"/>
  <c r="U37" i="131"/>
  <c r="J47" i="131"/>
  <c r="J47" i="181"/>
  <c r="AC41" i="131"/>
  <c r="AC41" i="181"/>
  <c r="X40" i="131"/>
  <c r="X40" i="181"/>
  <c r="V50" i="181"/>
  <c r="V50" i="131"/>
  <c r="V39" i="131"/>
  <c r="V39" i="181"/>
  <c r="U41" i="131"/>
  <c r="U41" i="181"/>
  <c r="R46" i="181"/>
  <c r="R46" i="131"/>
  <c r="L44" i="181"/>
  <c r="L44" i="131"/>
  <c r="Y36" i="131"/>
  <c r="Y36" i="181"/>
  <c r="U33" i="131"/>
  <c r="U33" i="181"/>
  <c r="AB50" i="181"/>
  <c r="AB50" i="131"/>
  <c r="O35" i="181"/>
  <c r="O35" i="131"/>
  <c r="Y47" i="131"/>
  <c r="Y47" i="181"/>
  <c r="I41" i="131"/>
  <c r="I41" i="181"/>
  <c r="P38" i="181"/>
  <c r="P38" i="131"/>
  <c r="N33" i="131"/>
  <c r="N33" i="181"/>
  <c r="W46" i="131"/>
  <c r="W46" i="181"/>
  <c r="L36" i="131"/>
  <c r="L36" i="181"/>
  <c r="I46" i="131"/>
  <c r="I46" i="181"/>
  <c r="AG45" i="131"/>
  <c r="AG45" i="181"/>
  <c r="I37" i="131"/>
  <c r="I37" i="181"/>
  <c r="AA41" i="181"/>
  <c r="AA41" i="131"/>
  <c r="O42" i="181"/>
  <c r="O42" i="131"/>
  <c r="AI43" i="181"/>
  <c r="AI43" i="131"/>
  <c r="I36" i="131"/>
  <c r="I36" i="181"/>
  <c r="AG43" i="181"/>
  <c r="AG43" i="131"/>
  <c r="K46" i="181"/>
  <c r="K46" i="131"/>
  <c r="AH42" i="181"/>
  <c r="AH42" i="131"/>
  <c r="Q41" i="131"/>
  <c r="Q41" i="181"/>
  <c r="N34" i="131"/>
  <c r="N34" i="181"/>
  <c r="Y43" i="131"/>
  <c r="Y43" i="181"/>
  <c r="AC33" i="131"/>
  <c r="AC33" i="181"/>
  <c r="AA38" i="131"/>
  <c r="AA38" i="181"/>
  <c r="I35" i="131"/>
  <c r="I35" i="181"/>
  <c r="N38" i="181"/>
  <c r="N38" i="131"/>
  <c r="J35" i="131"/>
  <c r="J35" i="181"/>
  <c r="X36" i="181"/>
  <c r="X36" i="131"/>
  <c r="Y39" i="181"/>
  <c r="Y39" i="131"/>
  <c r="AD34" i="131"/>
  <c r="AD34" i="181"/>
  <c r="W47" i="131"/>
  <c r="W47" i="181"/>
  <c r="X47" i="181"/>
  <c r="X47" i="131"/>
  <c r="AI39" i="131"/>
  <c r="AI39" i="181"/>
  <c r="S33" i="131"/>
  <c r="S33" i="181"/>
  <c r="AA36" i="131"/>
  <c r="AA36" i="181"/>
  <c r="Y33" i="131"/>
  <c r="Y33" i="181"/>
  <c r="I47" i="131"/>
  <c r="I47" i="181"/>
  <c r="AG46" i="131"/>
  <c r="AG46" i="181"/>
  <c r="L47" i="181"/>
  <c r="L47" i="131"/>
  <c r="AA34" i="131"/>
  <c r="AA34" i="181"/>
  <c r="AB46" i="181"/>
  <c r="AB46" i="131"/>
  <c r="AE34" i="131"/>
  <c r="AE34" i="181"/>
  <c r="AJ50" i="181"/>
  <c r="AJ50" i="131"/>
  <c r="AE33" i="131"/>
  <c r="AE33" i="181"/>
  <c r="AI40" i="181"/>
  <c r="AI40" i="131"/>
  <c r="W45" i="181"/>
  <c r="W45" i="131"/>
  <c r="M34" i="131"/>
  <c r="M34" i="181"/>
  <c r="AB42" i="131"/>
  <c r="AB42" i="181"/>
  <c r="Z36" i="181"/>
  <c r="Z36" i="131"/>
  <c r="Z43" i="181"/>
  <c r="Z43" i="131"/>
  <c r="AH45" i="181"/>
  <c r="AH45" i="131"/>
  <c r="Q34" i="131"/>
  <c r="Q34" i="181"/>
  <c r="AD38" i="181"/>
  <c r="AD38" i="131"/>
  <c r="AJ40" i="181"/>
  <c r="AJ40" i="131"/>
  <c r="U43" i="131"/>
  <c r="U43" i="181"/>
  <c r="K42" i="181"/>
  <c r="K42" i="131"/>
  <c r="M38" i="131"/>
  <c r="M38" i="181"/>
  <c r="AH33" i="131"/>
  <c r="AH33" i="181"/>
  <c r="T47" i="181"/>
  <c r="T47" i="131"/>
  <c r="O44" i="181"/>
  <c r="O44" i="131"/>
  <c r="N43" i="181"/>
  <c r="N43" i="131"/>
  <c r="R39" i="181"/>
  <c r="R39" i="131"/>
  <c r="AB47" i="181"/>
  <c r="AB47" i="131"/>
  <c r="AF45" i="131"/>
  <c r="AF45" i="181"/>
  <c r="Q50" i="131"/>
  <c r="Q50" i="181"/>
  <c r="K33" i="131"/>
  <c r="K33" i="181"/>
  <c r="N35" i="181"/>
  <c r="N35" i="131"/>
  <c r="AC38" i="131"/>
  <c r="AC38" i="181"/>
  <c r="Z33" i="131"/>
  <c r="Z33" i="181"/>
  <c r="T45" i="131"/>
  <c r="T45" i="181"/>
  <c r="V41" i="181"/>
  <c r="V41" i="131"/>
  <c r="AJ33" i="131"/>
  <c r="AJ33" i="181"/>
  <c r="AG47" i="181"/>
  <c r="AG47" i="131"/>
  <c r="AF34" i="131"/>
  <c r="AF34" i="181"/>
  <c r="J46" i="131"/>
  <c r="J46" i="181"/>
  <c r="AB43" i="181"/>
  <c r="AB43" i="131"/>
  <c r="R45" i="131"/>
  <c r="R45" i="181"/>
  <c r="O40" i="181"/>
  <c r="O40" i="131"/>
  <c r="AB41" i="181"/>
  <c r="AB41" i="131"/>
  <c r="W42" i="131"/>
  <c r="W42" i="181"/>
  <c r="AJ43" i="181"/>
  <c r="AJ43" i="131"/>
  <c r="AJ35" i="131"/>
  <c r="AJ35" i="181"/>
  <c r="S42" i="181"/>
  <c r="S42" i="131"/>
  <c r="J39" i="181"/>
  <c r="J39" i="131"/>
  <c r="AJ38" i="181"/>
  <c r="AJ38" i="131"/>
  <c r="T41" i="131"/>
  <c r="T41" i="181"/>
  <c r="O39" i="181"/>
  <c r="O39" i="131"/>
  <c r="AH35" i="131"/>
  <c r="AH35" i="181"/>
  <c r="Y42" i="131"/>
  <c r="Y42" i="181"/>
  <c r="AF38" i="181"/>
  <c r="AF38" i="131"/>
  <c r="R37" i="181"/>
  <c r="R37" i="131"/>
  <c r="T35" i="131"/>
  <c r="T35" i="181"/>
  <c r="P45" i="131"/>
  <c r="P45" i="181"/>
  <c r="Z38" i="131"/>
  <c r="Z38" i="181"/>
  <c r="P42" i="131"/>
  <c r="P42" i="181"/>
  <c r="X44" i="181"/>
  <c r="X44" i="131"/>
  <c r="AF44" i="181"/>
  <c r="AF44" i="131"/>
  <c r="AD50" i="131"/>
  <c r="AD50" i="181"/>
  <c r="S47" i="181"/>
  <c r="S47" i="131"/>
  <c r="Z47" i="131"/>
  <c r="Z47" i="181"/>
  <c r="U45" i="181"/>
  <c r="U45" i="131"/>
  <c r="AC47" i="131"/>
  <c r="AC47" i="181"/>
  <c r="K36" i="181"/>
  <c r="K36" i="131"/>
  <c r="L34" i="131"/>
  <c r="L34" i="181"/>
  <c r="S34" i="131"/>
  <c r="S34" i="181"/>
  <c r="AI50" i="131"/>
  <c r="AI50" i="181"/>
  <c r="AF43" i="181"/>
  <c r="AF43" i="131"/>
  <c r="AD37" i="181"/>
  <c r="AD37" i="131"/>
  <c r="V42" i="181"/>
  <c r="V42" i="131"/>
  <c r="S43" i="131"/>
  <c r="S43" i="181"/>
  <c r="N37" i="181"/>
  <c r="N37" i="131"/>
  <c r="L33" i="131"/>
  <c r="L33" i="181"/>
  <c r="I45" i="131"/>
  <c r="I45" i="181"/>
  <c r="AD41" i="131"/>
  <c r="AD41" i="181"/>
  <c r="M36" i="131"/>
  <c r="M36" i="181"/>
  <c r="X34" i="131"/>
  <c r="X34" i="181"/>
  <c r="R50" i="131"/>
  <c r="R50" i="181"/>
  <c r="I43" i="131"/>
  <c r="I43" i="181"/>
  <c r="W36" i="131"/>
  <c r="W36" i="181"/>
  <c r="AG38" i="181"/>
  <c r="AG38" i="131"/>
  <c r="AD33" i="181"/>
  <c r="AD33" i="131"/>
  <c r="J40" i="181"/>
  <c r="J40" i="131"/>
  <c r="AB37" i="131"/>
  <c r="AB37" i="181"/>
  <c r="W37" i="131"/>
  <c r="W37" i="181"/>
  <c r="Z44" i="131"/>
  <c r="Z44" i="181"/>
  <c r="Z34" i="131"/>
  <c r="Z34" i="181"/>
  <c r="AA33" i="131"/>
  <c r="AA33" i="181"/>
  <c r="J45" i="131"/>
  <c r="J45" i="181"/>
  <c r="M50" i="131"/>
  <c r="M50" i="181"/>
  <c r="Q39" i="181"/>
  <c r="Q39" i="131"/>
  <c r="Y41" i="181"/>
  <c r="Y41" i="131"/>
  <c r="Z39" i="181"/>
  <c r="Z39" i="131"/>
  <c r="K40" i="181"/>
  <c r="K40" i="131"/>
  <c r="O33" i="131"/>
  <c r="O33" i="181"/>
  <c r="X37" i="181"/>
  <c r="X37" i="131"/>
  <c r="AB36" i="181"/>
  <c r="AB36" i="131"/>
  <c r="Z35" i="181"/>
  <c r="Z35" i="131"/>
  <c r="U50" i="181"/>
  <c r="U50" i="131"/>
  <c r="V40" i="181"/>
  <c r="V40" i="131"/>
  <c r="AD42" i="181"/>
  <c r="AD42" i="131"/>
  <c r="Q40" i="131"/>
  <c r="Q40" i="181"/>
  <c r="Z42" i="131"/>
  <c r="Z42" i="181"/>
  <c r="AI42" i="131"/>
  <c r="AI42" i="181"/>
  <c r="J41" i="181"/>
  <c r="J41" i="131"/>
  <c r="V35" i="131"/>
  <c r="V35" i="181"/>
  <c r="J34" i="131"/>
  <c r="J34" i="181"/>
  <c r="AC37" i="181"/>
  <c r="AC37" i="131"/>
  <c r="U46" i="131"/>
  <c r="U46" i="181"/>
  <c r="AG39" i="181"/>
  <c r="AG39" i="131"/>
  <c r="M42" i="181"/>
  <c r="M42" i="131"/>
  <c r="W41" i="181"/>
  <c r="W41" i="131"/>
  <c r="S38" i="131"/>
  <c r="S38" i="181"/>
  <c r="AF39" i="131"/>
  <c r="AF39" i="181"/>
  <c r="M39" i="131"/>
  <c r="M39" i="181"/>
  <c r="AI45" i="131"/>
  <c r="AI45" i="181"/>
  <c r="AE35" i="131"/>
  <c r="AE35" i="181"/>
  <c r="P34" i="131"/>
  <c r="P34" i="181"/>
  <c r="X33" i="181"/>
  <c r="X33" i="131"/>
  <c r="Y38" i="181"/>
  <c r="Y38" i="131"/>
  <c r="P47" i="181"/>
  <c r="P47" i="131"/>
  <c r="AG42" i="131"/>
  <c r="AG42" i="181"/>
  <c r="AF47" i="131"/>
  <c r="AF47" i="181"/>
  <c r="AE36" i="131"/>
  <c r="AE36" i="181"/>
  <c r="AJ36" i="131"/>
  <c r="AJ36" i="181"/>
  <c r="T50" i="181"/>
  <c r="T50" i="131"/>
  <c r="I44" i="131"/>
  <c r="I44" i="181"/>
  <c r="U39" i="181"/>
  <c r="U39" i="131"/>
  <c r="AJ166" i="131"/>
  <c r="AA175" i="131"/>
  <c r="O166" i="131"/>
  <c r="AF169" i="131"/>
  <c r="N170" i="131"/>
  <c r="AJ170" i="131"/>
  <c r="AG170" i="131"/>
  <c r="AH170" i="131"/>
  <c r="Z170" i="131"/>
  <c r="U170" i="131"/>
  <c r="X170" i="131"/>
  <c r="AI170" i="131"/>
  <c r="O170" i="131"/>
  <c r="AC170" i="131"/>
  <c r="W170" i="131"/>
  <c r="AF170" i="131"/>
  <c r="M170" i="131"/>
  <c r="V170" i="131"/>
  <c r="I170" i="131"/>
  <c r="J170" i="131"/>
  <c r="K170" i="131"/>
  <c r="AE170" i="131"/>
  <c r="R170" i="131"/>
  <c r="S170" i="131"/>
  <c r="T170" i="131"/>
  <c r="L170" i="131"/>
  <c r="P170" i="131"/>
  <c r="AA170" i="131"/>
  <c r="AB170" i="131"/>
  <c r="Y170" i="131"/>
  <c r="AD170" i="131"/>
  <c r="Q170" i="131"/>
  <c r="AE148" i="181"/>
  <c r="Q151" i="181"/>
  <c r="AG153" i="181"/>
  <c r="AD155" i="181"/>
  <c r="P155" i="181"/>
  <c r="J153" i="181"/>
  <c r="R153" i="181"/>
  <c r="AF155" i="181"/>
  <c r="AC155" i="181"/>
  <c r="AE153" i="181"/>
  <c r="X151" i="181"/>
  <c r="N148" i="181"/>
  <c r="K155" i="181"/>
  <c r="S148" i="181"/>
  <c r="AC153" i="181"/>
  <c r="P148" i="181"/>
  <c r="K150" i="181"/>
  <c r="Y146" i="181"/>
  <c r="I153" i="181"/>
  <c r="Y152" i="181"/>
  <c r="O150" i="181"/>
  <c r="Y153" i="181"/>
  <c r="AC152" i="181"/>
  <c r="S150" i="181"/>
  <c r="I146" i="181"/>
  <c r="AJ151" i="181"/>
  <c r="X150" i="181"/>
  <c r="N146" i="181"/>
  <c r="AH155" i="181"/>
  <c r="AB152" i="181"/>
  <c r="R150" i="181"/>
  <c r="S154" i="181"/>
  <c r="AJ153" i="181"/>
  <c r="V151" i="181"/>
  <c r="T148" i="181"/>
  <c r="M155" i="181"/>
  <c r="N150" i="181"/>
  <c r="T153" i="181"/>
  <c r="Z148" i="181"/>
  <c r="R146" i="181"/>
  <c r="I152" i="181"/>
  <c r="X154" i="181"/>
  <c r="J148" i="181"/>
  <c r="AC151" i="181"/>
  <c r="L154" i="181"/>
  <c r="Q150" i="181"/>
  <c r="V148" i="181"/>
  <c r="N155" i="181"/>
  <c r="AA152" i="181"/>
  <c r="I151" i="181"/>
  <c r="N152" i="181"/>
  <c r="AJ146" i="181"/>
  <c r="M154" i="181"/>
  <c r="R151" i="181"/>
  <c r="AI146" i="181"/>
  <c r="V153" i="181"/>
  <c r="AG155" i="181"/>
  <c r="V152" i="181"/>
  <c r="L150" i="181"/>
  <c r="R154" i="181"/>
  <c r="AI153" i="181"/>
  <c r="Q148" i="181"/>
  <c r="Z153" i="181"/>
  <c r="K148" i="181"/>
  <c r="S152" i="181"/>
  <c r="N154" i="181"/>
  <c r="AH153" i="181"/>
  <c r="AF146" i="181"/>
  <c r="Y155" i="181"/>
  <c r="U146" i="181"/>
  <c r="AA150" i="181"/>
  <c r="AE152" i="181"/>
  <c r="AE146" i="181"/>
  <c r="AJ155" i="181"/>
  <c r="L148" i="181"/>
  <c r="U150" i="181"/>
  <c r="T152" i="181"/>
  <c r="J150" i="181"/>
  <c r="S153" i="181"/>
  <c r="AJ150" i="181"/>
  <c r="X152" i="181"/>
  <c r="W152" i="181"/>
  <c r="AF152" i="181"/>
  <c r="AE155" i="181"/>
  <c r="N151" i="181"/>
  <c r="Z151" i="181"/>
  <c r="Y150" i="181"/>
  <c r="AD154" i="181"/>
  <c r="AA155" i="181"/>
  <c r="AB154" i="181"/>
  <c r="AC148" i="181"/>
  <c r="P153" i="181"/>
  <c r="AG150" i="181"/>
  <c r="U152" i="181"/>
  <c r="Z152" i="181"/>
  <c r="AE154" i="181"/>
  <c r="R152" i="181"/>
  <c r="U154" i="181"/>
  <c r="X153" i="181"/>
  <c r="U151" i="181"/>
  <c r="P154" i="181"/>
  <c r="AD153" i="181"/>
  <c r="L151" i="181"/>
  <c r="W155" i="181"/>
  <c r="N153" i="181"/>
  <c r="AE150" i="181"/>
  <c r="W154" i="181"/>
  <c r="AI150" i="181"/>
  <c r="W153" i="181"/>
  <c r="M151" i="181"/>
  <c r="AD146" i="181"/>
  <c r="Q153" i="181"/>
  <c r="AH150" i="181"/>
  <c r="X146" i="181"/>
  <c r="AI154" i="181"/>
  <c r="K152" i="181"/>
  <c r="AB148" i="181"/>
  <c r="J154" i="181"/>
  <c r="P151" i="181"/>
  <c r="AG146" i="181"/>
  <c r="AF151" i="181"/>
  <c r="O151" i="181"/>
  <c r="AC146" i="181"/>
  <c r="I150" i="181"/>
  <c r="AJ152" i="181"/>
  <c r="Z150" i="181"/>
  <c r="P146" i="181"/>
  <c r="P150" i="181"/>
  <c r="O154" i="181"/>
  <c r="AF153" i="181"/>
  <c r="Y151" i="181"/>
  <c r="O148" i="181"/>
  <c r="M148" i="181"/>
  <c r="W151" i="181"/>
  <c r="U155" i="181"/>
  <c r="M153" i="181"/>
  <c r="AD150" i="181"/>
  <c r="T146" i="181"/>
  <c r="AI148" i="181"/>
  <c r="AD151" i="181"/>
  <c r="I155" i="181"/>
  <c r="L153" i="181"/>
  <c r="AC150" i="181"/>
  <c r="S146" i="181"/>
  <c r="AG152" i="181"/>
  <c r="W150" i="181"/>
  <c r="M146" i="181"/>
  <c r="AJ148" i="181"/>
  <c r="AA154" i="181"/>
  <c r="Q155" i="181"/>
  <c r="AG151" i="181"/>
  <c r="W148" i="181"/>
  <c r="T151" i="181"/>
  <c r="K154" i="181"/>
  <c r="U153" i="181"/>
  <c r="K151" i="181"/>
  <c r="AB146" i="181"/>
  <c r="AA151" i="181"/>
  <c r="AA153" i="181"/>
  <c r="O153" i="181"/>
  <c r="V146" i="181"/>
  <c r="Q146" i="181"/>
  <c r="K146" i="181"/>
  <c r="M150" i="181"/>
  <c r="Q152" i="181"/>
  <c r="AB153" i="181"/>
  <c r="Z155" i="181"/>
  <c r="V150" i="181"/>
  <c r="I154" i="181"/>
  <c r="AI152" i="181"/>
  <c r="O146" i="181"/>
  <c r="T155" i="181"/>
  <c r="M152" i="181"/>
  <c r="AD148" i="181"/>
  <c r="R155" i="181"/>
  <c r="L152" i="181"/>
  <c r="AA146" i="181"/>
  <c r="W146" i="181"/>
  <c r="AG154" i="181"/>
  <c r="O152" i="181"/>
  <c r="AF148" i="181"/>
  <c r="AH152" i="181"/>
  <c r="I148" i="181"/>
  <c r="AB155" i="181"/>
  <c r="AI155" i="181"/>
  <c r="AJ154" i="181"/>
  <c r="AH148" i="181"/>
  <c r="AH146" i="181"/>
  <c r="L146" i="181"/>
  <c r="AF154" i="181"/>
  <c r="V155" i="181"/>
  <c r="AE151" i="181"/>
  <c r="U148" i="181"/>
  <c r="Z154" i="181"/>
  <c r="AD152" i="181"/>
  <c r="T150" i="181"/>
  <c r="J146" i="181"/>
  <c r="V154" i="181"/>
  <c r="L155" i="181"/>
  <c r="AI151" i="181"/>
  <c r="Y148" i="181"/>
  <c r="AC154" i="181"/>
  <c r="S155" i="181"/>
  <c r="AH151" i="181"/>
  <c r="X148" i="181"/>
  <c r="Z146" i="181"/>
  <c r="T154" i="181"/>
  <c r="J155" i="181"/>
  <c r="AB151" i="181"/>
  <c r="R148" i="181"/>
  <c r="S151" i="181"/>
  <c r="Q154" i="181"/>
  <c r="K153" i="181"/>
  <c r="AB150" i="181"/>
  <c r="AH154" i="181"/>
  <c r="X155" i="181"/>
  <c r="P152" i="181"/>
  <c r="AG148" i="181"/>
  <c r="Y154" i="181"/>
  <c r="O155" i="181"/>
  <c r="J152" i="181"/>
  <c r="AA148" i="181"/>
  <c r="J151" i="181"/>
  <c r="T149" i="181"/>
  <c r="P149" i="181"/>
  <c r="AG147" i="181"/>
  <c r="AA147" i="181"/>
  <c r="W147" i="181"/>
  <c r="AA149" i="181"/>
  <c r="L147" i="181"/>
  <c r="V149" i="181"/>
  <c r="AB147" i="181"/>
  <c r="Y149" i="181"/>
  <c r="AC147" i="181"/>
  <c r="Q147" i="181"/>
  <c r="AF150" i="181"/>
  <c r="AH149" i="181"/>
  <c r="O149" i="181"/>
  <c r="S147" i="181"/>
  <c r="AC149" i="181"/>
  <c r="AJ149" i="181"/>
  <c r="AD147" i="181"/>
  <c r="AG149" i="181"/>
  <c r="AJ147" i="181"/>
  <c r="K147" i="181"/>
  <c r="AB149" i="181"/>
  <c r="AI147" i="181"/>
  <c r="Y147" i="181"/>
  <c r="AI149" i="181"/>
  <c r="M147" i="181"/>
  <c r="Q149" i="181"/>
  <c r="J149" i="181"/>
  <c r="AF147" i="181"/>
  <c r="W149" i="181"/>
  <c r="Z149" i="181"/>
  <c r="N149" i="181"/>
  <c r="K149" i="181"/>
  <c r="J147" i="181"/>
  <c r="R149" i="181"/>
  <c r="R166" i="131"/>
  <c r="AJ248" i="131"/>
  <c r="AB248" i="131"/>
  <c r="T248" i="131"/>
  <c r="L248" i="131"/>
  <c r="AI248" i="131"/>
  <c r="AA248" i="131"/>
  <c r="S248" i="131"/>
  <c r="K248" i="131"/>
  <c r="AH248" i="131"/>
  <c r="Z248" i="131"/>
  <c r="R248" i="131"/>
  <c r="J248" i="131"/>
  <c r="AG248" i="131"/>
  <c r="Y248" i="131"/>
  <c r="Q248" i="131"/>
  <c r="I248" i="131"/>
  <c r="AF248" i="131"/>
  <c r="X248" i="131"/>
  <c r="P248" i="131"/>
  <c r="AE248" i="131"/>
  <c r="W248" i="131"/>
  <c r="O248" i="131"/>
  <c r="AD248" i="131"/>
  <c r="V248" i="131"/>
  <c r="N248" i="131"/>
  <c r="AC248" i="131"/>
  <c r="U248" i="131"/>
  <c r="M248" i="131"/>
  <c r="N239" i="131"/>
  <c r="V239" i="131"/>
  <c r="AD239" i="131"/>
  <c r="I239" i="131"/>
  <c r="O239" i="131"/>
  <c r="W239" i="131"/>
  <c r="AE239" i="131"/>
  <c r="P239" i="131"/>
  <c r="X239" i="131"/>
  <c r="AF239" i="131"/>
  <c r="Q239" i="131"/>
  <c r="Y239" i="131"/>
  <c r="AG239" i="131"/>
  <c r="J239" i="131"/>
  <c r="R239" i="131"/>
  <c r="Z239" i="131"/>
  <c r="AH239" i="131"/>
  <c r="K239" i="131"/>
  <c r="S239" i="131"/>
  <c r="AA239" i="131"/>
  <c r="AI239" i="131"/>
  <c r="L239" i="131"/>
  <c r="T239" i="131"/>
  <c r="AB239" i="131"/>
  <c r="AJ239" i="131"/>
  <c r="M239" i="131"/>
  <c r="U239" i="131"/>
  <c r="AC239" i="131"/>
  <c r="J243" i="131"/>
  <c r="R243" i="131"/>
  <c r="Z243" i="131"/>
  <c r="AH243" i="131"/>
  <c r="K243" i="131"/>
  <c r="S243" i="131"/>
  <c r="AA243" i="131"/>
  <c r="AI243" i="131"/>
  <c r="L243" i="131"/>
  <c r="T243" i="131"/>
  <c r="AB243" i="131"/>
  <c r="AJ243" i="131"/>
  <c r="M243" i="131"/>
  <c r="U243" i="131"/>
  <c r="AC243" i="131"/>
  <c r="N243" i="131"/>
  <c r="V243" i="131"/>
  <c r="AD243" i="131"/>
  <c r="I243" i="131"/>
  <c r="O243" i="131"/>
  <c r="W243" i="131"/>
  <c r="AE243" i="131"/>
  <c r="P243" i="131"/>
  <c r="X243" i="131"/>
  <c r="AF243" i="131"/>
  <c r="Q243" i="131"/>
  <c r="Y243" i="131"/>
  <c r="AG243" i="131"/>
  <c r="P233" i="131"/>
  <c r="X233" i="131"/>
  <c r="AF233" i="131"/>
  <c r="Q233" i="131"/>
  <c r="Y233" i="131"/>
  <c r="AG233" i="131"/>
  <c r="J233" i="131"/>
  <c r="R233" i="131"/>
  <c r="Z233" i="131"/>
  <c r="AH233" i="131"/>
  <c r="I233" i="131"/>
  <c r="K233" i="131"/>
  <c r="S233" i="131"/>
  <c r="AA233" i="131"/>
  <c r="AI233" i="131"/>
  <c r="L233" i="131"/>
  <c r="T233" i="131"/>
  <c r="AB233" i="131"/>
  <c r="AJ233" i="131"/>
  <c r="M233" i="131"/>
  <c r="U233" i="131"/>
  <c r="AC233" i="131"/>
  <c r="N233" i="131"/>
  <c r="V233" i="131"/>
  <c r="AD233" i="131"/>
  <c r="O233" i="131"/>
  <c r="W233" i="131"/>
  <c r="AE233" i="131"/>
  <c r="K232" i="131"/>
  <c r="S232" i="131"/>
  <c r="AA232" i="131"/>
  <c r="AI232" i="131"/>
  <c r="L232" i="131"/>
  <c r="T232" i="131"/>
  <c r="AB232" i="131"/>
  <c r="AJ232" i="131"/>
  <c r="I232" i="131"/>
  <c r="M232" i="131"/>
  <c r="U232" i="131"/>
  <c r="AC232" i="131"/>
  <c r="N232" i="131"/>
  <c r="V232" i="131"/>
  <c r="AD232" i="131"/>
  <c r="O232" i="131"/>
  <c r="W232" i="131"/>
  <c r="AE232" i="131"/>
  <c r="P232" i="131"/>
  <c r="X232" i="131"/>
  <c r="AF232" i="131"/>
  <c r="Q232" i="131"/>
  <c r="Y232" i="131"/>
  <c r="AG232" i="131"/>
  <c r="J232" i="131"/>
  <c r="R232" i="131"/>
  <c r="Z232" i="131"/>
  <c r="AH232" i="131"/>
  <c r="L237" i="131"/>
  <c r="T237" i="131"/>
  <c r="AB237" i="131"/>
  <c r="AJ237" i="131"/>
  <c r="M237" i="131"/>
  <c r="U237" i="131"/>
  <c r="AC237" i="131"/>
  <c r="N237" i="131"/>
  <c r="V237" i="131"/>
  <c r="AD237" i="131"/>
  <c r="O237" i="131"/>
  <c r="W237" i="131"/>
  <c r="AE237" i="131"/>
  <c r="P237" i="131"/>
  <c r="X237" i="131"/>
  <c r="AF237" i="131"/>
  <c r="Q237" i="131"/>
  <c r="Y237" i="131"/>
  <c r="AG237" i="131"/>
  <c r="J237" i="131"/>
  <c r="R237" i="131"/>
  <c r="Z237" i="131"/>
  <c r="AH237" i="131"/>
  <c r="I237" i="131"/>
  <c r="K237" i="131"/>
  <c r="S237" i="131"/>
  <c r="AA237" i="131"/>
  <c r="AI237" i="131"/>
  <c r="P241" i="131"/>
  <c r="X241" i="131"/>
  <c r="AF241" i="131"/>
  <c r="Q241" i="131"/>
  <c r="Y241" i="131"/>
  <c r="AG241" i="131"/>
  <c r="J241" i="131"/>
  <c r="R241" i="131"/>
  <c r="Z241" i="131"/>
  <c r="AH241" i="131"/>
  <c r="I241" i="131"/>
  <c r="K241" i="131"/>
  <c r="S241" i="131"/>
  <c r="AA241" i="131"/>
  <c r="AI241" i="131"/>
  <c r="L241" i="131"/>
  <c r="T241" i="131"/>
  <c r="AB241" i="131"/>
  <c r="AJ241" i="131"/>
  <c r="M241" i="131"/>
  <c r="U241" i="131"/>
  <c r="AC241" i="131"/>
  <c r="N241" i="131"/>
  <c r="V241" i="131"/>
  <c r="AD241" i="131"/>
  <c r="O241" i="131"/>
  <c r="W241" i="131"/>
  <c r="AE241" i="131"/>
  <c r="O236" i="131"/>
  <c r="W236" i="131"/>
  <c r="AE236" i="131"/>
  <c r="P236" i="131"/>
  <c r="X236" i="131"/>
  <c r="AF236" i="131"/>
  <c r="Q236" i="131"/>
  <c r="Y236" i="131"/>
  <c r="AG236" i="131"/>
  <c r="J236" i="131"/>
  <c r="R236" i="131"/>
  <c r="Z236" i="131"/>
  <c r="AH236" i="131"/>
  <c r="K236" i="131"/>
  <c r="S236" i="131"/>
  <c r="AA236" i="131"/>
  <c r="AI236" i="131"/>
  <c r="L236" i="131"/>
  <c r="T236" i="131"/>
  <c r="AB236" i="131"/>
  <c r="AJ236" i="131"/>
  <c r="I236" i="131"/>
  <c r="M236" i="131"/>
  <c r="U236" i="131"/>
  <c r="AC236" i="131"/>
  <c r="N236" i="131"/>
  <c r="V236" i="131"/>
  <c r="AD236" i="131"/>
  <c r="K240" i="131"/>
  <c r="S240" i="131"/>
  <c r="AA240" i="131"/>
  <c r="AI240" i="131"/>
  <c r="L240" i="131"/>
  <c r="T240" i="131"/>
  <c r="AB240" i="131"/>
  <c r="AJ240" i="131"/>
  <c r="I240" i="131"/>
  <c r="M240" i="131"/>
  <c r="U240" i="131"/>
  <c r="AC240" i="131"/>
  <c r="N240" i="131"/>
  <c r="V240" i="131"/>
  <c r="AD240" i="131"/>
  <c r="O240" i="131"/>
  <c r="W240" i="131"/>
  <c r="AE240" i="131"/>
  <c r="P240" i="131"/>
  <c r="X240" i="131"/>
  <c r="AF240" i="131"/>
  <c r="Q240" i="131"/>
  <c r="Y240" i="131"/>
  <c r="AG240" i="131"/>
  <c r="J240" i="131"/>
  <c r="R240" i="131"/>
  <c r="Z240" i="131"/>
  <c r="AH240" i="131"/>
  <c r="N231" i="131"/>
  <c r="V231" i="131"/>
  <c r="AD231" i="131"/>
  <c r="O231" i="131"/>
  <c r="W231" i="131"/>
  <c r="AE231" i="131"/>
  <c r="P231" i="131"/>
  <c r="X231" i="131"/>
  <c r="AF231" i="131"/>
  <c r="Q231" i="131"/>
  <c r="Y231" i="131"/>
  <c r="AG231" i="131"/>
  <c r="J231" i="131"/>
  <c r="R231" i="131"/>
  <c r="Z231" i="131"/>
  <c r="AH231" i="131"/>
  <c r="K231" i="131"/>
  <c r="S231" i="131"/>
  <c r="AA231" i="131"/>
  <c r="AI231" i="131"/>
  <c r="L231" i="131"/>
  <c r="T231" i="131"/>
  <c r="AB231" i="131"/>
  <c r="AJ231" i="131"/>
  <c r="M231" i="131"/>
  <c r="U231" i="131"/>
  <c r="AC231" i="131"/>
  <c r="I231" i="131"/>
  <c r="M234" i="131"/>
  <c r="U234" i="131"/>
  <c r="AC234" i="131"/>
  <c r="N234" i="131"/>
  <c r="V234" i="131"/>
  <c r="AD234" i="131"/>
  <c r="O234" i="131"/>
  <c r="W234" i="131"/>
  <c r="AE234" i="131"/>
  <c r="P234" i="131"/>
  <c r="X234" i="131"/>
  <c r="AF234" i="131"/>
  <c r="I234" i="131"/>
  <c r="Q234" i="131"/>
  <c r="Y234" i="131"/>
  <c r="AG234" i="131"/>
  <c r="J234" i="131"/>
  <c r="R234" i="131"/>
  <c r="Z234" i="131"/>
  <c r="AH234" i="131"/>
  <c r="K234" i="131"/>
  <c r="S234" i="131"/>
  <c r="AA234" i="131"/>
  <c r="AI234" i="131"/>
  <c r="L234" i="131"/>
  <c r="T234" i="131"/>
  <c r="AB234" i="131"/>
  <c r="AJ234" i="131"/>
  <c r="M242" i="131"/>
  <c r="U242" i="131"/>
  <c r="AC242" i="131"/>
  <c r="N242" i="131"/>
  <c r="V242" i="131"/>
  <c r="AD242" i="131"/>
  <c r="O242" i="131"/>
  <c r="W242" i="131"/>
  <c r="AE242" i="131"/>
  <c r="P242" i="131"/>
  <c r="X242" i="131"/>
  <c r="AF242" i="131"/>
  <c r="I242" i="131"/>
  <c r="Q242" i="131"/>
  <c r="Y242" i="131"/>
  <c r="AG242" i="131"/>
  <c r="J242" i="131"/>
  <c r="R242" i="131"/>
  <c r="Z242" i="131"/>
  <c r="AH242" i="131"/>
  <c r="K242" i="131"/>
  <c r="S242" i="131"/>
  <c r="AA242" i="131"/>
  <c r="AI242" i="131"/>
  <c r="L242" i="131"/>
  <c r="T242" i="131"/>
  <c r="AB242" i="131"/>
  <c r="AJ242" i="131"/>
  <c r="O244" i="131"/>
  <c r="W244" i="131"/>
  <c r="AE244" i="131"/>
  <c r="P244" i="131"/>
  <c r="X244" i="131"/>
  <c r="AF244" i="131"/>
  <c r="Q244" i="131"/>
  <c r="Y244" i="131"/>
  <c r="AG244" i="131"/>
  <c r="J244" i="131"/>
  <c r="R244" i="131"/>
  <c r="Z244" i="131"/>
  <c r="AH244" i="131"/>
  <c r="K244" i="131"/>
  <c r="S244" i="131"/>
  <c r="AA244" i="131"/>
  <c r="AI244" i="131"/>
  <c r="L244" i="131"/>
  <c r="T244" i="131"/>
  <c r="AB244" i="131"/>
  <c r="AJ244" i="131"/>
  <c r="I244" i="131"/>
  <c r="M244" i="131"/>
  <c r="U244" i="131"/>
  <c r="AC244" i="131"/>
  <c r="N244" i="131"/>
  <c r="V244" i="131"/>
  <c r="AD244" i="131"/>
  <c r="J235" i="131"/>
  <c r="R235" i="131"/>
  <c r="Z235" i="131"/>
  <c r="AH235" i="131"/>
  <c r="K235" i="131"/>
  <c r="S235" i="131"/>
  <c r="AA235" i="131"/>
  <c r="AI235" i="131"/>
  <c r="L235" i="131"/>
  <c r="T235" i="131"/>
  <c r="AB235" i="131"/>
  <c r="AJ235" i="131"/>
  <c r="M235" i="131"/>
  <c r="U235" i="131"/>
  <c r="AC235" i="131"/>
  <c r="N235" i="131"/>
  <c r="V235" i="131"/>
  <c r="AD235" i="131"/>
  <c r="I235" i="131"/>
  <c r="O235" i="131"/>
  <c r="W235" i="131"/>
  <c r="AE235" i="131"/>
  <c r="P235" i="131"/>
  <c r="X235" i="131"/>
  <c r="AF235" i="131"/>
  <c r="Q235" i="131"/>
  <c r="Y235" i="131"/>
  <c r="AG235" i="131"/>
  <c r="Q238" i="131"/>
  <c r="Y238" i="131"/>
  <c r="AG238" i="131"/>
  <c r="J238" i="131"/>
  <c r="R238" i="131"/>
  <c r="Z238" i="131"/>
  <c r="AH238" i="131"/>
  <c r="K238" i="131"/>
  <c r="S238" i="131"/>
  <c r="AA238" i="131"/>
  <c r="AI238" i="131"/>
  <c r="L238" i="131"/>
  <c r="T238" i="131"/>
  <c r="AB238" i="131"/>
  <c r="AJ238" i="131"/>
  <c r="M238" i="131"/>
  <c r="U238" i="131"/>
  <c r="AC238" i="131"/>
  <c r="N238" i="131"/>
  <c r="V238" i="131"/>
  <c r="AD238" i="131"/>
  <c r="O238" i="131"/>
  <c r="W238" i="131"/>
  <c r="AE238" i="131"/>
  <c r="P238" i="131"/>
  <c r="X238" i="131"/>
  <c r="AF238" i="131"/>
  <c r="I238" i="131"/>
  <c r="L245" i="131"/>
  <c r="T245" i="131"/>
  <c r="AB245" i="131"/>
  <c r="AJ245" i="131"/>
  <c r="M245" i="131"/>
  <c r="U245" i="131"/>
  <c r="AC245" i="131"/>
  <c r="N245" i="131"/>
  <c r="V245" i="131"/>
  <c r="AD245" i="131"/>
  <c r="O245" i="131"/>
  <c r="W245" i="131"/>
  <c r="AE245" i="131"/>
  <c r="P245" i="131"/>
  <c r="X245" i="131"/>
  <c r="AF245" i="131"/>
  <c r="Q245" i="131"/>
  <c r="Y245" i="131"/>
  <c r="AG245" i="131"/>
  <c r="J245" i="131"/>
  <c r="R245" i="131"/>
  <c r="Z245" i="131"/>
  <c r="AH245" i="131"/>
  <c r="I245" i="131"/>
  <c r="K245" i="131"/>
  <c r="S245" i="131"/>
  <c r="AA245" i="131"/>
  <c r="AI245" i="131"/>
  <c r="P147" i="181"/>
  <c r="V147" i="181"/>
  <c r="AG175" i="131"/>
  <c r="R147" i="181"/>
  <c r="AH147" i="181"/>
  <c r="AF149" i="181"/>
  <c r="K166" i="131"/>
  <c r="AE147" i="181"/>
  <c r="U149" i="181"/>
  <c r="T147" i="181"/>
  <c r="X149" i="181"/>
  <c r="S172" i="131"/>
  <c r="T167" i="131"/>
  <c r="R173" i="131"/>
  <c r="N166" i="131"/>
  <c r="I149" i="181"/>
  <c r="Z147" i="181"/>
  <c r="AD149" i="181"/>
  <c r="AE149" i="181"/>
  <c r="O147" i="181"/>
  <c r="AE172" i="131"/>
  <c r="W174" i="131"/>
  <c r="I166" i="131"/>
  <c r="L168" i="131"/>
  <c r="AH173" i="131"/>
  <c r="S173" i="131"/>
  <c r="R175" i="131"/>
  <c r="L165" i="131"/>
  <c r="W175" i="131"/>
  <c r="O168" i="131"/>
  <c r="AH166" i="131"/>
  <c r="S174" i="131"/>
  <c r="AE171" i="131"/>
  <c r="X167" i="131"/>
  <c r="U147" i="181"/>
  <c r="AI171" i="131"/>
  <c r="X147" i="181"/>
  <c r="AF173" i="131"/>
  <c r="AF171" i="131"/>
  <c r="T166" i="131"/>
  <c r="K175" i="131"/>
  <c r="AB169" i="131"/>
  <c r="AE175" i="131"/>
  <c r="AD168" i="131"/>
  <c r="AJ168" i="131"/>
  <c r="L166" i="131"/>
  <c r="AE166" i="131"/>
  <c r="I174" i="131"/>
  <c r="I165" i="131"/>
  <c r="AJ171" i="131"/>
  <c r="K171" i="131"/>
  <c r="N171" i="131"/>
  <c r="AC166" i="131"/>
  <c r="AG171" i="131"/>
  <c r="AB165" i="131"/>
  <c r="Q175" i="131"/>
  <c r="J168" i="131"/>
  <c r="V171" i="131"/>
  <c r="AB166" i="131"/>
  <c r="AF166" i="131"/>
  <c r="S166" i="131"/>
  <c r="W168" i="131"/>
  <c r="AF172" i="131"/>
  <c r="AC175" i="131"/>
  <c r="AD167" i="131"/>
  <c r="X173" i="131"/>
  <c r="Z165" i="131"/>
  <c r="AI172" i="131"/>
  <c r="S168" i="131"/>
  <c r="AH175" i="131"/>
  <c r="L175" i="131"/>
  <c r="X171" i="131"/>
  <c r="V168" i="131"/>
  <c r="V166" i="131"/>
  <c r="AE168" i="131"/>
  <c r="AH168" i="131"/>
  <c r="AI166" i="131"/>
  <c r="I175" i="131"/>
  <c r="AD171" i="131"/>
  <c r="N168" i="131"/>
  <c r="I169" i="131"/>
  <c r="P169" i="131"/>
  <c r="AB174" i="131"/>
  <c r="J166" i="131"/>
  <c r="AA166" i="131"/>
  <c r="M168" i="131"/>
  <c r="U168" i="131"/>
  <c r="L149" i="181"/>
  <c r="S165" i="131"/>
  <c r="Q166" i="131"/>
  <c r="I168" i="131"/>
  <c r="Z168" i="131"/>
  <c r="X166" i="131"/>
  <c r="Q168" i="131"/>
  <c r="AC168" i="131"/>
  <c r="N147" i="181"/>
  <c r="I147" i="181"/>
  <c r="Z166" i="131"/>
  <c r="AD166" i="131"/>
  <c r="Y168" i="131"/>
  <c r="AI168" i="131"/>
  <c r="AG168" i="131"/>
  <c r="V175" i="131"/>
  <c r="Y166" i="131"/>
  <c r="R168" i="131"/>
  <c r="P168" i="131"/>
  <c r="T168" i="131"/>
  <c r="M149" i="181"/>
  <c r="L167" i="131"/>
  <c r="AG166" i="131"/>
  <c r="P166" i="131"/>
  <c r="AF168" i="131"/>
  <c r="K168" i="131"/>
  <c r="M166" i="131"/>
  <c r="AA168" i="131"/>
  <c r="X168" i="131"/>
  <c r="AB168" i="131"/>
  <c r="U166" i="131"/>
  <c r="S149" i="181"/>
  <c r="AA171" i="131"/>
  <c r="AJ173" i="131"/>
  <c r="P171" i="131"/>
  <c r="W171" i="131"/>
  <c r="X169" i="131"/>
  <c r="N172" i="131"/>
  <c r="T174" i="131"/>
  <c r="AD173" i="131"/>
  <c r="AI174" i="131"/>
  <c r="X174" i="131"/>
  <c r="W167" i="131"/>
  <c r="P174" i="131"/>
  <c r="O171" i="131"/>
  <c r="O165" i="131"/>
  <c r="Z175" i="131"/>
  <c r="M173" i="131"/>
  <c r="AF175" i="131"/>
  <c r="T171" i="131"/>
  <c r="Z172" i="131"/>
  <c r="Y173" i="131"/>
  <c r="AG174" i="131"/>
  <c r="AC172" i="131"/>
  <c r="S169" i="131"/>
  <c r="U174" i="131"/>
  <c r="S167" i="131"/>
  <c r="AB173" i="131"/>
  <c r="N167" i="131"/>
  <c r="T172" i="131"/>
  <c r="K169" i="131"/>
  <c r="X165" i="131"/>
  <c r="Y165" i="131"/>
  <c r="Y167" i="131"/>
  <c r="AE165" i="131"/>
  <c r="L173" i="131"/>
  <c r="AI175" i="131"/>
  <c r="J174" i="131"/>
  <c r="N174" i="131"/>
  <c r="AB171" i="131"/>
  <c r="R167" i="131"/>
  <c r="AI173" i="131"/>
  <c r="O174" i="131"/>
  <c r="Z174" i="131"/>
  <c r="U171" i="131"/>
  <c r="L169" i="131"/>
  <c r="AJ174" i="131"/>
  <c r="Y172" i="131"/>
  <c r="M169" i="131"/>
  <c r="AF174" i="131"/>
  <c r="K165" i="131"/>
  <c r="W169" i="131"/>
  <c r="R169" i="131"/>
  <c r="AJ172" i="131"/>
  <c r="M175" i="131"/>
  <c r="Q171" i="131"/>
  <c r="I167" i="131"/>
  <c r="AH167" i="131"/>
  <c r="I172" i="131"/>
  <c r="Q169" i="131"/>
  <c r="AI169" i="131"/>
  <c r="AD174" i="131"/>
  <c r="M172" i="131"/>
  <c r="T165" i="131"/>
  <c r="U172" i="131"/>
  <c r="Z173" i="131"/>
  <c r="P175" i="131"/>
  <c r="AI165" i="131"/>
  <c r="J167" i="131"/>
  <c r="AJ167" i="131"/>
  <c r="V169" i="131"/>
  <c r="Q174" i="131"/>
  <c r="U173" i="131"/>
  <c r="P172" i="131"/>
  <c r="AG167" i="131"/>
  <c r="Y169" i="131"/>
  <c r="AA173" i="131"/>
  <c r="V172" i="131"/>
  <c r="AH165" i="131"/>
  <c r="AG165" i="131"/>
  <c r="AD169" i="131"/>
  <c r="AH174" i="131"/>
  <c r="X175" i="131"/>
  <c r="AE167" i="131"/>
  <c r="V173" i="131"/>
  <c r="Q172" i="131"/>
  <c r="L171" i="131"/>
  <c r="AC165" i="131"/>
  <c r="N175" i="131"/>
  <c r="U167" i="131"/>
  <c r="P165" i="131"/>
  <c r="K174" i="131"/>
  <c r="W172" i="131"/>
  <c r="R171" i="131"/>
  <c r="O173" i="131"/>
  <c r="J172" i="131"/>
  <c r="V165" i="131"/>
  <c r="T173" i="131"/>
  <c r="AA165" i="131"/>
  <c r="V174" i="131"/>
  <c r="S175" i="131"/>
  <c r="Y175" i="131"/>
  <c r="AC171" i="131"/>
  <c r="J173" i="131"/>
  <c r="Q165" i="131"/>
  <c r="N169" i="131"/>
  <c r="K172" i="131"/>
  <c r="O167" i="131"/>
  <c r="Z167" i="131"/>
  <c r="AG172" i="131"/>
  <c r="AD175" i="131"/>
  <c r="AF165" i="131"/>
  <c r="AA174" i="131"/>
  <c r="AH171" i="131"/>
  <c r="AE173" i="131"/>
  <c r="J169" i="131"/>
  <c r="AC169" i="131"/>
  <c r="AJ175" i="131"/>
  <c r="M171" i="131"/>
  <c r="M165" i="131"/>
  <c r="K167" i="131"/>
  <c r="I173" i="131"/>
  <c r="M174" i="131"/>
  <c r="O169" i="131"/>
  <c r="Q173" i="131"/>
  <c r="L172" i="131"/>
  <c r="AH169" i="131"/>
  <c r="AC167" i="131"/>
  <c r="Z171" i="131"/>
  <c r="U169" i="131"/>
  <c r="P167" i="131"/>
  <c r="AB175" i="131"/>
  <c r="W173" i="131"/>
  <c r="R172" i="131"/>
  <c r="AI167" i="131"/>
  <c r="AD165" i="131"/>
  <c r="AJ169" i="131"/>
  <c r="Z169" i="131"/>
  <c r="T175" i="131"/>
  <c r="AA167" i="131"/>
  <c r="Q167" i="131"/>
  <c r="K173" i="131"/>
  <c r="R165" i="131"/>
  <c r="AG173" i="131"/>
  <c r="AB172" i="131"/>
  <c r="M167" i="131"/>
  <c r="O172" i="131"/>
  <c r="J171" i="131"/>
  <c r="AF167" i="131"/>
  <c r="AH172" i="131"/>
  <c r="N165" i="131"/>
  <c r="J175" i="131"/>
  <c r="AC174" i="131"/>
  <c r="N173" i="131"/>
  <c r="AE169" i="131"/>
  <c r="U165" i="131"/>
  <c r="Y174" i="131"/>
  <c r="O175" i="131"/>
  <c r="AA169" i="131"/>
  <c r="V167" i="131"/>
  <c r="L174" i="131"/>
  <c r="AC173" i="131"/>
  <c r="X172" i="131"/>
  <c r="S171" i="131"/>
  <c r="AJ165" i="131"/>
  <c r="AE174" i="131"/>
  <c r="U175" i="131"/>
  <c r="P173" i="131"/>
  <c r="AG169" i="131"/>
  <c r="AB167" i="131"/>
  <c r="W165" i="131"/>
  <c r="R174" i="131"/>
  <c r="AD172" i="131"/>
  <c r="Y171" i="131"/>
  <c r="T169" i="131"/>
  <c r="J165" i="131"/>
  <c r="I171" i="131"/>
  <c r="AA48" i="131" l="1"/>
  <c r="L48" i="131"/>
  <c r="X48" i="131"/>
  <c r="O48" i="131"/>
  <c r="AC48" i="131"/>
  <c r="N48" i="131"/>
  <c r="AF48" i="131"/>
  <c r="T48" i="131"/>
  <c r="J48" i="131"/>
  <c r="K48" i="131"/>
  <c r="AH48" i="131"/>
  <c r="S48" i="131"/>
  <c r="I48" i="131"/>
  <c r="AD48" i="131"/>
  <c r="V48" i="131"/>
  <c r="P48" i="131"/>
  <c r="Z48" i="131"/>
  <c r="U48" i="131"/>
  <c r="Q48" i="131"/>
  <c r="M48" i="131"/>
  <c r="W48" i="131"/>
  <c r="R48" i="131"/>
  <c r="AB48" i="131"/>
  <c r="AJ48" i="131"/>
  <c r="AE48" i="131"/>
  <c r="Y48" i="131"/>
  <c r="AI48" i="131"/>
  <c r="AG48" i="131"/>
  <c r="A108" i="131" l="1"/>
  <c r="A126" i="131"/>
  <c r="I19" i="131" l="1"/>
  <c r="I20" i="131"/>
  <c r="I21" i="181"/>
  <c r="I21" i="131"/>
  <c r="S22" i="131" l="1"/>
  <c r="AH22" i="131"/>
  <c r="T22" i="131"/>
  <c r="L22" i="131"/>
  <c r="P22" i="131"/>
  <c r="R22" i="131"/>
  <c r="AJ22" i="131"/>
  <c r="AC22" i="131"/>
  <c r="K22" i="131"/>
  <c r="J22" i="131"/>
  <c r="AI22" i="131"/>
  <c r="X22" i="131"/>
  <c r="AD22" i="131"/>
  <c r="U22" i="131"/>
  <c r="AA22" i="131"/>
  <c r="AG22" i="131"/>
  <c r="AE22" i="131"/>
  <c r="Z22" i="131"/>
  <c r="AB22" i="131"/>
  <c r="N22" i="131"/>
  <c r="V22" i="131"/>
  <c r="W22" i="131"/>
  <c r="M22" i="131"/>
  <c r="O22" i="131"/>
  <c r="AF22" i="131"/>
  <c r="AK22" i="131"/>
  <c r="Y22" i="131"/>
  <c r="Q22" i="131"/>
  <c r="I16" i="131"/>
  <c r="I18" i="131"/>
  <c r="I17" i="131"/>
  <c r="I15" i="131"/>
  <c r="I15" i="181"/>
  <c r="I17" i="181"/>
  <c r="I16" i="181"/>
  <c r="I18" i="181"/>
  <c r="AJ22" i="181"/>
  <c r="AI22" i="181"/>
  <c r="AG22" i="181"/>
  <c r="AK22" i="181"/>
  <c r="AE22" i="181"/>
  <c r="AH22" i="181"/>
  <c r="AF22" i="181"/>
  <c r="I22" i="131" l="1"/>
  <c r="A227" i="131" l="1"/>
  <c r="A107" i="181"/>
  <c r="A81" i="131"/>
  <c r="A79" i="181"/>
  <c r="A52" i="181"/>
  <c r="A29" i="181"/>
  <c r="A29" i="131"/>
  <c r="A53" i="131"/>
  <c r="A251" i="131"/>
  <c r="A4" i="131" l="1"/>
  <c r="I19" i="181" l="1"/>
  <c r="I20" i="181"/>
  <c r="I22" i="181" l="1"/>
  <c r="AI48" i="181" l="1"/>
  <c r="AI246" i="131"/>
  <c r="V48" i="181"/>
  <c r="V246" i="131"/>
  <c r="W48" i="181"/>
  <c r="W246" i="131"/>
  <c r="AG48" i="181"/>
  <c r="AG246" i="131"/>
  <c r="U246" i="131"/>
  <c r="U48" i="181"/>
  <c r="I48" i="181"/>
  <c r="I246" i="131"/>
  <c r="AC48" i="181"/>
  <c r="AC246" i="131"/>
  <c r="K48" i="181"/>
  <c r="K246" i="131"/>
  <c r="N48" i="181"/>
  <c r="N246" i="131"/>
  <c r="AH48" i="181"/>
  <c r="AH246" i="131"/>
  <c r="L246" i="131"/>
  <c r="L48" i="181"/>
  <c r="J246" i="131"/>
  <c r="J48" i="181"/>
  <c r="AF48" i="181"/>
  <c r="AF246" i="131"/>
  <c r="X48" i="181"/>
  <c r="X246" i="131"/>
  <c r="T48" i="181"/>
  <c r="T246" i="131"/>
  <c r="R48" i="181"/>
  <c r="R246" i="131"/>
  <c r="O48" i="181"/>
  <c r="O246" i="131"/>
  <c r="Z48" i="181"/>
  <c r="Z246" i="131"/>
  <c r="AJ48" i="181"/>
  <c r="AJ246" i="131"/>
  <c r="AA246" i="131"/>
  <c r="AA48" i="181"/>
  <c r="P48" i="181"/>
  <c r="P246" i="131"/>
  <c r="M48" i="181"/>
  <c r="M246" i="131"/>
  <c r="Y48" i="181"/>
  <c r="Y246" i="131"/>
  <c r="AE48" i="181"/>
  <c r="AE246" i="131"/>
  <c r="S246" i="131"/>
  <c r="S48" i="181"/>
  <c r="AB48" i="181"/>
  <c r="AB246" i="131"/>
  <c r="Q48" i="181"/>
  <c r="Q246" i="131"/>
  <c r="AD48" i="181"/>
  <c r="AD246" i="131"/>
  <c r="J22" i="181"/>
  <c r="L22" i="181"/>
  <c r="K22" i="181"/>
  <c r="M22" i="181"/>
  <c r="Q22" i="181"/>
  <c r="O22" i="181"/>
  <c r="X22" i="181"/>
  <c r="AC22" i="181"/>
  <c r="AA22" i="181"/>
  <c r="Z22" i="181"/>
  <c r="R22" i="181"/>
  <c r="P22" i="181"/>
  <c r="T22" i="181"/>
  <c r="AD22" i="181"/>
  <c r="V22" i="181"/>
  <c r="S22" i="181"/>
  <c r="U22" i="181"/>
  <c r="AB22" i="181"/>
  <c r="Y22" i="181"/>
  <c r="N22" i="181"/>
  <c r="W22" i="181"/>
</calcChain>
</file>

<file path=xl/sharedStrings.xml><?xml version="1.0" encoding="utf-8"?>
<sst xmlns="http://schemas.openxmlformats.org/spreadsheetml/2006/main" count="15271" uniqueCount="311">
  <si>
    <t>Disclaimer</t>
  </si>
  <si>
    <t xml:space="preserve">This generation outcomes workbook contains data provided by or collected from third parties, </t>
  </si>
  <si>
    <t>and conclusions, opinions, assumptions or forecasts that are based on that data.</t>
  </si>
  <si>
    <t>AEMO has made every effort to ensure the quality of the information in this workbook but cannot guarantee</t>
  </si>
  <si>
    <t>that the information, forecasts and assumptions in it are accurate, complete or appropriate for your</t>
  </si>
  <si>
    <t xml:space="preserve">circumstances. This generation outcomes workbook does not include all of the information that an investor, </t>
  </si>
  <si>
    <t>participant or potential participant in the electricity or gas market might require, and does not amount to a</t>
  </si>
  <si>
    <t>recommendation of any investment.</t>
  </si>
  <si>
    <t>Anyone proposing to use the information in this workbook should independently verify and check its</t>
  </si>
  <si>
    <t>accuracy, completeness and suitability for purpose, and obtain independent and specific advice from</t>
  </si>
  <si>
    <t>appropriate experts.</t>
  </si>
  <si>
    <t>This dataset or the information in it may be subsequently updated or amended. This work does</t>
  </si>
  <si>
    <t>not constitute legal or business advice, and should not be relied on as a substitute for obtaining detailed</t>
  </si>
  <si>
    <t>legal advice about the National Electricity Law, the National Electricity Rules, or any other applicable</t>
  </si>
  <si>
    <t>laws, procedures or policies.</t>
  </si>
  <si>
    <t>Accordingly, to the maximum extent permitted by law, AEMO and its officers, employees and</t>
  </si>
  <si>
    <t>consultants involved in the preparation of this document:</t>
  </si>
  <si>
    <t xml:space="preserve">  completeness of the information in this workbook; and</t>
  </si>
  <si>
    <t>• are not liable (whether by reason of negligence or otherwise) for any statements, opinions,</t>
  </si>
  <si>
    <t xml:space="preserve">  information or other matters contained in or derived from this publication, or any omissions from it,</t>
  </si>
  <si>
    <t xml:space="preserve">  or in respect of a person’s use of the information in this workbook.</t>
  </si>
  <si>
    <t>Version History</t>
  </si>
  <si>
    <t>Version Number</t>
  </si>
  <si>
    <t>Description</t>
  </si>
  <si>
    <t>About</t>
  </si>
  <si>
    <t>Index Table</t>
  </si>
  <si>
    <t>Tab Name</t>
  </si>
  <si>
    <t>Content Description</t>
  </si>
  <si>
    <t>Summary</t>
  </si>
  <si>
    <t>Summary (calculated) for a selected case</t>
  </si>
  <si>
    <t>Comparison</t>
  </si>
  <si>
    <t>Comparison (calculated) between two selected cases</t>
  </si>
  <si>
    <t>Installed capacity by REZ and technology for all cases</t>
  </si>
  <si>
    <t>REZ Generation</t>
  </si>
  <si>
    <t>Annual as-generated generation by REZ and technology for all cases</t>
  </si>
  <si>
    <t>Notes</t>
  </si>
  <si>
    <t>Select case</t>
  </si>
  <si>
    <t>Counterfactual</t>
  </si>
  <si>
    <t>Select region</t>
  </si>
  <si>
    <t>NEM</t>
  </si>
  <si>
    <t>Real June 2021 dollars ($m)</t>
  </si>
  <si>
    <t>NPV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</si>
  <si>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</si>
  <si>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</si>
  <si>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</si>
  <si>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</si>
  <si>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</si>
  <si>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</si>
  <si>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</si>
  <si>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</si>
  <si>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</si>
  <si>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</si>
  <si>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</si>
  <si>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</si>
  <si>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</si>
  <si>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</si>
  <si>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</si>
  <si>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</si>
  <si>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</si>
  <si>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</si>
  <si>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</si>
  <si>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</si>
  <si>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</si>
  <si>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</si>
  <si>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</si>
  <si>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</si>
  <si>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</si>
  <si>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</si>
  <si>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</si>
  <si>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</si>
  <si>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Generator Capital</t>
  </si>
  <si>
    <t>FOM</t>
  </si>
  <si>
    <t>Fuel</t>
  </si>
  <si>
    <t>VOM</t>
  </si>
  <si>
    <t>DSP+USE</t>
  </si>
  <si>
    <t>REZ Augmentation</t>
  </si>
  <si>
    <t>Flow Path Augmentation</t>
  </si>
  <si>
    <t>NPV and annual costs</t>
  </si>
  <si>
    <t>*Net present value as at 1 July 2021</t>
  </si>
  <si>
    <t>Capacity (MW)</t>
  </si>
  <si>
    <t>Black Coal</t>
  </si>
  <si>
    <t>Brown Coal</t>
  </si>
  <si>
    <t>Mid-merit Gas</t>
  </si>
  <si>
    <t>Mid-merit Gas with CCS</t>
  </si>
  <si>
    <t>Peaking Gas+Liquids</t>
  </si>
  <si>
    <t>Hydrogen Turbine</t>
  </si>
  <si>
    <t>Hydro</t>
  </si>
  <si>
    <t>Utility-scale Storage</t>
  </si>
  <si>
    <t>Coordinated DER Storage</t>
  </si>
  <si>
    <t>Distributed Storage</t>
  </si>
  <si>
    <t>Solar Thermal</t>
  </si>
  <si>
    <t>Offshore Wind</t>
  </si>
  <si>
    <t>Wind</t>
  </si>
  <si>
    <t>Utility-scale Solar</t>
  </si>
  <si>
    <t>Distributed PV</t>
  </si>
  <si>
    <t>Dispatchable Capacity</t>
  </si>
  <si>
    <t>DSP</t>
  </si>
  <si>
    <t>As-generated generation (GWh)</t>
  </si>
  <si>
    <t>Utility-scale Storage Load</t>
  </si>
  <si>
    <t>Coordinated DER Storage Load</t>
  </si>
  <si>
    <t>Distributed Storage Load</t>
  </si>
  <si>
    <t>Snowy 2.0</t>
  </si>
  <si>
    <t>Deep Storage</t>
  </si>
  <si>
    <t>Medium Storage</t>
  </si>
  <si>
    <t>Shallow Storage</t>
  </si>
  <si>
    <t>Total Energy (GWh)</t>
  </si>
  <si>
    <t>Capacity Built (MW)</t>
  </si>
  <si>
    <t>Capacity Retired (MW)</t>
  </si>
  <si>
    <t>Note: Capacity built in 2023-24 includes all capacity built since 2021-22</t>
  </si>
  <si>
    <t>NEM emissions trajectory</t>
  </si>
  <si>
    <t>Emissions (Mt CO2-e)</t>
  </si>
  <si>
    <t>Total</t>
  </si>
  <si>
    <t>Note: Includes all changes in capacity relative to existing and committed</t>
  </si>
  <si>
    <t>Note: Includes all changes in generation relative to 2023-24</t>
  </si>
  <si>
    <t>Select Case 1</t>
  </si>
  <si>
    <t>CDP1</t>
  </si>
  <si>
    <t>Select Case 2</t>
  </si>
  <si>
    <t>NEM emissions trajectory comparison</t>
  </si>
  <si>
    <t>Capacity calculated on 1 July. In early study years some wind and solar projects enter later in the financial year and are reflected in the following financial year's capacity.</t>
  </si>
  <si>
    <t>CDP</t>
  </si>
  <si>
    <t>Region</t>
  </si>
  <si>
    <t>Technology</t>
  </si>
  <si>
    <t>Existing and Committed</t>
  </si>
  <si>
    <t>NSW</t>
  </si>
  <si>
    <t>QLD</t>
  </si>
  <si>
    <t>VIC</t>
  </si>
  <si>
    <t>SA</t>
  </si>
  <si>
    <t>TAS</t>
  </si>
  <si>
    <t>CDP2</t>
  </si>
  <si>
    <t>CDP3</t>
  </si>
  <si>
    <t>CDP4</t>
  </si>
  <si>
    <t>CDP5</t>
  </si>
  <si>
    <t>CDP6</t>
  </si>
  <si>
    <t>CDP7</t>
  </si>
  <si>
    <t>CDP8</t>
  </si>
  <si>
    <t>CDP9</t>
  </si>
  <si>
    <t>CDP10</t>
  </si>
  <si>
    <t>CDP11</t>
  </si>
  <si>
    <t>CDP12</t>
  </si>
  <si>
    <t>CDP13</t>
  </si>
  <si>
    <t>Annual as-generated generation by technology (GWh)</t>
  </si>
  <si>
    <t>Installed capacity of Storage (MW)</t>
  </si>
  <si>
    <t>Capacity calculated on 1 July. Existing and new storages are grouped according to depth. For storage depth classifications, please refer to the 2022 ISP report.</t>
  </si>
  <si>
    <t>Storage category</t>
  </si>
  <si>
    <t>Installed energy of Storage (GWh)</t>
  </si>
  <si>
    <t>Storage energy calculated on 1 July. Existing and new storages are grouped according to depth. For storage depth classifications, please refer to the 2022 ISP report.</t>
  </si>
  <si>
    <t>Dispatchable Capacity built (MW)</t>
  </si>
  <si>
    <t>Capacity calculated on 1 July. Capacity built in 2024 includes all capacity built since 2021-22. For storage depth classifications, please refer to the 2022 ISP report.</t>
  </si>
  <si>
    <t>Dispatchable Capacity Retired (MW)</t>
  </si>
  <si>
    <t>Capacity calculated on 1 July. For storage depth classifications, please refer to the 2022 ISP report.</t>
  </si>
  <si>
    <t>REZ</t>
  </si>
  <si>
    <t>REZ Name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</si>
  <si>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</si>
  <si>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</si>
  <si>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</si>
  <si>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</si>
  <si>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</si>
  <si>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</si>
  <si>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</si>
  <si>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</si>
  <si>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</si>
  <si>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</si>
  <si>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</si>
  <si>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</si>
  <si>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</si>
  <si>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</si>
  <si>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</si>
  <si>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</si>
  <si>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</si>
  <si>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</si>
  <si>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</si>
  <si>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</si>
  <si>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</si>
  <si>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</si>
  <si>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</si>
  <si>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</si>
  <si>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</si>
  <si>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</si>
  <si>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</si>
  <si>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</si>
  <si>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</si>
  <si>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</si>
  <si>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</si>
  <si>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</si>
  <si>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</si>
  <si>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</si>
  <si>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</si>
  <si>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</si>
  <si>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</si>
  <si>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</si>
  <si>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</si>
  <si>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</si>
  <si>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</si>
  <si>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</si>
  <si>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</si>
  <si>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</si>
  <si>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</si>
  <si>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</si>
  <si>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</si>
  <si>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</si>
  <si>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</si>
  <si>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</si>
  <si>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</si>
  <si>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</si>
  <si>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</si>
  <si>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</si>
  <si>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</si>
  <si>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</si>
  <si>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</si>
  <si>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</si>
  <si>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</si>
  <si>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</si>
  <si>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</si>
  <si>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</si>
  <si>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</si>
  <si>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</si>
  <si>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</si>
  <si>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</si>
  <si>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</si>
  <si>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</si>
  <si>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</si>
  <si>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T1</t>
  </si>
  <si>
    <t>North East Tasmania</t>
  </si>
  <si>
    <t>T2</t>
  </si>
  <si>
    <t>North West Tasmania</t>
  </si>
  <si>
    <t>T3</t>
  </si>
  <si>
    <t>Tasmania Midlands</t>
  </si>
  <si>
    <t>O1</t>
  </si>
  <si>
    <t>Hunter</t>
  </si>
  <si>
    <t>O2</t>
  </si>
  <si>
    <t>Illawarra</t>
  </si>
  <si>
    <t>O3</t>
  </si>
  <si>
    <t>O4</t>
  </si>
  <si>
    <t>Annual as-generated generation by REZ (GWh)</t>
  </si>
  <si>
    <t>NEM Emissions (Mt CO2-e)</t>
  </si>
  <si>
    <t>Annual costs by class ($000s)</t>
  </si>
  <si>
    <t>Real June 2021 dollars. Flow path augmentation costs include capital and operating expenditure. Capital costs are annualised for modelling purposes. Some rounding errors may be present.</t>
  </si>
  <si>
    <t>Category</t>
  </si>
  <si>
    <t>Project</t>
  </si>
  <si>
    <t>Gladstone Grid Reinforcement</t>
  </si>
  <si>
    <t>Central to Southern QLD Stage 1</t>
  </si>
  <si>
    <t>Central to Southern QLD Stage 2</t>
  </si>
  <si>
    <t>QNI Connect</t>
  </si>
  <si>
    <t>QNI Connect (Stage 2)</t>
  </si>
  <si>
    <t>New England REZ Transmission Link</t>
  </si>
  <si>
    <t>New England REZ Extension</t>
  </si>
  <si>
    <t>CNSW – NNSW Option 9</t>
  </si>
  <si>
    <t>Sydney Ring</t>
  </si>
  <si>
    <t>HumeLink</t>
  </si>
  <si>
    <t>VNI West (via Kerang)</t>
  </si>
  <si>
    <t>VNI Option 6</t>
  </si>
  <si>
    <t>Marinus Link (Cable 1)</t>
  </si>
  <si>
    <t>Marinus Link (Cable 2)</t>
  </si>
  <si>
    <t>Bayswater to Newcastle port augmentation</t>
  </si>
  <si>
    <t>Discounted total system costs by year</t>
  </si>
  <si>
    <t>Flow path augmentation timings</t>
  </si>
  <si>
    <t>Flow path augmentation timings by CDP</t>
  </si>
  <si>
    <t>2. All costs exclude any additional reliability cost savings, competition benefits and early works costs. Further details on these components are provided in Appendix 6.</t>
  </si>
  <si>
    <t>Timing</t>
  </si>
  <si>
    <t>Augmentation</t>
  </si>
  <si>
    <t>Relative market benefits by year</t>
  </si>
  <si>
    <t>Relative market benefits</t>
  </si>
  <si>
    <t>2022 ISP Results Workbook</t>
  </si>
  <si>
    <t>REZ Generation Capacity</t>
  </si>
  <si>
    <t>Installed Generator Capacity by Technology</t>
  </si>
  <si>
    <t>Installed Generator Capacity by REZ (MW)</t>
  </si>
  <si>
    <t>Generator capacity installed at the beginning of each financial year, i.e. 1st July.</t>
  </si>
  <si>
    <t>Purpose</t>
  </si>
  <si>
    <t>Marinus Link</t>
  </si>
  <si>
    <t>VNI West</t>
  </si>
  <si>
    <t>Potential actionable</t>
  </si>
  <si>
    <t>No actionable projects</t>
  </si>
  <si>
    <t>Stage 1 (Early Works)</t>
  </si>
  <si>
    <t>Never available</t>
  </si>
  <si>
    <t>No future network augmentation other than committed and anticipated projects/ small intra-regional augmentations/ replacement expenditure projects</t>
  </si>
  <si>
    <t>Description:</t>
  </si>
  <si>
    <t>Candidate Development Paths</t>
  </si>
  <si>
    <t>CDPs</t>
  </si>
  <si>
    <t>Imports</t>
  </si>
  <si>
    <t>Exports</t>
  </si>
  <si>
    <t>Net Imports</t>
  </si>
  <si>
    <t>Flow</t>
  </si>
  <si>
    <t>Regional imports and exports (GWh)</t>
  </si>
  <si>
    <t>Flow (GWh)</t>
  </si>
  <si>
    <t>Net Import</t>
  </si>
  <si>
    <t>Description of Candidate Development Pathways</t>
  </si>
  <si>
    <t>Central Highlands</t>
  </si>
  <si>
    <t>CDPs Available in this workbook</t>
  </si>
  <si>
    <t>v1.0</t>
  </si>
  <si>
    <t>Initial release</t>
  </si>
  <si>
    <t>v1.1</t>
  </si>
  <si>
    <t>Added regional import and export data</t>
  </si>
  <si>
    <t>v1.2</t>
  </si>
  <si>
    <t>Minor fixes</t>
  </si>
  <si>
    <t>This workbook presents generation and cost data for the Draft 2022 ISP. For a complete description of the scenarios and sensitivities, please see the Draft 2022 ISP report.</t>
  </si>
  <si>
    <t>• make no representation or warranty, express or implied, as to the currency, accuracy, reliability or</t>
  </si>
  <si>
    <t>Based on Progressive Change least-cost DP</t>
  </si>
  <si>
    <t>Based on Step Change least-cost DP (Progressive Change least-cost with actionable ML and VNI West)</t>
  </si>
  <si>
    <t>Based on Hydrogen Superpower least-cost DP</t>
  </si>
  <si>
    <t>Based on Slow Change least-cost DP (Progressive Change without actionable Sydney Ring)</t>
  </si>
  <si>
    <t xml:space="preserve">Progressive Change least-cost DP, with Marinus Link actionable </t>
  </si>
  <si>
    <t>Progressive Change, with VNI West actionable</t>
  </si>
  <si>
    <t>Progressive Change, without New England REZ Transmission Link actionable</t>
  </si>
  <si>
    <t>Step Change, with HumeLink actionable</t>
  </si>
  <si>
    <t>Progressive Change least-cost DP, with actionable Marinus Link and VNI West staged</t>
  </si>
  <si>
    <t>Progressive Change least-cost DP, with actionable Marinus Link, VNI West staged, and actionable HumeLink</t>
  </si>
  <si>
    <t>Progressive Change least-cost DP, with actionable Marinus Link, and staged VNI West and HumeLink</t>
  </si>
  <si>
    <t>Progressive Change least-cost DP with staged VNI West and HumeLink, but with Marinus Link not available</t>
  </si>
  <si>
    <t>-</t>
  </si>
  <si>
    <t>Refer to the summary tab for the specific timings of all augmentation options for a selected CDP.</t>
  </si>
  <si>
    <t>Storage Charging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</si>
</sst>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164" formatCode="&quot;$&quot;#,##0"/>
    <numFmt numFmtId="165" formatCode="&quot;$&quot;#,##0.0"/>
    <numFmt numFmtId="166" formatCode="_-* #,##0.0_-;\-* #,##0.0_-;_-* &quot;-&quot;??_-;_-@_-"/>
    <numFmt numFmtId="167" formatCode="#,##0.0"/>
  </numFmts>
  <fonts count="4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2"/>
      <name val="ⓒoUAAA¨u"/>
      <family val="1"/>
      <charset val="255"/>
    </font>
    <font>
      <sz val="11"/>
      <name val="￥i￠￢￠?o"/>
      <family val="3"/>
      <charset val="255"/>
    </font>
    <font>
      <sz val="10"/>
      <name val="돋움체"/>
      <family val="3"/>
      <charset val="255"/>
    </font>
    <font>
      <sz val="12"/>
      <name val="바탕체"/>
      <family val="1"/>
      <charset val="255"/>
    </font>
    <font>
      <sz val="12"/>
      <name val="바탕체"/>
      <family val="3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Century Gothic"/>
      <family val="2"/>
      <scheme val="major"/>
    </font>
    <font>
      <sz val="18"/>
      <color rgb="FFFFD200"/>
      <name val="EYInterstate"/>
    </font>
    <font>
      <sz val="18"/>
      <color theme="3"/>
      <name val="Century Gothic"/>
      <family val="2"/>
      <scheme val="major"/>
    </font>
    <font>
      <sz val="10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  <font>
      <b/>
      <sz val="11"/>
      <color theme="2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Segoe UI Semilight"/>
      <family val="2"/>
    </font>
    <font>
      <sz val="11"/>
      <color rgb="FF360F3C"/>
      <name val="Segoe UI Semilight"/>
      <family val="2"/>
    </font>
    <font>
      <sz val="8"/>
      <name val="Arial"/>
      <family val="2"/>
      <scheme val="minor"/>
    </font>
    <font>
      <sz val="18"/>
      <color rgb="FFFFD200"/>
      <name val="Arial"/>
      <family val="2"/>
      <scheme val="minor"/>
    </font>
    <font>
      <sz val="14"/>
      <color rgb="FFFFD200"/>
      <name val="Arial"/>
      <family val="2"/>
      <scheme val="minor"/>
    </font>
    <font>
      <sz val="8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8"/>
      <color rgb="FF3C1053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11"/>
      <color rgb="FF242424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47480"/>
        <bgColor indexed="64"/>
      </patternFill>
    </fill>
    <fill>
      <patternFill patternType="solid">
        <fgColor rgb="FFC4C4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7E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8E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0E8EA"/>
        <bgColor indexed="64"/>
      </patternFill>
    </fill>
    <fill>
      <patternFill patternType="solid">
        <fgColor rgb="FFE6CEE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EEEF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rgb="FF3C1053"/>
      </top>
      <bottom style="medium">
        <color rgb="FF3C1053"/>
      </bottom>
      <diagonal/>
    </border>
    <border>
      <left/>
      <right/>
      <top/>
      <bottom style="medium">
        <color rgb="FF3C1053"/>
      </bottom>
      <diagonal/>
    </border>
    <border>
      <left/>
      <right/>
      <top style="medium">
        <color rgb="FF3C1053"/>
      </top>
      <bottom/>
      <diagonal/>
    </border>
  </borders>
  <cellStyleXfs count="63147">
    <xf numFmtId="0" fontId="0" fillId="0" borderId="0"/>
    <xf numFmtId="0" fontId="2" fillId="2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" applyNumberFormat="0" applyAlignment="0" applyProtection="0"/>
    <xf numFmtId="0" fontId="19" fillId="2" borderId="5" applyNumberFormat="0" applyAlignment="0" applyProtection="0"/>
    <xf numFmtId="0" fontId="3" fillId="0" borderId="6" applyNumberFormat="0" applyFill="0" applyAlignment="0" applyProtection="0"/>
    <xf numFmtId="0" fontId="4" fillId="7" borderId="7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41" fontId="1" fillId="0" borderId="0" applyFont="0" applyFill="0" applyBorder="0" applyAlignment="0" applyProtection="0"/>
    <xf numFmtId="0" fontId="5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1" fillId="8" borderId="8" applyNumberFormat="0" applyFont="0" applyAlignment="0" applyProtection="0"/>
    <xf numFmtId="0" fontId="2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8" borderId="8" applyNumberFormat="0" applyFont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8" borderId="8" applyNumberFormat="0" applyFont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25" fillId="0" borderId="10" applyNumberFormat="0" applyAlignment="0">
      <alignment horizontal="center"/>
    </xf>
    <xf numFmtId="166" fontId="25" fillId="37" borderId="10" applyNumberFormat="0" applyAlignment="0">
      <alignment horizontal="center"/>
    </xf>
    <xf numFmtId="0" fontId="33" fillId="0" borderId="0" applyNumberFormat="0" applyFill="0" applyBorder="0" applyAlignment="0" applyProtection="0"/>
  </cellStyleXfs>
  <cellXfs count="89">
    <xf numFmtId="0" fontId="0" fillId="0" borderId="0" xfId="0"/>
    <xf numFmtId="0" fontId="13" fillId="38" borderId="3" xfId="9" applyFill="1" applyAlignment="1">
      <alignment vertical="center"/>
    </xf>
    <xf numFmtId="0" fontId="40" fillId="36" borderId="0" xfId="0" applyFont="1" applyFill="1"/>
    <xf numFmtId="0" fontId="13" fillId="42" borderId="3" xfId="9" applyFill="1"/>
    <xf numFmtId="0" fontId="13" fillId="42" borderId="3" xfId="9" applyFill="1" applyAlignment="1">
      <alignment vertical="center"/>
    </xf>
    <xf numFmtId="3" fontId="0" fillId="34" borderId="0" xfId="0" applyNumberFormat="1" applyFill="1"/>
    <xf numFmtId="0" fontId="0" fillId="35" borderId="0" xfId="0" applyFill="1"/>
    <xf numFmtId="0" fontId="0" fillId="36" borderId="0" xfId="0" applyFill="1"/>
    <xf numFmtId="0" fontId="4" fillId="33" borderId="0" xfId="0" applyFont="1" applyFill="1"/>
    <xf numFmtId="0" fontId="0" fillId="34" borderId="0" xfId="0" applyFill="1"/>
    <xf numFmtId="164" fontId="5" fillId="34" borderId="0" xfId="0" applyNumberFormat="1" applyFont="1" applyFill="1"/>
    <xf numFmtId="0" fontId="5" fillId="35" borderId="0" xfId="0" applyFont="1" applyFill="1"/>
    <xf numFmtId="0" fontId="26" fillId="36" borderId="0" xfId="0" applyFont="1" applyFill="1"/>
    <xf numFmtId="164" fontId="0" fillId="35" borderId="0" xfId="0" applyNumberFormat="1" applyFill="1"/>
    <xf numFmtId="0" fontId="27" fillId="38" borderId="0" xfId="0" applyFont="1" applyFill="1"/>
    <xf numFmtId="0" fontId="28" fillId="38" borderId="0" xfId="0" applyFont="1" applyFill="1"/>
    <xf numFmtId="165" fontId="0" fillId="34" borderId="0" xfId="0" applyNumberFormat="1" applyFill="1"/>
    <xf numFmtId="0" fontId="29" fillId="39" borderId="0" xfId="0" applyFont="1" applyFill="1"/>
    <xf numFmtId="164" fontId="29" fillId="39" borderId="0" xfId="0" applyNumberFormat="1" applyFont="1" applyFill="1"/>
    <xf numFmtId="10" fontId="0" fillId="35" borderId="0" xfId="0" applyNumberFormat="1" applyFill="1"/>
    <xf numFmtId="3" fontId="0" fillId="36" borderId="0" xfId="0" applyNumberFormat="1" applyFill="1"/>
    <xf numFmtId="0" fontId="18" fillId="6" borderId="1" xfId="14"/>
    <xf numFmtId="22" fontId="0" fillId="35" borderId="0" xfId="0" applyNumberFormat="1" applyFill="1"/>
    <xf numFmtId="167" fontId="0" fillId="35" borderId="0" xfId="0" applyNumberFormat="1" applyFill="1"/>
    <xf numFmtId="0" fontId="31" fillId="0" borderId="0" xfId="0" applyFont="1" applyAlignment="1">
      <alignment vertical="center" wrapText="1"/>
    </xf>
    <xf numFmtId="0" fontId="5" fillId="34" borderId="0" xfId="0" applyFont="1" applyFill="1"/>
    <xf numFmtId="9" fontId="0" fillId="35" borderId="0" xfId="63142" applyFont="1" applyFill="1"/>
    <xf numFmtId="44" fontId="0" fillId="35" borderId="0" xfId="63143" applyFont="1" applyFill="1"/>
    <xf numFmtId="165" fontId="0" fillId="35" borderId="0" xfId="0" applyNumberFormat="1" applyFill="1"/>
    <xf numFmtId="164" fontId="0" fillId="34" borderId="0" xfId="0" applyNumberFormat="1" applyFill="1"/>
    <xf numFmtId="0" fontId="0" fillId="41" borderId="0" xfId="0" applyFill="1"/>
    <xf numFmtId="0" fontId="0" fillId="40" borderId="0" xfId="0" quotePrefix="1" applyFill="1" applyAlignment="1">
      <alignment horizontal="left" indent="2"/>
    </xf>
    <xf numFmtId="0" fontId="0" fillId="40" borderId="0" xfId="0" applyFill="1" applyAlignment="1">
      <alignment horizontal="left" indent="2"/>
    </xf>
    <xf numFmtId="0" fontId="30" fillId="40" borderId="0" xfId="0" applyFont="1" applyFill="1"/>
    <xf numFmtId="0" fontId="33" fillId="35" borderId="0" xfId="63146" applyFill="1"/>
    <xf numFmtId="0" fontId="23" fillId="35" borderId="0" xfId="0" applyFont="1" applyFill="1"/>
    <xf numFmtId="0" fontId="12" fillId="35" borderId="2" xfId="8" applyFill="1" applyAlignment="1"/>
    <xf numFmtId="0" fontId="30" fillId="35" borderId="0" xfId="0" applyFont="1" applyFill="1"/>
    <xf numFmtId="164" fontId="21" fillId="35" borderId="0" xfId="0" applyNumberFormat="1" applyFont="1" applyFill="1"/>
    <xf numFmtId="0" fontId="21" fillId="35" borderId="0" xfId="0" applyFont="1" applyFill="1"/>
    <xf numFmtId="0" fontId="32" fillId="37" borderId="10" xfId="63145" applyNumberFormat="1" applyFont="1" applyAlignment="1">
      <alignment horizontal="left" vertical="center" wrapText="1"/>
    </xf>
    <xf numFmtId="0" fontId="0" fillId="40" borderId="0" xfId="0" applyFill="1"/>
    <xf numFmtId="0" fontId="35" fillId="42" borderId="0" xfId="0" applyFont="1" applyFill="1"/>
    <xf numFmtId="0" fontId="34" fillId="43" borderId="0" xfId="0" applyFont="1" applyFill="1"/>
    <xf numFmtId="0" fontId="5" fillId="0" borderId="0" xfId="0" applyFont="1"/>
    <xf numFmtId="0" fontId="21" fillId="9" borderId="10" xfId="19" applyBorder="1" applyAlignment="1">
      <alignment horizontal="center" vertical="center" wrapText="1"/>
    </xf>
    <xf numFmtId="0" fontId="21" fillId="9" borderId="10" xfId="19" applyBorder="1" applyAlignment="1">
      <alignment horizontal="left" vertical="center" wrapText="1"/>
    </xf>
    <xf numFmtId="0" fontId="37" fillId="38" borderId="0" xfId="0" applyFont="1" applyFill="1"/>
    <xf numFmtId="0" fontId="1" fillId="38" borderId="0" xfId="0" applyFont="1" applyFill="1"/>
    <xf numFmtId="0" fontId="13" fillId="38" borderId="3" xfId="9" applyFill="1"/>
    <xf numFmtId="9" fontId="38" fillId="38" borderId="0" xfId="63142" applyFont="1" applyFill="1"/>
    <xf numFmtId="0" fontId="0" fillId="38" borderId="0" xfId="0" applyFill="1"/>
    <xf numFmtId="3" fontId="0" fillId="35" borderId="0" xfId="0" applyNumberFormat="1" applyFill="1"/>
    <xf numFmtId="0" fontId="0" fillId="44" borderId="0" xfId="0" applyFill="1"/>
    <xf numFmtId="0" fontId="26" fillId="0" borderId="0" xfId="0" applyFont="1"/>
    <xf numFmtId="0" fontId="26" fillId="35" borderId="0" xfId="0" applyFont="1" applyFill="1"/>
    <xf numFmtId="10" fontId="0" fillId="35" borderId="0" xfId="63142" applyNumberFormat="1" applyFont="1" applyFill="1"/>
    <xf numFmtId="0" fontId="21" fillId="13" borderId="0" xfId="23" applyNumberFormat="1"/>
    <xf numFmtId="0" fontId="21" fillId="13" borderId="0" xfId="23"/>
    <xf numFmtId="0" fontId="21" fillId="9" borderId="0" xfId="19"/>
    <xf numFmtId="0" fontId="21" fillId="9" borderId="0" xfId="19" applyBorder="1"/>
    <xf numFmtId="0" fontId="21" fillId="13" borderId="0" xfId="23" applyBorder="1"/>
    <xf numFmtId="0" fontId="21" fillId="9" borderId="0" xfId="19" applyBorder="1" applyAlignment="1">
      <alignment horizontal="right"/>
    </xf>
    <xf numFmtId="0" fontId="32" fillId="37" borderId="11" xfId="63145" applyNumberFormat="1" applyFont="1" applyBorder="1" applyAlignment="1">
      <alignment horizontal="left" vertical="center" wrapText="1"/>
    </xf>
    <xf numFmtId="0" fontId="12" fillId="40" borderId="2" xfId="8" applyFill="1"/>
    <xf numFmtId="0" fontId="0" fillId="34" borderId="0" xfId="0" applyFill="1" applyAlignment="1">
      <alignment horizontal="center"/>
    </xf>
    <xf numFmtId="0" fontId="21" fillId="9" borderId="0" xfId="19" applyAlignment="1">
      <alignment horizontal="center"/>
    </xf>
    <xf numFmtId="1" fontId="0" fillId="35" borderId="0" xfId="0" applyNumberFormat="1" applyFill="1"/>
    <xf numFmtId="0" fontId="41" fillId="45" borderId="12" xfId="0" applyFont="1" applyFill="1" applyBorder="1" applyAlignment="1">
      <alignment vertical="center" wrapText="1"/>
    </xf>
    <xf numFmtId="0" fontId="42" fillId="46" borderId="13" xfId="0" applyFont="1" applyFill="1" applyBorder="1" applyAlignment="1">
      <alignment vertical="center" wrapText="1"/>
    </xf>
    <xf numFmtId="0" fontId="43" fillId="47" borderId="13" xfId="0" applyFont="1" applyFill="1" applyBorder="1" applyAlignment="1">
      <alignment vertical="center" wrapText="1"/>
    </xf>
    <xf numFmtId="0" fontId="39" fillId="0" borderId="13" xfId="0" applyFont="1" applyBorder="1" applyAlignment="1">
      <alignment vertical="center" wrapText="1"/>
    </xf>
    <xf numFmtId="0" fontId="44" fillId="47" borderId="13" xfId="0" applyFont="1" applyFill="1" applyBorder="1" applyAlignment="1">
      <alignment vertical="center" wrapText="1"/>
    </xf>
    <xf numFmtId="0" fontId="39" fillId="47" borderId="13" xfId="0" applyFont="1" applyFill="1" applyBorder="1" applyAlignment="1">
      <alignment vertical="center" wrapText="1"/>
    </xf>
    <xf numFmtId="0" fontId="32" fillId="37" borderId="10" xfId="63145" applyNumberFormat="1" applyFont="1" applyAlignment="1">
      <alignment horizontal="center" vertical="center" wrapText="1"/>
    </xf>
    <xf numFmtId="0" fontId="33" fillId="37" borderId="10" xfId="63146" applyNumberFormat="1" applyFill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12" fillId="40" borderId="2" xfId="8" applyFill="1" applyAlignment="1"/>
    <xf numFmtId="0" fontId="0" fillId="40" borderId="0" xfId="0" applyFill="1" applyAlignment="1">
      <alignment horizontal="left" wrapText="1"/>
    </xf>
    <xf numFmtId="0" fontId="39" fillId="0" borderId="14" xfId="0" applyFont="1" applyBorder="1" applyAlignment="1">
      <alignment vertical="center" wrapText="1"/>
    </xf>
    <xf numFmtId="0" fontId="39" fillId="0" borderId="13" xfId="0" applyFont="1" applyBorder="1" applyAlignment="1">
      <alignment vertical="center" wrapText="1"/>
    </xf>
    <xf numFmtId="0" fontId="39" fillId="47" borderId="14" xfId="0" applyFont="1" applyFill="1" applyBorder="1" applyAlignment="1">
      <alignment vertical="center" wrapText="1"/>
    </xf>
    <xf numFmtId="0" fontId="39" fillId="47" borderId="13" xfId="0" applyFont="1" applyFill="1" applyBorder="1" applyAlignment="1">
      <alignment vertical="center" wrapText="1"/>
    </xf>
    <xf numFmtId="0" fontId="42" fillId="46" borderId="14" xfId="0" applyFont="1" applyFill="1" applyBorder="1" applyAlignment="1">
      <alignment vertical="center" wrapText="1"/>
    </xf>
    <xf numFmtId="0" fontId="42" fillId="46" borderId="13" xfId="0" applyFont="1" applyFill="1" applyBorder="1" applyAlignment="1">
      <alignment vertical="center" wrapText="1"/>
    </xf>
    <xf numFmtId="0" fontId="43" fillId="47" borderId="14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44" fillId="47" borderId="14" xfId="0" applyFont="1" applyFill="1" applyBorder="1" applyAlignment="1">
      <alignment vertical="center" wrapText="1"/>
    </xf>
    <xf numFmtId="0" fontId="44" fillId="47" borderId="13" xfId="0" applyFont="1" applyFill="1" applyBorder="1" applyAlignment="1">
      <alignment vertical="center" wrapText="1"/>
    </xf>
  </cellXfs>
  <cellStyles count="631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¨­￠￢￠O [0]_C¡IAo_AoAUAy¡ÆeC¡I " xfId="3" xr:uid="{00000000-0005-0000-0000-000012000000}"/>
    <cellStyle name="A¨­￠￢￠O_AoAUAy¡ÆeC¡I " xfId="4" xr:uid="{00000000-0005-0000-0000-000013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2" builtinId="27" customBuiltin="1"/>
    <cellStyle name="Calculation" xfId="1" builtinId="22" customBuiltin="1"/>
    <cellStyle name="CellNum" xfId="63144" xr:uid="{245C3E0A-D605-4FC1-8E66-52F782452D7D}"/>
    <cellStyle name="CellNumalt" xfId="63145" xr:uid="{3BA05B64-4717-4943-AFB8-2F8DBE86B169}"/>
    <cellStyle name="Check Cell" xfId="17" builtinId="23" customBuiltin="1"/>
    <cellStyle name="Comma [0]" xfId="386" builtinId="6" hidden="1"/>
    <cellStyle name="Comma [0]" xfId="391" builtinId="6" hidden="1"/>
    <cellStyle name="Comma [0]" xfId="376" builtinId="6" hidden="1"/>
    <cellStyle name="Comma [0]" xfId="381" builtinId="6" hidden="1"/>
    <cellStyle name="Comma [0]" xfId="43" builtinId="6" hidden="1"/>
    <cellStyle name="Comma [0]" xfId="1067" builtinId="6" hidden="1"/>
    <cellStyle name="Comma [0]" xfId="729" builtinId="6" hidden="1"/>
    <cellStyle name="Comma [0]" xfId="1062" builtinId="6" hidden="1"/>
    <cellStyle name="Comma [0]" xfId="724" builtinId="6" hidden="1"/>
    <cellStyle name="Comma [0] 10" xfId="976" hidden="1" xr:uid="{00000000-0005-0000-0000-00002F000000}"/>
    <cellStyle name="Comma [0] 10" xfId="1153" hidden="1" xr:uid="{00000000-0005-0000-0000-000032000000}"/>
    <cellStyle name="Comma [0] 10" xfId="61687" hidden="1" xr:uid="{00000000-0005-0000-0000-00004A000000}"/>
    <cellStyle name="Comma [0] 10" xfId="940" hidden="1" xr:uid="{00000000-0005-0000-0000-000030000000}"/>
    <cellStyle name="Comma [0] 10" xfId="90" hidden="1" xr:uid="{00000000-0005-0000-0000-000029000000}"/>
    <cellStyle name="Comma [0] 10" xfId="1118" hidden="1" xr:uid="{00000000-0005-0000-0000-000035000000}"/>
    <cellStyle name="Comma [0] 10" xfId="125" hidden="1" xr:uid="{00000000-0005-0000-0000-000026000000}"/>
    <cellStyle name="Comma [0] 10" xfId="254" hidden="1" xr:uid="{00000000-0005-0000-0000-000028000000}"/>
    <cellStyle name="Comma [0] 10" xfId="811" hidden="1" xr:uid="{00000000-0005-0000-0000-00002E000000}"/>
    <cellStyle name="Comma [0] 10" xfId="438" hidden="1" xr:uid="{00000000-0005-0000-0000-00002D000000}"/>
    <cellStyle name="Comma [0] 10" xfId="473" hidden="1" xr:uid="{00000000-0005-0000-0000-00002A000000}"/>
    <cellStyle name="Comma [0] 10" xfId="290" hidden="1" xr:uid="{00000000-0005-0000-0000-000027000000}"/>
    <cellStyle name="Comma [0] 10" xfId="602" hidden="1" xr:uid="{00000000-0005-0000-0000-00002C000000}"/>
    <cellStyle name="Comma [0] 10" xfId="4549" hidden="1" xr:uid="{00000000-0005-0000-0000-000042000000}"/>
    <cellStyle name="Comma [0] 10" xfId="1481" hidden="1" xr:uid="{00000000-0005-0000-0000-000036000000}"/>
    <cellStyle name="Comma [0] 10" xfId="61769" hidden="1" xr:uid="{00000000-0005-0000-0000-00004B000000}"/>
    <cellStyle name="Comma [0] 10" xfId="2140" hidden="1" xr:uid="{00000000-0005-0000-0000-00003E000000}"/>
    <cellStyle name="Comma [0] 10" xfId="61442" hidden="1" xr:uid="{00000000-0005-0000-0000-000047000000}"/>
    <cellStyle name="Comma [0] 10" xfId="62830" hidden="1" xr:uid="{00000000-0005-0000-0000-000058000000}"/>
    <cellStyle name="Comma [0] 10" xfId="1774" hidden="1" xr:uid="{00000000-0005-0000-0000-00003D000000}"/>
    <cellStyle name="Comma [0] 10" xfId="1446" hidden="1" xr:uid="{00000000-0005-0000-0000-000039000000}"/>
    <cellStyle name="Comma [0] 10" xfId="1610" hidden="1" xr:uid="{00000000-0005-0000-0000-000038000000}"/>
    <cellStyle name="Comma [0] 10" xfId="1809" hidden="1" xr:uid="{00000000-0005-0000-0000-00003A000000}"/>
    <cellStyle name="Comma [0] 10" xfId="33937" hidden="1" xr:uid="{00000000-0005-0000-0000-000043000000}"/>
    <cellStyle name="Comma [0] 10" xfId="1282" hidden="1" xr:uid="{00000000-0005-0000-0000-000034000000}"/>
    <cellStyle name="Comma [0] 10" xfId="2105" hidden="1" xr:uid="{00000000-0005-0000-0000-000041000000}"/>
    <cellStyle name="Comma [0] 10" xfId="1974" hidden="1" xr:uid="{00000000-0005-0000-0000-00003B000000}"/>
    <cellStyle name="Comma [0] 10" xfId="63074" hidden="1" xr:uid="{00000000-0005-0000-0000-00005B000000}"/>
    <cellStyle name="Comma [0] 10" xfId="638" hidden="1" xr:uid="{00000000-0005-0000-0000-00002B000000}"/>
    <cellStyle name="Comma [0] 10" xfId="2304" hidden="1" xr:uid="{00000000-0005-0000-0000-00003F000000}"/>
    <cellStyle name="Comma [0] 10" xfId="61607" hidden="1" xr:uid="{00000000-0005-0000-0000-000049000000}"/>
    <cellStyle name="Comma [0] 10" xfId="1938" hidden="1" xr:uid="{00000000-0005-0000-0000-00003C000000}"/>
    <cellStyle name="Comma [0] 10" xfId="61933" hidden="1" xr:uid="{00000000-0005-0000-0000-00004D000000}"/>
    <cellStyle name="Comma [0] 10" xfId="776" hidden="1" xr:uid="{00000000-0005-0000-0000-000031000000}"/>
    <cellStyle name="Comma [0] 10" xfId="61276" hidden="1" xr:uid="{00000000-0005-0000-0000-000045000000}"/>
    <cellStyle name="Comma [0] 10" xfId="2269" hidden="1" xr:uid="{00000000-0005-0000-0000-000040000000}"/>
    <cellStyle name="Comma [0] 10" xfId="62099" hidden="1" xr:uid="{00000000-0005-0000-0000-00004F000000}"/>
    <cellStyle name="Comma [0] 10" xfId="61194" hidden="1" xr:uid="{00000000-0005-0000-0000-000044000000}"/>
    <cellStyle name="Comma [0] 10" xfId="61360" hidden="1" xr:uid="{00000000-0005-0000-0000-000046000000}"/>
    <cellStyle name="Comma [0] 10" xfId="61851" hidden="1" xr:uid="{00000000-0005-0000-0000-00004C000000}"/>
    <cellStyle name="Comma [0] 10" xfId="1646" hidden="1" xr:uid="{00000000-0005-0000-0000-000037000000}"/>
    <cellStyle name="Comma [0] 10" xfId="62181" hidden="1" xr:uid="{00000000-0005-0000-0000-000050000000}"/>
    <cellStyle name="Comma [0] 10" xfId="62343" hidden="1" xr:uid="{00000000-0005-0000-0000-000052000000}"/>
    <cellStyle name="Comma [0] 10" xfId="62912" hidden="1" xr:uid="{00000000-0005-0000-0000-000059000000}"/>
    <cellStyle name="Comma [0] 10" xfId="62582" hidden="1" xr:uid="{00000000-0005-0000-0000-000055000000}"/>
    <cellStyle name="Comma [0] 10" xfId="1318" hidden="1" xr:uid="{00000000-0005-0000-0000-000033000000}"/>
    <cellStyle name="Comma [0] 10" xfId="62500" hidden="1" xr:uid="{00000000-0005-0000-0000-000054000000}"/>
    <cellStyle name="Comma [0] 10" xfId="61525" hidden="1" xr:uid="{00000000-0005-0000-0000-000048000000}"/>
    <cellStyle name="Comma [0] 10" xfId="62425" hidden="1" xr:uid="{00000000-0005-0000-0000-000053000000}"/>
    <cellStyle name="Comma [0] 10" xfId="62017" hidden="1" xr:uid="{00000000-0005-0000-0000-00004E000000}"/>
    <cellStyle name="Comma [0] 10" xfId="62748" hidden="1" xr:uid="{00000000-0005-0000-0000-000057000000}"/>
    <cellStyle name="Comma [0] 10" xfId="62992" hidden="1" xr:uid="{00000000-0005-0000-0000-00005A000000}"/>
    <cellStyle name="Comma [0] 10" xfId="62263" hidden="1" xr:uid="{00000000-0005-0000-0000-000051000000}"/>
    <cellStyle name="Comma [0] 10" xfId="62666" hidden="1" xr:uid="{00000000-0005-0000-0000-000056000000}"/>
    <cellStyle name="Comma [0] 100" xfId="4736" hidden="1" xr:uid="{00000000-0005-0000-0000-00005C000000}"/>
    <cellStyle name="Comma [0] 100" xfId="34124" hidden="1" xr:uid="{00000000-0005-0000-0000-00005D000000}"/>
    <cellStyle name="Comma [0] 1000" xfId="6432" hidden="1" xr:uid="{00000000-0005-0000-0000-00005E000000}"/>
    <cellStyle name="Comma [0] 1000" xfId="35820" hidden="1" xr:uid="{00000000-0005-0000-0000-00005F000000}"/>
    <cellStyle name="Comma [0] 10000" xfId="26440" hidden="1" xr:uid="{00000000-0005-0000-0000-000060000000}"/>
    <cellStyle name="Comma [0] 10000" xfId="55827" hidden="1" xr:uid="{00000000-0005-0000-0000-000061000000}"/>
    <cellStyle name="Comma [0] 10001" xfId="26416" hidden="1" xr:uid="{00000000-0005-0000-0000-000062000000}"/>
    <cellStyle name="Comma [0] 10001" xfId="55803" hidden="1" xr:uid="{00000000-0005-0000-0000-000063000000}"/>
    <cellStyle name="Comma [0] 10002" xfId="26451" hidden="1" xr:uid="{00000000-0005-0000-0000-000064000000}"/>
    <cellStyle name="Comma [0] 10002" xfId="55838" hidden="1" xr:uid="{00000000-0005-0000-0000-000065000000}"/>
    <cellStyle name="Comma [0] 10003" xfId="26383" hidden="1" xr:uid="{00000000-0005-0000-0000-000066000000}"/>
    <cellStyle name="Comma [0] 10003" xfId="55770" hidden="1" xr:uid="{00000000-0005-0000-0000-000067000000}"/>
    <cellStyle name="Comma [0] 10004" xfId="26453" hidden="1" xr:uid="{00000000-0005-0000-0000-000068000000}"/>
    <cellStyle name="Comma [0] 10004" xfId="55840" hidden="1" xr:uid="{00000000-0005-0000-0000-000069000000}"/>
    <cellStyle name="Comma [0] 10005" xfId="26498" hidden="1" xr:uid="{00000000-0005-0000-0000-00006A000000}"/>
    <cellStyle name="Comma [0] 10005" xfId="55885" hidden="1" xr:uid="{00000000-0005-0000-0000-00006B000000}"/>
    <cellStyle name="Comma [0] 10006" xfId="26441" hidden="1" xr:uid="{00000000-0005-0000-0000-00006C000000}"/>
    <cellStyle name="Comma [0] 10006" xfId="55828" hidden="1" xr:uid="{00000000-0005-0000-0000-00006D000000}"/>
    <cellStyle name="Comma [0] 10007" xfId="26398" hidden="1" xr:uid="{00000000-0005-0000-0000-00006E000000}"/>
    <cellStyle name="Comma [0] 10007" xfId="55785" hidden="1" xr:uid="{00000000-0005-0000-0000-00006F000000}"/>
    <cellStyle name="Comma [0] 10008" xfId="26504" hidden="1" xr:uid="{00000000-0005-0000-0000-000070000000}"/>
    <cellStyle name="Comma [0] 10008" xfId="55891" hidden="1" xr:uid="{00000000-0005-0000-0000-000071000000}"/>
    <cellStyle name="Comma [0] 10009" xfId="26506" hidden="1" xr:uid="{00000000-0005-0000-0000-000072000000}"/>
    <cellStyle name="Comma [0] 10009" xfId="55893" hidden="1" xr:uid="{00000000-0005-0000-0000-000073000000}"/>
    <cellStyle name="Comma [0] 1001" xfId="6414" hidden="1" xr:uid="{00000000-0005-0000-0000-000074000000}"/>
    <cellStyle name="Comma [0] 1001" xfId="35802" hidden="1" xr:uid="{00000000-0005-0000-0000-000075000000}"/>
    <cellStyle name="Comma [0] 10010" xfId="26459" hidden="1" xr:uid="{00000000-0005-0000-0000-000076000000}"/>
    <cellStyle name="Comma [0] 10010" xfId="55846" hidden="1" xr:uid="{00000000-0005-0000-0000-000077000000}"/>
    <cellStyle name="Comma [0] 10011" xfId="26465" hidden="1" xr:uid="{00000000-0005-0000-0000-000078000000}"/>
    <cellStyle name="Comma [0] 10011" xfId="55852" hidden="1" xr:uid="{00000000-0005-0000-0000-000079000000}"/>
    <cellStyle name="Comma [0] 10012" xfId="26091" hidden="1" xr:uid="{00000000-0005-0000-0000-00007A000000}"/>
    <cellStyle name="Comma [0] 10012" xfId="55478" hidden="1" xr:uid="{00000000-0005-0000-0000-00007B000000}"/>
    <cellStyle name="Comma [0] 10013" xfId="26415" hidden="1" xr:uid="{00000000-0005-0000-0000-00007C000000}"/>
    <cellStyle name="Comma [0] 10013" xfId="55802" hidden="1" xr:uid="{00000000-0005-0000-0000-00007D000000}"/>
    <cellStyle name="Comma [0] 10014" xfId="26423" hidden="1" xr:uid="{00000000-0005-0000-0000-00007E000000}"/>
    <cellStyle name="Comma [0] 10014" xfId="55810" hidden="1" xr:uid="{00000000-0005-0000-0000-00007F000000}"/>
    <cellStyle name="Comma [0] 10015" xfId="26512" hidden="1" xr:uid="{00000000-0005-0000-0000-000080000000}"/>
    <cellStyle name="Comma [0] 10015" xfId="55899" hidden="1" xr:uid="{00000000-0005-0000-0000-000081000000}"/>
    <cellStyle name="Comma [0] 10016" xfId="26426" hidden="1" xr:uid="{00000000-0005-0000-0000-000082000000}"/>
    <cellStyle name="Comma [0] 10016" xfId="55813" hidden="1" xr:uid="{00000000-0005-0000-0000-000083000000}"/>
    <cellStyle name="Comma [0] 10017" xfId="26386" hidden="1" xr:uid="{00000000-0005-0000-0000-000084000000}"/>
    <cellStyle name="Comma [0] 10017" xfId="55773" hidden="1" xr:uid="{00000000-0005-0000-0000-000085000000}"/>
    <cellStyle name="Comma [0] 10018" xfId="26517" hidden="1" xr:uid="{00000000-0005-0000-0000-000086000000}"/>
    <cellStyle name="Comma [0] 10018" xfId="55904" hidden="1" xr:uid="{00000000-0005-0000-0000-000087000000}"/>
    <cellStyle name="Comma [0] 10019" xfId="26519" hidden="1" xr:uid="{00000000-0005-0000-0000-000088000000}"/>
    <cellStyle name="Comma [0] 10019" xfId="55906" hidden="1" xr:uid="{00000000-0005-0000-0000-000089000000}"/>
    <cellStyle name="Comma [0] 1002" xfId="6424" hidden="1" xr:uid="{00000000-0005-0000-0000-00008A000000}"/>
    <cellStyle name="Comma [0] 1002" xfId="35812" hidden="1" xr:uid="{00000000-0005-0000-0000-00008B000000}"/>
    <cellStyle name="Comma [0] 10020" xfId="26478" hidden="1" xr:uid="{00000000-0005-0000-0000-00008C000000}"/>
    <cellStyle name="Comma [0] 10020" xfId="55865" hidden="1" xr:uid="{00000000-0005-0000-0000-00008D000000}"/>
    <cellStyle name="Comma [0] 10021" xfId="26484" hidden="1" xr:uid="{00000000-0005-0000-0000-00008E000000}"/>
    <cellStyle name="Comma [0] 10021" xfId="55871" hidden="1" xr:uid="{00000000-0005-0000-0000-00008F000000}"/>
    <cellStyle name="Comma [0] 10022" xfId="26385" hidden="1" xr:uid="{00000000-0005-0000-0000-000090000000}"/>
    <cellStyle name="Comma [0] 10022" xfId="55772" hidden="1" xr:uid="{00000000-0005-0000-0000-000091000000}"/>
    <cellStyle name="Comma [0] 10023" xfId="26466" hidden="1" xr:uid="{00000000-0005-0000-0000-000092000000}"/>
    <cellStyle name="Comma [0] 10023" xfId="55853" hidden="1" xr:uid="{00000000-0005-0000-0000-000093000000}"/>
    <cellStyle name="Comma [0] 10024" xfId="26445" hidden="1" xr:uid="{00000000-0005-0000-0000-000094000000}"/>
    <cellStyle name="Comma [0] 10024" xfId="55832" hidden="1" xr:uid="{00000000-0005-0000-0000-000095000000}"/>
    <cellStyle name="Comma [0] 10025" xfId="26523" hidden="1" xr:uid="{00000000-0005-0000-0000-000096000000}"/>
    <cellStyle name="Comma [0] 10025" xfId="55910" hidden="1" xr:uid="{00000000-0005-0000-0000-000097000000}"/>
    <cellStyle name="Comma [0] 10026" xfId="26464" hidden="1" xr:uid="{00000000-0005-0000-0000-000098000000}"/>
    <cellStyle name="Comma [0] 10026" xfId="55851" hidden="1" xr:uid="{00000000-0005-0000-0000-000099000000}"/>
    <cellStyle name="Comma [0] 10027" xfId="26402" hidden="1" xr:uid="{00000000-0005-0000-0000-00009A000000}"/>
    <cellStyle name="Comma [0] 10027" xfId="55789" hidden="1" xr:uid="{00000000-0005-0000-0000-00009B000000}"/>
    <cellStyle name="Comma [0] 10028" xfId="26530" hidden="1" xr:uid="{00000000-0005-0000-0000-00009C000000}"/>
    <cellStyle name="Comma [0] 10028" xfId="55917" hidden="1" xr:uid="{00000000-0005-0000-0000-00009D000000}"/>
    <cellStyle name="Comma [0] 10029" xfId="26532" hidden="1" xr:uid="{00000000-0005-0000-0000-00009E000000}"/>
    <cellStyle name="Comma [0] 10029" xfId="55919" hidden="1" xr:uid="{00000000-0005-0000-0000-00009F000000}"/>
    <cellStyle name="Comma [0] 1003" xfId="6444" hidden="1" xr:uid="{00000000-0005-0000-0000-0000A0000000}"/>
    <cellStyle name="Comma [0] 1003" xfId="35832" hidden="1" xr:uid="{00000000-0005-0000-0000-0000A1000000}"/>
    <cellStyle name="Comma [0] 10030" xfId="26496" hidden="1" xr:uid="{00000000-0005-0000-0000-0000A2000000}"/>
    <cellStyle name="Comma [0] 10030" xfId="55883" hidden="1" xr:uid="{00000000-0005-0000-0000-0000A3000000}"/>
    <cellStyle name="Comma [0] 10031" xfId="26501" hidden="1" xr:uid="{00000000-0005-0000-0000-0000A4000000}"/>
    <cellStyle name="Comma [0] 10031" xfId="55888" hidden="1" xr:uid="{00000000-0005-0000-0000-0000A5000000}"/>
    <cellStyle name="Comma [0] 10032" xfId="26065" hidden="1" xr:uid="{00000000-0005-0000-0000-0000A6000000}"/>
    <cellStyle name="Comma [0] 10032" xfId="55452" hidden="1" xr:uid="{00000000-0005-0000-0000-0000A7000000}"/>
    <cellStyle name="Comma [0] 10033" xfId="26485" hidden="1" xr:uid="{00000000-0005-0000-0000-0000A8000000}"/>
    <cellStyle name="Comma [0] 10033" xfId="55872" hidden="1" xr:uid="{00000000-0005-0000-0000-0000A9000000}"/>
    <cellStyle name="Comma [0] 10034" xfId="26390" hidden="1" xr:uid="{00000000-0005-0000-0000-0000AA000000}"/>
    <cellStyle name="Comma [0] 10034" xfId="55777" hidden="1" xr:uid="{00000000-0005-0000-0000-0000AB000000}"/>
    <cellStyle name="Comma [0] 10035" xfId="26536" hidden="1" xr:uid="{00000000-0005-0000-0000-0000AC000000}"/>
    <cellStyle name="Comma [0] 10035" xfId="55923" hidden="1" xr:uid="{00000000-0005-0000-0000-0000AD000000}"/>
    <cellStyle name="Comma [0] 10036" xfId="26483" hidden="1" xr:uid="{00000000-0005-0000-0000-0000AE000000}"/>
    <cellStyle name="Comma [0] 10036" xfId="55870" hidden="1" xr:uid="{00000000-0005-0000-0000-0000AF000000}"/>
    <cellStyle name="Comma [0] 10037" xfId="26422" hidden="1" xr:uid="{00000000-0005-0000-0000-0000B0000000}"/>
    <cellStyle name="Comma [0] 10037" xfId="55809" hidden="1" xr:uid="{00000000-0005-0000-0000-0000B1000000}"/>
    <cellStyle name="Comma [0] 10038" xfId="26540" hidden="1" xr:uid="{00000000-0005-0000-0000-0000B2000000}"/>
    <cellStyle name="Comma [0] 10038" xfId="55927" hidden="1" xr:uid="{00000000-0005-0000-0000-0000B3000000}"/>
    <cellStyle name="Comma [0] 10039" xfId="26542" hidden="1" xr:uid="{00000000-0005-0000-0000-0000B4000000}"/>
    <cellStyle name="Comma [0] 10039" xfId="55929" hidden="1" xr:uid="{00000000-0005-0000-0000-0000B5000000}"/>
    <cellStyle name="Comma [0] 1004" xfId="6446" hidden="1" xr:uid="{00000000-0005-0000-0000-0000B6000000}"/>
    <cellStyle name="Comma [0] 1004" xfId="35834" hidden="1" xr:uid="{00000000-0005-0000-0000-0000B7000000}"/>
    <cellStyle name="Comma [0] 10040" xfId="26510" hidden="1" xr:uid="{00000000-0005-0000-0000-0000B8000000}"/>
    <cellStyle name="Comma [0] 10040" xfId="55897" hidden="1" xr:uid="{00000000-0005-0000-0000-0000B9000000}"/>
    <cellStyle name="Comma [0] 10041" xfId="26514" hidden="1" xr:uid="{00000000-0005-0000-0000-0000BA000000}"/>
    <cellStyle name="Comma [0] 10041" xfId="55901" hidden="1" xr:uid="{00000000-0005-0000-0000-0000BB000000}"/>
    <cellStyle name="Comma [0] 10042" xfId="26404" hidden="1" xr:uid="{00000000-0005-0000-0000-0000BC000000}"/>
    <cellStyle name="Comma [0] 10042" xfId="55791" hidden="1" xr:uid="{00000000-0005-0000-0000-0000BD000000}"/>
    <cellStyle name="Comma [0] 10043" xfId="26502" hidden="1" xr:uid="{00000000-0005-0000-0000-0000BE000000}"/>
    <cellStyle name="Comma [0] 10043" xfId="55889" hidden="1" xr:uid="{00000000-0005-0000-0000-0000BF000000}"/>
    <cellStyle name="Comma [0] 10044" xfId="26394" hidden="1" xr:uid="{00000000-0005-0000-0000-0000C0000000}"/>
    <cellStyle name="Comma [0] 10044" xfId="55781" hidden="1" xr:uid="{00000000-0005-0000-0000-0000C1000000}"/>
    <cellStyle name="Comma [0] 10045" xfId="26546" hidden="1" xr:uid="{00000000-0005-0000-0000-0000C2000000}"/>
    <cellStyle name="Comma [0] 10045" xfId="55933" hidden="1" xr:uid="{00000000-0005-0000-0000-0000C3000000}"/>
    <cellStyle name="Comma [0] 10046" xfId="26500" hidden="1" xr:uid="{00000000-0005-0000-0000-0000C4000000}"/>
    <cellStyle name="Comma [0] 10046" xfId="55887" hidden="1" xr:uid="{00000000-0005-0000-0000-0000C5000000}"/>
    <cellStyle name="Comma [0] 10047" xfId="26469" hidden="1" xr:uid="{00000000-0005-0000-0000-0000C6000000}"/>
    <cellStyle name="Comma [0] 10047" xfId="55856" hidden="1" xr:uid="{00000000-0005-0000-0000-0000C7000000}"/>
    <cellStyle name="Comma [0] 10048" xfId="26550" hidden="1" xr:uid="{00000000-0005-0000-0000-0000C8000000}"/>
    <cellStyle name="Comma [0] 10048" xfId="55937" hidden="1" xr:uid="{00000000-0005-0000-0000-0000C9000000}"/>
    <cellStyle name="Comma [0] 10049" xfId="26552" hidden="1" xr:uid="{00000000-0005-0000-0000-0000CA000000}"/>
    <cellStyle name="Comma [0] 10049" xfId="55939" hidden="1" xr:uid="{00000000-0005-0000-0000-0000CB000000}"/>
    <cellStyle name="Comma [0] 1005" xfId="6397" hidden="1" xr:uid="{00000000-0005-0000-0000-0000CC000000}"/>
    <cellStyle name="Comma [0] 1005" xfId="35785" hidden="1" xr:uid="{00000000-0005-0000-0000-0000CD000000}"/>
    <cellStyle name="Comma [0] 10050" xfId="26538" hidden="1" xr:uid="{00000000-0005-0000-0000-0000CE000000}"/>
    <cellStyle name="Comma [0] 10050" xfId="55925" hidden="1" xr:uid="{00000000-0005-0000-0000-0000CF000000}"/>
    <cellStyle name="Comma [0] 10051" xfId="26525" hidden="1" xr:uid="{00000000-0005-0000-0000-0000D0000000}"/>
    <cellStyle name="Comma [0] 10051" xfId="55912" hidden="1" xr:uid="{00000000-0005-0000-0000-0000D1000000}"/>
    <cellStyle name="Comma [0] 10052" xfId="26549" hidden="1" xr:uid="{00000000-0005-0000-0000-0000D2000000}"/>
    <cellStyle name="Comma [0] 10052" xfId="55936" hidden="1" xr:uid="{00000000-0005-0000-0000-0000D3000000}"/>
    <cellStyle name="Comma [0] 10053" xfId="26515" hidden="1" xr:uid="{00000000-0005-0000-0000-0000D4000000}"/>
    <cellStyle name="Comma [0] 10053" xfId="55902" hidden="1" xr:uid="{00000000-0005-0000-0000-0000D5000000}"/>
    <cellStyle name="Comma [0] 10054" xfId="26487" hidden="1" xr:uid="{00000000-0005-0000-0000-0000D6000000}"/>
    <cellStyle name="Comma [0] 10054" xfId="55874" hidden="1" xr:uid="{00000000-0005-0000-0000-0000D7000000}"/>
    <cellStyle name="Comma [0] 10055" xfId="26554" hidden="1" xr:uid="{00000000-0005-0000-0000-0000D8000000}"/>
    <cellStyle name="Comma [0] 10055" xfId="55941" hidden="1" xr:uid="{00000000-0005-0000-0000-0000D9000000}"/>
    <cellStyle name="Comma [0] 10056" xfId="26511" hidden="1" xr:uid="{00000000-0005-0000-0000-0000DA000000}"/>
    <cellStyle name="Comma [0] 10056" xfId="55898" hidden="1" xr:uid="{00000000-0005-0000-0000-0000DB000000}"/>
    <cellStyle name="Comma [0] 10057" xfId="26545" hidden="1" xr:uid="{00000000-0005-0000-0000-0000DC000000}"/>
    <cellStyle name="Comma [0] 10057" xfId="55932" hidden="1" xr:uid="{00000000-0005-0000-0000-0000DD000000}"/>
    <cellStyle name="Comma [0] 10058" xfId="26558" hidden="1" xr:uid="{00000000-0005-0000-0000-0000DE000000}"/>
    <cellStyle name="Comma [0] 10058" xfId="55945" hidden="1" xr:uid="{00000000-0005-0000-0000-0000DF000000}"/>
    <cellStyle name="Comma [0] 10059" xfId="26560" hidden="1" xr:uid="{00000000-0005-0000-0000-0000E0000000}"/>
    <cellStyle name="Comma [0] 10059" xfId="55947" hidden="1" xr:uid="{00000000-0005-0000-0000-0000E1000000}"/>
    <cellStyle name="Comma [0] 1006" xfId="3003" hidden="1" xr:uid="{00000000-0005-0000-0000-0000E2000000}"/>
    <cellStyle name="Comma [0] 1006" xfId="32392" hidden="1" xr:uid="{00000000-0005-0000-0000-0000E3000000}"/>
    <cellStyle name="Comma [0] 10060" xfId="26428" hidden="1" xr:uid="{00000000-0005-0000-0000-0000E4000000}"/>
    <cellStyle name="Comma [0] 10060" xfId="55815" hidden="1" xr:uid="{00000000-0005-0000-0000-0000E5000000}"/>
    <cellStyle name="Comma [0] 10061" xfId="26548" hidden="1" xr:uid="{00000000-0005-0000-0000-0000E6000000}"/>
    <cellStyle name="Comma [0] 10061" xfId="55935" hidden="1" xr:uid="{00000000-0005-0000-0000-0000E7000000}"/>
    <cellStyle name="Comma [0] 10062" xfId="26488" hidden="1" xr:uid="{00000000-0005-0000-0000-0000E8000000}"/>
    <cellStyle name="Comma [0] 10062" xfId="55875" hidden="1" xr:uid="{00000000-0005-0000-0000-0000E9000000}"/>
    <cellStyle name="Comma [0] 10063" xfId="26522" hidden="1" xr:uid="{00000000-0005-0000-0000-0000EA000000}"/>
    <cellStyle name="Comma [0] 10063" xfId="55909" hidden="1" xr:uid="{00000000-0005-0000-0000-0000EB000000}"/>
    <cellStyle name="Comma [0] 10064" xfId="26535" hidden="1" xr:uid="{00000000-0005-0000-0000-0000EC000000}"/>
    <cellStyle name="Comma [0] 10064" xfId="55922" hidden="1" xr:uid="{00000000-0005-0000-0000-0000ED000000}"/>
    <cellStyle name="Comma [0] 10065" xfId="26563" hidden="1" xr:uid="{00000000-0005-0000-0000-0000EE000000}"/>
    <cellStyle name="Comma [0] 10065" xfId="55950" hidden="1" xr:uid="{00000000-0005-0000-0000-0000EF000000}"/>
    <cellStyle name="Comma [0] 10066" xfId="26526" hidden="1" xr:uid="{00000000-0005-0000-0000-0000F0000000}"/>
    <cellStyle name="Comma [0] 10066" xfId="55913" hidden="1" xr:uid="{00000000-0005-0000-0000-0000F1000000}"/>
    <cellStyle name="Comma [0] 10067" xfId="26486" hidden="1" xr:uid="{00000000-0005-0000-0000-0000F2000000}"/>
    <cellStyle name="Comma [0] 10067" xfId="55873" hidden="1" xr:uid="{00000000-0005-0000-0000-0000F3000000}"/>
    <cellStyle name="Comma [0] 10068" xfId="26565" hidden="1" xr:uid="{00000000-0005-0000-0000-0000F4000000}"/>
    <cellStyle name="Comma [0] 10068" xfId="55952" hidden="1" xr:uid="{00000000-0005-0000-0000-0000F5000000}"/>
    <cellStyle name="Comma [0] 10069" xfId="26567" hidden="1" xr:uid="{00000000-0005-0000-0000-0000F6000000}"/>
    <cellStyle name="Comma [0] 10069" xfId="55954" hidden="1" xr:uid="{00000000-0005-0000-0000-0000F7000000}"/>
    <cellStyle name="Comma [0] 1007" xfId="6400" hidden="1" xr:uid="{00000000-0005-0000-0000-0000F8000000}"/>
    <cellStyle name="Comma [0] 1007" xfId="35788" hidden="1" xr:uid="{00000000-0005-0000-0000-0000F9000000}"/>
    <cellStyle name="Comma [0] 10070" xfId="26079" hidden="1" xr:uid="{00000000-0005-0000-0000-0000FA000000}"/>
    <cellStyle name="Comma [0] 10070" xfId="55466" hidden="1" xr:uid="{00000000-0005-0000-0000-0000FB000000}"/>
    <cellStyle name="Comma [0] 10071" xfId="26076" hidden="1" xr:uid="{00000000-0005-0000-0000-0000FC000000}"/>
    <cellStyle name="Comma [0] 10071" xfId="55463" hidden="1" xr:uid="{00000000-0005-0000-0000-0000FD000000}"/>
    <cellStyle name="Comma [0] 10072" xfId="26573" hidden="1" xr:uid="{00000000-0005-0000-0000-0000FE000000}"/>
    <cellStyle name="Comma [0] 10072" xfId="55960" hidden="1" xr:uid="{00000000-0005-0000-0000-0000FF000000}"/>
    <cellStyle name="Comma [0] 10073" xfId="26579" hidden="1" xr:uid="{00000000-0005-0000-0000-000000010000}"/>
    <cellStyle name="Comma [0] 10073" xfId="55966" hidden="1" xr:uid="{00000000-0005-0000-0000-000001010000}"/>
    <cellStyle name="Comma [0] 10074" xfId="26581" hidden="1" xr:uid="{00000000-0005-0000-0000-000002010000}"/>
    <cellStyle name="Comma [0] 10074" xfId="55968" hidden="1" xr:uid="{00000000-0005-0000-0000-000003010000}"/>
    <cellStyle name="Comma [0] 10075" xfId="26572" hidden="1" xr:uid="{00000000-0005-0000-0000-000004010000}"/>
    <cellStyle name="Comma [0] 10075" xfId="55959" hidden="1" xr:uid="{00000000-0005-0000-0000-000005010000}"/>
    <cellStyle name="Comma [0] 10076" xfId="26577" hidden="1" xr:uid="{00000000-0005-0000-0000-000006010000}"/>
    <cellStyle name="Comma [0] 10076" xfId="55964" hidden="1" xr:uid="{00000000-0005-0000-0000-000007010000}"/>
    <cellStyle name="Comma [0] 10077" xfId="26583" hidden="1" xr:uid="{00000000-0005-0000-0000-000008010000}"/>
    <cellStyle name="Comma [0] 10077" xfId="55970" hidden="1" xr:uid="{00000000-0005-0000-0000-000009010000}"/>
    <cellStyle name="Comma [0] 10078" xfId="26585" hidden="1" xr:uid="{00000000-0005-0000-0000-00000A010000}"/>
    <cellStyle name="Comma [0] 10078" xfId="55972" hidden="1" xr:uid="{00000000-0005-0000-0000-00000B010000}"/>
    <cellStyle name="Comma [0] 10079" xfId="26102" hidden="1" xr:uid="{00000000-0005-0000-0000-00000C010000}"/>
    <cellStyle name="Comma [0] 10079" xfId="55489" hidden="1" xr:uid="{00000000-0005-0000-0000-00000D010000}"/>
    <cellStyle name="Comma [0] 1008" xfId="2999" hidden="1" xr:uid="{00000000-0005-0000-0000-00000E010000}"/>
    <cellStyle name="Comma [0] 1008" xfId="32388" hidden="1" xr:uid="{00000000-0005-0000-0000-00000F010000}"/>
    <cellStyle name="Comma [0] 10080" xfId="26104" hidden="1" xr:uid="{00000000-0005-0000-0000-000010010000}"/>
    <cellStyle name="Comma [0] 10080" xfId="55491" hidden="1" xr:uid="{00000000-0005-0000-0000-000011010000}"/>
    <cellStyle name="Comma [0] 10081" xfId="26596" hidden="1" xr:uid="{00000000-0005-0000-0000-000012010000}"/>
    <cellStyle name="Comma [0] 10081" xfId="55983" hidden="1" xr:uid="{00000000-0005-0000-0000-000013010000}"/>
    <cellStyle name="Comma [0] 10082" xfId="26605" hidden="1" xr:uid="{00000000-0005-0000-0000-000014010000}"/>
    <cellStyle name="Comma [0] 10082" xfId="55992" hidden="1" xr:uid="{00000000-0005-0000-0000-000015010000}"/>
    <cellStyle name="Comma [0] 10083" xfId="26616" hidden="1" xr:uid="{00000000-0005-0000-0000-000016010000}"/>
    <cellStyle name="Comma [0] 10083" xfId="56003" hidden="1" xr:uid="{00000000-0005-0000-0000-000017010000}"/>
    <cellStyle name="Comma [0] 10084" xfId="26622" hidden="1" xr:uid="{00000000-0005-0000-0000-000018010000}"/>
    <cellStyle name="Comma [0] 10084" xfId="56009" hidden="1" xr:uid="{00000000-0005-0000-0000-000019010000}"/>
    <cellStyle name="Comma [0] 10085" xfId="26604" hidden="1" xr:uid="{00000000-0005-0000-0000-00001A010000}"/>
    <cellStyle name="Comma [0] 10085" xfId="55991" hidden="1" xr:uid="{00000000-0005-0000-0000-00001B010000}"/>
    <cellStyle name="Comma [0] 10086" xfId="26614" hidden="1" xr:uid="{00000000-0005-0000-0000-00001C010000}"/>
    <cellStyle name="Comma [0] 10086" xfId="56001" hidden="1" xr:uid="{00000000-0005-0000-0000-00001D010000}"/>
    <cellStyle name="Comma [0] 10087" xfId="26634" hidden="1" xr:uid="{00000000-0005-0000-0000-00001E010000}"/>
    <cellStyle name="Comma [0] 10087" xfId="56021" hidden="1" xr:uid="{00000000-0005-0000-0000-00001F010000}"/>
    <cellStyle name="Comma [0] 10088" xfId="26636" hidden="1" xr:uid="{00000000-0005-0000-0000-000020010000}"/>
    <cellStyle name="Comma [0] 10088" xfId="56023" hidden="1" xr:uid="{00000000-0005-0000-0000-000021010000}"/>
    <cellStyle name="Comma [0] 10089" xfId="26587" hidden="1" xr:uid="{00000000-0005-0000-0000-000022010000}"/>
    <cellStyle name="Comma [0] 10089" xfId="55974" hidden="1" xr:uid="{00000000-0005-0000-0000-000023010000}"/>
    <cellStyle name="Comma [0] 1009" xfId="2998" hidden="1" xr:uid="{00000000-0005-0000-0000-000024010000}"/>
    <cellStyle name="Comma [0] 1009" xfId="32387" hidden="1" xr:uid="{00000000-0005-0000-0000-000025010000}"/>
    <cellStyle name="Comma [0] 10090" xfId="26084" hidden="1" xr:uid="{00000000-0005-0000-0000-000026010000}"/>
    <cellStyle name="Comma [0] 10090" xfId="55471" hidden="1" xr:uid="{00000000-0005-0000-0000-000027010000}"/>
    <cellStyle name="Comma [0] 10091" xfId="26590" hidden="1" xr:uid="{00000000-0005-0000-0000-000028010000}"/>
    <cellStyle name="Comma [0] 10091" xfId="55977" hidden="1" xr:uid="{00000000-0005-0000-0000-000029010000}"/>
    <cellStyle name="Comma [0] 10092" xfId="26089" hidden="1" xr:uid="{00000000-0005-0000-0000-00002A010000}"/>
    <cellStyle name="Comma [0] 10092" xfId="55476" hidden="1" xr:uid="{00000000-0005-0000-0000-00002B010000}"/>
    <cellStyle name="Comma [0] 10093" xfId="26073" hidden="1" xr:uid="{00000000-0005-0000-0000-00002C010000}"/>
    <cellStyle name="Comma [0] 10093" xfId="55460" hidden="1" xr:uid="{00000000-0005-0000-0000-00002D010000}"/>
    <cellStyle name="Comma [0] 10094" xfId="26641" hidden="1" xr:uid="{00000000-0005-0000-0000-00002E010000}"/>
    <cellStyle name="Comma [0] 10094" xfId="56028" hidden="1" xr:uid="{00000000-0005-0000-0000-00002F010000}"/>
    <cellStyle name="Comma [0] 10095" xfId="26082" hidden="1" xr:uid="{00000000-0005-0000-0000-000030010000}"/>
    <cellStyle name="Comma [0] 10095" xfId="55469" hidden="1" xr:uid="{00000000-0005-0000-0000-000031010000}"/>
    <cellStyle name="Comma [0] 10096" xfId="26103" hidden="1" xr:uid="{00000000-0005-0000-0000-000032010000}"/>
    <cellStyle name="Comma [0] 10096" xfId="55490" hidden="1" xr:uid="{00000000-0005-0000-0000-000033010000}"/>
    <cellStyle name="Comma [0] 10097" xfId="26653" hidden="1" xr:uid="{00000000-0005-0000-0000-000034010000}"/>
    <cellStyle name="Comma [0] 10097" xfId="56040" hidden="1" xr:uid="{00000000-0005-0000-0000-000035010000}"/>
    <cellStyle name="Comma [0] 10098" xfId="26655" hidden="1" xr:uid="{00000000-0005-0000-0000-000036010000}"/>
    <cellStyle name="Comma [0] 10098" xfId="56042" hidden="1" xr:uid="{00000000-0005-0000-0000-000037010000}"/>
    <cellStyle name="Comma [0] 10099" xfId="26644" hidden="1" xr:uid="{00000000-0005-0000-0000-000038010000}"/>
    <cellStyle name="Comma [0] 10099" xfId="56031" hidden="1" xr:uid="{00000000-0005-0000-0000-000039010000}"/>
    <cellStyle name="Comma [0] 101" xfId="4695" hidden="1" xr:uid="{00000000-0005-0000-0000-00003A010000}"/>
    <cellStyle name="Comma [0] 101" xfId="34083" hidden="1" xr:uid="{00000000-0005-0000-0000-00003B010000}"/>
    <cellStyle name="Comma [0] 1010" xfId="6451" hidden="1" xr:uid="{00000000-0005-0000-0000-00003C010000}"/>
    <cellStyle name="Comma [0] 1010" xfId="35839" hidden="1" xr:uid="{00000000-0005-0000-0000-00003D010000}"/>
    <cellStyle name="Comma [0] 10100" xfId="26652" hidden="1" xr:uid="{00000000-0005-0000-0000-00003E010000}"/>
    <cellStyle name="Comma [0] 10100" xfId="56039" hidden="1" xr:uid="{00000000-0005-0000-0000-00003F010000}"/>
    <cellStyle name="Comma [0] 10101" xfId="26086" hidden="1" xr:uid="{00000000-0005-0000-0000-000040010000}"/>
    <cellStyle name="Comma [0] 10101" xfId="55473" hidden="1" xr:uid="{00000000-0005-0000-0000-000041010000}"/>
    <cellStyle name="Comma [0] 10102" xfId="26638" hidden="1" xr:uid="{00000000-0005-0000-0000-000042010000}"/>
    <cellStyle name="Comma [0] 10102" xfId="56025" hidden="1" xr:uid="{00000000-0005-0000-0000-000043010000}"/>
    <cellStyle name="Comma [0] 10103" xfId="26671" hidden="1" xr:uid="{00000000-0005-0000-0000-000044010000}"/>
    <cellStyle name="Comma [0] 10103" xfId="56058" hidden="1" xr:uid="{00000000-0005-0000-0000-000045010000}"/>
    <cellStyle name="Comma [0] 10104" xfId="26679" hidden="1" xr:uid="{00000000-0005-0000-0000-000046010000}"/>
    <cellStyle name="Comma [0] 10104" xfId="56066" hidden="1" xr:uid="{00000000-0005-0000-0000-000047010000}"/>
    <cellStyle name="Comma [0] 10105" xfId="26588" hidden="1" xr:uid="{00000000-0005-0000-0000-000048010000}"/>
    <cellStyle name="Comma [0] 10105" xfId="55975" hidden="1" xr:uid="{00000000-0005-0000-0000-000049010000}"/>
    <cellStyle name="Comma [0] 10106" xfId="26667" hidden="1" xr:uid="{00000000-0005-0000-0000-00004A010000}"/>
    <cellStyle name="Comma [0] 10106" xfId="56054" hidden="1" xr:uid="{00000000-0005-0000-0000-00004B010000}"/>
    <cellStyle name="Comma [0] 10107" xfId="26688" hidden="1" xr:uid="{00000000-0005-0000-0000-00004C010000}"/>
    <cellStyle name="Comma [0] 10107" xfId="56075" hidden="1" xr:uid="{00000000-0005-0000-0000-00004D010000}"/>
    <cellStyle name="Comma [0] 10108" xfId="26690" hidden="1" xr:uid="{00000000-0005-0000-0000-00004E010000}"/>
    <cellStyle name="Comma [0] 10108" xfId="56077" hidden="1" xr:uid="{00000000-0005-0000-0000-00004F010000}"/>
    <cellStyle name="Comma [0] 10109" xfId="26649" hidden="1" xr:uid="{00000000-0005-0000-0000-000050010000}"/>
    <cellStyle name="Comma [0] 10109" xfId="56036" hidden="1" xr:uid="{00000000-0005-0000-0000-000051010000}"/>
    <cellStyle name="Comma [0] 1011" xfId="3006" hidden="1" xr:uid="{00000000-0005-0000-0000-000052010000}"/>
    <cellStyle name="Comma [0] 1011" xfId="32395" hidden="1" xr:uid="{00000000-0005-0000-0000-000053010000}"/>
    <cellStyle name="Comma [0] 10110" xfId="26594" hidden="1" xr:uid="{00000000-0005-0000-0000-000054010000}"/>
    <cellStyle name="Comma [0] 10110" xfId="55981" hidden="1" xr:uid="{00000000-0005-0000-0000-000055010000}"/>
    <cellStyle name="Comma [0] 10111" xfId="26647" hidden="1" xr:uid="{00000000-0005-0000-0000-000056010000}"/>
    <cellStyle name="Comma [0] 10111" xfId="56034" hidden="1" xr:uid="{00000000-0005-0000-0000-000057010000}"/>
    <cellStyle name="Comma [0] 10112" xfId="26631" hidden="1" xr:uid="{00000000-0005-0000-0000-000058010000}"/>
    <cellStyle name="Comma [0] 10112" xfId="56018" hidden="1" xr:uid="{00000000-0005-0000-0000-000059010000}"/>
    <cellStyle name="Comma [0] 10113" xfId="26627" hidden="1" xr:uid="{00000000-0005-0000-0000-00005A010000}"/>
    <cellStyle name="Comma [0] 10113" xfId="56014" hidden="1" xr:uid="{00000000-0005-0000-0000-00005B010000}"/>
    <cellStyle name="Comma [0] 10114" xfId="26698" hidden="1" xr:uid="{00000000-0005-0000-0000-00005C010000}"/>
    <cellStyle name="Comma [0] 10114" xfId="56085" hidden="1" xr:uid="{00000000-0005-0000-0000-00005D010000}"/>
    <cellStyle name="Comma [0] 10115" xfId="26570" hidden="1" xr:uid="{00000000-0005-0000-0000-00005E010000}"/>
    <cellStyle name="Comma [0] 10115" xfId="55957" hidden="1" xr:uid="{00000000-0005-0000-0000-00005F010000}"/>
    <cellStyle name="Comma [0] 10116" xfId="26052" hidden="1" xr:uid="{00000000-0005-0000-0000-000060010000}"/>
    <cellStyle name="Comma [0] 10116" xfId="55439" hidden="1" xr:uid="{00000000-0005-0000-0000-000061010000}"/>
    <cellStyle name="Comma [0] 10117" xfId="26706" hidden="1" xr:uid="{00000000-0005-0000-0000-000062010000}"/>
    <cellStyle name="Comma [0] 10117" xfId="56093" hidden="1" xr:uid="{00000000-0005-0000-0000-000063010000}"/>
    <cellStyle name="Comma [0] 10118" xfId="26708" hidden="1" xr:uid="{00000000-0005-0000-0000-000064010000}"/>
    <cellStyle name="Comma [0] 10118" xfId="56095" hidden="1" xr:uid="{00000000-0005-0000-0000-000065010000}"/>
    <cellStyle name="Comma [0] 10119" xfId="26657" hidden="1" xr:uid="{00000000-0005-0000-0000-000066010000}"/>
    <cellStyle name="Comma [0] 10119" xfId="56044" hidden="1" xr:uid="{00000000-0005-0000-0000-000067010000}"/>
    <cellStyle name="Comma [0] 1012" xfId="3000" hidden="1" xr:uid="{00000000-0005-0000-0000-000068010000}"/>
    <cellStyle name="Comma [0] 1012" xfId="32389" hidden="1" xr:uid="{00000000-0005-0000-0000-000069010000}"/>
    <cellStyle name="Comma [0] 10120" xfId="26633" hidden="1" xr:uid="{00000000-0005-0000-0000-00006A010000}"/>
    <cellStyle name="Comma [0] 10120" xfId="56020" hidden="1" xr:uid="{00000000-0005-0000-0000-00006B010000}"/>
    <cellStyle name="Comma [0] 10121" xfId="26668" hidden="1" xr:uid="{00000000-0005-0000-0000-00006C010000}"/>
    <cellStyle name="Comma [0] 10121" xfId="56055" hidden="1" xr:uid="{00000000-0005-0000-0000-00006D010000}"/>
    <cellStyle name="Comma [0] 10122" xfId="26600" hidden="1" xr:uid="{00000000-0005-0000-0000-00006E010000}"/>
    <cellStyle name="Comma [0] 10122" xfId="55987" hidden="1" xr:uid="{00000000-0005-0000-0000-00006F010000}"/>
    <cellStyle name="Comma [0] 10123" xfId="26670" hidden="1" xr:uid="{00000000-0005-0000-0000-000070010000}"/>
    <cellStyle name="Comma [0] 10123" xfId="56057" hidden="1" xr:uid="{00000000-0005-0000-0000-000071010000}"/>
    <cellStyle name="Comma [0] 10124" xfId="26715" hidden="1" xr:uid="{00000000-0005-0000-0000-000072010000}"/>
    <cellStyle name="Comma [0] 10124" xfId="56102" hidden="1" xr:uid="{00000000-0005-0000-0000-000073010000}"/>
    <cellStyle name="Comma [0] 10125" xfId="26658" hidden="1" xr:uid="{00000000-0005-0000-0000-000074010000}"/>
    <cellStyle name="Comma [0] 10125" xfId="56045" hidden="1" xr:uid="{00000000-0005-0000-0000-000075010000}"/>
    <cellStyle name="Comma [0] 10126" xfId="26615" hidden="1" xr:uid="{00000000-0005-0000-0000-000076010000}"/>
    <cellStyle name="Comma [0] 10126" xfId="56002" hidden="1" xr:uid="{00000000-0005-0000-0000-000077010000}"/>
    <cellStyle name="Comma [0] 10127" xfId="26721" hidden="1" xr:uid="{00000000-0005-0000-0000-000078010000}"/>
    <cellStyle name="Comma [0] 10127" xfId="56108" hidden="1" xr:uid="{00000000-0005-0000-0000-000079010000}"/>
    <cellStyle name="Comma [0] 10128" xfId="26723" hidden="1" xr:uid="{00000000-0005-0000-0000-00007A010000}"/>
    <cellStyle name="Comma [0] 10128" xfId="56110" hidden="1" xr:uid="{00000000-0005-0000-0000-00007B010000}"/>
    <cellStyle name="Comma [0] 10129" xfId="26676" hidden="1" xr:uid="{00000000-0005-0000-0000-00007C010000}"/>
    <cellStyle name="Comma [0] 10129" xfId="56063" hidden="1" xr:uid="{00000000-0005-0000-0000-00007D010000}"/>
    <cellStyle name="Comma [0] 1013" xfId="6463" hidden="1" xr:uid="{00000000-0005-0000-0000-00007E010000}"/>
    <cellStyle name="Comma [0] 1013" xfId="35851" hidden="1" xr:uid="{00000000-0005-0000-0000-00007F010000}"/>
    <cellStyle name="Comma [0] 10130" xfId="26682" hidden="1" xr:uid="{00000000-0005-0000-0000-000080010000}"/>
    <cellStyle name="Comma [0] 10130" xfId="56069" hidden="1" xr:uid="{00000000-0005-0000-0000-000081010000}"/>
    <cellStyle name="Comma [0] 10131" xfId="26569" hidden="1" xr:uid="{00000000-0005-0000-0000-000082010000}"/>
    <cellStyle name="Comma [0] 10131" xfId="55956" hidden="1" xr:uid="{00000000-0005-0000-0000-000083010000}"/>
    <cellStyle name="Comma [0] 10132" xfId="26632" hidden="1" xr:uid="{00000000-0005-0000-0000-000084010000}"/>
    <cellStyle name="Comma [0] 10132" xfId="56019" hidden="1" xr:uid="{00000000-0005-0000-0000-000085010000}"/>
    <cellStyle name="Comma [0] 10133" xfId="26640" hidden="1" xr:uid="{00000000-0005-0000-0000-000086010000}"/>
    <cellStyle name="Comma [0] 10133" xfId="56027" hidden="1" xr:uid="{00000000-0005-0000-0000-000087010000}"/>
    <cellStyle name="Comma [0] 10134" xfId="26729" hidden="1" xr:uid="{00000000-0005-0000-0000-000088010000}"/>
    <cellStyle name="Comma [0] 10134" xfId="56116" hidden="1" xr:uid="{00000000-0005-0000-0000-000089010000}"/>
    <cellStyle name="Comma [0] 10135" xfId="26643" hidden="1" xr:uid="{00000000-0005-0000-0000-00008A010000}"/>
    <cellStyle name="Comma [0] 10135" xfId="56030" hidden="1" xr:uid="{00000000-0005-0000-0000-00008B010000}"/>
    <cellStyle name="Comma [0] 10136" xfId="26603" hidden="1" xr:uid="{00000000-0005-0000-0000-00008C010000}"/>
    <cellStyle name="Comma [0] 10136" xfId="55990" hidden="1" xr:uid="{00000000-0005-0000-0000-00008D010000}"/>
    <cellStyle name="Comma [0] 10137" xfId="26734" hidden="1" xr:uid="{00000000-0005-0000-0000-00008E010000}"/>
    <cellStyle name="Comma [0] 10137" xfId="56121" hidden="1" xr:uid="{00000000-0005-0000-0000-00008F010000}"/>
    <cellStyle name="Comma [0] 10138" xfId="26736" hidden="1" xr:uid="{00000000-0005-0000-0000-000090010000}"/>
    <cellStyle name="Comma [0] 10138" xfId="56123" hidden="1" xr:uid="{00000000-0005-0000-0000-000091010000}"/>
    <cellStyle name="Comma [0] 10139" xfId="26695" hidden="1" xr:uid="{00000000-0005-0000-0000-000092010000}"/>
    <cellStyle name="Comma [0] 10139" xfId="56082" hidden="1" xr:uid="{00000000-0005-0000-0000-000093010000}"/>
    <cellStyle name="Comma [0] 1014" xfId="6465" hidden="1" xr:uid="{00000000-0005-0000-0000-000094010000}"/>
    <cellStyle name="Comma [0] 1014" xfId="35853" hidden="1" xr:uid="{00000000-0005-0000-0000-000095010000}"/>
    <cellStyle name="Comma [0] 10140" xfId="26701" hidden="1" xr:uid="{00000000-0005-0000-0000-000096010000}"/>
    <cellStyle name="Comma [0] 10140" xfId="56088" hidden="1" xr:uid="{00000000-0005-0000-0000-000097010000}"/>
    <cellStyle name="Comma [0] 10141" xfId="26602" hidden="1" xr:uid="{00000000-0005-0000-0000-000098010000}"/>
    <cellStyle name="Comma [0] 10141" xfId="55989" hidden="1" xr:uid="{00000000-0005-0000-0000-000099010000}"/>
    <cellStyle name="Comma [0] 10142" xfId="26683" hidden="1" xr:uid="{00000000-0005-0000-0000-00009A010000}"/>
    <cellStyle name="Comma [0] 10142" xfId="56070" hidden="1" xr:uid="{00000000-0005-0000-0000-00009B010000}"/>
    <cellStyle name="Comma [0] 10143" xfId="26662" hidden="1" xr:uid="{00000000-0005-0000-0000-00009C010000}"/>
    <cellStyle name="Comma [0] 10143" xfId="56049" hidden="1" xr:uid="{00000000-0005-0000-0000-00009D010000}"/>
    <cellStyle name="Comma [0] 10144" xfId="26740" hidden="1" xr:uid="{00000000-0005-0000-0000-00009E010000}"/>
    <cellStyle name="Comma [0] 10144" xfId="56127" hidden="1" xr:uid="{00000000-0005-0000-0000-00009F010000}"/>
    <cellStyle name="Comma [0] 10145" xfId="26681" hidden="1" xr:uid="{00000000-0005-0000-0000-0000A0010000}"/>
    <cellStyle name="Comma [0] 10145" xfId="56068" hidden="1" xr:uid="{00000000-0005-0000-0000-0000A1010000}"/>
    <cellStyle name="Comma [0] 10146" xfId="26619" hidden="1" xr:uid="{00000000-0005-0000-0000-0000A2010000}"/>
    <cellStyle name="Comma [0] 10146" xfId="56006" hidden="1" xr:uid="{00000000-0005-0000-0000-0000A3010000}"/>
    <cellStyle name="Comma [0] 10147" xfId="26747" hidden="1" xr:uid="{00000000-0005-0000-0000-0000A4010000}"/>
    <cellStyle name="Comma [0] 10147" xfId="56134" hidden="1" xr:uid="{00000000-0005-0000-0000-0000A5010000}"/>
    <cellStyle name="Comma [0] 10148" xfId="26749" hidden="1" xr:uid="{00000000-0005-0000-0000-0000A6010000}"/>
    <cellStyle name="Comma [0] 10148" xfId="56136" hidden="1" xr:uid="{00000000-0005-0000-0000-0000A7010000}"/>
    <cellStyle name="Comma [0] 10149" xfId="26713" hidden="1" xr:uid="{00000000-0005-0000-0000-0000A8010000}"/>
    <cellStyle name="Comma [0] 10149" xfId="56100" hidden="1" xr:uid="{00000000-0005-0000-0000-0000A9010000}"/>
    <cellStyle name="Comma [0] 1015" xfId="6454" hidden="1" xr:uid="{00000000-0005-0000-0000-0000AA010000}"/>
    <cellStyle name="Comma [0] 1015" xfId="35842" hidden="1" xr:uid="{00000000-0005-0000-0000-0000AB010000}"/>
    <cellStyle name="Comma [0] 10150" xfId="26718" hidden="1" xr:uid="{00000000-0005-0000-0000-0000AC010000}"/>
    <cellStyle name="Comma [0] 10150" xfId="56105" hidden="1" xr:uid="{00000000-0005-0000-0000-0000AD010000}"/>
    <cellStyle name="Comma [0] 10151" xfId="26083" hidden="1" xr:uid="{00000000-0005-0000-0000-0000AE010000}"/>
    <cellStyle name="Comma [0] 10151" xfId="55470" hidden="1" xr:uid="{00000000-0005-0000-0000-0000AF010000}"/>
    <cellStyle name="Comma [0] 10152" xfId="26702" hidden="1" xr:uid="{00000000-0005-0000-0000-0000B0010000}"/>
    <cellStyle name="Comma [0] 10152" xfId="56089" hidden="1" xr:uid="{00000000-0005-0000-0000-0000B1010000}"/>
    <cellStyle name="Comma [0] 10153" xfId="26607" hidden="1" xr:uid="{00000000-0005-0000-0000-0000B2010000}"/>
    <cellStyle name="Comma [0] 10153" xfId="55994" hidden="1" xr:uid="{00000000-0005-0000-0000-0000B3010000}"/>
    <cellStyle name="Comma [0] 10154" xfId="26753" hidden="1" xr:uid="{00000000-0005-0000-0000-0000B4010000}"/>
    <cellStyle name="Comma [0] 10154" xfId="56140" hidden="1" xr:uid="{00000000-0005-0000-0000-0000B5010000}"/>
    <cellStyle name="Comma [0] 10155" xfId="26700" hidden="1" xr:uid="{00000000-0005-0000-0000-0000B6010000}"/>
    <cellStyle name="Comma [0] 10155" xfId="56087" hidden="1" xr:uid="{00000000-0005-0000-0000-0000B7010000}"/>
    <cellStyle name="Comma [0] 10156" xfId="26639" hidden="1" xr:uid="{00000000-0005-0000-0000-0000B8010000}"/>
    <cellStyle name="Comma [0] 10156" xfId="56026" hidden="1" xr:uid="{00000000-0005-0000-0000-0000B9010000}"/>
    <cellStyle name="Comma [0] 10157" xfId="26757" hidden="1" xr:uid="{00000000-0005-0000-0000-0000BA010000}"/>
    <cellStyle name="Comma [0] 10157" xfId="56144" hidden="1" xr:uid="{00000000-0005-0000-0000-0000BB010000}"/>
    <cellStyle name="Comma [0] 10158" xfId="26759" hidden="1" xr:uid="{00000000-0005-0000-0000-0000BC010000}"/>
    <cellStyle name="Comma [0] 10158" xfId="56146" hidden="1" xr:uid="{00000000-0005-0000-0000-0000BD010000}"/>
    <cellStyle name="Comma [0] 10159" xfId="26727" hidden="1" xr:uid="{00000000-0005-0000-0000-0000BE010000}"/>
    <cellStyle name="Comma [0] 10159" xfId="56114" hidden="1" xr:uid="{00000000-0005-0000-0000-0000BF010000}"/>
    <cellStyle name="Comma [0] 1016" xfId="6462" hidden="1" xr:uid="{00000000-0005-0000-0000-0000C0010000}"/>
    <cellStyle name="Comma [0] 1016" xfId="35850" hidden="1" xr:uid="{00000000-0005-0000-0000-0000C1010000}"/>
    <cellStyle name="Comma [0] 10160" xfId="26731" hidden="1" xr:uid="{00000000-0005-0000-0000-0000C2010000}"/>
    <cellStyle name="Comma [0] 10160" xfId="56118" hidden="1" xr:uid="{00000000-0005-0000-0000-0000C3010000}"/>
    <cellStyle name="Comma [0] 10161" xfId="26621" hidden="1" xr:uid="{00000000-0005-0000-0000-0000C4010000}"/>
    <cellStyle name="Comma [0] 10161" xfId="56008" hidden="1" xr:uid="{00000000-0005-0000-0000-0000C5010000}"/>
    <cellStyle name="Comma [0] 10162" xfId="26719" hidden="1" xr:uid="{00000000-0005-0000-0000-0000C6010000}"/>
    <cellStyle name="Comma [0] 10162" xfId="56106" hidden="1" xr:uid="{00000000-0005-0000-0000-0000C7010000}"/>
    <cellStyle name="Comma [0] 10163" xfId="26611" hidden="1" xr:uid="{00000000-0005-0000-0000-0000C8010000}"/>
    <cellStyle name="Comma [0] 10163" xfId="55998" hidden="1" xr:uid="{00000000-0005-0000-0000-0000C9010000}"/>
    <cellStyle name="Comma [0] 10164" xfId="26763" hidden="1" xr:uid="{00000000-0005-0000-0000-0000CA010000}"/>
    <cellStyle name="Comma [0] 10164" xfId="56150" hidden="1" xr:uid="{00000000-0005-0000-0000-0000CB010000}"/>
    <cellStyle name="Comma [0] 10165" xfId="26717" hidden="1" xr:uid="{00000000-0005-0000-0000-0000CC010000}"/>
    <cellStyle name="Comma [0] 10165" xfId="56104" hidden="1" xr:uid="{00000000-0005-0000-0000-0000CD010000}"/>
    <cellStyle name="Comma [0] 10166" xfId="26686" hidden="1" xr:uid="{00000000-0005-0000-0000-0000CE010000}"/>
    <cellStyle name="Comma [0] 10166" xfId="56073" hidden="1" xr:uid="{00000000-0005-0000-0000-0000CF010000}"/>
    <cellStyle name="Comma [0] 10167" xfId="26767" hidden="1" xr:uid="{00000000-0005-0000-0000-0000D0010000}"/>
    <cellStyle name="Comma [0] 10167" xfId="56154" hidden="1" xr:uid="{00000000-0005-0000-0000-0000D1010000}"/>
    <cellStyle name="Comma [0] 10168" xfId="26769" hidden="1" xr:uid="{00000000-0005-0000-0000-0000D2010000}"/>
    <cellStyle name="Comma [0] 10168" xfId="56156" hidden="1" xr:uid="{00000000-0005-0000-0000-0000D3010000}"/>
    <cellStyle name="Comma [0] 10169" xfId="26755" hidden="1" xr:uid="{00000000-0005-0000-0000-0000D4010000}"/>
    <cellStyle name="Comma [0] 10169" xfId="56142" hidden="1" xr:uid="{00000000-0005-0000-0000-0000D5010000}"/>
    <cellStyle name="Comma [0] 1017" xfId="3002" hidden="1" xr:uid="{00000000-0005-0000-0000-0000D6010000}"/>
    <cellStyle name="Comma [0] 1017" xfId="32391" hidden="1" xr:uid="{00000000-0005-0000-0000-0000D7010000}"/>
    <cellStyle name="Comma [0] 10170" xfId="26742" hidden="1" xr:uid="{00000000-0005-0000-0000-0000D8010000}"/>
    <cellStyle name="Comma [0] 10170" xfId="56129" hidden="1" xr:uid="{00000000-0005-0000-0000-0000D9010000}"/>
    <cellStyle name="Comma [0] 10171" xfId="26766" hidden="1" xr:uid="{00000000-0005-0000-0000-0000DA010000}"/>
    <cellStyle name="Comma [0] 10171" xfId="56153" hidden="1" xr:uid="{00000000-0005-0000-0000-0000DB010000}"/>
    <cellStyle name="Comma [0] 10172" xfId="26732" hidden="1" xr:uid="{00000000-0005-0000-0000-0000DC010000}"/>
    <cellStyle name="Comma [0] 10172" xfId="56119" hidden="1" xr:uid="{00000000-0005-0000-0000-0000DD010000}"/>
    <cellStyle name="Comma [0] 10173" xfId="26704" hidden="1" xr:uid="{00000000-0005-0000-0000-0000DE010000}"/>
    <cellStyle name="Comma [0] 10173" xfId="56091" hidden="1" xr:uid="{00000000-0005-0000-0000-0000DF010000}"/>
    <cellStyle name="Comma [0] 10174" xfId="26771" hidden="1" xr:uid="{00000000-0005-0000-0000-0000E0010000}"/>
    <cellStyle name="Comma [0] 10174" xfId="56158" hidden="1" xr:uid="{00000000-0005-0000-0000-0000E1010000}"/>
    <cellStyle name="Comma [0] 10175" xfId="26728" hidden="1" xr:uid="{00000000-0005-0000-0000-0000E2010000}"/>
    <cellStyle name="Comma [0] 10175" xfId="56115" hidden="1" xr:uid="{00000000-0005-0000-0000-0000E3010000}"/>
    <cellStyle name="Comma [0] 10176" xfId="26762" hidden="1" xr:uid="{00000000-0005-0000-0000-0000E4010000}"/>
    <cellStyle name="Comma [0] 10176" xfId="56149" hidden="1" xr:uid="{00000000-0005-0000-0000-0000E5010000}"/>
    <cellStyle name="Comma [0] 10177" xfId="26775" hidden="1" xr:uid="{00000000-0005-0000-0000-0000E6010000}"/>
    <cellStyle name="Comma [0] 10177" xfId="56162" hidden="1" xr:uid="{00000000-0005-0000-0000-0000E7010000}"/>
    <cellStyle name="Comma [0] 10178" xfId="26777" hidden="1" xr:uid="{00000000-0005-0000-0000-0000E8010000}"/>
    <cellStyle name="Comma [0] 10178" xfId="56164" hidden="1" xr:uid="{00000000-0005-0000-0000-0000E9010000}"/>
    <cellStyle name="Comma [0] 10179" xfId="26645" hidden="1" xr:uid="{00000000-0005-0000-0000-0000EA010000}"/>
    <cellStyle name="Comma [0] 10179" xfId="56032" hidden="1" xr:uid="{00000000-0005-0000-0000-0000EB010000}"/>
    <cellStyle name="Comma [0] 1018" xfId="6448" hidden="1" xr:uid="{00000000-0005-0000-0000-0000EC010000}"/>
    <cellStyle name="Comma [0] 1018" xfId="35836" hidden="1" xr:uid="{00000000-0005-0000-0000-0000ED010000}"/>
    <cellStyle name="Comma [0] 10180" xfId="26765" hidden="1" xr:uid="{00000000-0005-0000-0000-0000EE010000}"/>
    <cellStyle name="Comma [0] 10180" xfId="56152" hidden="1" xr:uid="{00000000-0005-0000-0000-0000EF010000}"/>
    <cellStyle name="Comma [0] 10181" xfId="26705" hidden="1" xr:uid="{00000000-0005-0000-0000-0000F0010000}"/>
    <cellStyle name="Comma [0] 10181" xfId="56092" hidden="1" xr:uid="{00000000-0005-0000-0000-0000F1010000}"/>
    <cellStyle name="Comma [0] 10182" xfId="26739" hidden="1" xr:uid="{00000000-0005-0000-0000-0000F2010000}"/>
    <cellStyle name="Comma [0] 10182" xfId="56126" hidden="1" xr:uid="{00000000-0005-0000-0000-0000F3010000}"/>
    <cellStyle name="Comma [0] 10183" xfId="26752" hidden="1" xr:uid="{00000000-0005-0000-0000-0000F4010000}"/>
    <cellStyle name="Comma [0] 10183" xfId="56139" hidden="1" xr:uid="{00000000-0005-0000-0000-0000F5010000}"/>
    <cellStyle name="Comma [0] 10184" xfId="26780" hidden="1" xr:uid="{00000000-0005-0000-0000-0000F6010000}"/>
    <cellStyle name="Comma [0] 10184" xfId="56167" hidden="1" xr:uid="{00000000-0005-0000-0000-0000F7010000}"/>
    <cellStyle name="Comma [0] 10185" xfId="26743" hidden="1" xr:uid="{00000000-0005-0000-0000-0000F8010000}"/>
    <cellStyle name="Comma [0] 10185" xfId="56130" hidden="1" xr:uid="{00000000-0005-0000-0000-0000F9010000}"/>
    <cellStyle name="Comma [0] 10186" xfId="26703" hidden="1" xr:uid="{00000000-0005-0000-0000-0000FA010000}"/>
    <cellStyle name="Comma [0] 10186" xfId="56090" hidden="1" xr:uid="{00000000-0005-0000-0000-0000FB010000}"/>
    <cellStyle name="Comma [0] 10187" xfId="26782" hidden="1" xr:uid="{00000000-0005-0000-0000-0000FC010000}"/>
    <cellStyle name="Comma [0] 10187" xfId="56169" hidden="1" xr:uid="{00000000-0005-0000-0000-0000FD010000}"/>
    <cellStyle name="Comma [0] 10188" xfId="26784" hidden="1" xr:uid="{00000000-0005-0000-0000-0000FE010000}"/>
    <cellStyle name="Comma [0] 10188" xfId="56171" hidden="1" xr:uid="{00000000-0005-0000-0000-0000FF010000}"/>
    <cellStyle name="Comma [0] 10189" xfId="26137" hidden="1" xr:uid="{00000000-0005-0000-0000-000000020000}"/>
    <cellStyle name="Comma [0] 10189" xfId="55524" hidden="1" xr:uid="{00000000-0005-0000-0000-000001020000}"/>
    <cellStyle name="Comma [0] 1019" xfId="6481" hidden="1" xr:uid="{00000000-0005-0000-0000-000002020000}"/>
    <cellStyle name="Comma [0] 1019" xfId="35869" hidden="1" xr:uid="{00000000-0005-0000-0000-000003020000}"/>
    <cellStyle name="Comma [0] 10190" xfId="26093" hidden="1" xr:uid="{00000000-0005-0000-0000-000004020000}"/>
    <cellStyle name="Comma [0] 10190" xfId="55480" hidden="1" xr:uid="{00000000-0005-0000-0000-000005020000}"/>
    <cellStyle name="Comma [0] 10191" xfId="26790" hidden="1" xr:uid="{00000000-0005-0000-0000-000006020000}"/>
    <cellStyle name="Comma [0] 10191" xfId="56177" hidden="1" xr:uid="{00000000-0005-0000-0000-000007020000}"/>
    <cellStyle name="Comma [0] 10192" xfId="26796" hidden="1" xr:uid="{00000000-0005-0000-0000-000008020000}"/>
    <cellStyle name="Comma [0] 10192" xfId="56183" hidden="1" xr:uid="{00000000-0005-0000-0000-000009020000}"/>
    <cellStyle name="Comma [0] 10193" xfId="26798" hidden="1" xr:uid="{00000000-0005-0000-0000-00000A020000}"/>
    <cellStyle name="Comma [0] 10193" xfId="56185" hidden="1" xr:uid="{00000000-0005-0000-0000-00000B020000}"/>
    <cellStyle name="Comma [0] 10194" xfId="26789" hidden="1" xr:uid="{00000000-0005-0000-0000-00000C020000}"/>
    <cellStyle name="Comma [0] 10194" xfId="56176" hidden="1" xr:uid="{00000000-0005-0000-0000-00000D020000}"/>
    <cellStyle name="Comma [0] 10195" xfId="26794" hidden="1" xr:uid="{00000000-0005-0000-0000-00000E020000}"/>
    <cellStyle name="Comma [0] 10195" xfId="56181" hidden="1" xr:uid="{00000000-0005-0000-0000-00000F020000}"/>
    <cellStyle name="Comma [0] 10196" xfId="26800" hidden="1" xr:uid="{00000000-0005-0000-0000-000010020000}"/>
    <cellStyle name="Comma [0] 10196" xfId="56187" hidden="1" xr:uid="{00000000-0005-0000-0000-000011020000}"/>
    <cellStyle name="Comma [0] 10197" xfId="26802" hidden="1" xr:uid="{00000000-0005-0000-0000-000012020000}"/>
    <cellStyle name="Comma [0] 10197" xfId="56189" hidden="1" xr:uid="{00000000-0005-0000-0000-000013020000}"/>
    <cellStyle name="Comma [0] 10198" xfId="26094" hidden="1" xr:uid="{00000000-0005-0000-0000-000014020000}"/>
    <cellStyle name="Comma [0] 10198" xfId="55481" hidden="1" xr:uid="{00000000-0005-0000-0000-000015020000}"/>
    <cellStyle name="Comma [0] 10199" xfId="26072" hidden="1" xr:uid="{00000000-0005-0000-0000-000016020000}"/>
    <cellStyle name="Comma [0] 10199" xfId="55459" hidden="1" xr:uid="{00000000-0005-0000-0000-000017020000}"/>
    <cellStyle name="Comma [0] 102" xfId="4701" hidden="1" xr:uid="{00000000-0005-0000-0000-000018020000}"/>
    <cellStyle name="Comma [0] 102" xfId="34089" hidden="1" xr:uid="{00000000-0005-0000-0000-000019020000}"/>
    <cellStyle name="Comma [0] 1020" xfId="6489" hidden="1" xr:uid="{00000000-0005-0000-0000-00001A020000}"/>
    <cellStyle name="Comma [0] 1020" xfId="35877" hidden="1" xr:uid="{00000000-0005-0000-0000-00001B020000}"/>
    <cellStyle name="Comma [0] 10200" xfId="26813" hidden="1" xr:uid="{00000000-0005-0000-0000-00001C020000}"/>
    <cellStyle name="Comma [0] 10200" xfId="56200" hidden="1" xr:uid="{00000000-0005-0000-0000-00001D020000}"/>
    <cellStyle name="Comma [0] 10201" xfId="26822" hidden="1" xr:uid="{00000000-0005-0000-0000-00001E020000}"/>
    <cellStyle name="Comma [0] 10201" xfId="56209" hidden="1" xr:uid="{00000000-0005-0000-0000-00001F020000}"/>
    <cellStyle name="Comma [0] 10202" xfId="26833" hidden="1" xr:uid="{00000000-0005-0000-0000-000020020000}"/>
    <cellStyle name="Comma [0] 10202" xfId="56220" hidden="1" xr:uid="{00000000-0005-0000-0000-000021020000}"/>
    <cellStyle name="Comma [0] 10203" xfId="26839" hidden="1" xr:uid="{00000000-0005-0000-0000-000022020000}"/>
    <cellStyle name="Comma [0] 10203" xfId="56226" hidden="1" xr:uid="{00000000-0005-0000-0000-000023020000}"/>
    <cellStyle name="Comma [0] 10204" xfId="26821" hidden="1" xr:uid="{00000000-0005-0000-0000-000024020000}"/>
    <cellStyle name="Comma [0] 10204" xfId="56208" hidden="1" xr:uid="{00000000-0005-0000-0000-000025020000}"/>
    <cellStyle name="Comma [0] 10205" xfId="26831" hidden="1" xr:uid="{00000000-0005-0000-0000-000026020000}"/>
    <cellStyle name="Comma [0] 10205" xfId="56218" hidden="1" xr:uid="{00000000-0005-0000-0000-000027020000}"/>
    <cellStyle name="Comma [0] 10206" xfId="26851" hidden="1" xr:uid="{00000000-0005-0000-0000-000028020000}"/>
    <cellStyle name="Comma [0] 10206" xfId="56238" hidden="1" xr:uid="{00000000-0005-0000-0000-000029020000}"/>
    <cellStyle name="Comma [0] 10207" xfId="26853" hidden="1" xr:uid="{00000000-0005-0000-0000-00002A020000}"/>
    <cellStyle name="Comma [0] 10207" xfId="56240" hidden="1" xr:uid="{00000000-0005-0000-0000-00002B020000}"/>
    <cellStyle name="Comma [0] 10208" xfId="26804" hidden="1" xr:uid="{00000000-0005-0000-0000-00002C020000}"/>
    <cellStyle name="Comma [0] 10208" xfId="56191" hidden="1" xr:uid="{00000000-0005-0000-0000-00002D020000}"/>
    <cellStyle name="Comma [0] 10209" xfId="26060" hidden="1" xr:uid="{00000000-0005-0000-0000-00002E020000}"/>
    <cellStyle name="Comma [0] 10209" xfId="55447" hidden="1" xr:uid="{00000000-0005-0000-0000-00002F020000}"/>
    <cellStyle name="Comma [0] 1021" xfId="6398" hidden="1" xr:uid="{00000000-0005-0000-0000-000030020000}"/>
    <cellStyle name="Comma [0] 1021" xfId="35786" hidden="1" xr:uid="{00000000-0005-0000-0000-000031020000}"/>
    <cellStyle name="Comma [0] 10210" xfId="26807" hidden="1" xr:uid="{00000000-0005-0000-0000-000032020000}"/>
    <cellStyle name="Comma [0] 10210" xfId="56194" hidden="1" xr:uid="{00000000-0005-0000-0000-000033020000}"/>
    <cellStyle name="Comma [0] 10211" xfId="26071" hidden="1" xr:uid="{00000000-0005-0000-0000-000034020000}"/>
    <cellStyle name="Comma [0] 10211" xfId="55458" hidden="1" xr:uid="{00000000-0005-0000-0000-000035020000}"/>
    <cellStyle name="Comma [0] 10212" xfId="26070" hidden="1" xr:uid="{00000000-0005-0000-0000-000036020000}"/>
    <cellStyle name="Comma [0] 10212" xfId="55457" hidden="1" xr:uid="{00000000-0005-0000-0000-000037020000}"/>
    <cellStyle name="Comma [0] 10213" xfId="26858" hidden="1" xr:uid="{00000000-0005-0000-0000-000038020000}"/>
    <cellStyle name="Comma [0] 10213" xfId="56245" hidden="1" xr:uid="{00000000-0005-0000-0000-000039020000}"/>
    <cellStyle name="Comma [0] 10214" xfId="26146" hidden="1" xr:uid="{00000000-0005-0000-0000-00003A020000}"/>
    <cellStyle name="Comma [0] 10214" xfId="55533" hidden="1" xr:uid="{00000000-0005-0000-0000-00003B020000}"/>
    <cellStyle name="Comma [0] 10215" xfId="26347" hidden="1" xr:uid="{00000000-0005-0000-0000-00003C020000}"/>
    <cellStyle name="Comma [0] 10215" xfId="55734" hidden="1" xr:uid="{00000000-0005-0000-0000-00003D020000}"/>
    <cellStyle name="Comma [0] 10216" xfId="26870" hidden="1" xr:uid="{00000000-0005-0000-0000-00003E020000}"/>
    <cellStyle name="Comma [0] 10216" xfId="56257" hidden="1" xr:uid="{00000000-0005-0000-0000-00003F020000}"/>
    <cellStyle name="Comma [0] 10217" xfId="26872" hidden="1" xr:uid="{00000000-0005-0000-0000-000040020000}"/>
    <cellStyle name="Comma [0] 10217" xfId="56259" hidden="1" xr:uid="{00000000-0005-0000-0000-000041020000}"/>
    <cellStyle name="Comma [0] 10218" xfId="26861" hidden="1" xr:uid="{00000000-0005-0000-0000-000042020000}"/>
    <cellStyle name="Comma [0] 10218" xfId="56248" hidden="1" xr:uid="{00000000-0005-0000-0000-000043020000}"/>
    <cellStyle name="Comma [0] 10219" xfId="26869" hidden="1" xr:uid="{00000000-0005-0000-0000-000044020000}"/>
    <cellStyle name="Comma [0] 10219" xfId="56256" hidden="1" xr:uid="{00000000-0005-0000-0000-000045020000}"/>
    <cellStyle name="Comma [0] 1022" xfId="6477" hidden="1" xr:uid="{00000000-0005-0000-0000-000046020000}"/>
    <cellStyle name="Comma [0] 1022" xfId="35865" hidden="1" xr:uid="{00000000-0005-0000-0000-000047020000}"/>
    <cellStyle name="Comma [0] 10220" xfId="26356" hidden="1" xr:uid="{00000000-0005-0000-0000-000048020000}"/>
    <cellStyle name="Comma [0] 10220" xfId="55743" hidden="1" xr:uid="{00000000-0005-0000-0000-000049020000}"/>
    <cellStyle name="Comma [0] 10221" xfId="26855" hidden="1" xr:uid="{00000000-0005-0000-0000-00004A020000}"/>
    <cellStyle name="Comma [0] 10221" xfId="56242" hidden="1" xr:uid="{00000000-0005-0000-0000-00004B020000}"/>
    <cellStyle name="Comma [0] 10222" xfId="26888" hidden="1" xr:uid="{00000000-0005-0000-0000-00004C020000}"/>
    <cellStyle name="Comma [0] 10222" xfId="56275" hidden="1" xr:uid="{00000000-0005-0000-0000-00004D020000}"/>
    <cellStyle name="Comma [0] 10223" xfId="26896" hidden="1" xr:uid="{00000000-0005-0000-0000-00004E020000}"/>
    <cellStyle name="Comma [0] 10223" xfId="56283" hidden="1" xr:uid="{00000000-0005-0000-0000-00004F020000}"/>
    <cellStyle name="Comma [0] 10224" xfId="26805" hidden="1" xr:uid="{00000000-0005-0000-0000-000050020000}"/>
    <cellStyle name="Comma [0] 10224" xfId="56192" hidden="1" xr:uid="{00000000-0005-0000-0000-000051020000}"/>
    <cellStyle name="Comma [0] 10225" xfId="26884" hidden="1" xr:uid="{00000000-0005-0000-0000-000052020000}"/>
    <cellStyle name="Comma [0] 10225" xfId="56271" hidden="1" xr:uid="{00000000-0005-0000-0000-000053020000}"/>
    <cellStyle name="Comma [0] 10226" xfId="26905" hidden="1" xr:uid="{00000000-0005-0000-0000-000054020000}"/>
    <cellStyle name="Comma [0] 10226" xfId="56292" hidden="1" xr:uid="{00000000-0005-0000-0000-000055020000}"/>
    <cellStyle name="Comma [0] 10227" xfId="26907" hidden="1" xr:uid="{00000000-0005-0000-0000-000056020000}"/>
    <cellStyle name="Comma [0] 10227" xfId="56294" hidden="1" xr:uid="{00000000-0005-0000-0000-000057020000}"/>
    <cellStyle name="Comma [0] 10228" xfId="26866" hidden="1" xr:uid="{00000000-0005-0000-0000-000058020000}"/>
    <cellStyle name="Comma [0] 10228" xfId="56253" hidden="1" xr:uid="{00000000-0005-0000-0000-000059020000}"/>
    <cellStyle name="Comma [0] 10229" xfId="26811" hidden="1" xr:uid="{00000000-0005-0000-0000-00005A020000}"/>
    <cellStyle name="Comma [0] 10229" xfId="56198" hidden="1" xr:uid="{00000000-0005-0000-0000-00005B020000}"/>
    <cellStyle name="Comma [0] 1023" xfId="6498" hidden="1" xr:uid="{00000000-0005-0000-0000-00005C020000}"/>
    <cellStyle name="Comma [0] 1023" xfId="35886" hidden="1" xr:uid="{00000000-0005-0000-0000-00005D020000}"/>
    <cellStyle name="Comma [0] 10230" xfId="26864" hidden="1" xr:uid="{00000000-0005-0000-0000-00005E020000}"/>
    <cellStyle name="Comma [0] 10230" xfId="56251" hidden="1" xr:uid="{00000000-0005-0000-0000-00005F020000}"/>
    <cellStyle name="Comma [0] 10231" xfId="26848" hidden="1" xr:uid="{00000000-0005-0000-0000-000060020000}"/>
    <cellStyle name="Comma [0] 10231" xfId="56235" hidden="1" xr:uid="{00000000-0005-0000-0000-000061020000}"/>
    <cellStyle name="Comma [0] 10232" xfId="26844" hidden="1" xr:uid="{00000000-0005-0000-0000-000062020000}"/>
    <cellStyle name="Comma [0] 10232" xfId="56231" hidden="1" xr:uid="{00000000-0005-0000-0000-000063020000}"/>
    <cellStyle name="Comma [0] 10233" xfId="26915" hidden="1" xr:uid="{00000000-0005-0000-0000-000064020000}"/>
    <cellStyle name="Comma [0] 10233" xfId="56302" hidden="1" xr:uid="{00000000-0005-0000-0000-000065020000}"/>
    <cellStyle name="Comma [0] 10234" xfId="26787" hidden="1" xr:uid="{00000000-0005-0000-0000-000066020000}"/>
    <cellStyle name="Comma [0] 10234" xfId="56174" hidden="1" xr:uid="{00000000-0005-0000-0000-000067020000}"/>
    <cellStyle name="Comma [0] 10235" xfId="26095" hidden="1" xr:uid="{00000000-0005-0000-0000-000068020000}"/>
    <cellStyle name="Comma [0] 10235" xfId="55482" hidden="1" xr:uid="{00000000-0005-0000-0000-000069020000}"/>
    <cellStyle name="Comma [0] 10236" xfId="26923" hidden="1" xr:uid="{00000000-0005-0000-0000-00006A020000}"/>
    <cellStyle name="Comma [0] 10236" xfId="56310" hidden="1" xr:uid="{00000000-0005-0000-0000-00006B020000}"/>
    <cellStyle name="Comma [0] 10237" xfId="26925" hidden="1" xr:uid="{00000000-0005-0000-0000-00006C020000}"/>
    <cellStyle name="Comma [0] 10237" xfId="56312" hidden="1" xr:uid="{00000000-0005-0000-0000-00006D020000}"/>
    <cellStyle name="Comma [0] 10238" xfId="26874" hidden="1" xr:uid="{00000000-0005-0000-0000-00006E020000}"/>
    <cellStyle name="Comma [0] 10238" xfId="56261" hidden="1" xr:uid="{00000000-0005-0000-0000-00006F020000}"/>
    <cellStyle name="Comma [0] 10239" xfId="26850" hidden="1" xr:uid="{00000000-0005-0000-0000-000070020000}"/>
    <cellStyle name="Comma [0] 10239" xfId="56237" hidden="1" xr:uid="{00000000-0005-0000-0000-000071020000}"/>
    <cellStyle name="Comma [0] 1024" xfId="6500" hidden="1" xr:uid="{00000000-0005-0000-0000-000072020000}"/>
    <cellStyle name="Comma [0] 1024" xfId="35888" hidden="1" xr:uid="{00000000-0005-0000-0000-000073020000}"/>
    <cellStyle name="Comma [0] 10240" xfId="26885" hidden="1" xr:uid="{00000000-0005-0000-0000-000074020000}"/>
    <cellStyle name="Comma [0] 10240" xfId="56272" hidden="1" xr:uid="{00000000-0005-0000-0000-000075020000}"/>
    <cellStyle name="Comma [0] 10241" xfId="26817" hidden="1" xr:uid="{00000000-0005-0000-0000-000076020000}"/>
    <cellStyle name="Comma [0] 10241" xfId="56204" hidden="1" xr:uid="{00000000-0005-0000-0000-000077020000}"/>
    <cellStyle name="Comma [0] 10242" xfId="26887" hidden="1" xr:uid="{00000000-0005-0000-0000-000078020000}"/>
    <cellStyle name="Comma [0] 10242" xfId="56274" hidden="1" xr:uid="{00000000-0005-0000-0000-000079020000}"/>
    <cellStyle name="Comma [0] 10243" xfId="26932" hidden="1" xr:uid="{00000000-0005-0000-0000-00007A020000}"/>
    <cellStyle name="Comma [0] 10243" xfId="56319" hidden="1" xr:uid="{00000000-0005-0000-0000-00007B020000}"/>
    <cellStyle name="Comma [0] 10244" xfId="26875" hidden="1" xr:uid="{00000000-0005-0000-0000-00007C020000}"/>
    <cellStyle name="Comma [0] 10244" xfId="56262" hidden="1" xr:uid="{00000000-0005-0000-0000-00007D020000}"/>
    <cellStyle name="Comma [0] 10245" xfId="26832" hidden="1" xr:uid="{00000000-0005-0000-0000-00007E020000}"/>
    <cellStyle name="Comma [0] 10245" xfId="56219" hidden="1" xr:uid="{00000000-0005-0000-0000-00007F020000}"/>
    <cellStyle name="Comma [0] 10246" xfId="26938" hidden="1" xr:uid="{00000000-0005-0000-0000-000080020000}"/>
    <cellStyle name="Comma [0] 10246" xfId="56325" hidden="1" xr:uid="{00000000-0005-0000-0000-000081020000}"/>
    <cellStyle name="Comma [0] 10247" xfId="26940" hidden="1" xr:uid="{00000000-0005-0000-0000-000082020000}"/>
    <cellStyle name="Comma [0] 10247" xfId="56327" hidden="1" xr:uid="{00000000-0005-0000-0000-000083020000}"/>
    <cellStyle name="Comma [0] 10248" xfId="26893" hidden="1" xr:uid="{00000000-0005-0000-0000-000084020000}"/>
    <cellStyle name="Comma [0] 10248" xfId="56280" hidden="1" xr:uid="{00000000-0005-0000-0000-000085020000}"/>
    <cellStyle name="Comma [0] 10249" xfId="26899" hidden="1" xr:uid="{00000000-0005-0000-0000-000086020000}"/>
    <cellStyle name="Comma [0] 10249" xfId="56286" hidden="1" xr:uid="{00000000-0005-0000-0000-000087020000}"/>
    <cellStyle name="Comma [0] 1025" xfId="6459" hidden="1" xr:uid="{00000000-0005-0000-0000-000088020000}"/>
    <cellStyle name="Comma [0] 1025" xfId="35847" hidden="1" xr:uid="{00000000-0005-0000-0000-000089020000}"/>
    <cellStyle name="Comma [0] 10250" xfId="26786" hidden="1" xr:uid="{00000000-0005-0000-0000-00008A020000}"/>
    <cellStyle name="Comma [0] 10250" xfId="56173" hidden="1" xr:uid="{00000000-0005-0000-0000-00008B020000}"/>
    <cellStyle name="Comma [0] 10251" xfId="26849" hidden="1" xr:uid="{00000000-0005-0000-0000-00008C020000}"/>
    <cellStyle name="Comma [0] 10251" xfId="56236" hidden="1" xr:uid="{00000000-0005-0000-0000-00008D020000}"/>
    <cellStyle name="Comma [0] 10252" xfId="26857" hidden="1" xr:uid="{00000000-0005-0000-0000-00008E020000}"/>
    <cellStyle name="Comma [0] 10252" xfId="56244" hidden="1" xr:uid="{00000000-0005-0000-0000-00008F020000}"/>
    <cellStyle name="Comma [0] 10253" xfId="26946" hidden="1" xr:uid="{00000000-0005-0000-0000-000090020000}"/>
    <cellStyle name="Comma [0] 10253" xfId="56333" hidden="1" xr:uid="{00000000-0005-0000-0000-000091020000}"/>
    <cellStyle name="Comma [0] 10254" xfId="26860" hidden="1" xr:uid="{00000000-0005-0000-0000-000092020000}"/>
    <cellStyle name="Comma [0] 10254" xfId="56247" hidden="1" xr:uid="{00000000-0005-0000-0000-000093020000}"/>
    <cellStyle name="Comma [0] 10255" xfId="26820" hidden="1" xr:uid="{00000000-0005-0000-0000-000094020000}"/>
    <cellStyle name="Comma [0] 10255" xfId="56207" hidden="1" xr:uid="{00000000-0005-0000-0000-000095020000}"/>
    <cellStyle name="Comma [0] 10256" xfId="26951" hidden="1" xr:uid="{00000000-0005-0000-0000-000096020000}"/>
    <cellStyle name="Comma [0] 10256" xfId="56338" hidden="1" xr:uid="{00000000-0005-0000-0000-000097020000}"/>
    <cellStyle name="Comma [0] 10257" xfId="26953" hidden="1" xr:uid="{00000000-0005-0000-0000-000098020000}"/>
    <cellStyle name="Comma [0] 10257" xfId="56340" hidden="1" xr:uid="{00000000-0005-0000-0000-000099020000}"/>
    <cellStyle name="Comma [0] 10258" xfId="26912" hidden="1" xr:uid="{00000000-0005-0000-0000-00009A020000}"/>
    <cellStyle name="Comma [0] 10258" xfId="56299" hidden="1" xr:uid="{00000000-0005-0000-0000-00009B020000}"/>
    <cellStyle name="Comma [0] 10259" xfId="26918" hidden="1" xr:uid="{00000000-0005-0000-0000-00009C020000}"/>
    <cellStyle name="Comma [0] 10259" xfId="56305" hidden="1" xr:uid="{00000000-0005-0000-0000-00009D020000}"/>
    <cellStyle name="Comma [0] 1026" xfId="6404" hidden="1" xr:uid="{00000000-0005-0000-0000-00009E020000}"/>
    <cellStyle name="Comma [0] 1026" xfId="35792" hidden="1" xr:uid="{00000000-0005-0000-0000-00009F020000}"/>
    <cellStyle name="Comma [0] 10260" xfId="26819" hidden="1" xr:uid="{00000000-0005-0000-0000-0000A0020000}"/>
    <cellStyle name="Comma [0] 10260" xfId="56206" hidden="1" xr:uid="{00000000-0005-0000-0000-0000A1020000}"/>
    <cellStyle name="Comma [0] 10261" xfId="26900" hidden="1" xr:uid="{00000000-0005-0000-0000-0000A2020000}"/>
    <cellStyle name="Comma [0] 10261" xfId="56287" hidden="1" xr:uid="{00000000-0005-0000-0000-0000A3020000}"/>
    <cellStyle name="Comma [0] 10262" xfId="26879" hidden="1" xr:uid="{00000000-0005-0000-0000-0000A4020000}"/>
    <cellStyle name="Comma [0] 10262" xfId="56266" hidden="1" xr:uid="{00000000-0005-0000-0000-0000A5020000}"/>
    <cellStyle name="Comma [0] 10263" xfId="26957" hidden="1" xr:uid="{00000000-0005-0000-0000-0000A6020000}"/>
    <cellStyle name="Comma [0] 10263" xfId="56344" hidden="1" xr:uid="{00000000-0005-0000-0000-0000A7020000}"/>
    <cellStyle name="Comma [0] 10264" xfId="26898" hidden="1" xr:uid="{00000000-0005-0000-0000-0000A8020000}"/>
    <cellStyle name="Comma [0] 10264" xfId="56285" hidden="1" xr:uid="{00000000-0005-0000-0000-0000A9020000}"/>
    <cellStyle name="Comma [0] 10265" xfId="26836" hidden="1" xr:uid="{00000000-0005-0000-0000-0000AA020000}"/>
    <cellStyle name="Comma [0] 10265" xfId="56223" hidden="1" xr:uid="{00000000-0005-0000-0000-0000AB020000}"/>
    <cellStyle name="Comma [0] 10266" xfId="26964" hidden="1" xr:uid="{00000000-0005-0000-0000-0000AC020000}"/>
    <cellStyle name="Comma [0] 10266" xfId="56351" hidden="1" xr:uid="{00000000-0005-0000-0000-0000AD020000}"/>
    <cellStyle name="Comma [0] 10267" xfId="26966" hidden="1" xr:uid="{00000000-0005-0000-0000-0000AE020000}"/>
    <cellStyle name="Comma [0] 10267" xfId="56353" hidden="1" xr:uid="{00000000-0005-0000-0000-0000AF020000}"/>
    <cellStyle name="Comma [0] 10268" xfId="26930" hidden="1" xr:uid="{00000000-0005-0000-0000-0000B0020000}"/>
    <cellStyle name="Comma [0] 10268" xfId="56317" hidden="1" xr:uid="{00000000-0005-0000-0000-0000B1020000}"/>
    <cellStyle name="Comma [0] 10269" xfId="26935" hidden="1" xr:uid="{00000000-0005-0000-0000-0000B2020000}"/>
    <cellStyle name="Comma [0] 10269" xfId="56322" hidden="1" xr:uid="{00000000-0005-0000-0000-0000B3020000}"/>
    <cellStyle name="Comma [0] 1027" xfId="6457" hidden="1" xr:uid="{00000000-0005-0000-0000-0000B4020000}"/>
    <cellStyle name="Comma [0] 1027" xfId="35845" hidden="1" xr:uid="{00000000-0005-0000-0000-0000B5020000}"/>
    <cellStyle name="Comma [0] 10270" xfId="26365" hidden="1" xr:uid="{00000000-0005-0000-0000-0000B6020000}"/>
    <cellStyle name="Comma [0] 10270" xfId="55752" hidden="1" xr:uid="{00000000-0005-0000-0000-0000B7020000}"/>
    <cellStyle name="Comma [0] 10271" xfId="26919" hidden="1" xr:uid="{00000000-0005-0000-0000-0000B8020000}"/>
    <cellStyle name="Comma [0] 10271" xfId="56306" hidden="1" xr:uid="{00000000-0005-0000-0000-0000B9020000}"/>
    <cellStyle name="Comma [0] 10272" xfId="26824" hidden="1" xr:uid="{00000000-0005-0000-0000-0000BA020000}"/>
    <cellStyle name="Comma [0] 10272" xfId="56211" hidden="1" xr:uid="{00000000-0005-0000-0000-0000BB020000}"/>
    <cellStyle name="Comma [0] 10273" xfId="26970" hidden="1" xr:uid="{00000000-0005-0000-0000-0000BC020000}"/>
    <cellStyle name="Comma [0] 10273" xfId="56357" hidden="1" xr:uid="{00000000-0005-0000-0000-0000BD020000}"/>
    <cellStyle name="Comma [0] 10274" xfId="26917" hidden="1" xr:uid="{00000000-0005-0000-0000-0000BE020000}"/>
    <cellStyle name="Comma [0] 10274" xfId="56304" hidden="1" xr:uid="{00000000-0005-0000-0000-0000BF020000}"/>
    <cellStyle name="Comma [0] 10275" xfId="26856" hidden="1" xr:uid="{00000000-0005-0000-0000-0000C0020000}"/>
    <cellStyle name="Comma [0] 10275" xfId="56243" hidden="1" xr:uid="{00000000-0005-0000-0000-0000C1020000}"/>
    <cellStyle name="Comma [0] 10276" xfId="26974" hidden="1" xr:uid="{00000000-0005-0000-0000-0000C2020000}"/>
    <cellStyle name="Comma [0] 10276" xfId="56361" hidden="1" xr:uid="{00000000-0005-0000-0000-0000C3020000}"/>
    <cellStyle name="Comma [0] 10277" xfId="26976" hidden="1" xr:uid="{00000000-0005-0000-0000-0000C4020000}"/>
    <cellStyle name="Comma [0] 10277" xfId="56363" hidden="1" xr:uid="{00000000-0005-0000-0000-0000C5020000}"/>
    <cellStyle name="Comma [0] 10278" xfId="26944" hidden="1" xr:uid="{00000000-0005-0000-0000-0000C6020000}"/>
    <cellStyle name="Comma [0] 10278" xfId="56331" hidden="1" xr:uid="{00000000-0005-0000-0000-0000C7020000}"/>
    <cellStyle name="Comma [0] 10279" xfId="26948" hidden="1" xr:uid="{00000000-0005-0000-0000-0000C8020000}"/>
    <cellStyle name="Comma [0] 10279" xfId="56335" hidden="1" xr:uid="{00000000-0005-0000-0000-0000C9020000}"/>
    <cellStyle name="Comma [0] 1028" xfId="6441" hidden="1" xr:uid="{00000000-0005-0000-0000-0000CA020000}"/>
    <cellStyle name="Comma [0] 1028" xfId="35829" hidden="1" xr:uid="{00000000-0005-0000-0000-0000CB020000}"/>
    <cellStyle name="Comma [0] 10280" xfId="26838" hidden="1" xr:uid="{00000000-0005-0000-0000-0000CC020000}"/>
    <cellStyle name="Comma [0] 10280" xfId="56225" hidden="1" xr:uid="{00000000-0005-0000-0000-0000CD020000}"/>
    <cellStyle name="Comma [0] 10281" xfId="26936" hidden="1" xr:uid="{00000000-0005-0000-0000-0000CE020000}"/>
    <cellStyle name="Comma [0] 10281" xfId="56323" hidden="1" xr:uid="{00000000-0005-0000-0000-0000CF020000}"/>
    <cellStyle name="Comma [0] 10282" xfId="26828" hidden="1" xr:uid="{00000000-0005-0000-0000-0000D0020000}"/>
    <cellStyle name="Comma [0] 10282" xfId="56215" hidden="1" xr:uid="{00000000-0005-0000-0000-0000D1020000}"/>
    <cellStyle name="Comma [0] 10283" xfId="26980" hidden="1" xr:uid="{00000000-0005-0000-0000-0000D2020000}"/>
    <cellStyle name="Comma [0] 10283" xfId="56367" hidden="1" xr:uid="{00000000-0005-0000-0000-0000D3020000}"/>
    <cellStyle name="Comma [0] 10284" xfId="26934" hidden="1" xr:uid="{00000000-0005-0000-0000-0000D4020000}"/>
    <cellStyle name="Comma [0] 10284" xfId="56321" hidden="1" xr:uid="{00000000-0005-0000-0000-0000D5020000}"/>
    <cellStyle name="Comma [0] 10285" xfId="26903" hidden="1" xr:uid="{00000000-0005-0000-0000-0000D6020000}"/>
    <cellStyle name="Comma [0] 10285" xfId="56290" hidden="1" xr:uid="{00000000-0005-0000-0000-0000D7020000}"/>
    <cellStyle name="Comma [0] 10286" xfId="26984" hidden="1" xr:uid="{00000000-0005-0000-0000-0000D8020000}"/>
    <cellStyle name="Comma [0] 10286" xfId="56371" hidden="1" xr:uid="{00000000-0005-0000-0000-0000D9020000}"/>
    <cellStyle name="Comma [0] 10287" xfId="26986" hidden="1" xr:uid="{00000000-0005-0000-0000-0000DA020000}"/>
    <cellStyle name="Comma [0] 10287" xfId="56373" hidden="1" xr:uid="{00000000-0005-0000-0000-0000DB020000}"/>
    <cellStyle name="Comma [0] 10288" xfId="26972" hidden="1" xr:uid="{00000000-0005-0000-0000-0000DC020000}"/>
    <cellStyle name="Comma [0] 10288" xfId="56359" hidden="1" xr:uid="{00000000-0005-0000-0000-0000DD020000}"/>
    <cellStyle name="Comma [0] 10289" xfId="26959" hidden="1" xr:uid="{00000000-0005-0000-0000-0000DE020000}"/>
    <cellStyle name="Comma [0] 10289" xfId="56346" hidden="1" xr:uid="{00000000-0005-0000-0000-0000DF020000}"/>
    <cellStyle name="Comma [0] 1029" xfId="6437" hidden="1" xr:uid="{00000000-0005-0000-0000-0000E0020000}"/>
    <cellStyle name="Comma [0] 1029" xfId="35825" hidden="1" xr:uid="{00000000-0005-0000-0000-0000E1020000}"/>
    <cellStyle name="Comma [0] 10290" xfId="26983" hidden="1" xr:uid="{00000000-0005-0000-0000-0000E2020000}"/>
    <cellStyle name="Comma [0] 10290" xfId="56370" hidden="1" xr:uid="{00000000-0005-0000-0000-0000E3020000}"/>
    <cellStyle name="Comma [0] 10291" xfId="26949" hidden="1" xr:uid="{00000000-0005-0000-0000-0000E4020000}"/>
    <cellStyle name="Comma [0] 10291" xfId="56336" hidden="1" xr:uid="{00000000-0005-0000-0000-0000E5020000}"/>
    <cellStyle name="Comma [0] 10292" xfId="26921" hidden="1" xr:uid="{00000000-0005-0000-0000-0000E6020000}"/>
    <cellStyle name="Comma [0] 10292" xfId="56308" hidden="1" xr:uid="{00000000-0005-0000-0000-0000E7020000}"/>
    <cellStyle name="Comma [0] 10293" xfId="26988" hidden="1" xr:uid="{00000000-0005-0000-0000-0000E8020000}"/>
    <cellStyle name="Comma [0] 10293" xfId="56375" hidden="1" xr:uid="{00000000-0005-0000-0000-0000E9020000}"/>
    <cellStyle name="Comma [0] 10294" xfId="26945" hidden="1" xr:uid="{00000000-0005-0000-0000-0000EA020000}"/>
    <cellStyle name="Comma [0] 10294" xfId="56332" hidden="1" xr:uid="{00000000-0005-0000-0000-0000EB020000}"/>
    <cellStyle name="Comma [0] 10295" xfId="26979" hidden="1" xr:uid="{00000000-0005-0000-0000-0000EC020000}"/>
    <cellStyle name="Comma [0] 10295" xfId="56366" hidden="1" xr:uid="{00000000-0005-0000-0000-0000ED020000}"/>
    <cellStyle name="Comma [0] 10296" xfId="26992" hidden="1" xr:uid="{00000000-0005-0000-0000-0000EE020000}"/>
    <cellStyle name="Comma [0] 10296" xfId="56379" hidden="1" xr:uid="{00000000-0005-0000-0000-0000EF020000}"/>
    <cellStyle name="Comma [0] 10297" xfId="26994" hidden="1" xr:uid="{00000000-0005-0000-0000-0000F0020000}"/>
    <cellStyle name="Comma [0] 10297" xfId="56381" hidden="1" xr:uid="{00000000-0005-0000-0000-0000F1020000}"/>
    <cellStyle name="Comma [0] 10298" xfId="26862" hidden="1" xr:uid="{00000000-0005-0000-0000-0000F2020000}"/>
    <cellStyle name="Comma [0] 10298" xfId="56249" hidden="1" xr:uid="{00000000-0005-0000-0000-0000F3020000}"/>
    <cellStyle name="Comma [0] 10299" xfId="26982" hidden="1" xr:uid="{00000000-0005-0000-0000-0000F4020000}"/>
    <cellStyle name="Comma [0] 10299" xfId="56369" hidden="1" xr:uid="{00000000-0005-0000-0000-0000F5020000}"/>
    <cellStyle name="Comma [0] 103" xfId="4602" hidden="1" xr:uid="{00000000-0005-0000-0000-0000F6020000}"/>
    <cellStyle name="Comma [0] 103" xfId="33990" hidden="1" xr:uid="{00000000-0005-0000-0000-0000F7020000}"/>
    <cellStyle name="Comma [0] 1030" xfId="6508" hidden="1" xr:uid="{00000000-0005-0000-0000-0000F8020000}"/>
    <cellStyle name="Comma [0] 1030" xfId="35896" hidden="1" xr:uid="{00000000-0005-0000-0000-0000F9020000}"/>
    <cellStyle name="Comma [0] 10300" xfId="26922" hidden="1" xr:uid="{00000000-0005-0000-0000-0000FA020000}"/>
    <cellStyle name="Comma [0] 10300" xfId="56309" hidden="1" xr:uid="{00000000-0005-0000-0000-0000FB020000}"/>
    <cellStyle name="Comma [0] 10301" xfId="26956" hidden="1" xr:uid="{00000000-0005-0000-0000-0000FC020000}"/>
    <cellStyle name="Comma [0] 10301" xfId="56343" hidden="1" xr:uid="{00000000-0005-0000-0000-0000FD020000}"/>
    <cellStyle name="Comma [0] 10302" xfId="26969" hidden="1" xr:uid="{00000000-0005-0000-0000-0000FE020000}"/>
    <cellStyle name="Comma [0] 10302" xfId="56356" hidden="1" xr:uid="{00000000-0005-0000-0000-0000FF020000}"/>
    <cellStyle name="Comma [0] 10303" xfId="26997" hidden="1" xr:uid="{00000000-0005-0000-0000-000000030000}"/>
    <cellStyle name="Comma [0] 10303" xfId="56384" hidden="1" xr:uid="{00000000-0005-0000-0000-000001030000}"/>
    <cellStyle name="Comma [0] 10304" xfId="26960" hidden="1" xr:uid="{00000000-0005-0000-0000-000002030000}"/>
    <cellStyle name="Comma [0] 10304" xfId="56347" hidden="1" xr:uid="{00000000-0005-0000-0000-000003030000}"/>
    <cellStyle name="Comma [0] 10305" xfId="26920" hidden="1" xr:uid="{00000000-0005-0000-0000-000004030000}"/>
    <cellStyle name="Comma [0] 10305" xfId="56307" hidden="1" xr:uid="{00000000-0005-0000-0000-000005030000}"/>
    <cellStyle name="Comma [0] 10306" xfId="26999" hidden="1" xr:uid="{00000000-0005-0000-0000-000006030000}"/>
    <cellStyle name="Comma [0] 10306" xfId="56386" hidden="1" xr:uid="{00000000-0005-0000-0000-000007030000}"/>
    <cellStyle name="Comma [0] 10307" xfId="27001" hidden="1" xr:uid="{00000000-0005-0000-0000-000008030000}"/>
    <cellStyle name="Comma [0] 10307" xfId="56388" hidden="1" xr:uid="{00000000-0005-0000-0000-000009030000}"/>
    <cellStyle name="Comma [0] 10308" xfId="27003" hidden="1" xr:uid="{00000000-0005-0000-0000-00000A030000}"/>
    <cellStyle name="Comma [0] 10308" xfId="56390" hidden="1" xr:uid="{00000000-0005-0000-0000-00000B030000}"/>
    <cellStyle name="Comma [0] 10309" xfId="27006" hidden="1" xr:uid="{00000000-0005-0000-0000-00000C030000}"/>
    <cellStyle name="Comma [0] 10309" xfId="56393" hidden="1" xr:uid="{00000000-0005-0000-0000-00000D030000}"/>
    <cellStyle name="Comma [0] 1031" xfId="2994" hidden="1" xr:uid="{00000000-0005-0000-0000-00000E030000}"/>
    <cellStyle name="Comma [0] 1031" xfId="32383" hidden="1" xr:uid="{00000000-0005-0000-0000-00000F030000}"/>
    <cellStyle name="Comma [0] 10310" xfId="27008" hidden="1" xr:uid="{00000000-0005-0000-0000-000010030000}"/>
    <cellStyle name="Comma [0] 10310" xfId="56395" hidden="1" xr:uid="{00000000-0005-0000-0000-000011030000}"/>
    <cellStyle name="Comma [0] 10311" xfId="27026" hidden="1" xr:uid="{00000000-0005-0000-0000-000012030000}"/>
    <cellStyle name="Comma [0] 10311" xfId="56413" hidden="1" xr:uid="{00000000-0005-0000-0000-000013030000}"/>
    <cellStyle name="Comma [0] 10312" xfId="27033" hidden="1" xr:uid="{00000000-0005-0000-0000-000014030000}"/>
    <cellStyle name="Comma [0] 10312" xfId="56420" hidden="1" xr:uid="{00000000-0005-0000-0000-000015030000}"/>
    <cellStyle name="Comma [0] 10313" xfId="27039" hidden="1" xr:uid="{00000000-0005-0000-0000-000016030000}"/>
    <cellStyle name="Comma [0] 10313" xfId="56426" hidden="1" xr:uid="{00000000-0005-0000-0000-000017030000}"/>
    <cellStyle name="Comma [0] 10314" xfId="27041" hidden="1" xr:uid="{00000000-0005-0000-0000-000018030000}"/>
    <cellStyle name="Comma [0] 10314" xfId="56428" hidden="1" xr:uid="{00000000-0005-0000-0000-000019030000}"/>
    <cellStyle name="Comma [0] 10315" xfId="27032" hidden="1" xr:uid="{00000000-0005-0000-0000-00001A030000}"/>
    <cellStyle name="Comma [0] 10315" xfId="56419" hidden="1" xr:uid="{00000000-0005-0000-0000-00001B030000}"/>
    <cellStyle name="Comma [0] 10316" xfId="27037" hidden="1" xr:uid="{00000000-0005-0000-0000-00001C030000}"/>
    <cellStyle name="Comma [0] 10316" xfId="56424" hidden="1" xr:uid="{00000000-0005-0000-0000-00001D030000}"/>
    <cellStyle name="Comma [0] 10317" xfId="27043" hidden="1" xr:uid="{00000000-0005-0000-0000-00001E030000}"/>
    <cellStyle name="Comma [0] 10317" xfId="56430" hidden="1" xr:uid="{00000000-0005-0000-0000-00001F030000}"/>
    <cellStyle name="Comma [0] 10318" xfId="27045" hidden="1" xr:uid="{00000000-0005-0000-0000-000020030000}"/>
    <cellStyle name="Comma [0] 10318" xfId="56432" hidden="1" xr:uid="{00000000-0005-0000-0000-000021030000}"/>
    <cellStyle name="Comma [0] 10319" xfId="27023" hidden="1" xr:uid="{00000000-0005-0000-0000-000022030000}"/>
    <cellStyle name="Comma [0] 10319" xfId="56410" hidden="1" xr:uid="{00000000-0005-0000-0000-000023030000}"/>
    <cellStyle name="Comma [0] 1032" xfId="3034" hidden="1" xr:uid="{00000000-0005-0000-0000-000024030000}"/>
    <cellStyle name="Comma [0] 1032" xfId="32423" hidden="1" xr:uid="{00000000-0005-0000-0000-000025030000}"/>
    <cellStyle name="Comma [0] 10320" xfId="27012" hidden="1" xr:uid="{00000000-0005-0000-0000-000026030000}"/>
    <cellStyle name="Comma [0] 10320" xfId="56399" hidden="1" xr:uid="{00000000-0005-0000-0000-000027030000}"/>
    <cellStyle name="Comma [0] 10321" xfId="27056" hidden="1" xr:uid="{00000000-0005-0000-0000-000028030000}"/>
    <cellStyle name="Comma [0] 10321" xfId="56443" hidden="1" xr:uid="{00000000-0005-0000-0000-000029030000}"/>
    <cellStyle name="Comma [0] 10322" xfId="27065" hidden="1" xr:uid="{00000000-0005-0000-0000-00002A030000}"/>
    <cellStyle name="Comma [0] 10322" xfId="56452" hidden="1" xr:uid="{00000000-0005-0000-0000-00002B030000}"/>
    <cellStyle name="Comma [0] 10323" xfId="27076" hidden="1" xr:uid="{00000000-0005-0000-0000-00002C030000}"/>
    <cellStyle name="Comma [0] 10323" xfId="56463" hidden="1" xr:uid="{00000000-0005-0000-0000-00002D030000}"/>
    <cellStyle name="Comma [0] 10324" xfId="27082" hidden="1" xr:uid="{00000000-0005-0000-0000-00002E030000}"/>
    <cellStyle name="Comma [0] 10324" xfId="56469" hidden="1" xr:uid="{00000000-0005-0000-0000-00002F030000}"/>
    <cellStyle name="Comma [0] 10325" xfId="27064" hidden="1" xr:uid="{00000000-0005-0000-0000-000030030000}"/>
    <cellStyle name="Comma [0] 10325" xfId="56451" hidden="1" xr:uid="{00000000-0005-0000-0000-000031030000}"/>
    <cellStyle name="Comma [0] 10326" xfId="27074" hidden="1" xr:uid="{00000000-0005-0000-0000-000032030000}"/>
    <cellStyle name="Comma [0] 10326" xfId="56461" hidden="1" xr:uid="{00000000-0005-0000-0000-000033030000}"/>
    <cellStyle name="Comma [0] 10327" xfId="27094" hidden="1" xr:uid="{00000000-0005-0000-0000-000034030000}"/>
    <cellStyle name="Comma [0] 10327" xfId="56481" hidden="1" xr:uid="{00000000-0005-0000-0000-000035030000}"/>
    <cellStyle name="Comma [0] 10328" xfId="27096" hidden="1" xr:uid="{00000000-0005-0000-0000-000036030000}"/>
    <cellStyle name="Comma [0] 10328" xfId="56483" hidden="1" xr:uid="{00000000-0005-0000-0000-000037030000}"/>
    <cellStyle name="Comma [0] 10329" xfId="27047" hidden="1" xr:uid="{00000000-0005-0000-0000-000038030000}"/>
    <cellStyle name="Comma [0] 10329" xfId="56434" hidden="1" xr:uid="{00000000-0005-0000-0000-000039030000}"/>
    <cellStyle name="Comma [0] 1033" xfId="6516" hidden="1" xr:uid="{00000000-0005-0000-0000-00003A030000}"/>
    <cellStyle name="Comma [0] 1033" xfId="35904" hidden="1" xr:uid="{00000000-0005-0000-0000-00003B030000}"/>
    <cellStyle name="Comma [0] 10330" xfId="27015" hidden="1" xr:uid="{00000000-0005-0000-0000-00003C030000}"/>
    <cellStyle name="Comma [0] 10330" xfId="56402" hidden="1" xr:uid="{00000000-0005-0000-0000-00003D030000}"/>
    <cellStyle name="Comma [0] 10331" xfId="27050" hidden="1" xr:uid="{00000000-0005-0000-0000-00003E030000}"/>
    <cellStyle name="Comma [0] 10331" xfId="56437" hidden="1" xr:uid="{00000000-0005-0000-0000-00003F030000}"/>
    <cellStyle name="Comma [0] 10332" xfId="27020" hidden="1" xr:uid="{00000000-0005-0000-0000-000040030000}"/>
    <cellStyle name="Comma [0] 10332" xfId="56407" hidden="1" xr:uid="{00000000-0005-0000-0000-000041030000}"/>
    <cellStyle name="Comma [0] 10333" xfId="27022" hidden="1" xr:uid="{00000000-0005-0000-0000-000042030000}"/>
    <cellStyle name="Comma [0] 10333" xfId="56409" hidden="1" xr:uid="{00000000-0005-0000-0000-000043030000}"/>
    <cellStyle name="Comma [0] 10334" xfId="27101" hidden="1" xr:uid="{00000000-0005-0000-0000-000044030000}"/>
    <cellStyle name="Comma [0] 10334" xfId="56488" hidden="1" xr:uid="{00000000-0005-0000-0000-000045030000}"/>
    <cellStyle name="Comma [0] 10335" xfId="27011" hidden="1" xr:uid="{00000000-0005-0000-0000-000046030000}"/>
    <cellStyle name="Comma [0] 10335" xfId="56398" hidden="1" xr:uid="{00000000-0005-0000-0000-000047030000}"/>
    <cellStyle name="Comma [0] 10336" xfId="27019" hidden="1" xr:uid="{00000000-0005-0000-0000-000048030000}"/>
    <cellStyle name="Comma [0] 10336" xfId="56406" hidden="1" xr:uid="{00000000-0005-0000-0000-000049030000}"/>
    <cellStyle name="Comma [0] 10337" xfId="27113" hidden="1" xr:uid="{00000000-0005-0000-0000-00004A030000}"/>
    <cellStyle name="Comma [0] 10337" xfId="56500" hidden="1" xr:uid="{00000000-0005-0000-0000-00004B030000}"/>
    <cellStyle name="Comma [0] 10338" xfId="27115" hidden="1" xr:uid="{00000000-0005-0000-0000-00004C030000}"/>
    <cellStyle name="Comma [0] 10338" xfId="56502" hidden="1" xr:uid="{00000000-0005-0000-0000-00004D030000}"/>
    <cellStyle name="Comma [0] 10339" xfId="27104" hidden="1" xr:uid="{00000000-0005-0000-0000-00004E030000}"/>
    <cellStyle name="Comma [0] 10339" xfId="56491" hidden="1" xr:uid="{00000000-0005-0000-0000-00004F030000}"/>
    <cellStyle name="Comma [0] 1034" xfId="6518" hidden="1" xr:uid="{00000000-0005-0000-0000-000050030000}"/>
    <cellStyle name="Comma [0] 1034" xfId="35906" hidden="1" xr:uid="{00000000-0005-0000-0000-000051030000}"/>
    <cellStyle name="Comma [0] 10340" xfId="27112" hidden="1" xr:uid="{00000000-0005-0000-0000-000052030000}"/>
    <cellStyle name="Comma [0] 10340" xfId="56499" hidden="1" xr:uid="{00000000-0005-0000-0000-000053030000}"/>
    <cellStyle name="Comma [0] 10341" xfId="27017" hidden="1" xr:uid="{00000000-0005-0000-0000-000054030000}"/>
    <cellStyle name="Comma [0] 10341" xfId="56404" hidden="1" xr:uid="{00000000-0005-0000-0000-000055030000}"/>
    <cellStyle name="Comma [0] 10342" xfId="27098" hidden="1" xr:uid="{00000000-0005-0000-0000-000056030000}"/>
    <cellStyle name="Comma [0] 10342" xfId="56485" hidden="1" xr:uid="{00000000-0005-0000-0000-000057030000}"/>
    <cellStyle name="Comma [0] 10343" xfId="27131" hidden="1" xr:uid="{00000000-0005-0000-0000-000058030000}"/>
    <cellStyle name="Comma [0] 10343" xfId="56518" hidden="1" xr:uid="{00000000-0005-0000-0000-000059030000}"/>
    <cellStyle name="Comma [0] 10344" xfId="27139" hidden="1" xr:uid="{00000000-0005-0000-0000-00005A030000}"/>
    <cellStyle name="Comma [0] 10344" xfId="56526" hidden="1" xr:uid="{00000000-0005-0000-0000-00005B030000}"/>
    <cellStyle name="Comma [0] 10345" xfId="27048" hidden="1" xr:uid="{00000000-0005-0000-0000-00005C030000}"/>
    <cellStyle name="Comma [0] 10345" xfId="56435" hidden="1" xr:uid="{00000000-0005-0000-0000-00005D030000}"/>
    <cellStyle name="Comma [0] 10346" xfId="27127" hidden="1" xr:uid="{00000000-0005-0000-0000-00005E030000}"/>
    <cellStyle name="Comma [0] 10346" xfId="56514" hidden="1" xr:uid="{00000000-0005-0000-0000-00005F030000}"/>
    <cellStyle name="Comma [0] 10347" xfId="27148" hidden="1" xr:uid="{00000000-0005-0000-0000-000060030000}"/>
    <cellStyle name="Comma [0] 10347" xfId="56535" hidden="1" xr:uid="{00000000-0005-0000-0000-000061030000}"/>
    <cellStyle name="Comma [0] 10348" xfId="27150" hidden="1" xr:uid="{00000000-0005-0000-0000-000062030000}"/>
    <cellStyle name="Comma [0] 10348" xfId="56537" hidden="1" xr:uid="{00000000-0005-0000-0000-000063030000}"/>
    <cellStyle name="Comma [0] 10349" xfId="27109" hidden="1" xr:uid="{00000000-0005-0000-0000-000064030000}"/>
    <cellStyle name="Comma [0] 10349" xfId="56496" hidden="1" xr:uid="{00000000-0005-0000-0000-000065030000}"/>
    <cellStyle name="Comma [0] 1035" xfId="6467" hidden="1" xr:uid="{00000000-0005-0000-0000-000066030000}"/>
    <cellStyle name="Comma [0] 1035" xfId="35855" hidden="1" xr:uid="{00000000-0005-0000-0000-000067030000}"/>
    <cellStyle name="Comma [0] 10350" xfId="27054" hidden="1" xr:uid="{00000000-0005-0000-0000-000068030000}"/>
    <cellStyle name="Comma [0] 10350" xfId="56441" hidden="1" xr:uid="{00000000-0005-0000-0000-000069030000}"/>
    <cellStyle name="Comma [0] 10351" xfId="27107" hidden="1" xr:uid="{00000000-0005-0000-0000-00006A030000}"/>
    <cellStyle name="Comma [0] 10351" xfId="56494" hidden="1" xr:uid="{00000000-0005-0000-0000-00006B030000}"/>
    <cellStyle name="Comma [0] 10352" xfId="27091" hidden="1" xr:uid="{00000000-0005-0000-0000-00006C030000}"/>
    <cellStyle name="Comma [0] 10352" xfId="56478" hidden="1" xr:uid="{00000000-0005-0000-0000-00006D030000}"/>
    <cellStyle name="Comma [0] 10353" xfId="27087" hidden="1" xr:uid="{00000000-0005-0000-0000-00006E030000}"/>
    <cellStyle name="Comma [0] 10353" xfId="56474" hidden="1" xr:uid="{00000000-0005-0000-0000-00006F030000}"/>
    <cellStyle name="Comma [0] 10354" xfId="27158" hidden="1" xr:uid="{00000000-0005-0000-0000-000070030000}"/>
    <cellStyle name="Comma [0] 10354" xfId="56545" hidden="1" xr:uid="{00000000-0005-0000-0000-000071030000}"/>
    <cellStyle name="Comma [0] 10355" xfId="27030" hidden="1" xr:uid="{00000000-0005-0000-0000-000072030000}"/>
    <cellStyle name="Comma [0] 10355" xfId="56417" hidden="1" xr:uid="{00000000-0005-0000-0000-000073030000}"/>
    <cellStyle name="Comma [0] 10356" xfId="27024" hidden="1" xr:uid="{00000000-0005-0000-0000-000074030000}"/>
    <cellStyle name="Comma [0] 10356" xfId="56411" hidden="1" xr:uid="{00000000-0005-0000-0000-000075030000}"/>
    <cellStyle name="Comma [0] 10357" xfId="27166" hidden="1" xr:uid="{00000000-0005-0000-0000-000076030000}"/>
    <cellStyle name="Comma [0] 10357" xfId="56553" hidden="1" xr:uid="{00000000-0005-0000-0000-000077030000}"/>
    <cellStyle name="Comma [0] 10358" xfId="27168" hidden="1" xr:uid="{00000000-0005-0000-0000-000078030000}"/>
    <cellStyle name="Comma [0] 10358" xfId="56555" hidden="1" xr:uid="{00000000-0005-0000-0000-000079030000}"/>
    <cellStyle name="Comma [0] 10359" xfId="27117" hidden="1" xr:uid="{00000000-0005-0000-0000-00007A030000}"/>
    <cellStyle name="Comma [0] 10359" xfId="56504" hidden="1" xr:uid="{00000000-0005-0000-0000-00007B030000}"/>
    <cellStyle name="Comma [0] 1036" xfId="6443" hidden="1" xr:uid="{00000000-0005-0000-0000-00007C030000}"/>
    <cellStyle name="Comma [0] 1036" xfId="35831" hidden="1" xr:uid="{00000000-0005-0000-0000-00007D030000}"/>
    <cellStyle name="Comma [0] 10360" xfId="27093" hidden="1" xr:uid="{00000000-0005-0000-0000-00007E030000}"/>
    <cellStyle name="Comma [0] 10360" xfId="56480" hidden="1" xr:uid="{00000000-0005-0000-0000-00007F030000}"/>
    <cellStyle name="Comma [0] 10361" xfId="27128" hidden="1" xr:uid="{00000000-0005-0000-0000-000080030000}"/>
    <cellStyle name="Comma [0] 10361" xfId="56515" hidden="1" xr:uid="{00000000-0005-0000-0000-000081030000}"/>
    <cellStyle name="Comma [0] 10362" xfId="27060" hidden="1" xr:uid="{00000000-0005-0000-0000-000082030000}"/>
    <cellStyle name="Comma [0] 10362" xfId="56447" hidden="1" xr:uid="{00000000-0005-0000-0000-000083030000}"/>
    <cellStyle name="Comma [0] 10363" xfId="27130" hidden="1" xr:uid="{00000000-0005-0000-0000-000084030000}"/>
    <cellStyle name="Comma [0] 10363" xfId="56517" hidden="1" xr:uid="{00000000-0005-0000-0000-000085030000}"/>
    <cellStyle name="Comma [0] 10364" xfId="27175" hidden="1" xr:uid="{00000000-0005-0000-0000-000086030000}"/>
    <cellStyle name="Comma [0] 10364" xfId="56562" hidden="1" xr:uid="{00000000-0005-0000-0000-000087030000}"/>
    <cellStyle name="Comma [0] 10365" xfId="27118" hidden="1" xr:uid="{00000000-0005-0000-0000-000088030000}"/>
    <cellStyle name="Comma [0] 10365" xfId="56505" hidden="1" xr:uid="{00000000-0005-0000-0000-000089030000}"/>
    <cellStyle name="Comma [0] 10366" xfId="27075" hidden="1" xr:uid="{00000000-0005-0000-0000-00008A030000}"/>
    <cellStyle name="Comma [0] 10366" xfId="56462" hidden="1" xr:uid="{00000000-0005-0000-0000-00008B030000}"/>
    <cellStyle name="Comma [0] 10367" xfId="27181" hidden="1" xr:uid="{00000000-0005-0000-0000-00008C030000}"/>
    <cellStyle name="Comma [0] 10367" xfId="56568" hidden="1" xr:uid="{00000000-0005-0000-0000-00008D030000}"/>
    <cellStyle name="Comma [0] 10368" xfId="27183" hidden="1" xr:uid="{00000000-0005-0000-0000-00008E030000}"/>
    <cellStyle name="Comma [0] 10368" xfId="56570" hidden="1" xr:uid="{00000000-0005-0000-0000-00008F030000}"/>
    <cellStyle name="Comma [0] 10369" xfId="27136" hidden="1" xr:uid="{00000000-0005-0000-0000-000090030000}"/>
    <cellStyle name="Comma [0] 10369" xfId="56523" hidden="1" xr:uid="{00000000-0005-0000-0000-000091030000}"/>
    <cellStyle name="Comma [0] 1037" xfId="6478" hidden="1" xr:uid="{00000000-0005-0000-0000-000092030000}"/>
    <cellStyle name="Comma [0] 1037" xfId="35866" hidden="1" xr:uid="{00000000-0005-0000-0000-000093030000}"/>
    <cellStyle name="Comma [0] 10370" xfId="27142" hidden="1" xr:uid="{00000000-0005-0000-0000-000094030000}"/>
    <cellStyle name="Comma [0] 10370" xfId="56529" hidden="1" xr:uid="{00000000-0005-0000-0000-000095030000}"/>
    <cellStyle name="Comma [0] 10371" xfId="27029" hidden="1" xr:uid="{00000000-0005-0000-0000-000096030000}"/>
    <cellStyle name="Comma [0] 10371" xfId="56416" hidden="1" xr:uid="{00000000-0005-0000-0000-000097030000}"/>
    <cellStyle name="Comma [0] 10372" xfId="27092" hidden="1" xr:uid="{00000000-0005-0000-0000-000098030000}"/>
    <cellStyle name="Comma [0] 10372" xfId="56479" hidden="1" xr:uid="{00000000-0005-0000-0000-000099030000}"/>
    <cellStyle name="Comma [0] 10373" xfId="27100" hidden="1" xr:uid="{00000000-0005-0000-0000-00009A030000}"/>
    <cellStyle name="Comma [0] 10373" xfId="56487" hidden="1" xr:uid="{00000000-0005-0000-0000-00009B030000}"/>
    <cellStyle name="Comma [0] 10374" xfId="27189" hidden="1" xr:uid="{00000000-0005-0000-0000-00009C030000}"/>
    <cellStyle name="Comma [0] 10374" xfId="56576" hidden="1" xr:uid="{00000000-0005-0000-0000-00009D030000}"/>
    <cellStyle name="Comma [0] 10375" xfId="27103" hidden="1" xr:uid="{00000000-0005-0000-0000-00009E030000}"/>
    <cellStyle name="Comma [0] 10375" xfId="56490" hidden="1" xr:uid="{00000000-0005-0000-0000-00009F030000}"/>
    <cellStyle name="Comma [0] 10376" xfId="27063" hidden="1" xr:uid="{00000000-0005-0000-0000-0000A0030000}"/>
    <cellStyle name="Comma [0] 10376" xfId="56450" hidden="1" xr:uid="{00000000-0005-0000-0000-0000A1030000}"/>
    <cellStyle name="Comma [0] 10377" xfId="27194" hidden="1" xr:uid="{00000000-0005-0000-0000-0000A2030000}"/>
    <cellStyle name="Comma [0] 10377" xfId="56581" hidden="1" xr:uid="{00000000-0005-0000-0000-0000A3030000}"/>
    <cellStyle name="Comma [0] 10378" xfId="27196" hidden="1" xr:uid="{00000000-0005-0000-0000-0000A4030000}"/>
    <cellStyle name="Comma [0] 10378" xfId="56583" hidden="1" xr:uid="{00000000-0005-0000-0000-0000A5030000}"/>
    <cellStyle name="Comma [0] 10379" xfId="27155" hidden="1" xr:uid="{00000000-0005-0000-0000-0000A6030000}"/>
    <cellStyle name="Comma [0] 10379" xfId="56542" hidden="1" xr:uid="{00000000-0005-0000-0000-0000A7030000}"/>
    <cellStyle name="Comma [0] 1038" xfId="6410" hidden="1" xr:uid="{00000000-0005-0000-0000-0000A8030000}"/>
    <cellStyle name="Comma [0] 1038" xfId="35798" hidden="1" xr:uid="{00000000-0005-0000-0000-0000A9030000}"/>
    <cellStyle name="Comma [0] 10380" xfId="27161" hidden="1" xr:uid="{00000000-0005-0000-0000-0000AA030000}"/>
    <cellStyle name="Comma [0] 10380" xfId="56548" hidden="1" xr:uid="{00000000-0005-0000-0000-0000AB030000}"/>
    <cellStyle name="Comma [0] 10381" xfId="27062" hidden="1" xr:uid="{00000000-0005-0000-0000-0000AC030000}"/>
    <cellStyle name="Comma [0] 10381" xfId="56449" hidden="1" xr:uid="{00000000-0005-0000-0000-0000AD030000}"/>
    <cellStyle name="Comma [0] 10382" xfId="27143" hidden="1" xr:uid="{00000000-0005-0000-0000-0000AE030000}"/>
    <cellStyle name="Comma [0] 10382" xfId="56530" hidden="1" xr:uid="{00000000-0005-0000-0000-0000AF030000}"/>
    <cellStyle name="Comma [0] 10383" xfId="27122" hidden="1" xr:uid="{00000000-0005-0000-0000-0000B0030000}"/>
    <cellStyle name="Comma [0] 10383" xfId="56509" hidden="1" xr:uid="{00000000-0005-0000-0000-0000B1030000}"/>
    <cellStyle name="Comma [0] 10384" xfId="27200" hidden="1" xr:uid="{00000000-0005-0000-0000-0000B2030000}"/>
    <cellStyle name="Comma [0] 10384" xfId="56587" hidden="1" xr:uid="{00000000-0005-0000-0000-0000B3030000}"/>
    <cellStyle name="Comma [0] 10385" xfId="27141" hidden="1" xr:uid="{00000000-0005-0000-0000-0000B4030000}"/>
    <cellStyle name="Comma [0] 10385" xfId="56528" hidden="1" xr:uid="{00000000-0005-0000-0000-0000B5030000}"/>
    <cellStyle name="Comma [0] 10386" xfId="27079" hidden="1" xr:uid="{00000000-0005-0000-0000-0000B6030000}"/>
    <cellStyle name="Comma [0] 10386" xfId="56466" hidden="1" xr:uid="{00000000-0005-0000-0000-0000B7030000}"/>
    <cellStyle name="Comma [0] 10387" xfId="27207" hidden="1" xr:uid="{00000000-0005-0000-0000-0000B8030000}"/>
    <cellStyle name="Comma [0] 10387" xfId="56594" hidden="1" xr:uid="{00000000-0005-0000-0000-0000B9030000}"/>
    <cellStyle name="Comma [0] 10388" xfId="27209" hidden="1" xr:uid="{00000000-0005-0000-0000-0000BA030000}"/>
    <cellStyle name="Comma [0] 10388" xfId="56596" hidden="1" xr:uid="{00000000-0005-0000-0000-0000BB030000}"/>
    <cellStyle name="Comma [0] 10389" xfId="27173" hidden="1" xr:uid="{00000000-0005-0000-0000-0000BC030000}"/>
    <cellStyle name="Comma [0] 10389" xfId="56560" hidden="1" xr:uid="{00000000-0005-0000-0000-0000BD030000}"/>
    <cellStyle name="Comma [0] 1039" xfId="6480" hidden="1" xr:uid="{00000000-0005-0000-0000-0000BE030000}"/>
    <cellStyle name="Comma [0] 1039" xfId="35868" hidden="1" xr:uid="{00000000-0005-0000-0000-0000BF030000}"/>
    <cellStyle name="Comma [0] 10390" xfId="27178" hidden="1" xr:uid="{00000000-0005-0000-0000-0000C0030000}"/>
    <cellStyle name="Comma [0] 10390" xfId="56565" hidden="1" xr:uid="{00000000-0005-0000-0000-0000C1030000}"/>
    <cellStyle name="Comma [0] 10391" xfId="27014" hidden="1" xr:uid="{00000000-0005-0000-0000-0000C2030000}"/>
    <cellStyle name="Comma [0] 10391" xfId="56401" hidden="1" xr:uid="{00000000-0005-0000-0000-0000C3030000}"/>
    <cellStyle name="Comma [0] 10392" xfId="27162" hidden="1" xr:uid="{00000000-0005-0000-0000-0000C4030000}"/>
    <cellStyle name="Comma [0] 10392" xfId="56549" hidden="1" xr:uid="{00000000-0005-0000-0000-0000C5030000}"/>
    <cellStyle name="Comma [0] 10393" xfId="27067" hidden="1" xr:uid="{00000000-0005-0000-0000-0000C6030000}"/>
    <cellStyle name="Comma [0] 10393" xfId="56454" hidden="1" xr:uid="{00000000-0005-0000-0000-0000C7030000}"/>
    <cellStyle name="Comma [0] 10394" xfId="27213" hidden="1" xr:uid="{00000000-0005-0000-0000-0000C8030000}"/>
    <cellStyle name="Comma [0] 10394" xfId="56600" hidden="1" xr:uid="{00000000-0005-0000-0000-0000C9030000}"/>
    <cellStyle name="Comma [0] 10395" xfId="27160" hidden="1" xr:uid="{00000000-0005-0000-0000-0000CA030000}"/>
    <cellStyle name="Comma [0] 10395" xfId="56547" hidden="1" xr:uid="{00000000-0005-0000-0000-0000CB030000}"/>
    <cellStyle name="Comma [0] 10396" xfId="27099" hidden="1" xr:uid="{00000000-0005-0000-0000-0000CC030000}"/>
    <cellStyle name="Comma [0] 10396" xfId="56486" hidden="1" xr:uid="{00000000-0005-0000-0000-0000CD030000}"/>
    <cellStyle name="Comma [0] 10397" xfId="27217" hidden="1" xr:uid="{00000000-0005-0000-0000-0000CE030000}"/>
    <cellStyle name="Comma [0] 10397" xfId="56604" hidden="1" xr:uid="{00000000-0005-0000-0000-0000CF030000}"/>
    <cellStyle name="Comma [0] 10398" xfId="27219" hidden="1" xr:uid="{00000000-0005-0000-0000-0000D0030000}"/>
    <cellStyle name="Comma [0] 10398" xfId="56606" hidden="1" xr:uid="{00000000-0005-0000-0000-0000D1030000}"/>
    <cellStyle name="Comma [0] 10399" xfId="27187" hidden="1" xr:uid="{00000000-0005-0000-0000-0000D2030000}"/>
    <cellStyle name="Comma [0] 10399" xfId="56574" hidden="1" xr:uid="{00000000-0005-0000-0000-0000D3030000}"/>
    <cellStyle name="Comma [0] 104" xfId="4683" hidden="1" xr:uid="{00000000-0005-0000-0000-0000D4030000}"/>
    <cellStyle name="Comma [0] 104" xfId="34071" hidden="1" xr:uid="{00000000-0005-0000-0000-0000D5030000}"/>
    <cellStyle name="Comma [0] 1040" xfId="6525" hidden="1" xr:uid="{00000000-0005-0000-0000-0000D6030000}"/>
    <cellStyle name="Comma [0] 1040" xfId="35913" hidden="1" xr:uid="{00000000-0005-0000-0000-0000D7030000}"/>
    <cellStyle name="Comma [0] 10400" xfId="27191" hidden="1" xr:uid="{00000000-0005-0000-0000-0000D8030000}"/>
    <cellStyle name="Comma [0] 10400" xfId="56578" hidden="1" xr:uid="{00000000-0005-0000-0000-0000D9030000}"/>
    <cellStyle name="Comma [0] 10401" xfId="27081" hidden="1" xr:uid="{00000000-0005-0000-0000-0000DA030000}"/>
    <cellStyle name="Comma [0] 10401" xfId="56468" hidden="1" xr:uid="{00000000-0005-0000-0000-0000DB030000}"/>
    <cellStyle name="Comma [0] 10402" xfId="27179" hidden="1" xr:uid="{00000000-0005-0000-0000-0000DC030000}"/>
    <cellStyle name="Comma [0] 10402" xfId="56566" hidden="1" xr:uid="{00000000-0005-0000-0000-0000DD030000}"/>
    <cellStyle name="Comma [0] 10403" xfId="27071" hidden="1" xr:uid="{00000000-0005-0000-0000-0000DE030000}"/>
    <cellStyle name="Comma [0] 10403" xfId="56458" hidden="1" xr:uid="{00000000-0005-0000-0000-0000DF030000}"/>
    <cellStyle name="Comma [0] 10404" xfId="27223" hidden="1" xr:uid="{00000000-0005-0000-0000-0000E0030000}"/>
    <cellStyle name="Comma [0] 10404" xfId="56610" hidden="1" xr:uid="{00000000-0005-0000-0000-0000E1030000}"/>
    <cellStyle name="Comma [0] 10405" xfId="27177" hidden="1" xr:uid="{00000000-0005-0000-0000-0000E2030000}"/>
    <cellStyle name="Comma [0] 10405" xfId="56564" hidden="1" xr:uid="{00000000-0005-0000-0000-0000E3030000}"/>
    <cellStyle name="Comma [0] 10406" xfId="27146" hidden="1" xr:uid="{00000000-0005-0000-0000-0000E4030000}"/>
    <cellStyle name="Comma [0] 10406" xfId="56533" hidden="1" xr:uid="{00000000-0005-0000-0000-0000E5030000}"/>
    <cellStyle name="Comma [0] 10407" xfId="27227" hidden="1" xr:uid="{00000000-0005-0000-0000-0000E6030000}"/>
    <cellStyle name="Comma [0] 10407" xfId="56614" hidden="1" xr:uid="{00000000-0005-0000-0000-0000E7030000}"/>
    <cellStyle name="Comma [0] 10408" xfId="27229" hidden="1" xr:uid="{00000000-0005-0000-0000-0000E8030000}"/>
    <cellStyle name="Comma [0] 10408" xfId="56616" hidden="1" xr:uid="{00000000-0005-0000-0000-0000E9030000}"/>
    <cellStyle name="Comma [0] 10409" xfId="27215" hidden="1" xr:uid="{00000000-0005-0000-0000-0000EA030000}"/>
    <cellStyle name="Comma [0] 10409" xfId="56602" hidden="1" xr:uid="{00000000-0005-0000-0000-0000EB030000}"/>
    <cellStyle name="Comma [0] 1041" xfId="6468" hidden="1" xr:uid="{00000000-0005-0000-0000-0000EC030000}"/>
    <cellStyle name="Comma [0] 1041" xfId="35856" hidden="1" xr:uid="{00000000-0005-0000-0000-0000ED030000}"/>
    <cellStyle name="Comma [0] 10410" xfId="27202" hidden="1" xr:uid="{00000000-0005-0000-0000-0000EE030000}"/>
    <cellStyle name="Comma [0] 10410" xfId="56589" hidden="1" xr:uid="{00000000-0005-0000-0000-0000EF030000}"/>
    <cellStyle name="Comma [0] 10411" xfId="27226" hidden="1" xr:uid="{00000000-0005-0000-0000-0000F0030000}"/>
    <cellStyle name="Comma [0] 10411" xfId="56613" hidden="1" xr:uid="{00000000-0005-0000-0000-0000F1030000}"/>
    <cellStyle name="Comma [0] 10412" xfId="27192" hidden="1" xr:uid="{00000000-0005-0000-0000-0000F2030000}"/>
    <cellStyle name="Comma [0] 10412" xfId="56579" hidden="1" xr:uid="{00000000-0005-0000-0000-0000F3030000}"/>
    <cellStyle name="Comma [0] 10413" xfId="27164" hidden="1" xr:uid="{00000000-0005-0000-0000-0000F4030000}"/>
    <cellStyle name="Comma [0] 10413" xfId="56551" hidden="1" xr:uid="{00000000-0005-0000-0000-0000F5030000}"/>
    <cellStyle name="Comma [0] 10414" xfId="27231" hidden="1" xr:uid="{00000000-0005-0000-0000-0000F6030000}"/>
    <cellStyle name="Comma [0] 10414" xfId="56618" hidden="1" xr:uid="{00000000-0005-0000-0000-0000F7030000}"/>
    <cellStyle name="Comma [0] 10415" xfId="27188" hidden="1" xr:uid="{00000000-0005-0000-0000-0000F8030000}"/>
    <cellStyle name="Comma [0] 10415" xfId="56575" hidden="1" xr:uid="{00000000-0005-0000-0000-0000F9030000}"/>
    <cellStyle name="Comma [0] 10416" xfId="27222" hidden="1" xr:uid="{00000000-0005-0000-0000-0000FA030000}"/>
    <cellStyle name="Comma [0] 10416" xfId="56609" hidden="1" xr:uid="{00000000-0005-0000-0000-0000FB030000}"/>
    <cellStyle name="Comma [0] 10417" xfId="27235" hidden="1" xr:uid="{00000000-0005-0000-0000-0000FC030000}"/>
    <cellStyle name="Comma [0] 10417" xfId="56622" hidden="1" xr:uid="{00000000-0005-0000-0000-0000FD030000}"/>
    <cellStyle name="Comma [0] 10418" xfId="27237" hidden="1" xr:uid="{00000000-0005-0000-0000-0000FE030000}"/>
    <cellStyle name="Comma [0] 10418" xfId="56624" hidden="1" xr:uid="{00000000-0005-0000-0000-0000FF030000}"/>
    <cellStyle name="Comma [0] 10419" xfId="27105" hidden="1" xr:uid="{00000000-0005-0000-0000-000000040000}"/>
    <cellStyle name="Comma [0] 10419" xfId="56492" hidden="1" xr:uid="{00000000-0005-0000-0000-000001040000}"/>
    <cellStyle name="Comma [0] 1042" xfId="6425" hidden="1" xr:uid="{00000000-0005-0000-0000-000002040000}"/>
    <cellStyle name="Comma [0] 1042" xfId="35813" hidden="1" xr:uid="{00000000-0005-0000-0000-000003040000}"/>
    <cellStyle name="Comma [0] 10420" xfId="27225" hidden="1" xr:uid="{00000000-0005-0000-0000-000004040000}"/>
    <cellStyle name="Comma [0] 10420" xfId="56612" hidden="1" xr:uid="{00000000-0005-0000-0000-000005040000}"/>
    <cellStyle name="Comma [0] 10421" xfId="27165" hidden="1" xr:uid="{00000000-0005-0000-0000-000006040000}"/>
    <cellStyle name="Comma [0] 10421" xfId="56552" hidden="1" xr:uid="{00000000-0005-0000-0000-000007040000}"/>
    <cellStyle name="Comma [0] 10422" xfId="27199" hidden="1" xr:uid="{00000000-0005-0000-0000-000008040000}"/>
    <cellStyle name="Comma [0] 10422" xfId="56586" hidden="1" xr:uid="{00000000-0005-0000-0000-000009040000}"/>
    <cellStyle name="Comma [0] 10423" xfId="27212" hidden="1" xr:uid="{00000000-0005-0000-0000-00000A040000}"/>
    <cellStyle name="Comma [0] 10423" xfId="56599" hidden="1" xr:uid="{00000000-0005-0000-0000-00000B040000}"/>
    <cellStyle name="Comma [0] 10424" xfId="27240" hidden="1" xr:uid="{00000000-0005-0000-0000-00000C040000}"/>
    <cellStyle name="Comma [0] 10424" xfId="56627" hidden="1" xr:uid="{00000000-0005-0000-0000-00000D040000}"/>
    <cellStyle name="Comma [0] 10425" xfId="27203" hidden="1" xr:uid="{00000000-0005-0000-0000-00000E040000}"/>
    <cellStyle name="Comma [0] 10425" xfId="56590" hidden="1" xr:uid="{00000000-0005-0000-0000-00000F040000}"/>
    <cellStyle name="Comma [0] 10426" xfId="27163" hidden="1" xr:uid="{00000000-0005-0000-0000-000010040000}"/>
    <cellStyle name="Comma [0] 10426" xfId="56550" hidden="1" xr:uid="{00000000-0005-0000-0000-000011040000}"/>
    <cellStyle name="Comma [0] 10427" xfId="27242" hidden="1" xr:uid="{00000000-0005-0000-0000-000012040000}"/>
    <cellStyle name="Comma [0] 10427" xfId="56629" hidden="1" xr:uid="{00000000-0005-0000-0000-000013040000}"/>
    <cellStyle name="Comma [0] 10428" xfId="27244" hidden="1" xr:uid="{00000000-0005-0000-0000-000014040000}"/>
    <cellStyle name="Comma [0] 10428" xfId="56631" hidden="1" xr:uid="{00000000-0005-0000-0000-000015040000}"/>
    <cellStyle name="Comma [0] 10429" xfId="27301" hidden="1" xr:uid="{00000000-0005-0000-0000-000016040000}"/>
    <cellStyle name="Comma [0] 10429" xfId="56688" hidden="1" xr:uid="{00000000-0005-0000-0000-000017040000}"/>
    <cellStyle name="Comma [0] 1043" xfId="6531" hidden="1" xr:uid="{00000000-0005-0000-0000-000018040000}"/>
    <cellStyle name="Comma [0] 1043" xfId="35919" hidden="1" xr:uid="{00000000-0005-0000-0000-000019040000}"/>
    <cellStyle name="Comma [0] 10430" xfId="27320" hidden="1" xr:uid="{00000000-0005-0000-0000-00001A040000}"/>
    <cellStyle name="Comma [0] 10430" xfId="56707" hidden="1" xr:uid="{00000000-0005-0000-0000-00001B040000}"/>
    <cellStyle name="Comma [0] 10431" xfId="27327" hidden="1" xr:uid="{00000000-0005-0000-0000-00001C040000}"/>
    <cellStyle name="Comma [0] 10431" xfId="56714" hidden="1" xr:uid="{00000000-0005-0000-0000-00001D040000}"/>
    <cellStyle name="Comma [0] 10432" xfId="27334" hidden="1" xr:uid="{00000000-0005-0000-0000-00001E040000}"/>
    <cellStyle name="Comma [0] 10432" xfId="56721" hidden="1" xr:uid="{00000000-0005-0000-0000-00001F040000}"/>
    <cellStyle name="Comma [0] 10433" xfId="27339" hidden="1" xr:uid="{00000000-0005-0000-0000-000020040000}"/>
    <cellStyle name="Comma [0] 10433" xfId="56726" hidden="1" xr:uid="{00000000-0005-0000-0000-000021040000}"/>
    <cellStyle name="Comma [0] 10434" xfId="27326" hidden="1" xr:uid="{00000000-0005-0000-0000-000022040000}"/>
    <cellStyle name="Comma [0] 10434" xfId="56713" hidden="1" xr:uid="{00000000-0005-0000-0000-000023040000}"/>
    <cellStyle name="Comma [0] 10435" xfId="27331" hidden="1" xr:uid="{00000000-0005-0000-0000-000024040000}"/>
    <cellStyle name="Comma [0] 10435" xfId="56718" hidden="1" xr:uid="{00000000-0005-0000-0000-000025040000}"/>
    <cellStyle name="Comma [0] 10436" xfId="27343" hidden="1" xr:uid="{00000000-0005-0000-0000-000026040000}"/>
    <cellStyle name="Comma [0] 10436" xfId="56730" hidden="1" xr:uid="{00000000-0005-0000-0000-000027040000}"/>
    <cellStyle name="Comma [0] 10437" xfId="27345" hidden="1" xr:uid="{00000000-0005-0000-0000-000028040000}"/>
    <cellStyle name="Comma [0] 10437" xfId="56732" hidden="1" xr:uid="{00000000-0005-0000-0000-000029040000}"/>
    <cellStyle name="Comma [0] 10438" xfId="27316" hidden="1" xr:uid="{00000000-0005-0000-0000-00002A040000}"/>
    <cellStyle name="Comma [0] 10438" xfId="56703" hidden="1" xr:uid="{00000000-0005-0000-0000-00002B040000}"/>
    <cellStyle name="Comma [0] 10439" xfId="27305" hidden="1" xr:uid="{00000000-0005-0000-0000-00002C040000}"/>
    <cellStyle name="Comma [0] 10439" xfId="56692" hidden="1" xr:uid="{00000000-0005-0000-0000-00002D040000}"/>
    <cellStyle name="Comma [0] 1044" xfId="6533" hidden="1" xr:uid="{00000000-0005-0000-0000-00002E040000}"/>
    <cellStyle name="Comma [0] 1044" xfId="35921" hidden="1" xr:uid="{00000000-0005-0000-0000-00002F040000}"/>
    <cellStyle name="Comma [0] 10440" xfId="27356" hidden="1" xr:uid="{00000000-0005-0000-0000-000030040000}"/>
    <cellStyle name="Comma [0] 10440" xfId="56743" hidden="1" xr:uid="{00000000-0005-0000-0000-000031040000}"/>
    <cellStyle name="Comma [0] 10441" xfId="27365" hidden="1" xr:uid="{00000000-0005-0000-0000-000032040000}"/>
    <cellStyle name="Comma [0] 10441" xfId="56752" hidden="1" xr:uid="{00000000-0005-0000-0000-000033040000}"/>
    <cellStyle name="Comma [0] 10442" xfId="27376" hidden="1" xr:uid="{00000000-0005-0000-0000-000034040000}"/>
    <cellStyle name="Comma [0] 10442" xfId="56763" hidden="1" xr:uid="{00000000-0005-0000-0000-000035040000}"/>
    <cellStyle name="Comma [0] 10443" xfId="27382" hidden="1" xr:uid="{00000000-0005-0000-0000-000036040000}"/>
    <cellStyle name="Comma [0] 10443" xfId="56769" hidden="1" xr:uid="{00000000-0005-0000-0000-000037040000}"/>
    <cellStyle name="Comma [0] 10444" xfId="27364" hidden="1" xr:uid="{00000000-0005-0000-0000-000038040000}"/>
    <cellStyle name="Comma [0] 10444" xfId="56751" hidden="1" xr:uid="{00000000-0005-0000-0000-000039040000}"/>
    <cellStyle name="Comma [0] 10445" xfId="27374" hidden="1" xr:uid="{00000000-0005-0000-0000-00003A040000}"/>
    <cellStyle name="Comma [0] 10445" xfId="56761" hidden="1" xr:uid="{00000000-0005-0000-0000-00003B040000}"/>
    <cellStyle name="Comma [0] 10446" xfId="27394" hidden="1" xr:uid="{00000000-0005-0000-0000-00003C040000}"/>
    <cellStyle name="Comma [0] 10446" xfId="56781" hidden="1" xr:uid="{00000000-0005-0000-0000-00003D040000}"/>
    <cellStyle name="Comma [0] 10447" xfId="27396" hidden="1" xr:uid="{00000000-0005-0000-0000-00003E040000}"/>
    <cellStyle name="Comma [0] 10447" xfId="56783" hidden="1" xr:uid="{00000000-0005-0000-0000-00003F040000}"/>
    <cellStyle name="Comma [0] 10448" xfId="27347" hidden="1" xr:uid="{00000000-0005-0000-0000-000040040000}"/>
    <cellStyle name="Comma [0] 10448" xfId="56734" hidden="1" xr:uid="{00000000-0005-0000-0000-000041040000}"/>
    <cellStyle name="Comma [0] 10449" xfId="27308" hidden="1" xr:uid="{00000000-0005-0000-0000-000042040000}"/>
    <cellStyle name="Comma [0] 10449" xfId="56695" hidden="1" xr:uid="{00000000-0005-0000-0000-000043040000}"/>
    <cellStyle name="Comma [0] 1045" xfId="6486" hidden="1" xr:uid="{00000000-0005-0000-0000-000044040000}"/>
    <cellStyle name="Comma [0] 1045" xfId="35874" hidden="1" xr:uid="{00000000-0005-0000-0000-000045040000}"/>
    <cellStyle name="Comma [0] 10450" xfId="27350" hidden="1" xr:uid="{00000000-0005-0000-0000-000046040000}"/>
    <cellStyle name="Comma [0] 10450" xfId="56737" hidden="1" xr:uid="{00000000-0005-0000-0000-000047040000}"/>
    <cellStyle name="Comma [0] 10451" xfId="27313" hidden="1" xr:uid="{00000000-0005-0000-0000-000048040000}"/>
    <cellStyle name="Comma [0] 10451" xfId="56700" hidden="1" xr:uid="{00000000-0005-0000-0000-000049040000}"/>
    <cellStyle name="Comma [0] 10452" xfId="27315" hidden="1" xr:uid="{00000000-0005-0000-0000-00004A040000}"/>
    <cellStyle name="Comma [0] 10452" xfId="56702" hidden="1" xr:uid="{00000000-0005-0000-0000-00004B040000}"/>
    <cellStyle name="Comma [0] 10453" xfId="27401" hidden="1" xr:uid="{00000000-0005-0000-0000-00004C040000}"/>
    <cellStyle name="Comma [0] 10453" xfId="56788" hidden="1" xr:uid="{00000000-0005-0000-0000-00004D040000}"/>
    <cellStyle name="Comma [0] 10454" xfId="27304" hidden="1" xr:uid="{00000000-0005-0000-0000-00004E040000}"/>
    <cellStyle name="Comma [0] 10454" xfId="56691" hidden="1" xr:uid="{00000000-0005-0000-0000-00004F040000}"/>
    <cellStyle name="Comma [0] 10455" xfId="27312" hidden="1" xr:uid="{00000000-0005-0000-0000-000050040000}"/>
    <cellStyle name="Comma [0] 10455" xfId="56699" hidden="1" xr:uid="{00000000-0005-0000-0000-000051040000}"/>
    <cellStyle name="Comma [0] 10456" xfId="27413" hidden="1" xr:uid="{00000000-0005-0000-0000-000052040000}"/>
    <cellStyle name="Comma [0] 10456" xfId="56800" hidden="1" xr:uid="{00000000-0005-0000-0000-000053040000}"/>
    <cellStyle name="Comma [0] 10457" xfId="27415" hidden="1" xr:uid="{00000000-0005-0000-0000-000054040000}"/>
    <cellStyle name="Comma [0] 10457" xfId="56802" hidden="1" xr:uid="{00000000-0005-0000-0000-000055040000}"/>
    <cellStyle name="Comma [0] 10458" xfId="27404" hidden="1" xr:uid="{00000000-0005-0000-0000-000056040000}"/>
    <cellStyle name="Comma [0] 10458" xfId="56791" hidden="1" xr:uid="{00000000-0005-0000-0000-000057040000}"/>
    <cellStyle name="Comma [0] 10459" xfId="27412" hidden="1" xr:uid="{00000000-0005-0000-0000-000058040000}"/>
    <cellStyle name="Comma [0] 10459" xfId="56799" hidden="1" xr:uid="{00000000-0005-0000-0000-000059040000}"/>
    <cellStyle name="Comma [0] 1046" xfId="6492" hidden="1" xr:uid="{00000000-0005-0000-0000-00005A040000}"/>
    <cellStyle name="Comma [0] 1046" xfId="35880" hidden="1" xr:uid="{00000000-0005-0000-0000-00005B040000}"/>
    <cellStyle name="Comma [0] 10460" xfId="27310" hidden="1" xr:uid="{00000000-0005-0000-0000-00005C040000}"/>
    <cellStyle name="Comma [0] 10460" xfId="56697" hidden="1" xr:uid="{00000000-0005-0000-0000-00005D040000}"/>
    <cellStyle name="Comma [0] 10461" xfId="27398" hidden="1" xr:uid="{00000000-0005-0000-0000-00005E040000}"/>
    <cellStyle name="Comma [0] 10461" xfId="56785" hidden="1" xr:uid="{00000000-0005-0000-0000-00005F040000}"/>
    <cellStyle name="Comma [0] 10462" xfId="27431" hidden="1" xr:uid="{00000000-0005-0000-0000-000060040000}"/>
    <cellStyle name="Comma [0] 10462" xfId="56818" hidden="1" xr:uid="{00000000-0005-0000-0000-000061040000}"/>
    <cellStyle name="Comma [0] 10463" xfId="27439" hidden="1" xr:uid="{00000000-0005-0000-0000-000062040000}"/>
    <cellStyle name="Comma [0] 10463" xfId="56826" hidden="1" xr:uid="{00000000-0005-0000-0000-000063040000}"/>
    <cellStyle name="Comma [0] 10464" xfId="27348" hidden="1" xr:uid="{00000000-0005-0000-0000-000064040000}"/>
    <cellStyle name="Comma [0] 10464" xfId="56735" hidden="1" xr:uid="{00000000-0005-0000-0000-000065040000}"/>
    <cellStyle name="Comma [0] 10465" xfId="27427" hidden="1" xr:uid="{00000000-0005-0000-0000-000066040000}"/>
    <cellStyle name="Comma [0] 10465" xfId="56814" hidden="1" xr:uid="{00000000-0005-0000-0000-000067040000}"/>
    <cellStyle name="Comma [0] 10466" xfId="27448" hidden="1" xr:uid="{00000000-0005-0000-0000-000068040000}"/>
    <cellStyle name="Comma [0] 10466" xfId="56835" hidden="1" xr:uid="{00000000-0005-0000-0000-000069040000}"/>
    <cellStyle name="Comma [0] 10467" xfId="27450" hidden="1" xr:uid="{00000000-0005-0000-0000-00006A040000}"/>
    <cellStyle name="Comma [0] 10467" xfId="56837" hidden="1" xr:uid="{00000000-0005-0000-0000-00006B040000}"/>
    <cellStyle name="Comma [0] 10468" xfId="27409" hidden="1" xr:uid="{00000000-0005-0000-0000-00006C040000}"/>
    <cellStyle name="Comma [0] 10468" xfId="56796" hidden="1" xr:uid="{00000000-0005-0000-0000-00006D040000}"/>
    <cellStyle name="Comma [0] 10469" xfId="27354" hidden="1" xr:uid="{00000000-0005-0000-0000-00006E040000}"/>
    <cellStyle name="Comma [0] 10469" xfId="56741" hidden="1" xr:uid="{00000000-0005-0000-0000-00006F040000}"/>
    <cellStyle name="Comma [0] 1047" xfId="3024" hidden="1" xr:uid="{00000000-0005-0000-0000-000070040000}"/>
    <cellStyle name="Comma [0] 1047" xfId="32413" hidden="1" xr:uid="{00000000-0005-0000-0000-000071040000}"/>
    <cellStyle name="Comma [0] 10470" xfId="27407" hidden="1" xr:uid="{00000000-0005-0000-0000-000072040000}"/>
    <cellStyle name="Comma [0] 10470" xfId="56794" hidden="1" xr:uid="{00000000-0005-0000-0000-000073040000}"/>
    <cellStyle name="Comma [0] 10471" xfId="27391" hidden="1" xr:uid="{00000000-0005-0000-0000-000074040000}"/>
    <cellStyle name="Comma [0] 10471" xfId="56778" hidden="1" xr:uid="{00000000-0005-0000-0000-000075040000}"/>
    <cellStyle name="Comma [0] 10472" xfId="27387" hidden="1" xr:uid="{00000000-0005-0000-0000-000076040000}"/>
    <cellStyle name="Comma [0] 10472" xfId="56774" hidden="1" xr:uid="{00000000-0005-0000-0000-000077040000}"/>
    <cellStyle name="Comma [0] 10473" xfId="27458" hidden="1" xr:uid="{00000000-0005-0000-0000-000078040000}"/>
    <cellStyle name="Comma [0] 10473" xfId="56845" hidden="1" xr:uid="{00000000-0005-0000-0000-000079040000}"/>
    <cellStyle name="Comma [0] 10474" xfId="27324" hidden="1" xr:uid="{00000000-0005-0000-0000-00007A040000}"/>
    <cellStyle name="Comma [0] 10474" xfId="56711" hidden="1" xr:uid="{00000000-0005-0000-0000-00007B040000}"/>
    <cellStyle name="Comma [0] 10475" xfId="27317" hidden="1" xr:uid="{00000000-0005-0000-0000-00007C040000}"/>
    <cellStyle name="Comma [0] 10475" xfId="56704" hidden="1" xr:uid="{00000000-0005-0000-0000-00007D040000}"/>
    <cellStyle name="Comma [0] 10476" xfId="27466" hidden="1" xr:uid="{00000000-0005-0000-0000-00007E040000}"/>
    <cellStyle name="Comma [0] 10476" xfId="56853" hidden="1" xr:uid="{00000000-0005-0000-0000-00007F040000}"/>
    <cellStyle name="Comma [0] 10477" xfId="27468" hidden="1" xr:uid="{00000000-0005-0000-0000-000080040000}"/>
    <cellStyle name="Comma [0] 10477" xfId="56855" hidden="1" xr:uid="{00000000-0005-0000-0000-000081040000}"/>
    <cellStyle name="Comma [0] 10478" xfId="27417" hidden="1" xr:uid="{00000000-0005-0000-0000-000082040000}"/>
    <cellStyle name="Comma [0] 10478" xfId="56804" hidden="1" xr:uid="{00000000-0005-0000-0000-000083040000}"/>
    <cellStyle name="Comma [0] 10479" xfId="27393" hidden="1" xr:uid="{00000000-0005-0000-0000-000084040000}"/>
    <cellStyle name="Comma [0] 10479" xfId="56780" hidden="1" xr:uid="{00000000-0005-0000-0000-000085040000}"/>
    <cellStyle name="Comma [0] 1048" xfId="6442" hidden="1" xr:uid="{00000000-0005-0000-0000-000086040000}"/>
    <cellStyle name="Comma [0] 1048" xfId="35830" hidden="1" xr:uid="{00000000-0005-0000-0000-000087040000}"/>
    <cellStyle name="Comma [0] 10480" xfId="27428" hidden="1" xr:uid="{00000000-0005-0000-0000-000088040000}"/>
    <cellStyle name="Comma [0] 10480" xfId="56815" hidden="1" xr:uid="{00000000-0005-0000-0000-000089040000}"/>
    <cellStyle name="Comma [0] 10481" xfId="27360" hidden="1" xr:uid="{00000000-0005-0000-0000-00008A040000}"/>
    <cellStyle name="Comma [0] 10481" xfId="56747" hidden="1" xr:uid="{00000000-0005-0000-0000-00008B040000}"/>
    <cellStyle name="Comma [0] 10482" xfId="27430" hidden="1" xr:uid="{00000000-0005-0000-0000-00008C040000}"/>
    <cellStyle name="Comma [0] 10482" xfId="56817" hidden="1" xr:uid="{00000000-0005-0000-0000-00008D040000}"/>
    <cellStyle name="Comma [0] 10483" xfId="27475" hidden="1" xr:uid="{00000000-0005-0000-0000-00008E040000}"/>
    <cellStyle name="Comma [0] 10483" xfId="56862" hidden="1" xr:uid="{00000000-0005-0000-0000-00008F040000}"/>
    <cellStyle name="Comma [0] 10484" xfId="27418" hidden="1" xr:uid="{00000000-0005-0000-0000-000090040000}"/>
    <cellStyle name="Comma [0] 10484" xfId="56805" hidden="1" xr:uid="{00000000-0005-0000-0000-000091040000}"/>
    <cellStyle name="Comma [0] 10485" xfId="27375" hidden="1" xr:uid="{00000000-0005-0000-0000-000092040000}"/>
    <cellStyle name="Comma [0] 10485" xfId="56762" hidden="1" xr:uid="{00000000-0005-0000-0000-000093040000}"/>
    <cellStyle name="Comma [0] 10486" xfId="27481" hidden="1" xr:uid="{00000000-0005-0000-0000-000094040000}"/>
    <cellStyle name="Comma [0] 10486" xfId="56868" hidden="1" xr:uid="{00000000-0005-0000-0000-000095040000}"/>
    <cellStyle name="Comma [0] 10487" xfId="27483" hidden="1" xr:uid="{00000000-0005-0000-0000-000096040000}"/>
    <cellStyle name="Comma [0] 10487" xfId="56870" hidden="1" xr:uid="{00000000-0005-0000-0000-000097040000}"/>
    <cellStyle name="Comma [0] 10488" xfId="27436" hidden="1" xr:uid="{00000000-0005-0000-0000-000098040000}"/>
    <cellStyle name="Comma [0] 10488" xfId="56823" hidden="1" xr:uid="{00000000-0005-0000-0000-000099040000}"/>
    <cellStyle name="Comma [0] 10489" xfId="27442" hidden="1" xr:uid="{00000000-0005-0000-0000-00009A040000}"/>
    <cellStyle name="Comma [0] 10489" xfId="56829" hidden="1" xr:uid="{00000000-0005-0000-0000-00009B040000}"/>
    <cellStyle name="Comma [0] 1049" xfId="6450" hidden="1" xr:uid="{00000000-0005-0000-0000-00009C040000}"/>
    <cellStyle name="Comma [0] 1049" xfId="35838" hidden="1" xr:uid="{00000000-0005-0000-0000-00009D040000}"/>
    <cellStyle name="Comma [0] 10490" xfId="27323" hidden="1" xr:uid="{00000000-0005-0000-0000-00009E040000}"/>
    <cellStyle name="Comma [0] 10490" xfId="56710" hidden="1" xr:uid="{00000000-0005-0000-0000-00009F040000}"/>
    <cellStyle name="Comma [0] 10491" xfId="27392" hidden="1" xr:uid="{00000000-0005-0000-0000-0000A0040000}"/>
    <cellStyle name="Comma [0] 10491" xfId="56779" hidden="1" xr:uid="{00000000-0005-0000-0000-0000A1040000}"/>
    <cellStyle name="Comma [0] 10492" xfId="27400" hidden="1" xr:uid="{00000000-0005-0000-0000-0000A2040000}"/>
    <cellStyle name="Comma [0] 10492" xfId="56787" hidden="1" xr:uid="{00000000-0005-0000-0000-0000A3040000}"/>
    <cellStyle name="Comma [0] 10493" xfId="27489" hidden="1" xr:uid="{00000000-0005-0000-0000-0000A4040000}"/>
    <cellStyle name="Comma [0] 10493" xfId="56876" hidden="1" xr:uid="{00000000-0005-0000-0000-0000A5040000}"/>
    <cellStyle name="Comma [0] 10494" xfId="27403" hidden="1" xr:uid="{00000000-0005-0000-0000-0000A6040000}"/>
    <cellStyle name="Comma [0] 10494" xfId="56790" hidden="1" xr:uid="{00000000-0005-0000-0000-0000A7040000}"/>
    <cellStyle name="Comma [0] 10495" xfId="27363" hidden="1" xr:uid="{00000000-0005-0000-0000-0000A8040000}"/>
    <cellStyle name="Comma [0] 10495" xfId="56750" hidden="1" xr:uid="{00000000-0005-0000-0000-0000A9040000}"/>
    <cellStyle name="Comma [0] 10496" xfId="27494" hidden="1" xr:uid="{00000000-0005-0000-0000-0000AA040000}"/>
    <cellStyle name="Comma [0] 10496" xfId="56881" hidden="1" xr:uid="{00000000-0005-0000-0000-0000AB040000}"/>
    <cellStyle name="Comma [0] 10497" xfId="27496" hidden="1" xr:uid="{00000000-0005-0000-0000-0000AC040000}"/>
    <cellStyle name="Comma [0] 10497" xfId="56883" hidden="1" xr:uid="{00000000-0005-0000-0000-0000AD040000}"/>
    <cellStyle name="Comma [0] 10498" xfId="27455" hidden="1" xr:uid="{00000000-0005-0000-0000-0000AE040000}"/>
    <cellStyle name="Comma [0] 10498" xfId="56842" hidden="1" xr:uid="{00000000-0005-0000-0000-0000AF040000}"/>
    <cellStyle name="Comma [0] 10499" xfId="27461" hidden="1" xr:uid="{00000000-0005-0000-0000-0000B0040000}"/>
    <cellStyle name="Comma [0] 10499" xfId="56848" hidden="1" xr:uid="{00000000-0005-0000-0000-0000B1040000}"/>
    <cellStyle name="Comma [0] 105" xfId="4662" hidden="1" xr:uid="{00000000-0005-0000-0000-0000B2040000}"/>
    <cellStyle name="Comma [0] 105" xfId="34050" hidden="1" xr:uid="{00000000-0005-0000-0000-0000B3040000}"/>
    <cellStyle name="Comma [0] 1050" xfId="6539" hidden="1" xr:uid="{00000000-0005-0000-0000-0000B4040000}"/>
    <cellStyle name="Comma [0] 1050" xfId="35927" hidden="1" xr:uid="{00000000-0005-0000-0000-0000B5040000}"/>
    <cellStyle name="Comma [0] 10500" xfId="27362" hidden="1" xr:uid="{00000000-0005-0000-0000-0000B6040000}"/>
    <cellStyle name="Comma [0] 10500" xfId="56749" hidden="1" xr:uid="{00000000-0005-0000-0000-0000B7040000}"/>
    <cellStyle name="Comma [0] 10501" xfId="27443" hidden="1" xr:uid="{00000000-0005-0000-0000-0000B8040000}"/>
    <cellStyle name="Comma [0] 10501" xfId="56830" hidden="1" xr:uid="{00000000-0005-0000-0000-0000B9040000}"/>
    <cellStyle name="Comma [0] 10502" xfId="27422" hidden="1" xr:uid="{00000000-0005-0000-0000-0000BA040000}"/>
    <cellStyle name="Comma [0] 10502" xfId="56809" hidden="1" xr:uid="{00000000-0005-0000-0000-0000BB040000}"/>
    <cellStyle name="Comma [0] 10503" xfId="27500" hidden="1" xr:uid="{00000000-0005-0000-0000-0000BC040000}"/>
    <cellStyle name="Comma [0] 10503" xfId="56887" hidden="1" xr:uid="{00000000-0005-0000-0000-0000BD040000}"/>
    <cellStyle name="Comma [0] 10504" xfId="27441" hidden="1" xr:uid="{00000000-0005-0000-0000-0000BE040000}"/>
    <cellStyle name="Comma [0] 10504" xfId="56828" hidden="1" xr:uid="{00000000-0005-0000-0000-0000BF040000}"/>
    <cellStyle name="Comma [0] 10505" xfId="27379" hidden="1" xr:uid="{00000000-0005-0000-0000-0000C0040000}"/>
    <cellStyle name="Comma [0] 10505" xfId="56766" hidden="1" xr:uid="{00000000-0005-0000-0000-0000C1040000}"/>
    <cellStyle name="Comma [0] 10506" xfId="27507" hidden="1" xr:uid="{00000000-0005-0000-0000-0000C2040000}"/>
    <cellStyle name="Comma [0] 10506" xfId="56894" hidden="1" xr:uid="{00000000-0005-0000-0000-0000C3040000}"/>
    <cellStyle name="Comma [0] 10507" xfId="27509" hidden="1" xr:uid="{00000000-0005-0000-0000-0000C4040000}"/>
    <cellStyle name="Comma [0] 10507" xfId="56896" hidden="1" xr:uid="{00000000-0005-0000-0000-0000C5040000}"/>
    <cellStyle name="Comma [0] 10508" xfId="27473" hidden="1" xr:uid="{00000000-0005-0000-0000-0000C6040000}"/>
    <cellStyle name="Comma [0] 10508" xfId="56860" hidden="1" xr:uid="{00000000-0005-0000-0000-0000C7040000}"/>
    <cellStyle name="Comma [0] 10509" xfId="27478" hidden="1" xr:uid="{00000000-0005-0000-0000-0000C8040000}"/>
    <cellStyle name="Comma [0] 10509" xfId="56865" hidden="1" xr:uid="{00000000-0005-0000-0000-0000C9040000}"/>
    <cellStyle name="Comma [0] 1051" xfId="6453" hidden="1" xr:uid="{00000000-0005-0000-0000-0000CA040000}"/>
    <cellStyle name="Comma [0] 1051" xfId="35841" hidden="1" xr:uid="{00000000-0005-0000-0000-0000CB040000}"/>
    <cellStyle name="Comma [0] 10510" xfId="27307" hidden="1" xr:uid="{00000000-0005-0000-0000-0000CC040000}"/>
    <cellStyle name="Comma [0] 10510" xfId="56694" hidden="1" xr:uid="{00000000-0005-0000-0000-0000CD040000}"/>
    <cellStyle name="Comma [0] 10511" xfId="27462" hidden="1" xr:uid="{00000000-0005-0000-0000-0000CE040000}"/>
    <cellStyle name="Comma [0] 10511" xfId="56849" hidden="1" xr:uid="{00000000-0005-0000-0000-0000CF040000}"/>
    <cellStyle name="Comma [0] 10512" xfId="27367" hidden="1" xr:uid="{00000000-0005-0000-0000-0000D0040000}"/>
    <cellStyle name="Comma [0] 10512" xfId="56754" hidden="1" xr:uid="{00000000-0005-0000-0000-0000D1040000}"/>
    <cellStyle name="Comma [0] 10513" xfId="27513" hidden="1" xr:uid="{00000000-0005-0000-0000-0000D2040000}"/>
    <cellStyle name="Comma [0] 10513" xfId="56900" hidden="1" xr:uid="{00000000-0005-0000-0000-0000D3040000}"/>
    <cellStyle name="Comma [0] 10514" xfId="27460" hidden="1" xr:uid="{00000000-0005-0000-0000-0000D4040000}"/>
    <cellStyle name="Comma [0] 10514" xfId="56847" hidden="1" xr:uid="{00000000-0005-0000-0000-0000D5040000}"/>
    <cellStyle name="Comma [0] 10515" xfId="27399" hidden="1" xr:uid="{00000000-0005-0000-0000-0000D6040000}"/>
    <cellStyle name="Comma [0] 10515" xfId="56786" hidden="1" xr:uid="{00000000-0005-0000-0000-0000D7040000}"/>
    <cellStyle name="Comma [0] 10516" xfId="27517" hidden="1" xr:uid="{00000000-0005-0000-0000-0000D8040000}"/>
    <cellStyle name="Comma [0] 10516" xfId="56904" hidden="1" xr:uid="{00000000-0005-0000-0000-0000D9040000}"/>
    <cellStyle name="Comma [0] 10517" xfId="27519" hidden="1" xr:uid="{00000000-0005-0000-0000-0000DA040000}"/>
    <cellStyle name="Comma [0] 10517" xfId="56906" hidden="1" xr:uid="{00000000-0005-0000-0000-0000DB040000}"/>
    <cellStyle name="Comma [0] 10518" xfId="27487" hidden="1" xr:uid="{00000000-0005-0000-0000-0000DC040000}"/>
    <cellStyle name="Comma [0] 10518" xfId="56874" hidden="1" xr:uid="{00000000-0005-0000-0000-0000DD040000}"/>
    <cellStyle name="Comma [0] 10519" xfId="27491" hidden="1" xr:uid="{00000000-0005-0000-0000-0000DE040000}"/>
    <cellStyle name="Comma [0] 10519" xfId="56878" hidden="1" xr:uid="{00000000-0005-0000-0000-0000DF040000}"/>
    <cellStyle name="Comma [0] 1052" xfId="6413" hidden="1" xr:uid="{00000000-0005-0000-0000-0000E0040000}"/>
    <cellStyle name="Comma [0] 1052" xfId="35801" hidden="1" xr:uid="{00000000-0005-0000-0000-0000E1040000}"/>
    <cellStyle name="Comma [0] 10520" xfId="27381" hidden="1" xr:uid="{00000000-0005-0000-0000-0000E2040000}"/>
    <cellStyle name="Comma [0] 10520" xfId="56768" hidden="1" xr:uid="{00000000-0005-0000-0000-0000E3040000}"/>
    <cellStyle name="Comma [0] 10521" xfId="27479" hidden="1" xr:uid="{00000000-0005-0000-0000-0000E4040000}"/>
    <cellStyle name="Comma [0] 10521" xfId="56866" hidden="1" xr:uid="{00000000-0005-0000-0000-0000E5040000}"/>
    <cellStyle name="Comma [0] 10522" xfId="27371" hidden="1" xr:uid="{00000000-0005-0000-0000-0000E6040000}"/>
    <cellStyle name="Comma [0] 10522" xfId="56758" hidden="1" xr:uid="{00000000-0005-0000-0000-0000E7040000}"/>
    <cellStyle name="Comma [0] 10523" xfId="27523" hidden="1" xr:uid="{00000000-0005-0000-0000-0000E8040000}"/>
    <cellStyle name="Comma [0] 10523" xfId="56910" hidden="1" xr:uid="{00000000-0005-0000-0000-0000E9040000}"/>
    <cellStyle name="Comma [0] 10524" xfId="27477" hidden="1" xr:uid="{00000000-0005-0000-0000-0000EA040000}"/>
    <cellStyle name="Comma [0] 10524" xfId="56864" hidden="1" xr:uid="{00000000-0005-0000-0000-0000EB040000}"/>
    <cellStyle name="Comma [0] 10525" xfId="27446" hidden="1" xr:uid="{00000000-0005-0000-0000-0000EC040000}"/>
    <cellStyle name="Comma [0] 10525" xfId="56833" hidden="1" xr:uid="{00000000-0005-0000-0000-0000ED040000}"/>
    <cellStyle name="Comma [0] 10526" xfId="27527" hidden="1" xr:uid="{00000000-0005-0000-0000-0000EE040000}"/>
    <cellStyle name="Comma [0] 10526" xfId="56914" hidden="1" xr:uid="{00000000-0005-0000-0000-0000EF040000}"/>
    <cellStyle name="Comma [0] 10527" xfId="27529" hidden="1" xr:uid="{00000000-0005-0000-0000-0000F0040000}"/>
    <cellStyle name="Comma [0] 10527" xfId="56916" hidden="1" xr:uid="{00000000-0005-0000-0000-0000F1040000}"/>
    <cellStyle name="Comma [0] 10528" xfId="27515" hidden="1" xr:uid="{00000000-0005-0000-0000-0000F2040000}"/>
    <cellStyle name="Comma [0] 10528" xfId="56902" hidden="1" xr:uid="{00000000-0005-0000-0000-0000F3040000}"/>
    <cellStyle name="Comma [0] 10529" xfId="27502" hidden="1" xr:uid="{00000000-0005-0000-0000-0000F4040000}"/>
    <cellStyle name="Comma [0] 10529" xfId="56889" hidden="1" xr:uid="{00000000-0005-0000-0000-0000F5040000}"/>
    <cellStyle name="Comma [0] 1053" xfId="6544" hidden="1" xr:uid="{00000000-0005-0000-0000-0000F6040000}"/>
    <cellStyle name="Comma [0] 1053" xfId="35932" hidden="1" xr:uid="{00000000-0005-0000-0000-0000F7040000}"/>
    <cellStyle name="Comma [0] 10530" xfId="27526" hidden="1" xr:uid="{00000000-0005-0000-0000-0000F8040000}"/>
    <cellStyle name="Comma [0] 10530" xfId="56913" hidden="1" xr:uid="{00000000-0005-0000-0000-0000F9040000}"/>
    <cellStyle name="Comma [0] 10531" xfId="27492" hidden="1" xr:uid="{00000000-0005-0000-0000-0000FA040000}"/>
    <cellStyle name="Comma [0] 10531" xfId="56879" hidden="1" xr:uid="{00000000-0005-0000-0000-0000FB040000}"/>
    <cellStyle name="Comma [0] 10532" xfId="27464" hidden="1" xr:uid="{00000000-0005-0000-0000-0000FC040000}"/>
    <cellStyle name="Comma [0] 10532" xfId="56851" hidden="1" xr:uid="{00000000-0005-0000-0000-0000FD040000}"/>
    <cellStyle name="Comma [0] 10533" xfId="27531" hidden="1" xr:uid="{00000000-0005-0000-0000-0000FE040000}"/>
    <cellStyle name="Comma [0] 10533" xfId="56918" hidden="1" xr:uid="{00000000-0005-0000-0000-0000FF040000}"/>
    <cellStyle name="Comma [0] 10534" xfId="27488" hidden="1" xr:uid="{00000000-0005-0000-0000-000000050000}"/>
    <cellStyle name="Comma [0] 10534" xfId="56875" hidden="1" xr:uid="{00000000-0005-0000-0000-000001050000}"/>
    <cellStyle name="Comma [0] 10535" xfId="27522" hidden="1" xr:uid="{00000000-0005-0000-0000-000002050000}"/>
    <cellStyle name="Comma [0] 10535" xfId="56909" hidden="1" xr:uid="{00000000-0005-0000-0000-000003050000}"/>
    <cellStyle name="Comma [0] 10536" xfId="27535" hidden="1" xr:uid="{00000000-0005-0000-0000-000004050000}"/>
    <cellStyle name="Comma [0] 10536" xfId="56922" hidden="1" xr:uid="{00000000-0005-0000-0000-000005050000}"/>
    <cellStyle name="Comma [0] 10537" xfId="27537" hidden="1" xr:uid="{00000000-0005-0000-0000-000006050000}"/>
    <cellStyle name="Comma [0] 10537" xfId="56924" hidden="1" xr:uid="{00000000-0005-0000-0000-000007050000}"/>
    <cellStyle name="Comma [0] 10538" xfId="27405" hidden="1" xr:uid="{00000000-0005-0000-0000-000008050000}"/>
    <cellStyle name="Comma [0] 10538" xfId="56792" hidden="1" xr:uid="{00000000-0005-0000-0000-000009050000}"/>
    <cellStyle name="Comma [0] 10539" xfId="27525" hidden="1" xr:uid="{00000000-0005-0000-0000-00000A050000}"/>
    <cellStyle name="Comma [0] 10539" xfId="56912" hidden="1" xr:uid="{00000000-0005-0000-0000-00000B050000}"/>
    <cellStyle name="Comma [0] 1054" xfId="6546" hidden="1" xr:uid="{00000000-0005-0000-0000-00000C050000}"/>
    <cellStyle name="Comma [0] 1054" xfId="35934" hidden="1" xr:uid="{00000000-0005-0000-0000-00000D050000}"/>
    <cellStyle name="Comma [0] 10540" xfId="27465" hidden="1" xr:uid="{00000000-0005-0000-0000-00000E050000}"/>
    <cellStyle name="Comma [0] 10540" xfId="56852" hidden="1" xr:uid="{00000000-0005-0000-0000-00000F050000}"/>
    <cellStyle name="Comma [0] 10541" xfId="27499" hidden="1" xr:uid="{00000000-0005-0000-0000-000010050000}"/>
    <cellStyle name="Comma [0] 10541" xfId="56886" hidden="1" xr:uid="{00000000-0005-0000-0000-000011050000}"/>
    <cellStyle name="Comma [0] 10542" xfId="27512" hidden="1" xr:uid="{00000000-0005-0000-0000-000012050000}"/>
    <cellStyle name="Comma [0] 10542" xfId="56899" hidden="1" xr:uid="{00000000-0005-0000-0000-000013050000}"/>
    <cellStyle name="Comma [0] 10543" xfId="27540" hidden="1" xr:uid="{00000000-0005-0000-0000-000014050000}"/>
    <cellStyle name="Comma [0] 10543" xfId="56927" hidden="1" xr:uid="{00000000-0005-0000-0000-000015050000}"/>
    <cellStyle name="Comma [0] 10544" xfId="27503" hidden="1" xr:uid="{00000000-0005-0000-0000-000016050000}"/>
    <cellStyle name="Comma [0] 10544" xfId="56890" hidden="1" xr:uid="{00000000-0005-0000-0000-000017050000}"/>
    <cellStyle name="Comma [0] 10545" xfId="27463" hidden="1" xr:uid="{00000000-0005-0000-0000-000018050000}"/>
    <cellStyle name="Comma [0] 10545" xfId="56850" hidden="1" xr:uid="{00000000-0005-0000-0000-000019050000}"/>
    <cellStyle name="Comma [0] 10546" xfId="27543" hidden="1" xr:uid="{00000000-0005-0000-0000-00001A050000}"/>
    <cellStyle name="Comma [0] 10546" xfId="56930" hidden="1" xr:uid="{00000000-0005-0000-0000-00001B050000}"/>
    <cellStyle name="Comma [0] 10547" xfId="27545" hidden="1" xr:uid="{00000000-0005-0000-0000-00001C050000}"/>
    <cellStyle name="Comma [0] 10547" xfId="56932" hidden="1" xr:uid="{00000000-0005-0000-0000-00001D050000}"/>
    <cellStyle name="Comma [0] 10548" xfId="27264" hidden="1" xr:uid="{00000000-0005-0000-0000-00001E050000}"/>
    <cellStyle name="Comma [0] 10548" xfId="56651" hidden="1" xr:uid="{00000000-0005-0000-0000-00001F050000}"/>
    <cellStyle name="Comma [0] 10549" xfId="27246" hidden="1" xr:uid="{00000000-0005-0000-0000-000020050000}"/>
    <cellStyle name="Comma [0] 10549" xfId="56633" hidden="1" xr:uid="{00000000-0005-0000-0000-000021050000}"/>
    <cellStyle name="Comma [0] 1055" xfId="6505" hidden="1" xr:uid="{00000000-0005-0000-0000-000022050000}"/>
    <cellStyle name="Comma [0] 1055" xfId="35893" hidden="1" xr:uid="{00000000-0005-0000-0000-000023050000}"/>
    <cellStyle name="Comma [0] 10550" xfId="27549" hidden="1" xr:uid="{00000000-0005-0000-0000-000024050000}"/>
    <cellStyle name="Comma [0] 10550" xfId="56936" hidden="1" xr:uid="{00000000-0005-0000-0000-000025050000}"/>
    <cellStyle name="Comma [0] 10551" xfId="27556" hidden="1" xr:uid="{00000000-0005-0000-0000-000026050000}"/>
    <cellStyle name="Comma [0] 10551" xfId="56943" hidden="1" xr:uid="{00000000-0005-0000-0000-000027050000}"/>
    <cellStyle name="Comma [0] 10552" xfId="27558" hidden="1" xr:uid="{00000000-0005-0000-0000-000028050000}"/>
    <cellStyle name="Comma [0] 10552" xfId="56945" hidden="1" xr:uid="{00000000-0005-0000-0000-000029050000}"/>
    <cellStyle name="Comma [0] 10553" xfId="27548" hidden="1" xr:uid="{00000000-0005-0000-0000-00002A050000}"/>
    <cellStyle name="Comma [0] 10553" xfId="56935" hidden="1" xr:uid="{00000000-0005-0000-0000-00002B050000}"/>
    <cellStyle name="Comma [0] 10554" xfId="27554" hidden="1" xr:uid="{00000000-0005-0000-0000-00002C050000}"/>
    <cellStyle name="Comma [0] 10554" xfId="56941" hidden="1" xr:uid="{00000000-0005-0000-0000-00002D050000}"/>
    <cellStyle name="Comma [0] 10555" xfId="27561" hidden="1" xr:uid="{00000000-0005-0000-0000-00002E050000}"/>
    <cellStyle name="Comma [0] 10555" xfId="56948" hidden="1" xr:uid="{00000000-0005-0000-0000-00002F050000}"/>
    <cellStyle name="Comma [0] 10556" xfId="27563" hidden="1" xr:uid="{00000000-0005-0000-0000-000030050000}"/>
    <cellStyle name="Comma [0] 10556" xfId="56950" hidden="1" xr:uid="{00000000-0005-0000-0000-000031050000}"/>
    <cellStyle name="Comma [0] 10557" xfId="27338" hidden="1" xr:uid="{00000000-0005-0000-0000-000032050000}"/>
    <cellStyle name="Comma [0] 10557" xfId="56725" hidden="1" xr:uid="{00000000-0005-0000-0000-000033050000}"/>
    <cellStyle name="Comma [0] 10558" xfId="27294" hidden="1" xr:uid="{00000000-0005-0000-0000-000034050000}"/>
    <cellStyle name="Comma [0] 10558" xfId="56681" hidden="1" xr:uid="{00000000-0005-0000-0000-000035050000}"/>
    <cellStyle name="Comma [0] 10559" xfId="27574" hidden="1" xr:uid="{00000000-0005-0000-0000-000036050000}"/>
    <cellStyle name="Comma [0] 10559" xfId="56961" hidden="1" xr:uid="{00000000-0005-0000-0000-000037050000}"/>
    <cellStyle name="Comma [0] 1056" xfId="6511" hidden="1" xr:uid="{00000000-0005-0000-0000-000038050000}"/>
    <cellStyle name="Comma [0] 1056" xfId="35899" hidden="1" xr:uid="{00000000-0005-0000-0000-000039050000}"/>
    <cellStyle name="Comma [0] 10560" xfId="27583" hidden="1" xr:uid="{00000000-0005-0000-0000-00003A050000}"/>
    <cellStyle name="Comma [0] 10560" xfId="56970" hidden="1" xr:uid="{00000000-0005-0000-0000-00003B050000}"/>
    <cellStyle name="Comma [0] 10561" xfId="27594" hidden="1" xr:uid="{00000000-0005-0000-0000-00003C050000}"/>
    <cellStyle name="Comma [0] 10561" xfId="56981" hidden="1" xr:uid="{00000000-0005-0000-0000-00003D050000}"/>
    <cellStyle name="Comma [0] 10562" xfId="27600" hidden="1" xr:uid="{00000000-0005-0000-0000-00003E050000}"/>
    <cellStyle name="Comma [0] 10562" xfId="56987" hidden="1" xr:uid="{00000000-0005-0000-0000-00003F050000}"/>
    <cellStyle name="Comma [0] 10563" xfId="27582" hidden="1" xr:uid="{00000000-0005-0000-0000-000040050000}"/>
    <cellStyle name="Comma [0] 10563" xfId="56969" hidden="1" xr:uid="{00000000-0005-0000-0000-000041050000}"/>
    <cellStyle name="Comma [0] 10564" xfId="27592" hidden="1" xr:uid="{00000000-0005-0000-0000-000042050000}"/>
    <cellStyle name="Comma [0] 10564" xfId="56979" hidden="1" xr:uid="{00000000-0005-0000-0000-000043050000}"/>
    <cellStyle name="Comma [0] 10565" xfId="27612" hidden="1" xr:uid="{00000000-0005-0000-0000-000044050000}"/>
    <cellStyle name="Comma [0] 10565" xfId="56999" hidden="1" xr:uid="{00000000-0005-0000-0000-000045050000}"/>
    <cellStyle name="Comma [0] 10566" xfId="27614" hidden="1" xr:uid="{00000000-0005-0000-0000-000046050000}"/>
    <cellStyle name="Comma [0] 10566" xfId="57001" hidden="1" xr:uid="{00000000-0005-0000-0000-000047050000}"/>
    <cellStyle name="Comma [0] 10567" xfId="27565" hidden="1" xr:uid="{00000000-0005-0000-0000-000048050000}"/>
    <cellStyle name="Comma [0] 10567" xfId="56952" hidden="1" xr:uid="{00000000-0005-0000-0000-000049050000}"/>
    <cellStyle name="Comma [0] 10568" xfId="27259" hidden="1" xr:uid="{00000000-0005-0000-0000-00004A050000}"/>
    <cellStyle name="Comma [0] 10568" xfId="56646" hidden="1" xr:uid="{00000000-0005-0000-0000-00004B050000}"/>
    <cellStyle name="Comma [0] 10569" xfId="27568" hidden="1" xr:uid="{00000000-0005-0000-0000-00004C050000}"/>
    <cellStyle name="Comma [0] 10569" xfId="56955" hidden="1" xr:uid="{00000000-0005-0000-0000-00004D050000}"/>
    <cellStyle name="Comma [0] 1057" xfId="6412" hidden="1" xr:uid="{00000000-0005-0000-0000-00004E050000}"/>
    <cellStyle name="Comma [0] 1057" xfId="35800" hidden="1" xr:uid="{00000000-0005-0000-0000-00004F050000}"/>
    <cellStyle name="Comma [0] 10570" xfId="27293" hidden="1" xr:uid="{00000000-0005-0000-0000-000050050000}"/>
    <cellStyle name="Comma [0] 10570" xfId="56680" hidden="1" xr:uid="{00000000-0005-0000-0000-000051050000}"/>
    <cellStyle name="Comma [0] 10571" xfId="27292" hidden="1" xr:uid="{00000000-0005-0000-0000-000052050000}"/>
    <cellStyle name="Comma [0] 10571" xfId="56679" hidden="1" xr:uid="{00000000-0005-0000-0000-000053050000}"/>
    <cellStyle name="Comma [0] 10572" xfId="27619" hidden="1" xr:uid="{00000000-0005-0000-0000-000054050000}"/>
    <cellStyle name="Comma [0] 10572" xfId="57006" hidden="1" xr:uid="{00000000-0005-0000-0000-000055050000}"/>
    <cellStyle name="Comma [0] 10573" xfId="27261" hidden="1" xr:uid="{00000000-0005-0000-0000-000056050000}"/>
    <cellStyle name="Comma [0] 10573" xfId="56648" hidden="1" xr:uid="{00000000-0005-0000-0000-000057050000}"/>
    <cellStyle name="Comma [0] 10574" xfId="27295" hidden="1" xr:uid="{00000000-0005-0000-0000-000058050000}"/>
    <cellStyle name="Comma [0] 10574" xfId="56682" hidden="1" xr:uid="{00000000-0005-0000-0000-000059050000}"/>
    <cellStyle name="Comma [0] 10575" xfId="27631" hidden="1" xr:uid="{00000000-0005-0000-0000-00005A050000}"/>
    <cellStyle name="Comma [0] 10575" xfId="57018" hidden="1" xr:uid="{00000000-0005-0000-0000-00005B050000}"/>
    <cellStyle name="Comma [0] 10576" xfId="27633" hidden="1" xr:uid="{00000000-0005-0000-0000-00005C050000}"/>
    <cellStyle name="Comma [0] 10576" xfId="57020" hidden="1" xr:uid="{00000000-0005-0000-0000-00005D050000}"/>
    <cellStyle name="Comma [0] 10577" xfId="27622" hidden="1" xr:uid="{00000000-0005-0000-0000-00005E050000}"/>
    <cellStyle name="Comma [0] 10577" xfId="57009" hidden="1" xr:uid="{00000000-0005-0000-0000-00005F050000}"/>
    <cellStyle name="Comma [0] 10578" xfId="27630" hidden="1" xr:uid="{00000000-0005-0000-0000-000060050000}"/>
    <cellStyle name="Comma [0] 10578" xfId="57017" hidden="1" xr:uid="{00000000-0005-0000-0000-000061050000}"/>
    <cellStyle name="Comma [0] 10579" xfId="27257" hidden="1" xr:uid="{00000000-0005-0000-0000-000062050000}"/>
    <cellStyle name="Comma [0] 10579" xfId="56644" hidden="1" xr:uid="{00000000-0005-0000-0000-000063050000}"/>
    <cellStyle name="Comma [0] 1058" xfId="6493" hidden="1" xr:uid="{00000000-0005-0000-0000-000064050000}"/>
    <cellStyle name="Comma [0] 1058" xfId="35881" hidden="1" xr:uid="{00000000-0005-0000-0000-000065050000}"/>
    <cellStyle name="Comma [0] 10580" xfId="27616" hidden="1" xr:uid="{00000000-0005-0000-0000-000066050000}"/>
    <cellStyle name="Comma [0] 10580" xfId="57003" hidden="1" xr:uid="{00000000-0005-0000-0000-000067050000}"/>
    <cellStyle name="Comma [0] 10581" xfId="27649" hidden="1" xr:uid="{00000000-0005-0000-0000-000068050000}"/>
    <cellStyle name="Comma [0] 10581" xfId="57036" hidden="1" xr:uid="{00000000-0005-0000-0000-000069050000}"/>
    <cellStyle name="Comma [0] 10582" xfId="27657" hidden="1" xr:uid="{00000000-0005-0000-0000-00006A050000}"/>
    <cellStyle name="Comma [0] 10582" xfId="57044" hidden="1" xr:uid="{00000000-0005-0000-0000-00006B050000}"/>
    <cellStyle name="Comma [0] 10583" xfId="27566" hidden="1" xr:uid="{00000000-0005-0000-0000-00006C050000}"/>
    <cellStyle name="Comma [0] 10583" xfId="56953" hidden="1" xr:uid="{00000000-0005-0000-0000-00006D050000}"/>
    <cellStyle name="Comma [0] 10584" xfId="27645" hidden="1" xr:uid="{00000000-0005-0000-0000-00006E050000}"/>
    <cellStyle name="Comma [0] 10584" xfId="57032" hidden="1" xr:uid="{00000000-0005-0000-0000-00006F050000}"/>
    <cellStyle name="Comma [0] 10585" xfId="27666" hidden="1" xr:uid="{00000000-0005-0000-0000-000070050000}"/>
    <cellStyle name="Comma [0] 10585" xfId="57053" hidden="1" xr:uid="{00000000-0005-0000-0000-000071050000}"/>
    <cellStyle name="Comma [0] 10586" xfId="27668" hidden="1" xr:uid="{00000000-0005-0000-0000-000072050000}"/>
    <cellStyle name="Comma [0] 10586" xfId="57055" hidden="1" xr:uid="{00000000-0005-0000-0000-000073050000}"/>
    <cellStyle name="Comma [0] 10587" xfId="27627" hidden="1" xr:uid="{00000000-0005-0000-0000-000074050000}"/>
    <cellStyle name="Comma [0] 10587" xfId="57014" hidden="1" xr:uid="{00000000-0005-0000-0000-000075050000}"/>
    <cellStyle name="Comma [0] 10588" xfId="27572" hidden="1" xr:uid="{00000000-0005-0000-0000-000076050000}"/>
    <cellStyle name="Comma [0] 10588" xfId="56959" hidden="1" xr:uid="{00000000-0005-0000-0000-000077050000}"/>
    <cellStyle name="Comma [0] 10589" xfId="27625" hidden="1" xr:uid="{00000000-0005-0000-0000-000078050000}"/>
    <cellStyle name="Comma [0] 10589" xfId="57012" hidden="1" xr:uid="{00000000-0005-0000-0000-000079050000}"/>
    <cellStyle name="Comma [0] 1059" xfId="6472" hidden="1" xr:uid="{00000000-0005-0000-0000-00007A050000}"/>
    <cellStyle name="Comma [0] 1059" xfId="35860" hidden="1" xr:uid="{00000000-0005-0000-0000-00007B050000}"/>
    <cellStyle name="Comma [0] 10590" xfId="27609" hidden="1" xr:uid="{00000000-0005-0000-0000-00007C050000}"/>
    <cellStyle name="Comma [0] 10590" xfId="56996" hidden="1" xr:uid="{00000000-0005-0000-0000-00007D050000}"/>
    <cellStyle name="Comma [0] 10591" xfId="27605" hidden="1" xr:uid="{00000000-0005-0000-0000-00007E050000}"/>
    <cellStyle name="Comma [0] 10591" xfId="56992" hidden="1" xr:uid="{00000000-0005-0000-0000-00007F050000}"/>
    <cellStyle name="Comma [0] 10592" xfId="27676" hidden="1" xr:uid="{00000000-0005-0000-0000-000080050000}"/>
    <cellStyle name="Comma [0] 10592" xfId="57063" hidden="1" xr:uid="{00000000-0005-0000-0000-000081050000}"/>
    <cellStyle name="Comma [0] 10593" xfId="27249" hidden="1" xr:uid="{00000000-0005-0000-0000-000082050000}"/>
    <cellStyle name="Comma [0] 10593" xfId="56636" hidden="1" xr:uid="{00000000-0005-0000-0000-000083050000}"/>
    <cellStyle name="Comma [0] 10594" xfId="27337" hidden="1" xr:uid="{00000000-0005-0000-0000-000084050000}"/>
    <cellStyle name="Comma [0] 10594" xfId="56724" hidden="1" xr:uid="{00000000-0005-0000-0000-000085050000}"/>
    <cellStyle name="Comma [0] 10595" xfId="27684" hidden="1" xr:uid="{00000000-0005-0000-0000-000086050000}"/>
    <cellStyle name="Comma [0] 10595" xfId="57071" hidden="1" xr:uid="{00000000-0005-0000-0000-000087050000}"/>
    <cellStyle name="Comma [0] 10596" xfId="27686" hidden="1" xr:uid="{00000000-0005-0000-0000-000088050000}"/>
    <cellStyle name="Comma [0] 10596" xfId="57073" hidden="1" xr:uid="{00000000-0005-0000-0000-000089050000}"/>
    <cellStyle name="Comma [0] 10597" xfId="27635" hidden="1" xr:uid="{00000000-0005-0000-0000-00008A050000}"/>
    <cellStyle name="Comma [0] 10597" xfId="57022" hidden="1" xr:uid="{00000000-0005-0000-0000-00008B050000}"/>
    <cellStyle name="Comma [0] 10598" xfId="27611" hidden="1" xr:uid="{00000000-0005-0000-0000-00008C050000}"/>
    <cellStyle name="Comma [0] 10598" xfId="56998" hidden="1" xr:uid="{00000000-0005-0000-0000-00008D050000}"/>
    <cellStyle name="Comma [0] 10599" xfId="27646" hidden="1" xr:uid="{00000000-0005-0000-0000-00008E050000}"/>
    <cellStyle name="Comma [0] 10599" xfId="57033" hidden="1" xr:uid="{00000000-0005-0000-0000-00008F050000}"/>
    <cellStyle name="Comma [0] 106" xfId="4740" hidden="1" xr:uid="{00000000-0005-0000-0000-000090050000}"/>
    <cellStyle name="Comma [0] 106" xfId="34128" hidden="1" xr:uid="{00000000-0005-0000-0000-000091050000}"/>
    <cellStyle name="Comma [0] 1060" xfId="6550" hidden="1" xr:uid="{00000000-0005-0000-0000-000092050000}"/>
    <cellStyle name="Comma [0] 1060" xfId="35938" hidden="1" xr:uid="{00000000-0005-0000-0000-000093050000}"/>
    <cellStyle name="Comma [0] 10600" xfId="27578" hidden="1" xr:uid="{00000000-0005-0000-0000-000094050000}"/>
    <cellStyle name="Comma [0] 10600" xfId="56965" hidden="1" xr:uid="{00000000-0005-0000-0000-000095050000}"/>
    <cellStyle name="Comma [0] 10601" xfId="27648" hidden="1" xr:uid="{00000000-0005-0000-0000-000096050000}"/>
    <cellStyle name="Comma [0] 10601" xfId="57035" hidden="1" xr:uid="{00000000-0005-0000-0000-000097050000}"/>
    <cellStyle name="Comma [0] 10602" xfId="27693" hidden="1" xr:uid="{00000000-0005-0000-0000-000098050000}"/>
    <cellStyle name="Comma [0] 10602" xfId="57080" hidden="1" xr:uid="{00000000-0005-0000-0000-000099050000}"/>
    <cellStyle name="Comma [0] 10603" xfId="27636" hidden="1" xr:uid="{00000000-0005-0000-0000-00009A050000}"/>
    <cellStyle name="Comma [0] 10603" xfId="57023" hidden="1" xr:uid="{00000000-0005-0000-0000-00009B050000}"/>
    <cellStyle name="Comma [0] 10604" xfId="27593" hidden="1" xr:uid="{00000000-0005-0000-0000-00009C050000}"/>
    <cellStyle name="Comma [0] 10604" xfId="56980" hidden="1" xr:uid="{00000000-0005-0000-0000-00009D050000}"/>
    <cellStyle name="Comma [0] 10605" xfId="27699" hidden="1" xr:uid="{00000000-0005-0000-0000-00009E050000}"/>
    <cellStyle name="Comma [0] 10605" xfId="57086" hidden="1" xr:uid="{00000000-0005-0000-0000-00009F050000}"/>
    <cellStyle name="Comma [0] 10606" xfId="27701" hidden="1" xr:uid="{00000000-0005-0000-0000-0000A0050000}"/>
    <cellStyle name="Comma [0] 10606" xfId="57088" hidden="1" xr:uid="{00000000-0005-0000-0000-0000A1050000}"/>
    <cellStyle name="Comma [0] 10607" xfId="27654" hidden="1" xr:uid="{00000000-0005-0000-0000-0000A2050000}"/>
    <cellStyle name="Comma [0] 10607" xfId="57041" hidden="1" xr:uid="{00000000-0005-0000-0000-0000A3050000}"/>
    <cellStyle name="Comma [0] 10608" xfId="27660" hidden="1" xr:uid="{00000000-0005-0000-0000-0000A4050000}"/>
    <cellStyle name="Comma [0] 10608" xfId="57047" hidden="1" xr:uid="{00000000-0005-0000-0000-0000A5050000}"/>
    <cellStyle name="Comma [0] 10609" xfId="27286" hidden="1" xr:uid="{00000000-0005-0000-0000-0000A6050000}"/>
    <cellStyle name="Comma [0] 10609" xfId="56673" hidden="1" xr:uid="{00000000-0005-0000-0000-0000A7050000}"/>
    <cellStyle name="Comma [0] 1061" xfId="6491" hidden="1" xr:uid="{00000000-0005-0000-0000-0000A8050000}"/>
    <cellStyle name="Comma [0] 1061" xfId="35879" hidden="1" xr:uid="{00000000-0005-0000-0000-0000A9050000}"/>
    <cellStyle name="Comma [0] 10610" xfId="27610" hidden="1" xr:uid="{00000000-0005-0000-0000-0000AA050000}"/>
    <cellStyle name="Comma [0] 10610" xfId="56997" hidden="1" xr:uid="{00000000-0005-0000-0000-0000AB050000}"/>
    <cellStyle name="Comma [0] 10611" xfId="27618" hidden="1" xr:uid="{00000000-0005-0000-0000-0000AC050000}"/>
    <cellStyle name="Comma [0] 10611" xfId="57005" hidden="1" xr:uid="{00000000-0005-0000-0000-0000AD050000}"/>
    <cellStyle name="Comma [0] 10612" xfId="27707" hidden="1" xr:uid="{00000000-0005-0000-0000-0000AE050000}"/>
    <cellStyle name="Comma [0] 10612" xfId="57094" hidden="1" xr:uid="{00000000-0005-0000-0000-0000AF050000}"/>
    <cellStyle name="Comma [0] 10613" xfId="27621" hidden="1" xr:uid="{00000000-0005-0000-0000-0000B0050000}"/>
    <cellStyle name="Comma [0] 10613" xfId="57008" hidden="1" xr:uid="{00000000-0005-0000-0000-0000B1050000}"/>
    <cellStyle name="Comma [0] 10614" xfId="27581" hidden="1" xr:uid="{00000000-0005-0000-0000-0000B2050000}"/>
    <cellStyle name="Comma [0] 10614" xfId="56968" hidden="1" xr:uid="{00000000-0005-0000-0000-0000B3050000}"/>
    <cellStyle name="Comma [0] 10615" xfId="27712" hidden="1" xr:uid="{00000000-0005-0000-0000-0000B4050000}"/>
    <cellStyle name="Comma [0] 10615" xfId="57099" hidden="1" xr:uid="{00000000-0005-0000-0000-0000B5050000}"/>
    <cellStyle name="Comma [0] 10616" xfId="27714" hidden="1" xr:uid="{00000000-0005-0000-0000-0000B6050000}"/>
    <cellStyle name="Comma [0] 10616" xfId="57101" hidden="1" xr:uid="{00000000-0005-0000-0000-0000B7050000}"/>
    <cellStyle name="Comma [0] 10617" xfId="27673" hidden="1" xr:uid="{00000000-0005-0000-0000-0000B8050000}"/>
    <cellStyle name="Comma [0] 10617" xfId="57060" hidden="1" xr:uid="{00000000-0005-0000-0000-0000B9050000}"/>
    <cellStyle name="Comma [0] 10618" xfId="27679" hidden="1" xr:uid="{00000000-0005-0000-0000-0000BA050000}"/>
    <cellStyle name="Comma [0] 10618" xfId="57066" hidden="1" xr:uid="{00000000-0005-0000-0000-0000BB050000}"/>
    <cellStyle name="Comma [0] 10619" xfId="27580" hidden="1" xr:uid="{00000000-0005-0000-0000-0000BC050000}"/>
    <cellStyle name="Comma [0] 10619" xfId="56967" hidden="1" xr:uid="{00000000-0005-0000-0000-0000BD050000}"/>
    <cellStyle name="Comma [0] 1062" xfId="6429" hidden="1" xr:uid="{00000000-0005-0000-0000-0000BE050000}"/>
    <cellStyle name="Comma [0] 1062" xfId="35817" hidden="1" xr:uid="{00000000-0005-0000-0000-0000BF050000}"/>
    <cellStyle name="Comma [0] 10620" xfId="27661" hidden="1" xr:uid="{00000000-0005-0000-0000-0000C0050000}"/>
    <cellStyle name="Comma [0] 10620" xfId="57048" hidden="1" xr:uid="{00000000-0005-0000-0000-0000C1050000}"/>
    <cellStyle name="Comma [0] 10621" xfId="27640" hidden="1" xr:uid="{00000000-0005-0000-0000-0000C2050000}"/>
    <cellStyle name="Comma [0] 10621" xfId="57027" hidden="1" xr:uid="{00000000-0005-0000-0000-0000C3050000}"/>
    <cellStyle name="Comma [0] 10622" xfId="27718" hidden="1" xr:uid="{00000000-0005-0000-0000-0000C4050000}"/>
    <cellStyle name="Comma [0] 10622" xfId="57105" hidden="1" xr:uid="{00000000-0005-0000-0000-0000C5050000}"/>
    <cellStyle name="Comma [0] 10623" xfId="27659" hidden="1" xr:uid="{00000000-0005-0000-0000-0000C6050000}"/>
    <cellStyle name="Comma [0] 10623" xfId="57046" hidden="1" xr:uid="{00000000-0005-0000-0000-0000C7050000}"/>
    <cellStyle name="Comma [0] 10624" xfId="27597" hidden="1" xr:uid="{00000000-0005-0000-0000-0000C8050000}"/>
    <cellStyle name="Comma [0] 10624" xfId="56984" hidden="1" xr:uid="{00000000-0005-0000-0000-0000C9050000}"/>
    <cellStyle name="Comma [0] 10625" xfId="27725" hidden="1" xr:uid="{00000000-0005-0000-0000-0000CA050000}"/>
    <cellStyle name="Comma [0] 10625" xfId="57112" hidden="1" xr:uid="{00000000-0005-0000-0000-0000CB050000}"/>
    <cellStyle name="Comma [0] 10626" xfId="27727" hidden="1" xr:uid="{00000000-0005-0000-0000-0000CC050000}"/>
    <cellStyle name="Comma [0] 10626" xfId="57114" hidden="1" xr:uid="{00000000-0005-0000-0000-0000CD050000}"/>
    <cellStyle name="Comma [0] 10627" xfId="27691" hidden="1" xr:uid="{00000000-0005-0000-0000-0000CE050000}"/>
    <cellStyle name="Comma [0] 10627" xfId="57078" hidden="1" xr:uid="{00000000-0005-0000-0000-0000CF050000}"/>
    <cellStyle name="Comma [0] 10628" xfId="27696" hidden="1" xr:uid="{00000000-0005-0000-0000-0000D0050000}"/>
    <cellStyle name="Comma [0] 10628" xfId="57083" hidden="1" xr:uid="{00000000-0005-0000-0000-0000D1050000}"/>
    <cellStyle name="Comma [0] 10629" xfId="27260" hidden="1" xr:uid="{00000000-0005-0000-0000-0000D2050000}"/>
    <cellStyle name="Comma [0] 10629" xfId="56647" hidden="1" xr:uid="{00000000-0005-0000-0000-0000D3050000}"/>
    <cellStyle name="Comma [0] 1063" xfId="6557" hidden="1" xr:uid="{00000000-0005-0000-0000-0000D4050000}"/>
    <cellStyle name="Comma [0] 1063" xfId="35945" hidden="1" xr:uid="{00000000-0005-0000-0000-0000D5050000}"/>
    <cellStyle name="Comma [0] 10630" xfId="27680" hidden="1" xr:uid="{00000000-0005-0000-0000-0000D6050000}"/>
    <cellStyle name="Comma [0] 10630" xfId="57067" hidden="1" xr:uid="{00000000-0005-0000-0000-0000D7050000}"/>
    <cellStyle name="Comma [0] 10631" xfId="27585" hidden="1" xr:uid="{00000000-0005-0000-0000-0000D8050000}"/>
    <cellStyle name="Comma [0] 10631" xfId="56972" hidden="1" xr:uid="{00000000-0005-0000-0000-0000D9050000}"/>
    <cellStyle name="Comma [0] 10632" xfId="27731" hidden="1" xr:uid="{00000000-0005-0000-0000-0000DA050000}"/>
    <cellStyle name="Comma [0] 10632" xfId="57118" hidden="1" xr:uid="{00000000-0005-0000-0000-0000DB050000}"/>
    <cellStyle name="Comma [0] 10633" xfId="27678" hidden="1" xr:uid="{00000000-0005-0000-0000-0000DC050000}"/>
    <cellStyle name="Comma [0] 10633" xfId="57065" hidden="1" xr:uid="{00000000-0005-0000-0000-0000DD050000}"/>
    <cellStyle name="Comma [0] 10634" xfId="27617" hidden="1" xr:uid="{00000000-0005-0000-0000-0000DE050000}"/>
    <cellStyle name="Comma [0] 10634" xfId="57004" hidden="1" xr:uid="{00000000-0005-0000-0000-0000DF050000}"/>
    <cellStyle name="Comma [0] 10635" xfId="27735" hidden="1" xr:uid="{00000000-0005-0000-0000-0000E0050000}"/>
    <cellStyle name="Comma [0] 10635" xfId="57122" hidden="1" xr:uid="{00000000-0005-0000-0000-0000E1050000}"/>
    <cellStyle name="Comma [0] 10636" xfId="27737" hidden="1" xr:uid="{00000000-0005-0000-0000-0000E2050000}"/>
    <cellStyle name="Comma [0] 10636" xfId="57124" hidden="1" xr:uid="{00000000-0005-0000-0000-0000E3050000}"/>
    <cellStyle name="Comma [0] 10637" xfId="27705" hidden="1" xr:uid="{00000000-0005-0000-0000-0000E4050000}"/>
    <cellStyle name="Comma [0] 10637" xfId="57092" hidden="1" xr:uid="{00000000-0005-0000-0000-0000E5050000}"/>
    <cellStyle name="Comma [0] 10638" xfId="27709" hidden="1" xr:uid="{00000000-0005-0000-0000-0000E6050000}"/>
    <cellStyle name="Comma [0] 10638" xfId="57096" hidden="1" xr:uid="{00000000-0005-0000-0000-0000E7050000}"/>
    <cellStyle name="Comma [0] 10639" xfId="27599" hidden="1" xr:uid="{00000000-0005-0000-0000-0000E8050000}"/>
    <cellStyle name="Comma [0] 10639" xfId="56986" hidden="1" xr:uid="{00000000-0005-0000-0000-0000E9050000}"/>
    <cellStyle name="Comma [0] 1064" xfId="6559" hidden="1" xr:uid="{00000000-0005-0000-0000-0000EA050000}"/>
    <cellStyle name="Comma [0] 1064" xfId="35947" hidden="1" xr:uid="{00000000-0005-0000-0000-0000EB050000}"/>
    <cellStyle name="Comma [0] 10640" xfId="27697" hidden="1" xr:uid="{00000000-0005-0000-0000-0000EC050000}"/>
    <cellStyle name="Comma [0] 10640" xfId="57084" hidden="1" xr:uid="{00000000-0005-0000-0000-0000ED050000}"/>
    <cellStyle name="Comma [0] 10641" xfId="27589" hidden="1" xr:uid="{00000000-0005-0000-0000-0000EE050000}"/>
    <cellStyle name="Comma [0] 10641" xfId="56976" hidden="1" xr:uid="{00000000-0005-0000-0000-0000EF050000}"/>
    <cellStyle name="Comma [0] 10642" xfId="27741" hidden="1" xr:uid="{00000000-0005-0000-0000-0000F0050000}"/>
    <cellStyle name="Comma [0] 10642" xfId="57128" hidden="1" xr:uid="{00000000-0005-0000-0000-0000F1050000}"/>
    <cellStyle name="Comma [0] 10643" xfId="27695" hidden="1" xr:uid="{00000000-0005-0000-0000-0000F2050000}"/>
    <cellStyle name="Comma [0] 10643" xfId="57082" hidden="1" xr:uid="{00000000-0005-0000-0000-0000F3050000}"/>
    <cellStyle name="Comma [0] 10644" xfId="27664" hidden="1" xr:uid="{00000000-0005-0000-0000-0000F4050000}"/>
    <cellStyle name="Comma [0] 10644" xfId="57051" hidden="1" xr:uid="{00000000-0005-0000-0000-0000F5050000}"/>
    <cellStyle name="Comma [0] 10645" xfId="27745" hidden="1" xr:uid="{00000000-0005-0000-0000-0000F6050000}"/>
    <cellStyle name="Comma [0] 10645" xfId="57132" hidden="1" xr:uid="{00000000-0005-0000-0000-0000F7050000}"/>
    <cellStyle name="Comma [0] 10646" xfId="27747" hidden="1" xr:uid="{00000000-0005-0000-0000-0000F8050000}"/>
    <cellStyle name="Comma [0] 10646" xfId="57134" hidden="1" xr:uid="{00000000-0005-0000-0000-0000F9050000}"/>
    <cellStyle name="Comma [0] 10647" xfId="27733" hidden="1" xr:uid="{00000000-0005-0000-0000-0000FA050000}"/>
    <cellStyle name="Comma [0] 10647" xfId="57120" hidden="1" xr:uid="{00000000-0005-0000-0000-0000FB050000}"/>
    <cellStyle name="Comma [0] 10648" xfId="27720" hidden="1" xr:uid="{00000000-0005-0000-0000-0000FC050000}"/>
    <cellStyle name="Comma [0] 10648" xfId="57107" hidden="1" xr:uid="{00000000-0005-0000-0000-0000FD050000}"/>
    <cellStyle name="Comma [0] 10649" xfId="27744" hidden="1" xr:uid="{00000000-0005-0000-0000-0000FE050000}"/>
    <cellStyle name="Comma [0] 10649" xfId="57131" hidden="1" xr:uid="{00000000-0005-0000-0000-0000FF050000}"/>
    <cellStyle name="Comma [0] 1065" xfId="6523" hidden="1" xr:uid="{00000000-0005-0000-0000-000000060000}"/>
    <cellStyle name="Comma [0] 1065" xfId="35911" hidden="1" xr:uid="{00000000-0005-0000-0000-000001060000}"/>
    <cellStyle name="Comma [0] 10650" xfId="27710" hidden="1" xr:uid="{00000000-0005-0000-0000-000002060000}"/>
    <cellStyle name="Comma [0] 10650" xfId="57097" hidden="1" xr:uid="{00000000-0005-0000-0000-000003060000}"/>
    <cellStyle name="Comma [0] 10651" xfId="27682" hidden="1" xr:uid="{00000000-0005-0000-0000-000004060000}"/>
    <cellStyle name="Comma [0] 10651" xfId="57069" hidden="1" xr:uid="{00000000-0005-0000-0000-000005060000}"/>
    <cellStyle name="Comma [0] 10652" xfId="27749" hidden="1" xr:uid="{00000000-0005-0000-0000-000006060000}"/>
    <cellStyle name="Comma [0] 10652" xfId="57136" hidden="1" xr:uid="{00000000-0005-0000-0000-000007060000}"/>
    <cellStyle name="Comma [0] 10653" xfId="27706" hidden="1" xr:uid="{00000000-0005-0000-0000-000008060000}"/>
    <cellStyle name="Comma [0] 10653" xfId="57093" hidden="1" xr:uid="{00000000-0005-0000-0000-000009060000}"/>
    <cellStyle name="Comma [0] 10654" xfId="27740" hidden="1" xr:uid="{00000000-0005-0000-0000-00000A060000}"/>
    <cellStyle name="Comma [0] 10654" xfId="57127" hidden="1" xr:uid="{00000000-0005-0000-0000-00000B060000}"/>
    <cellStyle name="Comma [0] 10655" xfId="27753" hidden="1" xr:uid="{00000000-0005-0000-0000-00000C060000}"/>
    <cellStyle name="Comma [0] 10655" xfId="57140" hidden="1" xr:uid="{00000000-0005-0000-0000-00000D060000}"/>
    <cellStyle name="Comma [0] 10656" xfId="27755" hidden="1" xr:uid="{00000000-0005-0000-0000-00000E060000}"/>
    <cellStyle name="Comma [0] 10656" xfId="57142" hidden="1" xr:uid="{00000000-0005-0000-0000-00000F060000}"/>
    <cellStyle name="Comma [0] 10657" xfId="27623" hidden="1" xr:uid="{00000000-0005-0000-0000-000010060000}"/>
    <cellStyle name="Comma [0] 10657" xfId="57010" hidden="1" xr:uid="{00000000-0005-0000-0000-000011060000}"/>
    <cellStyle name="Comma [0] 10658" xfId="27743" hidden="1" xr:uid="{00000000-0005-0000-0000-000012060000}"/>
    <cellStyle name="Comma [0] 10658" xfId="57130" hidden="1" xr:uid="{00000000-0005-0000-0000-000013060000}"/>
    <cellStyle name="Comma [0] 10659" xfId="27683" hidden="1" xr:uid="{00000000-0005-0000-0000-000014060000}"/>
    <cellStyle name="Comma [0] 10659" xfId="57070" hidden="1" xr:uid="{00000000-0005-0000-0000-000015060000}"/>
    <cellStyle name="Comma [0] 1066" xfId="6528" hidden="1" xr:uid="{00000000-0005-0000-0000-000016060000}"/>
    <cellStyle name="Comma [0] 1066" xfId="35916" hidden="1" xr:uid="{00000000-0005-0000-0000-000017060000}"/>
    <cellStyle name="Comma [0] 10660" xfId="27717" hidden="1" xr:uid="{00000000-0005-0000-0000-000018060000}"/>
    <cellStyle name="Comma [0] 10660" xfId="57104" hidden="1" xr:uid="{00000000-0005-0000-0000-000019060000}"/>
    <cellStyle name="Comma [0] 10661" xfId="27730" hidden="1" xr:uid="{00000000-0005-0000-0000-00001A060000}"/>
    <cellStyle name="Comma [0] 10661" xfId="57117" hidden="1" xr:uid="{00000000-0005-0000-0000-00001B060000}"/>
    <cellStyle name="Comma [0] 10662" xfId="27758" hidden="1" xr:uid="{00000000-0005-0000-0000-00001C060000}"/>
    <cellStyle name="Comma [0] 10662" xfId="57145" hidden="1" xr:uid="{00000000-0005-0000-0000-00001D060000}"/>
    <cellStyle name="Comma [0] 10663" xfId="27721" hidden="1" xr:uid="{00000000-0005-0000-0000-00001E060000}"/>
    <cellStyle name="Comma [0] 10663" xfId="57108" hidden="1" xr:uid="{00000000-0005-0000-0000-00001F060000}"/>
    <cellStyle name="Comma [0] 10664" xfId="27681" hidden="1" xr:uid="{00000000-0005-0000-0000-000020060000}"/>
    <cellStyle name="Comma [0] 10664" xfId="57068" hidden="1" xr:uid="{00000000-0005-0000-0000-000021060000}"/>
    <cellStyle name="Comma [0] 10665" xfId="27760" hidden="1" xr:uid="{00000000-0005-0000-0000-000022060000}"/>
    <cellStyle name="Comma [0] 10665" xfId="57147" hidden="1" xr:uid="{00000000-0005-0000-0000-000023060000}"/>
    <cellStyle name="Comma [0] 10666" xfId="27762" hidden="1" xr:uid="{00000000-0005-0000-0000-000024060000}"/>
    <cellStyle name="Comma [0] 10666" xfId="57149" hidden="1" xr:uid="{00000000-0005-0000-0000-000025060000}"/>
    <cellStyle name="Comma [0] 10667" xfId="27274" hidden="1" xr:uid="{00000000-0005-0000-0000-000026060000}"/>
    <cellStyle name="Comma [0] 10667" xfId="56661" hidden="1" xr:uid="{00000000-0005-0000-0000-000027060000}"/>
    <cellStyle name="Comma [0] 10668" xfId="27271" hidden="1" xr:uid="{00000000-0005-0000-0000-000028060000}"/>
    <cellStyle name="Comma [0] 10668" xfId="56658" hidden="1" xr:uid="{00000000-0005-0000-0000-000029060000}"/>
    <cellStyle name="Comma [0] 10669" xfId="27768" hidden="1" xr:uid="{00000000-0005-0000-0000-00002A060000}"/>
    <cellStyle name="Comma [0] 10669" xfId="57155" hidden="1" xr:uid="{00000000-0005-0000-0000-00002B060000}"/>
    <cellStyle name="Comma [0] 1067" xfId="2989" hidden="1" xr:uid="{00000000-0005-0000-0000-00002C060000}"/>
    <cellStyle name="Comma [0] 1067" xfId="32378" hidden="1" xr:uid="{00000000-0005-0000-0000-00002D060000}"/>
    <cellStyle name="Comma [0] 10670" xfId="27774" hidden="1" xr:uid="{00000000-0005-0000-0000-00002E060000}"/>
    <cellStyle name="Comma [0] 10670" xfId="57161" hidden="1" xr:uid="{00000000-0005-0000-0000-00002F060000}"/>
    <cellStyle name="Comma [0] 10671" xfId="27776" hidden="1" xr:uid="{00000000-0005-0000-0000-000030060000}"/>
    <cellStyle name="Comma [0] 10671" xfId="57163" hidden="1" xr:uid="{00000000-0005-0000-0000-000031060000}"/>
    <cellStyle name="Comma [0] 10672" xfId="27767" hidden="1" xr:uid="{00000000-0005-0000-0000-000032060000}"/>
    <cellStyle name="Comma [0] 10672" xfId="57154" hidden="1" xr:uid="{00000000-0005-0000-0000-000033060000}"/>
    <cellStyle name="Comma [0] 10673" xfId="27772" hidden="1" xr:uid="{00000000-0005-0000-0000-000034060000}"/>
    <cellStyle name="Comma [0] 10673" xfId="57159" hidden="1" xr:uid="{00000000-0005-0000-0000-000035060000}"/>
    <cellStyle name="Comma [0] 10674" xfId="27778" hidden="1" xr:uid="{00000000-0005-0000-0000-000036060000}"/>
    <cellStyle name="Comma [0] 10674" xfId="57165" hidden="1" xr:uid="{00000000-0005-0000-0000-000037060000}"/>
    <cellStyle name="Comma [0] 10675" xfId="27780" hidden="1" xr:uid="{00000000-0005-0000-0000-000038060000}"/>
    <cellStyle name="Comma [0] 10675" xfId="57167" hidden="1" xr:uid="{00000000-0005-0000-0000-000039060000}"/>
    <cellStyle name="Comma [0] 10676" xfId="27297" hidden="1" xr:uid="{00000000-0005-0000-0000-00003A060000}"/>
    <cellStyle name="Comma [0] 10676" xfId="56684" hidden="1" xr:uid="{00000000-0005-0000-0000-00003B060000}"/>
    <cellStyle name="Comma [0] 10677" xfId="27299" hidden="1" xr:uid="{00000000-0005-0000-0000-00003C060000}"/>
    <cellStyle name="Comma [0] 10677" xfId="56686" hidden="1" xr:uid="{00000000-0005-0000-0000-00003D060000}"/>
    <cellStyle name="Comma [0] 10678" xfId="27791" hidden="1" xr:uid="{00000000-0005-0000-0000-00003E060000}"/>
    <cellStyle name="Comma [0] 10678" xfId="57178" hidden="1" xr:uid="{00000000-0005-0000-0000-00003F060000}"/>
    <cellStyle name="Comma [0] 10679" xfId="27800" hidden="1" xr:uid="{00000000-0005-0000-0000-000040060000}"/>
    <cellStyle name="Comma [0] 10679" xfId="57187" hidden="1" xr:uid="{00000000-0005-0000-0000-000041060000}"/>
    <cellStyle name="Comma [0] 1068" xfId="6512" hidden="1" xr:uid="{00000000-0005-0000-0000-000042060000}"/>
    <cellStyle name="Comma [0] 1068" xfId="35900" hidden="1" xr:uid="{00000000-0005-0000-0000-000043060000}"/>
    <cellStyle name="Comma [0] 10680" xfId="27811" hidden="1" xr:uid="{00000000-0005-0000-0000-000044060000}"/>
    <cellStyle name="Comma [0] 10680" xfId="57198" hidden="1" xr:uid="{00000000-0005-0000-0000-000045060000}"/>
    <cellStyle name="Comma [0] 10681" xfId="27817" hidden="1" xr:uid="{00000000-0005-0000-0000-000046060000}"/>
    <cellStyle name="Comma [0] 10681" xfId="57204" hidden="1" xr:uid="{00000000-0005-0000-0000-000047060000}"/>
    <cellStyle name="Comma [0] 10682" xfId="27799" hidden="1" xr:uid="{00000000-0005-0000-0000-000048060000}"/>
    <cellStyle name="Comma [0] 10682" xfId="57186" hidden="1" xr:uid="{00000000-0005-0000-0000-000049060000}"/>
    <cellStyle name="Comma [0] 10683" xfId="27809" hidden="1" xr:uid="{00000000-0005-0000-0000-00004A060000}"/>
    <cellStyle name="Comma [0] 10683" xfId="57196" hidden="1" xr:uid="{00000000-0005-0000-0000-00004B060000}"/>
    <cellStyle name="Comma [0] 10684" xfId="27829" hidden="1" xr:uid="{00000000-0005-0000-0000-00004C060000}"/>
    <cellStyle name="Comma [0] 10684" xfId="57216" hidden="1" xr:uid="{00000000-0005-0000-0000-00004D060000}"/>
    <cellStyle name="Comma [0] 10685" xfId="27831" hidden="1" xr:uid="{00000000-0005-0000-0000-00004E060000}"/>
    <cellStyle name="Comma [0] 10685" xfId="57218" hidden="1" xr:uid="{00000000-0005-0000-0000-00004F060000}"/>
    <cellStyle name="Comma [0] 10686" xfId="27782" hidden="1" xr:uid="{00000000-0005-0000-0000-000050060000}"/>
    <cellStyle name="Comma [0] 10686" xfId="57169" hidden="1" xr:uid="{00000000-0005-0000-0000-000051060000}"/>
    <cellStyle name="Comma [0] 10687" xfId="27279" hidden="1" xr:uid="{00000000-0005-0000-0000-000052060000}"/>
    <cellStyle name="Comma [0] 10687" xfId="56666" hidden="1" xr:uid="{00000000-0005-0000-0000-000053060000}"/>
    <cellStyle name="Comma [0] 10688" xfId="27785" hidden="1" xr:uid="{00000000-0005-0000-0000-000054060000}"/>
    <cellStyle name="Comma [0] 10688" xfId="57172" hidden="1" xr:uid="{00000000-0005-0000-0000-000055060000}"/>
    <cellStyle name="Comma [0] 10689" xfId="27284" hidden="1" xr:uid="{00000000-0005-0000-0000-000056060000}"/>
    <cellStyle name="Comma [0] 10689" xfId="56671" hidden="1" xr:uid="{00000000-0005-0000-0000-000057060000}"/>
    <cellStyle name="Comma [0] 1069" xfId="6417" hidden="1" xr:uid="{00000000-0005-0000-0000-000058060000}"/>
    <cellStyle name="Comma [0] 1069" xfId="35805" hidden="1" xr:uid="{00000000-0005-0000-0000-000059060000}"/>
    <cellStyle name="Comma [0] 10690" xfId="27268" hidden="1" xr:uid="{00000000-0005-0000-0000-00005A060000}"/>
    <cellStyle name="Comma [0] 10690" xfId="56655" hidden="1" xr:uid="{00000000-0005-0000-0000-00005B060000}"/>
    <cellStyle name="Comma [0] 10691" xfId="27836" hidden="1" xr:uid="{00000000-0005-0000-0000-00005C060000}"/>
    <cellStyle name="Comma [0] 10691" xfId="57223" hidden="1" xr:uid="{00000000-0005-0000-0000-00005D060000}"/>
    <cellStyle name="Comma [0] 10692" xfId="27277" hidden="1" xr:uid="{00000000-0005-0000-0000-00005E060000}"/>
    <cellStyle name="Comma [0] 10692" xfId="56664" hidden="1" xr:uid="{00000000-0005-0000-0000-00005F060000}"/>
    <cellStyle name="Comma [0] 10693" xfId="27298" hidden="1" xr:uid="{00000000-0005-0000-0000-000060060000}"/>
    <cellStyle name="Comma [0] 10693" xfId="56685" hidden="1" xr:uid="{00000000-0005-0000-0000-000061060000}"/>
    <cellStyle name="Comma [0] 10694" xfId="27848" hidden="1" xr:uid="{00000000-0005-0000-0000-000062060000}"/>
    <cellStyle name="Comma [0] 10694" xfId="57235" hidden="1" xr:uid="{00000000-0005-0000-0000-000063060000}"/>
    <cellStyle name="Comma [0] 10695" xfId="27850" hidden="1" xr:uid="{00000000-0005-0000-0000-000064060000}"/>
    <cellStyle name="Comma [0] 10695" xfId="57237" hidden="1" xr:uid="{00000000-0005-0000-0000-000065060000}"/>
    <cellStyle name="Comma [0] 10696" xfId="27839" hidden="1" xr:uid="{00000000-0005-0000-0000-000066060000}"/>
    <cellStyle name="Comma [0] 10696" xfId="57226" hidden="1" xr:uid="{00000000-0005-0000-0000-000067060000}"/>
    <cellStyle name="Comma [0] 10697" xfId="27847" hidden="1" xr:uid="{00000000-0005-0000-0000-000068060000}"/>
    <cellStyle name="Comma [0] 10697" xfId="57234" hidden="1" xr:uid="{00000000-0005-0000-0000-000069060000}"/>
    <cellStyle name="Comma [0] 10698" xfId="27281" hidden="1" xr:uid="{00000000-0005-0000-0000-00006A060000}"/>
    <cellStyle name="Comma [0] 10698" xfId="56668" hidden="1" xr:uid="{00000000-0005-0000-0000-00006B060000}"/>
    <cellStyle name="Comma [0] 10699" xfId="27833" hidden="1" xr:uid="{00000000-0005-0000-0000-00006C060000}"/>
    <cellStyle name="Comma [0] 10699" xfId="57220" hidden="1" xr:uid="{00000000-0005-0000-0000-00006D060000}"/>
    <cellStyle name="Comma [0] 107" xfId="4681" hidden="1" xr:uid="{00000000-0005-0000-0000-00006E060000}"/>
    <cellStyle name="Comma [0] 107" xfId="34069" hidden="1" xr:uid="{00000000-0005-0000-0000-00006F060000}"/>
    <cellStyle name="Comma [0] 1070" xfId="6563" hidden="1" xr:uid="{00000000-0005-0000-0000-000070060000}"/>
    <cellStyle name="Comma [0] 1070" xfId="35951" hidden="1" xr:uid="{00000000-0005-0000-0000-000071060000}"/>
    <cellStyle name="Comma [0] 10700" xfId="27866" hidden="1" xr:uid="{00000000-0005-0000-0000-000072060000}"/>
    <cellStyle name="Comma [0] 10700" xfId="57253" hidden="1" xr:uid="{00000000-0005-0000-0000-000073060000}"/>
    <cellStyle name="Comma [0] 10701" xfId="27874" hidden="1" xr:uid="{00000000-0005-0000-0000-000074060000}"/>
    <cellStyle name="Comma [0] 10701" xfId="57261" hidden="1" xr:uid="{00000000-0005-0000-0000-000075060000}"/>
    <cellStyle name="Comma [0] 10702" xfId="27783" hidden="1" xr:uid="{00000000-0005-0000-0000-000076060000}"/>
    <cellStyle name="Comma [0] 10702" xfId="57170" hidden="1" xr:uid="{00000000-0005-0000-0000-000077060000}"/>
    <cellStyle name="Comma [0] 10703" xfId="27862" hidden="1" xr:uid="{00000000-0005-0000-0000-000078060000}"/>
    <cellStyle name="Comma [0] 10703" xfId="57249" hidden="1" xr:uid="{00000000-0005-0000-0000-000079060000}"/>
    <cellStyle name="Comma [0] 10704" xfId="27883" hidden="1" xr:uid="{00000000-0005-0000-0000-00007A060000}"/>
    <cellStyle name="Comma [0] 10704" xfId="57270" hidden="1" xr:uid="{00000000-0005-0000-0000-00007B060000}"/>
    <cellStyle name="Comma [0] 10705" xfId="27885" hidden="1" xr:uid="{00000000-0005-0000-0000-00007C060000}"/>
    <cellStyle name="Comma [0] 10705" xfId="57272" hidden="1" xr:uid="{00000000-0005-0000-0000-00007D060000}"/>
    <cellStyle name="Comma [0] 10706" xfId="27844" hidden="1" xr:uid="{00000000-0005-0000-0000-00007E060000}"/>
    <cellStyle name="Comma [0] 10706" xfId="57231" hidden="1" xr:uid="{00000000-0005-0000-0000-00007F060000}"/>
    <cellStyle name="Comma [0] 10707" xfId="27789" hidden="1" xr:uid="{00000000-0005-0000-0000-000080060000}"/>
    <cellStyle name="Comma [0] 10707" xfId="57176" hidden="1" xr:uid="{00000000-0005-0000-0000-000081060000}"/>
    <cellStyle name="Comma [0] 10708" xfId="27842" hidden="1" xr:uid="{00000000-0005-0000-0000-000082060000}"/>
    <cellStyle name="Comma [0] 10708" xfId="57229" hidden="1" xr:uid="{00000000-0005-0000-0000-000083060000}"/>
    <cellStyle name="Comma [0] 10709" xfId="27826" hidden="1" xr:uid="{00000000-0005-0000-0000-000084060000}"/>
    <cellStyle name="Comma [0] 10709" xfId="57213" hidden="1" xr:uid="{00000000-0005-0000-0000-000085060000}"/>
    <cellStyle name="Comma [0] 1071" xfId="6510" hidden="1" xr:uid="{00000000-0005-0000-0000-000086060000}"/>
    <cellStyle name="Comma [0] 1071" xfId="35898" hidden="1" xr:uid="{00000000-0005-0000-0000-000087060000}"/>
    <cellStyle name="Comma [0] 10710" xfId="27822" hidden="1" xr:uid="{00000000-0005-0000-0000-000088060000}"/>
    <cellStyle name="Comma [0] 10710" xfId="57209" hidden="1" xr:uid="{00000000-0005-0000-0000-000089060000}"/>
    <cellStyle name="Comma [0] 10711" xfId="27893" hidden="1" xr:uid="{00000000-0005-0000-0000-00008A060000}"/>
    <cellStyle name="Comma [0] 10711" xfId="57280" hidden="1" xr:uid="{00000000-0005-0000-0000-00008B060000}"/>
    <cellStyle name="Comma [0] 10712" xfId="27765" hidden="1" xr:uid="{00000000-0005-0000-0000-00008C060000}"/>
    <cellStyle name="Comma [0] 10712" xfId="57152" hidden="1" xr:uid="{00000000-0005-0000-0000-00008D060000}"/>
    <cellStyle name="Comma [0] 10713" xfId="27247" hidden="1" xr:uid="{00000000-0005-0000-0000-00008E060000}"/>
    <cellStyle name="Comma [0] 10713" xfId="56634" hidden="1" xr:uid="{00000000-0005-0000-0000-00008F060000}"/>
    <cellStyle name="Comma [0] 10714" xfId="27901" hidden="1" xr:uid="{00000000-0005-0000-0000-000090060000}"/>
    <cellStyle name="Comma [0] 10714" xfId="57288" hidden="1" xr:uid="{00000000-0005-0000-0000-000091060000}"/>
    <cellStyle name="Comma [0] 10715" xfId="27903" hidden="1" xr:uid="{00000000-0005-0000-0000-000092060000}"/>
    <cellStyle name="Comma [0] 10715" xfId="57290" hidden="1" xr:uid="{00000000-0005-0000-0000-000093060000}"/>
    <cellStyle name="Comma [0] 10716" xfId="27852" hidden="1" xr:uid="{00000000-0005-0000-0000-000094060000}"/>
    <cellStyle name="Comma [0] 10716" xfId="57239" hidden="1" xr:uid="{00000000-0005-0000-0000-000095060000}"/>
    <cellStyle name="Comma [0] 10717" xfId="27828" hidden="1" xr:uid="{00000000-0005-0000-0000-000096060000}"/>
    <cellStyle name="Comma [0] 10717" xfId="57215" hidden="1" xr:uid="{00000000-0005-0000-0000-000097060000}"/>
    <cellStyle name="Comma [0] 10718" xfId="27863" hidden="1" xr:uid="{00000000-0005-0000-0000-000098060000}"/>
    <cellStyle name="Comma [0] 10718" xfId="57250" hidden="1" xr:uid="{00000000-0005-0000-0000-000099060000}"/>
    <cellStyle name="Comma [0] 10719" xfId="27795" hidden="1" xr:uid="{00000000-0005-0000-0000-00009A060000}"/>
    <cellStyle name="Comma [0] 10719" xfId="57182" hidden="1" xr:uid="{00000000-0005-0000-0000-00009B060000}"/>
    <cellStyle name="Comma [0] 1072" xfId="6449" hidden="1" xr:uid="{00000000-0005-0000-0000-00009C060000}"/>
    <cellStyle name="Comma [0] 1072" xfId="35837" hidden="1" xr:uid="{00000000-0005-0000-0000-00009D060000}"/>
    <cellStyle name="Comma [0] 10720" xfId="27865" hidden="1" xr:uid="{00000000-0005-0000-0000-00009E060000}"/>
    <cellStyle name="Comma [0] 10720" xfId="57252" hidden="1" xr:uid="{00000000-0005-0000-0000-00009F060000}"/>
    <cellStyle name="Comma [0] 10721" xfId="27910" hidden="1" xr:uid="{00000000-0005-0000-0000-0000A0060000}"/>
    <cellStyle name="Comma [0] 10721" xfId="57297" hidden="1" xr:uid="{00000000-0005-0000-0000-0000A1060000}"/>
    <cellStyle name="Comma [0] 10722" xfId="27853" hidden="1" xr:uid="{00000000-0005-0000-0000-0000A2060000}"/>
    <cellStyle name="Comma [0] 10722" xfId="57240" hidden="1" xr:uid="{00000000-0005-0000-0000-0000A3060000}"/>
    <cellStyle name="Comma [0] 10723" xfId="27810" hidden="1" xr:uid="{00000000-0005-0000-0000-0000A4060000}"/>
    <cellStyle name="Comma [0] 10723" xfId="57197" hidden="1" xr:uid="{00000000-0005-0000-0000-0000A5060000}"/>
    <cellStyle name="Comma [0] 10724" xfId="27916" hidden="1" xr:uid="{00000000-0005-0000-0000-0000A6060000}"/>
    <cellStyle name="Comma [0] 10724" xfId="57303" hidden="1" xr:uid="{00000000-0005-0000-0000-0000A7060000}"/>
    <cellStyle name="Comma [0] 10725" xfId="27918" hidden="1" xr:uid="{00000000-0005-0000-0000-0000A8060000}"/>
    <cellStyle name="Comma [0] 10725" xfId="57305" hidden="1" xr:uid="{00000000-0005-0000-0000-0000A9060000}"/>
    <cellStyle name="Comma [0] 10726" xfId="27871" hidden="1" xr:uid="{00000000-0005-0000-0000-0000AA060000}"/>
    <cellStyle name="Comma [0] 10726" xfId="57258" hidden="1" xr:uid="{00000000-0005-0000-0000-0000AB060000}"/>
    <cellStyle name="Comma [0] 10727" xfId="27877" hidden="1" xr:uid="{00000000-0005-0000-0000-0000AC060000}"/>
    <cellStyle name="Comma [0] 10727" xfId="57264" hidden="1" xr:uid="{00000000-0005-0000-0000-0000AD060000}"/>
    <cellStyle name="Comma [0] 10728" xfId="27764" hidden="1" xr:uid="{00000000-0005-0000-0000-0000AE060000}"/>
    <cellStyle name="Comma [0] 10728" xfId="57151" hidden="1" xr:uid="{00000000-0005-0000-0000-0000AF060000}"/>
    <cellStyle name="Comma [0] 10729" xfId="27827" hidden="1" xr:uid="{00000000-0005-0000-0000-0000B0060000}"/>
    <cellStyle name="Comma [0] 10729" xfId="57214" hidden="1" xr:uid="{00000000-0005-0000-0000-0000B1060000}"/>
    <cellStyle name="Comma [0] 1073" xfId="6567" hidden="1" xr:uid="{00000000-0005-0000-0000-0000B2060000}"/>
    <cellStyle name="Comma [0] 1073" xfId="35955" hidden="1" xr:uid="{00000000-0005-0000-0000-0000B3060000}"/>
    <cellStyle name="Comma [0] 10730" xfId="27835" hidden="1" xr:uid="{00000000-0005-0000-0000-0000B4060000}"/>
    <cellStyle name="Comma [0] 10730" xfId="57222" hidden="1" xr:uid="{00000000-0005-0000-0000-0000B5060000}"/>
    <cellStyle name="Comma [0] 10731" xfId="27924" hidden="1" xr:uid="{00000000-0005-0000-0000-0000B6060000}"/>
    <cellStyle name="Comma [0] 10731" xfId="57311" hidden="1" xr:uid="{00000000-0005-0000-0000-0000B7060000}"/>
    <cellStyle name="Comma [0] 10732" xfId="27838" hidden="1" xr:uid="{00000000-0005-0000-0000-0000B8060000}"/>
    <cellStyle name="Comma [0] 10732" xfId="57225" hidden="1" xr:uid="{00000000-0005-0000-0000-0000B9060000}"/>
    <cellStyle name="Comma [0] 10733" xfId="27798" hidden="1" xr:uid="{00000000-0005-0000-0000-0000BA060000}"/>
    <cellStyle name="Comma [0] 10733" xfId="57185" hidden="1" xr:uid="{00000000-0005-0000-0000-0000BB060000}"/>
    <cellStyle name="Comma [0] 10734" xfId="27929" hidden="1" xr:uid="{00000000-0005-0000-0000-0000BC060000}"/>
    <cellStyle name="Comma [0] 10734" xfId="57316" hidden="1" xr:uid="{00000000-0005-0000-0000-0000BD060000}"/>
    <cellStyle name="Comma [0] 10735" xfId="27931" hidden="1" xr:uid="{00000000-0005-0000-0000-0000BE060000}"/>
    <cellStyle name="Comma [0] 10735" xfId="57318" hidden="1" xr:uid="{00000000-0005-0000-0000-0000BF060000}"/>
    <cellStyle name="Comma [0] 10736" xfId="27890" hidden="1" xr:uid="{00000000-0005-0000-0000-0000C0060000}"/>
    <cellStyle name="Comma [0] 10736" xfId="57277" hidden="1" xr:uid="{00000000-0005-0000-0000-0000C1060000}"/>
    <cellStyle name="Comma [0] 10737" xfId="27896" hidden="1" xr:uid="{00000000-0005-0000-0000-0000C2060000}"/>
    <cellStyle name="Comma [0] 10737" xfId="57283" hidden="1" xr:uid="{00000000-0005-0000-0000-0000C3060000}"/>
    <cellStyle name="Comma [0] 10738" xfId="27797" hidden="1" xr:uid="{00000000-0005-0000-0000-0000C4060000}"/>
    <cellStyle name="Comma [0] 10738" xfId="57184" hidden="1" xr:uid="{00000000-0005-0000-0000-0000C5060000}"/>
    <cellStyle name="Comma [0] 10739" xfId="27878" hidden="1" xr:uid="{00000000-0005-0000-0000-0000C6060000}"/>
    <cellStyle name="Comma [0] 10739" xfId="57265" hidden="1" xr:uid="{00000000-0005-0000-0000-0000C7060000}"/>
    <cellStyle name="Comma [0] 1074" xfId="6569" hidden="1" xr:uid="{00000000-0005-0000-0000-0000C8060000}"/>
    <cellStyle name="Comma [0] 1074" xfId="35957" hidden="1" xr:uid="{00000000-0005-0000-0000-0000C9060000}"/>
    <cellStyle name="Comma [0] 10740" xfId="27857" hidden="1" xr:uid="{00000000-0005-0000-0000-0000CA060000}"/>
    <cellStyle name="Comma [0] 10740" xfId="57244" hidden="1" xr:uid="{00000000-0005-0000-0000-0000CB060000}"/>
    <cellStyle name="Comma [0] 10741" xfId="27935" hidden="1" xr:uid="{00000000-0005-0000-0000-0000CC060000}"/>
    <cellStyle name="Comma [0] 10741" xfId="57322" hidden="1" xr:uid="{00000000-0005-0000-0000-0000CD060000}"/>
    <cellStyle name="Comma [0] 10742" xfId="27876" hidden="1" xr:uid="{00000000-0005-0000-0000-0000CE060000}"/>
    <cellStyle name="Comma [0] 10742" xfId="57263" hidden="1" xr:uid="{00000000-0005-0000-0000-0000CF060000}"/>
    <cellStyle name="Comma [0] 10743" xfId="27814" hidden="1" xr:uid="{00000000-0005-0000-0000-0000D0060000}"/>
    <cellStyle name="Comma [0] 10743" xfId="57201" hidden="1" xr:uid="{00000000-0005-0000-0000-0000D1060000}"/>
    <cellStyle name="Comma [0] 10744" xfId="27942" hidden="1" xr:uid="{00000000-0005-0000-0000-0000D2060000}"/>
    <cellStyle name="Comma [0] 10744" xfId="57329" hidden="1" xr:uid="{00000000-0005-0000-0000-0000D3060000}"/>
    <cellStyle name="Comma [0] 10745" xfId="27944" hidden="1" xr:uid="{00000000-0005-0000-0000-0000D4060000}"/>
    <cellStyle name="Comma [0] 10745" xfId="57331" hidden="1" xr:uid="{00000000-0005-0000-0000-0000D5060000}"/>
    <cellStyle name="Comma [0] 10746" xfId="27908" hidden="1" xr:uid="{00000000-0005-0000-0000-0000D6060000}"/>
    <cellStyle name="Comma [0] 10746" xfId="57295" hidden="1" xr:uid="{00000000-0005-0000-0000-0000D7060000}"/>
    <cellStyle name="Comma [0] 10747" xfId="27913" hidden="1" xr:uid="{00000000-0005-0000-0000-0000D8060000}"/>
    <cellStyle name="Comma [0] 10747" xfId="57300" hidden="1" xr:uid="{00000000-0005-0000-0000-0000D9060000}"/>
    <cellStyle name="Comma [0] 10748" xfId="27278" hidden="1" xr:uid="{00000000-0005-0000-0000-0000DA060000}"/>
    <cellStyle name="Comma [0] 10748" xfId="56665" hidden="1" xr:uid="{00000000-0005-0000-0000-0000DB060000}"/>
    <cellStyle name="Comma [0] 10749" xfId="27897" hidden="1" xr:uid="{00000000-0005-0000-0000-0000DC060000}"/>
    <cellStyle name="Comma [0] 10749" xfId="57284" hidden="1" xr:uid="{00000000-0005-0000-0000-0000DD060000}"/>
    <cellStyle name="Comma [0] 1075" xfId="6537" hidden="1" xr:uid="{00000000-0005-0000-0000-0000DE060000}"/>
    <cellStyle name="Comma [0] 1075" xfId="35925" hidden="1" xr:uid="{00000000-0005-0000-0000-0000DF060000}"/>
    <cellStyle name="Comma [0] 10750" xfId="27802" hidden="1" xr:uid="{00000000-0005-0000-0000-0000E0060000}"/>
    <cellStyle name="Comma [0] 10750" xfId="57189" hidden="1" xr:uid="{00000000-0005-0000-0000-0000E1060000}"/>
    <cellStyle name="Comma [0] 10751" xfId="27948" hidden="1" xr:uid="{00000000-0005-0000-0000-0000E2060000}"/>
    <cellStyle name="Comma [0] 10751" xfId="57335" hidden="1" xr:uid="{00000000-0005-0000-0000-0000E3060000}"/>
    <cellStyle name="Comma [0] 10752" xfId="27895" hidden="1" xr:uid="{00000000-0005-0000-0000-0000E4060000}"/>
    <cellStyle name="Comma [0] 10752" xfId="57282" hidden="1" xr:uid="{00000000-0005-0000-0000-0000E5060000}"/>
    <cellStyle name="Comma [0] 10753" xfId="27834" hidden="1" xr:uid="{00000000-0005-0000-0000-0000E6060000}"/>
    <cellStyle name="Comma [0] 10753" xfId="57221" hidden="1" xr:uid="{00000000-0005-0000-0000-0000E7060000}"/>
    <cellStyle name="Comma [0] 10754" xfId="27952" hidden="1" xr:uid="{00000000-0005-0000-0000-0000E8060000}"/>
    <cellStyle name="Comma [0] 10754" xfId="57339" hidden="1" xr:uid="{00000000-0005-0000-0000-0000E9060000}"/>
    <cellStyle name="Comma [0] 10755" xfId="27954" hidden="1" xr:uid="{00000000-0005-0000-0000-0000EA060000}"/>
    <cellStyle name="Comma [0] 10755" xfId="57341" hidden="1" xr:uid="{00000000-0005-0000-0000-0000EB060000}"/>
    <cellStyle name="Comma [0] 10756" xfId="27922" hidden="1" xr:uid="{00000000-0005-0000-0000-0000EC060000}"/>
    <cellStyle name="Comma [0] 10756" xfId="57309" hidden="1" xr:uid="{00000000-0005-0000-0000-0000ED060000}"/>
    <cellStyle name="Comma [0] 10757" xfId="27926" hidden="1" xr:uid="{00000000-0005-0000-0000-0000EE060000}"/>
    <cellStyle name="Comma [0] 10757" xfId="57313" hidden="1" xr:uid="{00000000-0005-0000-0000-0000EF060000}"/>
    <cellStyle name="Comma [0] 10758" xfId="27816" hidden="1" xr:uid="{00000000-0005-0000-0000-0000F0060000}"/>
    <cellStyle name="Comma [0] 10758" xfId="57203" hidden="1" xr:uid="{00000000-0005-0000-0000-0000F1060000}"/>
    <cellStyle name="Comma [0] 10759" xfId="27914" hidden="1" xr:uid="{00000000-0005-0000-0000-0000F2060000}"/>
    <cellStyle name="Comma [0] 10759" xfId="57301" hidden="1" xr:uid="{00000000-0005-0000-0000-0000F3060000}"/>
    <cellStyle name="Comma [0] 1076" xfId="6541" hidden="1" xr:uid="{00000000-0005-0000-0000-0000F4060000}"/>
    <cellStyle name="Comma [0] 1076" xfId="35929" hidden="1" xr:uid="{00000000-0005-0000-0000-0000F5060000}"/>
    <cellStyle name="Comma [0] 10760" xfId="27806" hidden="1" xr:uid="{00000000-0005-0000-0000-0000F6060000}"/>
    <cellStyle name="Comma [0] 10760" xfId="57193" hidden="1" xr:uid="{00000000-0005-0000-0000-0000F7060000}"/>
    <cellStyle name="Comma [0] 10761" xfId="27958" hidden="1" xr:uid="{00000000-0005-0000-0000-0000F8060000}"/>
    <cellStyle name="Comma [0] 10761" xfId="57345" hidden="1" xr:uid="{00000000-0005-0000-0000-0000F9060000}"/>
    <cellStyle name="Comma [0] 10762" xfId="27912" hidden="1" xr:uid="{00000000-0005-0000-0000-0000FA060000}"/>
    <cellStyle name="Comma [0] 10762" xfId="57299" hidden="1" xr:uid="{00000000-0005-0000-0000-0000FB060000}"/>
    <cellStyle name="Comma [0] 10763" xfId="27881" hidden="1" xr:uid="{00000000-0005-0000-0000-0000FC060000}"/>
    <cellStyle name="Comma [0] 10763" xfId="57268" hidden="1" xr:uid="{00000000-0005-0000-0000-0000FD060000}"/>
    <cellStyle name="Comma [0] 10764" xfId="27962" hidden="1" xr:uid="{00000000-0005-0000-0000-0000FE060000}"/>
    <cellStyle name="Comma [0] 10764" xfId="57349" hidden="1" xr:uid="{00000000-0005-0000-0000-0000FF060000}"/>
    <cellStyle name="Comma [0] 10765" xfId="27964" hidden="1" xr:uid="{00000000-0005-0000-0000-000000070000}"/>
    <cellStyle name="Comma [0] 10765" xfId="57351" hidden="1" xr:uid="{00000000-0005-0000-0000-000001070000}"/>
    <cellStyle name="Comma [0] 10766" xfId="27950" hidden="1" xr:uid="{00000000-0005-0000-0000-000002070000}"/>
    <cellStyle name="Comma [0] 10766" xfId="57337" hidden="1" xr:uid="{00000000-0005-0000-0000-000003070000}"/>
    <cellStyle name="Comma [0] 10767" xfId="27937" hidden="1" xr:uid="{00000000-0005-0000-0000-000004070000}"/>
    <cellStyle name="Comma [0] 10767" xfId="57324" hidden="1" xr:uid="{00000000-0005-0000-0000-000005070000}"/>
    <cellStyle name="Comma [0] 10768" xfId="27961" hidden="1" xr:uid="{00000000-0005-0000-0000-000006070000}"/>
    <cellStyle name="Comma [0] 10768" xfId="57348" hidden="1" xr:uid="{00000000-0005-0000-0000-000007070000}"/>
    <cellStyle name="Comma [0] 10769" xfId="27927" hidden="1" xr:uid="{00000000-0005-0000-0000-000008070000}"/>
    <cellStyle name="Comma [0] 10769" xfId="57314" hidden="1" xr:uid="{00000000-0005-0000-0000-000009070000}"/>
    <cellStyle name="Comma [0] 1077" xfId="6431" hidden="1" xr:uid="{00000000-0005-0000-0000-00000A070000}"/>
    <cellStyle name="Comma [0] 1077" xfId="35819" hidden="1" xr:uid="{00000000-0005-0000-0000-00000B070000}"/>
    <cellStyle name="Comma [0] 10770" xfId="27899" hidden="1" xr:uid="{00000000-0005-0000-0000-00000C070000}"/>
    <cellStyle name="Comma [0] 10770" xfId="57286" hidden="1" xr:uid="{00000000-0005-0000-0000-00000D070000}"/>
    <cellStyle name="Comma [0] 10771" xfId="27966" hidden="1" xr:uid="{00000000-0005-0000-0000-00000E070000}"/>
    <cellStyle name="Comma [0] 10771" xfId="57353" hidden="1" xr:uid="{00000000-0005-0000-0000-00000F070000}"/>
    <cellStyle name="Comma [0] 10772" xfId="27923" hidden="1" xr:uid="{00000000-0005-0000-0000-000010070000}"/>
    <cellStyle name="Comma [0] 10772" xfId="57310" hidden="1" xr:uid="{00000000-0005-0000-0000-000011070000}"/>
    <cellStyle name="Comma [0] 10773" xfId="27957" hidden="1" xr:uid="{00000000-0005-0000-0000-000012070000}"/>
    <cellStyle name="Comma [0] 10773" xfId="57344" hidden="1" xr:uid="{00000000-0005-0000-0000-000013070000}"/>
    <cellStyle name="Comma [0] 10774" xfId="27970" hidden="1" xr:uid="{00000000-0005-0000-0000-000014070000}"/>
    <cellStyle name="Comma [0] 10774" xfId="57357" hidden="1" xr:uid="{00000000-0005-0000-0000-000015070000}"/>
    <cellStyle name="Comma [0] 10775" xfId="27972" hidden="1" xr:uid="{00000000-0005-0000-0000-000016070000}"/>
    <cellStyle name="Comma [0] 10775" xfId="57359" hidden="1" xr:uid="{00000000-0005-0000-0000-000017070000}"/>
    <cellStyle name="Comma [0] 10776" xfId="27840" hidden="1" xr:uid="{00000000-0005-0000-0000-000018070000}"/>
    <cellStyle name="Comma [0] 10776" xfId="57227" hidden="1" xr:uid="{00000000-0005-0000-0000-000019070000}"/>
    <cellStyle name="Comma [0] 10777" xfId="27960" hidden="1" xr:uid="{00000000-0005-0000-0000-00001A070000}"/>
    <cellStyle name="Comma [0] 10777" xfId="57347" hidden="1" xr:uid="{00000000-0005-0000-0000-00001B070000}"/>
    <cellStyle name="Comma [0] 10778" xfId="27900" hidden="1" xr:uid="{00000000-0005-0000-0000-00001C070000}"/>
    <cellStyle name="Comma [0] 10778" xfId="57287" hidden="1" xr:uid="{00000000-0005-0000-0000-00001D070000}"/>
    <cellStyle name="Comma [0] 10779" xfId="27934" hidden="1" xr:uid="{00000000-0005-0000-0000-00001E070000}"/>
    <cellStyle name="Comma [0] 10779" xfId="57321" hidden="1" xr:uid="{00000000-0005-0000-0000-00001F070000}"/>
    <cellStyle name="Comma [0] 1078" xfId="6529" hidden="1" xr:uid="{00000000-0005-0000-0000-000020070000}"/>
    <cellStyle name="Comma [0] 1078" xfId="35917" hidden="1" xr:uid="{00000000-0005-0000-0000-000021070000}"/>
    <cellStyle name="Comma [0] 10780" xfId="27947" hidden="1" xr:uid="{00000000-0005-0000-0000-000022070000}"/>
    <cellStyle name="Comma [0] 10780" xfId="57334" hidden="1" xr:uid="{00000000-0005-0000-0000-000023070000}"/>
    <cellStyle name="Comma [0] 10781" xfId="27975" hidden="1" xr:uid="{00000000-0005-0000-0000-000024070000}"/>
    <cellStyle name="Comma [0] 10781" xfId="57362" hidden="1" xr:uid="{00000000-0005-0000-0000-000025070000}"/>
    <cellStyle name="Comma [0] 10782" xfId="27938" hidden="1" xr:uid="{00000000-0005-0000-0000-000026070000}"/>
    <cellStyle name="Comma [0] 10782" xfId="57325" hidden="1" xr:uid="{00000000-0005-0000-0000-000027070000}"/>
    <cellStyle name="Comma [0] 10783" xfId="27898" hidden="1" xr:uid="{00000000-0005-0000-0000-000028070000}"/>
    <cellStyle name="Comma [0] 10783" xfId="57285" hidden="1" xr:uid="{00000000-0005-0000-0000-000029070000}"/>
    <cellStyle name="Comma [0] 10784" xfId="27977" hidden="1" xr:uid="{00000000-0005-0000-0000-00002A070000}"/>
    <cellStyle name="Comma [0] 10784" xfId="57364" hidden="1" xr:uid="{00000000-0005-0000-0000-00002B070000}"/>
    <cellStyle name="Comma [0] 10785" xfId="27979" hidden="1" xr:uid="{00000000-0005-0000-0000-00002C070000}"/>
    <cellStyle name="Comma [0] 10785" xfId="57366" hidden="1" xr:uid="{00000000-0005-0000-0000-00002D070000}"/>
    <cellStyle name="Comma [0] 10786" xfId="27332" hidden="1" xr:uid="{00000000-0005-0000-0000-00002E070000}"/>
    <cellStyle name="Comma [0] 10786" xfId="56719" hidden="1" xr:uid="{00000000-0005-0000-0000-00002F070000}"/>
    <cellStyle name="Comma [0] 10787" xfId="27288" hidden="1" xr:uid="{00000000-0005-0000-0000-000030070000}"/>
    <cellStyle name="Comma [0] 10787" xfId="56675" hidden="1" xr:uid="{00000000-0005-0000-0000-000031070000}"/>
    <cellStyle name="Comma [0] 10788" xfId="27985" hidden="1" xr:uid="{00000000-0005-0000-0000-000032070000}"/>
    <cellStyle name="Comma [0] 10788" xfId="57372" hidden="1" xr:uid="{00000000-0005-0000-0000-000033070000}"/>
    <cellStyle name="Comma [0] 10789" xfId="27991" hidden="1" xr:uid="{00000000-0005-0000-0000-000034070000}"/>
    <cellStyle name="Comma [0] 10789" xfId="57378" hidden="1" xr:uid="{00000000-0005-0000-0000-000035070000}"/>
    <cellStyle name="Comma [0] 1079" xfId="6421" hidden="1" xr:uid="{00000000-0005-0000-0000-000036070000}"/>
    <cellStyle name="Comma [0] 1079" xfId="35809" hidden="1" xr:uid="{00000000-0005-0000-0000-000037070000}"/>
    <cellStyle name="Comma [0] 10790" xfId="27993" hidden="1" xr:uid="{00000000-0005-0000-0000-000038070000}"/>
    <cellStyle name="Comma [0] 10790" xfId="57380" hidden="1" xr:uid="{00000000-0005-0000-0000-000039070000}"/>
    <cellStyle name="Comma [0] 10791" xfId="27984" hidden="1" xr:uid="{00000000-0005-0000-0000-00003A070000}"/>
    <cellStyle name="Comma [0] 10791" xfId="57371" hidden="1" xr:uid="{00000000-0005-0000-0000-00003B070000}"/>
    <cellStyle name="Comma [0] 10792" xfId="27989" hidden="1" xr:uid="{00000000-0005-0000-0000-00003C070000}"/>
    <cellStyle name="Comma [0] 10792" xfId="57376" hidden="1" xr:uid="{00000000-0005-0000-0000-00003D070000}"/>
    <cellStyle name="Comma [0] 10793" xfId="27995" hidden="1" xr:uid="{00000000-0005-0000-0000-00003E070000}"/>
    <cellStyle name="Comma [0] 10793" xfId="57382" hidden="1" xr:uid="{00000000-0005-0000-0000-00003F070000}"/>
    <cellStyle name="Comma [0] 10794" xfId="27997" hidden="1" xr:uid="{00000000-0005-0000-0000-000040070000}"/>
    <cellStyle name="Comma [0] 10794" xfId="57384" hidden="1" xr:uid="{00000000-0005-0000-0000-000041070000}"/>
    <cellStyle name="Comma [0] 10795" xfId="27289" hidden="1" xr:uid="{00000000-0005-0000-0000-000042070000}"/>
    <cellStyle name="Comma [0] 10795" xfId="56676" hidden="1" xr:uid="{00000000-0005-0000-0000-000043070000}"/>
    <cellStyle name="Comma [0] 10796" xfId="27267" hidden="1" xr:uid="{00000000-0005-0000-0000-000044070000}"/>
    <cellStyle name="Comma [0] 10796" xfId="56654" hidden="1" xr:uid="{00000000-0005-0000-0000-000045070000}"/>
    <cellStyle name="Comma [0] 10797" xfId="28008" hidden="1" xr:uid="{00000000-0005-0000-0000-000046070000}"/>
    <cellStyle name="Comma [0] 10797" xfId="57395" hidden="1" xr:uid="{00000000-0005-0000-0000-000047070000}"/>
    <cellStyle name="Comma [0] 10798" xfId="28017" hidden="1" xr:uid="{00000000-0005-0000-0000-000048070000}"/>
    <cellStyle name="Comma [0] 10798" xfId="57404" hidden="1" xr:uid="{00000000-0005-0000-0000-000049070000}"/>
    <cellStyle name="Comma [0] 10799" xfId="28028" hidden="1" xr:uid="{00000000-0005-0000-0000-00004A070000}"/>
    <cellStyle name="Comma [0] 10799" xfId="57415" hidden="1" xr:uid="{00000000-0005-0000-0000-00004B070000}"/>
    <cellStyle name="Comma [0] 108" xfId="4619" hidden="1" xr:uid="{00000000-0005-0000-0000-00004C070000}"/>
    <cellStyle name="Comma [0] 108" xfId="34007" hidden="1" xr:uid="{00000000-0005-0000-0000-00004D070000}"/>
    <cellStyle name="Comma [0] 1080" xfId="6573" hidden="1" xr:uid="{00000000-0005-0000-0000-00004E070000}"/>
    <cellStyle name="Comma [0] 1080" xfId="35961" hidden="1" xr:uid="{00000000-0005-0000-0000-00004F070000}"/>
    <cellStyle name="Comma [0] 10800" xfId="28034" hidden="1" xr:uid="{00000000-0005-0000-0000-000050070000}"/>
    <cellStyle name="Comma [0] 10800" xfId="57421" hidden="1" xr:uid="{00000000-0005-0000-0000-000051070000}"/>
    <cellStyle name="Comma [0] 10801" xfId="28016" hidden="1" xr:uid="{00000000-0005-0000-0000-000052070000}"/>
    <cellStyle name="Comma [0] 10801" xfId="57403" hidden="1" xr:uid="{00000000-0005-0000-0000-000053070000}"/>
    <cellStyle name="Comma [0] 10802" xfId="28026" hidden="1" xr:uid="{00000000-0005-0000-0000-000054070000}"/>
    <cellStyle name="Comma [0] 10802" xfId="57413" hidden="1" xr:uid="{00000000-0005-0000-0000-000055070000}"/>
    <cellStyle name="Comma [0] 10803" xfId="28046" hidden="1" xr:uid="{00000000-0005-0000-0000-000056070000}"/>
    <cellStyle name="Comma [0] 10803" xfId="57433" hidden="1" xr:uid="{00000000-0005-0000-0000-000057070000}"/>
    <cellStyle name="Comma [0] 10804" xfId="28048" hidden="1" xr:uid="{00000000-0005-0000-0000-000058070000}"/>
    <cellStyle name="Comma [0] 10804" xfId="57435" hidden="1" xr:uid="{00000000-0005-0000-0000-000059070000}"/>
    <cellStyle name="Comma [0] 10805" xfId="27999" hidden="1" xr:uid="{00000000-0005-0000-0000-00005A070000}"/>
    <cellStyle name="Comma [0] 10805" xfId="57386" hidden="1" xr:uid="{00000000-0005-0000-0000-00005B070000}"/>
    <cellStyle name="Comma [0] 10806" xfId="27255" hidden="1" xr:uid="{00000000-0005-0000-0000-00005C070000}"/>
    <cellStyle name="Comma [0] 10806" xfId="56642" hidden="1" xr:uid="{00000000-0005-0000-0000-00005D070000}"/>
    <cellStyle name="Comma [0] 10807" xfId="28002" hidden="1" xr:uid="{00000000-0005-0000-0000-00005E070000}"/>
    <cellStyle name="Comma [0] 10807" xfId="57389" hidden="1" xr:uid="{00000000-0005-0000-0000-00005F070000}"/>
    <cellStyle name="Comma [0] 10808" xfId="27266" hidden="1" xr:uid="{00000000-0005-0000-0000-000060070000}"/>
    <cellStyle name="Comma [0] 10808" xfId="56653" hidden="1" xr:uid="{00000000-0005-0000-0000-000061070000}"/>
    <cellStyle name="Comma [0] 10809" xfId="27265" hidden="1" xr:uid="{00000000-0005-0000-0000-000062070000}"/>
    <cellStyle name="Comma [0] 10809" xfId="56652" hidden="1" xr:uid="{00000000-0005-0000-0000-000063070000}"/>
    <cellStyle name="Comma [0] 1081" xfId="6527" hidden="1" xr:uid="{00000000-0005-0000-0000-000064070000}"/>
    <cellStyle name="Comma [0] 1081" xfId="35915" hidden="1" xr:uid="{00000000-0005-0000-0000-000065070000}"/>
    <cellStyle name="Comma [0] 10810" xfId="28053" hidden="1" xr:uid="{00000000-0005-0000-0000-000066070000}"/>
    <cellStyle name="Comma [0] 10810" xfId="57440" hidden="1" xr:uid="{00000000-0005-0000-0000-000067070000}"/>
    <cellStyle name="Comma [0] 10811" xfId="27341" hidden="1" xr:uid="{00000000-0005-0000-0000-000068070000}"/>
    <cellStyle name="Comma [0] 10811" xfId="56728" hidden="1" xr:uid="{00000000-0005-0000-0000-000069070000}"/>
    <cellStyle name="Comma [0] 10812" xfId="27542" hidden="1" xr:uid="{00000000-0005-0000-0000-00006A070000}"/>
    <cellStyle name="Comma [0] 10812" xfId="56929" hidden="1" xr:uid="{00000000-0005-0000-0000-00006B070000}"/>
    <cellStyle name="Comma [0] 10813" xfId="28065" hidden="1" xr:uid="{00000000-0005-0000-0000-00006C070000}"/>
    <cellStyle name="Comma [0] 10813" xfId="57452" hidden="1" xr:uid="{00000000-0005-0000-0000-00006D070000}"/>
    <cellStyle name="Comma [0] 10814" xfId="28067" hidden="1" xr:uid="{00000000-0005-0000-0000-00006E070000}"/>
    <cellStyle name="Comma [0] 10814" xfId="57454" hidden="1" xr:uid="{00000000-0005-0000-0000-00006F070000}"/>
    <cellStyle name="Comma [0] 10815" xfId="28056" hidden="1" xr:uid="{00000000-0005-0000-0000-000070070000}"/>
    <cellStyle name="Comma [0] 10815" xfId="57443" hidden="1" xr:uid="{00000000-0005-0000-0000-000071070000}"/>
    <cellStyle name="Comma [0] 10816" xfId="28064" hidden="1" xr:uid="{00000000-0005-0000-0000-000072070000}"/>
    <cellStyle name="Comma [0] 10816" xfId="57451" hidden="1" xr:uid="{00000000-0005-0000-0000-000073070000}"/>
    <cellStyle name="Comma [0] 10817" xfId="27551" hidden="1" xr:uid="{00000000-0005-0000-0000-000074070000}"/>
    <cellStyle name="Comma [0] 10817" xfId="56938" hidden="1" xr:uid="{00000000-0005-0000-0000-000075070000}"/>
    <cellStyle name="Comma [0] 10818" xfId="28050" hidden="1" xr:uid="{00000000-0005-0000-0000-000076070000}"/>
    <cellStyle name="Comma [0] 10818" xfId="57437" hidden="1" xr:uid="{00000000-0005-0000-0000-000077070000}"/>
    <cellStyle name="Comma [0] 10819" xfId="28083" hidden="1" xr:uid="{00000000-0005-0000-0000-000078070000}"/>
    <cellStyle name="Comma [0] 10819" xfId="57470" hidden="1" xr:uid="{00000000-0005-0000-0000-000079070000}"/>
    <cellStyle name="Comma [0] 1082" xfId="6496" hidden="1" xr:uid="{00000000-0005-0000-0000-00007A070000}"/>
    <cellStyle name="Comma [0] 1082" xfId="35884" hidden="1" xr:uid="{00000000-0005-0000-0000-00007B070000}"/>
    <cellStyle name="Comma [0] 10820" xfId="28091" hidden="1" xr:uid="{00000000-0005-0000-0000-00007C070000}"/>
    <cellStyle name="Comma [0] 10820" xfId="57478" hidden="1" xr:uid="{00000000-0005-0000-0000-00007D070000}"/>
    <cellStyle name="Comma [0] 10821" xfId="28000" hidden="1" xr:uid="{00000000-0005-0000-0000-00007E070000}"/>
    <cellStyle name="Comma [0] 10821" xfId="57387" hidden="1" xr:uid="{00000000-0005-0000-0000-00007F070000}"/>
    <cellStyle name="Comma [0] 10822" xfId="28079" hidden="1" xr:uid="{00000000-0005-0000-0000-000080070000}"/>
    <cellStyle name="Comma [0] 10822" xfId="57466" hidden="1" xr:uid="{00000000-0005-0000-0000-000081070000}"/>
    <cellStyle name="Comma [0] 10823" xfId="28100" hidden="1" xr:uid="{00000000-0005-0000-0000-000082070000}"/>
    <cellStyle name="Comma [0] 10823" xfId="57487" hidden="1" xr:uid="{00000000-0005-0000-0000-000083070000}"/>
    <cellStyle name="Comma [0] 10824" xfId="28102" hidden="1" xr:uid="{00000000-0005-0000-0000-000084070000}"/>
    <cellStyle name="Comma [0] 10824" xfId="57489" hidden="1" xr:uid="{00000000-0005-0000-0000-000085070000}"/>
    <cellStyle name="Comma [0] 10825" xfId="28061" hidden="1" xr:uid="{00000000-0005-0000-0000-000086070000}"/>
    <cellStyle name="Comma [0] 10825" xfId="57448" hidden="1" xr:uid="{00000000-0005-0000-0000-000087070000}"/>
    <cellStyle name="Comma [0] 10826" xfId="28006" hidden="1" xr:uid="{00000000-0005-0000-0000-000088070000}"/>
    <cellStyle name="Comma [0] 10826" xfId="57393" hidden="1" xr:uid="{00000000-0005-0000-0000-000089070000}"/>
    <cellStyle name="Comma [0] 10827" xfId="28059" hidden="1" xr:uid="{00000000-0005-0000-0000-00008A070000}"/>
    <cellStyle name="Comma [0] 10827" xfId="57446" hidden="1" xr:uid="{00000000-0005-0000-0000-00008B070000}"/>
    <cellStyle name="Comma [0] 10828" xfId="28043" hidden="1" xr:uid="{00000000-0005-0000-0000-00008C070000}"/>
    <cellStyle name="Comma [0] 10828" xfId="57430" hidden="1" xr:uid="{00000000-0005-0000-0000-00008D070000}"/>
    <cellStyle name="Comma [0] 10829" xfId="28039" hidden="1" xr:uid="{00000000-0005-0000-0000-00008E070000}"/>
    <cellStyle name="Comma [0] 10829" xfId="57426" hidden="1" xr:uid="{00000000-0005-0000-0000-00008F070000}"/>
    <cellStyle name="Comma [0] 1083" xfId="6577" hidden="1" xr:uid="{00000000-0005-0000-0000-000090070000}"/>
    <cellStyle name="Comma [0] 1083" xfId="35965" hidden="1" xr:uid="{00000000-0005-0000-0000-000091070000}"/>
    <cellStyle name="Comma [0] 10830" xfId="28110" hidden="1" xr:uid="{00000000-0005-0000-0000-000092070000}"/>
    <cellStyle name="Comma [0] 10830" xfId="57497" hidden="1" xr:uid="{00000000-0005-0000-0000-000093070000}"/>
    <cellStyle name="Comma [0] 10831" xfId="27982" hidden="1" xr:uid="{00000000-0005-0000-0000-000094070000}"/>
    <cellStyle name="Comma [0] 10831" xfId="57369" hidden="1" xr:uid="{00000000-0005-0000-0000-000095070000}"/>
    <cellStyle name="Comma [0] 10832" xfId="27290" hidden="1" xr:uid="{00000000-0005-0000-0000-000096070000}"/>
    <cellStyle name="Comma [0] 10832" xfId="56677" hidden="1" xr:uid="{00000000-0005-0000-0000-000097070000}"/>
    <cellStyle name="Comma [0] 10833" xfId="28118" hidden="1" xr:uid="{00000000-0005-0000-0000-000098070000}"/>
    <cellStyle name="Comma [0] 10833" xfId="57505" hidden="1" xr:uid="{00000000-0005-0000-0000-000099070000}"/>
    <cellStyle name="Comma [0] 10834" xfId="28120" hidden="1" xr:uid="{00000000-0005-0000-0000-00009A070000}"/>
    <cellStyle name="Comma [0] 10834" xfId="57507" hidden="1" xr:uid="{00000000-0005-0000-0000-00009B070000}"/>
    <cellStyle name="Comma [0] 10835" xfId="28069" hidden="1" xr:uid="{00000000-0005-0000-0000-00009C070000}"/>
    <cellStyle name="Comma [0] 10835" xfId="57456" hidden="1" xr:uid="{00000000-0005-0000-0000-00009D070000}"/>
    <cellStyle name="Comma [0] 10836" xfId="28045" hidden="1" xr:uid="{00000000-0005-0000-0000-00009E070000}"/>
    <cellStyle name="Comma [0] 10836" xfId="57432" hidden="1" xr:uid="{00000000-0005-0000-0000-00009F070000}"/>
    <cellStyle name="Comma [0] 10837" xfId="28080" hidden="1" xr:uid="{00000000-0005-0000-0000-0000A0070000}"/>
    <cellStyle name="Comma [0] 10837" xfId="57467" hidden="1" xr:uid="{00000000-0005-0000-0000-0000A1070000}"/>
    <cellStyle name="Comma [0] 10838" xfId="28012" hidden="1" xr:uid="{00000000-0005-0000-0000-0000A2070000}"/>
    <cellStyle name="Comma [0] 10838" xfId="57399" hidden="1" xr:uid="{00000000-0005-0000-0000-0000A3070000}"/>
    <cellStyle name="Comma [0] 10839" xfId="28082" hidden="1" xr:uid="{00000000-0005-0000-0000-0000A4070000}"/>
    <cellStyle name="Comma [0] 10839" xfId="57469" hidden="1" xr:uid="{00000000-0005-0000-0000-0000A5070000}"/>
    <cellStyle name="Comma [0] 1084" xfId="6579" hidden="1" xr:uid="{00000000-0005-0000-0000-0000A6070000}"/>
    <cellStyle name="Comma [0] 1084" xfId="35967" hidden="1" xr:uid="{00000000-0005-0000-0000-0000A7070000}"/>
    <cellStyle name="Comma [0] 10840" xfId="28127" hidden="1" xr:uid="{00000000-0005-0000-0000-0000A8070000}"/>
    <cellStyle name="Comma [0] 10840" xfId="57514" hidden="1" xr:uid="{00000000-0005-0000-0000-0000A9070000}"/>
    <cellStyle name="Comma [0] 10841" xfId="28070" hidden="1" xr:uid="{00000000-0005-0000-0000-0000AA070000}"/>
    <cellStyle name="Comma [0] 10841" xfId="57457" hidden="1" xr:uid="{00000000-0005-0000-0000-0000AB070000}"/>
    <cellStyle name="Comma [0] 10842" xfId="28027" hidden="1" xr:uid="{00000000-0005-0000-0000-0000AC070000}"/>
    <cellStyle name="Comma [0] 10842" xfId="57414" hidden="1" xr:uid="{00000000-0005-0000-0000-0000AD070000}"/>
    <cellStyle name="Comma [0] 10843" xfId="28133" hidden="1" xr:uid="{00000000-0005-0000-0000-0000AE070000}"/>
    <cellStyle name="Comma [0] 10843" xfId="57520" hidden="1" xr:uid="{00000000-0005-0000-0000-0000AF070000}"/>
    <cellStyle name="Comma [0] 10844" xfId="28135" hidden="1" xr:uid="{00000000-0005-0000-0000-0000B0070000}"/>
    <cellStyle name="Comma [0] 10844" xfId="57522" hidden="1" xr:uid="{00000000-0005-0000-0000-0000B1070000}"/>
    <cellStyle name="Comma [0] 10845" xfId="28088" hidden="1" xr:uid="{00000000-0005-0000-0000-0000B2070000}"/>
    <cellStyle name="Comma [0] 10845" xfId="57475" hidden="1" xr:uid="{00000000-0005-0000-0000-0000B3070000}"/>
    <cellStyle name="Comma [0] 10846" xfId="28094" hidden="1" xr:uid="{00000000-0005-0000-0000-0000B4070000}"/>
    <cellStyle name="Comma [0] 10846" xfId="57481" hidden="1" xr:uid="{00000000-0005-0000-0000-0000B5070000}"/>
    <cellStyle name="Comma [0] 10847" xfId="27981" hidden="1" xr:uid="{00000000-0005-0000-0000-0000B6070000}"/>
    <cellStyle name="Comma [0] 10847" xfId="57368" hidden="1" xr:uid="{00000000-0005-0000-0000-0000B7070000}"/>
    <cellStyle name="Comma [0] 10848" xfId="28044" hidden="1" xr:uid="{00000000-0005-0000-0000-0000B8070000}"/>
    <cellStyle name="Comma [0] 10848" xfId="57431" hidden="1" xr:uid="{00000000-0005-0000-0000-0000B9070000}"/>
    <cellStyle name="Comma [0] 10849" xfId="28052" hidden="1" xr:uid="{00000000-0005-0000-0000-0000BA070000}"/>
    <cellStyle name="Comma [0] 10849" xfId="57439" hidden="1" xr:uid="{00000000-0005-0000-0000-0000BB070000}"/>
    <cellStyle name="Comma [0] 1085" xfId="6565" hidden="1" xr:uid="{00000000-0005-0000-0000-0000BC070000}"/>
    <cellStyle name="Comma [0] 1085" xfId="35953" hidden="1" xr:uid="{00000000-0005-0000-0000-0000BD070000}"/>
    <cellStyle name="Comma [0] 10850" xfId="28141" hidden="1" xr:uid="{00000000-0005-0000-0000-0000BE070000}"/>
    <cellStyle name="Comma [0] 10850" xfId="57528" hidden="1" xr:uid="{00000000-0005-0000-0000-0000BF070000}"/>
    <cellStyle name="Comma [0] 10851" xfId="28055" hidden="1" xr:uid="{00000000-0005-0000-0000-0000C0070000}"/>
    <cellStyle name="Comma [0] 10851" xfId="57442" hidden="1" xr:uid="{00000000-0005-0000-0000-0000C1070000}"/>
    <cellStyle name="Comma [0] 10852" xfId="28015" hidden="1" xr:uid="{00000000-0005-0000-0000-0000C2070000}"/>
    <cellStyle name="Comma [0] 10852" xfId="57402" hidden="1" xr:uid="{00000000-0005-0000-0000-0000C3070000}"/>
    <cellStyle name="Comma [0] 10853" xfId="28146" hidden="1" xr:uid="{00000000-0005-0000-0000-0000C4070000}"/>
    <cellStyle name="Comma [0] 10853" xfId="57533" hidden="1" xr:uid="{00000000-0005-0000-0000-0000C5070000}"/>
    <cellStyle name="Comma [0] 10854" xfId="28148" hidden="1" xr:uid="{00000000-0005-0000-0000-0000C6070000}"/>
    <cellStyle name="Comma [0] 10854" xfId="57535" hidden="1" xr:uid="{00000000-0005-0000-0000-0000C7070000}"/>
    <cellStyle name="Comma [0] 10855" xfId="28107" hidden="1" xr:uid="{00000000-0005-0000-0000-0000C8070000}"/>
    <cellStyle name="Comma [0] 10855" xfId="57494" hidden="1" xr:uid="{00000000-0005-0000-0000-0000C9070000}"/>
    <cellStyle name="Comma [0] 10856" xfId="28113" hidden="1" xr:uid="{00000000-0005-0000-0000-0000CA070000}"/>
    <cellStyle name="Comma [0] 10856" xfId="57500" hidden="1" xr:uid="{00000000-0005-0000-0000-0000CB070000}"/>
    <cellStyle name="Comma [0] 10857" xfId="28014" hidden="1" xr:uid="{00000000-0005-0000-0000-0000CC070000}"/>
    <cellStyle name="Comma [0] 10857" xfId="57401" hidden="1" xr:uid="{00000000-0005-0000-0000-0000CD070000}"/>
    <cellStyle name="Comma [0] 10858" xfId="28095" hidden="1" xr:uid="{00000000-0005-0000-0000-0000CE070000}"/>
    <cellStyle name="Comma [0] 10858" xfId="57482" hidden="1" xr:uid="{00000000-0005-0000-0000-0000CF070000}"/>
    <cellStyle name="Comma [0] 10859" xfId="28074" hidden="1" xr:uid="{00000000-0005-0000-0000-0000D0070000}"/>
    <cellStyle name="Comma [0] 10859" xfId="57461" hidden="1" xr:uid="{00000000-0005-0000-0000-0000D1070000}"/>
    <cellStyle name="Comma [0] 1086" xfId="6552" hidden="1" xr:uid="{00000000-0005-0000-0000-0000D2070000}"/>
    <cellStyle name="Comma [0] 1086" xfId="35940" hidden="1" xr:uid="{00000000-0005-0000-0000-0000D3070000}"/>
    <cellStyle name="Comma [0] 10860" xfId="28152" hidden="1" xr:uid="{00000000-0005-0000-0000-0000D4070000}"/>
    <cellStyle name="Comma [0] 10860" xfId="57539" hidden="1" xr:uid="{00000000-0005-0000-0000-0000D5070000}"/>
    <cellStyle name="Comma [0] 10861" xfId="28093" hidden="1" xr:uid="{00000000-0005-0000-0000-0000D6070000}"/>
    <cellStyle name="Comma [0] 10861" xfId="57480" hidden="1" xr:uid="{00000000-0005-0000-0000-0000D7070000}"/>
    <cellStyle name="Comma [0] 10862" xfId="28031" hidden="1" xr:uid="{00000000-0005-0000-0000-0000D8070000}"/>
    <cellStyle name="Comma [0] 10862" xfId="57418" hidden="1" xr:uid="{00000000-0005-0000-0000-0000D9070000}"/>
    <cellStyle name="Comma [0] 10863" xfId="28159" hidden="1" xr:uid="{00000000-0005-0000-0000-0000DA070000}"/>
    <cellStyle name="Comma [0] 10863" xfId="57546" hidden="1" xr:uid="{00000000-0005-0000-0000-0000DB070000}"/>
    <cellStyle name="Comma [0] 10864" xfId="28161" hidden="1" xr:uid="{00000000-0005-0000-0000-0000DC070000}"/>
    <cellStyle name="Comma [0] 10864" xfId="57548" hidden="1" xr:uid="{00000000-0005-0000-0000-0000DD070000}"/>
    <cellStyle name="Comma [0] 10865" xfId="28125" hidden="1" xr:uid="{00000000-0005-0000-0000-0000DE070000}"/>
    <cellStyle name="Comma [0] 10865" xfId="57512" hidden="1" xr:uid="{00000000-0005-0000-0000-0000DF070000}"/>
    <cellStyle name="Comma [0] 10866" xfId="28130" hidden="1" xr:uid="{00000000-0005-0000-0000-0000E0070000}"/>
    <cellStyle name="Comma [0] 10866" xfId="57517" hidden="1" xr:uid="{00000000-0005-0000-0000-0000E1070000}"/>
    <cellStyle name="Comma [0] 10867" xfId="27560" hidden="1" xr:uid="{00000000-0005-0000-0000-0000E2070000}"/>
    <cellStyle name="Comma [0] 10867" xfId="56947" hidden="1" xr:uid="{00000000-0005-0000-0000-0000E3070000}"/>
    <cellStyle name="Comma [0] 10868" xfId="28114" hidden="1" xr:uid="{00000000-0005-0000-0000-0000E4070000}"/>
    <cellStyle name="Comma [0] 10868" xfId="57501" hidden="1" xr:uid="{00000000-0005-0000-0000-0000E5070000}"/>
    <cellStyle name="Comma [0] 10869" xfId="28019" hidden="1" xr:uid="{00000000-0005-0000-0000-0000E6070000}"/>
    <cellStyle name="Comma [0] 10869" xfId="57406" hidden="1" xr:uid="{00000000-0005-0000-0000-0000E7070000}"/>
    <cellStyle name="Comma [0] 1087" xfId="6576" hidden="1" xr:uid="{00000000-0005-0000-0000-0000E8070000}"/>
    <cellStyle name="Comma [0] 1087" xfId="35964" hidden="1" xr:uid="{00000000-0005-0000-0000-0000E9070000}"/>
    <cellStyle name="Comma [0] 10870" xfId="28165" hidden="1" xr:uid="{00000000-0005-0000-0000-0000EA070000}"/>
    <cellStyle name="Comma [0] 10870" xfId="57552" hidden="1" xr:uid="{00000000-0005-0000-0000-0000EB070000}"/>
    <cellStyle name="Comma [0] 10871" xfId="28112" hidden="1" xr:uid="{00000000-0005-0000-0000-0000EC070000}"/>
    <cellStyle name="Comma [0] 10871" xfId="57499" hidden="1" xr:uid="{00000000-0005-0000-0000-0000ED070000}"/>
    <cellStyle name="Comma [0] 10872" xfId="28051" hidden="1" xr:uid="{00000000-0005-0000-0000-0000EE070000}"/>
    <cellStyle name="Comma [0] 10872" xfId="57438" hidden="1" xr:uid="{00000000-0005-0000-0000-0000EF070000}"/>
    <cellStyle name="Comma [0] 10873" xfId="28169" hidden="1" xr:uid="{00000000-0005-0000-0000-0000F0070000}"/>
    <cellStyle name="Comma [0] 10873" xfId="57556" hidden="1" xr:uid="{00000000-0005-0000-0000-0000F1070000}"/>
    <cellStyle name="Comma [0] 10874" xfId="28171" hidden="1" xr:uid="{00000000-0005-0000-0000-0000F2070000}"/>
    <cellStyle name="Comma [0] 10874" xfId="57558" hidden="1" xr:uid="{00000000-0005-0000-0000-0000F3070000}"/>
    <cellStyle name="Comma [0] 10875" xfId="28139" hidden="1" xr:uid="{00000000-0005-0000-0000-0000F4070000}"/>
    <cellStyle name="Comma [0] 10875" xfId="57526" hidden="1" xr:uid="{00000000-0005-0000-0000-0000F5070000}"/>
    <cellStyle name="Comma [0] 10876" xfId="28143" hidden="1" xr:uid="{00000000-0005-0000-0000-0000F6070000}"/>
    <cellStyle name="Comma [0] 10876" xfId="57530" hidden="1" xr:uid="{00000000-0005-0000-0000-0000F7070000}"/>
    <cellStyle name="Comma [0] 10877" xfId="28033" hidden="1" xr:uid="{00000000-0005-0000-0000-0000F8070000}"/>
    <cellStyle name="Comma [0] 10877" xfId="57420" hidden="1" xr:uid="{00000000-0005-0000-0000-0000F9070000}"/>
    <cellStyle name="Comma [0] 10878" xfId="28131" hidden="1" xr:uid="{00000000-0005-0000-0000-0000FA070000}"/>
    <cellStyle name="Comma [0] 10878" xfId="57518" hidden="1" xr:uid="{00000000-0005-0000-0000-0000FB070000}"/>
    <cellStyle name="Comma [0] 10879" xfId="28023" hidden="1" xr:uid="{00000000-0005-0000-0000-0000FC070000}"/>
    <cellStyle name="Comma [0] 10879" xfId="57410" hidden="1" xr:uid="{00000000-0005-0000-0000-0000FD070000}"/>
    <cellStyle name="Comma [0] 1088" xfId="6542" hidden="1" xr:uid="{00000000-0005-0000-0000-0000FE070000}"/>
    <cellStyle name="Comma [0] 1088" xfId="35930" hidden="1" xr:uid="{00000000-0005-0000-0000-0000FF070000}"/>
    <cellStyle name="Comma [0] 10880" xfId="28175" hidden="1" xr:uid="{00000000-0005-0000-0000-000000080000}"/>
    <cellStyle name="Comma [0] 10880" xfId="57562" hidden="1" xr:uid="{00000000-0005-0000-0000-000001080000}"/>
    <cellStyle name="Comma [0] 10881" xfId="28129" hidden="1" xr:uid="{00000000-0005-0000-0000-000002080000}"/>
    <cellStyle name="Comma [0] 10881" xfId="57516" hidden="1" xr:uid="{00000000-0005-0000-0000-000003080000}"/>
    <cellStyle name="Comma [0] 10882" xfId="28098" hidden="1" xr:uid="{00000000-0005-0000-0000-000004080000}"/>
    <cellStyle name="Comma [0] 10882" xfId="57485" hidden="1" xr:uid="{00000000-0005-0000-0000-000005080000}"/>
    <cellStyle name="Comma [0] 10883" xfId="28179" hidden="1" xr:uid="{00000000-0005-0000-0000-000006080000}"/>
    <cellStyle name="Comma [0] 10883" xfId="57566" hidden="1" xr:uid="{00000000-0005-0000-0000-000007080000}"/>
    <cellStyle name="Comma [0] 10884" xfId="28181" hidden="1" xr:uid="{00000000-0005-0000-0000-000008080000}"/>
    <cellStyle name="Comma [0] 10884" xfId="57568" hidden="1" xr:uid="{00000000-0005-0000-0000-000009080000}"/>
    <cellStyle name="Comma [0] 10885" xfId="28167" hidden="1" xr:uid="{00000000-0005-0000-0000-00000A080000}"/>
    <cellStyle name="Comma [0] 10885" xfId="57554" hidden="1" xr:uid="{00000000-0005-0000-0000-00000B080000}"/>
    <cellStyle name="Comma [0] 10886" xfId="28154" hidden="1" xr:uid="{00000000-0005-0000-0000-00000C080000}"/>
    <cellStyle name="Comma [0] 10886" xfId="57541" hidden="1" xr:uid="{00000000-0005-0000-0000-00000D080000}"/>
    <cellStyle name="Comma [0] 10887" xfId="28178" hidden="1" xr:uid="{00000000-0005-0000-0000-00000E080000}"/>
    <cellStyle name="Comma [0] 10887" xfId="57565" hidden="1" xr:uid="{00000000-0005-0000-0000-00000F080000}"/>
    <cellStyle name="Comma [0] 10888" xfId="28144" hidden="1" xr:uid="{00000000-0005-0000-0000-000010080000}"/>
    <cellStyle name="Comma [0] 10888" xfId="57531" hidden="1" xr:uid="{00000000-0005-0000-0000-000011080000}"/>
    <cellStyle name="Comma [0] 10889" xfId="28116" hidden="1" xr:uid="{00000000-0005-0000-0000-000012080000}"/>
    <cellStyle name="Comma [0] 10889" xfId="57503" hidden="1" xr:uid="{00000000-0005-0000-0000-000013080000}"/>
    <cellStyle name="Comma [0] 1089" xfId="6514" hidden="1" xr:uid="{00000000-0005-0000-0000-000014080000}"/>
    <cellStyle name="Comma [0] 1089" xfId="35902" hidden="1" xr:uid="{00000000-0005-0000-0000-000015080000}"/>
    <cellStyle name="Comma [0] 10890" xfId="28183" hidden="1" xr:uid="{00000000-0005-0000-0000-000016080000}"/>
    <cellStyle name="Comma [0] 10890" xfId="57570" hidden="1" xr:uid="{00000000-0005-0000-0000-000017080000}"/>
    <cellStyle name="Comma [0] 10891" xfId="28140" hidden="1" xr:uid="{00000000-0005-0000-0000-000018080000}"/>
    <cellStyle name="Comma [0] 10891" xfId="57527" hidden="1" xr:uid="{00000000-0005-0000-0000-000019080000}"/>
    <cellStyle name="Comma [0] 10892" xfId="28174" hidden="1" xr:uid="{00000000-0005-0000-0000-00001A080000}"/>
    <cellStyle name="Comma [0] 10892" xfId="57561" hidden="1" xr:uid="{00000000-0005-0000-0000-00001B080000}"/>
    <cellStyle name="Comma [0] 10893" xfId="28187" hidden="1" xr:uid="{00000000-0005-0000-0000-00001C080000}"/>
    <cellStyle name="Comma [0] 10893" xfId="57574" hidden="1" xr:uid="{00000000-0005-0000-0000-00001D080000}"/>
    <cellStyle name="Comma [0] 10894" xfId="28189" hidden="1" xr:uid="{00000000-0005-0000-0000-00001E080000}"/>
    <cellStyle name="Comma [0] 10894" xfId="57576" hidden="1" xr:uid="{00000000-0005-0000-0000-00001F080000}"/>
    <cellStyle name="Comma [0] 10895" xfId="28057" hidden="1" xr:uid="{00000000-0005-0000-0000-000020080000}"/>
    <cellStyle name="Comma [0] 10895" xfId="57444" hidden="1" xr:uid="{00000000-0005-0000-0000-000021080000}"/>
    <cellStyle name="Comma [0] 10896" xfId="28177" hidden="1" xr:uid="{00000000-0005-0000-0000-000022080000}"/>
    <cellStyle name="Comma [0] 10896" xfId="57564" hidden="1" xr:uid="{00000000-0005-0000-0000-000023080000}"/>
    <cellStyle name="Comma [0] 10897" xfId="28117" hidden="1" xr:uid="{00000000-0005-0000-0000-000024080000}"/>
    <cellStyle name="Comma [0] 10897" xfId="57504" hidden="1" xr:uid="{00000000-0005-0000-0000-000025080000}"/>
    <cellStyle name="Comma [0] 10898" xfId="28151" hidden="1" xr:uid="{00000000-0005-0000-0000-000026080000}"/>
    <cellStyle name="Comma [0] 10898" xfId="57538" hidden="1" xr:uid="{00000000-0005-0000-0000-000027080000}"/>
    <cellStyle name="Comma [0] 10899" xfId="28164" hidden="1" xr:uid="{00000000-0005-0000-0000-000028080000}"/>
    <cellStyle name="Comma [0] 10899" xfId="57551" hidden="1" xr:uid="{00000000-0005-0000-0000-000029080000}"/>
    <cellStyle name="Comma [0] 109" xfId="4747" hidden="1" xr:uid="{00000000-0005-0000-0000-00002A080000}"/>
    <cellStyle name="Comma [0] 109" xfId="34135" hidden="1" xr:uid="{00000000-0005-0000-0000-00002B080000}"/>
    <cellStyle name="Comma [0] 1090" xfId="6581" hidden="1" xr:uid="{00000000-0005-0000-0000-00002C080000}"/>
    <cellStyle name="Comma [0] 1090" xfId="35969" hidden="1" xr:uid="{00000000-0005-0000-0000-00002D080000}"/>
    <cellStyle name="Comma [0] 10900" xfId="28192" hidden="1" xr:uid="{00000000-0005-0000-0000-00002E080000}"/>
    <cellStyle name="Comma [0] 10900" xfId="57579" hidden="1" xr:uid="{00000000-0005-0000-0000-00002F080000}"/>
    <cellStyle name="Comma [0] 10901" xfId="28155" hidden="1" xr:uid="{00000000-0005-0000-0000-000030080000}"/>
    <cellStyle name="Comma [0] 10901" xfId="57542" hidden="1" xr:uid="{00000000-0005-0000-0000-000031080000}"/>
    <cellStyle name="Comma [0] 10902" xfId="28115" hidden="1" xr:uid="{00000000-0005-0000-0000-000032080000}"/>
    <cellStyle name="Comma [0] 10902" xfId="57502" hidden="1" xr:uid="{00000000-0005-0000-0000-000033080000}"/>
    <cellStyle name="Comma [0] 10903" xfId="28194" hidden="1" xr:uid="{00000000-0005-0000-0000-000034080000}"/>
    <cellStyle name="Comma [0] 10903" xfId="57581" hidden="1" xr:uid="{00000000-0005-0000-0000-000035080000}"/>
    <cellStyle name="Comma [0] 10904" xfId="28196" hidden="1" xr:uid="{00000000-0005-0000-0000-000036080000}"/>
    <cellStyle name="Comma [0] 10904" xfId="57583" hidden="1" xr:uid="{00000000-0005-0000-0000-000037080000}"/>
    <cellStyle name="Comma [0] 10905" xfId="28243" hidden="1" xr:uid="{00000000-0005-0000-0000-000038080000}"/>
    <cellStyle name="Comma [0] 10905" xfId="57630" hidden="1" xr:uid="{00000000-0005-0000-0000-000039080000}"/>
    <cellStyle name="Comma [0] 10906" xfId="28263" hidden="1" xr:uid="{00000000-0005-0000-0000-00003A080000}"/>
    <cellStyle name="Comma [0] 10906" xfId="57650" hidden="1" xr:uid="{00000000-0005-0000-0000-00003B080000}"/>
    <cellStyle name="Comma [0] 10907" xfId="28270" hidden="1" xr:uid="{00000000-0005-0000-0000-00003C080000}"/>
    <cellStyle name="Comma [0] 10907" xfId="57657" hidden="1" xr:uid="{00000000-0005-0000-0000-00003D080000}"/>
    <cellStyle name="Comma [0] 10908" xfId="28278" hidden="1" xr:uid="{00000000-0005-0000-0000-00003E080000}"/>
    <cellStyle name="Comma [0] 10908" xfId="57665" hidden="1" xr:uid="{00000000-0005-0000-0000-00003F080000}"/>
    <cellStyle name="Comma [0] 10909" xfId="28281" hidden="1" xr:uid="{00000000-0005-0000-0000-000040080000}"/>
    <cellStyle name="Comma [0] 10909" xfId="57668" hidden="1" xr:uid="{00000000-0005-0000-0000-000041080000}"/>
    <cellStyle name="Comma [0] 1091" xfId="6538" hidden="1" xr:uid="{00000000-0005-0000-0000-000042080000}"/>
    <cellStyle name="Comma [0] 1091" xfId="35926" hidden="1" xr:uid="{00000000-0005-0000-0000-000043080000}"/>
    <cellStyle name="Comma [0] 10910" xfId="28269" hidden="1" xr:uid="{00000000-0005-0000-0000-000044080000}"/>
    <cellStyle name="Comma [0] 10910" xfId="57656" hidden="1" xr:uid="{00000000-0005-0000-0000-000045080000}"/>
    <cellStyle name="Comma [0] 10911" xfId="28276" hidden="1" xr:uid="{00000000-0005-0000-0000-000046080000}"/>
    <cellStyle name="Comma [0] 10911" xfId="57663" hidden="1" xr:uid="{00000000-0005-0000-0000-000047080000}"/>
    <cellStyle name="Comma [0] 10912" xfId="28283" hidden="1" xr:uid="{00000000-0005-0000-0000-000048080000}"/>
    <cellStyle name="Comma [0] 10912" xfId="57670" hidden="1" xr:uid="{00000000-0005-0000-0000-000049080000}"/>
    <cellStyle name="Comma [0] 10913" xfId="28285" hidden="1" xr:uid="{00000000-0005-0000-0000-00004A080000}"/>
    <cellStyle name="Comma [0] 10913" xfId="57672" hidden="1" xr:uid="{00000000-0005-0000-0000-00004B080000}"/>
    <cellStyle name="Comma [0] 10914" xfId="28259" hidden="1" xr:uid="{00000000-0005-0000-0000-00004C080000}"/>
    <cellStyle name="Comma [0] 10914" xfId="57646" hidden="1" xr:uid="{00000000-0005-0000-0000-00004D080000}"/>
    <cellStyle name="Comma [0] 10915" xfId="28247" hidden="1" xr:uid="{00000000-0005-0000-0000-00004E080000}"/>
    <cellStyle name="Comma [0] 10915" xfId="57634" hidden="1" xr:uid="{00000000-0005-0000-0000-00004F080000}"/>
    <cellStyle name="Comma [0] 10916" xfId="28296" hidden="1" xr:uid="{00000000-0005-0000-0000-000050080000}"/>
    <cellStyle name="Comma [0] 10916" xfId="57683" hidden="1" xr:uid="{00000000-0005-0000-0000-000051080000}"/>
    <cellStyle name="Comma [0] 10917" xfId="28305" hidden="1" xr:uid="{00000000-0005-0000-0000-000052080000}"/>
    <cellStyle name="Comma [0] 10917" xfId="57692" hidden="1" xr:uid="{00000000-0005-0000-0000-000053080000}"/>
    <cellStyle name="Comma [0] 10918" xfId="28316" hidden="1" xr:uid="{00000000-0005-0000-0000-000054080000}"/>
    <cellStyle name="Comma [0] 10918" xfId="57703" hidden="1" xr:uid="{00000000-0005-0000-0000-000055080000}"/>
    <cellStyle name="Comma [0] 10919" xfId="28322" hidden="1" xr:uid="{00000000-0005-0000-0000-000056080000}"/>
    <cellStyle name="Comma [0] 10919" xfId="57709" hidden="1" xr:uid="{00000000-0005-0000-0000-000057080000}"/>
    <cellStyle name="Comma [0] 1092" xfId="6572" hidden="1" xr:uid="{00000000-0005-0000-0000-000058080000}"/>
    <cellStyle name="Comma [0] 1092" xfId="35960" hidden="1" xr:uid="{00000000-0005-0000-0000-000059080000}"/>
    <cellStyle name="Comma [0] 10920" xfId="28304" hidden="1" xr:uid="{00000000-0005-0000-0000-00005A080000}"/>
    <cellStyle name="Comma [0] 10920" xfId="57691" hidden="1" xr:uid="{00000000-0005-0000-0000-00005B080000}"/>
    <cellStyle name="Comma [0] 10921" xfId="28314" hidden="1" xr:uid="{00000000-0005-0000-0000-00005C080000}"/>
    <cellStyle name="Comma [0] 10921" xfId="57701" hidden="1" xr:uid="{00000000-0005-0000-0000-00005D080000}"/>
    <cellStyle name="Comma [0] 10922" xfId="28334" hidden="1" xr:uid="{00000000-0005-0000-0000-00005E080000}"/>
    <cellStyle name="Comma [0] 10922" xfId="57721" hidden="1" xr:uid="{00000000-0005-0000-0000-00005F080000}"/>
    <cellStyle name="Comma [0] 10923" xfId="28336" hidden="1" xr:uid="{00000000-0005-0000-0000-000060080000}"/>
    <cellStyle name="Comma [0] 10923" xfId="57723" hidden="1" xr:uid="{00000000-0005-0000-0000-000061080000}"/>
    <cellStyle name="Comma [0] 10924" xfId="28287" hidden="1" xr:uid="{00000000-0005-0000-0000-000062080000}"/>
    <cellStyle name="Comma [0] 10924" xfId="57674" hidden="1" xr:uid="{00000000-0005-0000-0000-000063080000}"/>
    <cellStyle name="Comma [0] 10925" xfId="28250" hidden="1" xr:uid="{00000000-0005-0000-0000-000064080000}"/>
    <cellStyle name="Comma [0] 10925" xfId="57637" hidden="1" xr:uid="{00000000-0005-0000-0000-000065080000}"/>
    <cellStyle name="Comma [0] 10926" xfId="28290" hidden="1" xr:uid="{00000000-0005-0000-0000-000066080000}"/>
    <cellStyle name="Comma [0] 10926" xfId="57677" hidden="1" xr:uid="{00000000-0005-0000-0000-000067080000}"/>
    <cellStyle name="Comma [0] 10927" xfId="28256" hidden="1" xr:uid="{00000000-0005-0000-0000-000068080000}"/>
    <cellStyle name="Comma [0] 10927" xfId="57643" hidden="1" xr:uid="{00000000-0005-0000-0000-000069080000}"/>
    <cellStyle name="Comma [0] 10928" xfId="28258" hidden="1" xr:uid="{00000000-0005-0000-0000-00006A080000}"/>
    <cellStyle name="Comma [0] 10928" xfId="57645" hidden="1" xr:uid="{00000000-0005-0000-0000-00006B080000}"/>
    <cellStyle name="Comma [0] 10929" xfId="28341" hidden="1" xr:uid="{00000000-0005-0000-0000-00006C080000}"/>
    <cellStyle name="Comma [0] 10929" xfId="57728" hidden="1" xr:uid="{00000000-0005-0000-0000-00006D080000}"/>
    <cellStyle name="Comma [0] 1093" xfId="6585" hidden="1" xr:uid="{00000000-0005-0000-0000-00006E080000}"/>
    <cellStyle name="Comma [0] 1093" xfId="35973" hidden="1" xr:uid="{00000000-0005-0000-0000-00006F080000}"/>
    <cellStyle name="Comma [0] 10930" xfId="28246" hidden="1" xr:uid="{00000000-0005-0000-0000-000070080000}"/>
    <cellStyle name="Comma [0] 10930" xfId="57633" hidden="1" xr:uid="{00000000-0005-0000-0000-000071080000}"/>
    <cellStyle name="Comma [0] 10931" xfId="28254" hidden="1" xr:uid="{00000000-0005-0000-0000-000072080000}"/>
    <cellStyle name="Comma [0] 10931" xfId="57641" hidden="1" xr:uid="{00000000-0005-0000-0000-000073080000}"/>
    <cellStyle name="Comma [0] 10932" xfId="28353" hidden="1" xr:uid="{00000000-0005-0000-0000-000074080000}"/>
    <cellStyle name="Comma [0] 10932" xfId="57740" hidden="1" xr:uid="{00000000-0005-0000-0000-000075080000}"/>
    <cellStyle name="Comma [0] 10933" xfId="28355" hidden="1" xr:uid="{00000000-0005-0000-0000-000076080000}"/>
    <cellStyle name="Comma [0] 10933" xfId="57742" hidden="1" xr:uid="{00000000-0005-0000-0000-000077080000}"/>
    <cellStyle name="Comma [0] 10934" xfId="28344" hidden="1" xr:uid="{00000000-0005-0000-0000-000078080000}"/>
    <cellStyle name="Comma [0] 10934" xfId="57731" hidden="1" xr:uid="{00000000-0005-0000-0000-000079080000}"/>
    <cellStyle name="Comma [0] 10935" xfId="28352" hidden="1" xr:uid="{00000000-0005-0000-0000-00007A080000}"/>
    <cellStyle name="Comma [0] 10935" xfId="57739" hidden="1" xr:uid="{00000000-0005-0000-0000-00007B080000}"/>
    <cellStyle name="Comma [0] 10936" xfId="28252" hidden="1" xr:uid="{00000000-0005-0000-0000-00007C080000}"/>
    <cellStyle name="Comma [0] 10936" xfId="57639" hidden="1" xr:uid="{00000000-0005-0000-0000-00007D080000}"/>
    <cellStyle name="Comma [0] 10937" xfId="28338" hidden="1" xr:uid="{00000000-0005-0000-0000-00007E080000}"/>
    <cellStyle name="Comma [0] 10937" xfId="57725" hidden="1" xr:uid="{00000000-0005-0000-0000-00007F080000}"/>
    <cellStyle name="Comma [0] 10938" xfId="28371" hidden="1" xr:uid="{00000000-0005-0000-0000-000080080000}"/>
    <cellStyle name="Comma [0] 10938" xfId="57758" hidden="1" xr:uid="{00000000-0005-0000-0000-000081080000}"/>
    <cellStyle name="Comma [0] 10939" xfId="28379" hidden="1" xr:uid="{00000000-0005-0000-0000-000082080000}"/>
    <cellStyle name="Comma [0] 10939" xfId="57766" hidden="1" xr:uid="{00000000-0005-0000-0000-000083080000}"/>
    <cellStyle name="Comma [0] 1094" xfId="6587" hidden="1" xr:uid="{00000000-0005-0000-0000-000084080000}"/>
    <cellStyle name="Comma [0] 1094" xfId="35975" hidden="1" xr:uid="{00000000-0005-0000-0000-000085080000}"/>
    <cellStyle name="Comma [0] 10940" xfId="28288" hidden="1" xr:uid="{00000000-0005-0000-0000-000086080000}"/>
    <cellStyle name="Comma [0] 10940" xfId="57675" hidden="1" xr:uid="{00000000-0005-0000-0000-000087080000}"/>
    <cellStyle name="Comma [0] 10941" xfId="28367" hidden="1" xr:uid="{00000000-0005-0000-0000-000088080000}"/>
    <cellStyle name="Comma [0] 10941" xfId="57754" hidden="1" xr:uid="{00000000-0005-0000-0000-000089080000}"/>
    <cellStyle name="Comma [0] 10942" xfId="28388" hidden="1" xr:uid="{00000000-0005-0000-0000-00008A080000}"/>
    <cellStyle name="Comma [0] 10942" xfId="57775" hidden="1" xr:uid="{00000000-0005-0000-0000-00008B080000}"/>
    <cellStyle name="Comma [0] 10943" xfId="28390" hidden="1" xr:uid="{00000000-0005-0000-0000-00008C080000}"/>
    <cellStyle name="Comma [0] 10943" xfId="57777" hidden="1" xr:uid="{00000000-0005-0000-0000-00008D080000}"/>
    <cellStyle name="Comma [0] 10944" xfId="28349" hidden="1" xr:uid="{00000000-0005-0000-0000-00008E080000}"/>
    <cellStyle name="Comma [0] 10944" xfId="57736" hidden="1" xr:uid="{00000000-0005-0000-0000-00008F080000}"/>
    <cellStyle name="Comma [0] 10945" xfId="28294" hidden="1" xr:uid="{00000000-0005-0000-0000-000090080000}"/>
    <cellStyle name="Comma [0] 10945" xfId="57681" hidden="1" xr:uid="{00000000-0005-0000-0000-000091080000}"/>
    <cellStyle name="Comma [0] 10946" xfId="28347" hidden="1" xr:uid="{00000000-0005-0000-0000-000092080000}"/>
    <cellStyle name="Comma [0] 10946" xfId="57734" hidden="1" xr:uid="{00000000-0005-0000-0000-000093080000}"/>
    <cellStyle name="Comma [0] 10947" xfId="28331" hidden="1" xr:uid="{00000000-0005-0000-0000-000094080000}"/>
    <cellStyle name="Comma [0] 10947" xfId="57718" hidden="1" xr:uid="{00000000-0005-0000-0000-000095080000}"/>
    <cellStyle name="Comma [0] 10948" xfId="28327" hidden="1" xr:uid="{00000000-0005-0000-0000-000096080000}"/>
    <cellStyle name="Comma [0] 10948" xfId="57714" hidden="1" xr:uid="{00000000-0005-0000-0000-000097080000}"/>
    <cellStyle name="Comma [0] 10949" xfId="28398" hidden="1" xr:uid="{00000000-0005-0000-0000-000098080000}"/>
    <cellStyle name="Comma [0] 10949" xfId="57785" hidden="1" xr:uid="{00000000-0005-0000-0000-000099080000}"/>
    <cellStyle name="Comma [0] 1095" xfId="6455" hidden="1" xr:uid="{00000000-0005-0000-0000-00009A080000}"/>
    <cellStyle name="Comma [0] 1095" xfId="35843" hidden="1" xr:uid="{00000000-0005-0000-0000-00009B080000}"/>
    <cellStyle name="Comma [0] 10950" xfId="28267" hidden="1" xr:uid="{00000000-0005-0000-0000-00009C080000}"/>
    <cellStyle name="Comma [0] 10950" xfId="57654" hidden="1" xr:uid="{00000000-0005-0000-0000-00009D080000}"/>
    <cellStyle name="Comma [0] 10951" xfId="28260" hidden="1" xr:uid="{00000000-0005-0000-0000-00009E080000}"/>
    <cellStyle name="Comma [0] 10951" xfId="57647" hidden="1" xr:uid="{00000000-0005-0000-0000-00009F080000}"/>
    <cellStyle name="Comma [0] 10952" xfId="28406" hidden="1" xr:uid="{00000000-0005-0000-0000-0000A0080000}"/>
    <cellStyle name="Comma [0] 10952" xfId="57793" hidden="1" xr:uid="{00000000-0005-0000-0000-0000A1080000}"/>
    <cellStyle name="Comma [0] 10953" xfId="28408" hidden="1" xr:uid="{00000000-0005-0000-0000-0000A2080000}"/>
    <cellStyle name="Comma [0] 10953" xfId="57795" hidden="1" xr:uid="{00000000-0005-0000-0000-0000A3080000}"/>
    <cellStyle name="Comma [0] 10954" xfId="28357" hidden="1" xr:uid="{00000000-0005-0000-0000-0000A4080000}"/>
    <cellStyle name="Comma [0] 10954" xfId="57744" hidden="1" xr:uid="{00000000-0005-0000-0000-0000A5080000}"/>
    <cellStyle name="Comma [0] 10955" xfId="28333" hidden="1" xr:uid="{00000000-0005-0000-0000-0000A6080000}"/>
    <cellStyle name="Comma [0] 10955" xfId="57720" hidden="1" xr:uid="{00000000-0005-0000-0000-0000A7080000}"/>
    <cellStyle name="Comma [0] 10956" xfId="28368" hidden="1" xr:uid="{00000000-0005-0000-0000-0000A8080000}"/>
    <cellStyle name="Comma [0] 10956" xfId="57755" hidden="1" xr:uid="{00000000-0005-0000-0000-0000A9080000}"/>
    <cellStyle name="Comma [0] 10957" xfId="28300" hidden="1" xr:uid="{00000000-0005-0000-0000-0000AA080000}"/>
    <cellStyle name="Comma [0] 10957" xfId="57687" hidden="1" xr:uid="{00000000-0005-0000-0000-0000AB080000}"/>
    <cellStyle name="Comma [0] 10958" xfId="28370" hidden="1" xr:uid="{00000000-0005-0000-0000-0000AC080000}"/>
    <cellStyle name="Comma [0] 10958" xfId="57757" hidden="1" xr:uid="{00000000-0005-0000-0000-0000AD080000}"/>
    <cellStyle name="Comma [0] 10959" xfId="28415" hidden="1" xr:uid="{00000000-0005-0000-0000-0000AE080000}"/>
    <cellStyle name="Comma [0] 10959" xfId="57802" hidden="1" xr:uid="{00000000-0005-0000-0000-0000AF080000}"/>
    <cellStyle name="Comma [0] 1096" xfId="6575" hidden="1" xr:uid="{00000000-0005-0000-0000-0000B0080000}"/>
    <cellStyle name="Comma [0] 1096" xfId="35963" hidden="1" xr:uid="{00000000-0005-0000-0000-0000B1080000}"/>
    <cellStyle name="Comma [0] 10960" xfId="28358" hidden="1" xr:uid="{00000000-0005-0000-0000-0000B2080000}"/>
    <cellStyle name="Comma [0] 10960" xfId="57745" hidden="1" xr:uid="{00000000-0005-0000-0000-0000B3080000}"/>
    <cellStyle name="Comma [0] 10961" xfId="28315" hidden="1" xr:uid="{00000000-0005-0000-0000-0000B4080000}"/>
    <cellStyle name="Comma [0] 10961" xfId="57702" hidden="1" xr:uid="{00000000-0005-0000-0000-0000B5080000}"/>
    <cellStyle name="Comma [0] 10962" xfId="28421" hidden="1" xr:uid="{00000000-0005-0000-0000-0000B6080000}"/>
    <cellStyle name="Comma [0] 10962" xfId="57808" hidden="1" xr:uid="{00000000-0005-0000-0000-0000B7080000}"/>
    <cellStyle name="Comma [0] 10963" xfId="28423" hidden="1" xr:uid="{00000000-0005-0000-0000-0000B8080000}"/>
    <cellStyle name="Comma [0] 10963" xfId="57810" hidden="1" xr:uid="{00000000-0005-0000-0000-0000B9080000}"/>
    <cellStyle name="Comma [0] 10964" xfId="28376" hidden="1" xr:uid="{00000000-0005-0000-0000-0000BA080000}"/>
    <cellStyle name="Comma [0] 10964" xfId="57763" hidden="1" xr:uid="{00000000-0005-0000-0000-0000BB080000}"/>
    <cellStyle name="Comma [0] 10965" xfId="28382" hidden="1" xr:uid="{00000000-0005-0000-0000-0000BC080000}"/>
    <cellStyle name="Comma [0] 10965" xfId="57769" hidden="1" xr:uid="{00000000-0005-0000-0000-0000BD080000}"/>
    <cellStyle name="Comma [0] 10966" xfId="28266" hidden="1" xr:uid="{00000000-0005-0000-0000-0000BE080000}"/>
    <cellStyle name="Comma [0] 10966" xfId="57653" hidden="1" xr:uid="{00000000-0005-0000-0000-0000BF080000}"/>
    <cellStyle name="Comma [0] 10967" xfId="28332" hidden="1" xr:uid="{00000000-0005-0000-0000-0000C0080000}"/>
    <cellStyle name="Comma [0] 10967" xfId="57719" hidden="1" xr:uid="{00000000-0005-0000-0000-0000C1080000}"/>
    <cellStyle name="Comma [0] 10968" xfId="28340" hidden="1" xr:uid="{00000000-0005-0000-0000-0000C2080000}"/>
    <cellStyle name="Comma [0] 10968" xfId="57727" hidden="1" xr:uid="{00000000-0005-0000-0000-0000C3080000}"/>
    <cellStyle name="Comma [0] 10969" xfId="28429" hidden="1" xr:uid="{00000000-0005-0000-0000-0000C4080000}"/>
    <cellStyle name="Comma [0] 10969" xfId="57816" hidden="1" xr:uid="{00000000-0005-0000-0000-0000C5080000}"/>
    <cellStyle name="Comma [0] 1097" xfId="6515" hidden="1" xr:uid="{00000000-0005-0000-0000-0000C6080000}"/>
    <cellStyle name="Comma [0] 1097" xfId="35903" hidden="1" xr:uid="{00000000-0005-0000-0000-0000C7080000}"/>
    <cellStyle name="Comma [0] 10970" xfId="28343" hidden="1" xr:uid="{00000000-0005-0000-0000-0000C8080000}"/>
    <cellStyle name="Comma [0] 10970" xfId="57730" hidden="1" xr:uid="{00000000-0005-0000-0000-0000C9080000}"/>
    <cellStyle name="Comma [0] 10971" xfId="28303" hidden="1" xr:uid="{00000000-0005-0000-0000-0000CA080000}"/>
    <cellStyle name="Comma [0] 10971" xfId="57690" hidden="1" xr:uid="{00000000-0005-0000-0000-0000CB080000}"/>
    <cellStyle name="Comma [0] 10972" xfId="28434" hidden="1" xr:uid="{00000000-0005-0000-0000-0000CC080000}"/>
    <cellStyle name="Comma [0] 10972" xfId="57821" hidden="1" xr:uid="{00000000-0005-0000-0000-0000CD080000}"/>
    <cellStyle name="Comma [0] 10973" xfId="28436" hidden="1" xr:uid="{00000000-0005-0000-0000-0000CE080000}"/>
    <cellStyle name="Comma [0] 10973" xfId="57823" hidden="1" xr:uid="{00000000-0005-0000-0000-0000CF080000}"/>
    <cellStyle name="Comma [0] 10974" xfId="28395" hidden="1" xr:uid="{00000000-0005-0000-0000-0000D0080000}"/>
    <cellStyle name="Comma [0] 10974" xfId="57782" hidden="1" xr:uid="{00000000-0005-0000-0000-0000D1080000}"/>
    <cellStyle name="Comma [0] 10975" xfId="28401" hidden="1" xr:uid="{00000000-0005-0000-0000-0000D2080000}"/>
    <cellStyle name="Comma [0] 10975" xfId="57788" hidden="1" xr:uid="{00000000-0005-0000-0000-0000D3080000}"/>
    <cellStyle name="Comma [0] 10976" xfId="28302" hidden="1" xr:uid="{00000000-0005-0000-0000-0000D4080000}"/>
    <cellStyle name="Comma [0] 10976" xfId="57689" hidden="1" xr:uid="{00000000-0005-0000-0000-0000D5080000}"/>
    <cellStyle name="Comma [0] 10977" xfId="28383" hidden="1" xr:uid="{00000000-0005-0000-0000-0000D6080000}"/>
    <cellStyle name="Comma [0] 10977" xfId="57770" hidden="1" xr:uid="{00000000-0005-0000-0000-0000D7080000}"/>
    <cellStyle name="Comma [0] 10978" xfId="28362" hidden="1" xr:uid="{00000000-0005-0000-0000-0000D8080000}"/>
    <cellStyle name="Comma [0] 10978" xfId="57749" hidden="1" xr:uid="{00000000-0005-0000-0000-0000D9080000}"/>
    <cellStyle name="Comma [0] 10979" xfId="28440" hidden="1" xr:uid="{00000000-0005-0000-0000-0000DA080000}"/>
    <cellStyle name="Comma [0] 10979" xfId="57827" hidden="1" xr:uid="{00000000-0005-0000-0000-0000DB080000}"/>
    <cellStyle name="Comma [0] 1098" xfId="6549" hidden="1" xr:uid="{00000000-0005-0000-0000-0000DC080000}"/>
    <cellStyle name="Comma [0] 1098" xfId="35937" hidden="1" xr:uid="{00000000-0005-0000-0000-0000DD080000}"/>
    <cellStyle name="Comma [0] 10980" xfId="28381" hidden="1" xr:uid="{00000000-0005-0000-0000-0000DE080000}"/>
    <cellStyle name="Comma [0] 10980" xfId="57768" hidden="1" xr:uid="{00000000-0005-0000-0000-0000DF080000}"/>
    <cellStyle name="Comma [0] 10981" xfId="28319" hidden="1" xr:uid="{00000000-0005-0000-0000-0000E0080000}"/>
    <cellStyle name="Comma [0] 10981" xfId="57706" hidden="1" xr:uid="{00000000-0005-0000-0000-0000E1080000}"/>
    <cellStyle name="Comma [0] 10982" xfId="28447" hidden="1" xr:uid="{00000000-0005-0000-0000-0000E2080000}"/>
    <cellStyle name="Comma [0] 10982" xfId="57834" hidden="1" xr:uid="{00000000-0005-0000-0000-0000E3080000}"/>
    <cellStyle name="Comma [0] 10983" xfId="28449" hidden="1" xr:uid="{00000000-0005-0000-0000-0000E4080000}"/>
    <cellStyle name="Comma [0] 10983" xfId="57836" hidden="1" xr:uid="{00000000-0005-0000-0000-0000E5080000}"/>
    <cellStyle name="Comma [0] 10984" xfId="28413" hidden="1" xr:uid="{00000000-0005-0000-0000-0000E6080000}"/>
    <cellStyle name="Comma [0] 10984" xfId="57800" hidden="1" xr:uid="{00000000-0005-0000-0000-0000E7080000}"/>
    <cellStyle name="Comma [0] 10985" xfId="28418" hidden="1" xr:uid="{00000000-0005-0000-0000-0000E8080000}"/>
    <cellStyle name="Comma [0] 10985" xfId="57805" hidden="1" xr:uid="{00000000-0005-0000-0000-0000E9080000}"/>
    <cellStyle name="Comma [0] 10986" xfId="28249" hidden="1" xr:uid="{00000000-0005-0000-0000-0000EA080000}"/>
    <cellStyle name="Comma [0] 10986" xfId="57636" hidden="1" xr:uid="{00000000-0005-0000-0000-0000EB080000}"/>
    <cellStyle name="Comma [0] 10987" xfId="28402" hidden="1" xr:uid="{00000000-0005-0000-0000-0000EC080000}"/>
    <cellStyle name="Comma [0] 10987" xfId="57789" hidden="1" xr:uid="{00000000-0005-0000-0000-0000ED080000}"/>
    <cellStyle name="Comma [0] 10988" xfId="28307" hidden="1" xr:uid="{00000000-0005-0000-0000-0000EE080000}"/>
    <cellStyle name="Comma [0] 10988" xfId="57694" hidden="1" xr:uid="{00000000-0005-0000-0000-0000EF080000}"/>
    <cellStyle name="Comma [0] 10989" xfId="28453" hidden="1" xr:uid="{00000000-0005-0000-0000-0000F0080000}"/>
    <cellStyle name="Comma [0] 10989" xfId="57840" hidden="1" xr:uid="{00000000-0005-0000-0000-0000F1080000}"/>
    <cellStyle name="Comma [0] 1099" xfId="6562" hidden="1" xr:uid="{00000000-0005-0000-0000-0000F2080000}"/>
    <cellStyle name="Comma [0] 1099" xfId="35950" hidden="1" xr:uid="{00000000-0005-0000-0000-0000F3080000}"/>
    <cellStyle name="Comma [0] 10990" xfId="28400" hidden="1" xr:uid="{00000000-0005-0000-0000-0000F4080000}"/>
    <cellStyle name="Comma [0] 10990" xfId="57787" hidden="1" xr:uid="{00000000-0005-0000-0000-0000F5080000}"/>
    <cellStyle name="Comma [0] 10991" xfId="28339" hidden="1" xr:uid="{00000000-0005-0000-0000-0000F6080000}"/>
    <cellStyle name="Comma [0] 10991" xfId="57726" hidden="1" xr:uid="{00000000-0005-0000-0000-0000F7080000}"/>
    <cellStyle name="Comma [0] 10992" xfId="28457" hidden="1" xr:uid="{00000000-0005-0000-0000-0000F8080000}"/>
    <cellStyle name="Comma [0] 10992" xfId="57844" hidden="1" xr:uid="{00000000-0005-0000-0000-0000F9080000}"/>
    <cellStyle name="Comma [0] 10993" xfId="28459" hidden="1" xr:uid="{00000000-0005-0000-0000-0000FA080000}"/>
    <cellStyle name="Comma [0] 10993" xfId="57846" hidden="1" xr:uid="{00000000-0005-0000-0000-0000FB080000}"/>
    <cellStyle name="Comma [0] 10994" xfId="28427" hidden="1" xr:uid="{00000000-0005-0000-0000-0000FC080000}"/>
    <cellStyle name="Comma [0] 10994" xfId="57814" hidden="1" xr:uid="{00000000-0005-0000-0000-0000FD080000}"/>
    <cellStyle name="Comma [0] 10995" xfId="28431" hidden="1" xr:uid="{00000000-0005-0000-0000-0000FE080000}"/>
    <cellStyle name="Comma [0] 10995" xfId="57818" hidden="1" xr:uid="{00000000-0005-0000-0000-0000FF080000}"/>
    <cellStyle name="Comma [0] 10996" xfId="28321" hidden="1" xr:uid="{00000000-0005-0000-0000-000000090000}"/>
    <cellStyle name="Comma [0] 10996" xfId="57708" hidden="1" xr:uid="{00000000-0005-0000-0000-000001090000}"/>
    <cellStyle name="Comma [0] 10997" xfId="28419" hidden="1" xr:uid="{00000000-0005-0000-0000-000002090000}"/>
    <cellStyle name="Comma [0] 10997" xfId="57806" hidden="1" xr:uid="{00000000-0005-0000-0000-000003090000}"/>
    <cellStyle name="Comma [0] 10998" xfId="28311" hidden="1" xr:uid="{00000000-0005-0000-0000-000004090000}"/>
    <cellStyle name="Comma [0] 10998" xfId="57698" hidden="1" xr:uid="{00000000-0005-0000-0000-000005090000}"/>
    <cellStyle name="Comma [0] 10999" xfId="28463" hidden="1" xr:uid="{00000000-0005-0000-0000-000006090000}"/>
    <cellStyle name="Comma [0] 10999" xfId="57850" hidden="1" xr:uid="{00000000-0005-0000-0000-000007090000}"/>
    <cellStyle name="Comma [0] 11" xfId="127" hidden="1" xr:uid="{00000000-0005-0000-0000-000008090000}"/>
    <cellStyle name="Comma [0] 11" xfId="600" hidden="1" xr:uid="{00000000-0005-0000-0000-00000E090000}"/>
    <cellStyle name="Comma [0] 11" xfId="640" hidden="1" xr:uid="{00000000-0005-0000-0000-00000D090000}"/>
    <cellStyle name="Comma [0] 11" xfId="475" hidden="1" xr:uid="{00000000-0005-0000-0000-00000C090000}"/>
    <cellStyle name="Comma [0] 11" xfId="436" hidden="1" xr:uid="{00000000-0005-0000-0000-00000F090000}"/>
    <cellStyle name="Comma [0] 11" xfId="88" hidden="1" xr:uid="{00000000-0005-0000-0000-00000B090000}"/>
    <cellStyle name="Comma [0] 11" xfId="252" hidden="1" xr:uid="{00000000-0005-0000-0000-00000A090000}"/>
    <cellStyle name="Comma [0] 11" xfId="813" hidden="1" xr:uid="{00000000-0005-0000-0000-000010090000}"/>
    <cellStyle name="Comma [0] 11" xfId="292" hidden="1" xr:uid="{00000000-0005-0000-0000-000009090000}"/>
    <cellStyle name="Comma [0] 11" xfId="1155" hidden="1" xr:uid="{00000000-0005-0000-0000-000014090000}"/>
    <cellStyle name="Comma [0] 11" xfId="1116" hidden="1" xr:uid="{00000000-0005-0000-0000-000017090000}"/>
    <cellStyle name="Comma [0] 11" xfId="1280" hidden="1" xr:uid="{00000000-0005-0000-0000-000016090000}"/>
    <cellStyle name="Comma [0] 11" xfId="1320" hidden="1" xr:uid="{00000000-0005-0000-0000-000015090000}"/>
    <cellStyle name="Comma [0] 11" xfId="1483" hidden="1" xr:uid="{00000000-0005-0000-0000-000018090000}"/>
    <cellStyle name="Comma [0] 11" xfId="938" hidden="1" xr:uid="{00000000-0005-0000-0000-000012090000}"/>
    <cellStyle name="Comma [0] 11" xfId="774" hidden="1" xr:uid="{00000000-0005-0000-0000-000013090000}"/>
    <cellStyle name="Comma [0] 11" xfId="1648" hidden="1" xr:uid="{00000000-0005-0000-0000-000019090000}"/>
    <cellStyle name="Comma [0] 11" xfId="978" hidden="1" xr:uid="{00000000-0005-0000-0000-000011090000}"/>
    <cellStyle name="Comma [0] 11" xfId="1608" hidden="1" xr:uid="{00000000-0005-0000-0000-00001A090000}"/>
    <cellStyle name="Comma [0] 11" xfId="1444" hidden="1" xr:uid="{00000000-0005-0000-0000-00001B090000}"/>
    <cellStyle name="Comma [0] 11" xfId="1811" hidden="1" xr:uid="{00000000-0005-0000-0000-00001C090000}"/>
    <cellStyle name="Comma [0] 11" xfId="1976" hidden="1" xr:uid="{00000000-0005-0000-0000-00001D090000}"/>
    <cellStyle name="Comma [0] 11" xfId="1936" hidden="1" xr:uid="{00000000-0005-0000-0000-00001E090000}"/>
    <cellStyle name="Comma [0] 11" xfId="1772" hidden="1" xr:uid="{00000000-0005-0000-0000-00001F090000}"/>
    <cellStyle name="Comma [0] 11" xfId="2142" hidden="1" xr:uid="{00000000-0005-0000-0000-000020090000}"/>
    <cellStyle name="Comma [0] 11" xfId="2306" hidden="1" xr:uid="{00000000-0005-0000-0000-000021090000}"/>
    <cellStyle name="Comma [0] 11" xfId="2267" hidden="1" xr:uid="{00000000-0005-0000-0000-000022090000}"/>
    <cellStyle name="Comma [0] 11" xfId="2103" hidden="1" xr:uid="{00000000-0005-0000-0000-000023090000}"/>
    <cellStyle name="Comma [0] 11" xfId="4551" hidden="1" xr:uid="{00000000-0005-0000-0000-000024090000}"/>
    <cellStyle name="Comma [0] 11" xfId="33939" hidden="1" xr:uid="{00000000-0005-0000-0000-000025090000}"/>
    <cellStyle name="Comma [0] 11" xfId="61196" hidden="1" xr:uid="{00000000-0005-0000-0000-000026090000}"/>
    <cellStyle name="Comma [0] 11" xfId="61278" hidden="1" xr:uid="{00000000-0005-0000-0000-000027090000}"/>
    <cellStyle name="Comma [0] 11" xfId="61362" hidden="1" xr:uid="{00000000-0005-0000-0000-000028090000}"/>
    <cellStyle name="Comma [0] 11" xfId="61444" hidden="1" xr:uid="{00000000-0005-0000-0000-000029090000}"/>
    <cellStyle name="Comma [0] 11" xfId="61527" hidden="1" xr:uid="{00000000-0005-0000-0000-00002A090000}"/>
    <cellStyle name="Comma [0] 11" xfId="61609" hidden="1" xr:uid="{00000000-0005-0000-0000-00002B090000}"/>
    <cellStyle name="Comma [0] 11" xfId="61689" hidden="1" xr:uid="{00000000-0005-0000-0000-00002C090000}"/>
    <cellStyle name="Comma [0] 11" xfId="62183" hidden="1" xr:uid="{00000000-0005-0000-0000-000032090000}"/>
    <cellStyle name="Comma [0] 11" xfId="62101" hidden="1" xr:uid="{00000000-0005-0000-0000-000031090000}"/>
    <cellStyle name="Comma [0] 11" xfId="62019" hidden="1" xr:uid="{00000000-0005-0000-0000-000030090000}"/>
    <cellStyle name="Comma [0] 11" xfId="62265" hidden="1" xr:uid="{00000000-0005-0000-0000-000033090000}"/>
    <cellStyle name="Comma [0] 11" xfId="61771" hidden="1" xr:uid="{00000000-0005-0000-0000-00002D090000}"/>
    <cellStyle name="Comma [0] 11" xfId="61853" hidden="1" xr:uid="{00000000-0005-0000-0000-00002E090000}"/>
    <cellStyle name="Comma [0] 11" xfId="62345" hidden="1" xr:uid="{00000000-0005-0000-0000-000034090000}"/>
    <cellStyle name="Comma [0] 11" xfId="61935" hidden="1" xr:uid="{00000000-0005-0000-0000-00002F090000}"/>
    <cellStyle name="Comma [0] 11" xfId="62668" hidden="1" xr:uid="{00000000-0005-0000-0000-000038090000}"/>
    <cellStyle name="Comma [0] 11" xfId="62914" hidden="1" xr:uid="{00000000-0005-0000-0000-00003B090000}"/>
    <cellStyle name="Comma [0] 11" xfId="62832" hidden="1" xr:uid="{00000000-0005-0000-0000-00003A090000}"/>
    <cellStyle name="Comma [0] 11" xfId="62750" hidden="1" xr:uid="{00000000-0005-0000-0000-000039090000}"/>
    <cellStyle name="Comma [0] 11" xfId="62994" hidden="1" xr:uid="{00000000-0005-0000-0000-00003C090000}"/>
    <cellStyle name="Comma [0] 11" xfId="62502" hidden="1" xr:uid="{00000000-0005-0000-0000-000036090000}"/>
    <cellStyle name="Comma [0] 11" xfId="62427" hidden="1" xr:uid="{00000000-0005-0000-0000-000035090000}"/>
    <cellStyle name="Comma [0] 11" xfId="62584" hidden="1" xr:uid="{00000000-0005-0000-0000-000037090000}"/>
    <cellStyle name="Comma [0] 11" xfId="63076" hidden="1" xr:uid="{00000000-0005-0000-0000-00003D090000}"/>
    <cellStyle name="Comma [0] 110" xfId="4749" hidden="1" xr:uid="{00000000-0005-0000-0000-00003E090000}"/>
    <cellStyle name="Comma [0] 110" xfId="34137" hidden="1" xr:uid="{00000000-0005-0000-0000-00003F090000}"/>
    <cellStyle name="Comma [0] 1100" xfId="6590" hidden="1" xr:uid="{00000000-0005-0000-0000-000040090000}"/>
    <cellStyle name="Comma [0] 1100" xfId="35978" hidden="1" xr:uid="{00000000-0005-0000-0000-000041090000}"/>
    <cellStyle name="Comma [0] 11000" xfId="28417" hidden="1" xr:uid="{00000000-0005-0000-0000-000042090000}"/>
    <cellStyle name="Comma [0] 11000" xfId="57804" hidden="1" xr:uid="{00000000-0005-0000-0000-000043090000}"/>
    <cellStyle name="Comma [0] 11001" xfId="28386" hidden="1" xr:uid="{00000000-0005-0000-0000-000044090000}"/>
    <cellStyle name="Comma [0] 11001" xfId="57773" hidden="1" xr:uid="{00000000-0005-0000-0000-000045090000}"/>
    <cellStyle name="Comma [0] 11002" xfId="28467" hidden="1" xr:uid="{00000000-0005-0000-0000-000046090000}"/>
    <cellStyle name="Comma [0] 11002" xfId="57854" hidden="1" xr:uid="{00000000-0005-0000-0000-000047090000}"/>
    <cellStyle name="Comma [0] 11003" xfId="28469" hidden="1" xr:uid="{00000000-0005-0000-0000-000048090000}"/>
    <cellStyle name="Comma [0] 11003" xfId="57856" hidden="1" xr:uid="{00000000-0005-0000-0000-000049090000}"/>
    <cellStyle name="Comma [0] 11004" xfId="28455" hidden="1" xr:uid="{00000000-0005-0000-0000-00004A090000}"/>
    <cellStyle name="Comma [0] 11004" xfId="57842" hidden="1" xr:uid="{00000000-0005-0000-0000-00004B090000}"/>
    <cellStyle name="Comma [0] 11005" xfId="28442" hidden="1" xr:uid="{00000000-0005-0000-0000-00004C090000}"/>
    <cellStyle name="Comma [0] 11005" xfId="57829" hidden="1" xr:uid="{00000000-0005-0000-0000-00004D090000}"/>
    <cellStyle name="Comma [0] 11006" xfId="28466" hidden="1" xr:uid="{00000000-0005-0000-0000-00004E090000}"/>
    <cellStyle name="Comma [0] 11006" xfId="57853" hidden="1" xr:uid="{00000000-0005-0000-0000-00004F090000}"/>
    <cellStyle name="Comma [0] 11007" xfId="28432" hidden="1" xr:uid="{00000000-0005-0000-0000-000050090000}"/>
    <cellStyle name="Comma [0] 11007" xfId="57819" hidden="1" xr:uid="{00000000-0005-0000-0000-000051090000}"/>
    <cellStyle name="Comma [0] 11008" xfId="28404" hidden="1" xr:uid="{00000000-0005-0000-0000-000052090000}"/>
    <cellStyle name="Comma [0] 11008" xfId="57791" hidden="1" xr:uid="{00000000-0005-0000-0000-000053090000}"/>
    <cellStyle name="Comma [0] 11009" xfId="28471" hidden="1" xr:uid="{00000000-0005-0000-0000-000054090000}"/>
    <cellStyle name="Comma [0] 11009" xfId="57858" hidden="1" xr:uid="{00000000-0005-0000-0000-000055090000}"/>
    <cellStyle name="Comma [0] 1101" xfId="6553" hidden="1" xr:uid="{00000000-0005-0000-0000-000056090000}"/>
    <cellStyle name="Comma [0] 1101" xfId="35941" hidden="1" xr:uid="{00000000-0005-0000-0000-000057090000}"/>
    <cellStyle name="Comma [0] 11010" xfId="28428" hidden="1" xr:uid="{00000000-0005-0000-0000-000058090000}"/>
    <cellStyle name="Comma [0] 11010" xfId="57815" hidden="1" xr:uid="{00000000-0005-0000-0000-000059090000}"/>
    <cellStyle name="Comma [0] 11011" xfId="28462" hidden="1" xr:uid="{00000000-0005-0000-0000-00005A090000}"/>
    <cellStyle name="Comma [0] 11011" xfId="57849" hidden="1" xr:uid="{00000000-0005-0000-0000-00005B090000}"/>
    <cellStyle name="Comma [0] 11012" xfId="28475" hidden="1" xr:uid="{00000000-0005-0000-0000-00005C090000}"/>
    <cellStyle name="Comma [0] 11012" xfId="57862" hidden="1" xr:uid="{00000000-0005-0000-0000-00005D090000}"/>
    <cellStyle name="Comma [0] 11013" xfId="28477" hidden="1" xr:uid="{00000000-0005-0000-0000-00005E090000}"/>
    <cellStyle name="Comma [0] 11013" xfId="57864" hidden="1" xr:uid="{00000000-0005-0000-0000-00005F090000}"/>
    <cellStyle name="Comma [0] 11014" xfId="28345" hidden="1" xr:uid="{00000000-0005-0000-0000-000060090000}"/>
    <cellStyle name="Comma [0] 11014" xfId="57732" hidden="1" xr:uid="{00000000-0005-0000-0000-000061090000}"/>
    <cellStyle name="Comma [0] 11015" xfId="28465" hidden="1" xr:uid="{00000000-0005-0000-0000-000062090000}"/>
    <cellStyle name="Comma [0] 11015" xfId="57852" hidden="1" xr:uid="{00000000-0005-0000-0000-000063090000}"/>
    <cellStyle name="Comma [0] 11016" xfId="28405" hidden="1" xr:uid="{00000000-0005-0000-0000-000064090000}"/>
    <cellStyle name="Comma [0] 11016" xfId="57792" hidden="1" xr:uid="{00000000-0005-0000-0000-000065090000}"/>
    <cellStyle name="Comma [0] 11017" xfId="28439" hidden="1" xr:uid="{00000000-0005-0000-0000-000066090000}"/>
    <cellStyle name="Comma [0] 11017" xfId="57826" hidden="1" xr:uid="{00000000-0005-0000-0000-000067090000}"/>
    <cellStyle name="Comma [0] 11018" xfId="28452" hidden="1" xr:uid="{00000000-0005-0000-0000-000068090000}"/>
    <cellStyle name="Comma [0] 11018" xfId="57839" hidden="1" xr:uid="{00000000-0005-0000-0000-000069090000}"/>
    <cellStyle name="Comma [0] 11019" xfId="28480" hidden="1" xr:uid="{00000000-0005-0000-0000-00006A090000}"/>
    <cellStyle name="Comma [0] 11019" xfId="57867" hidden="1" xr:uid="{00000000-0005-0000-0000-00006B090000}"/>
    <cellStyle name="Comma [0] 1102" xfId="6513" hidden="1" xr:uid="{00000000-0005-0000-0000-00006C090000}"/>
    <cellStyle name="Comma [0] 1102" xfId="35901" hidden="1" xr:uid="{00000000-0005-0000-0000-00006D090000}"/>
    <cellStyle name="Comma [0] 11020" xfId="28443" hidden="1" xr:uid="{00000000-0005-0000-0000-00006E090000}"/>
    <cellStyle name="Comma [0] 11020" xfId="57830" hidden="1" xr:uid="{00000000-0005-0000-0000-00006F090000}"/>
    <cellStyle name="Comma [0] 11021" xfId="28403" hidden="1" xr:uid="{00000000-0005-0000-0000-000070090000}"/>
    <cellStyle name="Comma [0] 11021" xfId="57790" hidden="1" xr:uid="{00000000-0005-0000-0000-000071090000}"/>
    <cellStyle name="Comma [0] 11022" xfId="28482" hidden="1" xr:uid="{00000000-0005-0000-0000-000072090000}"/>
    <cellStyle name="Comma [0] 11022" xfId="57869" hidden="1" xr:uid="{00000000-0005-0000-0000-000073090000}"/>
    <cellStyle name="Comma [0] 11023" xfId="28484" hidden="1" xr:uid="{00000000-0005-0000-0000-000074090000}"/>
    <cellStyle name="Comma [0] 11023" xfId="57871" hidden="1" xr:uid="{00000000-0005-0000-0000-000075090000}"/>
    <cellStyle name="Comma [0] 11024" xfId="28544" hidden="1" xr:uid="{00000000-0005-0000-0000-000076090000}"/>
    <cellStyle name="Comma [0] 11024" xfId="57931" hidden="1" xr:uid="{00000000-0005-0000-0000-000077090000}"/>
    <cellStyle name="Comma [0] 11025" xfId="28563" hidden="1" xr:uid="{00000000-0005-0000-0000-000078090000}"/>
    <cellStyle name="Comma [0] 11025" xfId="57950" hidden="1" xr:uid="{00000000-0005-0000-0000-000079090000}"/>
    <cellStyle name="Comma [0] 11026" xfId="28570" hidden="1" xr:uid="{00000000-0005-0000-0000-00007A090000}"/>
    <cellStyle name="Comma [0] 11026" xfId="57957" hidden="1" xr:uid="{00000000-0005-0000-0000-00007B090000}"/>
    <cellStyle name="Comma [0] 11027" xfId="28577" hidden="1" xr:uid="{00000000-0005-0000-0000-00007C090000}"/>
    <cellStyle name="Comma [0] 11027" xfId="57964" hidden="1" xr:uid="{00000000-0005-0000-0000-00007D090000}"/>
    <cellStyle name="Comma [0] 11028" xfId="28582" hidden="1" xr:uid="{00000000-0005-0000-0000-00007E090000}"/>
    <cellStyle name="Comma [0] 11028" xfId="57969" hidden="1" xr:uid="{00000000-0005-0000-0000-00007F090000}"/>
    <cellStyle name="Comma [0] 11029" xfId="28569" hidden="1" xr:uid="{00000000-0005-0000-0000-000080090000}"/>
    <cellStyle name="Comma [0] 11029" xfId="57956" hidden="1" xr:uid="{00000000-0005-0000-0000-000081090000}"/>
    <cellStyle name="Comma [0] 1103" xfId="6592" hidden="1" xr:uid="{00000000-0005-0000-0000-000082090000}"/>
    <cellStyle name="Comma [0] 1103" xfId="35980" hidden="1" xr:uid="{00000000-0005-0000-0000-000083090000}"/>
    <cellStyle name="Comma [0] 11030" xfId="28574" hidden="1" xr:uid="{00000000-0005-0000-0000-000084090000}"/>
    <cellStyle name="Comma [0] 11030" xfId="57961" hidden="1" xr:uid="{00000000-0005-0000-0000-000085090000}"/>
    <cellStyle name="Comma [0] 11031" xfId="28586" hidden="1" xr:uid="{00000000-0005-0000-0000-000086090000}"/>
    <cellStyle name="Comma [0] 11031" xfId="57973" hidden="1" xr:uid="{00000000-0005-0000-0000-000087090000}"/>
    <cellStyle name="Comma [0] 11032" xfId="28588" hidden="1" xr:uid="{00000000-0005-0000-0000-000088090000}"/>
    <cellStyle name="Comma [0] 11032" xfId="57975" hidden="1" xr:uid="{00000000-0005-0000-0000-000089090000}"/>
    <cellStyle name="Comma [0] 11033" xfId="28559" hidden="1" xr:uid="{00000000-0005-0000-0000-00008A090000}"/>
    <cellStyle name="Comma [0] 11033" xfId="57946" hidden="1" xr:uid="{00000000-0005-0000-0000-00008B090000}"/>
    <cellStyle name="Comma [0] 11034" xfId="28548" hidden="1" xr:uid="{00000000-0005-0000-0000-00008C090000}"/>
    <cellStyle name="Comma [0] 11034" xfId="57935" hidden="1" xr:uid="{00000000-0005-0000-0000-00008D090000}"/>
    <cellStyle name="Comma [0] 11035" xfId="28599" hidden="1" xr:uid="{00000000-0005-0000-0000-00008E090000}"/>
    <cellStyle name="Comma [0] 11035" xfId="57986" hidden="1" xr:uid="{00000000-0005-0000-0000-00008F090000}"/>
    <cellStyle name="Comma [0] 11036" xfId="28608" hidden="1" xr:uid="{00000000-0005-0000-0000-000090090000}"/>
    <cellStyle name="Comma [0] 11036" xfId="57995" hidden="1" xr:uid="{00000000-0005-0000-0000-000091090000}"/>
    <cellStyle name="Comma [0] 11037" xfId="28619" hidden="1" xr:uid="{00000000-0005-0000-0000-000092090000}"/>
    <cellStyle name="Comma [0] 11037" xfId="58006" hidden="1" xr:uid="{00000000-0005-0000-0000-000093090000}"/>
    <cellStyle name="Comma [0] 11038" xfId="28625" hidden="1" xr:uid="{00000000-0005-0000-0000-000094090000}"/>
    <cellStyle name="Comma [0] 11038" xfId="58012" hidden="1" xr:uid="{00000000-0005-0000-0000-000095090000}"/>
    <cellStyle name="Comma [0] 11039" xfId="28607" hidden="1" xr:uid="{00000000-0005-0000-0000-000096090000}"/>
    <cellStyle name="Comma [0] 11039" xfId="57994" hidden="1" xr:uid="{00000000-0005-0000-0000-000097090000}"/>
    <cellStyle name="Comma [0] 1104" xfId="6594" hidden="1" xr:uid="{00000000-0005-0000-0000-000098090000}"/>
    <cellStyle name="Comma [0] 1104" xfId="35982" hidden="1" xr:uid="{00000000-0005-0000-0000-000099090000}"/>
    <cellStyle name="Comma [0] 11040" xfId="28617" hidden="1" xr:uid="{00000000-0005-0000-0000-00009A090000}"/>
    <cellStyle name="Comma [0] 11040" xfId="58004" hidden="1" xr:uid="{00000000-0005-0000-0000-00009B090000}"/>
    <cellStyle name="Comma [0] 11041" xfId="28637" hidden="1" xr:uid="{00000000-0005-0000-0000-00009C090000}"/>
    <cellStyle name="Comma [0] 11041" xfId="58024" hidden="1" xr:uid="{00000000-0005-0000-0000-00009D090000}"/>
    <cellStyle name="Comma [0] 11042" xfId="28639" hidden="1" xr:uid="{00000000-0005-0000-0000-00009E090000}"/>
    <cellStyle name="Comma [0] 11042" xfId="58026" hidden="1" xr:uid="{00000000-0005-0000-0000-00009F090000}"/>
    <cellStyle name="Comma [0] 11043" xfId="28590" hidden="1" xr:uid="{00000000-0005-0000-0000-0000A0090000}"/>
    <cellStyle name="Comma [0] 11043" xfId="57977" hidden="1" xr:uid="{00000000-0005-0000-0000-0000A1090000}"/>
    <cellStyle name="Comma [0] 11044" xfId="28551" hidden="1" xr:uid="{00000000-0005-0000-0000-0000A2090000}"/>
    <cellStyle name="Comma [0] 11044" xfId="57938" hidden="1" xr:uid="{00000000-0005-0000-0000-0000A3090000}"/>
    <cellStyle name="Comma [0] 11045" xfId="28593" hidden="1" xr:uid="{00000000-0005-0000-0000-0000A4090000}"/>
    <cellStyle name="Comma [0] 11045" xfId="57980" hidden="1" xr:uid="{00000000-0005-0000-0000-0000A5090000}"/>
    <cellStyle name="Comma [0] 11046" xfId="28556" hidden="1" xr:uid="{00000000-0005-0000-0000-0000A6090000}"/>
    <cellStyle name="Comma [0] 11046" xfId="57943" hidden="1" xr:uid="{00000000-0005-0000-0000-0000A7090000}"/>
    <cellStyle name="Comma [0] 11047" xfId="28558" hidden="1" xr:uid="{00000000-0005-0000-0000-0000A8090000}"/>
    <cellStyle name="Comma [0] 11047" xfId="57945" hidden="1" xr:uid="{00000000-0005-0000-0000-0000A9090000}"/>
    <cellStyle name="Comma [0] 11048" xfId="28644" hidden="1" xr:uid="{00000000-0005-0000-0000-0000AA090000}"/>
    <cellStyle name="Comma [0] 11048" xfId="58031" hidden="1" xr:uid="{00000000-0005-0000-0000-0000AB090000}"/>
    <cellStyle name="Comma [0] 11049" xfId="28547" hidden="1" xr:uid="{00000000-0005-0000-0000-0000AC090000}"/>
    <cellStyle name="Comma [0] 11049" xfId="57934" hidden="1" xr:uid="{00000000-0005-0000-0000-0000AD090000}"/>
    <cellStyle name="Comma [0] 1105" xfId="6651" hidden="1" xr:uid="{00000000-0005-0000-0000-0000AE090000}"/>
    <cellStyle name="Comma [0] 1105" xfId="36039" hidden="1" xr:uid="{00000000-0005-0000-0000-0000AF090000}"/>
    <cellStyle name="Comma [0] 11050" xfId="28555" hidden="1" xr:uid="{00000000-0005-0000-0000-0000B0090000}"/>
    <cellStyle name="Comma [0] 11050" xfId="57942" hidden="1" xr:uid="{00000000-0005-0000-0000-0000B1090000}"/>
    <cellStyle name="Comma [0] 11051" xfId="28656" hidden="1" xr:uid="{00000000-0005-0000-0000-0000B2090000}"/>
    <cellStyle name="Comma [0] 11051" xfId="58043" hidden="1" xr:uid="{00000000-0005-0000-0000-0000B3090000}"/>
    <cellStyle name="Comma [0] 11052" xfId="28658" hidden="1" xr:uid="{00000000-0005-0000-0000-0000B4090000}"/>
    <cellStyle name="Comma [0] 11052" xfId="58045" hidden="1" xr:uid="{00000000-0005-0000-0000-0000B5090000}"/>
    <cellStyle name="Comma [0] 11053" xfId="28647" hidden="1" xr:uid="{00000000-0005-0000-0000-0000B6090000}"/>
    <cellStyle name="Comma [0] 11053" xfId="58034" hidden="1" xr:uid="{00000000-0005-0000-0000-0000B7090000}"/>
    <cellStyle name="Comma [0] 11054" xfId="28655" hidden="1" xr:uid="{00000000-0005-0000-0000-0000B8090000}"/>
    <cellStyle name="Comma [0] 11054" xfId="58042" hidden="1" xr:uid="{00000000-0005-0000-0000-0000B9090000}"/>
    <cellStyle name="Comma [0] 11055" xfId="28553" hidden="1" xr:uid="{00000000-0005-0000-0000-0000BA090000}"/>
    <cellStyle name="Comma [0] 11055" xfId="57940" hidden="1" xr:uid="{00000000-0005-0000-0000-0000BB090000}"/>
    <cellStyle name="Comma [0] 11056" xfId="28641" hidden="1" xr:uid="{00000000-0005-0000-0000-0000BC090000}"/>
    <cellStyle name="Comma [0] 11056" xfId="58028" hidden="1" xr:uid="{00000000-0005-0000-0000-0000BD090000}"/>
    <cellStyle name="Comma [0] 11057" xfId="28674" hidden="1" xr:uid="{00000000-0005-0000-0000-0000BE090000}"/>
    <cellStyle name="Comma [0] 11057" xfId="58061" hidden="1" xr:uid="{00000000-0005-0000-0000-0000BF090000}"/>
    <cellStyle name="Comma [0] 11058" xfId="28682" hidden="1" xr:uid="{00000000-0005-0000-0000-0000C0090000}"/>
    <cellStyle name="Comma [0] 11058" xfId="58069" hidden="1" xr:uid="{00000000-0005-0000-0000-0000C1090000}"/>
    <cellStyle name="Comma [0] 11059" xfId="28591" hidden="1" xr:uid="{00000000-0005-0000-0000-0000C2090000}"/>
    <cellStyle name="Comma [0] 11059" xfId="57978" hidden="1" xr:uid="{00000000-0005-0000-0000-0000C3090000}"/>
    <cellStyle name="Comma [0] 1106" xfId="6670" hidden="1" xr:uid="{00000000-0005-0000-0000-0000C4090000}"/>
    <cellStyle name="Comma [0] 1106" xfId="36058" hidden="1" xr:uid="{00000000-0005-0000-0000-0000C5090000}"/>
    <cellStyle name="Comma [0] 11060" xfId="28670" hidden="1" xr:uid="{00000000-0005-0000-0000-0000C6090000}"/>
    <cellStyle name="Comma [0] 11060" xfId="58057" hidden="1" xr:uid="{00000000-0005-0000-0000-0000C7090000}"/>
    <cellStyle name="Comma [0] 11061" xfId="28691" hidden="1" xr:uid="{00000000-0005-0000-0000-0000C8090000}"/>
    <cellStyle name="Comma [0] 11061" xfId="58078" hidden="1" xr:uid="{00000000-0005-0000-0000-0000C9090000}"/>
    <cellStyle name="Comma [0] 11062" xfId="28693" hidden="1" xr:uid="{00000000-0005-0000-0000-0000CA090000}"/>
    <cellStyle name="Comma [0] 11062" xfId="58080" hidden="1" xr:uid="{00000000-0005-0000-0000-0000CB090000}"/>
    <cellStyle name="Comma [0] 11063" xfId="28652" hidden="1" xr:uid="{00000000-0005-0000-0000-0000CC090000}"/>
    <cellStyle name="Comma [0] 11063" xfId="58039" hidden="1" xr:uid="{00000000-0005-0000-0000-0000CD090000}"/>
    <cellStyle name="Comma [0] 11064" xfId="28597" hidden="1" xr:uid="{00000000-0005-0000-0000-0000CE090000}"/>
    <cellStyle name="Comma [0] 11064" xfId="57984" hidden="1" xr:uid="{00000000-0005-0000-0000-0000CF090000}"/>
    <cellStyle name="Comma [0] 11065" xfId="28650" hidden="1" xr:uid="{00000000-0005-0000-0000-0000D0090000}"/>
    <cellStyle name="Comma [0] 11065" xfId="58037" hidden="1" xr:uid="{00000000-0005-0000-0000-0000D1090000}"/>
    <cellStyle name="Comma [0] 11066" xfId="28634" hidden="1" xr:uid="{00000000-0005-0000-0000-0000D2090000}"/>
    <cellStyle name="Comma [0] 11066" xfId="58021" hidden="1" xr:uid="{00000000-0005-0000-0000-0000D3090000}"/>
    <cellStyle name="Comma [0] 11067" xfId="28630" hidden="1" xr:uid="{00000000-0005-0000-0000-0000D4090000}"/>
    <cellStyle name="Comma [0] 11067" xfId="58017" hidden="1" xr:uid="{00000000-0005-0000-0000-0000D5090000}"/>
    <cellStyle name="Comma [0] 11068" xfId="28701" hidden="1" xr:uid="{00000000-0005-0000-0000-0000D6090000}"/>
    <cellStyle name="Comma [0] 11068" xfId="58088" hidden="1" xr:uid="{00000000-0005-0000-0000-0000D7090000}"/>
    <cellStyle name="Comma [0] 11069" xfId="28567" hidden="1" xr:uid="{00000000-0005-0000-0000-0000D8090000}"/>
    <cellStyle name="Comma [0] 11069" xfId="57954" hidden="1" xr:uid="{00000000-0005-0000-0000-0000D9090000}"/>
    <cellStyle name="Comma [0] 1107" xfId="6677" hidden="1" xr:uid="{00000000-0005-0000-0000-0000DA090000}"/>
    <cellStyle name="Comma [0] 1107" xfId="36065" hidden="1" xr:uid="{00000000-0005-0000-0000-0000DB090000}"/>
    <cellStyle name="Comma [0] 11070" xfId="28560" hidden="1" xr:uid="{00000000-0005-0000-0000-0000DC090000}"/>
    <cellStyle name="Comma [0] 11070" xfId="57947" hidden="1" xr:uid="{00000000-0005-0000-0000-0000DD090000}"/>
    <cellStyle name="Comma [0] 11071" xfId="28709" hidden="1" xr:uid="{00000000-0005-0000-0000-0000DE090000}"/>
    <cellStyle name="Comma [0] 11071" xfId="58096" hidden="1" xr:uid="{00000000-0005-0000-0000-0000DF090000}"/>
    <cellStyle name="Comma [0] 11072" xfId="28711" hidden="1" xr:uid="{00000000-0005-0000-0000-0000E0090000}"/>
    <cellStyle name="Comma [0] 11072" xfId="58098" hidden="1" xr:uid="{00000000-0005-0000-0000-0000E1090000}"/>
    <cellStyle name="Comma [0] 11073" xfId="28660" hidden="1" xr:uid="{00000000-0005-0000-0000-0000E2090000}"/>
    <cellStyle name="Comma [0] 11073" xfId="58047" hidden="1" xr:uid="{00000000-0005-0000-0000-0000E3090000}"/>
    <cellStyle name="Comma [0] 11074" xfId="28636" hidden="1" xr:uid="{00000000-0005-0000-0000-0000E4090000}"/>
    <cellStyle name="Comma [0] 11074" xfId="58023" hidden="1" xr:uid="{00000000-0005-0000-0000-0000E5090000}"/>
    <cellStyle name="Comma [0] 11075" xfId="28671" hidden="1" xr:uid="{00000000-0005-0000-0000-0000E6090000}"/>
    <cellStyle name="Comma [0] 11075" xfId="58058" hidden="1" xr:uid="{00000000-0005-0000-0000-0000E7090000}"/>
    <cellStyle name="Comma [0] 11076" xfId="28603" hidden="1" xr:uid="{00000000-0005-0000-0000-0000E8090000}"/>
    <cellStyle name="Comma [0] 11076" xfId="57990" hidden="1" xr:uid="{00000000-0005-0000-0000-0000E9090000}"/>
    <cellStyle name="Comma [0] 11077" xfId="28673" hidden="1" xr:uid="{00000000-0005-0000-0000-0000EA090000}"/>
    <cellStyle name="Comma [0] 11077" xfId="58060" hidden="1" xr:uid="{00000000-0005-0000-0000-0000EB090000}"/>
    <cellStyle name="Comma [0] 11078" xfId="28718" hidden="1" xr:uid="{00000000-0005-0000-0000-0000EC090000}"/>
    <cellStyle name="Comma [0] 11078" xfId="58105" hidden="1" xr:uid="{00000000-0005-0000-0000-0000ED090000}"/>
    <cellStyle name="Comma [0] 11079" xfId="28661" hidden="1" xr:uid="{00000000-0005-0000-0000-0000EE090000}"/>
    <cellStyle name="Comma [0] 11079" xfId="58048" hidden="1" xr:uid="{00000000-0005-0000-0000-0000EF090000}"/>
    <cellStyle name="Comma [0] 1108" xfId="6684" hidden="1" xr:uid="{00000000-0005-0000-0000-0000F0090000}"/>
    <cellStyle name="Comma [0] 1108" xfId="36072" hidden="1" xr:uid="{00000000-0005-0000-0000-0000F1090000}"/>
    <cellStyle name="Comma [0] 11080" xfId="28618" hidden="1" xr:uid="{00000000-0005-0000-0000-0000F2090000}"/>
    <cellStyle name="Comma [0] 11080" xfId="58005" hidden="1" xr:uid="{00000000-0005-0000-0000-0000F3090000}"/>
    <cellStyle name="Comma [0] 11081" xfId="28724" hidden="1" xr:uid="{00000000-0005-0000-0000-0000F4090000}"/>
    <cellStyle name="Comma [0] 11081" xfId="58111" hidden="1" xr:uid="{00000000-0005-0000-0000-0000F5090000}"/>
    <cellStyle name="Comma [0] 11082" xfId="28726" hidden="1" xr:uid="{00000000-0005-0000-0000-0000F6090000}"/>
    <cellStyle name="Comma [0] 11082" xfId="58113" hidden="1" xr:uid="{00000000-0005-0000-0000-0000F7090000}"/>
    <cellStyle name="Comma [0] 11083" xfId="28679" hidden="1" xr:uid="{00000000-0005-0000-0000-0000F8090000}"/>
    <cellStyle name="Comma [0] 11083" xfId="58066" hidden="1" xr:uid="{00000000-0005-0000-0000-0000F9090000}"/>
    <cellStyle name="Comma [0] 11084" xfId="28685" hidden="1" xr:uid="{00000000-0005-0000-0000-0000FA090000}"/>
    <cellStyle name="Comma [0] 11084" xfId="58072" hidden="1" xr:uid="{00000000-0005-0000-0000-0000FB090000}"/>
    <cellStyle name="Comma [0] 11085" xfId="28566" hidden="1" xr:uid="{00000000-0005-0000-0000-0000FC090000}"/>
    <cellStyle name="Comma [0] 11085" xfId="57953" hidden="1" xr:uid="{00000000-0005-0000-0000-0000FD090000}"/>
    <cellStyle name="Comma [0] 11086" xfId="28635" hidden="1" xr:uid="{00000000-0005-0000-0000-0000FE090000}"/>
    <cellStyle name="Comma [0] 11086" xfId="58022" hidden="1" xr:uid="{00000000-0005-0000-0000-0000FF090000}"/>
    <cellStyle name="Comma [0] 11087" xfId="28643" hidden="1" xr:uid="{00000000-0005-0000-0000-0000000A0000}"/>
    <cellStyle name="Comma [0] 11087" xfId="58030" hidden="1" xr:uid="{00000000-0005-0000-0000-0000010A0000}"/>
    <cellStyle name="Comma [0] 11088" xfId="28732" hidden="1" xr:uid="{00000000-0005-0000-0000-0000020A0000}"/>
    <cellStyle name="Comma [0] 11088" xfId="58119" hidden="1" xr:uid="{00000000-0005-0000-0000-0000030A0000}"/>
    <cellStyle name="Comma [0] 11089" xfId="28646" hidden="1" xr:uid="{00000000-0005-0000-0000-0000040A0000}"/>
    <cellStyle name="Comma [0] 11089" xfId="58033" hidden="1" xr:uid="{00000000-0005-0000-0000-0000050A0000}"/>
    <cellStyle name="Comma [0] 1109" xfId="6689" hidden="1" xr:uid="{00000000-0005-0000-0000-0000060A0000}"/>
    <cellStyle name="Comma [0] 1109" xfId="36077" hidden="1" xr:uid="{00000000-0005-0000-0000-0000070A0000}"/>
    <cellStyle name="Comma [0] 11090" xfId="28606" hidden="1" xr:uid="{00000000-0005-0000-0000-0000080A0000}"/>
    <cellStyle name="Comma [0] 11090" xfId="57993" hidden="1" xr:uid="{00000000-0005-0000-0000-0000090A0000}"/>
    <cellStyle name="Comma [0] 11091" xfId="28737" hidden="1" xr:uid="{00000000-0005-0000-0000-00000A0A0000}"/>
    <cellStyle name="Comma [0] 11091" xfId="58124" hidden="1" xr:uid="{00000000-0005-0000-0000-00000B0A0000}"/>
    <cellStyle name="Comma [0] 11092" xfId="28739" hidden="1" xr:uid="{00000000-0005-0000-0000-00000C0A0000}"/>
    <cellStyle name="Comma [0] 11092" xfId="58126" hidden="1" xr:uid="{00000000-0005-0000-0000-00000D0A0000}"/>
    <cellStyle name="Comma [0] 11093" xfId="28698" hidden="1" xr:uid="{00000000-0005-0000-0000-00000E0A0000}"/>
    <cellStyle name="Comma [0] 11093" xfId="58085" hidden="1" xr:uid="{00000000-0005-0000-0000-00000F0A0000}"/>
    <cellStyle name="Comma [0] 11094" xfId="28704" hidden="1" xr:uid="{00000000-0005-0000-0000-0000100A0000}"/>
    <cellStyle name="Comma [0] 11094" xfId="58091" hidden="1" xr:uid="{00000000-0005-0000-0000-0000110A0000}"/>
    <cellStyle name="Comma [0] 11095" xfId="28605" hidden="1" xr:uid="{00000000-0005-0000-0000-0000120A0000}"/>
    <cellStyle name="Comma [0] 11095" xfId="57992" hidden="1" xr:uid="{00000000-0005-0000-0000-0000130A0000}"/>
    <cellStyle name="Comma [0] 11096" xfId="28686" hidden="1" xr:uid="{00000000-0005-0000-0000-0000140A0000}"/>
    <cellStyle name="Comma [0] 11096" xfId="58073" hidden="1" xr:uid="{00000000-0005-0000-0000-0000150A0000}"/>
    <cellStyle name="Comma [0] 11097" xfId="28665" hidden="1" xr:uid="{00000000-0005-0000-0000-0000160A0000}"/>
    <cellStyle name="Comma [0] 11097" xfId="58052" hidden="1" xr:uid="{00000000-0005-0000-0000-0000170A0000}"/>
    <cellStyle name="Comma [0] 11098" xfId="28743" hidden="1" xr:uid="{00000000-0005-0000-0000-0000180A0000}"/>
    <cellStyle name="Comma [0] 11098" xfId="58130" hidden="1" xr:uid="{00000000-0005-0000-0000-0000190A0000}"/>
    <cellStyle name="Comma [0] 11099" xfId="28684" hidden="1" xr:uid="{00000000-0005-0000-0000-00001A0A0000}"/>
    <cellStyle name="Comma [0] 11099" xfId="58071" hidden="1" xr:uid="{00000000-0005-0000-0000-00001B0A0000}"/>
    <cellStyle name="Comma [0] 111" xfId="4713" hidden="1" xr:uid="{00000000-0005-0000-0000-00001C0A0000}"/>
    <cellStyle name="Comma [0] 111" xfId="34101" hidden="1" xr:uid="{00000000-0005-0000-0000-00001D0A0000}"/>
    <cellStyle name="Comma [0] 1110" xfId="6676" hidden="1" xr:uid="{00000000-0005-0000-0000-00001E0A0000}"/>
    <cellStyle name="Comma [0] 1110" xfId="36064" hidden="1" xr:uid="{00000000-0005-0000-0000-00001F0A0000}"/>
    <cellStyle name="Comma [0] 11100" xfId="28622" hidden="1" xr:uid="{00000000-0005-0000-0000-0000200A0000}"/>
    <cellStyle name="Comma [0] 11100" xfId="58009" hidden="1" xr:uid="{00000000-0005-0000-0000-0000210A0000}"/>
    <cellStyle name="Comma [0] 11101" xfId="28750" hidden="1" xr:uid="{00000000-0005-0000-0000-0000220A0000}"/>
    <cellStyle name="Comma [0] 11101" xfId="58137" hidden="1" xr:uid="{00000000-0005-0000-0000-0000230A0000}"/>
    <cellStyle name="Comma [0] 11102" xfId="28752" hidden="1" xr:uid="{00000000-0005-0000-0000-0000240A0000}"/>
    <cellStyle name="Comma [0] 11102" xfId="58139" hidden="1" xr:uid="{00000000-0005-0000-0000-0000250A0000}"/>
    <cellStyle name="Comma [0] 11103" xfId="28716" hidden="1" xr:uid="{00000000-0005-0000-0000-0000260A0000}"/>
    <cellStyle name="Comma [0] 11103" xfId="58103" hidden="1" xr:uid="{00000000-0005-0000-0000-0000270A0000}"/>
    <cellStyle name="Comma [0] 11104" xfId="28721" hidden="1" xr:uid="{00000000-0005-0000-0000-0000280A0000}"/>
    <cellStyle name="Comma [0] 11104" xfId="58108" hidden="1" xr:uid="{00000000-0005-0000-0000-0000290A0000}"/>
    <cellStyle name="Comma [0] 11105" xfId="28550" hidden="1" xr:uid="{00000000-0005-0000-0000-00002A0A0000}"/>
    <cellStyle name="Comma [0] 11105" xfId="57937" hidden="1" xr:uid="{00000000-0005-0000-0000-00002B0A0000}"/>
    <cellStyle name="Comma [0] 11106" xfId="28705" hidden="1" xr:uid="{00000000-0005-0000-0000-00002C0A0000}"/>
    <cellStyle name="Comma [0] 11106" xfId="58092" hidden="1" xr:uid="{00000000-0005-0000-0000-00002D0A0000}"/>
    <cellStyle name="Comma [0] 11107" xfId="28610" hidden="1" xr:uid="{00000000-0005-0000-0000-00002E0A0000}"/>
    <cellStyle name="Comma [0] 11107" xfId="57997" hidden="1" xr:uid="{00000000-0005-0000-0000-00002F0A0000}"/>
    <cellStyle name="Comma [0] 11108" xfId="28756" hidden="1" xr:uid="{00000000-0005-0000-0000-0000300A0000}"/>
    <cellStyle name="Comma [0] 11108" xfId="58143" hidden="1" xr:uid="{00000000-0005-0000-0000-0000310A0000}"/>
    <cellStyle name="Comma [0] 11109" xfId="28703" hidden="1" xr:uid="{00000000-0005-0000-0000-0000320A0000}"/>
    <cellStyle name="Comma [0] 11109" xfId="58090" hidden="1" xr:uid="{00000000-0005-0000-0000-0000330A0000}"/>
    <cellStyle name="Comma [0] 1111" xfId="6681" hidden="1" xr:uid="{00000000-0005-0000-0000-0000340A0000}"/>
    <cellStyle name="Comma [0] 1111" xfId="36069" hidden="1" xr:uid="{00000000-0005-0000-0000-0000350A0000}"/>
    <cellStyle name="Comma [0] 11110" xfId="28642" hidden="1" xr:uid="{00000000-0005-0000-0000-0000360A0000}"/>
    <cellStyle name="Comma [0] 11110" xfId="58029" hidden="1" xr:uid="{00000000-0005-0000-0000-0000370A0000}"/>
    <cellStyle name="Comma [0] 11111" xfId="28760" hidden="1" xr:uid="{00000000-0005-0000-0000-0000380A0000}"/>
    <cellStyle name="Comma [0] 11111" xfId="58147" hidden="1" xr:uid="{00000000-0005-0000-0000-0000390A0000}"/>
    <cellStyle name="Comma [0] 11112" xfId="28762" hidden="1" xr:uid="{00000000-0005-0000-0000-00003A0A0000}"/>
    <cellStyle name="Comma [0] 11112" xfId="58149" hidden="1" xr:uid="{00000000-0005-0000-0000-00003B0A0000}"/>
    <cellStyle name="Comma [0] 11113" xfId="28730" hidden="1" xr:uid="{00000000-0005-0000-0000-00003C0A0000}"/>
    <cellStyle name="Comma [0] 11113" xfId="58117" hidden="1" xr:uid="{00000000-0005-0000-0000-00003D0A0000}"/>
    <cellStyle name="Comma [0] 11114" xfId="28734" hidden="1" xr:uid="{00000000-0005-0000-0000-00003E0A0000}"/>
    <cellStyle name="Comma [0] 11114" xfId="58121" hidden="1" xr:uid="{00000000-0005-0000-0000-00003F0A0000}"/>
    <cellStyle name="Comma [0] 11115" xfId="28624" hidden="1" xr:uid="{00000000-0005-0000-0000-0000400A0000}"/>
    <cellStyle name="Comma [0] 11115" xfId="58011" hidden="1" xr:uid="{00000000-0005-0000-0000-0000410A0000}"/>
    <cellStyle name="Comma [0] 11116" xfId="28722" hidden="1" xr:uid="{00000000-0005-0000-0000-0000420A0000}"/>
    <cellStyle name="Comma [0] 11116" xfId="58109" hidden="1" xr:uid="{00000000-0005-0000-0000-0000430A0000}"/>
    <cellStyle name="Comma [0] 11117" xfId="28614" hidden="1" xr:uid="{00000000-0005-0000-0000-0000440A0000}"/>
    <cellStyle name="Comma [0] 11117" xfId="58001" hidden="1" xr:uid="{00000000-0005-0000-0000-0000450A0000}"/>
    <cellStyle name="Comma [0] 11118" xfId="28766" hidden="1" xr:uid="{00000000-0005-0000-0000-0000460A0000}"/>
    <cellStyle name="Comma [0] 11118" xfId="58153" hidden="1" xr:uid="{00000000-0005-0000-0000-0000470A0000}"/>
    <cellStyle name="Comma [0] 11119" xfId="28720" hidden="1" xr:uid="{00000000-0005-0000-0000-0000480A0000}"/>
    <cellStyle name="Comma [0] 11119" xfId="58107" hidden="1" xr:uid="{00000000-0005-0000-0000-0000490A0000}"/>
    <cellStyle name="Comma [0] 1112" xfId="6693" hidden="1" xr:uid="{00000000-0005-0000-0000-00004A0A0000}"/>
    <cellStyle name="Comma [0] 1112" xfId="36081" hidden="1" xr:uid="{00000000-0005-0000-0000-00004B0A0000}"/>
    <cellStyle name="Comma [0] 11120" xfId="28689" hidden="1" xr:uid="{00000000-0005-0000-0000-00004C0A0000}"/>
    <cellStyle name="Comma [0] 11120" xfId="58076" hidden="1" xr:uid="{00000000-0005-0000-0000-00004D0A0000}"/>
    <cellStyle name="Comma [0] 11121" xfId="28770" hidden="1" xr:uid="{00000000-0005-0000-0000-00004E0A0000}"/>
    <cellStyle name="Comma [0] 11121" xfId="58157" hidden="1" xr:uid="{00000000-0005-0000-0000-00004F0A0000}"/>
    <cellStyle name="Comma [0] 11122" xfId="28772" hidden="1" xr:uid="{00000000-0005-0000-0000-0000500A0000}"/>
    <cellStyle name="Comma [0] 11122" xfId="58159" hidden="1" xr:uid="{00000000-0005-0000-0000-0000510A0000}"/>
    <cellStyle name="Comma [0] 11123" xfId="28758" hidden="1" xr:uid="{00000000-0005-0000-0000-0000520A0000}"/>
    <cellStyle name="Comma [0] 11123" xfId="58145" hidden="1" xr:uid="{00000000-0005-0000-0000-0000530A0000}"/>
    <cellStyle name="Comma [0] 11124" xfId="28745" hidden="1" xr:uid="{00000000-0005-0000-0000-0000540A0000}"/>
    <cellStyle name="Comma [0] 11124" xfId="58132" hidden="1" xr:uid="{00000000-0005-0000-0000-0000550A0000}"/>
    <cellStyle name="Comma [0] 11125" xfId="28769" hidden="1" xr:uid="{00000000-0005-0000-0000-0000560A0000}"/>
    <cellStyle name="Comma [0] 11125" xfId="58156" hidden="1" xr:uid="{00000000-0005-0000-0000-0000570A0000}"/>
    <cellStyle name="Comma [0] 11126" xfId="28735" hidden="1" xr:uid="{00000000-0005-0000-0000-0000580A0000}"/>
    <cellStyle name="Comma [0] 11126" xfId="58122" hidden="1" xr:uid="{00000000-0005-0000-0000-0000590A0000}"/>
    <cellStyle name="Comma [0] 11127" xfId="28707" hidden="1" xr:uid="{00000000-0005-0000-0000-00005A0A0000}"/>
    <cellStyle name="Comma [0] 11127" xfId="58094" hidden="1" xr:uid="{00000000-0005-0000-0000-00005B0A0000}"/>
    <cellStyle name="Comma [0] 11128" xfId="28774" hidden="1" xr:uid="{00000000-0005-0000-0000-00005C0A0000}"/>
    <cellStyle name="Comma [0] 11128" xfId="58161" hidden="1" xr:uid="{00000000-0005-0000-0000-00005D0A0000}"/>
    <cellStyle name="Comma [0] 11129" xfId="28731" hidden="1" xr:uid="{00000000-0005-0000-0000-00005E0A0000}"/>
    <cellStyle name="Comma [0] 11129" xfId="58118" hidden="1" xr:uid="{00000000-0005-0000-0000-00005F0A0000}"/>
    <cellStyle name="Comma [0] 1113" xfId="6695" hidden="1" xr:uid="{00000000-0005-0000-0000-0000600A0000}"/>
    <cellStyle name="Comma [0] 1113" xfId="36083" hidden="1" xr:uid="{00000000-0005-0000-0000-0000610A0000}"/>
    <cellStyle name="Comma [0] 11130" xfId="28765" hidden="1" xr:uid="{00000000-0005-0000-0000-0000620A0000}"/>
    <cellStyle name="Comma [0] 11130" xfId="58152" hidden="1" xr:uid="{00000000-0005-0000-0000-0000630A0000}"/>
    <cellStyle name="Comma [0] 11131" xfId="28778" hidden="1" xr:uid="{00000000-0005-0000-0000-0000640A0000}"/>
    <cellStyle name="Comma [0] 11131" xfId="58165" hidden="1" xr:uid="{00000000-0005-0000-0000-0000650A0000}"/>
    <cellStyle name="Comma [0] 11132" xfId="28780" hidden="1" xr:uid="{00000000-0005-0000-0000-0000660A0000}"/>
    <cellStyle name="Comma [0] 11132" xfId="58167" hidden="1" xr:uid="{00000000-0005-0000-0000-0000670A0000}"/>
    <cellStyle name="Comma [0] 11133" xfId="28648" hidden="1" xr:uid="{00000000-0005-0000-0000-0000680A0000}"/>
    <cellStyle name="Comma [0] 11133" xfId="58035" hidden="1" xr:uid="{00000000-0005-0000-0000-0000690A0000}"/>
    <cellStyle name="Comma [0] 11134" xfId="28768" hidden="1" xr:uid="{00000000-0005-0000-0000-00006A0A0000}"/>
    <cellStyle name="Comma [0] 11134" xfId="58155" hidden="1" xr:uid="{00000000-0005-0000-0000-00006B0A0000}"/>
    <cellStyle name="Comma [0] 11135" xfId="28708" hidden="1" xr:uid="{00000000-0005-0000-0000-00006C0A0000}"/>
    <cellStyle name="Comma [0] 11135" xfId="58095" hidden="1" xr:uid="{00000000-0005-0000-0000-00006D0A0000}"/>
    <cellStyle name="Comma [0] 11136" xfId="28742" hidden="1" xr:uid="{00000000-0005-0000-0000-00006E0A0000}"/>
    <cellStyle name="Comma [0] 11136" xfId="58129" hidden="1" xr:uid="{00000000-0005-0000-0000-00006F0A0000}"/>
    <cellStyle name="Comma [0] 11137" xfId="28755" hidden="1" xr:uid="{00000000-0005-0000-0000-0000700A0000}"/>
    <cellStyle name="Comma [0] 11137" xfId="58142" hidden="1" xr:uid="{00000000-0005-0000-0000-0000710A0000}"/>
    <cellStyle name="Comma [0] 11138" xfId="28783" hidden="1" xr:uid="{00000000-0005-0000-0000-0000720A0000}"/>
    <cellStyle name="Comma [0] 11138" xfId="58170" hidden="1" xr:uid="{00000000-0005-0000-0000-0000730A0000}"/>
    <cellStyle name="Comma [0] 11139" xfId="28746" hidden="1" xr:uid="{00000000-0005-0000-0000-0000740A0000}"/>
    <cellStyle name="Comma [0] 11139" xfId="58133" hidden="1" xr:uid="{00000000-0005-0000-0000-0000750A0000}"/>
    <cellStyle name="Comma [0] 1114" xfId="6666" hidden="1" xr:uid="{00000000-0005-0000-0000-0000760A0000}"/>
    <cellStyle name="Comma [0] 1114" xfId="36054" hidden="1" xr:uid="{00000000-0005-0000-0000-0000770A0000}"/>
    <cellStyle name="Comma [0] 11140" xfId="28706" hidden="1" xr:uid="{00000000-0005-0000-0000-0000780A0000}"/>
    <cellStyle name="Comma [0] 11140" xfId="58093" hidden="1" xr:uid="{00000000-0005-0000-0000-0000790A0000}"/>
    <cellStyle name="Comma [0] 11141" xfId="28786" hidden="1" xr:uid="{00000000-0005-0000-0000-00007A0A0000}"/>
    <cellStyle name="Comma [0] 11141" xfId="58173" hidden="1" xr:uid="{00000000-0005-0000-0000-00007B0A0000}"/>
    <cellStyle name="Comma [0] 11142" xfId="28788" hidden="1" xr:uid="{00000000-0005-0000-0000-00007C0A0000}"/>
    <cellStyle name="Comma [0] 11142" xfId="58175" hidden="1" xr:uid="{00000000-0005-0000-0000-00007D0A0000}"/>
    <cellStyle name="Comma [0] 11143" xfId="28507" hidden="1" xr:uid="{00000000-0005-0000-0000-00007E0A0000}"/>
    <cellStyle name="Comma [0] 11143" xfId="57894" hidden="1" xr:uid="{00000000-0005-0000-0000-00007F0A0000}"/>
    <cellStyle name="Comma [0] 11144" xfId="28489" hidden="1" xr:uid="{00000000-0005-0000-0000-0000800A0000}"/>
    <cellStyle name="Comma [0] 11144" xfId="57876" hidden="1" xr:uid="{00000000-0005-0000-0000-0000810A0000}"/>
    <cellStyle name="Comma [0] 11145" xfId="28792" hidden="1" xr:uid="{00000000-0005-0000-0000-0000820A0000}"/>
    <cellStyle name="Comma [0] 11145" xfId="58179" hidden="1" xr:uid="{00000000-0005-0000-0000-0000830A0000}"/>
    <cellStyle name="Comma [0] 11146" xfId="28799" hidden="1" xr:uid="{00000000-0005-0000-0000-0000840A0000}"/>
    <cellStyle name="Comma [0] 11146" xfId="58186" hidden="1" xr:uid="{00000000-0005-0000-0000-0000850A0000}"/>
    <cellStyle name="Comma [0] 11147" xfId="28801" hidden="1" xr:uid="{00000000-0005-0000-0000-0000860A0000}"/>
    <cellStyle name="Comma [0] 11147" xfId="58188" hidden="1" xr:uid="{00000000-0005-0000-0000-0000870A0000}"/>
    <cellStyle name="Comma [0] 11148" xfId="28791" hidden="1" xr:uid="{00000000-0005-0000-0000-0000880A0000}"/>
    <cellStyle name="Comma [0] 11148" xfId="58178" hidden="1" xr:uid="{00000000-0005-0000-0000-0000890A0000}"/>
    <cellStyle name="Comma [0] 11149" xfId="28797" hidden="1" xr:uid="{00000000-0005-0000-0000-00008A0A0000}"/>
    <cellStyle name="Comma [0] 11149" xfId="58184" hidden="1" xr:uid="{00000000-0005-0000-0000-00008B0A0000}"/>
    <cellStyle name="Comma [0] 1115" xfId="6655" hidden="1" xr:uid="{00000000-0005-0000-0000-00008C0A0000}"/>
    <cellStyle name="Comma [0] 1115" xfId="36043" hidden="1" xr:uid="{00000000-0005-0000-0000-00008D0A0000}"/>
    <cellStyle name="Comma [0] 11150" xfId="28804" hidden="1" xr:uid="{00000000-0005-0000-0000-00008E0A0000}"/>
    <cellStyle name="Comma [0] 11150" xfId="58191" hidden="1" xr:uid="{00000000-0005-0000-0000-00008F0A0000}"/>
    <cellStyle name="Comma [0] 11151" xfId="28806" hidden="1" xr:uid="{00000000-0005-0000-0000-0000900A0000}"/>
    <cellStyle name="Comma [0] 11151" xfId="58193" hidden="1" xr:uid="{00000000-0005-0000-0000-0000910A0000}"/>
    <cellStyle name="Comma [0] 11152" xfId="28581" hidden="1" xr:uid="{00000000-0005-0000-0000-0000920A0000}"/>
    <cellStyle name="Comma [0] 11152" xfId="57968" hidden="1" xr:uid="{00000000-0005-0000-0000-0000930A0000}"/>
    <cellStyle name="Comma [0] 11153" xfId="28537" hidden="1" xr:uid="{00000000-0005-0000-0000-0000940A0000}"/>
    <cellStyle name="Comma [0] 11153" xfId="57924" hidden="1" xr:uid="{00000000-0005-0000-0000-0000950A0000}"/>
    <cellStyle name="Comma [0] 11154" xfId="28817" hidden="1" xr:uid="{00000000-0005-0000-0000-0000960A0000}"/>
    <cellStyle name="Comma [0] 11154" xfId="58204" hidden="1" xr:uid="{00000000-0005-0000-0000-0000970A0000}"/>
    <cellStyle name="Comma [0] 11155" xfId="28826" hidden="1" xr:uid="{00000000-0005-0000-0000-0000980A0000}"/>
    <cellStyle name="Comma [0] 11155" xfId="58213" hidden="1" xr:uid="{00000000-0005-0000-0000-0000990A0000}"/>
    <cellStyle name="Comma [0] 11156" xfId="28837" hidden="1" xr:uid="{00000000-0005-0000-0000-00009A0A0000}"/>
    <cellStyle name="Comma [0] 11156" xfId="58224" hidden="1" xr:uid="{00000000-0005-0000-0000-00009B0A0000}"/>
    <cellStyle name="Comma [0] 11157" xfId="28843" hidden="1" xr:uid="{00000000-0005-0000-0000-00009C0A0000}"/>
    <cellStyle name="Comma [0] 11157" xfId="58230" hidden="1" xr:uid="{00000000-0005-0000-0000-00009D0A0000}"/>
    <cellStyle name="Comma [0] 11158" xfId="28825" hidden="1" xr:uid="{00000000-0005-0000-0000-00009E0A0000}"/>
    <cellStyle name="Comma [0] 11158" xfId="58212" hidden="1" xr:uid="{00000000-0005-0000-0000-00009F0A0000}"/>
    <cellStyle name="Comma [0] 11159" xfId="28835" hidden="1" xr:uid="{00000000-0005-0000-0000-0000A00A0000}"/>
    <cellStyle name="Comma [0] 11159" xfId="58222" hidden="1" xr:uid="{00000000-0005-0000-0000-0000A10A0000}"/>
    <cellStyle name="Comma [0] 1116" xfId="6706" hidden="1" xr:uid="{00000000-0005-0000-0000-0000A20A0000}"/>
    <cellStyle name="Comma [0] 1116" xfId="36094" hidden="1" xr:uid="{00000000-0005-0000-0000-0000A30A0000}"/>
    <cellStyle name="Comma [0] 11160" xfId="28855" hidden="1" xr:uid="{00000000-0005-0000-0000-0000A40A0000}"/>
    <cellStyle name="Comma [0] 11160" xfId="58242" hidden="1" xr:uid="{00000000-0005-0000-0000-0000A50A0000}"/>
    <cellStyle name="Comma [0] 11161" xfId="28857" hidden="1" xr:uid="{00000000-0005-0000-0000-0000A60A0000}"/>
    <cellStyle name="Comma [0] 11161" xfId="58244" hidden="1" xr:uid="{00000000-0005-0000-0000-0000A70A0000}"/>
    <cellStyle name="Comma [0] 11162" xfId="28808" hidden="1" xr:uid="{00000000-0005-0000-0000-0000A80A0000}"/>
    <cellStyle name="Comma [0] 11162" xfId="58195" hidden="1" xr:uid="{00000000-0005-0000-0000-0000A90A0000}"/>
    <cellStyle name="Comma [0] 11163" xfId="28502" hidden="1" xr:uid="{00000000-0005-0000-0000-0000AA0A0000}"/>
    <cellStyle name="Comma [0] 11163" xfId="57889" hidden="1" xr:uid="{00000000-0005-0000-0000-0000AB0A0000}"/>
    <cellStyle name="Comma [0] 11164" xfId="28811" hidden="1" xr:uid="{00000000-0005-0000-0000-0000AC0A0000}"/>
    <cellStyle name="Comma [0] 11164" xfId="58198" hidden="1" xr:uid="{00000000-0005-0000-0000-0000AD0A0000}"/>
    <cellStyle name="Comma [0] 11165" xfId="28536" hidden="1" xr:uid="{00000000-0005-0000-0000-0000AE0A0000}"/>
    <cellStyle name="Comma [0] 11165" xfId="57923" hidden="1" xr:uid="{00000000-0005-0000-0000-0000AF0A0000}"/>
    <cellStyle name="Comma [0] 11166" xfId="28535" hidden="1" xr:uid="{00000000-0005-0000-0000-0000B00A0000}"/>
    <cellStyle name="Comma [0] 11166" xfId="57922" hidden="1" xr:uid="{00000000-0005-0000-0000-0000B10A0000}"/>
    <cellStyle name="Comma [0] 11167" xfId="28862" hidden="1" xr:uid="{00000000-0005-0000-0000-0000B20A0000}"/>
    <cellStyle name="Comma [0] 11167" xfId="58249" hidden="1" xr:uid="{00000000-0005-0000-0000-0000B30A0000}"/>
    <cellStyle name="Comma [0] 11168" xfId="28504" hidden="1" xr:uid="{00000000-0005-0000-0000-0000B40A0000}"/>
    <cellStyle name="Comma [0] 11168" xfId="57891" hidden="1" xr:uid="{00000000-0005-0000-0000-0000B50A0000}"/>
    <cellStyle name="Comma [0] 11169" xfId="28538" hidden="1" xr:uid="{00000000-0005-0000-0000-0000B60A0000}"/>
    <cellStyle name="Comma [0] 11169" xfId="57925" hidden="1" xr:uid="{00000000-0005-0000-0000-0000B70A0000}"/>
    <cellStyle name="Comma [0] 1117" xfId="6715" hidden="1" xr:uid="{00000000-0005-0000-0000-0000B80A0000}"/>
    <cellStyle name="Comma [0] 1117" xfId="36103" hidden="1" xr:uid="{00000000-0005-0000-0000-0000B90A0000}"/>
    <cellStyle name="Comma [0] 11170" xfId="28874" hidden="1" xr:uid="{00000000-0005-0000-0000-0000BA0A0000}"/>
    <cellStyle name="Comma [0] 11170" xfId="58261" hidden="1" xr:uid="{00000000-0005-0000-0000-0000BB0A0000}"/>
    <cellStyle name="Comma [0] 11171" xfId="28876" hidden="1" xr:uid="{00000000-0005-0000-0000-0000BC0A0000}"/>
    <cellStyle name="Comma [0] 11171" xfId="58263" hidden="1" xr:uid="{00000000-0005-0000-0000-0000BD0A0000}"/>
    <cellStyle name="Comma [0] 11172" xfId="28865" hidden="1" xr:uid="{00000000-0005-0000-0000-0000BE0A0000}"/>
    <cellStyle name="Comma [0] 11172" xfId="58252" hidden="1" xr:uid="{00000000-0005-0000-0000-0000BF0A0000}"/>
    <cellStyle name="Comma [0] 11173" xfId="28873" hidden="1" xr:uid="{00000000-0005-0000-0000-0000C00A0000}"/>
    <cellStyle name="Comma [0] 11173" xfId="58260" hidden="1" xr:uid="{00000000-0005-0000-0000-0000C10A0000}"/>
    <cellStyle name="Comma [0] 11174" xfId="28500" hidden="1" xr:uid="{00000000-0005-0000-0000-0000C20A0000}"/>
    <cellStyle name="Comma [0] 11174" xfId="57887" hidden="1" xr:uid="{00000000-0005-0000-0000-0000C30A0000}"/>
    <cellStyle name="Comma [0] 11175" xfId="28859" hidden="1" xr:uid="{00000000-0005-0000-0000-0000C40A0000}"/>
    <cellStyle name="Comma [0] 11175" xfId="58246" hidden="1" xr:uid="{00000000-0005-0000-0000-0000C50A0000}"/>
    <cellStyle name="Comma [0] 11176" xfId="28892" hidden="1" xr:uid="{00000000-0005-0000-0000-0000C60A0000}"/>
    <cellStyle name="Comma [0] 11176" xfId="58279" hidden="1" xr:uid="{00000000-0005-0000-0000-0000C70A0000}"/>
    <cellStyle name="Comma [0] 11177" xfId="28900" hidden="1" xr:uid="{00000000-0005-0000-0000-0000C80A0000}"/>
    <cellStyle name="Comma [0] 11177" xfId="58287" hidden="1" xr:uid="{00000000-0005-0000-0000-0000C90A0000}"/>
    <cellStyle name="Comma [0] 11178" xfId="28809" hidden="1" xr:uid="{00000000-0005-0000-0000-0000CA0A0000}"/>
    <cellStyle name="Comma [0] 11178" xfId="58196" hidden="1" xr:uid="{00000000-0005-0000-0000-0000CB0A0000}"/>
    <cellStyle name="Comma [0] 11179" xfId="28888" hidden="1" xr:uid="{00000000-0005-0000-0000-0000CC0A0000}"/>
    <cellStyle name="Comma [0] 11179" xfId="58275" hidden="1" xr:uid="{00000000-0005-0000-0000-0000CD0A0000}"/>
    <cellStyle name="Comma [0] 1118" xfId="6726" hidden="1" xr:uid="{00000000-0005-0000-0000-0000CE0A0000}"/>
    <cellStyle name="Comma [0] 1118" xfId="36114" hidden="1" xr:uid="{00000000-0005-0000-0000-0000CF0A0000}"/>
    <cellStyle name="Comma [0] 11180" xfId="28909" hidden="1" xr:uid="{00000000-0005-0000-0000-0000D00A0000}"/>
    <cellStyle name="Comma [0] 11180" xfId="58296" hidden="1" xr:uid="{00000000-0005-0000-0000-0000D10A0000}"/>
    <cellStyle name="Comma [0] 11181" xfId="28911" hidden="1" xr:uid="{00000000-0005-0000-0000-0000D20A0000}"/>
    <cellStyle name="Comma [0] 11181" xfId="58298" hidden="1" xr:uid="{00000000-0005-0000-0000-0000D30A0000}"/>
    <cellStyle name="Comma [0] 11182" xfId="28870" hidden="1" xr:uid="{00000000-0005-0000-0000-0000D40A0000}"/>
    <cellStyle name="Comma [0] 11182" xfId="58257" hidden="1" xr:uid="{00000000-0005-0000-0000-0000D50A0000}"/>
    <cellStyle name="Comma [0] 11183" xfId="28815" hidden="1" xr:uid="{00000000-0005-0000-0000-0000D60A0000}"/>
    <cellStyle name="Comma [0] 11183" xfId="58202" hidden="1" xr:uid="{00000000-0005-0000-0000-0000D70A0000}"/>
    <cellStyle name="Comma [0] 11184" xfId="28868" hidden="1" xr:uid="{00000000-0005-0000-0000-0000D80A0000}"/>
    <cellStyle name="Comma [0] 11184" xfId="58255" hidden="1" xr:uid="{00000000-0005-0000-0000-0000D90A0000}"/>
    <cellStyle name="Comma [0] 11185" xfId="28852" hidden="1" xr:uid="{00000000-0005-0000-0000-0000DA0A0000}"/>
    <cellStyle name="Comma [0] 11185" xfId="58239" hidden="1" xr:uid="{00000000-0005-0000-0000-0000DB0A0000}"/>
    <cellStyle name="Comma [0] 11186" xfId="28848" hidden="1" xr:uid="{00000000-0005-0000-0000-0000DC0A0000}"/>
    <cellStyle name="Comma [0] 11186" xfId="58235" hidden="1" xr:uid="{00000000-0005-0000-0000-0000DD0A0000}"/>
    <cellStyle name="Comma [0] 11187" xfId="28919" hidden="1" xr:uid="{00000000-0005-0000-0000-0000DE0A0000}"/>
    <cellStyle name="Comma [0] 11187" xfId="58306" hidden="1" xr:uid="{00000000-0005-0000-0000-0000DF0A0000}"/>
    <cellStyle name="Comma [0] 11188" xfId="28492" hidden="1" xr:uid="{00000000-0005-0000-0000-0000E00A0000}"/>
    <cellStyle name="Comma [0] 11188" xfId="57879" hidden="1" xr:uid="{00000000-0005-0000-0000-0000E10A0000}"/>
    <cellStyle name="Comma [0] 11189" xfId="28580" hidden="1" xr:uid="{00000000-0005-0000-0000-0000E20A0000}"/>
    <cellStyle name="Comma [0] 11189" xfId="57967" hidden="1" xr:uid="{00000000-0005-0000-0000-0000E30A0000}"/>
    <cellStyle name="Comma [0] 1119" xfId="6732" hidden="1" xr:uid="{00000000-0005-0000-0000-0000E40A0000}"/>
    <cellStyle name="Comma [0] 1119" xfId="36120" hidden="1" xr:uid="{00000000-0005-0000-0000-0000E50A0000}"/>
    <cellStyle name="Comma [0] 11190" xfId="28927" hidden="1" xr:uid="{00000000-0005-0000-0000-0000E60A0000}"/>
    <cellStyle name="Comma [0] 11190" xfId="58314" hidden="1" xr:uid="{00000000-0005-0000-0000-0000E70A0000}"/>
    <cellStyle name="Comma [0] 11191" xfId="28929" hidden="1" xr:uid="{00000000-0005-0000-0000-0000E80A0000}"/>
    <cellStyle name="Comma [0] 11191" xfId="58316" hidden="1" xr:uid="{00000000-0005-0000-0000-0000E90A0000}"/>
    <cellStyle name="Comma [0] 11192" xfId="28878" hidden="1" xr:uid="{00000000-0005-0000-0000-0000EA0A0000}"/>
    <cellStyle name="Comma [0] 11192" xfId="58265" hidden="1" xr:uid="{00000000-0005-0000-0000-0000EB0A0000}"/>
    <cellStyle name="Comma [0] 11193" xfId="28854" hidden="1" xr:uid="{00000000-0005-0000-0000-0000EC0A0000}"/>
    <cellStyle name="Comma [0] 11193" xfId="58241" hidden="1" xr:uid="{00000000-0005-0000-0000-0000ED0A0000}"/>
    <cellStyle name="Comma [0] 11194" xfId="28889" hidden="1" xr:uid="{00000000-0005-0000-0000-0000EE0A0000}"/>
    <cellStyle name="Comma [0] 11194" xfId="58276" hidden="1" xr:uid="{00000000-0005-0000-0000-0000EF0A0000}"/>
    <cellStyle name="Comma [0] 11195" xfId="28821" hidden="1" xr:uid="{00000000-0005-0000-0000-0000F00A0000}"/>
    <cellStyle name="Comma [0] 11195" xfId="58208" hidden="1" xr:uid="{00000000-0005-0000-0000-0000F10A0000}"/>
    <cellStyle name="Comma [0] 11196" xfId="28891" hidden="1" xr:uid="{00000000-0005-0000-0000-0000F20A0000}"/>
    <cellStyle name="Comma [0] 11196" xfId="58278" hidden="1" xr:uid="{00000000-0005-0000-0000-0000F30A0000}"/>
    <cellStyle name="Comma [0] 11197" xfId="28936" hidden="1" xr:uid="{00000000-0005-0000-0000-0000F40A0000}"/>
    <cellStyle name="Comma [0] 11197" xfId="58323" hidden="1" xr:uid="{00000000-0005-0000-0000-0000F50A0000}"/>
    <cellStyle name="Comma [0] 11198" xfId="28879" hidden="1" xr:uid="{00000000-0005-0000-0000-0000F60A0000}"/>
    <cellStyle name="Comma [0] 11198" xfId="58266" hidden="1" xr:uid="{00000000-0005-0000-0000-0000F70A0000}"/>
    <cellStyle name="Comma [0] 11199" xfId="28836" hidden="1" xr:uid="{00000000-0005-0000-0000-0000F80A0000}"/>
    <cellStyle name="Comma [0] 11199" xfId="58223" hidden="1" xr:uid="{00000000-0005-0000-0000-0000F90A0000}"/>
    <cellStyle name="Comma [0] 112" xfId="4718" hidden="1" xr:uid="{00000000-0005-0000-0000-0000FA0A0000}"/>
    <cellStyle name="Comma [0] 112" xfId="34106" hidden="1" xr:uid="{00000000-0005-0000-0000-0000FB0A0000}"/>
    <cellStyle name="Comma [0] 1120" xfId="6714" hidden="1" xr:uid="{00000000-0005-0000-0000-0000FC0A0000}"/>
    <cellStyle name="Comma [0] 1120" xfId="36102" hidden="1" xr:uid="{00000000-0005-0000-0000-0000FD0A0000}"/>
    <cellStyle name="Comma [0] 11200" xfId="28942" hidden="1" xr:uid="{00000000-0005-0000-0000-0000FE0A0000}"/>
    <cellStyle name="Comma [0] 11200" xfId="58329" hidden="1" xr:uid="{00000000-0005-0000-0000-0000FF0A0000}"/>
    <cellStyle name="Comma [0] 11201" xfId="28944" hidden="1" xr:uid="{00000000-0005-0000-0000-0000000B0000}"/>
    <cellStyle name="Comma [0] 11201" xfId="58331" hidden="1" xr:uid="{00000000-0005-0000-0000-0000010B0000}"/>
    <cellStyle name="Comma [0] 11202" xfId="28897" hidden="1" xr:uid="{00000000-0005-0000-0000-0000020B0000}"/>
    <cellStyle name="Comma [0] 11202" xfId="58284" hidden="1" xr:uid="{00000000-0005-0000-0000-0000030B0000}"/>
    <cellStyle name="Comma [0] 11203" xfId="28903" hidden="1" xr:uid="{00000000-0005-0000-0000-0000040B0000}"/>
    <cellStyle name="Comma [0] 11203" xfId="58290" hidden="1" xr:uid="{00000000-0005-0000-0000-0000050B0000}"/>
    <cellStyle name="Comma [0] 11204" xfId="28529" hidden="1" xr:uid="{00000000-0005-0000-0000-0000060B0000}"/>
    <cellStyle name="Comma [0] 11204" xfId="57916" hidden="1" xr:uid="{00000000-0005-0000-0000-0000070B0000}"/>
    <cellStyle name="Comma [0] 11205" xfId="28853" hidden="1" xr:uid="{00000000-0005-0000-0000-0000080B0000}"/>
    <cellStyle name="Comma [0] 11205" xfId="58240" hidden="1" xr:uid="{00000000-0005-0000-0000-0000090B0000}"/>
    <cellStyle name="Comma [0] 11206" xfId="28861" hidden="1" xr:uid="{00000000-0005-0000-0000-00000A0B0000}"/>
    <cellStyle name="Comma [0] 11206" xfId="58248" hidden="1" xr:uid="{00000000-0005-0000-0000-00000B0B0000}"/>
    <cellStyle name="Comma [0] 11207" xfId="28950" hidden="1" xr:uid="{00000000-0005-0000-0000-00000C0B0000}"/>
    <cellStyle name="Comma [0] 11207" xfId="58337" hidden="1" xr:uid="{00000000-0005-0000-0000-00000D0B0000}"/>
    <cellStyle name="Comma [0] 11208" xfId="28864" hidden="1" xr:uid="{00000000-0005-0000-0000-00000E0B0000}"/>
    <cellStyle name="Comma [0] 11208" xfId="58251" hidden="1" xr:uid="{00000000-0005-0000-0000-00000F0B0000}"/>
    <cellStyle name="Comma [0] 11209" xfId="28824" hidden="1" xr:uid="{00000000-0005-0000-0000-0000100B0000}"/>
    <cellStyle name="Comma [0] 11209" xfId="58211" hidden="1" xr:uid="{00000000-0005-0000-0000-0000110B0000}"/>
    <cellStyle name="Comma [0] 1121" xfId="6724" hidden="1" xr:uid="{00000000-0005-0000-0000-0000120B0000}"/>
    <cellStyle name="Comma [0] 1121" xfId="36112" hidden="1" xr:uid="{00000000-0005-0000-0000-0000130B0000}"/>
    <cellStyle name="Comma [0] 11210" xfId="28955" hidden="1" xr:uid="{00000000-0005-0000-0000-0000140B0000}"/>
    <cellStyle name="Comma [0] 11210" xfId="58342" hidden="1" xr:uid="{00000000-0005-0000-0000-0000150B0000}"/>
    <cellStyle name="Comma [0] 11211" xfId="28957" hidden="1" xr:uid="{00000000-0005-0000-0000-0000160B0000}"/>
    <cellStyle name="Comma [0] 11211" xfId="58344" hidden="1" xr:uid="{00000000-0005-0000-0000-0000170B0000}"/>
    <cellStyle name="Comma [0] 11212" xfId="28916" hidden="1" xr:uid="{00000000-0005-0000-0000-0000180B0000}"/>
    <cellStyle name="Comma [0] 11212" xfId="58303" hidden="1" xr:uid="{00000000-0005-0000-0000-0000190B0000}"/>
    <cellStyle name="Comma [0] 11213" xfId="28922" hidden="1" xr:uid="{00000000-0005-0000-0000-00001A0B0000}"/>
    <cellStyle name="Comma [0] 11213" xfId="58309" hidden="1" xr:uid="{00000000-0005-0000-0000-00001B0B0000}"/>
    <cellStyle name="Comma [0] 11214" xfId="28823" hidden="1" xr:uid="{00000000-0005-0000-0000-00001C0B0000}"/>
    <cellStyle name="Comma [0] 11214" xfId="58210" hidden="1" xr:uid="{00000000-0005-0000-0000-00001D0B0000}"/>
    <cellStyle name="Comma [0] 11215" xfId="28904" hidden="1" xr:uid="{00000000-0005-0000-0000-00001E0B0000}"/>
    <cellStyle name="Comma [0] 11215" xfId="58291" hidden="1" xr:uid="{00000000-0005-0000-0000-00001F0B0000}"/>
    <cellStyle name="Comma [0] 11216" xfId="28883" hidden="1" xr:uid="{00000000-0005-0000-0000-0000200B0000}"/>
    <cellStyle name="Comma [0] 11216" xfId="58270" hidden="1" xr:uid="{00000000-0005-0000-0000-0000210B0000}"/>
    <cellStyle name="Comma [0] 11217" xfId="28961" hidden="1" xr:uid="{00000000-0005-0000-0000-0000220B0000}"/>
    <cellStyle name="Comma [0] 11217" xfId="58348" hidden="1" xr:uid="{00000000-0005-0000-0000-0000230B0000}"/>
    <cellStyle name="Comma [0] 11218" xfId="28902" hidden="1" xr:uid="{00000000-0005-0000-0000-0000240B0000}"/>
    <cellStyle name="Comma [0] 11218" xfId="58289" hidden="1" xr:uid="{00000000-0005-0000-0000-0000250B0000}"/>
    <cellStyle name="Comma [0] 11219" xfId="28840" hidden="1" xr:uid="{00000000-0005-0000-0000-0000260B0000}"/>
    <cellStyle name="Comma [0] 11219" xfId="58227" hidden="1" xr:uid="{00000000-0005-0000-0000-0000270B0000}"/>
    <cellStyle name="Comma [0] 1122" xfId="6744" hidden="1" xr:uid="{00000000-0005-0000-0000-0000280B0000}"/>
    <cellStyle name="Comma [0] 1122" xfId="36132" hidden="1" xr:uid="{00000000-0005-0000-0000-0000290B0000}"/>
    <cellStyle name="Comma [0] 11220" xfId="28968" hidden="1" xr:uid="{00000000-0005-0000-0000-00002A0B0000}"/>
    <cellStyle name="Comma [0] 11220" xfId="58355" hidden="1" xr:uid="{00000000-0005-0000-0000-00002B0B0000}"/>
    <cellStyle name="Comma [0] 11221" xfId="28970" hidden="1" xr:uid="{00000000-0005-0000-0000-00002C0B0000}"/>
    <cellStyle name="Comma [0] 11221" xfId="58357" hidden="1" xr:uid="{00000000-0005-0000-0000-00002D0B0000}"/>
    <cellStyle name="Comma [0] 11222" xfId="28934" hidden="1" xr:uid="{00000000-0005-0000-0000-00002E0B0000}"/>
    <cellStyle name="Comma [0] 11222" xfId="58321" hidden="1" xr:uid="{00000000-0005-0000-0000-00002F0B0000}"/>
    <cellStyle name="Comma [0] 11223" xfId="28939" hidden="1" xr:uid="{00000000-0005-0000-0000-0000300B0000}"/>
    <cellStyle name="Comma [0] 11223" xfId="58326" hidden="1" xr:uid="{00000000-0005-0000-0000-0000310B0000}"/>
    <cellStyle name="Comma [0] 11224" xfId="28503" hidden="1" xr:uid="{00000000-0005-0000-0000-0000320B0000}"/>
    <cellStyle name="Comma [0] 11224" xfId="57890" hidden="1" xr:uid="{00000000-0005-0000-0000-0000330B0000}"/>
    <cellStyle name="Comma [0] 11225" xfId="28923" hidden="1" xr:uid="{00000000-0005-0000-0000-0000340B0000}"/>
    <cellStyle name="Comma [0] 11225" xfId="58310" hidden="1" xr:uid="{00000000-0005-0000-0000-0000350B0000}"/>
    <cellStyle name="Comma [0] 11226" xfId="28828" hidden="1" xr:uid="{00000000-0005-0000-0000-0000360B0000}"/>
    <cellStyle name="Comma [0] 11226" xfId="58215" hidden="1" xr:uid="{00000000-0005-0000-0000-0000370B0000}"/>
    <cellStyle name="Comma [0] 11227" xfId="28974" hidden="1" xr:uid="{00000000-0005-0000-0000-0000380B0000}"/>
    <cellStyle name="Comma [0] 11227" xfId="58361" hidden="1" xr:uid="{00000000-0005-0000-0000-0000390B0000}"/>
    <cellStyle name="Comma [0] 11228" xfId="28921" hidden="1" xr:uid="{00000000-0005-0000-0000-00003A0B0000}"/>
    <cellStyle name="Comma [0] 11228" xfId="58308" hidden="1" xr:uid="{00000000-0005-0000-0000-00003B0B0000}"/>
    <cellStyle name="Comma [0] 11229" xfId="28860" hidden="1" xr:uid="{00000000-0005-0000-0000-00003C0B0000}"/>
    <cellStyle name="Comma [0] 11229" xfId="58247" hidden="1" xr:uid="{00000000-0005-0000-0000-00003D0B0000}"/>
    <cellStyle name="Comma [0] 1123" xfId="6746" hidden="1" xr:uid="{00000000-0005-0000-0000-00003E0B0000}"/>
    <cellStyle name="Comma [0] 1123" xfId="36134" hidden="1" xr:uid="{00000000-0005-0000-0000-00003F0B0000}"/>
    <cellStyle name="Comma [0] 11230" xfId="28978" hidden="1" xr:uid="{00000000-0005-0000-0000-0000400B0000}"/>
    <cellStyle name="Comma [0] 11230" xfId="58365" hidden="1" xr:uid="{00000000-0005-0000-0000-0000410B0000}"/>
    <cellStyle name="Comma [0] 11231" xfId="28980" hidden="1" xr:uid="{00000000-0005-0000-0000-0000420B0000}"/>
    <cellStyle name="Comma [0] 11231" xfId="58367" hidden="1" xr:uid="{00000000-0005-0000-0000-0000430B0000}"/>
    <cellStyle name="Comma [0] 11232" xfId="28948" hidden="1" xr:uid="{00000000-0005-0000-0000-0000440B0000}"/>
    <cellStyle name="Comma [0] 11232" xfId="58335" hidden="1" xr:uid="{00000000-0005-0000-0000-0000450B0000}"/>
    <cellStyle name="Comma [0] 11233" xfId="28952" hidden="1" xr:uid="{00000000-0005-0000-0000-0000460B0000}"/>
    <cellStyle name="Comma [0] 11233" xfId="58339" hidden="1" xr:uid="{00000000-0005-0000-0000-0000470B0000}"/>
    <cellStyle name="Comma [0] 11234" xfId="28842" hidden="1" xr:uid="{00000000-0005-0000-0000-0000480B0000}"/>
    <cellStyle name="Comma [0] 11234" xfId="58229" hidden="1" xr:uid="{00000000-0005-0000-0000-0000490B0000}"/>
    <cellStyle name="Comma [0] 11235" xfId="28940" hidden="1" xr:uid="{00000000-0005-0000-0000-00004A0B0000}"/>
    <cellStyle name="Comma [0] 11235" xfId="58327" hidden="1" xr:uid="{00000000-0005-0000-0000-00004B0B0000}"/>
    <cellStyle name="Comma [0] 11236" xfId="28832" hidden="1" xr:uid="{00000000-0005-0000-0000-00004C0B0000}"/>
    <cellStyle name="Comma [0] 11236" xfId="58219" hidden="1" xr:uid="{00000000-0005-0000-0000-00004D0B0000}"/>
    <cellStyle name="Comma [0] 11237" xfId="28984" hidden="1" xr:uid="{00000000-0005-0000-0000-00004E0B0000}"/>
    <cellStyle name="Comma [0] 11237" xfId="58371" hidden="1" xr:uid="{00000000-0005-0000-0000-00004F0B0000}"/>
    <cellStyle name="Comma [0] 11238" xfId="28938" hidden="1" xr:uid="{00000000-0005-0000-0000-0000500B0000}"/>
    <cellStyle name="Comma [0] 11238" xfId="58325" hidden="1" xr:uid="{00000000-0005-0000-0000-0000510B0000}"/>
    <cellStyle name="Comma [0] 11239" xfId="28907" hidden="1" xr:uid="{00000000-0005-0000-0000-0000520B0000}"/>
    <cellStyle name="Comma [0] 11239" xfId="58294" hidden="1" xr:uid="{00000000-0005-0000-0000-0000530B0000}"/>
    <cellStyle name="Comma [0] 1124" xfId="6697" hidden="1" xr:uid="{00000000-0005-0000-0000-0000540B0000}"/>
    <cellStyle name="Comma [0] 1124" xfId="36085" hidden="1" xr:uid="{00000000-0005-0000-0000-0000550B0000}"/>
    <cellStyle name="Comma [0] 11240" xfId="28988" hidden="1" xr:uid="{00000000-0005-0000-0000-0000560B0000}"/>
    <cellStyle name="Comma [0] 11240" xfId="58375" hidden="1" xr:uid="{00000000-0005-0000-0000-0000570B0000}"/>
    <cellStyle name="Comma [0] 11241" xfId="28990" hidden="1" xr:uid="{00000000-0005-0000-0000-0000580B0000}"/>
    <cellStyle name="Comma [0] 11241" xfId="58377" hidden="1" xr:uid="{00000000-0005-0000-0000-0000590B0000}"/>
    <cellStyle name="Comma [0] 11242" xfId="28976" hidden="1" xr:uid="{00000000-0005-0000-0000-00005A0B0000}"/>
    <cellStyle name="Comma [0] 11242" xfId="58363" hidden="1" xr:uid="{00000000-0005-0000-0000-00005B0B0000}"/>
    <cellStyle name="Comma [0] 11243" xfId="28963" hidden="1" xr:uid="{00000000-0005-0000-0000-00005C0B0000}"/>
    <cellStyle name="Comma [0] 11243" xfId="58350" hidden="1" xr:uid="{00000000-0005-0000-0000-00005D0B0000}"/>
    <cellStyle name="Comma [0] 11244" xfId="28987" hidden="1" xr:uid="{00000000-0005-0000-0000-00005E0B0000}"/>
    <cellStyle name="Comma [0] 11244" xfId="58374" hidden="1" xr:uid="{00000000-0005-0000-0000-00005F0B0000}"/>
    <cellStyle name="Comma [0] 11245" xfId="28953" hidden="1" xr:uid="{00000000-0005-0000-0000-0000600B0000}"/>
    <cellStyle name="Comma [0] 11245" xfId="58340" hidden="1" xr:uid="{00000000-0005-0000-0000-0000610B0000}"/>
    <cellStyle name="Comma [0] 11246" xfId="28925" hidden="1" xr:uid="{00000000-0005-0000-0000-0000620B0000}"/>
    <cellStyle name="Comma [0] 11246" xfId="58312" hidden="1" xr:uid="{00000000-0005-0000-0000-0000630B0000}"/>
    <cellStyle name="Comma [0] 11247" xfId="28992" hidden="1" xr:uid="{00000000-0005-0000-0000-0000640B0000}"/>
    <cellStyle name="Comma [0] 11247" xfId="58379" hidden="1" xr:uid="{00000000-0005-0000-0000-0000650B0000}"/>
    <cellStyle name="Comma [0] 11248" xfId="28949" hidden="1" xr:uid="{00000000-0005-0000-0000-0000660B0000}"/>
    <cellStyle name="Comma [0] 11248" xfId="58336" hidden="1" xr:uid="{00000000-0005-0000-0000-0000670B0000}"/>
    <cellStyle name="Comma [0] 11249" xfId="28983" hidden="1" xr:uid="{00000000-0005-0000-0000-0000680B0000}"/>
    <cellStyle name="Comma [0] 11249" xfId="58370" hidden="1" xr:uid="{00000000-0005-0000-0000-0000690B0000}"/>
    <cellStyle name="Comma [0] 1125" xfId="6658" hidden="1" xr:uid="{00000000-0005-0000-0000-00006A0B0000}"/>
    <cellStyle name="Comma [0] 1125" xfId="36046" hidden="1" xr:uid="{00000000-0005-0000-0000-00006B0B0000}"/>
    <cellStyle name="Comma [0] 11250" xfId="28996" hidden="1" xr:uid="{00000000-0005-0000-0000-00006C0B0000}"/>
    <cellStyle name="Comma [0] 11250" xfId="58383" hidden="1" xr:uid="{00000000-0005-0000-0000-00006D0B0000}"/>
    <cellStyle name="Comma [0] 11251" xfId="28998" hidden="1" xr:uid="{00000000-0005-0000-0000-00006E0B0000}"/>
    <cellStyle name="Comma [0] 11251" xfId="58385" hidden="1" xr:uid="{00000000-0005-0000-0000-00006F0B0000}"/>
    <cellStyle name="Comma [0] 11252" xfId="28866" hidden="1" xr:uid="{00000000-0005-0000-0000-0000700B0000}"/>
    <cellStyle name="Comma [0] 11252" xfId="58253" hidden="1" xr:uid="{00000000-0005-0000-0000-0000710B0000}"/>
    <cellStyle name="Comma [0] 11253" xfId="28986" hidden="1" xr:uid="{00000000-0005-0000-0000-0000720B0000}"/>
    <cellStyle name="Comma [0] 11253" xfId="58373" hidden="1" xr:uid="{00000000-0005-0000-0000-0000730B0000}"/>
    <cellStyle name="Comma [0] 11254" xfId="28926" hidden="1" xr:uid="{00000000-0005-0000-0000-0000740B0000}"/>
    <cellStyle name="Comma [0] 11254" xfId="58313" hidden="1" xr:uid="{00000000-0005-0000-0000-0000750B0000}"/>
    <cellStyle name="Comma [0] 11255" xfId="28960" hidden="1" xr:uid="{00000000-0005-0000-0000-0000760B0000}"/>
    <cellStyle name="Comma [0] 11255" xfId="58347" hidden="1" xr:uid="{00000000-0005-0000-0000-0000770B0000}"/>
    <cellStyle name="Comma [0] 11256" xfId="28973" hidden="1" xr:uid="{00000000-0005-0000-0000-0000780B0000}"/>
    <cellStyle name="Comma [0] 11256" xfId="58360" hidden="1" xr:uid="{00000000-0005-0000-0000-0000790B0000}"/>
    <cellStyle name="Comma [0] 11257" xfId="29001" hidden="1" xr:uid="{00000000-0005-0000-0000-00007A0B0000}"/>
    <cellStyle name="Comma [0] 11257" xfId="58388" hidden="1" xr:uid="{00000000-0005-0000-0000-00007B0B0000}"/>
    <cellStyle name="Comma [0] 11258" xfId="28964" hidden="1" xr:uid="{00000000-0005-0000-0000-00007C0B0000}"/>
    <cellStyle name="Comma [0] 11258" xfId="58351" hidden="1" xr:uid="{00000000-0005-0000-0000-00007D0B0000}"/>
    <cellStyle name="Comma [0] 11259" xfId="28924" hidden="1" xr:uid="{00000000-0005-0000-0000-00007E0B0000}"/>
    <cellStyle name="Comma [0] 11259" xfId="58311" hidden="1" xr:uid="{00000000-0005-0000-0000-00007F0B0000}"/>
    <cellStyle name="Comma [0] 1126" xfId="6700" hidden="1" xr:uid="{00000000-0005-0000-0000-0000800B0000}"/>
    <cellStyle name="Comma [0] 1126" xfId="36088" hidden="1" xr:uid="{00000000-0005-0000-0000-0000810B0000}"/>
    <cellStyle name="Comma [0] 11260" xfId="29003" hidden="1" xr:uid="{00000000-0005-0000-0000-0000820B0000}"/>
    <cellStyle name="Comma [0] 11260" xfId="58390" hidden="1" xr:uid="{00000000-0005-0000-0000-0000830B0000}"/>
    <cellStyle name="Comma [0] 11261" xfId="29005" hidden="1" xr:uid="{00000000-0005-0000-0000-0000840B0000}"/>
    <cellStyle name="Comma [0] 11261" xfId="58392" hidden="1" xr:uid="{00000000-0005-0000-0000-0000850B0000}"/>
    <cellStyle name="Comma [0] 11262" xfId="28517" hidden="1" xr:uid="{00000000-0005-0000-0000-0000860B0000}"/>
    <cellStyle name="Comma [0] 11262" xfId="57904" hidden="1" xr:uid="{00000000-0005-0000-0000-0000870B0000}"/>
    <cellStyle name="Comma [0] 11263" xfId="28514" hidden="1" xr:uid="{00000000-0005-0000-0000-0000880B0000}"/>
    <cellStyle name="Comma [0] 11263" xfId="57901" hidden="1" xr:uid="{00000000-0005-0000-0000-0000890B0000}"/>
    <cellStyle name="Comma [0] 11264" xfId="29011" hidden="1" xr:uid="{00000000-0005-0000-0000-00008A0B0000}"/>
    <cellStyle name="Comma [0] 11264" xfId="58398" hidden="1" xr:uid="{00000000-0005-0000-0000-00008B0B0000}"/>
    <cellStyle name="Comma [0] 11265" xfId="29017" hidden="1" xr:uid="{00000000-0005-0000-0000-00008C0B0000}"/>
    <cellStyle name="Comma [0] 11265" xfId="58404" hidden="1" xr:uid="{00000000-0005-0000-0000-00008D0B0000}"/>
    <cellStyle name="Comma [0] 11266" xfId="29019" hidden="1" xr:uid="{00000000-0005-0000-0000-00008E0B0000}"/>
    <cellStyle name="Comma [0] 11266" xfId="58406" hidden="1" xr:uid="{00000000-0005-0000-0000-00008F0B0000}"/>
    <cellStyle name="Comma [0] 11267" xfId="29010" hidden="1" xr:uid="{00000000-0005-0000-0000-0000900B0000}"/>
    <cellStyle name="Comma [0] 11267" xfId="58397" hidden="1" xr:uid="{00000000-0005-0000-0000-0000910B0000}"/>
    <cellStyle name="Comma [0] 11268" xfId="29015" hidden="1" xr:uid="{00000000-0005-0000-0000-0000920B0000}"/>
    <cellStyle name="Comma [0] 11268" xfId="58402" hidden="1" xr:uid="{00000000-0005-0000-0000-0000930B0000}"/>
    <cellStyle name="Comma [0] 11269" xfId="29021" hidden="1" xr:uid="{00000000-0005-0000-0000-0000940B0000}"/>
    <cellStyle name="Comma [0] 11269" xfId="58408" hidden="1" xr:uid="{00000000-0005-0000-0000-0000950B0000}"/>
    <cellStyle name="Comma [0] 1127" xfId="6663" hidden="1" xr:uid="{00000000-0005-0000-0000-0000960B0000}"/>
    <cellStyle name="Comma [0] 1127" xfId="36051" hidden="1" xr:uid="{00000000-0005-0000-0000-0000970B0000}"/>
    <cellStyle name="Comma [0] 11270" xfId="29023" hidden="1" xr:uid="{00000000-0005-0000-0000-0000980B0000}"/>
    <cellStyle name="Comma [0] 11270" xfId="58410" hidden="1" xr:uid="{00000000-0005-0000-0000-0000990B0000}"/>
    <cellStyle name="Comma [0] 11271" xfId="28540" hidden="1" xr:uid="{00000000-0005-0000-0000-00009A0B0000}"/>
    <cellStyle name="Comma [0] 11271" xfId="57927" hidden="1" xr:uid="{00000000-0005-0000-0000-00009B0B0000}"/>
    <cellStyle name="Comma [0] 11272" xfId="28542" hidden="1" xr:uid="{00000000-0005-0000-0000-00009C0B0000}"/>
    <cellStyle name="Comma [0] 11272" xfId="57929" hidden="1" xr:uid="{00000000-0005-0000-0000-00009D0B0000}"/>
    <cellStyle name="Comma [0] 11273" xfId="29034" hidden="1" xr:uid="{00000000-0005-0000-0000-00009E0B0000}"/>
    <cellStyle name="Comma [0] 11273" xfId="58421" hidden="1" xr:uid="{00000000-0005-0000-0000-00009F0B0000}"/>
    <cellStyle name="Comma [0] 11274" xfId="29043" hidden="1" xr:uid="{00000000-0005-0000-0000-0000A00B0000}"/>
    <cellStyle name="Comma [0] 11274" xfId="58430" hidden="1" xr:uid="{00000000-0005-0000-0000-0000A10B0000}"/>
    <cellStyle name="Comma [0] 11275" xfId="29054" hidden="1" xr:uid="{00000000-0005-0000-0000-0000A20B0000}"/>
    <cellStyle name="Comma [0] 11275" xfId="58441" hidden="1" xr:uid="{00000000-0005-0000-0000-0000A30B0000}"/>
    <cellStyle name="Comma [0] 11276" xfId="29060" hidden="1" xr:uid="{00000000-0005-0000-0000-0000A40B0000}"/>
    <cellStyle name="Comma [0] 11276" xfId="58447" hidden="1" xr:uid="{00000000-0005-0000-0000-0000A50B0000}"/>
    <cellStyle name="Comma [0] 11277" xfId="29042" hidden="1" xr:uid="{00000000-0005-0000-0000-0000A60B0000}"/>
    <cellStyle name="Comma [0] 11277" xfId="58429" hidden="1" xr:uid="{00000000-0005-0000-0000-0000A70B0000}"/>
    <cellStyle name="Comma [0] 11278" xfId="29052" hidden="1" xr:uid="{00000000-0005-0000-0000-0000A80B0000}"/>
    <cellStyle name="Comma [0] 11278" xfId="58439" hidden="1" xr:uid="{00000000-0005-0000-0000-0000A90B0000}"/>
    <cellStyle name="Comma [0] 11279" xfId="29072" hidden="1" xr:uid="{00000000-0005-0000-0000-0000AA0B0000}"/>
    <cellStyle name="Comma [0] 11279" xfId="58459" hidden="1" xr:uid="{00000000-0005-0000-0000-0000AB0B0000}"/>
    <cellStyle name="Comma [0] 1128" xfId="6665" hidden="1" xr:uid="{00000000-0005-0000-0000-0000AC0B0000}"/>
    <cellStyle name="Comma [0] 1128" xfId="36053" hidden="1" xr:uid="{00000000-0005-0000-0000-0000AD0B0000}"/>
    <cellStyle name="Comma [0] 11280" xfId="29074" hidden="1" xr:uid="{00000000-0005-0000-0000-0000AE0B0000}"/>
    <cellStyle name="Comma [0] 11280" xfId="58461" hidden="1" xr:uid="{00000000-0005-0000-0000-0000AF0B0000}"/>
    <cellStyle name="Comma [0] 11281" xfId="29025" hidden="1" xr:uid="{00000000-0005-0000-0000-0000B00B0000}"/>
    <cellStyle name="Comma [0] 11281" xfId="58412" hidden="1" xr:uid="{00000000-0005-0000-0000-0000B10B0000}"/>
    <cellStyle name="Comma [0] 11282" xfId="28522" hidden="1" xr:uid="{00000000-0005-0000-0000-0000B20B0000}"/>
    <cellStyle name="Comma [0] 11282" xfId="57909" hidden="1" xr:uid="{00000000-0005-0000-0000-0000B30B0000}"/>
    <cellStyle name="Comma [0] 11283" xfId="29028" hidden="1" xr:uid="{00000000-0005-0000-0000-0000B40B0000}"/>
    <cellStyle name="Comma [0] 11283" xfId="58415" hidden="1" xr:uid="{00000000-0005-0000-0000-0000B50B0000}"/>
    <cellStyle name="Comma [0] 11284" xfId="28527" hidden="1" xr:uid="{00000000-0005-0000-0000-0000B60B0000}"/>
    <cellStyle name="Comma [0] 11284" xfId="57914" hidden="1" xr:uid="{00000000-0005-0000-0000-0000B70B0000}"/>
    <cellStyle name="Comma [0] 11285" xfId="28511" hidden="1" xr:uid="{00000000-0005-0000-0000-0000B80B0000}"/>
    <cellStyle name="Comma [0] 11285" xfId="57898" hidden="1" xr:uid="{00000000-0005-0000-0000-0000B90B0000}"/>
    <cellStyle name="Comma [0] 11286" xfId="29079" hidden="1" xr:uid="{00000000-0005-0000-0000-0000BA0B0000}"/>
    <cellStyle name="Comma [0] 11286" xfId="58466" hidden="1" xr:uid="{00000000-0005-0000-0000-0000BB0B0000}"/>
    <cellStyle name="Comma [0] 11287" xfId="28520" hidden="1" xr:uid="{00000000-0005-0000-0000-0000BC0B0000}"/>
    <cellStyle name="Comma [0] 11287" xfId="57907" hidden="1" xr:uid="{00000000-0005-0000-0000-0000BD0B0000}"/>
    <cellStyle name="Comma [0] 11288" xfId="28541" hidden="1" xr:uid="{00000000-0005-0000-0000-0000BE0B0000}"/>
    <cellStyle name="Comma [0] 11288" xfId="57928" hidden="1" xr:uid="{00000000-0005-0000-0000-0000BF0B0000}"/>
    <cellStyle name="Comma [0] 11289" xfId="29091" hidden="1" xr:uid="{00000000-0005-0000-0000-0000C00B0000}"/>
    <cellStyle name="Comma [0] 11289" xfId="58478" hidden="1" xr:uid="{00000000-0005-0000-0000-0000C10B0000}"/>
    <cellStyle name="Comma [0] 1129" xfId="6751" hidden="1" xr:uid="{00000000-0005-0000-0000-0000C20B0000}"/>
    <cellStyle name="Comma [0] 1129" xfId="36139" hidden="1" xr:uid="{00000000-0005-0000-0000-0000C30B0000}"/>
    <cellStyle name="Comma [0] 11290" xfId="29093" hidden="1" xr:uid="{00000000-0005-0000-0000-0000C40B0000}"/>
    <cellStyle name="Comma [0] 11290" xfId="58480" hidden="1" xr:uid="{00000000-0005-0000-0000-0000C50B0000}"/>
    <cellStyle name="Comma [0] 11291" xfId="29082" hidden="1" xr:uid="{00000000-0005-0000-0000-0000C60B0000}"/>
    <cellStyle name="Comma [0] 11291" xfId="58469" hidden="1" xr:uid="{00000000-0005-0000-0000-0000C70B0000}"/>
    <cellStyle name="Comma [0] 11292" xfId="29090" hidden="1" xr:uid="{00000000-0005-0000-0000-0000C80B0000}"/>
    <cellStyle name="Comma [0] 11292" xfId="58477" hidden="1" xr:uid="{00000000-0005-0000-0000-0000C90B0000}"/>
    <cellStyle name="Comma [0] 11293" xfId="28524" hidden="1" xr:uid="{00000000-0005-0000-0000-0000CA0B0000}"/>
    <cellStyle name="Comma [0] 11293" xfId="57911" hidden="1" xr:uid="{00000000-0005-0000-0000-0000CB0B0000}"/>
    <cellStyle name="Comma [0] 11294" xfId="29076" hidden="1" xr:uid="{00000000-0005-0000-0000-0000CC0B0000}"/>
    <cellStyle name="Comma [0] 11294" xfId="58463" hidden="1" xr:uid="{00000000-0005-0000-0000-0000CD0B0000}"/>
    <cellStyle name="Comma [0] 11295" xfId="29109" hidden="1" xr:uid="{00000000-0005-0000-0000-0000CE0B0000}"/>
    <cellStyle name="Comma [0] 11295" xfId="58496" hidden="1" xr:uid="{00000000-0005-0000-0000-0000CF0B0000}"/>
    <cellStyle name="Comma [0] 11296" xfId="29117" hidden="1" xr:uid="{00000000-0005-0000-0000-0000D00B0000}"/>
    <cellStyle name="Comma [0] 11296" xfId="58504" hidden="1" xr:uid="{00000000-0005-0000-0000-0000D10B0000}"/>
    <cellStyle name="Comma [0] 11297" xfId="29026" hidden="1" xr:uid="{00000000-0005-0000-0000-0000D20B0000}"/>
    <cellStyle name="Comma [0] 11297" xfId="58413" hidden="1" xr:uid="{00000000-0005-0000-0000-0000D30B0000}"/>
    <cellStyle name="Comma [0] 11298" xfId="29105" hidden="1" xr:uid="{00000000-0005-0000-0000-0000D40B0000}"/>
    <cellStyle name="Comma [0] 11298" xfId="58492" hidden="1" xr:uid="{00000000-0005-0000-0000-0000D50B0000}"/>
    <cellStyle name="Comma [0] 11299" xfId="29126" hidden="1" xr:uid="{00000000-0005-0000-0000-0000D60B0000}"/>
    <cellStyle name="Comma [0] 11299" xfId="58513" hidden="1" xr:uid="{00000000-0005-0000-0000-0000D70B0000}"/>
    <cellStyle name="Comma [0] 113" xfId="4371" hidden="1" xr:uid="{00000000-0005-0000-0000-0000D80B0000}"/>
    <cellStyle name="Comma [0] 113" xfId="33760" hidden="1" xr:uid="{00000000-0005-0000-0000-0000D90B0000}"/>
    <cellStyle name="Comma [0] 1130" xfId="6654" hidden="1" xr:uid="{00000000-0005-0000-0000-0000DA0B0000}"/>
    <cellStyle name="Comma [0] 1130" xfId="36042" hidden="1" xr:uid="{00000000-0005-0000-0000-0000DB0B0000}"/>
    <cellStyle name="Comma [0] 11300" xfId="29128" hidden="1" xr:uid="{00000000-0005-0000-0000-0000DC0B0000}"/>
    <cellStyle name="Comma [0] 11300" xfId="58515" hidden="1" xr:uid="{00000000-0005-0000-0000-0000DD0B0000}"/>
    <cellStyle name="Comma [0] 11301" xfId="29087" hidden="1" xr:uid="{00000000-0005-0000-0000-0000DE0B0000}"/>
    <cellStyle name="Comma [0] 11301" xfId="58474" hidden="1" xr:uid="{00000000-0005-0000-0000-0000DF0B0000}"/>
    <cellStyle name="Comma [0] 11302" xfId="29032" hidden="1" xr:uid="{00000000-0005-0000-0000-0000E00B0000}"/>
    <cellStyle name="Comma [0] 11302" xfId="58419" hidden="1" xr:uid="{00000000-0005-0000-0000-0000E10B0000}"/>
    <cellStyle name="Comma [0] 11303" xfId="29085" hidden="1" xr:uid="{00000000-0005-0000-0000-0000E20B0000}"/>
    <cellStyle name="Comma [0] 11303" xfId="58472" hidden="1" xr:uid="{00000000-0005-0000-0000-0000E30B0000}"/>
    <cellStyle name="Comma [0] 11304" xfId="29069" hidden="1" xr:uid="{00000000-0005-0000-0000-0000E40B0000}"/>
    <cellStyle name="Comma [0] 11304" xfId="58456" hidden="1" xr:uid="{00000000-0005-0000-0000-0000E50B0000}"/>
    <cellStyle name="Comma [0] 11305" xfId="29065" hidden="1" xr:uid="{00000000-0005-0000-0000-0000E60B0000}"/>
    <cellStyle name="Comma [0] 11305" xfId="58452" hidden="1" xr:uid="{00000000-0005-0000-0000-0000E70B0000}"/>
    <cellStyle name="Comma [0] 11306" xfId="29136" hidden="1" xr:uid="{00000000-0005-0000-0000-0000E80B0000}"/>
    <cellStyle name="Comma [0] 11306" xfId="58523" hidden="1" xr:uid="{00000000-0005-0000-0000-0000E90B0000}"/>
    <cellStyle name="Comma [0] 11307" xfId="29008" hidden="1" xr:uid="{00000000-0005-0000-0000-0000EA0B0000}"/>
    <cellStyle name="Comma [0] 11307" xfId="58395" hidden="1" xr:uid="{00000000-0005-0000-0000-0000EB0B0000}"/>
    <cellStyle name="Comma [0] 11308" xfId="28490" hidden="1" xr:uid="{00000000-0005-0000-0000-0000EC0B0000}"/>
    <cellStyle name="Comma [0] 11308" xfId="57877" hidden="1" xr:uid="{00000000-0005-0000-0000-0000ED0B0000}"/>
    <cellStyle name="Comma [0] 11309" xfId="29144" hidden="1" xr:uid="{00000000-0005-0000-0000-0000EE0B0000}"/>
    <cellStyle name="Comma [0] 11309" xfId="58531" hidden="1" xr:uid="{00000000-0005-0000-0000-0000EF0B0000}"/>
    <cellStyle name="Comma [0] 1131" xfId="6662" hidden="1" xr:uid="{00000000-0005-0000-0000-0000F00B0000}"/>
    <cellStyle name="Comma [0] 1131" xfId="36050" hidden="1" xr:uid="{00000000-0005-0000-0000-0000F10B0000}"/>
    <cellStyle name="Comma [0] 11310" xfId="29146" hidden="1" xr:uid="{00000000-0005-0000-0000-0000F20B0000}"/>
    <cellStyle name="Comma [0] 11310" xfId="58533" hidden="1" xr:uid="{00000000-0005-0000-0000-0000F30B0000}"/>
    <cellStyle name="Comma [0] 11311" xfId="29095" hidden="1" xr:uid="{00000000-0005-0000-0000-0000F40B0000}"/>
    <cellStyle name="Comma [0] 11311" xfId="58482" hidden="1" xr:uid="{00000000-0005-0000-0000-0000F50B0000}"/>
    <cellStyle name="Comma [0] 11312" xfId="29071" hidden="1" xr:uid="{00000000-0005-0000-0000-0000F60B0000}"/>
    <cellStyle name="Comma [0] 11312" xfId="58458" hidden="1" xr:uid="{00000000-0005-0000-0000-0000F70B0000}"/>
    <cellStyle name="Comma [0] 11313" xfId="29106" hidden="1" xr:uid="{00000000-0005-0000-0000-0000F80B0000}"/>
    <cellStyle name="Comma [0] 11313" xfId="58493" hidden="1" xr:uid="{00000000-0005-0000-0000-0000F90B0000}"/>
    <cellStyle name="Comma [0] 11314" xfId="29038" hidden="1" xr:uid="{00000000-0005-0000-0000-0000FA0B0000}"/>
    <cellStyle name="Comma [0] 11314" xfId="58425" hidden="1" xr:uid="{00000000-0005-0000-0000-0000FB0B0000}"/>
    <cellStyle name="Comma [0] 11315" xfId="29108" hidden="1" xr:uid="{00000000-0005-0000-0000-0000FC0B0000}"/>
    <cellStyle name="Comma [0] 11315" xfId="58495" hidden="1" xr:uid="{00000000-0005-0000-0000-0000FD0B0000}"/>
    <cellStyle name="Comma [0] 11316" xfId="29153" hidden="1" xr:uid="{00000000-0005-0000-0000-0000FE0B0000}"/>
    <cellStyle name="Comma [0] 11316" xfId="58540" hidden="1" xr:uid="{00000000-0005-0000-0000-0000FF0B0000}"/>
    <cellStyle name="Comma [0] 11317" xfId="29096" hidden="1" xr:uid="{00000000-0005-0000-0000-0000000C0000}"/>
    <cellStyle name="Comma [0] 11317" xfId="58483" hidden="1" xr:uid="{00000000-0005-0000-0000-0000010C0000}"/>
    <cellStyle name="Comma [0] 11318" xfId="29053" hidden="1" xr:uid="{00000000-0005-0000-0000-0000020C0000}"/>
    <cellStyle name="Comma [0] 11318" xfId="58440" hidden="1" xr:uid="{00000000-0005-0000-0000-0000030C0000}"/>
    <cellStyle name="Comma [0] 11319" xfId="29159" hidden="1" xr:uid="{00000000-0005-0000-0000-0000040C0000}"/>
    <cellStyle name="Comma [0] 11319" xfId="58546" hidden="1" xr:uid="{00000000-0005-0000-0000-0000050C0000}"/>
    <cellStyle name="Comma [0] 1132" xfId="6763" hidden="1" xr:uid="{00000000-0005-0000-0000-0000060C0000}"/>
    <cellStyle name="Comma [0] 1132" xfId="36151" hidden="1" xr:uid="{00000000-0005-0000-0000-0000070C0000}"/>
    <cellStyle name="Comma [0] 11320" xfId="29161" hidden="1" xr:uid="{00000000-0005-0000-0000-0000080C0000}"/>
    <cellStyle name="Comma [0] 11320" xfId="58548" hidden="1" xr:uid="{00000000-0005-0000-0000-0000090C0000}"/>
    <cellStyle name="Comma [0] 11321" xfId="29114" hidden="1" xr:uid="{00000000-0005-0000-0000-00000A0C0000}"/>
    <cellStyle name="Comma [0] 11321" xfId="58501" hidden="1" xr:uid="{00000000-0005-0000-0000-00000B0C0000}"/>
    <cellStyle name="Comma [0] 11322" xfId="29120" hidden="1" xr:uid="{00000000-0005-0000-0000-00000C0C0000}"/>
    <cellStyle name="Comma [0] 11322" xfId="58507" hidden="1" xr:uid="{00000000-0005-0000-0000-00000D0C0000}"/>
    <cellStyle name="Comma [0] 11323" xfId="29007" hidden="1" xr:uid="{00000000-0005-0000-0000-00000E0C0000}"/>
    <cellStyle name="Comma [0] 11323" xfId="58394" hidden="1" xr:uid="{00000000-0005-0000-0000-00000F0C0000}"/>
    <cellStyle name="Comma [0] 11324" xfId="29070" hidden="1" xr:uid="{00000000-0005-0000-0000-0000100C0000}"/>
    <cellStyle name="Comma [0] 11324" xfId="58457" hidden="1" xr:uid="{00000000-0005-0000-0000-0000110C0000}"/>
    <cellStyle name="Comma [0] 11325" xfId="29078" hidden="1" xr:uid="{00000000-0005-0000-0000-0000120C0000}"/>
    <cellStyle name="Comma [0] 11325" xfId="58465" hidden="1" xr:uid="{00000000-0005-0000-0000-0000130C0000}"/>
    <cellStyle name="Comma [0] 11326" xfId="29167" hidden="1" xr:uid="{00000000-0005-0000-0000-0000140C0000}"/>
    <cellStyle name="Comma [0] 11326" xfId="58554" hidden="1" xr:uid="{00000000-0005-0000-0000-0000150C0000}"/>
    <cellStyle name="Comma [0] 11327" xfId="29081" hidden="1" xr:uid="{00000000-0005-0000-0000-0000160C0000}"/>
    <cellStyle name="Comma [0] 11327" xfId="58468" hidden="1" xr:uid="{00000000-0005-0000-0000-0000170C0000}"/>
    <cellStyle name="Comma [0] 11328" xfId="29041" hidden="1" xr:uid="{00000000-0005-0000-0000-0000180C0000}"/>
    <cellStyle name="Comma [0] 11328" xfId="58428" hidden="1" xr:uid="{00000000-0005-0000-0000-0000190C0000}"/>
    <cellStyle name="Comma [0] 11329" xfId="29172" hidden="1" xr:uid="{00000000-0005-0000-0000-00001A0C0000}"/>
    <cellStyle name="Comma [0] 11329" xfId="58559" hidden="1" xr:uid="{00000000-0005-0000-0000-00001B0C0000}"/>
    <cellStyle name="Comma [0] 1133" xfId="6765" hidden="1" xr:uid="{00000000-0005-0000-0000-00001C0C0000}"/>
    <cellStyle name="Comma [0] 1133" xfId="36153" hidden="1" xr:uid="{00000000-0005-0000-0000-00001D0C0000}"/>
    <cellStyle name="Comma [0] 11330" xfId="29174" hidden="1" xr:uid="{00000000-0005-0000-0000-00001E0C0000}"/>
    <cellStyle name="Comma [0] 11330" xfId="58561" hidden="1" xr:uid="{00000000-0005-0000-0000-00001F0C0000}"/>
    <cellStyle name="Comma [0] 11331" xfId="29133" hidden="1" xr:uid="{00000000-0005-0000-0000-0000200C0000}"/>
    <cellStyle name="Comma [0] 11331" xfId="58520" hidden="1" xr:uid="{00000000-0005-0000-0000-0000210C0000}"/>
    <cellStyle name="Comma [0] 11332" xfId="29139" hidden="1" xr:uid="{00000000-0005-0000-0000-0000220C0000}"/>
    <cellStyle name="Comma [0] 11332" xfId="58526" hidden="1" xr:uid="{00000000-0005-0000-0000-0000230C0000}"/>
    <cellStyle name="Comma [0] 11333" xfId="29040" hidden="1" xr:uid="{00000000-0005-0000-0000-0000240C0000}"/>
    <cellStyle name="Comma [0] 11333" xfId="58427" hidden="1" xr:uid="{00000000-0005-0000-0000-0000250C0000}"/>
    <cellStyle name="Comma [0] 11334" xfId="29121" hidden="1" xr:uid="{00000000-0005-0000-0000-0000260C0000}"/>
    <cellStyle name="Comma [0] 11334" xfId="58508" hidden="1" xr:uid="{00000000-0005-0000-0000-0000270C0000}"/>
    <cellStyle name="Comma [0] 11335" xfId="29100" hidden="1" xr:uid="{00000000-0005-0000-0000-0000280C0000}"/>
    <cellStyle name="Comma [0] 11335" xfId="58487" hidden="1" xr:uid="{00000000-0005-0000-0000-0000290C0000}"/>
    <cellStyle name="Comma [0] 11336" xfId="29178" hidden="1" xr:uid="{00000000-0005-0000-0000-00002A0C0000}"/>
    <cellStyle name="Comma [0] 11336" xfId="58565" hidden="1" xr:uid="{00000000-0005-0000-0000-00002B0C0000}"/>
    <cellStyle name="Comma [0] 11337" xfId="29119" hidden="1" xr:uid="{00000000-0005-0000-0000-00002C0C0000}"/>
    <cellStyle name="Comma [0] 11337" xfId="58506" hidden="1" xr:uid="{00000000-0005-0000-0000-00002D0C0000}"/>
    <cellStyle name="Comma [0] 11338" xfId="29057" hidden="1" xr:uid="{00000000-0005-0000-0000-00002E0C0000}"/>
    <cellStyle name="Comma [0] 11338" xfId="58444" hidden="1" xr:uid="{00000000-0005-0000-0000-00002F0C0000}"/>
    <cellStyle name="Comma [0] 11339" xfId="29185" hidden="1" xr:uid="{00000000-0005-0000-0000-0000300C0000}"/>
    <cellStyle name="Comma [0] 11339" xfId="58572" hidden="1" xr:uid="{00000000-0005-0000-0000-0000310C0000}"/>
    <cellStyle name="Comma [0] 1134" xfId="6754" hidden="1" xr:uid="{00000000-0005-0000-0000-0000320C0000}"/>
    <cellStyle name="Comma [0] 1134" xfId="36142" hidden="1" xr:uid="{00000000-0005-0000-0000-0000330C0000}"/>
    <cellStyle name="Comma [0] 11340" xfId="29187" hidden="1" xr:uid="{00000000-0005-0000-0000-0000340C0000}"/>
    <cellStyle name="Comma [0] 11340" xfId="58574" hidden="1" xr:uid="{00000000-0005-0000-0000-0000350C0000}"/>
    <cellStyle name="Comma [0] 11341" xfId="29151" hidden="1" xr:uid="{00000000-0005-0000-0000-0000360C0000}"/>
    <cellStyle name="Comma [0] 11341" xfId="58538" hidden="1" xr:uid="{00000000-0005-0000-0000-0000370C0000}"/>
    <cellStyle name="Comma [0] 11342" xfId="29156" hidden="1" xr:uid="{00000000-0005-0000-0000-0000380C0000}"/>
    <cellStyle name="Comma [0] 11342" xfId="58543" hidden="1" xr:uid="{00000000-0005-0000-0000-0000390C0000}"/>
    <cellStyle name="Comma [0] 11343" xfId="28521" hidden="1" xr:uid="{00000000-0005-0000-0000-00003A0C0000}"/>
    <cellStyle name="Comma [0] 11343" xfId="57908" hidden="1" xr:uid="{00000000-0005-0000-0000-00003B0C0000}"/>
    <cellStyle name="Comma [0] 11344" xfId="29140" hidden="1" xr:uid="{00000000-0005-0000-0000-00003C0C0000}"/>
    <cellStyle name="Comma [0] 11344" xfId="58527" hidden="1" xr:uid="{00000000-0005-0000-0000-00003D0C0000}"/>
    <cellStyle name="Comma [0] 11345" xfId="29045" hidden="1" xr:uid="{00000000-0005-0000-0000-00003E0C0000}"/>
    <cellStyle name="Comma [0] 11345" xfId="58432" hidden="1" xr:uid="{00000000-0005-0000-0000-00003F0C0000}"/>
    <cellStyle name="Comma [0] 11346" xfId="29191" hidden="1" xr:uid="{00000000-0005-0000-0000-0000400C0000}"/>
    <cellStyle name="Comma [0] 11346" xfId="58578" hidden="1" xr:uid="{00000000-0005-0000-0000-0000410C0000}"/>
    <cellStyle name="Comma [0] 11347" xfId="29138" hidden="1" xr:uid="{00000000-0005-0000-0000-0000420C0000}"/>
    <cellStyle name="Comma [0] 11347" xfId="58525" hidden="1" xr:uid="{00000000-0005-0000-0000-0000430C0000}"/>
    <cellStyle name="Comma [0] 11348" xfId="29077" hidden="1" xr:uid="{00000000-0005-0000-0000-0000440C0000}"/>
    <cellStyle name="Comma [0] 11348" xfId="58464" hidden="1" xr:uid="{00000000-0005-0000-0000-0000450C0000}"/>
    <cellStyle name="Comma [0] 11349" xfId="29195" hidden="1" xr:uid="{00000000-0005-0000-0000-0000460C0000}"/>
    <cellStyle name="Comma [0] 11349" xfId="58582" hidden="1" xr:uid="{00000000-0005-0000-0000-0000470C0000}"/>
    <cellStyle name="Comma [0] 1135" xfId="6762" hidden="1" xr:uid="{00000000-0005-0000-0000-0000480C0000}"/>
    <cellStyle name="Comma [0] 1135" xfId="36150" hidden="1" xr:uid="{00000000-0005-0000-0000-0000490C0000}"/>
    <cellStyle name="Comma [0] 11350" xfId="29197" hidden="1" xr:uid="{00000000-0005-0000-0000-00004A0C0000}"/>
    <cellStyle name="Comma [0] 11350" xfId="58584" hidden="1" xr:uid="{00000000-0005-0000-0000-00004B0C0000}"/>
    <cellStyle name="Comma [0] 11351" xfId="29165" hidden="1" xr:uid="{00000000-0005-0000-0000-00004C0C0000}"/>
    <cellStyle name="Comma [0] 11351" xfId="58552" hidden="1" xr:uid="{00000000-0005-0000-0000-00004D0C0000}"/>
    <cellStyle name="Comma [0] 11352" xfId="29169" hidden="1" xr:uid="{00000000-0005-0000-0000-00004E0C0000}"/>
    <cellStyle name="Comma [0] 11352" xfId="58556" hidden="1" xr:uid="{00000000-0005-0000-0000-00004F0C0000}"/>
    <cellStyle name="Comma [0] 11353" xfId="29059" hidden="1" xr:uid="{00000000-0005-0000-0000-0000500C0000}"/>
    <cellStyle name="Comma [0] 11353" xfId="58446" hidden="1" xr:uid="{00000000-0005-0000-0000-0000510C0000}"/>
    <cellStyle name="Comma [0] 11354" xfId="29157" hidden="1" xr:uid="{00000000-0005-0000-0000-0000520C0000}"/>
    <cellStyle name="Comma [0] 11354" xfId="58544" hidden="1" xr:uid="{00000000-0005-0000-0000-0000530C0000}"/>
    <cellStyle name="Comma [0] 11355" xfId="29049" hidden="1" xr:uid="{00000000-0005-0000-0000-0000540C0000}"/>
    <cellStyle name="Comma [0] 11355" xfId="58436" hidden="1" xr:uid="{00000000-0005-0000-0000-0000550C0000}"/>
    <cellStyle name="Comma [0] 11356" xfId="29201" hidden="1" xr:uid="{00000000-0005-0000-0000-0000560C0000}"/>
    <cellStyle name="Comma [0] 11356" xfId="58588" hidden="1" xr:uid="{00000000-0005-0000-0000-0000570C0000}"/>
    <cellStyle name="Comma [0] 11357" xfId="29155" hidden="1" xr:uid="{00000000-0005-0000-0000-0000580C0000}"/>
    <cellStyle name="Comma [0] 11357" xfId="58542" hidden="1" xr:uid="{00000000-0005-0000-0000-0000590C0000}"/>
    <cellStyle name="Comma [0] 11358" xfId="29124" hidden="1" xr:uid="{00000000-0005-0000-0000-00005A0C0000}"/>
    <cellStyle name="Comma [0] 11358" xfId="58511" hidden="1" xr:uid="{00000000-0005-0000-0000-00005B0C0000}"/>
    <cellStyle name="Comma [0] 11359" xfId="29205" hidden="1" xr:uid="{00000000-0005-0000-0000-00005C0C0000}"/>
    <cellStyle name="Comma [0] 11359" xfId="58592" hidden="1" xr:uid="{00000000-0005-0000-0000-00005D0C0000}"/>
    <cellStyle name="Comma [0] 1136" xfId="6660" hidden="1" xr:uid="{00000000-0005-0000-0000-00005E0C0000}"/>
    <cellStyle name="Comma [0] 1136" xfId="36048" hidden="1" xr:uid="{00000000-0005-0000-0000-00005F0C0000}"/>
    <cellStyle name="Comma [0] 11360" xfId="29207" hidden="1" xr:uid="{00000000-0005-0000-0000-0000600C0000}"/>
    <cellStyle name="Comma [0] 11360" xfId="58594" hidden="1" xr:uid="{00000000-0005-0000-0000-0000610C0000}"/>
    <cellStyle name="Comma [0] 11361" xfId="29193" hidden="1" xr:uid="{00000000-0005-0000-0000-0000620C0000}"/>
    <cellStyle name="Comma [0] 11361" xfId="58580" hidden="1" xr:uid="{00000000-0005-0000-0000-0000630C0000}"/>
    <cellStyle name="Comma [0] 11362" xfId="29180" hidden="1" xr:uid="{00000000-0005-0000-0000-0000640C0000}"/>
    <cellStyle name="Comma [0] 11362" xfId="58567" hidden="1" xr:uid="{00000000-0005-0000-0000-0000650C0000}"/>
    <cellStyle name="Comma [0] 11363" xfId="29204" hidden="1" xr:uid="{00000000-0005-0000-0000-0000660C0000}"/>
    <cellStyle name="Comma [0] 11363" xfId="58591" hidden="1" xr:uid="{00000000-0005-0000-0000-0000670C0000}"/>
    <cellStyle name="Comma [0] 11364" xfId="29170" hidden="1" xr:uid="{00000000-0005-0000-0000-0000680C0000}"/>
    <cellStyle name="Comma [0] 11364" xfId="58557" hidden="1" xr:uid="{00000000-0005-0000-0000-0000690C0000}"/>
    <cellStyle name="Comma [0] 11365" xfId="29142" hidden="1" xr:uid="{00000000-0005-0000-0000-00006A0C0000}"/>
    <cellStyle name="Comma [0] 11365" xfId="58529" hidden="1" xr:uid="{00000000-0005-0000-0000-00006B0C0000}"/>
    <cellStyle name="Comma [0] 11366" xfId="29209" hidden="1" xr:uid="{00000000-0005-0000-0000-00006C0C0000}"/>
    <cellStyle name="Comma [0] 11366" xfId="58596" hidden="1" xr:uid="{00000000-0005-0000-0000-00006D0C0000}"/>
    <cellStyle name="Comma [0] 11367" xfId="29166" hidden="1" xr:uid="{00000000-0005-0000-0000-00006E0C0000}"/>
    <cellStyle name="Comma [0] 11367" xfId="58553" hidden="1" xr:uid="{00000000-0005-0000-0000-00006F0C0000}"/>
    <cellStyle name="Comma [0] 11368" xfId="29200" hidden="1" xr:uid="{00000000-0005-0000-0000-0000700C0000}"/>
    <cellStyle name="Comma [0] 11368" xfId="58587" hidden="1" xr:uid="{00000000-0005-0000-0000-0000710C0000}"/>
    <cellStyle name="Comma [0] 11369" xfId="29213" hidden="1" xr:uid="{00000000-0005-0000-0000-0000720C0000}"/>
    <cellStyle name="Comma [0] 11369" xfId="58600" hidden="1" xr:uid="{00000000-0005-0000-0000-0000730C0000}"/>
    <cellStyle name="Comma [0] 1137" xfId="6748" hidden="1" xr:uid="{00000000-0005-0000-0000-0000740C0000}"/>
    <cellStyle name="Comma [0] 1137" xfId="36136" hidden="1" xr:uid="{00000000-0005-0000-0000-0000750C0000}"/>
    <cellStyle name="Comma [0] 11370" xfId="29215" hidden="1" xr:uid="{00000000-0005-0000-0000-0000760C0000}"/>
    <cellStyle name="Comma [0] 11370" xfId="58602" hidden="1" xr:uid="{00000000-0005-0000-0000-0000770C0000}"/>
    <cellStyle name="Comma [0] 11371" xfId="29083" hidden="1" xr:uid="{00000000-0005-0000-0000-0000780C0000}"/>
    <cellStyle name="Comma [0] 11371" xfId="58470" hidden="1" xr:uid="{00000000-0005-0000-0000-0000790C0000}"/>
    <cellStyle name="Comma [0] 11372" xfId="29203" hidden="1" xr:uid="{00000000-0005-0000-0000-00007A0C0000}"/>
    <cellStyle name="Comma [0] 11372" xfId="58590" hidden="1" xr:uid="{00000000-0005-0000-0000-00007B0C0000}"/>
    <cellStyle name="Comma [0] 11373" xfId="29143" hidden="1" xr:uid="{00000000-0005-0000-0000-00007C0C0000}"/>
    <cellStyle name="Comma [0] 11373" xfId="58530" hidden="1" xr:uid="{00000000-0005-0000-0000-00007D0C0000}"/>
    <cellStyle name="Comma [0] 11374" xfId="29177" hidden="1" xr:uid="{00000000-0005-0000-0000-00007E0C0000}"/>
    <cellStyle name="Comma [0] 11374" xfId="58564" hidden="1" xr:uid="{00000000-0005-0000-0000-00007F0C0000}"/>
    <cellStyle name="Comma [0] 11375" xfId="29190" hidden="1" xr:uid="{00000000-0005-0000-0000-0000800C0000}"/>
    <cellStyle name="Comma [0] 11375" xfId="58577" hidden="1" xr:uid="{00000000-0005-0000-0000-0000810C0000}"/>
    <cellStyle name="Comma [0] 11376" xfId="29218" hidden="1" xr:uid="{00000000-0005-0000-0000-0000820C0000}"/>
    <cellStyle name="Comma [0] 11376" xfId="58605" hidden="1" xr:uid="{00000000-0005-0000-0000-0000830C0000}"/>
    <cellStyle name="Comma [0] 11377" xfId="29181" hidden="1" xr:uid="{00000000-0005-0000-0000-0000840C0000}"/>
    <cellStyle name="Comma [0] 11377" xfId="58568" hidden="1" xr:uid="{00000000-0005-0000-0000-0000850C0000}"/>
    <cellStyle name="Comma [0] 11378" xfId="29141" hidden="1" xr:uid="{00000000-0005-0000-0000-0000860C0000}"/>
    <cellStyle name="Comma [0] 11378" xfId="58528" hidden="1" xr:uid="{00000000-0005-0000-0000-0000870C0000}"/>
    <cellStyle name="Comma [0] 11379" xfId="29220" hidden="1" xr:uid="{00000000-0005-0000-0000-0000880C0000}"/>
    <cellStyle name="Comma [0] 11379" xfId="58607" hidden="1" xr:uid="{00000000-0005-0000-0000-0000890C0000}"/>
    <cellStyle name="Comma [0] 1138" xfId="6781" hidden="1" xr:uid="{00000000-0005-0000-0000-00008A0C0000}"/>
    <cellStyle name="Comma [0] 1138" xfId="36169" hidden="1" xr:uid="{00000000-0005-0000-0000-00008B0C0000}"/>
    <cellStyle name="Comma [0] 11380" xfId="29222" hidden="1" xr:uid="{00000000-0005-0000-0000-00008C0C0000}"/>
    <cellStyle name="Comma [0] 11380" xfId="58609" hidden="1" xr:uid="{00000000-0005-0000-0000-00008D0C0000}"/>
    <cellStyle name="Comma [0] 11381" xfId="28575" hidden="1" xr:uid="{00000000-0005-0000-0000-00008E0C0000}"/>
    <cellStyle name="Comma [0] 11381" xfId="57962" hidden="1" xr:uid="{00000000-0005-0000-0000-00008F0C0000}"/>
    <cellStyle name="Comma [0] 11382" xfId="28531" hidden="1" xr:uid="{00000000-0005-0000-0000-0000900C0000}"/>
    <cellStyle name="Comma [0] 11382" xfId="57918" hidden="1" xr:uid="{00000000-0005-0000-0000-0000910C0000}"/>
    <cellStyle name="Comma [0] 11383" xfId="29228" hidden="1" xr:uid="{00000000-0005-0000-0000-0000920C0000}"/>
    <cellStyle name="Comma [0] 11383" xfId="58615" hidden="1" xr:uid="{00000000-0005-0000-0000-0000930C0000}"/>
    <cellStyle name="Comma [0] 11384" xfId="29234" hidden="1" xr:uid="{00000000-0005-0000-0000-0000940C0000}"/>
    <cellStyle name="Comma [0] 11384" xfId="58621" hidden="1" xr:uid="{00000000-0005-0000-0000-0000950C0000}"/>
    <cellStyle name="Comma [0] 11385" xfId="29236" hidden="1" xr:uid="{00000000-0005-0000-0000-0000960C0000}"/>
    <cellStyle name="Comma [0] 11385" xfId="58623" hidden="1" xr:uid="{00000000-0005-0000-0000-0000970C0000}"/>
    <cellStyle name="Comma [0] 11386" xfId="29227" hidden="1" xr:uid="{00000000-0005-0000-0000-0000980C0000}"/>
    <cellStyle name="Comma [0] 11386" xfId="58614" hidden="1" xr:uid="{00000000-0005-0000-0000-0000990C0000}"/>
    <cellStyle name="Comma [0] 11387" xfId="29232" hidden="1" xr:uid="{00000000-0005-0000-0000-00009A0C0000}"/>
    <cellStyle name="Comma [0] 11387" xfId="58619" hidden="1" xr:uid="{00000000-0005-0000-0000-00009B0C0000}"/>
    <cellStyle name="Comma [0] 11388" xfId="29238" hidden="1" xr:uid="{00000000-0005-0000-0000-00009C0C0000}"/>
    <cellStyle name="Comma [0] 11388" xfId="58625" hidden="1" xr:uid="{00000000-0005-0000-0000-00009D0C0000}"/>
    <cellStyle name="Comma [0] 11389" xfId="29240" hidden="1" xr:uid="{00000000-0005-0000-0000-00009E0C0000}"/>
    <cellStyle name="Comma [0] 11389" xfId="58627" hidden="1" xr:uid="{00000000-0005-0000-0000-00009F0C0000}"/>
    <cellStyle name="Comma [0] 1139" xfId="6789" hidden="1" xr:uid="{00000000-0005-0000-0000-0000A00C0000}"/>
    <cellStyle name="Comma [0] 1139" xfId="36177" hidden="1" xr:uid="{00000000-0005-0000-0000-0000A10C0000}"/>
    <cellStyle name="Comma [0] 11390" xfId="28532" hidden="1" xr:uid="{00000000-0005-0000-0000-0000A20C0000}"/>
    <cellStyle name="Comma [0] 11390" xfId="57919" hidden="1" xr:uid="{00000000-0005-0000-0000-0000A30C0000}"/>
    <cellStyle name="Comma [0] 11391" xfId="28510" hidden="1" xr:uid="{00000000-0005-0000-0000-0000A40C0000}"/>
    <cellStyle name="Comma [0] 11391" xfId="57897" hidden="1" xr:uid="{00000000-0005-0000-0000-0000A50C0000}"/>
    <cellStyle name="Comma [0] 11392" xfId="29251" hidden="1" xr:uid="{00000000-0005-0000-0000-0000A60C0000}"/>
    <cellStyle name="Comma [0] 11392" xfId="58638" hidden="1" xr:uid="{00000000-0005-0000-0000-0000A70C0000}"/>
    <cellStyle name="Comma [0] 11393" xfId="29260" hidden="1" xr:uid="{00000000-0005-0000-0000-0000A80C0000}"/>
    <cellStyle name="Comma [0] 11393" xfId="58647" hidden="1" xr:uid="{00000000-0005-0000-0000-0000A90C0000}"/>
    <cellStyle name="Comma [0] 11394" xfId="29271" hidden="1" xr:uid="{00000000-0005-0000-0000-0000AA0C0000}"/>
    <cellStyle name="Comma [0] 11394" xfId="58658" hidden="1" xr:uid="{00000000-0005-0000-0000-0000AB0C0000}"/>
    <cellStyle name="Comma [0] 11395" xfId="29277" hidden="1" xr:uid="{00000000-0005-0000-0000-0000AC0C0000}"/>
    <cellStyle name="Comma [0] 11395" xfId="58664" hidden="1" xr:uid="{00000000-0005-0000-0000-0000AD0C0000}"/>
    <cellStyle name="Comma [0] 11396" xfId="29259" hidden="1" xr:uid="{00000000-0005-0000-0000-0000AE0C0000}"/>
    <cellStyle name="Comma [0] 11396" xfId="58646" hidden="1" xr:uid="{00000000-0005-0000-0000-0000AF0C0000}"/>
    <cellStyle name="Comma [0] 11397" xfId="29269" hidden="1" xr:uid="{00000000-0005-0000-0000-0000B00C0000}"/>
    <cellStyle name="Comma [0] 11397" xfId="58656" hidden="1" xr:uid="{00000000-0005-0000-0000-0000B10C0000}"/>
    <cellStyle name="Comma [0] 11398" xfId="29289" hidden="1" xr:uid="{00000000-0005-0000-0000-0000B20C0000}"/>
    <cellStyle name="Comma [0] 11398" xfId="58676" hidden="1" xr:uid="{00000000-0005-0000-0000-0000B30C0000}"/>
    <cellStyle name="Comma [0] 11399" xfId="29291" hidden="1" xr:uid="{00000000-0005-0000-0000-0000B40C0000}"/>
    <cellStyle name="Comma [0] 11399" xfId="58678" hidden="1" xr:uid="{00000000-0005-0000-0000-0000B50C0000}"/>
    <cellStyle name="Comma [0] 114" xfId="4702" hidden="1" xr:uid="{00000000-0005-0000-0000-0000B60C0000}"/>
    <cellStyle name="Comma [0] 114" xfId="34090" hidden="1" xr:uid="{00000000-0005-0000-0000-0000B70C0000}"/>
    <cellStyle name="Comma [0] 1140" xfId="6698" hidden="1" xr:uid="{00000000-0005-0000-0000-0000B80C0000}"/>
    <cellStyle name="Comma [0] 1140" xfId="36086" hidden="1" xr:uid="{00000000-0005-0000-0000-0000B90C0000}"/>
    <cellStyle name="Comma [0] 11400" xfId="29242" hidden="1" xr:uid="{00000000-0005-0000-0000-0000BA0C0000}"/>
    <cellStyle name="Comma [0] 11400" xfId="58629" hidden="1" xr:uid="{00000000-0005-0000-0000-0000BB0C0000}"/>
    <cellStyle name="Comma [0] 11401" xfId="28498" hidden="1" xr:uid="{00000000-0005-0000-0000-0000BC0C0000}"/>
    <cellStyle name="Comma [0] 11401" xfId="57885" hidden="1" xr:uid="{00000000-0005-0000-0000-0000BD0C0000}"/>
    <cellStyle name="Comma [0] 11402" xfId="29245" hidden="1" xr:uid="{00000000-0005-0000-0000-0000BE0C0000}"/>
    <cellStyle name="Comma [0] 11402" xfId="58632" hidden="1" xr:uid="{00000000-0005-0000-0000-0000BF0C0000}"/>
    <cellStyle name="Comma [0] 11403" xfId="28509" hidden="1" xr:uid="{00000000-0005-0000-0000-0000C00C0000}"/>
    <cellStyle name="Comma [0] 11403" xfId="57896" hidden="1" xr:uid="{00000000-0005-0000-0000-0000C10C0000}"/>
    <cellStyle name="Comma [0] 11404" xfId="28508" hidden="1" xr:uid="{00000000-0005-0000-0000-0000C20C0000}"/>
    <cellStyle name="Comma [0] 11404" xfId="57895" hidden="1" xr:uid="{00000000-0005-0000-0000-0000C30C0000}"/>
    <cellStyle name="Comma [0] 11405" xfId="29296" hidden="1" xr:uid="{00000000-0005-0000-0000-0000C40C0000}"/>
    <cellStyle name="Comma [0] 11405" xfId="58683" hidden="1" xr:uid="{00000000-0005-0000-0000-0000C50C0000}"/>
    <cellStyle name="Comma [0] 11406" xfId="28584" hidden="1" xr:uid="{00000000-0005-0000-0000-0000C60C0000}"/>
    <cellStyle name="Comma [0] 11406" xfId="57971" hidden="1" xr:uid="{00000000-0005-0000-0000-0000C70C0000}"/>
    <cellStyle name="Comma [0] 11407" xfId="28785" hidden="1" xr:uid="{00000000-0005-0000-0000-0000C80C0000}"/>
    <cellStyle name="Comma [0] 11407" xfId="58172" hidden="1" xr:uid="{00000000-0005-0000-0000-0000C90C0000}"/>
    <cellStyle name="Comma [0] 11408" xfId="29308" hidden="1" xr:uid="{00000000-0005-0000-0000-0000CA0C0000}"/>
    <cellStyle name="Comma [0] 11408" xfId="58695" hidden="1" xr:uid="{00000000-0005-0000-0000-0000CB0C0000}"/>
    <cellStyle name="Comma [0] 11409" xfId="29310" hidden="1" xr:uid="{00000000-0005-0000-0000-0000CC0C0000}"/>
    <cellStyle name="Comma [0] 11409" xfId="58697" hidden="1" xr:uid="{00000000-0005-0000-0000-0000CD0C0000}"/>
    <cellStyle name="Comma [0] 1141" xfId="6777" hidden="1" xr:uid="{00000000-0005-0000-0000-0000CE0C0000}"/>
    <cellStyle name="Comma [0] 1141" xfId="36165" hidden="1" xr:uid="{00000000-0005-0000-0000-0000CF0C0000}"/>
    <cellStyle name="Comma [0] 11410" xfId="29299" hidden="1" xr:uid="{00000000-0005-0000-0000-0000D00C0000}"/>
    <cellStyle name="Comma [0] 11410" xfId="58686" hidden="1" xr:uid="{00000000-0005-0000-0000-0000D10C0000}"/>
    <cellStyle name="Comma [0] 11411" xfId="29307" hidden="1" xr:uid="{00000000-0005-0000-0000-0000D20C0000}"/>
    <cellStyle name="Comma [0] 11411" xfId="58694" hidden="1" xr:uid="{00000000-0005-0000-0000-0000D30C0000}"/>
    <cellStyle name="Comma [0] 11412" xfId="28794" hidden="1" xr:uid="{00000000-0005-0000-0000-0000D40C0000}"/>
    <cellStyle name="Comma [0] 11412" xfId="58181" hidden="1" xr:uid="{00000000-0005-0000-0000-0000D50C0000}"/>
    <cellStyle name="Comma [0] 11413" xfId="29293" hidden="1" xr:uid="{00000000-0005-0000-0000-0000D60C0000}"/>
    <cellStyle name="Comma [0] 11413" xfId="58680" hidden="1" xr:uid="{00000000-0005-0000-0000-0000D70C0000}"/>
    <cellStyle name="Comma [0] 11414" xfId="29326" hidden="1" xr:uid="{00000000-0005-0000-0000-0000D80C0000}"/>
    <cellStyle name="Comma [0] 11414" xfId="58713" hidden="1" xr:uid="{00000000-0005-0000-0000-0000D90C0000}"/>
    <cellStyle name="Comma [0] 11415" xfId="29334" hidden="1" xr:uid="{00000000-0005-0000-0000-0000DA0C0000}"/>
    <cellStyle name="Comma [0] 11415" xfId="58721" hidden="1" xr:uid="{00000000-0005-0000-0000-0000DB0C0000}"/>
    <cellStyle name="Comma [0] 11416" xfId="29243" hidden="1" xr:uid="{00000000-0005-0000-0000-0000DC0C0000}"/>
    <cellStyle name="Comma [0] 11416" xfId="58630" hidden="1" xr:uid="{00000000-0005-0000-0000-0000DD0C0000}"/>
    <cellStyle name="Comma [0] 11417" xfId="29322" hidden="1" xr:uid="{00000000-0005-0000-0000-0000DE0C0000}"/>
    <cellStyle name="Comma [0] 11417" xfId="58709" hidden="1" xr:uid="{00000000-0005-0000-0000-0000DF0C0000}"/>
    <cellStyle name="Comma [0] 11418" xfId="29343" hidden="1" xr:uid="{00000000-0005-0000-0000-0000E00C0000}"/>
    <cellStyle name="Comma [0] 11418" xfId="58730" hidden="1" xr:uid="{00000000-0005-0000-0000-0000E10C0000}"/>
    <cellStyle name="Comma [0] 11419" xfId="29345" hidden="1" xr:uid="{00000000-0005-0000-0000-0000E20C0000}"/>
    <cellStyle name="Comma [0] 11419" xfId="58732" hidden="1" xr:uid="{00000000-0005-0000-0000-0000E30C0000}"/>
    <cellStyle name="Comma [0] 1142" xfId="6798" hidden="1" xr:uid="{00000000-0005-0000-0000-0000E40C0000}"/>
    <cellStyle name="Comma [0] 1142" xfId="36186" hidden="1" xr:uid="{00000000-0005-0000-0000-0000E50C0000}"/>
    <cellStyle name="Comma [0] 11420" xfId="29304" hidden="1" xr:uid="{00000000-0005-0000-0000-0000E60C0000}"/>
    <cellStyle name="Comma [0] 11420" xfId="58691" hidden="1" xr:uid="{00000000-0005-0000-0000-0000E70C0000}"/>
    <cellStyle name="Comma [0] 11421" xfId="29249" hidden="1" xr:uid="{00000000-0005-0000-0000-0000E80C0000}"/>
    <cellStyle name="Comma [0] 11421" xfId="58636" hidden="1" xr:uid="{00000000-0005-0000-0000-0000E90C0000}"/>
    <cellStyle name="Comma [0] 11422" xfId="29302" hidden="1" xr:uid="{00000000-0005-0000-0000-0000EA0C0000}"/>
    <cellStyle name="Comma [0] 11422" xfId="58689" hidden="1" xr:uid="{00000000-0005-0000-0000-0000EB0C0000}"/>
    <cellStyle name="Comma [0] 11423" xfId="29286" hidden="1" xr:uid="{00000000-0005-0000-0000-0000EC0C0000}"/>
    <cellStyle name="Comma [0] 11423" xfId="58673" hidden="1" xr:uid="{00000000-0005-0000-0000-0000ED0C0000}"/>
    <cellStyle name="Comma [0] 11424" xfId="29282" hidden="1" xr:uid="{00000000-0005-0000-0000-0000EE0C0000}"/>
    <cellStyle name="Comma [0] 11424" xfId="58669" hidden="1" xr:uid="{00000000-0005-0000-0000-0000EF0C0000}"/>
    <cellStyle name="Comma [0] 11425" xfId="29353" hidden="1" xr:uid="{00000000-0005-0000-0000-0000F00C0000}"/>
    <cellStyle name="Comma [0] 11425" xfId="58740" hidden="1" xr:uid="{00000000-0005-0000-0000-0000F10C0000}"/>
    <cellStyle name="Comma [0] 11426" xfId="29225" hidden="1" xr:uid="{00000000-0005-0000-0000-0000F20C0000}"/>
    <cellStyle name="Comma [0] 11426" xfId="58612" hidden="1" xr:uid="{00000000-0005-0000-0000-0000F30C0000}"/>
    <cellStyle name="Comma [0] 11427" xfId="28533" hidden="1" xr:uid="{00000000-0005-0000-0000-0000F40C0000}"/>
    <cellStyle name="Comma [0] 11427" xfId="57920" hidden="1" xr:uid="{00000000-0005-0000-0000-0000F50C0000}"/>
    <cellStyle name="Comma [0] 11428" xfId="29361" hidden="1" xr:uid="{00000000-0005-0000-0000-0000F60C0000}"/>
    <cellStyle name="Comma [0] 11428" xfId="58748" hidden="1" xr:uid="{00000000-0005-0000-0000-0000F70C0000}"/>
    <cellStyle name="Comma [0] 11429" xfId="29363" hidden="1" xr:uid="{00000000-0005-0000-0000-0000F80C0000}"/>
    <cellStyle name="Comma [0] 11429" xfId="58750" hidden="1" xr:uid="{00000000-0005-0000-0000-0000F90C0000}"/>
    <cellStyle name="Comma [0] 1143" xfId="6800" hidden="1" xr:uid="{00000000-0005-0000-0000-0000FA0C0000}"/>
    <cellStyle name="Comma [0] 1143" xfId="36188" hidden="1" xr:uid="{00000000-0005-0000-0000-0000FB0C0000}"/>
    <cellStyle name="Comma [0] 11430" xfId="29312" hidden="1" xr:uid="{00000000-0005-0000-0000-0000FC0C0000}"/>
    <cellStyle name="Comma [0] 11430" xfId="58699" hidden="1" xr:uid="{00000000-0005-0000-0000-0000FD0C0000}"/>
    <cellStyle name="Comma [0] 11431" xfId="29288" hidden="1" xr:uid="{00000000-0005-0000-0000-0000FE0C0000}"/>
    <cellStyle name="Comma [0] 11431" xfId="58675" hidden="1" xr:uid="{00000000-0005-0000-0000-0000FF0C0000}"/>
    <cellStyle name="Comma [0] 11432" xfId="29323" hidden="1" xr:uid="{00000000-0005-0000-0000-0000000D0000}"/>
    <cellStyle name="Comma [0] 11432" xfId="58710" hidden="1" xr:uid="{00000000-0005-0000-0000-0000010D0000}"/>
    <cellStyle name="Comma [0] 11433" xfId="29255" hidden="1" xr:uid="{00000000-0005-0000-0000-0000020D0000}"/>
    <cellStyle name="Comma [0] 11433" xfId="58642" hidden="1" xr:uid="{00000000-0005-0000-0000-0000030D0000}"/>
    <cellStyle name="Comma [0] 11434" xfId="29325" hidden="1" xr:uid="{00000000-0005-0000-0000-0000040D0000}"/>
    <cellStyle name="Comma [0] 11434" xfId="58712" hidden="1" xr:uid="{00000000-0005-0000-0000-0000050D0000}"/>
    <cellStyle name="Comma [0] 11435" xfId="29370" hidden="1" xr:uid="{00000000-0005-0000-0000-0000060D0000}"/>
    <cellStyle name="Comma [0] 11435" xfId="58757" hidden="1" xr:uid="{00000000-0005-0000-0000-0000070D0000}"/>
    <cellStyle name="Comma [0] 11436" xfId="29313" hidden="1" xr:uid="{00000000-0005-0000-0000-0000080D0000}"/>
    <cellStyle name="Comma [0] 11436" xfId="58700" hidden="1" xr:uid="{00000000-0005-0000-0000-0000090D0000}"/>
    <cellStyle name="Comma [0] 11437" xfId="29270" hidden="1" xr:uid="{00000000-0005-0000-0000-00000A0D0000}"/>
    <cellStyle name="Comma [0] 11437" xfId="58657" hidden="1" xr:uid="{00000000-0005-0000-0000-00000B0D0000}"/>
    <cellStyle name="Comma [0] 11438" xfId="29376" hidden="1" xr:uid="{00000000-0005-0000-0000-00000C0D0000}"/>
    <cellStyle name="Comma [0] 11438" xfId="58763" hidden="1" xr:uid="{00000000-0005-0000-0000-00000D0D0000}"/>
    <cellStyle name="Comma [0] 11439" xfId="29378" hidden="1" xr:uid="{00000000-0005-0000-0000-00000E0D0000}"/>
    <cellStyle name="Comma [0] 11439" xfId="58765" hidden="1" xr:uid="{00000000-0005-0000-0000-00000F0D0000}"/>
    <cellStyle name="Comma [0] 1144" xfId="6759" hidden="1" xr:uid="{00000000-0005-0000-0000-0000100D0000}"/>
    <cellStyle name="Comma [0] 1144" xfId="36147" hidden="1" xr:uid="{00000000-0005-0000-0000-0000110D0000}"/>
    <cellStyle name="Comma [0] 11440" xfId="29331" hidden="1" xr:uid="{00000000-0005-0000-0000-0000120D0000}"/>
    <cellStyle name="Comma [0] 11440" xfId="58718" hidden="1" xr:uid="{00000000-0005-0000-0000-0000130D0000}"/>
    <cellStyle name="Comma [0] 11441" xfId="29337" hidden="1" xr:uid="{00000000-0005-0000-0000-0000140D0000}"/>
    <cellStyle name="Comma [0] 11441" xfId="58724" hidden="1" xr:uid="{00000000-0005-0000-0000-0000150D0000}"/>
    <cellStyle name="Comma [0] 11442" xfId="29224" hidden="1" xr:uid="{00000000-0005-0000-0000-0000160D0000}"/>
    <cellStyle name="Comma [0] 11442" xfId="58611" hidden="1" xr:uid="{00000000-0005-0000-0000-0000170D0000}"/>
    <cellStyle name="Comma [0] 11443" xfId="29287" hidden="1" xr:uid="{00000000-0005-0000-0000-0000180D0000}"/>
    <cellStyle name="Comma [0] 11443" xfId="58674" hidden="1" xr:uid="{00000000-0005-0000-0000-0000190D0000}"/>
    <cellStyle name="Comma [0] 11444" xfId="29295" hidden="1" xr:uid="{00000000-0005-0000-0000-00001A0D0000}"/>
    <cellStyle name="Comma [0] 11444" xfId="58682" hidden="1" xr:uid="{00000000-0005-0000-0000-00001B0D0000}"/>
    <cellStyle name="Comma [0] 11445" xfId="29384" hidden="1" xr:uid="{00000000-0005-0000-0000-00001C0D0000}"/>
    <cellStyle name="Comma [0] 11445" xfId="58771" hidden="1" xr:uid="{00000000-0005-0000-0000-00001D0D0000}"/>
    <cellStyle name="Comma [0] 11446" xfId="29298" hidden="1" xr:uid="{00000000-0005-0000-0000-00001E0D0000}"/>
    <cellStyle name="Comma [0] 11446" xfId="58685" hidden="1" xr:uid="{00000000-0005-0000-0000-00001F0D0000}"/>
    <cellStyle name="Comma [0] 11447" xfId="29258" hidden="1" xr:uid="{00000000-0005-0000-0000-0000200D0000}"/>
    <cellStyle name="Comma [0] 11447" xfId="58645" hidden="1" xr:uid="{00000000-0005-0000-0000-0000210D0000}"/>
    <cellStyle name="Comma [0] 11448" xfId="29389" hidden="1" xr:uid="{00000000-0005-0000-0000-0000220D0000}"/>
    <cellStyle name="Comma [0] 11448" xfId="58776" hidden="1" xr:uid="{00000000-0005-0000-0000-0000230D0000}"/>
    <cellStyle name="Comma [0] 11449" xfId="29391" hidden="1" xr:uid="{00000000-0005-0000-0000-0000240D0000}"/>
    <cellStyle name="Comma [0] 11449" xfId="58778" hidden="1" xr:uid="{00000000-0005-0000-0000-0000250D0000}"/>
    <cellStyle name="Comma [0] 1145" xfId="6704" hidden="1" xr:uid="{00000000-0005-0000-0000-0000260D0000}"/>
    <cellStyle name="Comma [0] 1145" xfId="36092" hidden="1" xr:uid="{00000000-0005-0000-0000-0000270D0000}"/>
    <cellStyle name="Comma [0] 11450" xfId="29350" hidden="1" xr:uid="{00000000-0005-0000-0000-0000280D0000}"/>
    <cellStyle name="Comma [0] 11450" xfId="58737" hidden="1" xr:uid="{00000000-0005-0000-0000-0000290D0000}"/>
    <cellStyle name="Comma [0] 11451" xfId="29356" hidden="1" xr:uid="{00000000-0005-0000-0000-00002A0D0000}"/>
    <cellStyle name="Comma [0] 11451" xfId="58743" hidden="1" xr:uid="{00000000-0005-0000-0000-00002B0D0000}"/>
    <cellStyle name="Comma [0] 11452" xfId="29257" hidden="1" xr:uid="{00000000-0005-0000-0000-00002C0D0000}"/>
    <cellStyle name="Comma [0] 11452" xfId="58644" hidden="1" xr:uid="{00000000-0005-0000-0000-00002D0D0000}"/>
    <cellStyle name="Comma [0] 11453" xfId="29338" hidden="1" xr:uid="{00000000-0005-0000-0000-00002E0D0000}"/>
    <cellStyle name="Comma [0] 11453" xfId="58725" hidden="1" xr:uid="{00000000-0005-0000-0000-00002F0D0000}"/>
    <cellStyle name="Comma [0] 11454" xfId="29317" hidden="1" xr:uid="{00000000-0005-0000-0000-0000300D0000}"/>
    <cellStyle name="Comma [0] 11454" xfId="58704" hidden="1" xr:uid="{00000000-0005-0000-0000-0000310D0000}"/>
    <cellStyle name="Comma [0] 11455" xfId="29395" hidden="1" xr:uid="{00000000-0005-0000-0000-0000320D0000}"/>
    <cellStyle name="Comma [0] 11455" xfId="58782" hidden="1" xr:uid="{00000000-0005-0000-0000-0000330D0000}"/>
    <cellStyle name="Comma [0] 11456" xfId="29336" hidden="1" xr:uid="{00000000-0005-0000-0000-0000340D0000}"/>
    <cellStyle name="Comma [0] 11456" xfId="58723" hidden="1" xr:uid="{00000000-0005-0000-0000-0000350D0000}"/>
    <cellStyle name="Comma [0] 11457" xfId="29274" hidden="1" xr:uid="{00000000-0005-0000-0000-0000360D0000}"/>
    <cellStyle name="Comma [0] 11457" xfId="58661" hidden="1" xr:uid="{00000000-0005-0000-0000-0000370D0000}"/>
    <cellStyle name="Comma [0] 11458" xfId="29402" hidden="1" xr:uid="{00000000-0005-0000-0000-0000380D0000}"/>
    <cellStyle name="Comma [0] 11458" xfId="58789" hidden="1" xr:uid="{00000000-0005-0000-0000-0000390D0000}"/>
    <cellStyle name="Comma [0] 11459" xfId="29404" hidden="1" xr:uid="{00000000-0005-0000-0000-00003A0D0000}"/>
    <cellStyle name="Comma [0] 11459" xfId="58791" hidden="1" xr:uid="{00000000-0005-0000-0000-00003B0D0000}"/>
    <cellStyle name="Comma [0] 1146" xfId="6757" hidden="1" xr:uid="{00000000-0005-0000-0000-00003C0D0000}"/>
    <cellStyle name="Comma [0] 1146" xfId="36145" hidden="1" xr:uid="{00000000-0005-0000-0000-00003D0D0000}"/>
    <cellStyle name="Comma [0] 11460" xfId="29368" hidden="1" xr:uid="{00000000-0005-0000-0000-00003E0D0000}"/>
    <cellStyle name="Comma [0] 11460" xfId="58755" hidden="1" xr:uid="{00000000-0005-0000-0000-00003F0D0000}"/>
    <cellStyle name="Comma [0] 11461" xfId="29373" hidden="1" xr:uid="{00000000-0005-0000-0000-0000400D0000}"/>
    <cellStyle name="Comma [0] 11461" xfId="58760" hidden="1" xr:uid="{00000000-0005-0000-0000-0000410D0000}"/>
    <cellStyle name="Comma [0] 11462" xfId="28803" hidden="1" xr:uid="{00000000-0005-0000-0000-0000420D0000}"/>
    <cellStyle name="Comma [0] 11462" xfId="58190" hidden="1" xr:uid="{00000000-0005-0000-0000-0000430D0000}"/>
    <cellStyle name="Comma [0] 11463" xfId="29357" hidden="1" xr:uid="{00000000-0005-0000-0000-0000440D0000}"/>
    <cellStyle name="Comma [0] 11463" xfId="58744" hidden="1" xr:uid="{00000000-0005-0000-0000-0000450D0000}"/>
    <cellStyle name="Comma [0] 11464" xfId="29262" hidden="1" xr:uid="{00000000-0005-0000-0000-0000460D0000}"/>
    <cellStyle name="Comma [0] 11464" xfId="58649" hidden="1" xr:uid="{00000000-0005-0000-0000-0000470D0000}"/>
    <cellStyle name="Comma [0] 11465" xfId="29408" hidden="1" xr:uid="{00000000-0005-0000-0000-0000480D0000}"/>
    <cellStyle name="Comma [0] 11465" xfId="58795" hidden="1" xr:uid="{00000000-0005-0000-0000-0000490D0000}"/>
    <cellStyle name="Comma [0] 11466" xfId="29355" hidden="1" xr:uid="{00000000-0005-0000-0000-00004A0D0000}"/>
    <cellStyle name="Comma [0] 11466" xfId="58742" hidden="1" xr:uid="{00000000-0005-0000-0000-00004B0D0000}"/>
    <cellStyle name="Comma [0] 11467" xfId="29294" hidden="1" xr:uid="{00000000-0005-0000-0000-00004C0D0000}"/>
    <cellStyle name="Comma [0] 11467" xfId="58681" hidden="1" xr:uid="{00000000-0005-0000-0000-00004D0D0000}"/>
    <cellStyle name="Comma [0] 11468" xfId="29412" hidden="1" xr:uid="{00000000-0005-0000-0000-00004E0D0000}"/>
    <cellStyle name="Comma [0] 11468" xfId="58799" hidden="1" xr:uid="{00000000-0005-0000-0000-00004F0D0000}"/>
    <cellStyle name="Comma [0] 11469" xfId="29414" hidden="1" xr:uid="{00000000-0005-0000-0000-0000500D0000}"/>
    <cellStyle name="Comma [0] 11469" xfId="58801" hidden="1" xr:uid="{00000000-0005-0000-0000-0000510D0000}"/>
    <cellStyle name="Comma [0] 1147" xfId="6741" hidden="1" xr:uid="{00000000-0005-0000-0000-0000520D0000}"/>
    <cellStyle name="Comma [0] 1147" xfId="36129" hidden="1" xr:uid="{00000000-0005-0000-0000-0000530D0000}"/>
    <cellStyle name="Comma [0] 11470" xfId="29382" hidden="1" xr:uid="{00000000-0005-0000-0000-0000540D0000}"/>
    <cellStyle name="Comma [0] 11470" xfId="58769" hidden="1" xr:uid="{00000000-0005-0000-0000-0000550D0000}"/>
    <cellStyle name="Comma [0] 11471" xfId="29386" hidden="1" xr:uid="{00000000-0005-0000-0000-0000560D0000}"/>
    <cellStyle name="Comma [0] 11471" xfId="58773" hidden="1" xr:uid="{00000000-0005-0000-0000-0000570D0000}"/>
    <cellStyle name="Comma [0] 11472" xfId="29276" hidden="1" xr:uid="{00000000-0005-0000-0000-0000580D0000}"/>
    <cellStyle name="Comma [0] 11472" xfId="58663" hidden="1" xr:uid="{00000000-0005-0000-0000-0000590D0000}"/>
    <cellStyle name="Comma [0] 11473" xfId="29374" hidden="1" xr:uid="{00000000-0005-0000-0000-00005A0D0000}"/>
    <cellStyle name="Comma [0] 11473" xfId="58761" hidden="1" xr:uid="{00000000-0005-0000-0000-00005B0D0000}"/>
    <cellStyle name="Comma [0] 11474" xfId="29266" hidden="1" xr:uid="{00000000-0005-0000-0000-00005C0D0000}"/>
    <cellStyle name="Comma [0] 11474" xfId="58653" hidden="1" xr:uid="{00000000-0005-0000-0000-00005D0D0000}"/>
    <cellStyle name="Comma [0] 11475" xfId="29418" hidden="1" xr:uid="{00000000-0005-0000-0000-00005E0D0000}"/>
    <cellStyle name="Comma [0] 11475" xfId="58805" hidden="1" xr:uid="{00000000-0005-0000-0000-00005F0D0000}"/>
    <cellStyle name="Comma [0] 11476" xfId="29372" hidden="1" xr:uid="{00000000-0005-0000-0000-0000600D0000}"/>
    <cellStyle name="Comma [0] 11476" xfId="58759" hidden="1" xr:uid="{00000000-0005-0000-0000-0000610D0000}"/>
    <cellStyle name="Comma [0] 11477" xfId="29341" hidden="1" xr:uid="{00000000-0005-0000-0000-0000620D0000}"/>
    <cellStyle name="Comma [0] 11477" xfId="58728" hidden="1" xr:uid="{00000000-0005-0000-0000-0000630D0000}"/>
    <cellStyle name="Comma [0] 11478" xfId="29422" hidden="1" xr:uid="{00000000-0005-0000-0000-0000640D0000}"/>
    <cellStyle name="Comma [0] 11478" xfId="58809" hidden="1" xr:uid="{00000000-0005-0000-0000-0000650D0000}"/>
    <cellStyle name="Comma [0] 11479" xfId="29424" hidden="1" xr:uid="{00000000-0005-0000-0000-0000660D0000}"/>
    <cellStyle name="Comma [0] 11479" xfId="58811" hidden="1" xr:uid="{00000000-0005-0000-0000-0000670D0000}"/>
    <cellStyle name="Comma [0] 1148" xfId="6737" hidden="1" xr:uid="{00000000-0005-0000-0000-0000680D0000}"/>
    <cellStyle name="Comma [0] 1148" xfId="36125" hidden="1" xr:uid="{00000000-0005-0000-0000-0000690D0000}"/>
    <cellStyle name="Comma [0] 11480" xfId="29410" hidden="1" xr:uid="{00000000-0005-0000-0000-00006A0D0000}"/>
    <cellStyle name="Comma [0] 11480" xfId="58797" hidden="1" xr:uid="{00000000-0005-0000-0000-00006B0D0000}"/>
    <cellStyle name="Comma [0] 11481" xfId="29397" hidden="1" xr:uid="{00000000-0005-0000-0000-00006C0D0000}"/>
    <cellStyle name="Comma [0] 11481" xfId="58784" hidden="1" xr:uid="{00000000-0005-0000-0000-00006D0D0000}"/>
    <cellStyle name="Comma [0] 11482" xfId="29421" hidden="1" xr:uid="{00000000-0005-0000-0000-00006E0D0000}"/>
    <cellStyle name="Comma [0] 11482" xfId="58808" hidden="1" xr:uid="{00000000-0005-0000-0000-00006F0D0000}"/>
    <cellStyle name="Comma [0] 11483" xfId="29387" hidden="1" xr:uid="{00000000-0005-0000-0000-0000700D0000}"/>
    <cellStyle name="Comma [0] 11483" xfId="58774" hidden="1" xr:uid="{00000000-0005-0000-0000-0000710D0000}"/>
    <cellStyle name="Comma [0] 11484" xfId="29359" hidden="1" xr:uid="{00000000-0005-0000-0000-0000720D0000}"/>
    <cellStyle name="Comma [0] 11484" xfId="58746" hidden="1" xr:uid="{00000000-0005-0000-0000-0000730D0000}"/>
    <cellStyle name="Comma [0] 11485" xfId="29426" hidden="1" xr:uid="{00000000-0005-0000-0000-0000740D0000}"/>
    <cellStyle name="Comma [0] 11485" xfId="58813" hidden="1" xr:uid="{00000000-0005-0000-0000-0000750D0000}"/>
    <cellStyle name="Comma [0] 11486" xfId="29383" hidden="1" xr:uid="{00000000-0005-0000-0000-0000760D0000}"/>
    <cellStyle name="Comma [0] 11486" xfId="58770" hidden="1" xr:uid="{00000000-0005-0000-0000-0000770D0000}"/>
    <cellStyle name="Comma [0] 11487" xfId="29417" hidden="1" xr:uid="{00000000-0005-0000-0000-0000780D0000}"/>
    <cellStyle name="Comma [0] 11487" xfId="58804" hidden="1" xr:uid="{00000000-0005-0000-0000-0000790D0000}"/>
    <cellStyle name="Comma [0] 11488" xfId="29430" hidden="1" xr:uid="{00000000-0005-0000-0000-00007A0D0000}"/>
    <cellStyle name="Comma [0] 11488" xfId="58817" hidden="1" xr:uid="{00000000-0005-0000-0000-00007B0D0000}"/>
    <cellStyle name="Comma [0] 11489" xfId="29432" hidden="1" xr:uid="{00000000-0005-0000-0000-00007C0D0000}"/>
    <cellStyle name="Comma [0] 11489" xfId="58819" hidden="1" xr:uid="{00000000-0005-0000-0000-00007D0D0000}"/>
    <cellStyle name="Comma [0] 1149" xfId="6808" hidden="1" xr:uid="{00000000-0005-0000-0000-00007E0D0000}"/>
    <cellStyle name="Comma [0] 1149" xfId="36196" hidden="1" xr:uid="{00000000-0005-0000-0000-00007F0D0000}"/>
    <cellStyle name="Comma [0] 11490" xfId="29300" hidden="1" xr:uid="{00000000-0005-0000-0000-0000800D0000}"/>
    <cellStyle name="Comma [0] 11490" xfId="58687" hidden="1" xr:uid="{00000000-0005-0000-0000-0000810D0000}"/>
    <cellStyle name="Comma [0] 11491" xfId="29420" hidden="1" xr:uid="{00000000-0005-0000-0000-0000820D0000}"/>
    <cellStyle name="Comma [0] 11491" xfId="58807" hidden="1" xr:uid="{00000000-0005-0000-0000-0000830D0000}"/>
    <cellStyle name="Comma [0] 11492" xfId="29360" hidden="1" xr:uid="{00000000-0005-0000-0000-0000840D0000}"/>
    <cellStyle name="Comma [0] 11492" xfId="58747" hidden="1" xr:uid="{00000000-0005-0000-0000-0000850D0000}"/>
    <cellStyle name="Comma [0] 11493" xfId="29394" hidden="1" xr:uid="{00000000-0005-0000-0000-0000860D0000}"/>
    <cellStyle name="Comma [0] 11493" xfId="58781" hidden="1" xr:uid="{00000000-0005-0000-0000-0000870D0000}"/>
    <cellStyle name="Comma [0] 11494" xfId="29407" hidden="1" xr:uid="{00000000-0005-0000-0000-0000880D0000}"/>
    <cellStyle name="Comma [0] 11494" xfId="58794" hidden="1" xr:uid="{00000000-0005-0000-0000-0000890D0000}"/>
    <cellStyle name="Comma [0] 11495" xfId="29435" hidden="1" xr:uid="{00000000-0005-0000-0000-00008A0D0000}"/>
    <cellStyle name="Comma [0] 11495" xfId="58822" hidden="1" xr:uid="{00000000-0005-0000-0000-00008B0D0000}"/>
    <cellStyle name="Comma [0] 11496" xfId="29398" hidden="1" xr:uid="{00000000-0005-0000-0000-00008C0D0000}"/>
    <cellStyle name="Comma [0] 11496" xfId="58785" hidden="1" xr:uid="{00000000-0005-0000-0000-00008D0D0000}"/>
    <cellStyle name="Comma [0] 11497" xfId="29358" hidden="1" xr:uid="{00000000-0005-0000-0000-00008E0D0000}"/>
    <cellStyle name="Comma [0] 11497" xfId="58745" hidden="1" xr:uid="{00000000-0005-0000-0000-00008F0D0000}"/>
    <cellStyle name="Comma [0] 11498" xfId="29437" hidden="1" xr:uid="{00000000-0005-0000-0000-0000900D0000}"/>
    <cellStyle name="Comma [0] 11498" xfId="58824" hidden="1" xr:uid="{00000000-0005-0000-0000-0000910D0000}"/>
    <cellStyle name="Comma [0] 11499" xfId="29439" hidden="1" xr:uid="{00000000-0005-0000-0000-0000920D0000}"/>
    <cellStyle name="Comma [0] 11499" xfId="58826" hidden="1" xr:uid="{00000000-0005-0000-0000-0000930D0000}"/>
    <cellStyle name="Comma [0] 115" xfId="4607" hidden="1" xr:uid="{00000000-0005-0000-0000-0000940D0000}"/>
    <cellStyle name="Comma [0] 115" xfId="33995" hidden="1" xr:uid="{00000000-0005-0000-0000-0000950D0000}"/>
    <cellStyle name="Comma [0] 1150" xfId="6674" hidden="1" xr:uid="{00000000-0005-0000-0000-0000960D0000}"/>
    <cellStyle name="Comma [0] 1150" xfId="36062" hidden="1" xr:uid="{00000000-0005-0000-0000-0000970D0000}"/>
    <cellStyle name="Comma [0] 11500" xfId="28220" hidden="1" xr:uid="{00000000-0005-0000-0000-0000980D0000}"/>
    <cellStyle name="Comma [0] 11500" xfId="57607" hidden="1" xr:uid="{00000000-0005-0000-0000-0000990D0000}"/>
    <cellStyle name="Comma [0] 11501" xfId="28207" hidden="1" xr:uid="{00000000-0005-0000-0000-00009A0D0000}"/>
    <cellStyle name="Comma [0] 11501" xfId="57594" hidden="1" xr:uid="{00000000-0005-0000-0000-00009B0D0000}"/>
    <cellStyle name="Comma [0] 11502" xfId="28201" hidden="1" xr:uid="{00000000-0005-0000-0000-00009C0D0000}"/>
    <cellStyle name="Comma [0] 11502" xfId="57588" hidden="1" xr:uid="{00000000-0005-0000-0000-00009D0D0000}"/>
    <cellStyle name="Comma [0] 11503" xfId="29444" hidden="1" xr:uid="{00000000-0005-0000-0000-00009E0D0000}"/>
    <cellStyle name="Comma [0] 11503" xfId="58831" hidden="1" xr:uid="{00000000-0005-0000-0000-00009F0D0000}"/>
    <cellStyle name="Comma [0] 11504" xfId="29447" hidden="1" xr:uid="{00000000-0005-0000-0000-0000A00D0000}"/>
    <cellStyle name="Comma [0] 11504" xfId="58834" hidden="1" xr:uid="{00000000-0005-0000-0000-0000A10D0000}"/>
    <cellStyle name="Comma [0] 11505" xfId="28202" hidden="1" xr:uid="{00000000-0005-0000-0000-0000A20D0000}"/>
    <cellStyle name="Comma [0] 11505" xfId="57589" hidden="1" xr:uid="{00000000-0005-0000-0000-0000A30D0000}"/>
    <cellStyle name="Comma [0] 11506" xfId="29442" hidden="1" xr:uid="{00000000-0005-0000-0000-0000A40D0000}"/>
    <cellStyle name="Comma [0] 11506" xfId="58829" hidden="1" xr:uid="{00000000-0005-0000-0000-0000A50D0000}"/>
    <cellStyle name="Comma [0] 11507" xfId="29449" hidden="1" xr:uid="{00000000-0005-0000-0000-0000A60D0000}"/>
    <cellStyle name="Comma [0] 11507" xfId="58836" hidden="1" xr:uid="{00000000-0005-0000-0000-0000A70D0000}"/>
    <cellStyle name="Comma [0] 11508" xfId="29451" hidden="1" xr:uid="{00000000-0005-0000-0000-0000A80D0000}"/>
    <cellStyle name="Comma [0] 11508" xfId="58838" hidden="1" xr:uid="{00000000-0005-0000-0000-0000A90D0000}"/>
    <cellStyle name="Comma [0] 11509" xfId="28210" hidden="1" xr:uid="{00000000-0005-0000-0000-0000AA0D0000}"/>
    <cellStyle name="Comma [0] 11509" xfId="57597" hidden="1" xr:uid="{00000000-0005-0000-0000-0000AB0D0000}"/>
    <cellStyle name="Comma [0] 1151" xfId="6667" hidden="1" xr:uid="{00000000-0005-0000-0000-0000AC0D0000}"/>
    <cellStyle name="Comma [0] 1151" xfId="36055" hidden="1" xr:uid="{00000000-0005-0000-0000-0000AD0D0000}"/>
    <cellStyle name="Comma [0] 11510" xfId="28486" hidden="1" xr:uid="{00000000-0005-0000-0000-0000AE0D0000}"/>
    <cellStyle name="Comma [0] 11510" xfId="57873" hidden="1" xr:uid="{00000000-0005-0000-0000-0000AF0D0000}"/>
    <cellStyle name="Comma [0] 11511" xfId="29462" hidden="1" xr:uid="{00000000-0005-0000-0000-0000B00D0000}"/>
    <cellStyle name="Comma [0] 11511" xfId="58849" hidden="1" xr:uid="{00000000-0005-0000-0000-0000B10D0000}"/>
    <cellStyle name="Comma [0] 11512" xfId="29471" hidden="1" xr:uid="{00000000-0005-0000-0000-0000B20D0000}"/>
    <cellStyle name="Comma [0] 11512" xfId="58858" hidden="1" xr:uid="{00000000-0005-0000-0000-0000B30D0000}"/>
    <cellStyle name="Comma [0] 11513" xfId="29482" hidden="1" xr:uid="{00000000-0005-0000-0000-0000B40D0000}"/>
    <cellStyle name="Comma [0] 11513" xfId="58869" hidden="1" xr:uid="{00000000-0005-0000-0000-0000B50D0000}"/>
    <cellStyle name="Comma [0] 11514" xfId="29488" hidden="1" xr:uid="{00000000-0005-0000-0000-0000B60D0000}"/>
    <cellStyle name="Comma [0] 11514" xfId="58875" hidden="1" xr:uid="{00000000-0005-0000-0000-0000B70D0000}"/>
    <cellStyle name="Comma [0] 11515" xfId="29470" hidden="1" xr:uid="{00000000-0005-0000-0000-0000B80D0000}"/>
    <cellStyle name="Comma [0] 11515" xfId="58857" hidden="1" xr:uid="{00000000-0005-0000-0000-0000B90D0000}"/>
    <cellStyle name="Comma [0] 11516" xfId="29480" hidden="1" xr:uid="{00000000-0005-0000-0000-0000BA0D0000}"/>
    <cellStyle name="Comma [0] 11516" xfId="58867" hidden="1" xr:uid="{00000000-0005-0000-0000-0000BB0D0000}"/>
    <cellStyle name="Comma [0] 11517" xfId="29500" hidden="1" xr:uid="{00000000-0005-0000-0000-0000BC0D0000}"/>
    <cellStyle name="Comma [0] 11517" xfId="58887" hidden="1" xr:uid="{00000000-0005-0000-0000-0000BD0D0000}"/>
    <cellStyle name="Comma [0] 11518" xfId="29502" hidden="1" xr:uid="{00000000-0005-0000-0000-0000BE0D0000}"/>
    <cellStyle name="Comma [0] 11518" xfId="58889" hidden="1" xr:uid="{00000000-0005-0000-0000-0000BF0D0000}"/>
    <cellStyle name="Comma [0] 11519" xfId="29453" hidden="1" xr:uid="{00000000-0005-0000-0000-0000C00D0000}"/>
    <cellStyle name="Comma [0] 11519" xfId="58840" hidden="1" xr:uid="{00000000-0005-0000-0000-0000C10D0000}"/>
    <cellStyle name="Comma [0] 1152" xfId="6816" hidden="1" xr:uid="{00000000-0005-0000-0000-0000C20D0000}"/>
    <cellStyle name="Comma [0] 1152" xfId="36204" hidden="1" xr:uid="{00000000-0005-0000-0000-0000C30D0000}"/>
    <cellStyle name="Comma [0] 11520" xfId="28236" hidden="1" xr:uid="{00000000-0005-0000-0000-0000C40D0000}"/>
    <cellStyle name="Comma [0] 11520" xfId="57623" hidden="1" xr:uid="{00000000-0005-0000-0000-0000C50D0000}"/>
    <cellStyle name="Comma [0] 11521" xfId="29456" hidden="1" xr:uid="{00000000-0005-0000-0000-0000C60D0000}"/>
    <cellStyle name="Comma [0] 11521" xfId="58843" hidden="1" xr:uid="{00000000-0005-0000-0000-0000C70D0000}"/>
    <cellStyle name="Comma [0] 11522" xfId="28213" hidden="1" xr:uid="{00000000-0005-0000-0000-0000C80D0000}"/>
    <cellStyle name="Comma [0] 11522" xfId="57600" hidden="1" xr:uid="{00000000-0005-0000-0000-0000C90D0000}"/>
    <cellStyle name="Comma [0] 11523" xfId="28211" hidden="1" xr:uid="{00000000-0005-0000-0000-0000CA0D0000}"/>
    <cellStyle name="Comma [0] 11523" xfId="57598" hidden="1" xr:uid="{00000000-0005-0000-0000-0000CB0D0000}"/>
    <cellStyle name="Comma [0] 11524" xfId="29507" hidden="1" xr:uid="{00000000-0005-0000-0000-0000CC0D0000}"/>
    <cellStyle name="Comma [0] 11524" xfId="58894" hidden="1" xr:uid="{00000000-0005-0000-0000-0000CD0D0000}"/>
    <cellStyle name="Comma [0] 11525" xfId="28488" hidden="1" xr:uid="{00000000-0005-0000-0000-0000CE0D0000}"/>
    <cellStyle name="Comma [0] 11525" xfId="57875" hidden="1" xr:uid="{00000000-0005-0000-0000-0000CF0D0000}"/>
    <cellStyle name="Comma [0] 11526" xfId="28215" hidden="1" xr:uid="{00000000-0005-0000-0000-0000D00D0000}"/>
    <cellStyle name="Comma [0] 11526" xfId="57602" hidden="1" xr:uid="{00000000-0005-0000-0000-0000D10D0000}"/>
    <cellStyle name="Comma [0] 11527" xfId="29519" hidden="1" xr:uid="{00000000-0005-0000-0000-0000D20D0000}"/>
    <cellStyle name="Comma [0] 11527" xfId="58906" hidden="1" xr:uid="{00000000-0005-0000-0000-0000D30D0000}"/>
    <cellStyle name="Comma [0] 11528" xfId="29521" hidden="1" xr:uid="{00000000-0005-0000-0000-0000D40D0000}"/>
    <cellStyle name="Comma [0] 11528" xfId="58908" hidden="1" xr:uid="{00000000-0005-0000-0000-0000D50D0000}"/>
    <cellStyle name="Comma [0] 11529" xfId="29510" hidden="1" xr:uid="{00000000-0005-0000-0000-0000D60D0000}"/>
    <cellStyle name="Comma [0] 11529" xfId="58897" hidden="1" xr:uid="{00000000-0005-0000-0000-0000D70D0000}"/>
    <cellStyle name="Comma [0] 1153" xfId="6818" hidden="1" xr:uid="{00000000-0005-0000-0000-0000D80D0000}"/>
    <cellStyle name="Comma [0] 1153" xfId="36206" hidden="1" xr:uid="{00000000-0005-0000-0000-0000D90D0000}"/>
    <cellStyle name="Comma [0] 11530" xfId="29518" hidden="1" xr:uid="{00000000-0005-0000-0000-0000DA0D0000}"/>
    <cellStyle name="Comma [0] 11530" xfId="58905" hidden="1" xr:uid="{00000000-0005-0000-0000-0000DB0D0000}"/>
    <cellStyle name="Comma [0] 11531" xfId="28216" hidden="1" xr:uid="{00000000-0005-0000-0000-0000DC0D0000}"/>
    <cellStyle name="Comma [0] 11531" xfId="57603" hidden="1" xr:uid="{00000000-0005-0000-0000-0000DD0D0000}"/>
    <cellStyle name="Comma [0] 11532" xfId="29504" hidden="1" xr:uid="{00000000-0005-0000-0000-0000DE0D0000}"/>
    <cellStyle name="Comma [0] 11532" xfId="58891" hidden="1" xr:uid="{00000000-0005-0000-0000-0000DF0D0000}"/>
    <cellStyle name="Comma [0] 11533" xfId="29537" hidden="1" xr:uid="{00000000-0005-0000-0000-0000E00D0000}"/>
    <cellStyle name="Comma [0] 11533" xfId="58924" hidden="1" xr:uid="{00000000-0005-0000-0000-0000E10D0000}"/>
    <cellStyle name="Comma [0] 11534" xfId="29545" hidden="1" xr:uid="{00000000-0005-0000-0000-0000E20D0000}"/>
    <cellStyle name="Comma [0] 11534" xfId="58932" hidden="1" xr:uid="{00000000-0005-0000-0000-0000E30D0000}"/>
    <cellStyle name="Comma [0] 11535" xfId="29454" hidden="1" xr:uid="{00000000-0005-0000-0000-0000E40D0000}"/>
    <cellStyle name="Comma [0] 11535" xfId="58841" hidden="1" xr:uid="{00000000-0005-0000-0000-0000E50D0000}"/>
    <cellStyle name="Comma [0] 11536" xfId="29533" hidden="1" xr:uid="{00000000-0005-0000-0000-0000E60D0000}"/>
    <cellStyle name="Comma [0] 11536" xfId="58920" hidden="1" xr:uid="{00000000-0005-0000-0000-0000E70D0000}"/>
    <cellStyle name="Comma [0] 11537" xfId="29554" hidden="1" xr:uid="{00000000-0005-0000-0000-0000E80D0000}"/>
    <cellStyle name="Comma [0] 11537" xfId="58941" hidden="1" xr:uid="{00000000-0005-0000-0000-0000E90D0000}"/>
    <cellStyle name="Comma [0] 11538" xfId="29556" hidden="1" xr:uid="{00000000-0005-0000-0000-0000EA0D0000}"/>
    <cellStyle name="Comma [0] 11538" xfId="58943" hidden="1" xr:uid="{00000000-0005-0000-0000-0000EB0D0000}"/>
    <cellStyle name="Comma [0] 11539" xfId="29515" hidden="1" xr:uid="{00000000-0005-0000-0000-0000EC0D0000}"/>
    <cellStyle name="Comma [0] 11539" xfId="58902" hidden="1" xr:uid="{00000000-0005-0000-0000-0000ED0D0000}"/>
    <cellStyle name="Comma [0] 1154" xfId="6767" hidden="1" xr:uid="{00000000-0005-0000-0000-0000EE0D0000}"/>
    <cellStyle name="Comma [0] 1154" xfId="36155" hidden="1" xr:uid="{00000000-0005-0000-0000-0000EF0D0000}"/>
    <cellStyle name="Comma [0] 11540" xfId="29460" hidden="1" xr:uid="{00000000-0005-0000-0000-0000F00D0000}"/>
    <cellStyle name="Comma [0] 11540" xfId="58847" hidden="1" xr:uid="{00000000-0005-0000-0000-0000F10D0000}"/>
    <cellStyle name="Comma [0] 11541" xfId="29513" hidden="1" xr:uid="{00000000-0005-0000-0000-0000F20D0000}"/>
    <cellStyle name="Comma [0] 11541" xfId="58900" hidden="1" xr:uid="{00000000-0005-0000-0000-0000F30D0000}"/>
    <cellStyle name="Comma [0] 11542" xfId="29497" hidden="1" xr:uid="{00000000-0005-0000-0000-0000F40D0000}"/>
    <cellStyle name="Comma [0] 11542" xfId="58884" hidden="1" xr:uid="{00000000-0005-0000-0000-0000F50D0000}"/>
    <cellStyle name="Comma [0] 11543" xfId="29493" hidden="1" xr:uid="{00000000-0005-0000-0000-0000F60D0000}"/>
    <cellStyle name="Comma [0] 11543" xfId="58880" hidden="1" xr:uid="{00000000-0005-0000-0000-0000F70D0000}"/>
    <cellStyle name="Comma [0] 11544" xfId="29564" hidden="1" xr:uid="{00000000-0005-0000-0000-0000F80D0000}"/>
    <cellStyle name="Comma [0] 11544" xfId="58951" hidden="1" xr:uid="{00000000-0005-0000-0000-0000F90D0000}"/>
    <cellStyle name="Comma [0] 11545" xfId="28204" hidden="1" xr:uid="{00000000-0005-0000-0000-0000FA0D0000}"/>
    <cellStyle name="Comma [0] 11545" xfId="57591" hidden="1" xr:uid="{00000000-0005-0000-0000-0000FB0D0000}"/>
    <cellStyle name="Comma [0] 11546" xfId="28209" hidden="1" xr:uid="{00000000-0005-0000-0000-0000FC0D0000}"/>
    <cellStyle name="Comma [0] 11546" xfId="57596" hidden="1" xr:uid="{00000000-0005-0000-0000-0000FD0D0000}"/>
    <cellStyle name="Comma [0] 11547" xfId="29572" hidden="1" xr:uid="{00000000-0005-0000-0000-0000FE0D0000}"/>
    <cellStyle name="Comma [0] 11547" xfId="58959" hidden="1" xr:uid="{00000000-0005-0000-0000-0000FF0D0000}"/>
    <cellStyle name="Comma [0] 11548" xfId="29574" hidden="1" xr:uid="{00000000-0005-0000-0000-0000000E0000}"/>
    <cellStyle name="Comma [0] 11548" xfId="58961" hidden="1" xr:uid="{00000000-0005-0000-0000-0000010E0000}"/>
    <cellStyle name="Comma [0] 11549" xfId="29523" hidden="1" xr:uid="{00000000-0005-0000-0000-0000020E0000}"/>
    <cellStyle name="Comma [0] 11549" xfId="58910" hidden="1" xr:uid="{00000000-0005-0000-0000-0000030E0000}"/>
    <cellStyle name="Comma [0] 1155" xfId="6743" hidden="1" xr:uid="{00000000-0005-0000-0000-0000040E0000}"/>
    <cellStyle name="Comma [0] 1155" xfId="36131" hidden="1" xr:uid="{00000000-0005-0000-0000-0000050E0000}"/>
    <cellStyle name="Comma [0] 11550" xfId="29499" hidden="1" xr:uid="{00000000-0005-0000-0000-0000060E0000}"/>
    <cellStyle name="Comma [0] 11550" xfId="58886" hidden="1" xr:uid="{00000000-0005-0000-0000-0000070E0000}"/>
    <cellStyle name="Comma [0] 11551" xfId="29534" hidden="1" xr:uid="{00000000-0005-0000-0000-0000080E0000}"/>
    <cellStyle name="Comma [0] 11551" xfId="58921" hidden="1" xr:uid="{00000000-0005-0000-0000-0000090E0000}"/>
    <cellStyle name="Comma [0] 11552" xfId="29466" hidden="1" xr:uid="{00000000-0005-0000-0000-00000A0E0000}"/>
    <cellStyle name="Comma [0] 11552" xfId="58853" hidden="1" xr:uid="{00000000-0005-0000-0000-00000B0E0000}"/>
    <cellStyle name="Comma [0] 11553" xfId="29536" hidden="1" xr:uid="{00000000-0005-0000-0000-00000C0E0000}"/>
    <cellStyle name="Comma [0] 11553" xfId="58923" hidden="1" xr:uid="{00000000-0005-0000-0000-00000D0E0000}"/>
    <cellStyle name="Comma [0] 11554" xfId="29581" hidden="1" xr:uid="{00000000-0005-0000-0000-00000E0E0000}"/>
    <cellStyle name="Comma [0] 11554" xfId="58968" hidden="1" xr:uid="{00000000-0005-0000-0000-00000F0E0000}"/>
    <cellStyle name="Comma [0] 11555" xfId="29524" hidden="1" xr:uid="{00000000-0005-0000-0000-0000100E0000}"/>
    <cellStyle name="Comma [0] 11555" xfId="58911" hidden="1" xr:uid="{00000000-0005-0000-0000-0000110E0000}"/>
    <cellStyle name="Comma [0] 11556" xfId="29481" hidden="1" xr:uid="{00000000-0005-0000-0000-0000120E0000}"/>
    <cellStyle name="Comma [0] 11556" xfId="58868" hidden="1" xr:uid="{00000000-0005-0000-0000-0000130E0000}"/>
    <cellStyle name="Comma [0] 11557" xfId="29587" hidden="1" xr:uid="{00000000-0005-0000-0000-0000140E0000}"/>
    <cellStyle name="Comma [0] 11557" xfId="58974" hidden="1" xr:uid="{00000000-0005-0000-0000-0000150E0000}"/>
    <cellStyle name="Comma [0] 11558" xfId="29589" hidden="1" xr:uid="{00000000-0005-0000-0000-0000160E0000}"/>
    <cellStyle name="Comma [0] 11558" xfId="58976" hidden="1" xr:uid="{00000000-0005-0000-0000-0000170E0000}"/>
    <cellStyle name="Comma [0] 11559" xfId="29542" hidden="1" xr:uid="{00000000-0005-0000-0000-0000180E0000}"/>
    <cellStyle name="Comma [0] 11559" xfId="58929" hidden="1" xr:uid="{00000000-0005-0000-0000-0000190E0000}"/>
    <cellStyle name="Comma [0] 1156" xfId="6778" hidden="1" xr:uid="{00000000-0005-0000-0000-00001A0E0000}"/>
    <cellStyle name="Comma [0] 1156" xfId="36166" hidden="1" xr:uid="{00000000-0005-0000-0000-00001B0E0000}"/>
    <cellStyle name="Comma [0] 11560" xfId="29548" hidden="1" xr:uid="{00000000-0005-0000-0000-00001C0E0000}"/>
    <cellStyle name="Comma [0] 11560" xfId="58935" hidden="1" xr:uid="{00000000-0005-0000-0000-00001D0E0000}"/>
    <cellStyle name="Comma [0] 11561" xfId="28205" hidden="1" xr:uid="{00000000-0005-0000-0000-00001E0E0000}"/>
    <cellStyle name="Comma [0] 11561" xfId="57592" hidden="1" xr:uid="{00000000-0005-0000-0000-00001F0E0000}"/>
    <cellStyle name="Comma [0] 11562" xfId="29498" hidden="1" xr:uid="{00000000-0005-0000-0000-0000200E0000}"/>
    <cellStyle name="Comma [0] 11562" xfId="58885" hidden="1" xr:uid="{00000000-0005-0000-0000-0000210E0000}"/>
    <cellStyle name="Comma [0] 11563" xfId="29506" hidden="1" xr:uid="{00000000-0005-0000-0000-0000220E0000}"/>
    <cellStyle name="Comma [0] 11563" xfId="58893" hidden="1" xr:uid="{00000000-0005-0000-0000-0000230E0000}"/>
    <cellStyle name="Comma [0] 11564" xfId="29595" hidden="1" xr:uid="{00000000-0005-0000-0000-0000240E0000}"/>
    <cellStyle name="Comma [0] 11564" xfId="58982" hidden="1" xr:uid="{00000000-0005-0000-0000-0000250E0000}"/>
    <cellStyle name="Comma [0] 11565" xfId="29509" hidden="1" xr:uid="{00000000-0005-0000-0000-0000260E0000}"/>
    <cellStyle name="Comma [0] 11565" xfId="58896" hidden="1" xr:uid="{00000000-0005-0000-0000-0000270E0000}"/>
    <cellStyle name="Comma [0] 11566" xfId="29469" hidden="1" xr:uid="{00000000-0005-0000-0000-0000280E0000}"/>
    <cellStyle name="Comma [0] 11566" xfId="58856" hidden="1" xr:uid="{00000000-0005-0000-0000-0000290E0000}"/>
    <cellStyle name="Comma [0] 11567" xfId="29600" hidden="1" xr:uid="{00000000-0005-0000-0000-00002A0E0000}"/>
    <cellStyle name="Comma [0] 11567" xfId="58987" hidden="1" xr:uid="{00000000-0005-0000-0000-00002B0E0000}"/>
    <cellStyle name="Comma [0] 11568" xfId="29602" hidden="1" xr:uid="{00000000-0005-0000-0000-00002C0E0000}"/>
    <cellStyle name="Comma [0] 11568" xfId="58989" hidden="1" xr:uid="{00000000-0005-0000-0000-00002D0E0000}"/>
    <cellStyle name="Comma [0] 11569" xfId="29561" hidden="1" xr:uid="{00000000-0005-0000-0000-00002E0E0000}"/>
    <cellStyle name="Comma [0] 11569" xfId="58948" hidden="1" xr:uid="{00000000-0005-0000-0000-00002F0E0000}"/>
    <cellStyle name="Comma [0] 1157" xfId="6710" hidden="1" xr:uid="{00000000-0005-0000-0000-0000300E0000}"/>
    <cellStyle name="Comma [0] 1157" xfId="36098" hidden="1" xr:uid="{00000000-0005-0000-0000-0000310E0000}"/>
    <cellStyle name="Comma [0] 11570" xfId="29567" hidden="1" xr:uid="{00000000-0005-0000-0000-0000320E0000}"/>
    <cellStyle name="Comma [0] 11570" xfId="58954" hidden="1" xr:uid="{00000000-0005-0000-0000-0000330E0000}"/>
    <cellStyle name="Comma [0] 11571" xfId="29468" hidden="1" xr:uid="{00000000-0005-0000-0000-0000340E0000}"/>
    <cellStyle name="Comma [0] 11571" xfId="58855" hidden="1" xr:uid="{00000000-0005-0000-0000-0000350E0000}"/>
    <cellStyle name="Comma [0] 11572" xfId="29549" hidden="1" xr:uid="{00000000-0005-0000-0000-0000360E0000}"/>
    <cellStyle name="Comma [0] 11572" xfId="58936" hidden="1" xr:uid="{00000000-0005-0000-0000-0000370E0000}"/>
    <cellStyle name="Comma [0] 11573" xfId="29528" hidden="1" xr:uid="{00000000-0005-0000-0000-0000380E0000}"/>
    <cellStyle name="Comma [0] 11573" xfId="58915" hidden="1" xr:uid="{00000000-0005-0000-0000-0000390E0000}"/>
    <cellStyle name="Comma [0] 11574" xfId="29606" hidden="1" xr:uid="{00000000-0005-0000-0000-00003A0E0000}"/>
    <cellStyle name="Comma [0] 11574" xfId="58993" hidden="1" xr:uid="{00000000-0005-0000-0000-00003B0E0000}"/>
    <cellStyle name="Comma [0] 11575" xfId="29547" hidden="1" xr:uid="{00000000-0005-0000-0000-00003C0E0000}"/>
    <cellStyle name="Comma [0] 11575" xfId="58934" hidden="1" xr:uid="{00000000-0005-0000-0000-00003D0E0000}"/>
    <cellStyle name="Comma [0] 11576" xfId="29485" hidden="1" xr:uid="{00000000-0005-0000-0000-00003E0E0000}"/>
    <cellStyle name="Comma [0] 11576" xfId="58872" hidden="1" xr:uid="{00000000-0005-0000-0000-00003F0E0000}"/>
    <cellStyle name="Comma [0] 11577" xfId="29613" hidden="1" xr:uid="{00000000-0005-0000-0000-0000400E0000}"/>
    <cellStyle name="Comma [0] 11577" xfId="59000" hidden="1" xr:uid="{00000000-0005-0000-0000-0000410E0000}"/>
    <cellStyle name="Comma [0] 11578" xfId="29615" hidden="1" xr:uid="{00000000-0005-0000-0000-0000420E0000}"/>
    <cellStyle name="Comma [0] 11578" xfId="59002" hidden="1" xr:uid="{00000000-0005-0000-0000-0000430E0000}"/>
    <cellStyle name="Comma [0] 11579" xfId="29579" hidden="1" xr:uid="{00000000-0005-0000-0000-0000440E0000}"/>
    <cellStyle name="Comma [0] 11579" xfId="58966" hidden="1" xr:uid="{00000000-0005-0000-0000-0000450E0000}"/>
    <cellStyle name="Comma [0] 1158" xfId="6780" hidden="1" xr:uid="{00000000-0005-0000-0000-0000460E0000}"/>
    <cellStyle name="Comma [0] 1158" xfId="36168" hidden="1" xr:uid="{00000000-0005-0000-0000-0000470E0000}"/>
    <cellStyle name="Comma [0] 11580" xfId="29584" hidden="1" xr:uid="{00000000-0005-0000-0000-0000480E0000}"/>
    <cellStyle name="Comma [0] 11580" xfId="58971" hidden="1" xr:uid="{00000000-0005-0000-0000-0000490E0000}"/>
    <cellStyle name="Comma [0] 11581" xfId="28218" hidden="1" xr:uid="{00000000-0005-0000-0000-00004A0E0000}"/>
    <cellStyle name="Comma [0] 11581" xfId="57605" hidden="1" xr:uid="{00000000-0005-0000-0000-00004B0E0000}"/>
    <cellStyle name="Comma [0] 11582" xfId="29568" hidden="1" xr:uid="{00000000-0005-0000-0000-00004C0E0000}"/>
    <cellStyle name="Comma [0] 11582" xfId="58955" hidden="1" xr:uid="{00000000-0005-0000-0000-00004D0E0000}"/>
    <cellStyle name="Comma [0] 11583" xfId="29473" hidden="1" xr:uid="{00000000-0005-0000-0000-00004E0E0000}"/>
    <cellStyle name="Comma [0] 11583" xfId="58860" hidden="1" xr:uid="{00000000-0005-0000-0000-00004F0E0000}"/>
    <cellStyle name="Comma [0] 11584" xfId="29619" hidden="1" xr:uid="{00000000-0005-0000-0000-0000500E0000}"/>
    <cellStyle name="Comma [0] 11584" xfId="59006" hidden="1" xr:uid="{00000000-0005-0000-0000-0000510E0000}"/>
    <cellStyle name="Comma [0] 11585" xfId="29566" hidden="1" xr:uid="{00000000-0005-0000-0000-0000520E0000}"/>
    <cellStyle name="Comma [0] 11585" xfId="58953" hidden="1" xr:uid="{00000000-0005-0000-0000-0000530E0000}"/>
    <cellStyle name="Comma [0] 11586" xfId="29505" hidden="1" xr:uid="{00000000-0005-0000-0000-0000540E0000}"/>
    <cellStyle name="Comma [0] 11586" xfId="58892" hidden="1" xr:uid="{00000000-0005-0000-0000-0000550E0000}"/>
    <cellStyle name="Comma [0] 11587" xfId="29623" hidden="1" xr:uid="{00000000-0005-0000-0000-0000560E0000}"/>
    <cellStyle name="Comma [0] 11587" xfId="59010" hidden="1" xr:uid="{00000000-0005-0000-0000-0000570E0000}"/>
    <cellStyle name="Comma [0] 11588" xfId="29625" hidden="1" xr:uid="{00000000-0005-0000-0000-0000580E0000}"/>
    <cellStyle name="Comma [0] 11588" xfId="59012" hidden="1" xr:uid="{00000000-0005-0000-0000-0000590E0000}"/>
    <cellStyle name="Comma [0] 11589" xfId="29593" hidden="1" xr:uid="{00000000-0005-0000-0000-00005A0E0000}"/>
    <cellStyle name="Comma [0] 11589" xfId="58980" hidden="1" xr:uid="{00000000-0005-0000-0000-00005B0E0000}"/>
    <cellStyle name="Comma [0] 1159" xfId="6825" hidden="1" xr:uid="{00000000-0005-0000-0000-00005C0E0000}"/>
    <cellStyle name="Comma [0] 1159" xfId="36213" hidden="1" xr:uid="{00000000-0005-0000-0000-00005D0E0000}"/>
    <cellStyle name="Comma [0] 11590" xfId="29597" hidden="1" xr:uid="{00000000-0005-0000-0000-00005E0E0000}"/>
    <cellStyle name="Comma [0] 11590" xfId="58984" hidden="1" xr:uid="{00000000-0005-0000-0000-00005F0E0000}"/>
    <cellStyle name="Comma [0] 11591" xfId="29487" hidden="1" xr:uid="{00000000-0005-0000-0000-0000600E0000}"/>
    <cellStyle name="Comma [0] 11591" xfId="58874" hidden="1" xr:uid="{00000000-0005-0000-0000-0000610E0000}"/>
    <cellStyle name="Comma [0] 11592" xfId="29585" hidden="1" xr:uid="{00000000-0005-0000-0000-0000620E0000}"/>
    <cellStyle name="Comma [0] 11592" xfId="58972" hidden="1" xr:uid="{00000000-0005-0000-0000-0000630E0000}"/>
    <cellStyle name="Comma [0] 11593" xfId="29477" hidden="1" xr:uid="{00000000-0005-0000-0000-0000640E0000}"/>
    <cellStyle name="Comma [0] 11593" xfId="58864" hidden="1" xr:uid="{00000000-0005-0000-0000-0000650E0000}"/>
    <cellStyle name="Comma [0] 11594" xfId="29629" hidden="1" xr:uid="{00000000-0005-0000-0000-0000660E0000}"/>
    <cellStyle name="Comma [0] 11594" xfId="59016" hidden="1" xr:uid="{00000000-0005-0000-0000-0000670E0000}"/>
    <cellStyle name="Comma [0] 11595" xfId="29583" hidden="1" xr:uid="{00000000-0005-0000-0000-0000680E0000}"/>
    <cellStyle name="Comma [0] 11595" xfId="58970" hidden="1" xr:uid="{00000000-0005-0000-0000-0000690E0000}"/>
    <cellStyle name="Comma [0] 11596" xfId="29552" hidden="1" xr:uid="{00000000-0005-0000-0000-00006A0E0000}"/>
    <cellStyle name="Comma [0] 11596" xfId="58939" hidden="1" xr:uid="{00000000-0005-0000-0000-00006B0E0000}"/>
    <cellStyle name="Comma [0] 11597" xfId="29633" hidden="1" xr:uid="{00000000-0005-0000-0000-00006C0E0000}"/>
    <cellStyle name="Comma [0] 11597" xfId="59020" hidden="1" xr:uid="{00000000-0005-0000-0000-00006D0E0000}"/>
    <cellStyle name="Comma [0] 11598" xfId="29635" hidden="1" xr:uid="{00000000-0005-0000-0000-00006E0E0000}"/>
    <cellStyle name="Comma [0] 11598" xfId="59022" hidden="1" xr:uid="{00000000-0005-0000-0000-00006F0E0000}"/>
    <cellStyle name="Comma [0] 11599" xfId="29621" hidden="1" xr:uid="{00000000-0005-0000-0000-0000700E0000}"/>
    <cellStyle name="Comma [0] 11599" xfId="59008" hidden="1" xr:uid="{00000000-0005-0000-0000-0000710E0000}"/>
    <cellStyle name="Comma [0] 116" xfId="4753" hidden="1" xr:uid="{00000000-0005-0000-0000-0000720E0000}"/>
    <cellStyle name="Comma [0] 116" xfId="34141" hidden="1" xr:uid="{00000000-0005-0000-0000-0000730E0000}"/>
    <cellStyle name="Comma [0] 1160" xfId="6768" hidden="1" xr:uid="{00000000-0005-0000-0000-0000740E0000}"/>
    <cellStyle name="Comma [0] 1160" xfId="36156" hidden="1" xr:uid="{00000000-0005-0000-0000-0000750E0000}"/>
    <cellStyle name="Comma [0] 11600" xfId="29608" hidden="1" xr:uid="{00000000-0005-0000-0000-0000760E0000}"/>
    <cellStyle name="Comma [0] 11600" xfId="58995" hidden="1" xr:uid="{00000000-0005-0000-0000-0000770E0000}"/>
    <cellStyle name="Comma [0] 11601" xfId="29632" hidden="1" xr:uid="{00000000-0005-0000-0000-0000780E0000}"/>
    <cellStyle name="Comma [0] 11601" xfId="59019" hidden="1" xr:uid="{00000000-0005-0000-0000-0000790E0000}"/>
    <cellStyle name="Comma [0] 11602" xfId="29598" hidden="1" xr:uid="{00000000-0005-0000-0000-00007A0E0000}"/>
    <cellStyle name="Comma [0] 11602" xfId="58985" hidden="1" xr:uid="{00000000-0005-0000-0000-00007B0E0000}"/>
    <cellStyle name="Comma [0] 11603" xfId="29570" hidden="1" xr:uid="{00000000-0005-0000-0000-00007C0E0000}"/>
    <cellStyle name="Comma [0] 11603" xfId="58957" hidden="1" xr:uid="{00000000-0005-0000-0000-00007D0E0000}"/>
    <cellStyle name="Comma [0] 11604" xfId="29637" hidden="1" xr:uid="{00000000-0005-0000-0000-00007E0E0000}"/>
    <cellStyle name="Comma [0] 11604" xfId="59024" hidden="1" xr:uid="{00000000-0005-0000-0000-00007F0E0000}"/>
    <cellStyle name="Comma [0] 11605" xfId="29594" hidden="1" xr:uid="{00000000-0005-0000-0000-0000800E0000}"/>
    <cellStyle name="Comma [0] 11605" xfId="58981" hidden="1" xr:uid="{00000000-0005-0000-0000-0000810E0000}"/>
    <cellStyle name="Comma [0] 11606" xfId="29628" hidden="1" xr:uid="{00000000-0005-0000-0000-0000820E0000}"/>
    <cellStyle name="Comma [0] 11606" xfId="59015" hidden="1" xr:uid="{00000000-0005-0000-0000-0000830E0000}"/>
    <cellStyle name="Comma [0] 11607" xfId="29641" hidden="1" xr:uid="{00000000-0005-0000-0000-0000840E0000}"/>
    <cellStyle name="Comma [0] 11607" xfId="59028" hidden="1" xr:uid="{00000000-0005-0000-0000-0000850E0000}"/>
    <cellStyle name="Comma [0] 11608" xfId="29643" hidden="1" xr:uid="{00000000-0005-0000-0000-0000860E0000}"/>
    <cellStyle name="Comma [0] 11608" xfId="59030" hidden="1" xr:uid="{00000000-0005-0000-0000-0000870E0000}"/>
    <cellStyle name="Comma [0] 11609" xfId="29511" hidden="1" xr:uid="{00000000-0005-0000-0000-0000880E0000}"/>
    <cellStyle name="Comma [0] 11609" xfId="58898" hidden="1" xr:uid="{00000000-0005-0000-0000-0000890E0000}"/>
    <cellStyle name="Comma [0] 1161" xfId="6725" hidden="1" xr:uid="{00000000-0005-0000-0000-00008A0E0000}"/>
    <cellStyle name="Comma [0] 1161" xfId="36113" hidden="1" xr:uid="{00000000-0005-0000-0000-00008B0E0000}"/>
    <cellStyle name="Comma [0] 11610" xfId="29631" hidden="1" xr:uid="{00000000-0005-0000-0000-00008C0E0000}"/>
    <cellStyle name="Comma [0] 11610" xfId="59018" hidden="1" xr:uid="{00000000-0005-0000-0000-00008D0E0000}"/>
    <cellStyle name="Comma [0] 11611" xfId="29571" hidden="1" xr:uid="{00000000-0005-0000-0000-00008E0E0000}"/>
    <cellStyle name="Comma [0] 11611" xfId="58958" hidden="1" xr:uid="{00000000-0005-0000-0000-00008F0E0000}"/>
    <cellStyle name="Comma [0] 11612" xfId="29605" hidden="1" xr:uid="{00000000-0005-0000-0000-0000900E0000}"/>
    <cellStyle name="Comma [0] 11612" xfId="58992" hidden="1" xr:uid="{00000000-0005-0000-0000-0000910E0000}"/>
    <cellStyle name="Comma [0] 11613" xfId="29618" hidden="1" xr:uid="{00000000-0005-0000-0000-0000920E0000}"/>
    <cellStyle name="Comma [0] 11613" xfId="59005" hidden="1" xr:uid="{00000000-0005-0000-0000-0000930E0000}"/>
    <cellStyle name="Comma [0] 11614" xfId="29646" hidden="1" xr:uid="{00000000-0005-0000-0000-0000940E0000}"/>
    <cellStyle name="Comma [0] 11614" xfId="59033" hidden="1" xr:uid="{00000000-0005-0000-0000-0000950E0000}"/>
    <cellStyle name="Comma [0] 11615" xfId="29609" hidden="1" xr:uid="{00000000-0005-0000-0000-0000960E0000}"/>
    <cellStyle name="Comma [0] 11615" xfId="58996" hidden="1" xr:uid="{00000000-0005-0000-0000-0000970E0000}"/>
    <cellStyle name="Comma [0] 11616" xfId="29569" hidden="1" xr:uid="{00000000-0005-0000-0000-0000980E0000}"/>
    <cellStyle name="Comma [0] 11616" xfId="58956" hidden="1" xr:uid="{00000000-0005-0000-0000-0000990E0000}"/>
    <cellStyle name="Comma [0] 11617" xfId="29648" hidden="1" xr:uid="{00000000-0005-0000-0000-00009A0E0000}"/>
    <cellStyle name="Comma [0] 11617" xfId="59035" hidden="1" xr:uid="{00000000-0005-0000-0000-00009B0E0000}"/>
    <cellStyle name="Comma [0] 11618" xfId="29650" hidden="1" xr:uid="{00000000-0005-0000-0000-00009C0E0000}"/>
    <cellStyle name="Comma [0] 11618" xfId="59037" hidden="1" xr:uid="{00000000-0005-0000-0000-00009D0E0000}"/>
    <cellStyle name="Comma [0] 11619" xfId="29709" hidden="1" xr:uid="{00000000-0005-0000-0000-00009E0E0000}"/>
    <cellStyle name="Comma [0] 11619" xfId="59096" hidden="1" xr:uid="{00000000-0005-0000-0000-00009F0E0000}"/>
    <cellStyle name="Comma [0] 1162" xfId="6831" hidden="1" xr:uid="{00000000-0005-0000-0000-0000A00E0000}"/>
    <cellStyle name="Comma [0] 1162" xfId="36219" hidden="1" xr:uid="{00000000-0005-0000-0000-0000A10E0000}"/>
    <cellStyle name="Comma [0] 11620" xfId="29728" hidden="1" xr:uid="{00000000-0005-0000-0000-0000A20E0000}"/>
    <cellStyle name="Comma [0] 11620" xfId="59115" hidden="1" xr:uid="{00000000-0005-0000-0000-0000A30E0000}"/>
    <cellStyle name="Comma [0] 11621" xfId="29735" hidden="1" xr:uid="{00000000-0005-0000-0000-0000A40E0000}"/>
    <cellStyle name="Comma [0] 11621" xfId="59122" hidden="1" xr:uid="{00000000-0005-0000-0000-0000A50E0000}"/>
    <cellStyle name="Comma [0] 11622" xfId="29742" hidden="1" xr:uid="{00000000-0005-0000-0000-0000A60E0000}"/>
    <cellStyle name="Comma [0] 11622" xfId="59129" hidden="1" xr:uid="{00000000-0005-0000-0000-0000A70E0000}"/>
    <cellStyle name="Comma [0] 11623" xfId="29747" hidden="1" xr:uid="{00000000-0005-0000-0000-0000A80E0000}"/>
    <cellStyle name="Comma [0] 11623" xfId="59134" hidden="1" xr:uid="{00000000-0005-0000-0000-0000A90E0000}"/>
    <cellStyle name="Comma [0] 11624" xfId="29734" hidden="1" xr:uid="{00000000-0005-0000-0000-0000AA0E0000}"/>
    <cellStyle name="Comma [0] 11624" xfId="59121" hidden="1" xr:uid="{00000000-0005-0000-0000-0000AB0E0000}"/>
    <cellStyle name="Comma [0] 11625" xfId="29739" hidden="1" xr:uid="{00000000-0005-0000-0000-0000AC0E0000}"/>
    <cellStyle name="Comma [0] 11625" xfId="59126" hidden="1" xr:uid="{00000000-0005-0000-0000-0000AD0E0000}"/>
    <cellStyle name="Comma [0] 11626" xfId="29751" hidden="1" xr:uid="{00000000-0005-0000-0000-0000AE0E0000}"/>
    <cellStyle name="Comma [0] 11626" xfId="59138" hidden="1" xr:uid="{00000000-0005-0000-0000-0000AF0E0000}"/>
    <cellStyle name="Comma [0] 11627" xfId="29753" hidden="1" xr:uid="{00000000-0005-0000-0000-0000B00E0000}"/>
    <cellStyle name="Comma [0] 11627" xfId="59140" hidden="1" xr:uid="{00000000-0005-0000-0000-0000B10E0000}"/>
    <cellStyle name="Comma [0] 11628" xfId="29724" hidden="1" xr:uid="{00000000-0005-0000-0000-0000B20E0000}"/>
    <cellStyle name="Comma [0] 11628" xfId="59111" hidden="1" xr:uid="{00000000-0005-0000-0000-0000B30E0000}"/>
    <cellStyle name="Comma [0] 11629" xfId="29713" hidden="1" xr:uid="{00000000-0005-0000-0000-0000B40E0000}"/>
    <cellStyle name="Comma [0] 11629" xfId="59100" hidden="1" xr:uid="{00000000-0005-0000-0000-0000B50E0000}"/>
    <cellStyle name="Comma [0] 1163" xfId="6833" hidden="1" xr:uid="{00000000-0005-0000-0000-0000B60E0000}"/>
    <cellStyle name="Comma [0] 1163" xfId="36221" hidden="1" xr:uid="{00000000-0005-0000-0000-0000B70E0000}"/>
    <cellStyle name="Comma [0] 11630" xfId="29764" hidden="1" xr:uid="{00000000-0005-0000-0000-0000B80E0000}"/>
    <cellStyle name="Comma [0] 11630" xfId="59151" hidden="1" xr:uid="{00000000-0005-0000-0000-0000B90E0000}"/>
    <cellStyle name="Comma [0] 11631" xfId="29773" hidden="1" xr:uid="{00000000-0005-0000-0000-0000BA0E0000}"/>
    <cellStyle name="Comma [0] 11631" xfId="59160" hidden="1" xr:uid="{00000000-0005-0000-0000-0000BB0E0000}"/>
    <cellStyle name="Comma [0] 11632" xfId="29784" hidden="1" xr:uid="{00000000-0005-0000-0000-0000BC0E0000}"/>
    <cellStyle name="Comma [0] 11632" xfId="59171" hidden="1" xr:uid="{00000000-0005-0000-0000-0000BD0E0000}"/>
    <cellStyle name="Comma [0] 11633" xfId="29790" hidden="1" xr:uid="{00000000-0005-0000-0000-0000BE0E0000}"/>
    <cellStyle name="Comma [0] 11633" xfId="59177" hidden="1" xr:uid="{00000000-0005-0000-0000-0000BF0E0000}"/>
    <cellStyle name="Comma [0] 11634" xfId="29772" hidden="1" xr:uid="{00000000-0005-0000-0000-0000C00E0000}"/>
    <cellStyle name="Comma [0] 11634" xfId="59159" hidden="1" xr:uid="{00000000-0005-0000-0000-0000C10E0000}"/>
    <cellStyle name="Comma [0] 11635" xfId="29782" hidden="1" xr:uid="{00000000-0005-0000-0000-0000C20E0000}"/>
    <cellStyle name="Comma [0] 11635" xfId="59169" hidden="1" xr:uid="{00000000-0005-0000-0000-0000C30E0000}"/>
    <cellStyle name="Comma [0] 11636" xfId="29802" hidden="1" xr:uid="{00000000-0005-0000-0000-0000C40E0000}"/>
    <cellStyle name="Comma [0] 11636" xfId="59189" hidden="1" xr:uid="{00000000-0005-0000-0000-0000C50E0000}"/>
    <cellStyle name="Comma [0] 11637" xfId="29804" hidden="1" xr:uid="{00000000-0005-0000-0000-0000C60E0000}"/>
    <cellStyle name="Comma [0] 11637" xfId="59191" hidden="1" xr:uid="{00000000-0005-0000-0000-0000C70E0000}"/>
    <cellStyle name="Comma [0] 11638" xfId="29755" hidden="1" xr:uid="{00000000-0005-0000-0000-0000C80E0000}"/>
    <cellStyle name="Comma [0] 11638" xfId="59142" hidden="1" xr:uid="{00000000-0005-0000-0000-0000C90E0000}"/>
    <cellStyle name="Comma [0] 11639" xfId="29716" hidden="1" xr:uid="{00000000-0005-0000-0000-0000CA0E0000}"/>
    <cellStyle name="Comma [0] 11639" xfId="59103" hidden="1" xr:uid="{00000000-0005-0000-0000-0000CB0E0000}"/>
    <cellStyle name="Comma [0] 1164" xfId="6786" hidden="1" xr:uid="{00000000-0005-0000-0000-0000CC0E0000}"/>
    <cellStyle name="Comma [0] 1164" xfId="36174" hidden="1" xr:uid="{00000000-0005-0000-0000-0000CD0E0000}"/>
    <cellStyle name="Comma [0] 11640" xfId="29758" hidden="1" xr:uid="{00000000-0005-0000-0000-0000CE0E0000}"/>
    <cellStyle name="Comma [0] 11640" xfId="59145" hidden="1" xr:uid="{00000000-0005-0000-0000-0000CF0E0000}"/>
    <cellStyle name="Comma [0] 11641" xfId="29721" hidden="1" xr:uid="{00000000-0005-0000-0000-0000D00E0000}"/>
    <cellStyle name="Comma [0] 11641" xfId="59108" hidden="1" xr:uid="{00000000-0005-0000-0000-0000D10E0000}"/>
    <cellStyle name="Comma [0] 11642" xfId="29723" hidden="1" xr:uid="{00000000-0005-0000-0000-0000D20E0000}"/>
    <cellStyle name="Comma [0] 11642" xfId="59110" hidden="1" xr:uid="{00000000-0005-0000-0000-0000D30E0000}"/>
    <cellStyle name="Comma [0] 11643" xfId="29809" hidden="1" xr:uid="{00000000-0005-0000-0000-0000D40E0000}"/>
    <cellStyle name="Comma [0] 11643" xfId="59196" hidden="1" xr:uid="{00000000-0005-0000-0000-0000D50E0000}"/>
    <cellStyle name="Comma [0] 11644" xfId="29712" hidden="1" xr:uid="{00000000-0005-0000-0000-0000D60E0000}"/>
    <cellStyle name="Comma [0] 11644" xfId="59099" hidden="1" xr:uid="{00000000-0005-0000-0000-0000D70E0000}"/>
    <cellStyle name="Comma [0] 11645" xfId="29720" hidden="1" xr:uid="{00000000-0005-0000-0000-0000D80E0000}"/>
    <cellStyle name="Comma [0] 11645" xfId="59107" hidden="1" xr:uid="{00000000-0005-0000-0000-0000D90E0000}"/>
    <cellStyle name="Comma [0] 11646" xfId="29821" hidden="1" xr:uid="{00000000-0005-0000-0000-0000DA0E0000}"/>
    <cellStyle name="Comma [0] 11646" xfId="59208" hidden="1" xr:uid="{00000000-0005-0000-0000-0000DB0E0000}"/>
    <cellStyle name="Comma [0] 11647" xfId="29823" hidden="1" xr:uid="{00000000-0005-0000-0000-0000DC0E0000}"/>
    <cellStyle name="Comma [0] 11647" xfId="59210" hidden="1" xr:uid="{00000000-0005-0000-0000-0000DD0E0000}"/>
    <cellStyle name="Comma [0] 11648" xfId="29812" hidden="1" xr:uid="{00000000-0005-0000-0000-0000DE0E0000}"/>
    <cellStyle name="Comma [0] 11648" xfId="59199" hidden="1" xr:uid="{00000000-0005-0000-0000-0000DF0E0000}"/>
    <cellStyle name="Comma [0] 11649" xfId="29820" hidden="1" xr:uid="{00000000-0005-0000-0000-0000E00E0000}"/>
    <cellStyle name="Comma [0] 11649" xfId="59207" hidden="1" xr:uid="{00000000-0005-0000-0000-0000E10E0000}"/>
    <cellStyle name="Comma [0] 1165" xfId="6792" hidden="1" xr:uid="{00000000-0005-0000-0000-0000E20E0000}"/>
    <cellStyle name="Comma [0] 1165" xfId="36180" hidden="1" xr:uid="{00000000-0005-0000-0000-0000E30E0000}"/>
    <cellStyle name="Comma [0] 11650" xfId="29718" hidden="1" xr:uid="{00000000-0005-0000-0000-0000E40E0000}"/>
    <cellStyle name="Comma [0] 11650" xfId="59105" hidden="1" xr:uid="{00000000-0005-0000-0000-0000E50E0000}"/>
    <cellStyle name="Comma [0] 11651" xfId="29806" hidden="1" xr:uid="{00000000-0005-0000-0000-0000E60E0000}"/>
    <cellStyle name="Comma [0] 11651" xfId="59193" hidden="1" xr:uid="{00000000-0005-0000-0000-0000E70E0000}"/>
    <cellStyle name="Comma [0] 11652" xfId="29839" hidden="1" xr:uid="{00000000-0005-0000-0000-0000E80E0000}"/>
    <cellStyle name="Comma [0] 11652" xfId="59226" hidden="1" xr:uid="{00000000-0005-0000-0000-0000E90E0000}"/>
    <cellStyle name="Comma [0] 11653" xfId="29847" hidden="1" xr:uid="{00000000-0005-0000-0000-0000EA0E0000}"/>
    <cellStyle name="Comma [0] 11653" xfId="59234" hidden="1" xr:uid="{00000000-0005-0000-0000-0000EB0E0000}"/>
    <cellStyle name="Comma [0] 11654" xfId="29756" hidden="1" xr:uid="{00000000-0005-0000-0000-0000EC0E0000}"/>
    <cellStyle name="Comma [0] 11654" xfId="59143" hidden="1" xr:uid="{00000000-0005-0000-0000-0000ED0E0000}"/>
    <cellStyle name="Comma [0] 11655" xfId="29835" hidden="1" xr:uid="{00000000-0005-0000-0000-0000EE0E0000}"/>
    <cellStyle name="Comma [0] 11655" xfId="59222" hidden="1" xr:uid="{00000000-0005-0000-0000-0000EF0E0000}"/>
    <cellStyle name="Comma [0] 11656" xfId="29856" hidden="1" xr:uid="{00000000-0005-0000-0000-0000F00E0000}"/>
    <cellStyle name="Comma [0] 11656" xfId="59243" hidden="1" xr:uid="{00000000-0005-0000-0000-0000F10E0000}"/>
    <cellStyle name="Comma [0] 11657" xfId="29858" hidden="1" xr:uid="{00000000-0005-0000-0000-0000F20E0000}"/>
    <cellStyle name="Comma [0] 11657" xfId="59245" hidden="1" xr:uid="{00000000-0005-0000-0000-0000F30E0000}"/>
    <cellStyle name="Comma [0] 11658" xfId="29817" hidden="1" xr:uid="{00000000-0005-0000-0000-0000F40E0000}"/>
    <cellStyle name="Comma [0] 11658" xfId="59204" hidden="1" xr:uid="{00000000-0005-0000-0000-0000F50E0000}"/>
    <cellStyle name="Comma [0] 11659" xfId="29762" hidden="1" xr:uid="{00000000-0005-0000-0000-0000F60E0000}"/>
    <cellStyle name="Comma [0] 11659" xfId="59149" hidden="1" xr:uid="{00000000-0005-0000-0000-0000F70E0000}"/>
    <cellStyle name="Comma [0] 1166" xfId="6673" hidden="1" xr:uid="{00000000-0005-0000-0000-0000F80E0000}"/>
    <cellStyle name="Comma [0] 1166" xfId="36061" hidden="1" xr:uid="{00000000-0005-0000-0000-0000F90E0000}"/>
    <cellStyle name="Comma [0] 11660" xfId="29815" hidden="1" xr:uid="{00000000-0005-0000-0000-0000FA0E0000}"/>
    <cellStyle name="Comma [0] 11660" xfId="59202" hidden="1" xr:uid="{00000000-0005-0000-0000-0000FB0E0000}"/>
    <cellStyle name="Comma [0] 11661" xfId="29799" hidden="1" xr:uid="{00000000-0005-0000-0000-0000FC0E0000}"/>
    <cellStyle name="Comma [0] 11661" xfId="59186" hidden="1" xr:uid="{00000000-0005-0000-0000-0000FD0E0000}"/>
    <cellStyle name="Comma [0] 11662" xfId="29795" hidden="1" xr:uid="{00000000-0005-0000-0000-0000FE0E0000}"/>
    <cellStyle name="Comma [0] 11662" xfId="59182" hidden="1" xr:uid="{00000000-0005-0000-0000-0000FF0E0000}"/>
    <cellStyle name="Comma [0] 11663" xfId="29866" hidden="1" xr:uid="{00000000-0005-0000-0000-0000000F0000}"/>
    <cellStyle name="Comma [0] 11663" xfId="59253" hidden="1" xr:uid="{00000000-0005-0000-0000-0000010F0000}"/>
    <cellStyle name="Comma [0] 11664" xfId="29732" hidden="1" xr:uid="{00000000-0005-0000-0000-0000020F0000}"/>
    <cellStyle name="Comma [0] 11664" xfId="59119" hidden="1" xr:uid="{00000000-0005-0000-0000-0000030F0000}"/>
    <cellStyle name="Comma [0] 11665" xfId="29725" hidden="1" xr:uid="{00000000-0005-0000-0000-0000040F0000}"/>
    <cellStyle name="Comma [0] 11665" xfId="59112" hidden="1" xr:uid="{00000000-0005-0000-0000-0000050F0000}"/>
    <cellStyle name="Comma [0] 11666" xfId="29874" hidden="1" xr:uid="{00000000-0005-0000-0000-0000060F0000}"/>
    <cellStyle name="Comma [0] 11666" xfId="59261" hidden="1" xr:uid="{00000000-0005-0000-0000-0000070F0000}"/>
    <cellStyle name="Comma [0] 11667" xfId="29876" hidden="1" xr:uid="{00000000-0005-0000-0000-0000080F0000}"/>
    <cellStyle name="Comma [0] 11667" xfId="59263" hidden="1" xr:uid="{00000000-0005-0000-0000-0000090F0000}"/>
    <cellStyle name="Comma [0] 11668" xfId="29825" hidden="1" xr:uid="{00000000-0005-0000-0000-00000A0F0000}"/>
    <cellStyle name="Comma [0] 11668" xfId="59212" hidden="1" xr:uid="{00000000-0005-0000-0000-00000B0F0000}"/>
    <cellStyle name="Comma [0] 11669" xfId="29801" hidden="1" xr:uid="{00000000-0005-0000-0000-00000C0F0000}"/>
    <cellStyle name="Comma [0] 11669" xfId="59188" hidden="1" xr:uid="{00000000-0005-0000-0000-00000D0F0000}"/>
    <cellStyle name="Comma [0] 1167" xfId="6742" hidden="1" xr:uid="{00000000-0005-0000-0000-00000E0F0000}"/>
    <cellStyle name="Comma [0] 1167" xfId="36130" hidden="1" xr:uid="{00000000-0005-0000-0000-00000F0F0000}"/>
    <cellStyle name="Comma [0] 11670" xfId="29836" hidden="1" xr:uid="{00000000-0005-0000-0000-0000100F0000}"/>
    <cellStyle name="Comma [0] 11670" xfId="59223" hidden="1" xr:uid="{00000000-0005-0000-0000-0000110F0000}"/>
    <cellStyle name="Comma [0] 11671" xfId="29768" hidden="1" xr:uid="{00000000-0005-0000-0000-0000120F0000}"/>
    <cellStyle name="Comma [0] 11671" xfId="59155" hidden="1" xr:uid="{00000000-0005-0000-0000-0000130F0000}"/>
    <cellStyle name="Comma [0] 11672" xfId="29838" hidden="1" xr:uid="{00000000-0005-0000-0000-0000140F0000}"/>
    <cellStyle name="Comma [0] 11672" xfId="59225" hidden="1" xr:uid="{00000000-0005-0000-0000-0000150F0000}"/>
    <cellStyle name="Comma [0] 11673" xfId="29883" hidden="1" xr:uid="{00000000-0005-0000-0000-0000160F0000}"/>
    <cellStyle name="Comma [0] 11673" xfId="59270" hidden="1" xr:uid="{00000000-0005-0000-0000-0000170F0000}"/>
    <cellStyle name="Comma [0] 11674" xfId="29826" hidden="1" xr:uid="{00000000-0005-0000-0000-0000180F0000}"/>
    <cellStyle name="Comma [0] 11674" xfId="59213" hidden="1" xr:uid="{00000000-0005-0000-0000-0000190F0000}"/>
    <cellStyle name="Comma [0] 11675" xfId="29783" hidden="1" xr:uid="{00000000-0005-0000-0000-00001A0F0000}"/>
    <cellStyle name="Comma [0] 11675" xfId="59170" hidden="1" xr:uid="{00000000-0005-0000-0000-00001B0F0000}"/>
    <cellStyle name="Comma [0] 11676" xfId="29889" hidden="1" xr:uid="{00000000-0005-0000-0000-00001C0F0000}"/>
    <cellStyle name="Comma [0] 11676" xfId="59276" hidden="1" xr:uid="{00000000-0005-0000-0000-00001D0F0000}"/>
    <cellStyle name="Comma [0] 11677" xfId="29891" hidden="1" xr:uid="{00000000-0005-0000-0000-00001E0F0000}"/>
    <cellStyle name="Comma [0] 11677" xfId="59278" hidden="1" xr:uid="{00000000-0005-0000-0000-00001F0F0000}"/>
    <cellStyle name="Comma [0] 11678" xfId="29844" hidden="1" xr:uid="{00000000-0005-0000-0000-0000200F0000}"/>
    <cellStyle name="Comma [0] 11678" xfId="59231" hidden="1" xr:uid="{00000000-0005-0000-0000-0000210F0000}"/>
    <cellStyle name="Comma [0] 11679" xfId="29850" hidden="1" xr:uid="{00000000-0005-0000-0000-0000220F0000}"/>
    <cellStyle name="Comma [0] 11679" xfId="59237" hidden="1" xr:uid="{00000000-0005-0000-0000-0000230F0000}"/>
    <cellStyle name="Comma [0] 1168" xfId="6750" hidden="1" xr:uid="{00000000-0005-0000-0000-0000240F0000}"/>
    <cellStyle name="Comma [0] 1168" xfId="36138" hidden="1" xr:uid="{00000000-0005-0000-0000-0000250F0000}"/>
    <cellStyle name="Comma [0] 11680" xfId="29731" hidden="1" xr:uid="{00000000-0005-0000-0000-0000260F0000}"/>
    <cellStyle name="Comma [0] 11680" xfId="59118" hidden="1" xr:uid="{00000000-0005-0000-0000-0000270F0000}"/>
    <cellStyle name="Comma [0] 11681" xfId="29800" hidden="1" xr:uid="{00000000-0005-0000-0000-0000280F0000}"/>
    <cellStyle name="Comma [0] 11681" xfId="59187" hidden="1" xr:uid="{00000000-0005-0000-0000-0000290F0000}"/>
    <cellStyle name="Comma [0] 11682" xfId="29808" hidden="1" xr:uid="{00000000-0005-0000-0000-00002A0F0000}"/>
    <cellStyle name="Comma [0] 11682" xfId="59195" hidden="1" xr:uid="{00000000-0005-0000-0000-00002B0F0000}"/>
    <cellStyle name="Comma [0] 11683" xfId="29897" hidden="1" xr:uid="{00000000-0005-0000-0000-00002C0F0000}"/>
    <cellStyle name="Comma [0] 11683" xfId="59284" hidden="1" xr:uid="{00000000-0005-0000-0000-00002D0F0000}"/>
    <cellStyle name="Comma [0] 11684" xfId="29811" hidden="1" xr:uid="{00000000-0005-0000-0000-00002E0F0000}"/>
    <cellStyle name="Comma [0] 11684" xfId="59198" hidden="1" xr:uid="{00000000-0005-0000-0000-00002F0F0000}"/>
    <cellStyle name="Comma [0] 11685" xfId="29771" hidden="1" xr:uid="{00000000-0005-0000-0000-0000300F0000}"/>
    <cellStyle name="Comma [0] 11685" xfId="59158" hidden="1" xr:uid="{00000000-0005-0000-0000-0000310F0000}"/>
    <cellStyle name="Comma [0] 11686" xfId="29902" hidden="1" xr:uid="{00000000-0005-0000-0000-0000320F0000}"/>
    <cellStyle name="Comma [0] 11686" xfId="59289" hidden="1" xr:uid="{00000000-0005-0000-0000-0000330F0000}"/>
    <cellStyle name="Comma [0] 11687" xfId="29904" hidden="1" xr:uid="{00000000-0005-0000-0000-0000340F0000}"/>
    <cellStyle name="Comma [0] 11687" xfId="59291" hidden="1" xr:uid="{00000000-0005-0000-0000-0000350F0000}"/>
    <cellStyle name="Comma [0] 11688" xfId="29863" hidden="1" xr:uid="{00000000-0005-0000-0000-0000360F0000}"/>
    <cellStyle name="Comma [0] 11688" xfId="59250" hidden="1" xr:uid="{00000000-0005-0000-0000-0000370F0000}"/>
    <cellStyle name="Comma [0] 11689" xfId="29869" hidden="1" xr:uid="{00000000-0005-0000-0000-0000380F0000}"/>
    <cellStyle name="Comma [0] 11689" xfId="59256" hidden="1" xr:uid="{00000000-0005-0000-0000-0000390F0000}"/>
    <cellStyle name="Comma [0] 1169" xfId="6839" hidden="1" xr:uid="{00000000-0005-0000-0000-00003A0F0000}"/>
    <cellStyle name="Comma [0] 1169" xfId="36227" hidden="1" xr:uid="{00000000-0005-0000-0000-00003B0F0000}"/>
    <cellStyle name="Comma [0] 11690" xfId="29770" hidden="1" xr:uid="{00000000-0005-0000-0000-00003C0F0000}"/>
    <cellStyle name="Comma [0] 11690" xfId="59157" hidden="1" xr:uid="{00000000-0005-0000-0000-00003D0F0000}"/>
    <cellStyle name="Comma [0] 11691" xfId="29851" hidden="1" xr:uid="{00000000-0005-0000-0000-00003E0F0000}"/>
    <cellStyle name="Comma [0] 11691" xfId="59238" hidden="1" xr:uid="{00000000-0005-0000-0000-00003F0F0000}"/>
    <cellStyle name="Comma [0] 11692" xfId="29830" hidden="1" xr:uid="{00000000-0005-0000-0000-0000400F0000}"/>
    <cellStyle name="Comma [0] 11692" xfId="59217" hidden="1" xr:uid="{00000000-0005-0000-0000-0000410F0000}"/>
    <cellStyle name="Comma [0] 11693" xfId="29908" hidden="1" xr:uid="{00000000-0005-0000-0000-0000420F0000}"/>
    <cellStyle name="Comma [0] 11693" xfId="59295" hidden="1" xr:uid="{00000000-0005-0000-0000-0000430F0000}"/>
    <cellStyle name="Comma [0] 11694" xfId="29849" hidden="1" xr:uid="{00000000-0005-0000-0000-0000440F0000}"/>
    <cellStyle name="Comma [0] 11694" xfId="59236" hidden="1" xr:uid="{00000000-0005-0000-0000-0000450F0000}"/>
    <cellStyle name="Comma [0] 11695" xfId="29787" hidden="1" xr:uid="{00000000-0005-0000-0000-0000460F0000}"/>
    <cellStyle name="Comma [0] 11695" xfId="59174" hidden="1" xr:uid="{00000000-0005-0000-0000-0000470F0000}"/>
    <cellStyle name="Comma [0] 11696" xfId="29915" hidden="1" xr:uid="{00000000-0005-0000-0000-0000480F0000}"/>
    <cellStyle name="Comma [0] 11696" xfId="59302" hidden="1" xr:uid="{00000000-0005-0000-0000-0000490F0000}"/>
    <cellStyle name="Comma [0] 11697" xfId="29917" hidden="1" xr:uid="{00000000-0005-0000-0000-00004A0F0000}"/>
    <cellStyle name="Comma [0] 11697" xfId="59304" hidden="1" xr:uid="{00000000-0005-0000-0000-00004B0F0000}"/>
    <cellStyle name="Comma [0] 11698" xfId="29881" hidden="1" xr:uid="{00000000-0005-0000-0000-00004C0F0000}"/>
    <cellStyle name="Comma [0] 11698" xfId="59268" hidden="1" xr:uid="{00000000-0005-0000-0000-00004D0F0000}"/>
    <cellStyle name="Comma [0] 11699" xfId="29886" hidden="1" xr:uid="{00000000-0005-0000-0000-00004E0F0000}"/>
    <cellStyle name="Comma [0] 11699" xfId="59273" hidden="1" xr:uid="{00000000-0005-0000-0000-00004F0F0000}"/>
    <cellStyle name="Comma [0] 117" xfId="4700" hidden="1" xr:uid="{00000000-0005-0000-0000-0000500F0000}"/>
    <cellStyle name="Comma [0] 117" xfId="34088" hidden="1" xr:uid="{00000000-0005-0000-0000-0000510F0000}"/>
    <cellStyle name="Comma [0] 1170" xfId="6753" hidden="1" xr:uid="{00000000-0005-0000-0000-0000520F0000}"/>
    <cellStyle name="Comma [0] 1170" xfId="36141" hidden="1" xr:uid="{00000000-0005-0000-0000-0000530F0000}"/>
    <cellStyle name="Comma [0] 11700" xfId="29715" hidden="1" xr:uid="{00000000-0005-0000-0000-0000540F0000}"/>
    <cellStyle name="Comma [0] 11700" xfId="59102" hidden="1" xr:uid="{00000000-0005-0000-0000-0000550F0000}"/>
    <cellStyle name="Comma [0] 11701" xfId="29870" hidden="1" xr:uid="{00000000-0005-0000-0000-0000560F0000}"/>
    <cellStyle name="Comma [0] 11701" xfId="59257" hidden="1" xr:uid="{00000000-0005-0000-0000-0000570F0000}"/>
    <cellStyle name="Comma [0] 11702" xfId="29775" hidden="1" xr:uid="{00000000-0005-0000-0000-0000580F0000}"/>
    <cellStyle name="Comma [0] 11702" xfId="59162" hidden="1" xr:uid="{00000000-0005-0000-0000-0000590F0000}"/>
    <cellStyle name="Comma [0] 11703" xfId="29921" hidden="1" xr:uid="{00000000-0005-0000-0000-00005A0F0000}"/>
    <cellStyle name="Comma [0] 11703" xfId="59308" hidden="1" xr:uid="{00000000-0005-0000-0000-00005B0F0000}"/>
    <cellStyle name="Comma [0] 11704" xfId="29868" hidden="1" xr:uid="{00000000-0005-0000-0000-00005C0F0000}"/>
    <cellStyle name="Comma [0] 11704" xfId="59255" hidden="1" xr:uid="{00000000-0005-0000-0000-00005D0F0000}"/>
    <cellStyle name="Comma [0] 11705" xfId="29807" hidden="1" xr:uid="{00000000-0005-0000-0000-00005E0F0000}"/>
    <cellStyle name="Comma [0] 11705" xfId="59194" hidden="1" xr:uid="{00000000-0005-0000-0000-00005F0F0000}"/>
    <cellStyle name="Comma [0] 11706" xfId="29925" hidden="1" xr:uid="{00000000-0005-0000-0000-0000600F0000}"/>
    <cellStyle name="Comma [0] 11706" xfId="59312" hidden="1" xr:uid="{00000000-0005-0000-0000-0000610F0000}"/>
    <cellStyle name="Comma [0] 11707" xfId="29927" hidden="1" xr:uid="{00000000-0005-0000-0000-0000620F0000}"/>
    <cellStyle name="Comma [0] 11707" xfId="59314" hidden="1" xr:uid="{00000000-0005-0000-0000-0000630F0000}"/>
    <cellStyle name="Comma [0] 11708" xfId="29895" hidden="1" xr:uid="{00000000-0005-0000-0000-0000640F0000}"/>
    <cellStyle name="Comma [0] 11708" xfId="59282" hidden="1" xr:uid="{00000000-0005-0000-0000-0000650F0000}"/>
    <cellStyle name="Comma [0] 11709" xfId="29899" hidden="1" xr:uid="{00000000-0005-0000-0000-0000660F0000}"/>
    <cellStyle name="Comma [0] 11709" xfId="59286" hidden="1" xr:uid="{00000000-0005-0000-0000-0000670F0000}"/>
    <cellStyle name="Comma [0] 1171" xfId="6713" hidden="1" xr:uid="{00000000-0005-0000-0000-0000680F0000}"/>
    <cellStyle name="Comma [0] 1171" xfId="36101" hidden="1" xr:uid="{00000000-0005-0000-0000-0000690F0000}"/>
    <cellStyle name="Comma [0] 11710" xfId="29789" hidden="1" xr:uid="{00000000-0005-0000-0000-00006A0F0000}"/>
    <cellStyle name="Comma [0] 11710" xfId="59176" hidden="1" xr:uid="{00000000-0005-0000-0000-00006B0F0000}"/>
    <cellStyle name="Comma [0] 11711" xfId="29887" hidden="1" xr:uid="{00000000-0005-0000-0000-00006C0F0000}"/>
    <cellStyle name="Comma [0] 11711" xfId="59274" hidden="1" xr:uid="{00000000-0005-0000-0000-00006D0F0000}"/>
    <cellStyle name="Comma [0] 11712" xfId="29779" hidden="1" xr:uid="{00000000-0005-0000-0000-00006E0F0000}"/>
    <cellStyle name="Comma [0] 11712" xfId="59166" hidden="1" xr:uid="{00000000-0005-0000-0000-00006F0F0000}"/>
    <cellStyle name="Comma [0] 11713" xfId="29931" hidden="1" xr:uid="{00000000-0005-0000-0000-0000700F0000}"/>
    <cellStyle name="Comma [0] 11713" xfId="59318" hidden="1" xr:uid="{00000000-0005-0000-0000-0000710F0000}"/>
    <cellStyle name="Comma [0] 11714" xfId="29885" hidden="1" xr:uid="{00000000-0005-0000-0000-0000720F0000}"/>
    <cellStyle name="Comma [0] 11714" xfId="59272" hidden="1" xr:uid="{00000000-0005-0000-0000-0000730F0000}"/>
    <cellStyle name="Comma [0] 11715" xfId="29854" hidden="1" xr:uid="{00000000-0005-0000-0000-0000740F0000}"/>
    <cellStyle name="Comma [0] 11715" xfId="59241" hidden="1" xr:uid="{00000000-0005-0000-0000-0000750F0000}"/>
    <cellStyle name="Comma [0] 11716" xfId="29935" hidden="1" xr:uid="{00000000-0005-0000-0000-0000760F0000}"/>
    <cellStyle name="Comma [0] 11716" xfId="59322" hidden="1" xr:uid="{00000000-0005-0000-0000-0000770F0000}"/>
    <cellStyle name="Comma [0] 11717" xfId="29937" hidden="1" xr:uid="{00000000-0005-0000-0000-0000780F0000}"/>
    <cellStyle name="Comma [0] 11717" xfId="59324" hidden="1" xr:uid="{00000000-0005-0000-0000-0000790F0000}"/>
    <cellStyle name="Comma [0] 11718" xfId="29923" hidden="1" xr:uid="{00000000-0005-0000-0000-00007A0F0000}"/>
    <cellStyle name="Comma [0] 11718" xfId="59310" hidden="1" xr:uid="{00000000-0005-0000-0000-00007B0F0000}"/>
    <cellStyle name="Comma [0] 11719" xfId="29910" hidden="1" xr:uid="{00000000-0005-0000-0000-00007C0F0000}"/>
    <cellStyle name="Comma [0] 11719" xfId="59297" hidden="1" xr:uid="{00000000-0005-0000-0000-00007D0F0000}"/>
    <cellStyle name="Comma [0] 1172" xfId="6844" hidden="1" xr:uid="{00000000-0005-0000-0000-00007E0F0000}"/>
    <cellStyle name="Comma [0] 1172" xfId="36232" hidden="1" xr:uid="{00000000-0005-0000-0000-00007F0F0000}"/>
    <cellStyle name="Comma [0] 11720" xfId="29934" hidden="1" xr:uid="{00000000-0005-0000-0000-0000800F0000}"/>
    <cellStyle name="Comma [0] 11720" xfId="59321" hidden="1" xr:uid="{00000000-0005-0000-0000-0000810F0000}"/>
    <cellStyle name="Comma [0] 11721" xfId="29900" hidden="1" xr:uid="{00000000-0005-0000-0000-0000820F0000}"/>
    <cellStyle name="Comma [0] 11721" xfId="59287" hidden="1" xr:uid="{00000000-0005-0000-0000-0000830F0000}"/>
    <cellStyle name="Comma [0] 11722" xfId="29872" hidden="1" xr:uid="{00000000-0005-0000-0000-0000840F0000}"/>
    <cellStyle name="Comma [0] 11722" xfId="59259" hidden="1" xr:uid="{00000000-0005-0000-0000-0000850F0000}"/>
    <cellStyle name="Comma [0] 11723" xfId="29939" hidden="1" xr:uid="{00000000-0005-0000-0000-0000860F0000}"/>
    <cellStyle name="Comma [0] 11723" xfId="59326" hidden="1" xr:uid="{00000000-0005-0000-0000-0000870F0000}"/>
    <cellStyle name="Comma [0] 11724" xfId="29896" hidden="1" xr:uid="{00000000-0005-0000-0000-0000880F0000}"/>
    <cellStyle name="Comma [0] 11724" xfId="59283" hidden="1" xr:uid="{00000000-0005-0000-0000-0000890F0000}"/>
    <cellStyle name="Comma [0] 11725" xfId="29930" hidden="1" xr:uid="{00000000-0005-0000-0000-00008A0F0000}"/>
    <cellStyle name="Comma [0] 11725" xfId="59317" hidden="1" xr:uid="{00000000-0005-0000-0000-00008B0F0000}"/>
    <cellStyle name="Comma [0] 11726" xfId="29943" hidden="1" xr:uid="{00000000-0005-0000-0000-00008C0F0000}"/>
    <cellStyle name="Comma [0] 11726" xfId="59330" hidden="1" xr:uid="{00000000-0005-0000-0000-00008D0F0000}"/>
    <cellStyle name="Comma [0] 11727" xfId="29945" hidden="1" xr:uid="{00000000-0005-0000-0000-00008E0F0000}"/>
    <cellStyle name="Comma [0] 11727" xfId="59332" hidden="1" xr:uid="{00000000-0005-0000-0000-00008F0F0000}"/>
    <cellStyle name="Comma [0] 11728" xfId="29813" hidden="1" xr:uid="{00000000-0005-0000-0000-0000900F0000}"/>
    <cellStyle name="Comma [0] 11728" xfId="59200" hidden="1" xr:uid="{00000000-0005-0000-0000-0000910F0000}"/>
    <cellStyle name="Comma [0] 11729" xfId="29933" hidden="1" xr:uid="{00000000-0005-0000-0000-0000920F0000}"/>
    <cellStyle name="Comma [0] 11729" xfId="59320" hidden="1" xr:uid="{00000000-0005-0000-0000-0000930F0000}"/>
    <cellStyle name="Comma [0] 1173" xfId="6846" hidden="1" xr:uid="{00000000-0005-0000-0000-0000940F0000}"/>
    <cellStyle name="Comma [0] 1173" xfId="36234" hidden="1" xr:uid="{00000000-0005-0000-0000-0000950F0000}"/>
    <cellStyle name="Comma [0] 11730" xfId="29873" hidden="1" xr:uid="{00000000-0005-0000-0000-0000960F0000}"/>
    <cellStyle name="Comma [0] 11730" xfId="59260" hidden="1" xr:uid="{00000000-0005-0000-0000-0000970F0000}"/>
    <cellStyle name="Comma [0] 11731" xfId="29907" hidden="1" xr:uid="{00000000-0005-0000-0000-0000980F0000}"/>
    <cellStyle name="Comma [0] 11731" xfId="59294" hidden="1" xr:uid="{00000000-0005-0000-0000-0000990F0000}"/>
    <cellStyle name="Comma [0] 11732" xfId="29920" hidden="1" xr:uid="{00000000-0005-0000-0000-00009A0F0000}"/>
    <cellStyle name="Comma [0] 11732" xfId="59307" hidden="1" xr:uid="{00000000-0005-0000-0000-00009B0F0000}"/>
    <cellStyle name="Comma [0] 11733" xfId="29948" hidden="1" xr:uid="{00000000-0005-0000-0000-00009C0F0000}"/>
    <cellStyle name="Comma [0] 11733" xfId="59335" hidden="1" xr:uid="{00000000-0005-0000-0000-00009D0F0000}"/>
    <cellStyle name="Comma [0] 11734" xfId="29911" hidden="1" xr:uid="{00000000-0005-0000-0000-00009E0F0000}"/>
    <cellStyle name="Comma [0] 11734" xfId="59298" hidden="1" xr:uid="{00000000-0005-0000-0000-00009F0F0000}"/>
    <cellStyle name="Comma [0] 11735" xfId="29871" hidden="1" xr:uid="{00000000-0005-0000-0000-0000A00F0000}"/>
    <cellStyle name="Comma [0] 11735" xfId="59258" hidden="1" xr:uid="{00000000-0005-0000-0000-0000A10F0000}"/>
    <cellStyle name="Comma [0] 11736" xfId="29951" hidden="1" xr:uid="{00000000-0005-0000-0000-0000A20F0000}"/>
    <cellStyle name="Comma [0] 11736" xfId="59338" hidden="1" xr:uid="{00000000-0005-0000-0000-0000A30F0000}"/>
    <cellStyle name="Comma [0] 11737" xfId="29953" hidden="1" xr:uid="{00000000-0005-0000-0000-0000A40F0000}"/>
    <cellStyle name="Comma [0] 11737" xfId="59340" hidden="1" xr:uid="{00000000-0005-0000-0000-0000A50F0000}"/>
    <cellStyle name="Comma [0] 11738" xfId="29672" hidden="1" xr:uid="{00000000-0005-0000-0000-0000A60F0000}"/>
    <cellStyle name="Comma [0] 11738" xfId="59059" hidden="1" xr:uid="{00000000-0005-0000-0000-0000A70F0000}"/>
    <cellStyle name="Comma [0] 11739" xfId="29654" hidden="1" xr:uid="{00000000-0005-0000-0000-0000A80F0000}"/>
    <cellStyle name="Comma [0] 11739" xfId="59041" hidden="1" xr:uid="{00000000-0005-0000-0000-0000A90F0000}"/>
    <cellStyle name="Comma [0] 1174" xfId="6805" hidden="1" xr:uid="{00000000-0005-0000-0000-0000AA0F0000}"/>
    <cellStyle name="Comma [0] 1174" xfId="36193" hidden="1" xr:uid="{00000000-0005-0000-0000-0000AB0F0000}"/>
    <cellStyle name="Comma [0] 11740" xfId="29957" hidden="1" xr:uid="{00000000-0005-0000-0000-0000AC0F0000}"/>
    <cellStyle name="Comma [0] 11740" xfId="59344" hidden="1" xr:uid="{00000000-0005-0000-0000-0000AD0F0000}"/>
    <cellStyle name="Comma [0] 11741" xfId="29964" hidden="1" xr:uid="{00000000-0005-0000-0000-0000AE0F0000}"/>
    <cellStyle name="Comma [0] 11741" xfId="59351" hidden="1" xr:uid="{00000000-0005-0000-0000-0000AF0F0000}"/>
    <cellStyle name="Comma [0] 11742" xfId="29966" hidden="1" xr:uid="{00000000-0005-0000-0000-0000B00F0000}"/>
    <cellStyle name="Comma [0] 11742" xfId="59353" hidden="1" xr:uid="{00000000-0005-0000-0000-0000B10F0000}"/>
    <cellStyle name="Comma [0] 11743" xfId="29956" hidden="1" xr:uid="{00000000-0005-0000-0000-0000B20F0000}"/>
    <cellStyle name="Comma [0] 11743" xfId="59343" hidden="1" xr:uid="{00000000-0005-0000-0000-0000B30F0000}"/>
    <cellStyle name="Comma [0] 11744" xfId="29962" hidden="1" xr:uid="{00000000-0005-0000-0000-0000B40F0000}"/>
    <cellStyle name="Comma [0] 11744" xfId="59349" hidden="1" xr:uid="{00000000-0005-0000-0000-0000B50F0000}"/>
    <cellStyle name="Comma [0] 11745" xfId="29969" hidden="1" xr:uid="{00000000-0005-0000-0000-0000B60F0000}"/>
    <cellStyle name="Comma [0] 11745" xfId="59356" hidden="1" xr:uid="{00000000-0005-0000-0000-0000B70F0000}"/>
    <cellStyle name="Comma [0] 11746" xfId="29971" hidden="1" xr:uid="{00000000-0005-0000-0000-0000B80F0000}"/>
    <cellStyle name="Comma [0] 11746" xfId="59358" hidden="1" xr:uid="{00000000-0005-0000-0000-0000B90F0000}"/>
    <cellStyle name="Comma [0] 11747" xfId="29746" hidden="1" xr:uid="{00000000-0005-0000-0000-0000BA0F0000}"/>
    <cellStyle name="Comma [0] 11747" xfId="59133" hidden="1" xr:uid="{00000000-0005-0000-0000-0000BB0F0000}"/>
    <cellStyle name="Comma [0] 11748" xfId="29702" hidden="1" xr:uid="{00000000-0005-0000-0000-0000BC0F0000}"/>
    <cellStyle name="Comma [0] 11748" xfId="59089" hidden="1" xr:uid="{00000000-0005-0000-0000-0000BD0F0000}"/>
    <cellStyle name="Comma [0] 11749" xfId="29982" hidden="1" xr:uid="{00000000-0005-0000-0000-0000BE0F0000}"/>
    <cellStyle name="Comma [0] 11749" xfId="59369" hidden="1" xr:uid="{00000000-0005-0000-0000-0000BF0F0000}"/>
    <cellStyle name="Comma [0] 1175" xfId="6811" hidden="1" xr:uid="{00000000-0005-0000-0000-0000C00F0000}"/>
    <cellStyle name="Comma [0] 1175" xfId="36199" hidden="1" xr:uid="{00000000-0005-0000-0000-0000C10F0000}"/>
    <cellStyle name="Comma [0] 11750" xfId="29991" hidden="1" xr:uid="{00000000-0005-0000-0000-0000C20F0000}"/>
    <cellStyle name="Comma [0] 11750" xfId="59378" hidden="1" xr:uid="{00000000-0005-0000-0000-0000C30F0000}"/>
    <cellStyle name="Comma [0] 11751" xfId="30002" hidden="1" xr:uid="{00000000-0005-0000-0000-0000C40F0000}"/>
    <cellStyle name="Comma [0] 11751" xfId="59389" hidden="1" xr:uid="{00000000-0005-0000-0000-0000C50F0000}"/>
    <cellStyle name="Comma [0] 11752" xfId="30008" hidden="1" xr:uid="{00000000-0005-0000-0000-0000C60F0000}"/>
    <cellStyle name="Comma [0] 11752" xfId="59395" hidden="1" xr:uid="{00000000-0005-0000-0000-0000C70F0000}"/>
    <cellStyle name="Comma [0] 11753" xfId="29990" hidden="1" xr:uid="{00000000-0005-0000-0000-0000C80F0000}"/>
    <cellStyle name="Comma [0] 11753" xfId="59377" hidden="1" xr:uid="{00000000-0005-0000-0000-0000C90F0000}"/>
    <cellStyle name="Comma [0] 11754" xfId="30000" hidden="1" xr:uid="{00000000-0005-0000-0000-0000CA0F0000}"/>
    <cellStyle name="Comma [0] 11754" xfId="59387" hidden="1" xr:uid="{00000000-0005-0000-0000-0000CB0F0000}"/>
    <cellStyle name="Comma [0] 11755" xfId="30020" hidden="1" xr:uid="{00000000-0005-0000-0000-0000CC0F0000}"/>
    <cellStyle name="Comma [0] 11755" xfId="59407" hidden="1" xr:uid="{00000000-0005-0000-0000-0000CD0F0000}"/>
    <cellStyle name="Comma [0] 11756" xfId="30022" hidden="1" xr:uid="{00000000-0005-0000-0000-0000CE0F0000}"/>
    <cellStyle name="Comma [0] 11756" xfId="59409" hidden="1" xr:uid="{00000000-0005-0000-0000-0000CF0F0000}"/>
    <cellStyle name="Comma [0] 11757" xfId="29973" hidden="1" xr:uid="{00000000-0005-0000-0000-0000D00F0000}"/>
    <cellStyle name="Comma [0] 11757" xfId="59360" hidden="1" xr:uid="{00000000-0005-0000-0000-0000D10F0000}"/>
    <cellStyle name="Comma [0] 11758" xfId="29667" hidden="1" xr:uid="{00000000-0005-0000-0000-0000D20F0000}"/>
    <cellStyle name="Comma [0] 11758" xfId="59054" hidden="1" xr:uid="{00000000-0005-0000-0000-0000D30F0000}"/>
    <cellStyle name="Comma [0] 11759" xfId="29976" hidden="1" xr:uid="{00000000-0005-0000-0000-0000D40F0000}"/>
    <cellStyle name="Comma [0] 11759" xfId="59363" hidden="1" xr:uid="{00000000-0005-0000-0000-0000D50F0000}"/>
    <cellStyle name="Comma [0] 1176" xfId="6712" hidden="1" xr:uid="{00000000-0005-0000-0000-0000D60F0000}"/>
    <cellStyle name="Comma [0] 1176" xfId="36100" hidden="1" xr:uid="{00000000-0005-0000-0000-0000D70F0000}"/>
    <cellStyle name="Comma [0] 11760" xfId="29701" hidden="1" xr:uid="{00000000-0005-0000-0000-0000D80F0000}"/>
    <cellStyle name="Comma [0] 11760" xfId="59088" hidden="1" xr:uid="{00000000-0005-0000-0000-0000D90F0000}"/>
    <cellStyle name="Comma [0] 11761" xfId="29700" hidden="1" xr:uid="{00000000-0005-0000-0000-0000DA0F0000}"/>
    <cellStyle name="Comma [0] 11761" xfId="59087" hidden="1" xr:uid="{00000000-0005-0000-0000-0000DB0F0000}"/>
    <cellStyle name="Comma [0] 11762" xfId="30027" hidden="1" xr:uid="{00000000-0005-0000-0000-0000DC0F0000}"/>
    <cellStyle name="Comma [0] 11762" xfId="59414" hidden="1" xr:uid="{00000000-0005-0000-0000-0000DD0F0000}"/>
    <cellStyle name="Comma [0] 11763" xfId="29669" hidden="1" xr:uid="{00000000-0005-0000-0000-0000DE0F0000}"/>
    <cellStyle name="Comma [0] 11763" xfId="59056" hidden="1" xr:uid="{00000000-0005-0000-0000-0000DF0F0000}"/>
    <cellStyle name="Comma [0] 11764" xfId="29703" hidden="1" xr:uid="{00000000-0005-0000-0000-0000E00F0000}"/>
    <cellStyle name="Comma [0] 11764" xfId="59090" hidden="1" xr:uid="{00000000-0005-0000-0000-0000E10F0000}"/>
    <cellStyle name="Comma [0] 11765" xfId="30039" hidden="1" xr:uid="{00000000-0005-0000-0000-0000E20F0000}"/>
    <cellStyle name="Comma [0] 11765" xfId="59426" hidden="1" xr:uid="{00000000-0005-0000-0000-0000E30F0000}"/>
    <cellStyle name="Comma [0] 11766" xfId="30041" hidden="1" xr:uid="{00000000-0005-0000-0000-0000E40F0000}"/>
    <cellStyle name="Comma [0] 11766" xfId="59428" hidden="1" xr:uid="{00000000-0005-0000-0000-0000E50F0000}"/>
    <cellStyle name="Comma [0] 11767" xfId="30030" hidden="1" xr:uid="{00000000-0005-0000-0000-0000E60F0000}"/>
    <cellStyle name="Comma [0] 11767" xfId="59417" hidden="1" xr:uid="{00000000-0005-0000-0000-0000E70F0000}"/>
    <cellStyle name="Comma [0] 11768" xfId="30038" hidden="1" xr:uid="{00000000-0005-0000-0000-0000E80F0000}"/>
    <cellStyle name="Comma [0] 11768" xfId="59425" hidden="1" xr:uid="{00000000-0005-0000-0000-0000E90F0000}"/>
    <cellStyle name="Comma [0] 11769" xfId="29665" hidden="1" xr:uid="{00000000-0005-0000-0000-0000EA0F0000}"/>
    <cellStyle name="Comma [0] 11769" xfId="59052" hidden="1" xr:uid="{00000000-0005-0000-0000-0000EB0F0000}"/>
    <cellStyle name="Comma [0] 1177" xfId="6793" hidden="1" xr:uid="{00000000-0005-0000-0000-0000EC0F0000}"/>
    <cellStyle name="Comma [0] 1177" xfId="36181" hidden="1" xr:uid="{00000000-0005-0000-0000-0000ED0F0000}"/>
    <cellStyle name="Comma [0] 11770" xfId="30024" hidden="1" xr:uid="{00000000-0005-0000-0000-0000EE0F0000}"/>
    <cellStyle name="Comma [0] 11770" xfId="59411" hidden="1" xr:uid="{00000000-0005-0000-0000-0000EF0F0000}"/>
    <cellStyle name="Comma [0] 11771" xfId="30057" hidden="1" xr:uid="{00000000-0005-0000-0000-0000F00F0000}"/>
    <cellStyle name="Comma [0] 11771" xfId="59444" hidden="1" xr:uid="{00000000-0005-0000-0000-0000F10F0000}"/>
    <cellStyle name="Comma [0] 11772" xfId="30065" hidden="1" xr:uid="{00000000-0005-0000-0000-0000F20F0000}"/>
    <cellStyle name="Comma [0] 11772" xfId="59452" hidden="1" xr:uid="{00000000-0005-0000-0000-0000F30F0000}"/>
    <cellStyle name="Comma [0] 11773" xfId="29974" hidden="1" xr:uid="{00000000-0005-0000-0000-0000F40F0000}"/>
    <cellStyle name="Comma [0] 11773" xfId="59361" hidden="1" xr:uid="{00000000-0005-0000-0000-0000F50F0000}"/>
    <cellStyle name="Comma [0] 11774" xfId="30053" hidden="1" xr:uid="{00000000-0005-0000-0000-0000F60F0000}"/>
    <cellStyle name="Comma [0] 11774" xfId="59440" hidden="1" xr:uid="{00000000-0005-0000-0000-0000F70F0000}"/>
    <cellStyle name="Comma [0] 11775" xfId="30074" hidden="1" xr:uid="{00000000-0005-0000-0000-0000F80F0000}"/>
    <cellStyle name="Comma [0] 11775" xfId="59461" hidden="1" xr:uid="{00000000-0005-0000-0000-0000F90F0000}"/>
    <cellStyle name="Comma [0] 11776" xfId="30076" hidden="1" xr:uid="{00000000-0005-0000-0000-0000FA0F0000}"/>
    <cellStyle name="Comma [0] 11776" xfId="59463" hidden="1" xr:uid="{00000000-0005-0000-0000-0000FB0F0000}"/>
    <cellStyle name="Comma [0] 11777" xfId="30035" hidden="1" xr:uid="{00000000-0005-0000-0000-0000FC0F0000}"/>
    <cellStyle name="Comma [0] 11777" xfId="59422" hidden="1" xr:uid="{00000000-0005-0000-0000-0000FD0F0000}"/>
    <cellStyle name="Comma [0] 11778" xfId="29980" hidden="1" xr:uid="{00000000-0005-0000-0000-0000FE0F0000}"/>
    <cellStyle name="Comma [0] 11778" xfId="59367" hidden="1" xr:uid="{00000000-0005-0000-0000-0000FF0F0000}"/>
    <cellStyle name="Comma [0] 11779" xfId="30033" hidden="1" xr:uid="{00000000-0005-0000-0000-000000100000}"/>
    <cellStyle name="Comma [0] 11779" xfId="59420" hidden="1" xr:uid="{00000000-0005-0000-0000-000001100000}"/>
    <cellStyle name="Comma [0] 1178" xfId="6772" hidden="1" xr:uid="{00000000-0005-0000-0000-000002100000}"/>
    <cellStyle name="Comma [0] 1178" xfId="36160" hidden="1" xr:uid="{00000000-0005-0000-0000-000003100000}"/>
    <cellStyle name="Comma [0] 11780" xfId="30017" hidden="1" xr:uid="{00000000-0005-0000-0000-000004100000}"/>
    <cellStyle name="Comma [0] 11780" xfId="59404" hidden="1" xr:uid="{00000000-0005-0000-0000-000005100000}"/>
    <cellStyle name="Comma [0] 11781" xfId="30013" hidden="1" xr:uid="{00000000-0005-0000-0000-000006100000}"/>
    <cellStyle name="Comma [0] 11781" xfId="59400" hidden="1" xr:uid="{00000000-0005-0000-0000-000007100000}"/>
    <cellStyle name="Comma [0] 11782" xfId="30084" hidden="1" xr:uid="{00000000-0005-0000-0000-000008100000}"/>
    <cellStyle name="Comma [0] 11782" xfId="59471" hidden="1" xr:uid="{00000000-0005-0000-0000-000009100000}"/>
    <cellStyle name="Comma [0] 11783" xfId="29657" hidden="1" xr:uid="{00000000-0005-0000-0000-00000A100000}"/>
    <cellStyle name="Comma [0] 11783" xfId="59044" hidden="1" xr:uid="{00000000-0005-0000-0000-00000B100000}"/>
    <cellStyle name="Comma [0] 11784" xfId="29745" hidden="1" xr:uid="{00000000-0005-0000-0000-00000C100000}"/>
    <cellStyle name="Comma [0] 11784" xfId="59132" hidden="1" xr:uid="{00000000-0005-0000-0000-00000D100000}"/>
    <cellStyle name="Comma [0] 11785" xfId="30092" hidden="1" xr:uid="{00000000-0005-0000-0000-00000E100000}"/>
    <cellStyle name="Comma [0] 11785" xfId="59479" hidden="1" xr:uid="{00000000-0005-0000-0000-00000F100000}"/>
    <cellStyle name="Comma [0] 11786" xfId="30094" hidden="1" xr:uid="{00000000-0005-0000-0000-000010100000}"/>
    <cellStyle name="Comma [0] 11786" xfId="59481" hidden="1" xr:uid="{00000000-0005-0000-0000-000011100000}"/>
    <cellStyle name="Comma [0] 11787" xfId="30043" hidden="1" xr:uid="{00000000-0005-0000-0000-000012100000}"/>
    <cellStyle name="Comma [0] 11787" xfId="59430" hidden="1" xr:uid="{00000000-0005-0000-0000-000013100000}"/>
    <cellStyle name="Comma [0] 11788" xfId="30019" hidden="1" xr:uid="{00000000-0005-0000-0000-000014100000}"/>
    <cellStyle name="Comma [0] 11788" xfId="59406" hidden="1" xr:uid="{00000000-0005-0000-0000-000015100000}"/>
    <cellStyle name="Comma [0] 11789" xfId="30054" hidden="1" xr:uid="{00000000-0005-0000-0000-000016100000}"/>
    <cellStyle name="Comma [0] 11789" xfId="59441" hidden="1" xr:uid="{00000000-0005-0000-0000-000017100000}"/>
    <cellStyle name="Comma [0] 1179" xfId="6850" hidden="1" xr:uid="{00000000-0005-0000-0000-000018100000}"/>
    <cellStyle name="Comma [0] 1179" xfId="36238" hidden="1" xr:uid="{00000000-0005-0000-0000-000019100000}"/>
    <cellStyle name="Comma [0] 11790" xfId="29986" hidden="1" xr:uid="{00000000-0005-0000-0000-00001A100000}"/>
    <cellStyle name="Comma [0] 11790" xfId="59373" hidden="1" xr:uid="{00000000-0005-0000-0000-00001B100000}"/>
    <cellStyle name="Comma [0] 11791" xfId="30056" hidden="1" xr:uid="{00000000-0005-0000-0000-00001C100000}"/>
    <cellStyle name="Comma [0] 11791" xfId="59443" hidden="1" xr:uid="{00000000-0005-0000-0000-00001D100000}"/>
    <cellStyle name="Comma [0] 11792" xfId="30101" hidden="1" xr:uid="{00000000-0005-0000-0000-00001E100000}"/>
    <cellStyle name="Comma [0] 11792" xfId="59488" hidden="1" xr:uid="{00000000-0005-0000-0000-00001F100000}"/>
    <cellStyle name="Comma [0] 11793" xfId="30044" hidden="1" xr:uid="{00000000-0005-0000-0000-000020100000}"/>
    <cellStyle name="Comma [0] 11793" xfId="59431" hidden="1" xr:uid="{00000000-0005-0000-0000-000021100000}"/>
    <cellStyle name="Comma [0] 11794" xfId="30001" hidden="1" xr:uid="{00000000-0005-0000-0000-000022100000}"/>
    <cellStyle name="Comma [0] 11794" xfId="59388" hidden="1" xr:uid="{00000000-0005-0000-0000-000023100000}"/>
    <cellStyle name="Comma [0] 11795" xfId="30107" hidden="1" xr:uid="{00000000-0005-0000-0000-000024100000}"/>
    <cellStyle name="Comma [0] 11795" xfId="59494" hidden="1" xr:uid="{00000000-0005-0000-0000-000025100000}"/>
    <cellStyle name="Comma [0] 11796" xfId="30109" hidden="1" xr:uid="{00000000-0005-0000-0000-000026100000}"/>
    <cellStyle name="Comma [0] 11796" xfId="59496" hidden="1" xr:uid="{00000000-0005-0000-0000-000027100000}"/>
    <cellStyle name="Comma [0] 11797" xfId="30062" hidden="1" xr:uid="{00000000-0005-0000-0000-000028100000}"/>
    <cellStyle name="Comma [0] 11797" xfId="59449" hidden="1" xr:uid="{00000000-0005-0000-0000-000029100000}"/>
    <cellStyle name="Comma [0] 11798" xfId="30068" hidden="1" xr:uid="{00000000-0005-0000-0000-00002A100000}"/>
    <cellStyle name="Comma [0] 11798" xfId="59455" hidden="1" xr:uid="{00000000-0005-0000-0000-00002B100000}"/>
    <cellStyle name="Comma [0] 11799" xfId="29694" hidden="1" xr:uid="{00000000-0005-0000-0000-00002C100000}"/>
    <cellStyle name="Comma [0] 11799" xfId="59081" hidden="1" xr:uid="{00000000-0005-0000-0000-00002D100000}"/>
    <cellStyle name="Comma [0] 118" xfId="4639" hidden="1" xr:uid="{00000000-0005-0000-0000-00002E100000}"/>
    <cellStyle name="Comma [0] 118" xfId="34027" hidden="1" xr:uid="{00000000-0005-0000-0000-00002F100000}"/>
    <cellStyle name="Comma [0] 1180" xfId="6791" hidden="1" xr:uid="{00000000-0005-0000-0000-000030100000}"/>
    <cellStyle name="Comma [0] 1180" xfId="36179" hidden="1" xr:uid="{00000000-0005-0000-0000-000031100000}"/>
    <cellStyle name="Comma [0] 11800" xfId="30018" hidden="1" xr:uid="{00000000-0005-0000-0000-000032100000}"/>
    <cellStyle name="Comma [0] 11800" xfId="59405" hidden="1" xr:uid="{00000000-0005-0000-0000-000033100000}"/>
    <cellStyle name="Comma [0] 11801" xfId="30026" hidden="1" xr:uid="{00000000-0005-0000-0000-000034100000}"/>
    <cellStyle name="Comma [0] 11801" xfId="59413" hidden="1" xr:uid="{00000000-0005-0000-0000-000035100000}"/>
    <cellStyle name="Comma [0] 11802" xfId="30115" hidden="1" xr:uid="{00000000-0005-0000-0000-000036100000}"/>
    <cellStyle name="Comma [0] 11802" xfId="59502" hidden="1" xr:uid="{00000000-0005-0000-0000-000037100000}"/>
    <cellStyle name="Comma [0] 11803" xfId="30029" hidden="1" xr:uid="{00000000-0005-0000-0000-000038100000}"/>
    <cellStyle name="Comma [0] 11803" xfId="59416" hidden="1" xr:uid="{00000000-0005-0000-0000-000039100000}"/>
    <cellStyle name="Comma [0] 11804" xfId="29989" hidden="1" xr:uid="{00000000-0005-0000-0000-00003A100000}"/>
    <cellStyle name="Comma [0] 11804" xfId="59376" hidden="1" xr:uid="{00000000-0005-0000-0000-00003B100000}"/>
    <cellStyle name="Comma [0] 11805" xfId="30120" hidden="1" xr:uid="{00000000-0005-0000-0000-00003C100000}"/>
    <cellStyle name="Comma [0] 11805" xfId="59507" hidden="1" xr:uid="{00000000-0005-0000-0000-00003D100000}"/>
    <cellStyle name="Comma [0] 11806" xfId="30122" hidden="1" xr:uid="{00000000-0005-0000-0000-00003E100000}"/>
    <cellStyle name="Comma [0] 11806" xfId="59509" hidden="1" xr:uid="{00000000-0005-0000-0000-00003F100000}"/>
    <cellStyle name="Comma [0] 11807" xfId="30081" hidden="1" xr:uid="{00000000-0005-0000-0000-000040100000}"/>
    <cellStyle name="Comma [0] 11807" xfId="59468" hidden="1" xr:uid="{00000000-0005-0000-0000-000041100000}"/>
    <cellStyle name="Comma [0] 11808" xfId="30087" hidden="1" xr:uid="{00000000-0005-0000-0000-000042100000}"/>
    <cellStyle name="Comma [0] 11808" xfId="59474" hidden="1" xr:uid="{00000000-0005-0000-0000-000043100000}"/>
    <cellStyle name="Comma [0] 11809" xfId="29988" hidden="1" xr:uid="{00000000-0005-0000-0000-000044100000}"/>
    <cellStyle name="Comma [0] 11809" xfId="59375" hidden="1" xr:uid="{00000000-0005-0000-0000-000045100000}"/>
    <cellStyle name="Comma [0] 1181" xfId="6729" hidden="1" xr:uid="{00000000-0005-0000-0000-000046100000}"/>
    <cellStyle name="Comma [0] 1181" xfId="36117" hidden="1" xr:uid="{00000000-0005-0000-0000-000047100000}"/>
    <cellStyle name="Comma [0] 11810" xfId="30069" hidden="1" xr:uid="{00000000-0005-0000-0000-000048100000}"/>
    <cellStyle name="Comma [0] 11810" xfId="59456" hidden="1" xr:uid="{00000000-0005-0000-0000-000049100000}"/>
    <cellStyle name="Comma [0] 11811" xfId="30048" hidden="1" xr:uid="{00000000-0005-0000-0000-00004A100000}"/>
    <cellStyle name="Comma [0] 11811" xfId="59435" hidden="1" xr:uid="{00000000-0005-0000-0000-00004B100000}"/>
    <cellStyle name="Comma [0] 11812" xfId="30126" hidden="1" xr:uid="{00000000-0005-0000-0000-00004C100000}"/>
    <cellStyle name="Comma [0] 11812" xfId="59513" hidden="1" xr:uid="{00000000-0005-0000-0000-00004D100000}"/>
    <cellStyle name="Comma [0] 11813" xfId="30067" hidden="1" xr:uid="{00000000-0005-0000-0000-00004E100000}"/>
    <cellStyle name="Comma [0] 11813" xfId="59454" hidden="1" xr:uid="{00000000-0005-0000-0000-00004F100000}"/>
    <cellStyle name="Comma [0] 11814" xfId="30005" hidden="1" xr:uid="{00000000-0005-0000-0000-000050100000}"/>
    <cellStyle name="Comma [0] 11814" xfId="59392" hidden="1" xr:uid="{00000000-0005-0000-0000-000051100000}"/>
    <cellStyle name="Comma [0] 11815" xfId="30133" hidden="1" xr:uid="{00000000-0005-0000-0000-000052100000}"/>
    <cellStyle name="Comma [0] 11815" xfId="59520" hidden="1" xr:uid="{00000000-0005-0000-0000-000053100000}"/>
    <cellStyle name="Comma [0] 11816" xfId="30135" hidden="1" xr:uid="{00000000-0005-0000-0000-000054100000}"/>
    <cellStyle name="Comma [0] 11816" xfId="59522" hidden="1" xr:uid="{00000000-0005-0000-0000-000055100000}"/>
    <cellStyle name="Comma [0] 11817" xfId="30099" hidden="1" xr:uid="{00000000-0005-0000-0000-000056100000}"/>
    <cellStyle name="Comma [0] 11817" xfId="59486" hidden="1" xr:uid="{00000000-0005-0000-0000-000057100000}"/>
    <cellStyle name="Comma [0] 11818" xfId="30104" hidden="1" xr:uid="{00000000-0005-0000-0000-000058100000}"/>
    <cellStyle name="Comma [0] 11818" xfId="59491" hidden="1" xr:uid="{00000000-0005-0000-0000-000059100000}"/>
    <cellStyle name="Comma [0] 11819" xfId="29668" hidden="1" xr:uid="{00000000-0005-0000-0000-00005A100000}"/>
    <cellStyle name="Comma [0] 11819" xfId="59055" hidden="1" xr:uid="{00000000-0005-0000-0000-00005B100000}"/>
    <cellStyle name="Comma [0] 1182" xfId="6857" hidden="1" xr:uid="{00000000-0005-0000-0000-00005C100000}"/>
    <cellStyle name="Comma [0] 1182" xfId="36245" hidden="1" xr:uid="{00000000-0005-0000-0000-00005D100000}"/>
    <cellStyle name="Comma [0] 11820" xfId="30088" hidden="1" xr:uid="{00000000-0005-0000-0000-00005E100000}"/>
    <cellStyle name="Comma [0] 11820" xfId="59475" hidden="1" xr:uid="{00000000-0005-0000-0000-00005F100000}"/>
    <cellStyle name="Comma [0] 11821" xfId="29993" hidden="1" xr:uid="{00000000-0005-0000-0000-000060100000}"/>
    <cellStyle name="Comma [0] 11821" xfId="59380" hidden="1" xr:uid="{00000000-0005-0000-0000-000061100000}"/>
    <cellStyle name="Comma [0] 11822" xfId="30139" hidden="1" xr:uid="{00000000-0005-0000-0000-000062100000}"/>
    <cellStyle name="Comma [0] 11822" xfId="59526" hidden="1" xr:uid="{00000000-0005-0000-0000-000063100000}"/>
    <cellStyle name="Comma [0] 11823" xfId="30086" hidden="1" xr:uid="{00000000-0005-0000-0000-000064100000}"/>
    <cellStyle name="Comma [0] 11823" xfId="59473" hidden="1" xr:uid="{00000000-0005-0000-0000-000065100000}"/>
    <cellStyle name="Comma [0] 11824" xfId="30025" hidden="1" xr:uid="{00000000-0005-0000-0000-000066100000}"/>
    <cellStyle name="Comma [0] 11824" xfId="59412" hidden="1" xr:uid="{00000000-0005-0000-0000-000067100000}"/>
    <cellStyle name="Comma [0] 11825" xfId="30143" hidden="1" xr:uid="{00000000-0005-0000-0000-000068100000}"/>
    <cellStyle name="Comma [0] 11825" xfId="59530" hidden="1" xr:uid="{00000000-0005-0000-0000-000069100000}"/>
    <cellStyle name="Comma [0] 11826" xfId="30145" hidden="1" xr:uid="{00000000-0005-0000-0000-00006A100000}"/>
    <cellStyle name="Comma [0] 11826" xfId="59532" hidden="1" xr:uid="{00000000-0005-0000-0000-00006B100000}"/>
    <cellStyle name="Comma [0] 11827" xfId="30113" hidden="1" xr:uid="{00000000-0005-0000-0000-00006C100000}"/>
    <cellStyle name="Comma [0] 11827" xfId="59500" hidden="1" xr:uid="{00000000-0005-0000-0000-00006D100000}"/>
    <cellStyle name="Comma [0] 11828" xfId="30117" hidden="1" xr:uid="{00000000-0005-0000-0000-00006E100000}"/>
    <cellStyle name="Comma [0] 11828" xfId="59504" hidden="1" xr:uid="{00000000-0005-0000-0000-00006F100000}"/>
    <cellStyle name="Comma [0] 11829" xfId="30007" hidden="1" xr:uid="{00000000-0005-0000-0000-000070100000}"/>
    <cellStyle name="Comma [0] 11829" xfId="59394" hidden="1" xr:uid="{00000000-0005-0000-0000-000071100000}"/>
    <cellStyle name="Comma [0] 1183" xfId="6859" hidden="1" xr:uid="{00000000-0005-0000-0000-000072100000}"/>
    <cellStyle name="Comma [0] 1183" xfId="36247" hidden="1" xr:uid="{00000000-0005-0000-0000-000073100000}"/>
    <cellStyle name="Comma [0] 11830" xfId="30105" hidden="1" xr:uid="{00000000-0005-0000-0000-000074100000}"/>
    <cellStyle name="Comma [0] 11830" xfId="59492" hidden="1" xr:uid="{00000000-0005-0000-0000-000075100000}"/>
    <cellStyle name="Comma [0] 11831" xfId="29997" hidden="1" xr:uid="{00000000-0005-0000-0000-000076100000}"/>
    <cellStyle name="Comma [0] 11831" xfId="59384" hidden="1" xr:uid="{00000000-0005-0000-0000-000077100000}"/>
    <cellStyle name="Comma [0] 11832" xfId="30149" hidden="1" xr:uid="{00000000-0005-0000-0000-000078100000}"/>
    <cellStyle name="Comma [0] 11832" xfId="59536" hidden="1" xr:uid="{00000000-0005-0000-0000-000079100000}"/>
    <cellStyle name="Comma [0] 11833" xfId="30103" hidden="1" xr:uid="{00000000-0005-0000-0000-00007A100000}"/>
    <cellStyle name="Comma [0] 11833" xfId="59490" hidden="1" xr:uid="{00000000-0005-0000-0000-00007B100000}"/>
    <cellStyle name="Comma [0] 11834" xfId="30072" hidden="1" xr:uid="{00000000-0005-0000-0000-00007C100000}"/>
    <cellStyle name="Comma [0] 11834" xfId="59459" hidden="1" xr:uid="{00000000-0005-0000-0000-00007D100000}"/>
    <cellStyle name="Comma [0] 11835" xfId="30153" hidden="1" xr:uid="{00000000-0005-0000-0000-00007E100000}"/>
    <cellStyle name="Comma [0] 11835" xfId="59540" hidden="1" xr:uid="{00000000-0005-0000-0000-00007F100000}"/>
    <cellStyle name="Comma [0] 11836" xfId="30155" hidden="1" xr:uid="{00000000-0005-0000-0000-000080100000}"/>
    <cellStyle name="Comma [0] 11836" xfId="59542" hidden="1" xr:uid="{00000000-0005-0000-0000-000081100000}"/>
    <cellStyle name="Comma [0] 11837" xfId="30141" hidden="1" xr:uid="{00000000-0005-0000-0000-000082100000}"/>
    <cellStyle name="Comma [0] 11837" xfId="59528" hidden="1" xr:uid="{00000000-0005-0000-0000-000083100000}"/>
    <cellStyle name="Comma [0] 11838" xfId="30128" hidden="1" xr:uid="{00000000-0005-0000-0000-000084100000}"/>
    <cellStyle name="Comma [0] 11838" xfId="59515" hidden="1" xr:uid="{00000000-0005-0000-0000-000085100000}"/>
    <cellStyle name="Comma [0] 11839" xfId="30152" hidden="1" xr:uid="{00000000-0005-0000-0000-000086100000}"/>
    <cellStyle name="Comma [0] 11839" xfId="59539" hidden="1" xr:uid="{00000000-0005-0000-0000-000087100000}"/>
    <cellStyle name="Comma [0] 1184" xfId="6823" hidden="1" xr:uid="{00000000-0005-0000-0000-000088100000}"/>
    <cellStyle name="Comma [0] 1184" xfId="36211" hidden="1" xr:uid="{00000000-0005-0000-0000-000089100000}"/>
    <cellStyle name="Comma [0] 11840" xfId="30118" hidden="1" xr:uid="{00000000-0005-0000-0000-00008A100000}"/>
    <cellStyle name="Comma [0] 11840" xfId="59505" hidden="1" xr:uid="{00000000-0005-0000-0000-00008B100000}"/>
    <cellStyle name="Comma [0] 11841" xfId="30090" hidden="1" xr:uid="{00000000-0005-0000-0000-00008C100000}"/>
    <cellStyle name="Comma [0] 11841" xfId="59477" hidden="1" xr:uid="{00000000-0005-0000-0000-00008D100000}"/>
    <cellStyle name="Comma [0] 11842" xfId="30157" hidden="1" xr:uid="{00000000-0005-0000-0000-00008E100000}"/>
    <cellStyle name="Comma [0] 11842" xfId="59544" hidden="1" xr:uid="{00000000-0005-0000-0000-00008F100000}"/>
    <cellStyle name="Comma [0] 11843" xfId="30114" hidden="1" xr:uid="{00000000-0005-0000-0000-000090100000}"/>
    <cellStyle name="Comma [0] 11843" xfId="59501" hidden="1" xr:uid="{00000000-0005-0000-0000-000091100000}"/>
    <cellStyle name="Comma [0] 11844" xfId="30148" hidden="1" xr:uid="{00000000-0005-0000-0000-000092100000}"/>
    <cellStyle name="Comma [0] 11844" xfId="59535" hidden="1" xr:uid="{00000000-0005-0000-0000-000093100000}"/>
    <cellStyle name="Comma [0] 11845" xfId="30161" hidden="1" xr:uid="{00000000-0005-0000-0000-000094100000}"/>
    <cellStyle name="Comma [0] 11845" xfId="59548" hidden="1" xr:uid="{00000000-0005-0000-0000-000095100000}"/>
    <cellStyle name="Comma [0] 11846" xfId="30163" hidden="1" xr:uid="{00000000-0005-0000-0000-000096100000}"/>
    <cellStyle name="Comma [0] 11846" xfId="59550" hidden="1" xr:uid="{00000000-0005-0000-0000-000097100000}"/>
    <cellStyle name="Comma [0] 11847" xfId="30031" hidden="1" xr:uid="{00000000-0005-0000-0000-000098100000}"/>
    <cellStyle name="Comma [0] 11847" xfId="59418" hidden="1" xr:uid="{00000000-0005-0000-0000-000099100000}"/>
    <cellStyle name="Comma [0] 11848" xfId="30151" hidden="1" xr:uid="{00000000-0005-0000-0000-00009A100000}"/>
    <cellStyle name="Comma [0] 11848" xfId="59538" hidden="1" xr:uid="{00000000-0005-0000-0000-00009B100000}"/>
    <cellStyle name="Comma [0] 11849" xfId="30091" hidden="1" xr:uid="{00000000-0005-0000-0000-00009C100000}"/>
    <cellStyle name="Comma [0] 11849" xfId="59478" hidden="1" xr:uid="{00000000-0005-0000-0000-00009D100000}"/>
    <cellStyle name="Comma [0] 1185" xfId="6828" hidden="1" xr:uid="{00000000-0005-0000-0000-00009E100000}"/>
    <cellStyle name="Comma [0] 1185" xfId="36216" hidden="1" xr:uid="{00000000-0005-0000-0000-00009F100000}"/>
    <cellStyle name="Comma [0] 11850" xfId="30125" hidden="1" xr:uid="{00000000-0005-0000-0000-0000A0100000}"/>
    <cellStyle name="Comma [0] 11850" xfId="59512" hidden="1" xr:uid="{00000000-0005-0000-0000-0000A1100000}"/>
    <cellStyle name="Comma [0] 11851" xfId="30138" hidden="1" xr:uid="{00000000-0005-0000-0000-0000A2100000}"/>
    <cellStyle name="Comma [0] 11851" xfId="59525" hidden="1" xr:uid="{00000000-0005-0000-0000-0000A3100000}"/>
    <cellStyle name="Comma [0] 11852" xfId="30166" hidden="1" xr:uid="{00000000-0005-0000-0000-0000A4100000}"/>
    <cellStyle name="Comma [0] 11852" xfId="59553" hidden="1" xr:uid="{00000000-0005-0000-0000-0000A5100000}"/>
    <cellStyle name="Comma [0] 11853" xfId="30129" hidden="1" xr:uid="{00000000-0005-0000-0000-0000A6100000}"/>
    <cellStyle name="Comma [0] 11853" xfId="59516" hidden="1" xr:uid="{00000000-0005-0000-0000-0000A7100000}"/>
    <cellStyle name="Comma [0] 11854" xfId="30089" hidden="1" xr:uid="{00000000-0005-0000-0000-0000A8100000}"/>
    <cellStyle name="Comma [0] 11854" xfId="59476" hidden="1" xr:uid="{00000000-0005-0000-0000-0000A9100000}"/>
    <cellStyle name="Comma [0] 11855" xfId="30168" hidden="1" xr:uid="{00000000-0005-0000-0000-0000AA100000}"/>
    <cellStyle name="Comma [0] 11855" xfId="59555" hidden="1" xr:uid="{00000000-0005-0000-0000-0000AB100000}"/>
    <cellStyle name="Comma [0] 11856" xfId="30170" hidden="1" xr:uid="{00000000-0005-0000-0000-0000AC100000}"/>
    <cellStyle name="Comma [0] 11856" xfId="59557" hidden="1" xr:uid="{00000000-0005-0000-0000-0000AD100000}"/>
    <cellStyle name="Comma [0] 11857" xfId="29682" hidden="1" xr:uid="{00000000-0005-0000-0000-0000AE100000}"/>
    <cellStyle name="Comma [0] 11857" xfId="59069" hidden="1" xr:uid="{00000000-0005-0000-0000-0000AF100000}"/>
    <cellStyle name="Comma [0] 11858" xfId="29679" hidden="1" xr:uid="{00000000-0005-0000-0000-0000B0100000}"/>
    <cellStyle name="Comma [0] 11858" xfId="59066" hidden="1" xr:uid="{00000000-0005-0000-0000-0000B1100000}"/>
    <cellStyle name="Comma [0] 11859" xfId="30176" hidden="1" xr:uid="{00000000-0005-0000-0000-0000B2100000}"/>
    <cellStyle name="Comma [0] 11859" xfId="59563" hidden="1" xr:uid="{00000000-0005-0000-0000-0000B3100000}"/>
    <cellStyle name="Comma [0] 1186" xfId="6657" hidden="1" xr:uid="{00000000-0005-0000-0000-0000B4100000}"/>
    <cellStyle name="Comma [0] 1186" xfId="36045" hidden="1" xr:uid="{00000000-0005-0000-0000-0000B5100000}"/>
    <cellStyle name="Comma [0] 11860" xfId="30182" hidden="1" xr:uid="{00000000-0005-0000-0000-0000B6100000}"/>
    <cellStyle name="Comma [0] 11860" xfId="59569" hidden="1" xr:uid="{00000000-0005-0000-0000-0000B7100000}"/>
    <cellStyle name="Comma [0] 11861" xfId="30184" hidden="1" xr:uid="{00000000-0005-0000-0000-0000B8100000}"/>
    <cellStyle name="Comma [0] 11861" xfId="59571" hidden="1" xr:uid="{00000000-0005-0000-0000-0000B9100000}"/>
    <cellStyle name="Comma [0] 11862" xfId="30175" hidden="1" xr:uid="{00000000-0005-0000-0000-0000BA100000}"/>
    <cellStyle name="Comma [0] 11862" xfId="59562" hidden="1" xr:uid="{00000000-0005-0000-0000-0000BB100000}"/>
    <cellStyle name="Comma [0] 11863" xfId="30180" hidden="1" xr:uid="{00000000-0005-0000-0000-0000BC100000}"/>
    <cellStyle name="Comma [0] 11863" xfId="59567" hidden="1" xr:uid="{00000000-0005-0000-0000-0000BD100000}"/>
    <cellStyle name="Comma [0] 11864" xfId="30186" hidden="1" xr:uid="{00000000-0005-0000-0000-0000BE100000}"/>
    <cellStyle name="Comma [0] 11864" xfId="59573" hidden="1" xr:uid="{00000000-0005-0000-0000-0000BF100000}"/>
    <cellStyle name="Comma [0] 11865" xfId="30188" hidden="1" xr:uid="{00000000-0005-0000-0000-0000C0100000}"/>
    <cellStyle name="Comma [0] 11865" xfId="59575" hidden="1" xr:uid="{00000000-0005-0000-0000-0000C1100000}"/>
    <cellStyle name="Comma [0] 11866" xfId="29705" hidden="1" xr:uid="{00000000-0005-0000-0000-0000C2100000}"/>
    <cellStyle name="Comma [0] 11866" xfId="59092" hidden="1" xr:uid="{00000000-0005-0000-0000-0000C3100000}"/>
    <cellStyle name="Comma [0] 11867" xfId="29707" hidden="1" xr:uid="{00000000-0005-0000-0000-0000C4100000}"/>
    <cellStyle name="Comma [0] 11867" xfId="59094" hidden="1" xr:uid="{00000000-0005-0000-0000-0000C5100000}"/>
    <cellStyle name="Comma [0] 11868" xfId="30199" hidden="1" xr:uid="{00000000-0005-0000-0000-0000C6100000}"/>
    <cellStyle name="Comma [0] 11868" xfId="59586" hidden="1" xr:uid="{00000000-0005-0000-0000-0000C7100000}"/>
    <cellStyle name="Comma [0] 11869" xfId="30208" hidden="1" xr:uid="{00000000-0005-0000-0000-0000C8100000}"/>
    <cellStyle name="Comma [0] 11869" xfId="59595" hidden="1" xr:uid="{00000000-0005-0000-0000-0000C9100000}"/>
    <cellStyle name="Comma [0] 1187" xfId="6812" hidden="1" xr:uid="{00000000-0005-0000-0000-0000CA100000}"/>
    <cellStyle name="Comma [0] 1187" xfId="36200" hidden="1" xr:uid="{00000000-0005-0000-0000-0000CB100000}"/>
    <cellStyle name="Comma [0] 11870" xfId="30219" hidden="1" xr:uid="{00000000-0005-0000-0000-0000CC100000}"/>
    <cellStyle name="Comma [0] 11870" xfId="59606" hidden="1" xr:uid="{00000000-0005-0000-0000-0000CD100000}"/>
    <cellStyle name="Comma [0] 11871" xfId="30225" hidden="1" xr:uid="{00000000-0005-0000-0000-0000CE100000}"/>
    <cellStyle name="Comma [0] 11871" xfId="59612" hidden="1" xr:uid="{00000000-0005-0000-0000-0000CF100000}"/>
    <cellStyle name="Comma [0] 11872" xfId="30207" hidden="1" xr:uid="{00000000-0005-0000-0000-0000D0100000}"/>
    <cellStyle name="Comma [0] 11872" xfId="59594" hidden="1" xr:uid="{00000000-0005-0000-0000-0000D1100000}"/>
    <cellStyle name="Comma [0] 11873" xfId="30217" hidden="1" xr:uid="{00000000-0005-0000-0000-0000D2100000}"/>
    <cellStyle name="Comma [0] 11873" xfId="59604" hidden="1" xr:uid="{00000000-0005-0000-0000-0000D3100000}"/>
    <cellStyle name="Comma [0] 11874" xfId="30237" hidden="1" xr:uid="{00000000-0005-0000-0000-0000D4100000}"/>
    <cellStyle name="Comma [0] 11874" xfId="59624" hidden="1" xr:uid="{00000000-0005-0000-0000-0000D5100000}"/>
    <cellStyle name="Comma [0] 11875" xfId="30239" hidden="1" xr:uid="{00000000-0005-0000-0000-0000D6100000}"/>
    <cellStyle name="Comma [0] 11875" xfId="59626" hidden="1" xr:uid="{00000000-0005-0000-0000-0000D7100000}"/>
    <cellStyle name="Comma [0] 11876" xfId="30190" hidden="1" xr:uid="{00000000-0005-0000-0000-0000D8100000}"/>
    <cellStyle name="Comma [0] 11876" xfId="59577" hidden="1" xr:uid="{00000000-0005-0000-0000-0000D9100000}"/>
    <cellStyle name="Comma [0] 11877" xfId="29687" hidden="1" xr:uid="{00000000-0005-0000-0000-0000DA100000}"/>
    <cellStyle name="Comma [0] 11877" xfId="59074" hidden="1" xr:uid="{00000000-0005-0000-0000-0000DB100000}"/>
    <cellStyle name="Comma [0] 11878" xfId="30193" hidden="1" xr:uid="{00000000-0005-0000-0000-0000DC100000}"/>
    <cellStyle name="Comma [0] 11878" xfId="59580" hidden="1" xr:uid="{00000000-0005-0000-0000-0000DD100000}"/>
    <cellStyle name="Comma [0] 11879" xfId="29692" hidden="1" xr:uid="{00000000-0005-0000-0000-0000DE100000}"/>
    <cellStyle name="Comma [0] 11879" xfId="59079" hidden="1" xr:uid="{00000000-0005-0000-0000-0000DF100000}"/>
    <cellStyle name="Comma [0] 1188" xfId="6717" hidden="1" xr:uid="{00000000-0005-0000-0000-0000E0100000}"/>
    <cellStyle name="Comma [0] 1188" xfId="36105" hidden="1" xr:uid="{00000000-0005-0000-0000-0000E1100000}"/>
    <cellStyle name="Comma [0] 11880" xfId="29676" hidden="1" xr:uid="{00000000-0005-0000-0000-0000E2100000}"/>
    <cellStyle name="Comma [0] 11880" xfId="59063" hidden="1" xr:uid="{00000000-0005-0000-0000-0000E3100000}"/>
    <cellStyle name="Comma [0] 11881" xfId="30244" hidden="1" xr:uid="{00000000-0005-0000-0000-0000E4100000}"/>
    <cellStyle name="Comma [0] 11881" xfId="59631" hidden="1" xr:uid="{00000000-0005-0000-0000-0000E5100000}"/>
    <cellStyle name="Comma [0] 11882" xfId="29685" hidden="1" xr:uid="{00000000-0005-0000-0000-0000E6100000}"/>
    <cellStyle name="Comma [0] 11882" xfId="59072" hidden="1" xr:uid="{00000000-0005-0000-0000-0000E7100000}"/>
    <cellStyle name="Comma [0] 11883" xfId="29706" hidden="1" xr:uid="{00000000-0005-0000-0000-0000E8100000}"/>
    <cellStyle name="Comma [0] 11883" xfId="59093" hidden="1" xr:uid="{00000000-0005-0000-0000-0000E9100000}"/>
    <cellStyle name="Comma [0] 11884" xfId="30256" hidden="1" xr:uid="{00000000-0005-0000-0000-0000EA100000}"/>
    <cellStyle name="Comma [0] 11884" xfId="59643" hidden="1" xr:uid="{00000000-0005-0000-0000-0000EB100000}"/>
    <cellStyle name="Comma [0] 11885" xfId="30258" hidden="1" xr:uid="{00000000-0005-0000-0000-0000EC100000}"/>
    <cellStyle name="Comma [0] 11885" xfId="59645" hidden="1" xr:uid="{00000000-0005-0000-0000-0000ED100000}"/>
    <cellStyle name="Comma [0] 11886" xfId="30247" hidden="1" xr:uid="{00000000-0005-0000-0000-0000EE100000}"/>
    <cellStyle name="Comma [0] 11886" xfId="59634" hidden="1" xr:uid="{00000000-0005-0000-0000-0000EF100000}"/>
    <cellStyle name="Comma [0] 11887" xfId="30255" hidden="1" xr:uid="{00000000-0005-0000-0000-0000F0100000}"/>
    <cellStyle name="Comma [0] 11887" xfId="59642" hidden="1" xr:uid="{00000000-0005-0000-0000-0000F1100000}"/>
    <cellStyle name="Comma [0] 11888" xfId="29689" hidden="1" xr:uid="{00000000-0005-0000-0000-0000F2100000}"/>
    <cellStyle name="Comma [0] 11888" xfId="59076" hidden="1" xr:uid="{00000000-0005-0000-0000-0000F3100000}"/>
    <cellStyle name="Comma [0] 11889" xfId="30241" hidden="1" xr:uid="{00000000-0005-0000-0000-0000F4100000}"/>
    <cellStyle name="Comma [0] 11889" xfId="59628" hidden="1" xr:uid="{00000000-0005-0000-0000-0000F5100000}"/>
    <cellStyle name="Comma [0] 1189" xfId="6863" hidden="1" xr:uid="{00000000-0005-0000-0000-0000F6100000}"/>
    <cellStyle name="Comma [0] 1189" xfId="36251" hidden="1" xr:uid="{00000000-0005-0000-0000-0000F7100000}"/>
    <cellStyle name="Comma [0] 11890" xfId="30274" hidden="1" xr:uid="{00000000-0005-0000-0000-0000F8100000}"/>
    <cellStyle name="Comma [0] 11890" xfId="59661" hidden="1" xr:uid="{00000000-0005-0000-0000-0000F9100000}"/>
    <cellStyle name="Comma [0] 11891" xfId="30282" hidden="1" xr:uid="{00000000-0005-0000-0000-0000FA100000}"/>
    <cellStyle name="Comma [0] 11891" xfId="59669" hidden="1" xr:uid="{00000000-0005-0000-0000-0000FB100000}"/>
    <cellStyle name="Comma [0] 11892" xfId="30191" hidden="1" xr:uid="{00000000-0005-0000-0000-0000FC100000}"/>
    <cellStyle name="Comma [0] 11892" xfId="59578" hidden="1" xr:uid="{00000000-0005-0000-0000-0000FD100000}"/>
    <cellStyle name="Comma [0] 11893" xfId="30270" hidden="1" xr:uid="{00000000-0005-0000-0000-0000FE100000}"/>
    <cellStyle name="Comma [0] 11893" xfId="59657" hidden="1" xr:uid="{00000000-0005-0000-0000-0000FF100000}"/>
    <cellStyle name="Comma [0] 11894" xfId="30291" hidden="1" xr:uid="{00000000-0005-0000-0000-000000110000}"/>
    <cellStyle name="Comma [0] 11894" xfId="59678" hidden="1" xr:uid="{00000000-0005-0000-0000-000001110000}"/>
    <cellStyle name="Comma [0] 11895" xfId="30293" hidden="1" xr:uid="{00000000-0005-0000-0000-000002110000}"/>
    <cellStyle name="Comma [0] 11895" xfId="59680" hidden="1" xr:uid="{00000000-0005-0000-0000-000003110000}"/>
    <cellStyle name="Comma [0] 11896" xfId="30252" hidden="1" xr:uid="{00000000-0005-0000-0000-000004110000}"/>
    <cellStyle name="Comma [0] 11896" xfId="59639" hidden="1" xr:uid="{00000000-0005-0000-0000-000005110000}"/>
    <cellStyle name="Comma [0] 11897" xfId="30197" hidden="1" xr:uid="{00000000-0005-0000-0000-000006110000}"/>
    <cellStyle name="Comma [0] 11897" xfId="59584" hidden="1" xr:uid="{00000000-0005-0000-0000-000007110000}"/>
    <cellStyle name="Comma [0] 11898" xfId="30250" hidden="1" xr:uid="{00000000-0005-0000-0000-000008110000}"/>
    <cellStyle name="Comma [0] 11898" xfId="59637" hidden="1" xr:uid="{00000000-0005-0000-0000-000009110000}"/>
    <cellStyle name="Comma [0] 11899" xfId="30234" hidden="1" xr:uid="{00000000-0005-0000-0000-00000A110000}"/>
    <cellStyle name="Comma [0] 11899" xfId="59621" hidden="1" xr:uid="{00000000-0005-0000-0000-00000B110000}"/>
    <cellStyle name="Comma [0] 119" xfId="4757" hidden="1" xr:uid="{00000000-0005-0000-0000-00000C110000}"/>
    <cellStyle name="Comma [0] 119" xfId="34145" hidden="1" xr:uid="{00000000-0005-0000-0000-00000D110000}"/>
    <cellStyle name="Comma [0] 1190" xfId="6810" hidden="1" xr:uid="{00000000-0005-0000-0000-00000E110000}"/>
    <cellStyle name="Comma [0] 1190" xfId="36198" hidden="1" xr:uid="{00000000-0005-0000-0000-00000F110000}"/>
    <cellStyle name="Comma [0] 11900" xfId="30230" hidden="1" xr:uid="{00000000-0005-0000-0000-000010110000}"/>
    <cellStyle name="Comma [0] 11900" xfId="59617" hidden="1" xr:uid="{00000000-0005-0000-0000-000011110000}"/>
    <cellStyle name="Comma [0] 11901" xfId="30301" hidden="1" xr:uid="{00000000-0005-0000-0000-000012110000}"/>
    <cellStyle name="Comma [0] 11901" xfId="59688" hidden="1" xr:uid="{00000000-0005-0000-0000-000013110000}"/>
    <cellStyle name="Comma [0] 11902" xfId="30173" hidden="1" xr:uid="{00000000-0005-0000-0000-000014110000}"/>
    <cellStyle name="Comma [0] 11902" xfId="59560" hidden="1" xr:uid="{00000000-0005-0000-0000-000015110000}"/>
    <cellStyle name="Comma [0] 11903" xfId="29655" hidden="1" xr:uid="{00000000-0005-0000-0000-000016110000}"/>
    <cellStyle name="Comma [0] 11903" xfId="59042" hidden="1" xr:uid="{00000000-0005-0000-0000-000017110000}"/>
    <cellStyle name="Comma [0] 11904" xfId="30309" hidden="1" xr:uid="{00000000-0005-0000-0000-000018110000}"/>
    <cellStyle name="Comma [0] 11904" xfId="59696" hidden="1" xr:uid="{00000000-0005-0000-0000-000019110000}"/>
    <cellStyle name="Comma [0] 11905" xfId="30311" hidden="1" xr:uid="{00000000-0005-0000-0000-00001A110000}"/>
    <cellStyle name="Comma [0] 11905" xfId="59698" hidden="1" xr:uid="{00000000-0005-0000-0000-00001B110000}"/>
    <cellStyle name="Comma [0] 11906" xfId="30260" hidden="1" xr:uid="{00000000-0005-0000-0000-00001C110000}"/>
    <cellStyle name="Comma [0] 11906" xfId="59647" hidden="1" xr:uid="{00000000-0005-0000-0000-00001D110000}"/>
    <cellStyle name="Comma [0] 11907" xfId="30236" hidden="1" xr:uid="{00000000-0005-0000-0000-00001E110000}"/>
    <cellStyle name="Comma [0] 11907" xfId="59623" hidden="1" xr:uid="{00000000-0005-0000-0000-00001F110000}"/>
    <cellStyle name="Comma [0] 11908" xfId="30271" hidden="1" xr:uid="{00000000-0005-0000-0000-000020110000}"/>
    <cellStyle name="Comma [0] 11908" xfId="59658" hidden="1" xr:uid="{00000000-0005-0000-0000-000021110000}"/>
    <cellStyle name="Comma [0] 11909" xfId="30203" hidden="1" xr:uid="{00000000-0005-0000-0000-000022110000}"/>
    <cellStyle name="Comma [0] 11909" xfId="59590" hidden="1" xr:uid="{00000000-0005-0000-0000-000023110000}"/>
    <cellStyle name="Comma [0] 1191" xfId="6749" hidden="1" xr:uid="{00000000-0005-0000-0000-000024110000}"/>
    <cellStyle name="Comma [0] 1191" xfId="36137" hidden="1" xr:uid="{00000000-0005-0000-0000-000025110000}"/>
    <cellStyle name="Comma [0] 11910" xfId="30273" hidden="1" xr:uid="{00000000-0005-0000-0000-000026110000}"/>
    <cellStyle name="Comma [0] 11910" xfId="59660" hidden="1" xr:uid="{00000000-0005-0000-0000-000027110000}"/>
    <cellStyle name="Comma [0] 11911" xfId="30318" hidden="1" xr:uid="{00000000-0005-0000-0000-000028110000}"/>
    <cellStyle name="Comma [0] 11911" xfId="59705" hidden="1" xr:uid="{00000000-0005-0000-0000-000029110000}"/>
    <cellStyle name="Comma [0] 11912" xfId="30261" hidden="1" xr:uid="{00000000-0005-0000-0000-00002A110000}"/>
    <cellStyle name="Comma [0] 11912" xfId="59648" hidden="1" xr:uid="{00000000-0005-0000-0000-00002B110000}"/>
    <cellStyle name="Comma [0] 11913" xfId="30218" hidden="1" xr:uid="{00000000-0005-0000-0000-00002C110000}"/>
    <cellStyle name="Comma [0] 11913" xfId="59605" hidden="1" xr:uid="{00000000-0005-0000-0000-00002D110000}"/>
    <cellStyle name="Comma [0] 11914" xfId="30324" hidden="1" xr:uid="{00000000-0005-0000-0000-00002E110000}"/>
    <cellStyle name="Comma [0] 11914" xfId="59711" hidden="1" xr:uid="{00000000-0005-0000-0000-00002F110000}"/>
    <cellStyle name="Comma [0] 11915" xfId="30326" hidden="1" xr:uid="{00000000-0005-0000-0000-000030110000}"/>
    <cellStyle name="Comma [0] 11915" xfId="59713" hidden="1" xr:uid="{00000000-0005-0000-0000-000031110000}"/>
    <cellStyle name="Comma [0] 11916" xfId="30279" hidden="1" xr:uid="{00000000-0005-0000-0000-000032110000}"/>
    <cellStyle name="Comma [0] 11916" xfId="59666" hidden="1" xr:uid="{00000000-0005-0000-0000-000033110000}"/>
    <cellStyle name="Comma [0] 11917" xfId="30285" hidden="1" xr:uid="{00000000-0005-0000-0000-000034110000}"/>
    <cellStyle name="Comma [0] 11917" xfId="59672" hidden="1" xr:uid="{00000000-0005-0000-0000-000035110000}"/>
    <cellStyle name="Comma [0] 11918" xfId="30172" hidden="1" xr:uid="{00000000-0005-0000-0000-000036110000}"/>
    <cellStyle name="Comma [0] 11918" xfId="59559" hidden="1" xr:uid="{00000000-0005-0000-0000-000037110000}"/>
    <cellStyle name="Comma [0] 11919" xfId="30235" hidden="1" xr:uid="{00000000-0005-0000-0000-000038110000}"/>
    <cellStyle name="Comma [0] 11919" xfId="59622" hidden="1" xr:uid="{00000000-0005-0000-0000-000039110000}"/>
    <cellStyle name="Comma [0] 1192" xfId="6867" hidden="1" xr:uid="{00000000-0005-0000-0000-00003A110000}"/>
    <cellStyle name="Comma [0] 1192" xfId="36255" hidden="1" xr:uid="{00000000-0005-0000-0000-00003B110000}"/>
    <cellStyle name="Comma [0] 11920" xfId="30243" hidden="1" xr:uid="{00000000-0005-0000-0000-00003C110000}"/>
    <cellStyle name="Comma [0] 11920" xfId="59630" hidden="1" xr:uid="{00000000-0005-0000-0000-00003D110000}"/>
    <cellStyle name="Comma [0] 11921" xfId="30332" hidden="1" xr:uid="{00000000-0005-0000-0000-00003E110000}"/>
    <cellStyle name="Comma [0] 11921" xfId="59719" hidden="1" xr:uid="{00000000-0005-0000-0000-00003F110000}"/>
    <cellStyle name="Comma [0] 11922" xfId="30246" hidden="1" xr:uid="{00000000-0005-0000-0000-000040110000}"/>
    <cellStyle name="Comma [0] 11922" xfId="59633" hidden="1" xr:uid="{00000000-0005-0000-0000-000041110000}"/>
    <cellStyle name="Comma [0] 11923" xfId="30206" hidden="1" xr:uid="{00000000-0005-0000-0000-000042110000}"/>
    <cellStyle name="Comma [0] 11923" xfId="59593" hidden="1" xr:uid="{00000000-0005-0000-0000-000043110000}"/>
    <cellStyle name="Comma [0] 11924" xfId="30337" hidden="1" xr:uid="{00000000-0005-0000-0000-000044110000}"/>
    <cellStyle name="Comma [0] 11924" xfId="59724" hidden="1" xr:uid="{00000000-0005-0000-0000-000045110000}"/>
    <cellStyle name="Comma [0] 11925" xfId="30339" hidden="1" xr:uid="{00000000-0005-0000-0000-000046110000}"/>
    <cellStyle name="Comma [0] 11925" xfId="59726" hidden="1" xr:uid="{00000000-0005-0000-0000-000047110000}"/>
    <cellStyle name="Comma [0] 11926" xfId="30298" hidden="1" xr:uid="{00000000-0005-0000-0000-000048110000}"/>
    <cellStyle name="Comma [0] 11926" xfId="59685" hidden="1" xr:uid="{00000000-0005-0000-0000-000049110000}"/>
    <cellStyle name="Comma [0] 11927" xfId="30304" hidden="1" xr:uid="{00000000-0005-0000-0000-00004A110000}"/>
    <cellStyle name="Comma [0] 11927" xfId="59691" hidden="1" xr:uid="{00000000-0005-0000-0000-00004B110000}"/>
    <cellStyle name="Comma [0] 11928" xfId="30205" hidden="1" xr:uid="{00000000-0005-0000-0000-00004C110000}"/>
    <cellStyle name="Comma [0] 11928" xfId="59592" hidden="1" xr:uid="{00000000-0005-0000-0000-00004D110000}"/>
    <cellStyle name="Comma [0] 11929" xfId="30286" hidden="1" xr:uid="{00000000-0005-0000-0000-00004E110000}"/>
    <cellStyle name="Comma [0] 11929" xfId="59673" hidden="1" xr:uid="{00000000-0005-0000-0000-00004F110000}"/>
    <cellStyle name="Comma [0] 1193" xfId="6869" hidden="1" xr:uid="{00000000-0005-0000-0000-000050110000}"/>
    <cellStyle name="Comma [0] 1193" xfId="36257" hidden="1" xr:uid="{00000000-0005-0000-0000-000051110000}"/>
    <cellStyle name="Comma [0] 11930" xfId="30265" hidden="1" xr:uid="{00000000-0005-0000-0000-000052110000}"/>
    <cellStyle name="Comma [0] 11930" xfId="59652" hidden="1" xr:uid="{00000000-0005-0000-0000-000053110000}"/>
    <cellStyle name="Comma [0] 11931" xfId="30343" hidden="1" xr:uid="{00000000-0005-0000-0000-000054110000}"/>
    <cellStyle name="Comma [0] 11931" xfId="59730" hidden="1" xr:uid="{00000000-0005-0000-0000-000055110000}"/>
    <cellStyle name="Comma [0] 11932" xfId="30284" hidden="1" xr:uid="{00000000-0005-0000-0000-000056110000}"/>
    <cellStyle name="Comma [0] 11932" xfId="59671" hidden="1" xr:uid="{00000000-0005-0000-0000-000057110000}"/>
    <cellStyle name="Comma [0] 11933" xfId="30222" hidden="1" xr:uid="{00000000-0005-0000-0000-000058110000}"/>
    <cellStyle name="Comma [0] 11933" xfId="59609" hidden="1" xr:uid="{00000000-0005-0000-0000-000059110000}"/>
    <cellStyle name="Comma [0] 11934" xfId="30350" hidden="1" xr:uid="{00000000-0005-0000-0000-00005A110000}"/>
    <cellStyle name="Comma [0] 11934" xfId="59737" hidden="1" xr:uid="{00000000-0005-0000-0000-00005B110000}"/>
    <cellStyle name="Comma [0] 11935" xfId="30352" hidden="1" xr:uid="{00000000-0005-0000-0000-00005C110000}"/>
    <cellStyle name="Comma [0] 11935" xfId="59739" hidden="1" xr:uid="{00000000-0005-0000-0000-00005D110000}"/>
    <cellStyle name="Comma [0] 11936" xfId="30316" hidden="1" xr:uid="{00000000-0005-0000-0000-00005E110000}"/>
    <cellStyle name="Comma [0] 11936" xfId="59703" hidden="1" xr:uid="{00000000-0005-0000-0000-00005F110000}"/>
    <cellStyle name="Comma [0] 11937" xfId="30321" hidden="1" xr:uid="{00000000-0005-0000-0000-000060110000}"/>
    <cellStyle name="Comma [0] 11937" xfId="59708" hidden="1" xr:uid="{00000000-0005-0000-0000-000061110000}"/>
    <cellStyle name="Comma [0] 11938" xfId="29686" hidden="1" xr:uid="{00000000-0005-0000-0000-000062110000}"/>
    <cellStyle name="Comma [0] 11938" xfId="59073" hidden="1" xr:uid="{00000000-0005-0000-0000-000063110000}"/>
    <cellStyle name="Comma [0] 11939" xfId="30305" hidden="1" xr:uid="{00000000-0005-0000-0000-000064110000}"/>
    <cellStyle name="Comma [0] 11939" xfId="59692" hidden="1" xr:uid="{00000000-0005-0000-0000-000065110000}"/>
    <cellStyle name="Comma [0] 1194" xfId="6837" hidden="1" xr:uid="{00000000-0005-0000-0000-000066110000}"/>
    <cellStyle name="Comma [0] 1194" xfId="36225" hidden="1" xr:uid="{00000000-0005-0000-0000-000067110000}"/>
    <cellStyle name="Comma [0] 11940" xfId="30210" hidden="1" xr:uid="{00000000-0005-0000-0000-000068110000}"/>
    <cellStyle name="Comma [0] 11940" xfId="59597" hidden="1" xr:uid="{00000000-0005-0000-0000-000069110000}"/>
    <cellStyle name="Comma [0] 11941" xfId="30356" hidden="1" xr:uid="{00000000-0005-0000-0000-00006A110000}"/>
    <cellStyle name="Comma [0] 11941" xfId="59743" hidden="1" xr:uid="{00000000-0005-0000-0000-00006B110000}"/>
    <cellStyle name="Comma [0] 11942" xfId="30303" hidden="1" xr:uid="{00000000-0005-0000-0000-00006C110000}"/>
    <cellStyle name="Comma [0] 11942" xfId="59690" hidden="1" xr:uid="{00000000-0005-0000-0000-00006D110000}"/>
    <cellStyle name="Comma [0] 11943" xfId="30242" hidden="1" xr:uid="{00000000-0005-0000-0000-00006E110000}"/>
    <cellStyle name="Comma [0] 11943" xfId="59629" hidden="1" xr:uid="{00000000-0005-0000-0000-00006F110000}"/>
    <cellStyle name="Comma [0] 11944" xfId="30360" hidden="1" xr:uid="{00000000-0005-0000-0000-000070110000}"/>
    <cellStyle name="Comma [0] 11944" xfId="59747" hidden="1" xr:uid="{00000000-0005-0000-0000-000071110000}"/>
    <cellStyle name="Comma [0] 11945" xfId="30362" hidden="1" xr:uid="{00000000-0005-0000-0000-000072110000}"/>
    <cellStyle name="Comma [0] 11945" xfId="59749" hidden="1" xr:uid="{00000000-0005-0000-0000-000073110000}"/>
    <cellStyle name="Comma [0] 11946" xfId="30330" hidden="1" xr:uid="{00000000-0005-0000-0000-000074110000}"/>
    <cellStyle name="Comma [0] 11946" xfId="59717" hidden="1" xr:uid="{00000000-0005-0000-0000-000075110000}"/>
    <cellStyle name="Comma [0] 11947" xfId="30334" hidden="1" xr:uid="{00000000-0005-0000-0000-000076110000}"/>
    <cellStyle name="Comma [0] 11947" xfId="59721" hidden="1" xr:uid="{00000000-0005-0000-0000-000077110000}"/>
    <cellStyle name="Comma [0] 11948" xfId="30224" hidden="1" xr:uid="{00000000-0005-0000-0000-000078110000}"/>
    <cellStyle name="Comma [0] 11948" xfId="59611" hidden="1" xr:uid="{00000000-0005-0000-0000-000079110000}"/>
    <cellStyle name="Comma [0] 11949" xfId="30322" hidden="1" xr:uid="{00000000-0005-0000-0000-00007A110000}"/>
    <cellStyle name="Comma [0] 11949" xfId="59709" hidden="1" xr:uid="{00000000-0005-0000-0000-00007B110000}"/>
    <cellStyle name="Comma [0] 1195" xfId="6841" hidden="1" xr:uid="{00000000-0005-0000-0000-00007C110000}"/>
    <cellStyle name="Comma [0] 1195" xfId="36229" hidden="1" xr:uid="{00000000-0005-0000-0000-00007D110000}"/>
    <cellStyle name="Comma [0] 11950" xfId="30214" hidden="1" xr:uid="{00000000-0005-0000-0000-00007E110000}"/>
    <cellStyle name="Comma [0] 11950" xfId="59601" hidden="1" xr:uid="{00000000-0005-0000-0000-00007F110000}"/>
    <cellStyle name="Comma [0] 11951" xfId="30366" hidden="1" xr:uid="{00000000-0005-0000-0000-000080110000}"/>
    <cellStyle name="Comma [0] 11951" xfId="59753" hidden="1" xr:uid="{00000000-0005-0000-0000-000081110000}"/>
    <cellStyle name="Comma [0] 11952" xfId="30320" hidden="1" xr:uid="{00000000-0005-0000-0000-000082110000}"/>
    <cellStyle name="Comma [0] 11952" xfId="59707" hidden="1" xr:uid="{00000000-0005-0000-0000-000083110000}"/>
    <cellStyle name="Comma [0] 11953" xfId="30289" hidden="1" xr:uid="{00000000-0005-0000-0000-000084110000}"/>
    <cellStyle name="Comma [0] 11953" xfId="59676" hidden="1" xr:uid="{00000000-0005-0000-0000-000085110000}"/>
    <cellStyle name="Comma [0] 11954" xfId="30370" hidden="1" xr:uid="{00000000-0005-0000-0000-000086110000}"/>
    <cellStyle name="Comma [0] 11954" xfId="59757" hidden="1" xr:uid="{00000000-0005-0000-0000-000087110000}"/>
    <cellStyle name="Comma [0] 11955" xfId="30372" hidden="1" xr:uid="{00000000-0005-0000-0000-000088110000}"/>
    <cellStyle name="Comma [0] 11955" xfId="59759" hidden="1" xr:uid="{00000000-0005-0000-0000-000089110000}"/>
    <cellStyle name="Comma [0] 11956" xfId="30358" hidden="1" xr:uid="{00000000-0005-0000-0000-00008A110000}"/>
    <cellStyle name="Comma [0] 11956" xfId="59745" hidden="1" xr:uid="{00000000-0005-0000-0000-00008B110000}"/>
    <cellStyle name="Comma [0] 11957" xfId="30345" hidden="1" xr:uid="{00000000-0005-0000-0000-00008C110000}"/>
    <cellStyle name="Comma [0] 11957" xfId="59732" hidden="1" xr:uid="{00000000-0005-0000-0000-00008D110000}"/>
    <cellStyle name="Comma [0] 11958" xfId="30369" hidden="1" xr:uid="{00000000-0005-0000-0000-00008E110000}"/>
    <cellStyle name="Comma [0] 11958" xfId="59756" hidden="1" xr:uid="{00000000-0005-0000-0000-00008F110000}"/>
    <cellStyle name="Comma [0] 11959" xfId="30335" hidden="1" xr:uid="{00000000-0005-0000-0000-000090110000}"/>
    <cellStyle name="Comma [0] 11959" xfId="59722" hidden="1" xr:uid="{00000000-0005-0000-0000-000091110000}"/>
    <cellStyle name="Comma [0] 1196" xfId="6731" hidden="1" xr:uid="{00000000-0005-0000-0000-000092110000}"/>
    <cellStyle name="Comma [0] 1196" xfId="36119" hidden="1" xr:uid="{00000000-0005-0000-0000-000093110000}"/>
    <cellStyle name="Comma [0] 11960" xfId="30307" hidden="1" xr:uid="{00000000-0005-0000-0000-000094110000}"/>
    <cellStyle name="Comma [0] 11960" xfId="59694" hidden="1" xr:uid="{00000000-0005-0000-0000-000095110000}"/>
    <cellStyle name="Comma [0] 11961" xfId="30374" hidden="1" xr:uid="{00000000-0005-0000-0000-000096110000}"/>
    <cellStyle name="Comma [0] 11961" xfId="59761" hidden="1" xr:uid="{00000000-0005-0000-0000-000097110000}"/>
    <cellStyle name="Comma [0] 11962" xfId="30331" hidden="1" xr:uid="{00000000-0005-0000-0000-000098110000}"/>
    <cellStyle name="Comma [0] 11962" xfId="59718" hidden="1" xr:uid="{00000000-0005-0000-0000-000099110000}"/>
    <cellStyle name="Comma [0] 11963" xfId="30365" hidden="1" xr:uid="{00000000-0005-0000-0000-00009A110000}"/>
    <cellStyle name="Comma [0] 11963" xfId="59752" hidden="1" xr:uid="{00000000-0005-0000-0000-00009B110000}"/>
    <cellStyle name="Comma [0] 11964" xfId="30378" hidden="1" xr:uid="{00000000-0005-0000-0000-00009C110000}"/>
    <cellStyle name="Comma [0] 11964" xfId="59765" hidden="1" xr:uid="{00000000-0005-0000-0000-00009D110000}"/>
    <cellStyle name="Comma [0] 11965" xfId="30380" hidden="1" xr:uid="{00000000-0005-0000-0000-00009E110000}"/>
    <cellStyle name="Comma [0] 11965" xfId="59767" hidden="1" xr:uid="{00000000-0005-0000-0000-00009F110000}"/>
    <cellStyle name="Comma [0] 11966" xfId="30248" hidden="1" xr:uid="{00000000-0005-0000-0000-0000A0110000}"/>
    <cellStyle name="Comma [0] 11966" xfId="59635" hidden="1" xr:uid="{00000000-0005-0000-0000-0000A1110000}"/>
    <cellStyle name="Comma [0] 11967" xfId="30368" hidden="1" xr:uid="{00000000-0005-0000-0000-0000A2110000}"/>
    <cellStyle name="Comma [0] 11967" xfId="59755" hidden="1" xr:uid="{00000000-0005-0000-0000-0000A3110000}"/>
    <cellStyle name="Comma [0] 11968" xfId="30308" hidden="1" xr:uid="{00000000-0005-0000-0000-0000A4110000}"/>
    <cellStyle name="Comma [0] 11968" xfId="59695" hidden="1" xr:uid="{00000000-0005-0000-0000-0000A5110000}"/>
    <cellStyle name="Comma [0] 11969" xfId="30342" hidden="1" xr:uid="{00000000-0005-0000-0000-0000A6110000}"/>
    <cellStyle name="Comma [0] 11969" xfId="59729" hidden="1" xr:uid="{00000000-0005-0000-0000-0000A7110000}"/>
    <cellStyle name="Comma [0] 1197" xfId="6829" hidden="1" xr:uid="{00000000-0005-0000-0000-0000A8110000}"/>
    <cellStyle name="Comma [0] 1197" xfId="36217" hidden="1" xr:uid="{00000000-0005-0000-0000-0000A9110000}"/>
    <cellStyle name="Comma [0] 11970" xfId="30355" hidden="1" xr:uid="{00000000-0005-0000-0000-0000AA110000}"/>
    <cellStyle name="Comma [0] 11970" xfId="59742" hidden="1" xr:uid="{00000000-0005-0000-0000-0000AB110000}"/>
    <cellStyle name="Comma [0] 11971" xfId="30383" hidden="1" xr:uid="{00000000-0005-0000-0000-0000AC110000}"/>
    <cellStyle name="Comma [0] 11971" xfId="59770" hidden="1" xr:uid="{00000000-0005-0000-0000-0000AD110000}"/>
    <cellStyle name="Comma [0] 11972" xfId="30346" hidden="1" xr:uid="{00000000-0005-0000-0000-0000AE110000}"/>
    <cellStyle name="Comma [0] 11972" xfId="59733" hidden="1" xr:uid="{00000000-0005-0000-0000-0000AF110000}"/>
    <cellStyle name="Comma [0] 11973" xfId="30306" hidden="1" xr:uid="{00000000-0005-0000-0000-0000B0110000}"/>
    <cellStyle name="Comma [0] 11973" xfId="59693" hidden="1" xr:uid="{00000000-0005-0000-0000-0000B1110000}"/>
    <cellStyle name="Comma [0] 11974" xfId="30385" hidden="1" xr:uid="{00000000-0005-0000-0000-0000B2110000}"/>
    <cellStyle name="Comma [0] 11974" xfId="59772" hidden="1" xr:uid="{00000000-0005-0000-0000-0000B3110000}"/>
    <cellStyle name="Comma [0] 11975" xfId="30387" hidden="1" xr:uid="{00000000-0005-0000-0000-0000B4110000}"/>
    <cellStyle name="Comma [0] 11975" xfId="59774" hidden="1" xr:uid="{00000000-0005-0000-0000-0000B5110000}"/>
    <cellStyle name="Comma [0] 11976" xfId="29740" hidden="1" xr:uid="{00000000-0005-0000-0000-0000B6110000}"/>
    <cellStyle name="Comma [0] 11976" xfId="59127" hidden="1" xr:uid="{00000000-0005-0000-0000-0000B7110000}"/>
    <cellStyle name="Comma [0] 11977" xfId="29696" hidden="1" xr:uid="{00000000-0005-0000-0000-0000B8110000}"/>
    <cellStyle name="Comma [0] 11977" xfId="59083" hidden="1" xr:uid="{00000000-0005-0000-0000-0000B9110000}"/>
    <cellStyle name="Comma [0] 11978" xfId="30393" hidden="1" xr:uid="{00000000-0005-0000-0000-0000BA110000}"/>
    <cellStyle name="Comma [0] 11978" xfId="59780" hidden="1" xr:uid="{00000000-0005-0000-0000-0000BB110000}"/>
    <cellStyle name="Comma [0] 11979" xfId="30399" hidden="1" xr:uid="{00000000-0005-0000-0000-0000BC110000}"/>
    <cellStyle name="Comma [0] 11979" xfId="59786" hidden="1" xr:uid="{00000000-0005-0000-0000-0000BD110000}"/>
    <cellStyle name="Comma [0] 1198" xfId="6721" hidden="1" xr:uid="{00000000-0005-0000-0000-0000BE110000}"/>
    <cellStyle name="Comma [0] 1198" xfId="36109" hidden="1" xr:uid="{00000000-0005-0000-0000-0000BF110000}"/>
    <cellStyle name="Comma [0] 11980" xfId="30401" hidden="1" xr:uid="{00000000-0005-0000-0000-0000C0110000}"/>
    <cellStyle name="Comma [0] 11980" xfId="59788" hidden="1" xr:uid="{00000000-0005-0000-0000-0000C1110000}"/>
    <cellStyle name="Comma [0] 11981" xfId="30392" hidden="1" xr:uid="{00000000-0005-0000-0000-0000C2110000}"/>
    <cellStyle name="Comma [0] 11981" xfId="59779" hidden="1" xr:uid="{00000000-0005-0000-0000-0000C3110000}"/>
    <cellStyle name="Comma [0] 11982" xfId="30397" hidden="1" xr:uid="{00000000-0005-0000-0000-0000C4110000}"/>
    <cellStyle name="Comma [0] 11982" xfId="59784" hidden="1" xr:uid="{00000000-0005-0000-0000-0000C5110000}"/>
    <cellStyle name="Comma [0] 11983" xfId="30403" hidden="1" xr:uid="{00000000-0005-0000-0000-0000C6110000}"/>
    <cellStyle name="Comma [0] 11983" xfId="59790" hidden="1" xr:uid="{00000000-0005-0000-0000-0000C7110000}"/>
    <cellStyle name="Comma [0] 11984" xfId="30405" hidden="1" xr:uid="{00000000-0005-0000-0000-0000C8110000}"/>
    <cellStyle name="Comma [0] 11984" xfId="59792" hidden="1" xr:uid="{00000000-0005-0000-0000-0000C9110000}"/>
    <cellStyle name="Comma [0] 11985" xfId="29697" hidden="1" xr:uid="{00000000-0005-0000-0000-0000CA110000}"/>
    <cellStyle name="Comma [0] 11985" xfId="59084" hidden="1" xr:uid="{00000000-0005-0000-0000-0000CB110000}"/>
    <cellStyle name="Comma [0] 11986" xfId="29675" hidden="1" xr:uid="{00000000-0005-0000-0000-0000CC110000}"/>
    <cellStyle name="Comma [0] 11986" xfId="59062" hidden="1" xr:uid="{00000000-0005-0000-0000-0000CD110000}"/>
    <cellStyle name="Comma [0] 11987" xfId="30416" hidden="1" xr:uid="{00000000-0005-0000-0000-0000CE110000}"/>
    <cellStyle name="Comma [0] 11987" xfId="59803" hidden="1" xr:uid="{00000000-0005-0000-0000-0000CF110000}"/>
    <cellStyle name="Comma [0] 11988" xfId="30425" hidden="1" xr:uid="{00000000-0005-0000-0000-0000D0110000}"/>
    <cellStyle name="Comma [0] 11988" xfId="59812" hidden="1" xr:uid="{00000000-0005-0000-0000-0000D1110000}"/>
    <cellStyle name="Comma [0] 11989" xfId="30436" hidden="1" xr:uid="{00000000-0005-0000-0000-0000D2110000}"/>
    <cellStyle name="Comma [0] 11989" xfId="59823" hidden="1" xr:uid="{00000000-0005-0000-0000-0000D3110000}"/>
    <cellStyle name="Comma [0] 1199" xfId="6873" hidden="1" xr:uid="{00000000-0005-0000-0000-0000D4110000}"/>
    <cellStyle name="Comma [0] 1199" xfId="36261" hidden="1" xr:uid="{00000000-0005-0000-0000-0000D5110000}"/>
    <cellStyle name="Comma [0] 11990" xfId="30442" hidden="1" xr:uid="{00000000-0005-0000-0000-0000D6110000}"/>
    <cellStyle name="Comma [0] 11990" xfId="59829" hidden="1" xr:uid="{00000000-0005-0000-0000-0000D7110000}"/>
    <cellStyle name="Comma [0] 11991" xfId="30424" hidden="1" xr:uid="{00000000-0005-0000-0000-0000D8110000}"/>
    <cellStyle name="Comma [0] 11991" xfId="59811" hidden="1" xr:uid="{00000000-0005-0000-0000-0000D9110000}"/>
    <cellStyle name="Comma [0] 11992" xfId="30434" hidden="1" xr:uid="{00000000-0005-0000-0000-0000DA110000}"/>
    <cellStyle name="Comma [0] 11992" xfId="59821" hidden="1" xr:uid="{00000000-0005-0000-0000-0000DB110000}"/>
    <cellStyle name="Comma [0] 11993" xfId="30454" hidden="1" xr:uid="{00000000-0005-0000-0000-0000DC110000}"/>
    <cellStyle name="Comma [0] 11993" xfId="59841" hidden="1" xr:uid="{00000000-0005-0000-0000-0000DD110000}"/>
    <cellStyle name="Comma [0] 11994" xfId="30456" hidden="1" xr:uid="{00000000-0005-0000-0000-0000DE110000}"/>
    <cellStyle name="Comma [0] 11994" xfId="59843" hidden="1" xr:uid="{00000000-0005-0000-0000-0000DF110000}"/>
    <cellStyle name="Comma [0] 11995" xfId="30407" hidden="1" xr:uid="{00000000-0005-0000-0000-0000E0110000}"/>
    <cellStyle name="Comma [0] 11995" xfId="59794" hidden="1" xr:uid="{00000000-0005-0000-0000-0000E1110000}"/>
    <cellStyle name="Comma [0] 11996" xfId="29663" hidden="1" xr:uid="{00000000-0005-0000-0000-0000E2110000}"/>
    <cellStyle name="Comma [0] 11996" xfId="59050" hidden="1" xr:uid="{00000000-0005-0000-0000-0000E3110000}"/>
    <cellStyle name="Comma [0] 11997" xfId="30410" hidden="1" xr:uid="{00000000-0005-0000-0000-0000E4110000}"/>
    <cellStyle name="Comma [0] 11997" xfId="59797" hidden="1" xr:uid="{00000000-0005-0000-0000-0000E5110000}"/>
    <cellStyle name="Comma [0] 11998" xfId="29674" hidden="1" xr:uid="{00000000-0005-0000-0000-0000E6110000}"/>
    <cellStyle name="Comma [0] 11998" xfId="59061" hidden="1" xr:uid="{00000000-0005-0000-0000-0000E7110000}"/>
    <cellStyle name="Comma [0] 11999" xfId="29673" hidden="1" xr:uid="{00000000-0005-0000-0000-0000E8110000}"/>
    <cellStyle name="Comma [0] 11999" xfId="59060" hidden="1" xr:uid="{00000000-0005-0000-0000-0000E9110000}"/>
    <cellStyle name="Comma [0] 12" xfId="772" hidden="1" xr:uid="{00000000-0005-0000-0000-0000F5110000}"/>
    <cellStyle name="Comma [0] 12" xfId="86" hidden="1" xr:uid="{00000000-0005-0000-0000-0000ED110000}"/>
    <cellStyle name="Comma [0] 12" xfId="598" hidden="1" xr:uid="{00000000-0005-0000-0000-0000F0110000}"/>
    <cellStyle name="Comma [0] 12" xfId="434" hidden="1" xr:uid="{00000000-0005-0000-0000-0000F1110000}"/>
    <cellStyle name="Comma [0] 12" xfId="250" hidden="1" xr:uid="{00000000-0005-0000-0000-0000EC110000}"/>
    <cellStyle name="Comma [0] 12" xfId="1485" hidden="1" xr:uid="{00000000-0005-0000-0000-0000FA110000}"/>
    <cellStyle name="Comma [0] 12" xfId="815" hidden="1" xr:uid="{00000000-0005-0000-0000-0000F2110000}"/>
    <cellStyle name="Comma [0] 12" xfId="642" hidden="1" xr:uid="{00000000-0005-0000-0000-0000EF110000}"/>
    <cellStyle name="Comma [0] 12" xfId="1650" hidden="1" xr:uid="{00000000-0005-0000-0000-0000FB110000}"/>
    <cellStyle name="Comma [0] 12" xfId="936" hidden="1" xr:uid="{00000000-0005-0000-0000-0000F4110000}"/>
    <cellStyle name="Comma [0] 12" xfId="1322" hidden="1" xr:uid="{00000000-0005-0000-0000-0000F7110000}"/>
    <cellStyle name="Comma [0] 12" xfId="1278" hidden="1" xr:uid="{00000000-0005-0000-0000-0000F8110000}"/>
    <cellStyle name="Comma [0] 12" xfId="980" hidden="1" xr:uid="{00000000-0005-0000-0000-0000F3110000}"/>
    <cellStyle name="Comma [0] 12" xfId="294" hidden="1" xr:uid="{00000000-0005-0000-0000-0000EB110000}"/>
    <cellStyle name="Comma [0] 12" xfId="1114" hidden="1" xr:uid="{00000000-0005-0000-0000-0000F9110000}"/>
    <cellStyle name="Comma [0] 12" xfId="1157" hidden="1" xr:uid="{00000000-0005-0000-0000-0000F6110000}"/>
    <cellStyle name="Comma [0] 12" xfId="477" hidden="1" xr:uid="{00000000-0005-0000-0000-0000EE110000}"/>
    <cellStyle name="Comma [0] 12" xfId="1442" hidden="1" xr:uid="{00000000-0005-0000-0000-0000FD110000}"/>
    <cellStyle name="Comma [0] 12" xfId="129" hidden="1" xr:uid="{00000000-0005-0000-0000-0000EA110000}"/>
    <cellStyle name="Comma [0] 12" xfId="63078" hidden="1" xr:uid="{00000000-0005-0000-0000-00001F120000}"/>
    <cellStyle name="Comma [0] 12" xfId="1813" hidden="1" xr:uid="{00000000-0005-0000-0000-0000FE110000}"/>
    <cellStyle name="Comma [0] 12" xfId="1978" hidden="1" xr:uid="{00000000-0005-0000-0000-0000FF110000}"/>
    <cellStyle name="Comma [0] 12" xfId="1934" hidden="1" xr:uid="{00000000-0005-0000-0000-000000120000}"/>
    <cellStyle name="Comma [0] 12" xfId="1770" hidden="1" xr:uid="{00000000-0005-0000-0000-000001120000}"/>
    <cellStyle name="Comma [0] 12" xfId="2144" hidden="1" xr:uid="{00000000-0005-0000-0000-000002120000}"/>
    <cellStyle name="Comma [0] 12" xfId="2308" hidden="1" xr:uid="{00000000-0005-0000-0000-000003120000}"/>
    <cellStyle name="Comma [0] 12" xfId="2265" hidden="1" xr:uid="{00000000-0005-0000-0000-000004120000}"/>
    <cellStyle name="Comma [0] 12" xfId="2101" hidden="1" xr:uid="{00000000-0005-0000-0000-000005120000}"/>
    <cellStyle name="Comma [0] 12" xfId="4539" hidden="1" xr:uid="{00000000-0005-0000-0000-000006120000}"/>
    <cellStyle name="Comma [0] 12" xfId="33927" hidden="1" xr:uid="{00000000-0005-0000-0000-000007120000}"/>
    <cellStyle name="Comma [0] 12" xfId="61198" hidden="1" xr:uid="{00000000-0005-0000-0000-000008120000}"/>
    <cellStyle name="Comma [0] 12" xfId="61280" hidden="1" xr:uid="{00000000-0005-0000-0000-000009120000}"/>
    <cellStyle name="Comma [0] 12" xfId="61364" hidden="1" xr:uid="{00000000-0005-0000-0000-00000A120000}"/>
    <cellStyle name="Comma [0] 12" xfId="61446" hidden="1" xr:uid="{00000000-0005-0000-0000-00000B120000}"/>
    <cellStyle name="Comma [0] 12" xfId="61529" hidden="1" xr:uid="{00000000-0005-0000-0000-00000C120000}"/>
    <cellStyle name="Comma [0] 12" xfId="61611" hidden="1" xr:uid="{00000000-0005-0000-0000-00000D120000}"/>
    <cellStyle name="Comma [0] 12" xfId="61691" hidden="1" xr:uid="{00000000-0005-0000-0000-00000E120000}"/>
    <cellStyle name="Comma [0] 12" xfId="62586" hidden="1" xr:uid="{00000000-0005-0000-0000-000019120000}"/>
    <cellStyle name="Comma [0] 12" xfId="61937" hidden="1" xr:uid="{00000000-0005-0000-0000-000011120000}"/>
    <cellStyle name="Comma [0] 12" xfId="62185" hidden="1" xr:uid="{00000000-0005-0000-0000-000014120000}"/>
    <cellStyle name="Comma [0] 12" xfId="62267" hidden="1" xr:uid="{00000000-0005-0000-0000-000015120000}"/>
    <cellStyle name="Comma [0] 12" xfId="61855" hidden="1" xr:uid="{00000000-0005-0000-0000-000010120000}"/>
    <cellStyle name="Comma [0] 12" xfId="62996" hidden="1" xr:uid="{00000000-0005-0000-0000-00001E120000}"/>
    <cellStyle name="Comma [0] 12" xfId="62347" hidden="1" xr:uid="{00000000-0005-0000-0000-000016120000}"/>
    <cellStyle name="Comma [0] 12" xfId="62103" hidden="1" xr:uid="{00000000-0005-0000-0000-000013120000}"/>
    <cellStyle name="Comma [0] 12" xfId="62504" hidden="1" xr:uid="{00000000-0005-0000-0000-000018120000}"/>
    <cellStyle name="Comma [0] 12" xfId="62752" hidden="1" xr:uid="{00000000-0005-0000-0000-00001B120000}"/>
    <cellStyle name="Comma [0] 12" xfId="62834" hidden="1" xr:uid="{00000000-0005-0000-0000-00001C120000}"/>
    <cellStyle name="Comma [0] 12" xfId="62429" hidden="1" xr:uid="{00000000-0005-0000-0000-000017120000}"/>
    <cellStyle name="Comma [0] 12" xfId="61773" hidden="1" xr:uid="{00000000-0005-0000-0000-00000F120000}"/>
    <cellStyle name="Comma [0] 12" xfId="62916" hidden="1" xr:uid="{00000000-0005-0000-0000-00001D120000}"/>
    <cellStyle name="Comma [0] 12" xfId="62670" hidden="1" xr:uid="{00000000-0005-0000-0000-00001A120000}"/>
    <cellStyle name="Comma [0] 12" xfId="62021" hidden="1" xr:uid="{00000000-0005-0000-0000-000012120000}"/>
    <cellStyle name="Comma [0] 12" xfId="1606" hidden="1" xr:uid="{00000000-0005-0000-0000-0000FC110000}"/>
    <cellStyle name="Comma [0] 120" xfId="4759" hidden="1" xr:uid="{00000000-0005-0000-0000-000020120000}"/>
    <cellStyle name="Comma [0] 120" xfId="34147" hidden="1" xr:uid="{00000000-0005-0000-0000-000021120000}"/>
    <cellStyle name="Comma [0] 1200" xfId="6827" hidden="1" xr:uid="{00000000-0005-0000-0000-000022120000}"/>
    <cellStyle name="Comma [0] 1200" xfId="36215" hidden="1" xr:uid="{00000000-0005-0000-0000-000023120000}"/>
    <cellStyle name="Comma [0] 12000" xfId="30461" hidden="1" xr:uid="{00000000-0005-0000-0000-000024120000}"/>
    <cellStyle name="Comma [0] 12000" xfId="59848" hidden="1" xr:uid="{00000000-0005-0000-0000-000025120000}"/>
    <cellStyle name="Comma [0] 12001" xfId="29749" hidden="1" xr:uid="{00000000-0005-0000-0000-000026120000}"/>
    <cellStyle name="Comma [0] 12001" xfId="59136" hidden="1" xr:uid="{00000000-0005-0000-0000-000027120000}"/>
    <cellStyle name="Comma [0] 12002" xfId="29950" hidden="1" xr:uid="{00000000-0005-0000-0000-000028120000}"/>
    <cellStyle name="Comma [0] 12002" xfId="59337" hidden="1" xr:uid="{00000000-0005-0000-0000-000029120000}"/>
    <cellStyle name="Comma [0] 12003" xfId="30473" hidden="1" xr:uid="{00000000-0005-0000-0000-00002A120000}"/>
    <cellStyle name="Comma [0] 12003" xfId="59860" hidden="1" xr:uid="{00000000-0005-0000-0000-00002B120000}"/>
    <cellStyle name="Comma [0] 12004" xfId="30475" hidden="1" xr:uid="{00000000-0005-0000-0000-00002C120000}"/>
    <cellStyle name="Comma [0] 12004" xfId="59862" hidden="1" xr:uid="{00000000-0005-0000-0000-00002D120000}"/>
    <cellStyle name="Comma [0] 12005" xfId="30464" hidden="1" xr:uid="{00000000-0005-0000-0000-00002E120000}"/>
    <cellStyle name="Comma [0] 12005" xfId="59851" hidden="1" xr:uid="{00000000-0005-0000-0000-00002F120000}"/>
    <cellStyle name="Comma [0] 12006" xfId="30472" hidden="1" xr:uid="{00000000-0005-0000-0000-000030120000}"/>
    <cellStyle name="Comma [0] 12006" xfId="59859" hidden="1" xr:uid="{00000000-0005-0000-0000-000031120000}"/>
    <cellStyle name="Comma [0] 12007" xfId="29959" hidden="1" xr:uid="{00000000-0005-0000-0000-000032120000}"/>
    <cellStyle name="Comma [0] 12007" xfId="59346" hidden="1" xr:uid="{00000000-0005-0000-0000-000033120000}"/>
    <cellStyle name="Comma [0] 12008" xfId="30458" hidden="1" xr:uid="{00000000-0005-0000-0000-000034120000}"/>
    <cellStyle name="Comma [0] 12008" xfId="59845" hidden="1" xr:uid="{00000000-0005-0000-0000-000035120000}"/>
    <cellStyle name="Comma [0] 12009" xfId="30491" hidden="1" xr:uid="{00000000-0005-0000-0000-000036120000}"/>
    <cellStyle name="Comma [0] 12009" xfId="59878" hidden="1" xr:uid="{00000000-0005-0000-0000-000037120000}"/>
    <cellStyle name="Comma [0] 1201" xfId="6796" hidden="1" xr:uid="{00000000-0005-0000-0000-000038120000}"/>
    <cellStyle name="Comma [0] 1201" xfId="36184" hidden="1" xr:uid="{00000000-0005-0000-0000-000039120000}"/>
    <cellStyle name="Comma [0] 12010" xfId="30499" hidden="1" xr:uid="{00000000-0005-0000-0000-00003A120000}"/>
    <cellStyle name="Comma [0] 12010" xfId="59886" hidden="1" xr:uid="{00000000-0005-0000-0000-00003B120000}"/>
    <cellStyle name="Comma [0] 12011" xfId="30408" hidden="1" xr:uid="{00000000-0005-0000-0000-00003C120000}"/>
    <cellStyle name="Comma [0] 12011" xfId="59795" hidden="1" xr:uid="{00000000-0005-0000-0000-00003D120000}"/>
    <cellStyle name="Comma [0] 12012" xfId="30487" hidden="1" xr:uid="{00000000-0005-0000-0000-00003E120000}"/>
    <cellStyle name="Comma [0] 12012" xfId="59874" hidden="1" xr:uid="{00000000-0005-0000-0000-00003F120000}"/>
    <cellStyle name="Comma [0] 12013" xfId="30508" hidden="1" xr:uid="{00000000-0005-0000-0000-000040120000}"/>
    <cellStyle name="Comma [0] 12013" xfId="59895" hidden="1" xr:uid="{00000000-0005-0000-0000-000041120000}"/>
    <cellStyle name="Comma [0] 12014" xfId="30510" hidden="1" xr:uid="{00000000-0005-0000-0000-000042120000}"/>
    <cellStyle name="Comma [0] 12014" xfId="59897" hidden="1" xr:uid="{00000000-0005-0000-0000-000043120000}"/>
    <cellStyle name="Comma [0] 12015" xfId="30469" hidden="1" xr:uid="{00000000-0005-0000-0000-000044120000}"/>
    <cellStyle name="Comma [0] 12015" xfId="59856" hidden="1" xr:uid="{00000000-0005-0000-0000-000045120000}"/>
    <cellStyle name="Comma [0] 12016" xfId="30414" hidden="1" xr:uid="{00000000-0005-0000-0000-000046120000}"/>
    <cellStyle name="Comma [0] 12016" xfId="59801" hidden="1" xr:uid="{00000000-0005-0000-0000-000047120000}"/>
    <cellStyle name="Comma [0] 12017" xfId="30467" hidden="1" xr:uid="{00000000-0005-0000-0000-000048120000}"/>
    <cellStyle name="Comma [0] 12017" xfId="59854" hidden="1" xr:uid="{00000000-0005-0000-0000-000049120000}"/>
    <cellStyle name="Comma [0] 12018" xfId="30451" hidden="1" xr:uid="{00000000-0005-0000-0000-00004A120000}"/>
    <cellStyle name="Comma [0] 12018" xfId="59838" hidden="1" xr:uid="{00000000-0005-0000-0000-00004B120000}"/>
    <cellStyle name="Comma [0] 12019" xfId="30447" hidden="1" xr:uid="{00000000-0005-0000-0000-00004C120000}"/>
    <cellStyle name="Comma [0] 12019" xfId="59834" hidden="1" xr:uid="{00000000-0005-0000-0000-00004D120000}"/>
    <cellStyle name="Comma [0] 1202" xfId="6877" hidden="1" xr:uid="{00000000-0005-0000-0000-00004E120000}"/>
    <cellStyle name="Comma [0] 1202" xfId="36265" hidden="1" xr:uid="{00000000-0005-0000-0000-00004F120000}"/>
    <cellStyle name="Comma [0] 12020" xfId="30518" hidden="1" xr:uid="{00000000-0005-0000-0000-000050120000}"/>
    <cellStyle name="Comma [0] 12020" xfId="59905" hidden="1" xr:uid="{00000000-0005-0000-0000-000051120000}"/>
    <cellStyle name="Comma [0] 12021" xfId="30390" hidden="1" xr:uid="{00000000-0005-0000-0000-000052120000}"/>
    <cellStyle name="Comma [0] 12021" xfId="59777" hidden="1" xr:uid="{00000000-0005-0000-0000-000053120000}"/>
    <cellStyle name="Comma [0] 12022" xfId="29698" hidden="1" xr:uid="{00000000-0005-0000-0000-000054120000}"/>
    <cellStyle name="Comma [0] 12022" xfId="59085" hidden="1" xr:uid="{00000000-0005-0000-0000-000055120000}"/>
    <cellStyle name="Comma [0] 12023" xfId="30526" hidden="1" xr:uid="{00000000-0005-0000-0000-000056120000}"/>
    <cellStyle name="Comma [0] 12023" xfId="59913" hidden="1" xr:uid="{00000000-0005-0000-0000-000057120000}"/>
    <cellStyle name="Comma [0] 12024" xfId="30528" hidden="1" xr:uid="{00000000-0005-0000-0000-000058120000}"/>
    <cellStyle name="Comma [0] 12024" xfId="59915" hidden="1" xr:uid="{00000000-0005-0000-0000-000059120000}"/>
    <cellStyle name="Comma [0] 12025" xfId="30477" hidden="1" xr:uid="{00000000-0005-0000-0000-00005A120000}"/>
    <cellStyle name="Comma [0] 12025" xfId="59864" hidden="1" xr:uid="{00000000-0005-0000-0000-00005B120000}"/>
    <cellStyle name="Comma [0] 12026" xfId="30453" hidden="1" xr:uid="{00000000-0005-0000-0000-00005C120000}"/>
    <cellStyle name="Comma [0] 12026" xfId="59840" hidden="1" xr:uid="{00000000-0005-0000-0000-00005D120000}"/>
    <cellStyle name="Comma [0] 12027" xfId="30488" hidden="1" xr:uid="{00000000-0005-0000-0000-00005E120000}"/>
    <cellStyle name="Comma [0] 12027" xfId="59875" hidden="1" xr:uid="{00000000-0005-0000-0000-00005F120000}"/>
    <cellStyle name="Comma [0] 12028" xfId="30420" hidden="1" xr:uid="{00000000-0005-0000-0000-000060120000}"/>
    <cellStyle name="Comma [0] 12028" xfId="59807" hidden="1" xr:uid="{00000000-0005-0000-0000-000061120000}"/>
    <cellStyle name="Comma [0] 12029" xfId="30490" hidden="1" xr:uid="{00000000-0005-0000-0000-000062120000}"/>
    <cellStyle name="Comma [0] 12029" xfId="59877" hidden="1" xr:uid="{00000000-0005-0000-0000-000063120000}"/>
    <cellStyle name="Comma [0] 1203" xfId="6879" hidden="1" xr:uid="{00000000-0005-0000-0000-000064120000}"/>
    <cellStyle name="Comma [0] 1203" xfId="36267" hidden="1" xr:uid="{00000000-0005-0000-0000-000065120000}"/>
    <cellStyle name="Comma [0] 12030" xfId="30535" hidden="1" xr:uid="{00000000-0005-0000-0000-000066120000}"/>
    <cellStyle name="Comma [0] 12030" xfId="59922" hidden="1" xr:uid="{00000000-0005-0000-0000-000067120000}"/>
    <cellStyle name="Comma [0] 12031" xfId="30478" hidden="1" xr:uid="{00000000-0005-0000-0000-000068120000}"/>
    <cellStyle name="Comma [0] 12031" xfId="59865" hidden="1" xr:uid="{00000000-0005-0000-0000-000069120000}"/>
    <cellStyle name="Comma [0] 12032" xfId="30435" hidden="1" xr:uid="{00000000-0005-0000-0000-00006A120000}"/>
    <cellStyle name="Comma [0] 12032" xfId="59822" hidden="1" xr:uid="{00000000-0005-0000-0000-00006B120000}"/>
    <cellStyle name="Comma [0] 12033" xfId="30541" hidden="1" xr:uid="{00000000-0005-0000-0000-00006C120000}"/>
    <cellStyle name="Comma [0] 12033" xfId="59928" hidden="1" xr:uid="{00000000-0005-0000-0000-00006D120000}"/>
    <cellStyle name="Comma [0] 12034" xfId="30543" hidden="1" xr:uid="{00000000-0005-0000-0000-00006E120000}"/>
    <cellStyle name="Comma [0] 12034" xfId="59930" hidden="1" xr:uid="{00000000-0005-0000-0000-00006F120000}"/>
    <cellStyle name="Comma [0] 12035" xfId="30496" hidden="1" xr:uid="{00000000-0005-0000-0000-000070120000}"/>
    <cellStyle name="Comma [0] 12035" xfId="59883" hidden="1" xr:uid="{00000000-0005-0000-0000-000071120000}"/>
    <cellStyle name="Comma [0] 12036" xfId="30502" hidden="1" xr:uid="{00000000-0005-0000-0000-000072120000}"/>
    <cellStyle name="Comma [0] 12036" xfId="59889" hidden="1" xr:uid="{00000000-0005-0000-0000-000073120000}"/>
    <cellStyle name="Comma [0] 12037" xfId="30389" hidden="1" xr:uid="{00000000-0005-0000-0000-000074120000}"/>
    <cellStyle name="Comma [0] 12037" xfId="59776" hidden="1" xr:uid="{00000000-0005-0000-0000-000075120000}"/>
    <cellStyle name="Comma [0] 12038" xfId="30452" hidden="1" xr:uid="{00000000-0005-0000-0000-000076120000}"/>
    <cellStyle name="Comma [0] 12038" xfId="59839" hidden="1" xr:uid="{00000000-0005-0000-0000-000077120000}"/>
    <cellStyle name="Comma [0] 12039" xfId="30460" hidden="1" xr:uid="{00000000-0005-0000-0000-000078120000}"/>
    <cellStyle name="Comma [0] 12039" xfId="59847" hidden="1" xr:uid="{00000000-0005-0000-0000-000079120000}"/>
    <cellStyle name="Comma [0] 1204" xfId="6865" hidden="1" xr:uid="{00000000-0005-0000-0000-00007A120000}"/>
    <cellStyle name="Comma [0] 1204" xfId="36253" hidden="1" xr:uid="{00000000-0005-0000-0000-00007B120000}"/>
    <cellStyle name="Comma [0] 12040" xfId="30549" hidden="1" xr:uid="{00000000-0005-0000-0000-00007C120000}"/>
    <cellStyle name="Comma [0] 12040" xfId="59936" hidden="1" xr:uid="{00000000-0005-0000-0000-00007D120000}"/>
    <cellStyle name="Comma [0] 12041" xfId="30463" hidden="1" xr:uid="{00000000-0005-0000-0000-00007E120000}"/>
    <cellStyle name="Comma [0] 12041" xfId="59850" hidden="1" xr:uid="{00000000-0005-0000-0000-00007F120000}"/>
    <cellStyle name="Comma [0] 12042" xfId="30423" hidden="1" xr:uid="{00000000-0005-0000-0000-000080120000}"/>
    <cellStyle name="Comma [0] 12042" xfId="59810" hidden="1" xr:uid="{00000000-0005-0000-0000-000081120000}"/>
    <cellStyle name="Comma [0] 12043" xfId="30554" hidden="1" xr:uid="{00000000-0005-0000-0000-000082120000}"/>
    <cellStyle name="Comma [0] 12043" xfId="59941" hidden="1" xr:uid="{00000000-0005-0000-0000-000083120000}"/>
    <cellStyle name="Comma [0] 12044" xfId="30556" hidden="1" xr:uid="{00000000-0005-0000-0000-000084120000}"/>
    <cellStyle name="Comma [0] 12044" xfId="59943" hidden="1" xr:uid="{00000000-0005-0000-0000-000085120000}"/>
    <cellStyle name="Comma [0] 12045" xfId="30515" hidden="1" xr:uid="{00000000-0005-0000-0000-000086120000}"/>
    <cellStyle name="Comma [0] 12045" xfId="59902" hidden="1" xr:uid="{00000000-0005-0000-0000-000087120000}"/>
    <cellStyle name="Comma [0] 12046" xfId="30521" hidden="1" xr:uid="{00000000-0005-0000-0000-000088120000}"/>
    <cellStyle name="Comma [0] 12046" xfId="59908" hidden="1" xr:uid="{00000000-0005-0000-0000-000089120000}"/>
    <cellStyle name="Comma [0] 12047" xfId="30422" hidden="1" xr:uid="{00000000-0005-0000-0000-00008A120000}"/>
    <cellStyle name="Comma [0] 12047" xfId="59809" hidden="1" xr:uid="{00000000-0005-0000-0000-00008B120000}"/>
    <cellStyle name="Comma [0] 12048" xfId="30503" hidden="1" xr:uid="{00000000-0005-0000-0000-00008C120000}"/>
    <cellStyle name="Comma [0] 12048" xfId="59890" hidden="1" xr:uid="{00000000-0005-0000-0000-00008D120000}"/>
    <cellStyle name="Comma [0] 12049" xfId="30482" hidden="1" xr:uid="{00000000-0005-0000-0000-00008E120000}"/>
    <cellStyle name="Comma [0] 12049" xfId="59869" hidden="1" xr:uid="{00000000-0005-0000-0000-00008F120000}"/>
    <cellStyle name="Comma [0] 1205" xfId="6852" hidden="1" xr:uid="{00000000-0005-0000-0000-000090120000}"/>
    <cellStyle name="Comma [0] 1205" xfId="36240" hidden="1" xr:uid="{00000000-0005-0000-0000-000091120000}"/>
    <cellStyle name="Comma [0] 12050" xfId="30560" hidden="1" xr:uid="{00000000-0005-0000-0000-000092120000}"/>
    <cellStyle name="Comma [0] 12050" xfId="59947" hidden="1" xr:uid="{00000000-0005-0000-0000-000093120000}"/>
    <cellStyle name="Comma [0] 12051" xfId="30501" hidden="1" xr:uid="{00000000-0005-0000-0000-000094120000}"/>
    <cellStyle name="Comma [0] 12051" xfId="59888" hidden="1" xr:uid="{00000000-0005-0000-0000-000095120000}"/>
    <cellStyle name="Comma [0] 12052" xfId="30439" hidden="1" xr:uid="{00000000-0005-0000-0000-000096120000}"/>
    <cellStyle name="Comma [0] 12052" xfId="59826" hidden="1" xr:uid="{00000000-0005-0000-0000-000097120000}"/>
    <cellStyle name="Comma [0] 12053" xfId="30567" hidden="1" xr:uid="{00000000-0005-0000-0000-000098120000}"/>
    <cellStyle name="Comma [0] 12053" xfId="59954" hidden="1" xr:uid="{00000000-0005-0000-0000-000099120000}"/>
    <cellStyle name="Comma [0] 12054" xfId="30569" hidden="1" xr:uid="{00000000-0005-0000-0000-00009A120000}"/>
    <cellStyle name="Comma [0] 12054" xfId="59956" hidden="1" xr:uid="{00000000-0005-0000-0000-00009B120000}"/>
    <cellStyle name="Comma [0] 12055" xfId="30533" hidden="1" xr:uid="{00000000-0005-0000-0000-00009C120000}"/>
    <cellStyle name="Comma [0] 12055" xfId="59920" hidden="1" xr:uid="{00000000-0005-0000-0000-00009D120000}"/>
    <cellStyle name="Comma [0] 12056" xfId="30538" hidden="1" xr:uid="{00000000-0005-0000-0000-00009E120000}"/>
    <cellStyle name="Comma [0] 12056" xfId="59925" hidden="1" xr:uid="{00000000-0005-0000-0000-00009F120000}"/>
    <cellStyle name="Comma [0] 12057" xfId="29968" hidden="1" xr:uid="{00000000-0005-0000-0000-0000A0120000}"/>
    <cellStyle name="Comma [0] 12057" xfId="59355" hidden="1" xr:uid="{00000000-0005-0000-0000-0000A1120000}"/>
    <cellStyle name="Comma [0] 12058" xfId="30522" hidden="1" xr:uid="{00000000-0005-0000-0000-0000A2120000}"/>
    <cellStyle name="Comma [0] 12058" xfId="59909" hidden="1" xr:uid="{00000000-0005-0000-0000-0000A3120000}"/>
    <cellStyle name="Comma [0] 12059" xfId="30427" hidden="1" xr:uid="{00000000-0005-0000-0000-0000A4120000}"/>
    <cellStyle name="Comma [0] 12059" xfId="59814" hidden="1" xr:uid="{00000000-0005-0000-0000-0000A5120000}"/>
    <cellStyle name="Comma [0] 1206" xfId="6876" hidden="1" xr:uid="{00000000-0005-0000-0000-0000A6120000}"/>
    <cellStyle name="Comma [0] 1206" xfId="36264" hidden="1" xr:uid="{00000000-0005-0000-0000-0000A7120000}"/>
    <cellStyle name="Comma [0] 12060" xfId="30573" hidden="1" xr:uid="{00000000-0005-0000-0000-0000A8120000}"/>
    <cellStyle name="Comma [0] 12060" xfId="59960" hidden="1" xr:uid="{00000000-0005-0000-0000-0000A9120000}"/>
    <cellStyle name="Comma [0] 12061" xfId="30520" hidden="1" xr:uid="{00000000-0005-0000-0000-0000AA120000}"/>
    <cellStyle name="Comma [0] 12061" xfId="59907" hidden="1" xr:uid="{00000000-0005-0000-0000-0000AB120000}"/>
    <cellStyle name="Comma [0] 12062" xfId="30459" hidden="1" xr:uid="{00000000-0005-0000-0000-0000AC120000}"/>
    <cellStyle name="Comma [0] 12062" xfId="59846" hidden="1" xr:uid="{00000000-0005-0000-0000-0000AD120000}"/>
    <cellStyle name="Comma [0] 12063" xfId="30577" hidden="1" xr:uid="{00000000-0005-0000-0000-0000AE120000}"/>
    <cellStyle name="Comma [0] 12063" xfId="59964" hidden="1" xr:uid="{00000000-0005-0000-0000-0000AF120000}"/>
    <cellStyle name="Comma [0] 12064" xfId="30579" hidden="1" xr:uid="{00000000-0005-0000-0000-0000B0120000}"/>
    <cellStyle name="Comma [0] 12064" xfId="59966" hidden="1" xr:uid="{00000000-0005-0000-0000-0000B1120000}"/>
    <cellStyle name="Comma [0] 12065" xfId="30547" hidden="1" xr:uid="{00000000-0005-0000-0000-0000B2120000}"/>
    <cellStyle name="Comma [0] 12065" xfId="59934" hidden="1" xr:uid="{00000000-0005-0000-0000-0000B3120000}"/>
    <cellStyle name="Comma [0] 12066" xfId="30551" hidden="1" xr:uid="{00000000-0005-0000-0000-0000B4120000}"/>
    <cellStyle name="Comma [0] 12066" xfId="59938" hidden="1" xr:uid="{00000000-0005-0000-0000-0000B5120000}"/>
    <cellStyle name="Comma [0] 12067" xfId="30441" hidden="1" xr:uid="{00000000-0005-0000-0000-0000B6120000}"/>
    <cellStyle name="Comma [0] 12067" xfId="59828" hidden="1" xr:uid="{00000000-0005-0000-0000-0000B7120000}"/>
    <cellStyle name="Comma [0] 12068" xfId="30539" hidden="1" xr:uid="{00000000-0005-0000-0000-0000B8120000}"/>
    <cellStyle name="Comma [0] 12068" xfId="59926" hidden="1" xr:uid="{00000000-0005-0000-0000-0000B9120000}"/>
    <cellStyle name="Comma [0] 12069" xfId="30431" hidden="1" xr:uid="{00000000-0005-0000-0000-0000BA120000}"/>
    <cellStyle name="Comma [0] 12069" xfId="59818" hidden="1" xr:uid="{00000000-0005-0000-0000-0000BB120000}"/>
    <cellStyle name="Comma [0] 1207" xfId="6842" hidden="1" xr:uid="{00000000-0005-0000-0000-0000BC120000}"/>
    <cellStyle name="Comma [0] 1207" xfId="36230" hidden="1" xr:uid="{00000000-0005-0000-0000-0000BD120000}"/>
    <cellStyle name="Comma [0] 12070" xfId="30583" hidden="1" xr:uid="{00000000-0005-0000-0000-0000BE120000}"/>
    <cellStyle name="Comma [0] 12070" xfId="59970" hidden="1" xr:uid="{00000000-0005-0000-0000-0000BF120000}"/>
    <cellStyle name="Comma [0] 12071" xfId="30537" hidden="1" xr:uid="{00000000-0005-0000-0000-0000C0120000}"/>
    <cellStyle name="Comma [0] 12071" xfId="59924" hidden="1" xr:uid="{00000000-0005-0000-0000-0000C1120000}"/>
    <cellStyle name="Comma [0] 12072" xfId="30506" hidden="1" xr:uid="{00000000-0005-0000-0000-0000C2120000}"/>
    <cellStyle name="Comma [0] 12072" xfId="59893" hidden="1" xr:uid="{00000000-0005-0000-0000-0000C3120000}"/>
    <cellStyle name="Comma [0] 12073" xfId="30587" hidden="1" xr:uid="{00000000-0005-0000-0000-0000C4120000}"/>
    <cellStyle name="Comma [0] 12073" xfId="59974" hidden="1" xr:uid="{00000000-0005-0000-0000-0000C5120000}"/>
    <cellStyle name="Comma [0] 12074" xfId="30589" hidden="1" xr:uid="{00000000-0005-0000-0000-0000C6120000}"/>
    <cellStyle name="Comma [0] 12074" xfId="59976" hidden="1" xr:uid="{00000000-0005-0000-0000-0000C7120000}"/>
    <cellStyle name="Comma [0] 12075" xfId="30575" hidden="1" xr:uid="{00000000-0005-0000-0000-0000C8120000}"/>
    <cellStyle name="Comma [0] 12075" xfId="59962" hidden="1" xr:uid="{00000000-0005-0000-0000-0000C9120000}"/>
    <cellStyle name="Comma [0] 12076" xfId="30562" hidden="1" xr:uid="{00000000-0005-0000-0000-0000CA120000}"/>
    <cellStyle name="Comma [0] 12076" xfId="59949" hidden="1" xr:uid="{00000000-0005-0000-0000-0000CB120000}"/>
    <cellStyle name="Comma [0] 12077" xfId="30586" hidden="1" xr:uid="{00000000-0005-0000-0000-0000CC120000}"/>
    <cellStyle name="Comma [0] 12077" xfId="59973" hidden="1" xr:uid="{00000000-0005-0000-0000-0000CD120000}"/>
    <cellStyle name="Comma [0] 12078" xfId="30552" hidden="1" xr:uid="{00000000-0005-0000-0000-0000CE120000}"/>
    <cellStyle name="Comma [0] 12078" xfId="59939" hidden="1" xr:uid="{00000000-0005-0000-0000-0000CF120000}"/>
    <cellStyle name="Comma [0] 12079" xfId="30524" hidden="1" xr:uid="{00000000-0005-0000-0000-0000D0120000}"/>
    <cellStyle name="Comma [0] 12079" xfId="59911" hidden="1" xr:uid="{00000000-0005-0000-0000-0000D1120000}"/>
    <cellStyle name="Comma [0] 1208" xfId="6814" hidden="1" xr:uid="{00000000-0005-0000-0000-0000D2120000}"/>
    <cellStyle name="Comma [0] 1208" xfId="36202" hidden="1" xr:uid="{00000000-0005-0000-0000-0000D3120000}"/>
    <cellStyle name="Comma [0] 12080" xfId="30591" hidden="1" xr:uid="{00000000-0005-0000-0000-0000D4120000}"/>
    <cellStyle name="Comma [0] 12080" xfId="59978" hidden="1" xr:uid="{00000000-0005-0000-0000-0000D5120000}"/>
    <cellStyle name="Comma [0] 12081" xfId="30548" hidden="1" xr:uid="{00000000-0005-0000-0000-0000D6120000}"/>
    <cellStyle name="Comma [0] 12081" xfId="59935" hidden="1" xr:uid="{00000000-0005-0000-0000-0000D7120000}"/>
    <cellStyle name="Comma [0] 12082" xfId="30582" hidden="1" xr:uid="{00000000-0005-0000-0000-0000D8120000}"/>
    <cellStyle name="Comma [0] 12082" xfId="59969" hidden="1" xr:uid="{00000000-0005-0000-0000-0000D9120000}"/>
    <cellStyle name="Comma [0] 12083" xfId="30595" hidden="1" xr:uid="{00000000-0005-0000-0000-0000DA120000}"/>
    <cellStyle name="Comma [0] 12083" xfId="59982" hidden="1" xr:uid="{00000000-0005-0000-0000-0000DB120000}"/>
    <cellStyle name="Comma [0] 12084" xfId="30597" hidden="1" xr:uid="{00000000-0005-0000-0000-0000DC120000}"/>
    <cellStyle name="Comma [0] 12084" xfId="59984" hidden="1" xr:uid="{00000000-0005-0000-0000-0000DD120000}"/>
    <cellStyle name="Comma [0] 12085" xfId="30465" hidden="1" xr:uid="{00000000-0005-0000-0000-0000DE120000}"/>
    <cellStyle name="Comma [0] 12085" xfId="59852" hidden="1" xr:uid="{00000000-0005-0000-0000-0000DF120000}"/>
    <cellStyle name="Comma [0] 12086" xfId="30585" hidden="1" xr:uid="{00000000-0005-0000-0000-0000E0120000}"/>
    <cellStyle name="Comma [0] 12086" xfId="59972" hidden="1" xr:uid="{00000000-0005-0000-0000-0000E1120000}"/>
    <cellStyle name="Comma [0] 12087" xfId="30525" hidden="1" xr:uid="{00000000-0005-0000-0000-0000E2120000}"/>
    <cellStyle name="Comma [0] 12087" xfId="59912" hidden="1" xr:uid="{00000000-0005-0000-0000-0000E3120000}"/>
    <cellStyle name="Comma [0] 12088" xfId="30559" hidden="1" xr:uid="{00000000-0005-0000-0000-0000E4120000}"/>
    <cellStyle name="Comma [0] 12088" xfId="59946" hidden="1" xr:uid="{00000000-0005-0000-0000-0000E5120000}"/>
    <cellStyle name="Comma [0] 12089" xfId="30572" hidden="1" xr:uid="{00000000-0005-0000-0000-0000E6120000}"/>
    <cellStyle name="Comma [0] 12089" xfId="59959" hidden="1" xr:uid="{00000000-0005-0000-0000-0000E7120000}"/>
    <cellStyle name="Comma [0] 1209" xfId="6881" hidden="1" xr:uid="{00000000-0005-0000-0000-0000E8120000}"/>
    <cellStyle name="Comma [0] 1209" xfId="36269" hidden="1" xr:uid="{00000000-0005-0000-0000-0000E9120000}"/>
    <cellStyle name="Comma [0] 12090" xfId="30600" hidden="1" xr:uid="{00000000-0005-0000-0000-0000EA120000}"/>
    <cellStyle name="Comma [0] 12090" xfId="59987" hidden="1" xr:uid="{00000000-0005-0000-0000-0000EB120000}"/>
    <cellStyle name="Comma [0] 12091" xfId="30563" hidden="1" xr:uid="{00000000-0005-0000-0000-0000EC120000}"/>
    <cellStyle name="Comma [0] 12091" xfId="59950" hidden="1" xr:uid="{00000000-0005-0000-0000-0000ED120000}"/>
    <cellStyle name="Comma [0] 12092" xfId="30523" hidden="1" xr:uid="{00000000-0005-0000-0000-0000EE120000}"/>
    <cellStyle name="Comma [0] 12092" xfId="59910" hidden="1" xr:uid="{00000000-0005-0000-0000-0000EF120000}"/>
    <cellStyle name="Comma [0] 12093" xfId="30602" hidden="1" xr:uid="{00000000-0005-0000-0000-0000F0120000}"/>
    <cellStyle name="Comma [0] 12093" xfId="59989" hidden="1" xr:uid="{00000000-0005-0000-0000-0000F1120000}"/>
    <cellStyle name="Comma [0] 12094" xfId="30604" hidden="1" xr:uid="{00000000-0005-0000-0000-0000F2120000}"/>
    <cellStyle name="Comma [0] 12094" xfId="59991" hidden="1" xr:uid="{00000000-0005-0000-0000-0000F3120000}"/>
    <cellStyle name="Comma [0] 12095" xfId="28222" hidden="1" xr:uid="{00000000-0005-0000-0000-0000F4120000}"/>
    <cellStyle name="Comma [0] 12095" xfId="57609" hidden="1" xr:uid="{00000000-0005-0000-0000-0000F5120000}"/>
    <cellStyle name="Comma [0] 12096" xfId="28238" hidden="1" xr:uid="{00000000-0005-0000-0000-0000F6120000}"/>
    <cellStyle name="Comma [0] 12096" xfId="57625" hidden="1" xr:uid="{00000000-0005-0000-0000-0000F7120000}"/>
    <cellStyle name="Comma [0] 12097" xfId="28242" hidden="1" xr:uid="{00000000-0005-0000-0000-0000F8120000}"/>
    <cellStyle name="Comma [0] 12097" xfId="57629" hidden="1" xr:uid="{00000000-0005-0000-0000-0000F9120000}"/>
    <cellStyle name="Comma [0] 12098" xfId="30609" hidden="1" xr:uid="{00000000-0005-0000-0000-0000FA120000}"/>
    <cellStyle name="Comma [0] 12098" xfId="59996" hidden="1" xr:uid="{00000000-0005-0000-0000-0000FB120000}"/>
    <cellStyle name="Comma [0] 12099" xfId="30611" hidden="1" xr:uid="{00000000-0005-0000-0000-0000FC120000}"/>
    <cellStyle name="Comma [0] 12099" xfId="59998" hidden="1" xr:uid="{00000000-0005-0000-0000-0000FD120000}"/>
    <cellStyle name="Comma [0] 121" xfId="4727" hidden="1" xr:uid="{00000000-0005-0000-0000-0000FE120000}"/>
    <cellStyle name="Comma [0] 121" xfId="34115" hidden="1" xr:uid="{00000000-0005-0000-0000-0000FF120000}"/>
    <cellStyle name="Comma [0] 1210" xfId="6838" hidden="1" xr:uid="{00000000-0005-0000-0000-000000130000}"/>
    <cellStyle name="Comma [0] 1210" xfId="36226" hidden="1" xr:uid="{00000000-0005-0000-0000-000001130000}"/>
    <cellStyle name="Comma [0] 12100" xfId="28237" hidden="1" xr:uid="{00000000-0005-0000-0000-000002130000}"/>
    <cellStyle name="Comma [0] 12100" xfId="57624" hidden="1" xr:uid="{00000000-0005-0000-0000-000003130000}"/>
    <cellStyle name="Comma [0] 12101" xfId="30607" hidden="1" xr:uid="{00000000-0005-0000-0000-000004130000}"/>
    <cellStyle name="Comma [0] 12101" xfId="59994" hidden="1" xr:uid="{00000000-0005-0000-0000-000005130000}"/>
    <cellStyle name="Comma [0] 12102" xfId="30613" hidden="1" xr:uid="{00000000-0005-0000-0000-000006130000}"/>
    <cellStyle name="Comma [0] 12102" xfId="60000" hidden="1" xr:uid="{00000000-0005-0000-0000-000007130000}"/>
    <cellStyle name="Comma [0] 12103" xfId="30615" hidden="1" xr:uid="{00000000-0005-0000-0000-000008130000}"/>
    <cellStyle name="Comma [0] 12103" xfId="60002" hidden="1" xr:uid="{00000000-0005-0000-0000-000009130000}"/>
    <cellStyle name="Comma [0] 12104" xfId="28230" hidden="1" xr:uid="{00000000-0005-0000-0000-00000A130000}"/>
    <cellStyle name="Comma [0] 12104" xfId="57617" hidden="1" xr:uid="{00000000-0005-0000-0000-00000B130000}"/>
    <cellStyle name="Comma [0] 12105" xfId="29652" hidden="1" xr:uid="{00000000-0005-0000-0000-00000C130000}"/>
    <cellStyle name="Comma [0] 12105" xfId="59039" hidden="1" xr:uid="{00000000-0005-0000-0000-00000D130000}"/>
    <cellStyle name="Comma [0] 12106" xfId="30626" hidden="1" xr:uid="{00000000-0005-0000-0000-00000E130000}"/>
    <cellStyle name="Comma [0] 12106" xfId="60013" hidden="1" xr:uid="{00000000-0005-0000-0000-00000F130000}"/>
    <cellStyle name="Comma [0] 12107" xfId="30635" hidden="1" xr:uid="{00000000-0005-0000-0000-000010130000}"/>
    <cellStyle name="Comma [0] 12107" xfId="60022" hidden="1" xr:uid="{00000000-0005-0000-0000-000011130000}"/>
    <cellStyle name="Comma [0] 12108" xfId="30646" hidden="1" xr:uid="{00000000-0005-0000-0000-000012130000}"/>
    <cellStyle name="Comma [0] 12108" xfId="60033" hidden="1" xr:uid="{00000000-0005-0000-0000-000013130000}"/>
    <cellStyle name="Comma [0] 12109" xfId="30652" hidden="1" xr:uid="{00000000-0005-0000-0000-000014130000}"/>
    <cellStyle name="Comma [0] 12109" xfId="60039" hidden="1" xr:uid="{00000000-0005-0000-0000-000015130000}"/>
    <cellStyle name="Comma [0] 1211" xfId="6872" hidden="1" xr:uid="{00000000-0005-0000-0000-000016130000}"/>
    <cellStyle name="Comma [0] 1211" xfId="36260" hidden="1" xr:uid="{00000000-0005-0000-0000-000017130000}"/>
    <cellStyle name="Comma [0] 12110" xfId="30634" hidden="1" xr:uid="{00000000-0005-0000-0000-000018130000}"/>
    <cellStyle name="Comma [0] 12110" xfId="60021" hidden="1" xr:uid="{00000000-0005-0000-0000-000019130000}"/>
    <cellStyle name="Comma [0] 12111" xfId="30644" hidden="1" xr:uid="{00000000-0005-0000-0000-00001A130000}"/>
    <cellStyle name="Comma [0] 12111" xfId="60031" hidden="1" xr:uid="{00000000-0005-0000-0000-00001B130000}"/>
    <cellStyle name="Comma [0] 12112" xfId="30664" hidden="1" xr:uid="{00000000-0005-0000-0000-00001C130000}"/>
    <cellStyle name="Comma [0] 12112" xfId="60051" hidden="1" xr:uid="{00000000-0005-0000-0000-00001D130000}"/>
    <cellStyle name="Comma [0] 12113" xfId="30666" hidden="1" xr:uid="{00000000-0005-0000-0000-00001E130000}"/>
    <cellStyle name="Comma [0] 12113" xfId="60053" hidden="1" xr:uid="{00000000-0005-0000-0000-00001F130000}"/>
    <cellStyle name="Comma [0] 12114" xfId="30617" hidden="1" xr:uid="{00000000-0005-0000-0000-000020130000}"/>
    <cellStyle name="Comma [0] 12114" xfId="60004" hidden="1" xr:uid="{00000000-0005-0000-0000-000021130000}"/>
    <cellStyle name="Comma [0] 12115" xfId="28273" hidden="1" xr:uid="{00000000-0005-0000-0000-000022130000}"/>
    <cellStyle name="Comma [0] 12115" xfId="57660" hidden="1" xr:uid="{00000000-0005-0000-0000-000023130000}"/>
    <cellStyle name="Comma [0] 12116" xfId="30620" hidden="1" xr:uid="{00000000-0005-0000-0000-000024130000}"/>
    <cellStyle name="Comma [0] 12116" xfId="60007" hidden="1" xr:uid="{00000000-0005-0000-0000-000025130000}"/>
    <cellStyle name="Comma [0] 12117" xfId="28227" hidden="1" xr:uid="{00000000-0005-0000-0000-000026130000}"/>
    <cellStyle name="Comma [0] 12117" xfId="57614" hidden="1" xr:uid="{00000000-0005-0000-0000-000027130000}"/>
    <cellStyle name="Comma [0] 12118" xfId="28229" hidden="1" xr:uid="{00000000-0005-0000-0000-000028130000}"/>
    <cellStyle name="Comma [0] 12118" xfId="57616" hidden="1" xr:uid="{00000000-0005-0000-0000-000029130000}"/>
    <cellStyle name="Comma [0] 12119" xfId="30671" hidden="1" xr:uid="{00000000-0005-0000-0000-00002A130000}"/>
    <cellStyle name="Comma [0] 12119" xfId="60058" hidden="1" xr:uid="{00000000-0005-0000-0000-00002B130000}"/>
    <cellStyle name="Comma [0] 1212" xfId="6885" hidden="1" xr:uid="{00000000-0005-0000-0000-00002C130000}"/>
    <cellStyle name="Comma [0] 1212" xfId="36273" hidden="1" xr:uid="{00000000-0005-0000-0000-00002D130000}"/>
    <cellStyle name="Comma [0] 12120" xfId="29653" hidden="1" xr:uid="{00000000-0005-0000-0000-00002E130000}"/>
    <cellStyle name="Comma [0] 12120" xfId="59040" hidden="1" xr:uid="{00000000-0005-0000-0000-00002F130000}"/>
    <cellStyle name="Comma [0] 12121" xfId="28487" hidden="1" xr:uid="{00000000-0005-0000-0000-000030130000}"/>
    <cellStyle name="Comma [0] 12121" xfId="57874" hidden="1" xr:uid="{00000000-0005-0000-0000-000031130000}"/>
    <cellStyle name="Comma [0] 12122" xfId="30683" hidden="1" xr:uid="{00000000-0005-0000-0000-000032130000}"/>
    <cellStyle name="Comma [0] 12122" xfId="60070" hidden="1" xr:uid="{00000000-0005-0000-0000-000033130000}"/>
    <cellStyle name="Comma [0] 12123" xfId="30685" hidden="1" xr:uid="{00000000-0005-0000-0000-000034130000}"/>
    <cellStyle name="Comma [0] 12123" xfId="60072" hidden="1" xr:uid="{00000000-0005-0000-0000-000035130000}"/>
    <cellStyle name="Comma [0] 12124" xfId="30674" hidden="1" xr:uid="{00000000-0005-0000-0000-000036130000}"/>
    <cellStyle name="Comma [0] 12124" xfId="60061" hidden="1" xr:uid="{00000000-0005-0000-0000-000037130000}"/>
    <cellStyle name="Comma [0] 12125" xfId="30682" hidden="1" xr:uid="{00000000-0005-0000-0000-000038130000}"/>
    <cellStyle name="Comma [0] 12125" xfId="60069" hidden="1" xr:uid="{00000000-0005-0000-0000-000039130000}"/>
    <cellStyle name="Comma [0] 12126" xfId="28226" hidden="1" xr:uid="{00000000-0005-0000-0000-00003A130000}"/>
    <cellStyle name="Comma [0] 12126" xfId="57613" hidden="1" xr:uid="{00000000-0005-0000-0000-00003B130000}"/>
    <cellStyle name="Comma [0] 12127" xfId="30668" hidden="1" xr:uid="{00000000-0005-0000-0000-00003C130000}"/>
    <cellStyle name="Comma [0] 12127" xfId="60055" hidden="1" xr:uid="{00000000-0005-0000-0000-00003D130000}"/>
    <cellStyle name="Comma [0] 12128" xfId="30701" hidden="1" xr:uid="{00000000-0005-0000-0000-00003E130000}"/>
    <cellStyle name="Comma [0] 12128" xfId="60088" hidden="1" xr:uid="{00000000-0005-0000-0000-00003F130000}"/>
    <cellStyle name="Comma [0] 12129" xfId="30709" hidden="1" xr:uid="{00000000-0005-0000-0000-000040130000}"/>
    <cellStyle name="Comma [0] 12129" xfId="60096" hidden="1" xr:uid="{00000000-0005-0000-0000-000041130000}"/>
    <cellStyle name="Comma [0] 1213" xfId="6887" hidden="1" xr:uid="{00000000-0005-0000-0000-000042130000}"/>
    <cellStyle name="Comma [0] 1213" xfId="36275" hidden="1" xr:uid="{00000000-0005-0000-0000-000043130000}"/>
    <cellStyle name="Comma [0] 12130" xfId="30618" hidden="1" xr:uid="{00000000-0005-0000-0000-000044130000}"/>
    <cellStyle name="Comma [0] 12130" xfId="60005" hidden="1" xr:uid="{00000000-0005-0000-0000-000045130000}"/>
    <cellStyle name="Comma [0] 12131" xfId="30697" hidden="1" xr:uid="{00000000-0005-0000-0000-000046130000}"/>
    <cellStyle name="Comma [0] 12131" xfId="60084" hidden="1" xr:uid="{00000000-0005-0000-0000-000047130000}"/>
    <cellStyle name="Comma [0] 12132" xfId="30718" hidden="1" xr:uid="{00000000-0005-0000-0000-000048130000}"/>
    <cellStyle name="Comma [0] 12132" xfId="60105" hidden="1" xr:uid="{00000000-0005-0000-0000-000049130000}"/>
    <cellStyle name="Comma [0] 12133" xfId="30720" hidden="1" xr:uid="{00000000-0005-0000-0000-00004A130000}"/>
    <cellStyle name="Comma [0] 12133" xfId="60107" hidden="1" xr:uid="{00000000-0005-0000-0000-00004B130000}"/>
    <cellStyle name="Comma [0] 12134" xfId="30679" hidden="1" xr:uid="{00000000-0005-0000-0000-00004C130000}"/>
    <cellStyle name="Comma [0] 12134" xfId="60066" hidden="1" xr:uid="{00000000-0005-0000-0000-00004D130000}"/>
    <cellStyle name="Comma [0] 12135" xfId="30624" hidden="1" xr:uid="{00000000-0005-0000-0000-00004E130000}"/>
    <cellStyle name="Comma [0] 12135" xfId="60011" hidden="1" xr:uid="{00000000-0005-0000-0000-00004F130000}"/>
    <cellStyle name="Comma [0] 12136" xfId="30677" hidden="1" xr:uid="{00000000-0005-0000-0000-000050130000}"/>
    <cellStyle name="Comma [0] 12136" xfId="60064" hidden="1" xr:uid="{00000000-0005-0000-0000-000051130000}"/>
    <cellStyle name="Comma [0] 12137" xfId="30661" hidden="1" xr:uid="{00000000-0005-0000-0000-000052130000}"/>
    <cellStyle name="Comma [0] 12137" xfId="60048" hidden="1" xr:uid="{00000000-0005-0000-0000-000053130000}"/>
    <cellStyle name="Comma [0] 12138" xfId="30657" hidden="1" xr:uid="{00000000-0005-0000-0000-000054130000}"/>
    <cellStyle name="Comma [0] 12138" xfId="60044" hidden="1" xr:uid="{00000000-0005-0000-0000-000055130000}"/>
    <cellStyle name="Comma [0] 12139" xfId="30728" hidden="1" xr:uid="{00000000-0005-0000-0000-000056130000}"/>
    <cellStyle name="Comma [0] 12139" xfId="60115" hidden="1" xr:uid="{00000000-0005-0000-0000-000057130000}"/>
    <cellStyle name="Comma [0] 1214" xfId="6755" hidden="1" xr:uid="{00000000-0005-0000-0000-000058130000}"/>
    <cellStyle name="Comma [0] 1214" xfId="36143" hidden="1" xr:uid="{00000000-0005-0000-0000-000059130000}"/>
    <cellStyle name="Comma [0] 12140" xfId="28234" hidden="1" xr:uid="{00000000-0005-0000-0000-00005A130000}"/>
    <cellStyle name="Comma [0] 12140" xfId="57621" hidden="1" xr:uid="{00000000-0005-0000-0000-00005B130000}"/>
    <cellStyle name="Comma [0] 12141" xfId="28240" hidden="1" xr:uid="{00000000-0005-0000-0000-00005C130000}"/>
    <cellStyle name="Comma [0] 12141" xfId="57627" hidden="1" xr:uid="{00000000-0005-0000-0000-00005D130000}"/>
    <cellStyle name="Comma [0] 12142" xfId="30736" hidden="1" xr:uid="{00000000-0005-0000-0000-00005E130000}"/>
    <cellStyle name="Comma [0] 12142" xfId="60123" hidden="1" xr:uid="{00000000-0005-0000-0000-00005F130000}"/>
    <cellStyle name="Comma [0] 12143" xfId="30738" hidden="1" xr:uid="{00000000-0005-0000-0000-000060130000}"/>
    <cellStyle name="Comma [0] 12143" xfId="60125" hidden="1" xr:uid="{00000000-0005-0000-0000-000061130000}"/>
    <cellStyle name="Comma [0] 12144" xfId="30687" hidden="1" xr:uid="{00000000-0005-0000-0000-000062130000}"/>
    <cellStyle name="Comma [0] 12144" xfId="60074" hidden="1" xr:uid="{00000000-0005-0000-0000-000063130000}"/>
    <cellStyle name="Comma [0] 12145" xfId="30663" hidden="1" xr:uid="{00000000-0005-0000-0000-000064130000}"/>
    <cellStyle name="Comma [0] 12145" xfId="60050" hidden="1" xr:uid="{00000000-0005-0000-0000-000065130000}"/>
    <cellStyle name="Comma [0] 12146" xfId="30698" hidden="1" xr:uid="{00000000-0005-0000-0000-000066130000}"/>
    <cellStyle name="Comma [0] 12146" xfId="60085" hidden="1" xr:uid="{00000000-0005-0000-0000-000067130000}"/>
    <cellStyle name="Comma [0] 12147" xfId="30630" hidden="1" xr:uid="{00000000-0005-0000-0000-000068130000}"/>
    <cellStyle name="Comma [0] 12147" xfId="60017" hidden="1" xr:uid="{00000000-0005-0000-0000-000069130000}"/>
    <cellStyle name="Comma [0] 12148" xfId="30700" hidden="1" xr:uid="{00000000-0005-0000-0000-00006A130000}"/>
    <cellStyle name="Comma [0] 12148" xfId="60087" hidden="1" xr:uid="{00000000-0005-0000-0000-00006B130000}"/>
    <cellStyle name="Comma [0] 12149" xfId="30745" hidden="1" xr:uid="{00000000-0005-0000-0000-00006C130000}"/>
    <cellStyle name="Comma [0] 12149" xfId="60132" hidden="1" xr:uid="{00000000-0005-0000-0000-00006D130000}"/>
    <cellStyle name="Comma [0] 1215" xfId="6875" hidden="1" xr:uid="{00000000-0005-0000-0000-00006E130000}"/>
    <cellStyle name="Comma [0] 1215" xfId="36263" hidden="1" xr:uid="{00000000-0005-0000-0000-00006F130000}"/>
    <cellStyle name="Comma [0] 12150" xfId="30688" hidden="1" xr:uid="{00000000-0005-0000-0000-000070130000}"/>
    <cellStyle name="Comma [0] 12150" xfId="60075" hidden="1" xr:uid="{00000000-0005-0000-0000-000071130000}"/>
    <cellStyle name="Comma [0] 12151" xfId="30645" hidden="1" xr:uid="{00000000-0005-0000-0000-000072130000}"/>
    <cellStyle name="Comma [0] 12151" xfId="60032" hidden="1" xr:uid="{00000000-0005-0000-0000-000073130000}"/>
    <cellStyle name="Comma [0] 12152" xfId="30751" hidden="1" xr:uid="{00000000-0005-0000-0000-000074130000}"/>
    <cellStyle name="Comma [0] 12152" xfId="60138" hidden="1" xr:uid="{00000000-0005-0000-0000-000075130000}"/>
    <cellStyle name="Comma [0] 12153" xfId="30753" hidden="1" xr:uid="{00000000-0005-0000-0000-000076130000}"/>
    <cellStyle name="Comma [0] 12153" xfId="60140" hidden="1" xr:uid="{00000000-0005-0000-0000-000077130000}"/>
    <cellStyle name="Comma [0] 12154" xfId="30706" hidden="1" xr:uid="{00000000-0005-0000-0000-000078130000}"/>
    <cellStyle name="Comma [0] 12154" xfId="60093" hidden="1" xr:uid="{00000000-0005-0000-0000-000079130000}"/>
    <cellStyle name="Comma [0] 12155" xfId="30712" hidden="1" xr:uid="{00000000-0005-0000-0000-00007A130000}"/>
    <cellStyle name="Comma [0] 12155" xfId="60099" hidden="1" xr:uid="{00000000-0005-0000-0000-00007B130000}"/>
    <cellStyle name="Comma [0] 12156" xfId="28232" hidden="1" xr:uid="{00000000-0005-0000-0000-00007C130000}"/>
    <cellStyle name="Comma [0] 12156" xfId="57619" hidden="1" xr:uid="{00000000-0005-0000-0000-00007D130000}"/>
    <cellStyle name="Comma [0] 12157" xfId="30662" hidden="1" xr:uid="{00000000-0005-0000-0000-00007E130000}"/>
    <cellStyle name="Comma [0] 12157" xfId="60049" hidden="1" xr:uid="{00000000-0005-0000-0000-00007F130000}"/>
    <cellStyle name="Comma [0] 12158" xfId="30670" hidden="1" xr:uid="{00000000-0005-0000-0000-000080130000}"/>
    <cellStyle name="Comma [0] 12158" xfId="60057" hidden="1" xr:uid="{00000000-0005-0000-0000-000081130000}"/>
    <cellStyle name="Comma [0] 12159" xfId="30759" hidden="1" xr:uid="{00000000-0005-0000-0000-000082130000}"/>
    <cellStyle name="Comma [0] 12159" xfId="60146" hidden="1" xr:uid="{00000000-0005-0000-0000-000083130000}"/>
    <cellStyle name="Comma [0] 1216" xfId="6815" hidden="1" xr:uid="{00000000-0005-0000-0000-000084130000}"/>
    <cellStyle name="Comma [0] 1216" xfId="36203" hidden="1" xr:uid="{00000000-0005-0000-0000-000085130000}"/>
    <cellStyle name="Comma [0] 12160" xfId="30673" hidden="1" xr:uid="{00000000-0005-0000-0000-000086130000}"/>
    <cellStyle name="Comma [0] 12160" xfId="60060" hidden="1" xr:uid="{00000000-0005-0000-0000-000087130000}"/>
    <cellStyle name="Comma [0] 12161" xfId="30633" hidden="1" xr:uid="{00000000-0005-0000-0000-000088130000}"/>
    <cellStyle name="Comma [0] 12161" xfId="60020" hidden="1" xr:uid="{00000000-0005-0000-0000-000089130000}"/>
    <cellStyle name="Comma [0] 12162" xfId="30764" hidden="1" xr:uid="{00000000-0005-0000-0000-00008A130000}"/>
    <cellStyle name="Comma [0] 12162" xfId="60151" hidden="1" xr:uid="{00000000-0005-0000-0000-00008B130000}"/>
    <cellStyle name="Comma [0] 12163" xfId="30766" hidden="1" xr:uid="{00000000-0005-0000-0000-00008C130000}"/>
    <cellStyle name="Comma [0] 12163" xfId="60153" hidden="1" xr:uid="{00000000-0005-0000-0000-00008D130000}"/>
    <cellStyle name="Comma [0] 12164" xfId="30725" hidden="1" xr:uid="{00000000-0005-0000-0000-00008E130000}"/>
    <cellStyle name="Comma [0] 12164" xfId="60112" hidden="1" xr:uid="{00000000-0005-0000-0000-00008F130000}"/>
    <cellStyle name="Comma [0] 12165" xfId="30731" hidden="1" xr:uid="{00000000-0005-0000-0000-000090130000}"/>
    <cellStyle name="Comma [0] 12165" xfId="60118" hidden="1" xr:uid="{00000000-0005-0000-0000-000091130000}"/>
    <cellStyle name="Comma [0] 12166" xfId="30632" hidden="1" xr:uid="{00000000-0005-0000-0000-000092130000}"/>
    <cellStyle name="Comma [0] 12166" xfId="60019" hidden="1" xr:uid="{00000000-0005-0000-0000-000093130000}"/>
    <cellStyle name="Comma [0] 12167" xfId="30713" hidden="1" xr:uid="{00000000-0005-0000-0000-000094130000}"/>
    <cellStyle name="Comma [0] 12167" xfId="60100" hidden="1" xr:uid="{00000000-0005-0000-0000-000095130000}"/>
    <cellStyle name="Comma [0] 12168" xfId="30692" hidden="1" xr:uid="{00000000-0005-0000-0000-000096130000}"/>
    <cellStyle name="Comma [0] 12168" xfId="60079" hidden="1" xr:uid="{00000000-0005-0000-0000-000097130000}"/>
    <cellStyle name="Comma [0] 12169" xfId="30770" hidden="1" xr:uid="{00000000-0005-0000-0000-000098130000}"/>
    <cellStyle name="Comma [0] 12169" xfId="60157" hidden="1" xr:uid="{00000000-0005-0000-0000-000099130000}"/>
    <cellStyle name="Comma [0] 1217" xfId="6849" hidden="1" xr:uid="{00000000-0005-0000-0000-00009A130000}"/>
    <cellStyle name="Comma [0] 1217" xfId="36237" hidden="1" xr:uid="{00000000-0005-0000-0000-00009B130000}"/>
    <cellStyle name="Comma [0] 12170" xfId="30711" hidden="1" xr:uid="{00000000-0005-0000-0000-00009C130000}"/>
    <cellStyle name="Comma [0] 12170" xfId="60098" hidden="1" xr:uid="{00000000-0005-0000-0000-00009D130000}"/>
    <cellStyle name="Comma [0] 12171" xfId="30649" hidden="1" xr:uid="{00000000-0005-0000-0000-00009E130000}"/>
    <cellStyle name="Comma [0] 12171" xfId="60036" hidden="1" xr:uid="{00000000-0005-0000-0000-00009F130000}"/>
    <cellStyle name="Comma [0] 12172" xfId="30777" hidden="1" xr:uid="{00000000-0005-0000-0000-0000A0130000}"/>
    <cellStyle name="Comma [0] 12172" xfId="60164" hidden="1" xr:uid="{00000000-0005-0000-0000-0000A1130000}"/>
    <cellStyle name="Comma [0] 12173" xfId="30779" hidden="1" xr:uid="{00000000-0005-0000-0000-0000A2130000}"/>
    <cellStyle name="Comma [0] 12173" xfId="60166" hidden="1" xr:uid="{00000000-0005-0000-0000-0000A3130000}"/>
    <cellStyle name="Comma [0] 12174" xfId="30743" hidden="1" xr:uid="{00000000-0005-0000-0000-0000A4130000}"/>
    <cellStyle name="Comma [0] 12174" xfId="60130" hidden="1" xr:uid="{00000000-0005-0000-0000-0000A5130000}"/>
    <cellStyle name="Comma [0] 12175" xfId="30748" hidden="1" xr:uid="{00000000-0005-0000-0000-0000A6130000}"/>
    <cellStyle name="Comma [0] 12175" xfId="60135" hidden="1" xr:uid="{00000000-0005-0000-0000-0000A7130000}"/>
    <cellStyle name="Comma [0] 12176" xfId="28224" hidden="1" xr:uid="{00000000-0005-0000-0000-0000A8130000}"/>
    <cellStyle name="Comma [0] 12176" xfId="57611" hidden="1" xr:uid="{00000000-0005-0000-0000-0000A9130000}"/>
    <cellStyle name="Comma [0] 12177" xfId="30732" hidden="1" xr:uid="{00000000-0005-0000-0000-0000AA130000}"/>
    <cellStyle name="Comma [0] 12177" xfId="60119" hidden="1" xr:uid="{00000000-0005-0000-0000-0000AB130000}"/>
    <cellStyle name="Comma [0] 12178" xfId="30637" hidden="1" xr:uid="{00000000-0005-0000-0000-0000AC130000}"/>
    <cellStyle name="Comma [0] 12178" xfId="60024" hidden="1" xr:uid="{00000000-0005-0000-0000-0000AD130000}"/>
    <cellStyle name="Comma [0] 12179" xfId="30783" hidden="1" xr:uid="{00000000-0005-0000-0000-0000AE130000}"/>
    <cellStyle name="Comma [0] 12179" xfId="60170" hidden="1" xr:uid="{00000000-0005-0000-0000-0000AF130000}"/>
    <cellStyle name="Comma [0] 1218" xfId="6862" hidden="1" xr:uid="{00000000-0005-0000-0000-0000B0130000}"/>
    <cellStyle name="Comma [0] 1218" xfId="36250" hidden="1" xr:uid="{00000000-0005-0000-0000-0000B1130000}"/>
    <cellStyle name="Comma [0] 12180" xfId="30730" hidden="1" xr:uid="{00000000-0005-0000-0000-0000B2130000}"/>
    <cellStyle name="Comma [0] 12180" xfId="60117" hidden="1" xr:uid="{00000000-0005-0000-0000-0000B3130000}"/>
    <cellStyle name="Comma [0] 12181" xfId="30669" hidden="1" xr:uid="{00000000-0005-0000-0000-0000B4130000}"/>
    <cellStyle name="Comma [0] 12181" xfId="60056" hidden="1" xr:uid="{00000000-0005-0000-0000-0000B5130000}"/>
    <cellStyle name="Comma [0] 12182" xfId="30787" hidden="1" xr:uid="{00000000-0005-0000-0000-0000B6130000}"/>
    <cellStyle name="Comma [0] 12182" xfId="60174" hidden="1" xr:uid="{00000000-0005-0000-0000-0000B7130000}"/>
    <cellStyle name="Comma [0] 12183" xfId="30789" hidden="1" xr:uid="{00000000-0005-0000-0000-0000B8130000}"/>
    <cellStyle name="Comma [0] 12183" xfId="60176" hidden="1" xr:uid="{00000000-0005-0000-0000-0000B9130000}"/>
    <cellStyle name="Comma [0] 12184" xfId="30757" hidden="1" xr:uid="{00000000-0005-0000-0000-0000BA130000}"/>
    <cellStyle name="Comma [0] 12184" xfId="60144" hidden="1" xr:uid="{00000000-0005-0000-0000-0000BB130000}"/>
    <cellStyle name="Comma [0] 12185" xfId="30761" hidden="1" xr:uid="{00000000-0005-0000-0000-0000BC130000}"/>
    <cellStyle name="Comma [0] 12185" xfId="60148" hidden="1" xr:uid="{00000000-0005-0000-0000-0000BD130000}"/>
    <cellStyle name="Comma [0] 12186" xfId="30651" hidden="1" xr:uid="{00000000-0005-0000-0000-0000BE130000}"/>
    <cellStyle name="Comma [0] 12186" xfId="60038" hidden="1" xr:uid="{00000000-0005-0000-0000-0000BF130000}"/>
    <cellStyle name="Comma [0] 12187" xfId="30749" hidden="1" xr:uid="{00000000-0005-0000-0000-0000C0130000}"/>
    <cellStyle name="Comma [0] 12187" xfId="60136" hidden="1" xr:uid="{00000000-0005-0000-0000-0000C1130000}"/>
    <cellStyle name="Comma [0] 12188" xfId="30641" hidden="1" xr:uid="{00000000-0005-0000-0000-0000C2130000}"/>
    <cellStyle name="Comma [0] 12188" xfId="60028" hidden="1" xr:uid="{00000000-0005-0000-0000-0000C3130000}"/>
    <cellStyle name="Comma [0] 12189" xfId="30793" hidden="1" xr:uid="{00000000-0005-0000-0000-0000C4130000}"/>
    <cellStyle name="Comma [0] 12189" xfId="60180" hidden="1" xr:uid="{00000000-0005-0000-0000-0000C5130000}"/>
    <cellStyle name="Comma [0] 1219" xfId="6890" hidden="1" xr:uid="{00000000-0005-0000-0000-0000C6130000}"/>
    <cellStyle name="Comma [0] 1219" xfId="36278" hidden="1" xr:uid="{00000000-0005-0000-0000-0000C7130000}"/>
    <cellStyle name="Comma [0] 12190" xfId="30747" hidden="1" xr:uid="{00000000-0005-0000-0000-0000C8130000}"/>
    <cellStyle name="Comma [0] 12190" xfId="60134" hidden="1" xr:uid="{00000000-0005-0000-0000-0000C9130000}"/>
    <cellStyle name="Comma [0] 12191" xfId="30716" hidden="1" xr:uid="{00000000-0005-0000-0000-0000CA130000}"/>
    <cellStyle name="Comma [0] 12191" xfId="60103" hidden="1" xr:uid="{00000000-0005-0000-0000-0000CB130000}"/>
    <cellStyle name="Comma [0] 12192" xfId="30797" hidden="1" xr:uid="{00000000-0005-0000-0000-0000CC130000}"/>
    <cellStyle name="Comma [0] 12192" xfId="60184" hidden="1" xr:uid="{00000000-0005-0000-0000-0000CD130000}"/>
    <cellStyle name="Comma [0] 12193" xfId="30799" hidden="1" xr:uid="{00000000-0005-0000-0000-0000CE130000}"/>
    <cellStyle name="Comma [0] 12193" xfId="60186" hidden="1" xr:uid="{00000000-0005-0000-0000-0000CF130000}"/>
    <cellStyle name="Comma [0] 12194" xfId="30785" hidden="1" xr:uid="{00000000-0005-0000-0000-0000D0130000}"/>
    <cellStyle name="Comma [0] 12194" xfId="60172" hidden="1" xr:uid="{00000000-0005-0000-0000-0000D1130000}"/>
    <cellStyle name="Comma [0] 12195" xfId="30772" hidden="1" xr:uid="{00000000-0005-0000-0000-0000D2130000}"/>
    <cellStyle name="Comma [0] 12195" xfId="60159" hidden="1" xr:uid="{00000000-0005-0000-0000-0000D3130000}"/>
    <cellStyle name="Comma [0] 12196" xfId="30796" hidden="1" xr:uid="{00000000-0005-0000-0000-0000D4130000}"/>
    <cellStyle name="Comma [0] 12196" xfId="60183" hidden="1" xr:uid="{00000000-0005-0000-0000-0000D5130000}"/>
    <cellStyle name="Comma [0] 12197" xfId="30762" hidden="1" xr:uid="{00000000-0005-0000-0000-0000D6130000}"/>
    <cellStyle name="Comma [0] 12197" xfId="60149" hidden="1" xr:uid="{00000000-0005-0000-0000-0000D7130000}"/>
    <cellStyle name="Comma [0] 12198" xfId="30734" hidden="1" xr:uid="{00000000-0005-0000-0000-0000D8130000}"/>
    <cellStyle name="Comma [0] 12198" xfId="60121" hidden="1" xr:uid="{00000000-0005-0000-0000-0000D9130000}"/>
    <cellStyle name="Comma [0] 12199" xfId="30801" hidden="1" xr:uid="{00000000-0005-0000-0000-0000DA130000}"/>
    <cellStyle name="Comma [0] 12199" xfId="60188" hidden="1" xr:uid="{00000000-0005-0000-0000-0000DB130000}"/>
    <cellStyle name="Comma [0] 122" xfId="4731" hidden="1" xr:uid="{00000000-0005-0000-0000-0000DC130000}"/>
    <cellStyle name="Comma [0] 122" xfId="34119" hidden="1" xr:uid="{00000000-0005-0000-0000-0000DD130000}"/>
    <cellStyle name="Comma [0] 1220" xfId="6853" hidden="1" xr:uid="{00000000-0005-0000-0000-0000DE130000}"/>
    <cellStyle name="Comma [0] 1220" xfId="36241" hidden="1" xr:uid="{00000000-0005-0000-0000-0000DF130000}"/>
    <cellStyle name="Comma [0] 12200" xfId="30758" hidden="1" xr:uid="{00000000-0005-0000-0000-0000E0130000}"/>
    <cellStyle name="Comma [0] 12200" xfId="60145" hidden="1" xr:uid="{00000000-0005-0000-0000-0000E1130000}"/>
    <cellStyle name="Comma [0] 12201" xfId="30792" hidden="1" xr:uid="{00000000-0005-0000-0000-0000E2130000}"/>
    <cellStyle name="Comma [0] 12201" xfId="60179" hidden="1" xr:uid="{00000000-0005-0000-0000-0000E3130000}"/>
    <cellStyle name="Comma [0] 12202" xfId="30805" hidden="1" xr:uid="{00000000-0005-0000-0000-0000E4130000}"/>
    <cellStyle name="Comma [0] 12202" xfId="60192" hidden="1" xr:uid="{00000000-0005-0000-0000-0000E5130000}"/>
    <cellStyle name="Comma [0] 12203" xfId="30807" hidden="1" xr:uid="{00000000-0005-0000-0000-0000E6130000}"/>
    <cellStyle name="Comma [0] 12203" xfId="60194" hidden="1" xr:uid="{00000000-0005-0000-0000-0000E7130000}"/>
    <cellStyle name="Comma [0] 12204" xfId="30675" hidden="1" xr:uid="{00000000-0005-0000-0000-0000E8130000}"/>
    <cellStyle name="Comma [0] 12204" xfId="60062" hidden="1" xr:uid="{00000000-0005-0000-0000-0000E9130000}"/>
    <cellStyle name="Comma [0] 12205" xfId="30795" hidden="1" xr:uid="{00000000-0005-0000-0000-0000EA130000}"/>
    <cellStyle name="Comma [0] 12205" xfId="60182" hidden="1" xr:uid="{00000000-0005-0000-0000-0000EB130000}"/>
    <cellStyle name="Comma [0] 12206" xfId="30735" hidden="1" xr:uid="{00000000-0005-0000-0000-0000EC130000}"/>
    <cellStyle name="Comma [0] 12206" xfId="60122" hidden="1" xr:uid="{00000000-0005-0000-0000-0000ED130000}"/>
    <cellStyle name="Comma [0] 12207" xfId="30769" hidden="1" xr:uid="{00000000-0005-0000-0000-0000EE130000}"/>
    <cellStyle name="Comma [0] 12207" xfId="60156" hidden="1" xr:uid="{00000000-0005-0000-0000-0000EF130000}"/>
    <cellStyle name="Comma [0] 12208" xfId="30782" hidden="1" xr:uid="{00000000-0005-0000-0000-0000F0130000}"/>
    <cellStyle name="Comma [0] 12208" xfId="60169" hidden="1" xr:uid="{00000000-0005-0000-0000-0000F1130000}"/>
    <cellStyle name="Comma [0] 12209" xfId="30810" hidden="1" xr:uid="{00000000-0005-0000-0000-0000F2130000}"/>
    <cellStyle name="Comma [0] 12209" xfId="60197" hidden="1" xr:uid="{00000000-0005-0000-0000-0000F3130000}"/>
    <cellStyle name="Comma [0] 1221" xfId="6813" hidden="1" xr:uid="{00000000-0005-0000-0000-0000F4130000}"/>
    <cellStyle name="Comma [0] 1221" xfId="36201" hidden="1" xr:uid="{00000000-0005-0000-0000-0000F5130000}"/>
    <cellStyle name="Comma [0] 12210" xfId="30773" hidden="1" xr:uid="{00000000-0005-0000-0000-0000F6130000}"/>
    <cellStyle name="Comma [0] 12210" xfId="60160" hidden="1" xr:uid="{00000000-0005-0000-0000-0000F7130000}"/>
    <cellStyle name="Comma [0] 12211" xfId="30733" hidden="1" xr:uid="{00000000-0005-0000-0000-0000F8130000}"/>
    <cellStyle name="Comma [0] 12211" xfId="60120" hidden="1" xr:uid="{00000000-0005-0000-0000-0000F9130000}"/>
    <cellStyle name="Comma [0] 12212" xfId="30812" hidden="1" xr:uid="{00000000-0005-0000-0000-0000FA130000}"/>
    <cellStyle name="Comma [0] 12212" xfId="60199" hidden="1" xr:uid="{00000000-0005-0000-0000-0000FB130000}"/>
    <cellStyle name="Comma [0] 12213" xfId="30814" hidden="1" xr:uid="{00000000-0005-0000-0000-0000FC130000}"/>
    <cellStyle name="Comma [0] 12213" xfId="60201" hidden="1" xr:uid="{00000000-0005-0000-0000-0000FD130000}"/>
    <cellStyle name="Comma [0] 12214" xfId="30871" hidden="1" xr:uid="{00000000-0005-0000-0000-0000FE130000}"/>
    <cellStyle name="Comma [0] 12214" xfId="60258" hidden="1" xr:uid="{00000000-0005-0000-0000-0000FF130000}"/>
    <cellStyle name="Comma [0] 12215" xfId="30890" hidden="1" xr:uid="{00000000-0005-0000-0000-000000140000}"/>
    <cellStyle name="Comma [0] 12215" xfId="60277" hidden="1" xr:uid="{00000000-0005-0000-0000-000001140000}"/>
    <cellStyle name="Comma [0] 12216" xfId="30897" hidden="1" xr:uid="{00000000-0005-0000-0000-000002140000}"/>
    <cellStyle name="Comma [0] 12216" xfId="60284" hidden="1" xr:uid="{00000000-0005-0000-0000-000003140000}"/>
    <cellStyle name="Comma [0] 12217" xfId="30904" hidden="1" xr:uid="{00000000-0005-0000-0000-000004140000}"/>
    <cellStyle name="Comma [0] 12217" xfId="60291" hidden="1" xr:uid="{00000000-0005-0000-0000-000005140000}"/>
    <cellStyle name="Comma [0] 12218" xfId="30909" hidden="1" xr:uid="{00000000-0005-0000-0000-000006140000}"/>
    <cellStyle name="Comma [0] 12218" xfId="60296" hidden="1" xr:uid="{00000000-0005-0000-0000-000007140000}"/>
    <cellStyle name="Comma [0] 12219" xfId="30896" hidden="1" xr:uid="{00000000-0005-0000-0000-000008140000}"/>
    <cellStyle name="Comma [0] 12219" xfId="60283" hidden="1" xr:uid="{00000000-0005-0000-0000-000009140000}"/>
    <cellStyle name="Comma [0] 1222" xfId="6893" hidden="1" xr:uid="{00000000-0005-0000-0000-00000A140000}"/>
    <cellStyle name="Comma [0] 1222" xfId="36281" hidden="1" xr:uid="{00000000-0005-0000-0000-00000B140000}"/>
    <cellStyle name="Comma [0] 12220" xfId="30901" hidden="1" xr:uid="{00000000-0005-0000-0000-00000C140000}"/>
    <cellStyle name="Comma [0] 12220" xfId="60288" hidden="1" xr:uid="{00000000-0005-0000-0000-00000D140000}"/>
    <cellStyle name="Comma [0] 12221" xfId="30913" hidden="1" xr:uid="{00000000-0005-0000-0000-00000E140000}"/>
    <cellStyle name="Comma [0] 12221" xfId="60300" hidden="1" xr:uid="{00000000-0005-0000-0000-00000F140000}"/>
    <cellStyle name="Comma [0] 12222" xfId="30915" hidden="1" xr:uid="{00000000-0005-0000-0000-000010140000}"/>
    <cellStyle name="Comma [0] 12222" xfId="60302" hidden="1" xr:uid="{00000000-0005-0000-0000-000011140000}"/>
    <cellStyle name="Comma [0] 12223" xfId="30886" hidden="1" xr:uid="{00000000-0005-0000-0000-000012140000}"/>
    <cellStyle name="Comma [0] 12223" xfId="60273" hidden="1" xr:uid="{00000000-0005-0000-0000-000013140000}"/>
    <cellStyle name="Comma [0] 12224" xfId="30875" hidden="1" xr:uid="{00000000-0005-0000-0000-000014140000}"/>
    <cellStyle name="Comma [0] 12224" xfId="60262" hidden="1" xr:uid="{00000000-0005-0000-0000-000015140000}"/>
    <cellStyle name="Comma [0] 12225" xfId="30926" hidden="1" xr:uid="{00000000-0005-0000-0000-000016140000}"/>
    <cellStyle name="Comma [0] 12225" xfId="60313" hidden="1" xr:uid="{00000000-0005-0000-0000-000017140000}"/>
    <cellStyle name="Comma [0] 12226" xfId="30935" hidden="1" xr:uid="{00000000-0005-0000-0000-000018140000}"/>
    <cellStyle name="Comma [0] 12226" xfId="60322" hidden="1" xr:uid="{00000000-0005-0000-0000-000019140000}"/>
    <cellStyle name="Comma [0] 12227" xfId="30946" hidden="1" xr:uid="{00000000-0005-0000-0000-00001A140000}"/>
    <cellStyle name="Comma [0] 12227" xfId="60333" hidden="1" xr:uid="{00000000-0005-0000-0000-00001B140000}"/>
    <cellStyle name="Comma [0] 12228" xfId="30952" hidden="1" xr:uid="{00000000-0005-0000-0000-00001C140000}"/>
    <cellStyle name="Comma [0] 12228" xfId="60339" hidden="1" xr:uid="{00000000-0005-0000-0000-00001D140000}"/>
    <cellStyle name="Comma [0] 12229" xfId="30934" hidden="1" xr:uid="{00000000-0005-0000-0000-00001E140000}"/>
    <cellStyle name="Comma [0] 12229" xfId="60321" hidden="1" xr:uid="{00000000-0005-0000-0000-00001F140000}"/>
    <cellStyle name="Comma [0] 1223" xfId="6895" hidden="1" xr:uid="{00000000-0005-0000-0000-000020140000}"/>
    <cellStyle name="Comma [0] 1223" xfId="36283" hidden="1" xr:uid="{00000000-0005-0000-0000-000021140000}"/>
    <cellStyle name="Comma [0] 12230" xfId="30944" hidden="1" xr:uid="{00000000-0005-0000-0000-000022140000}"/>
    <cellStyle name="Comma [0] 12230" xfId="60331" hidden="1" xr:uid="{00000000-0005-0000-0000-000023140000}"/>
    <cellStyle name="Comma [0] 12231" xfId="30964" hidden="1" xr:uid="{00000000-0005-0000-0000-000024140000}"/>
    <cellStyle name="Comma [0] 12231" xfId="60351" hidden="1" xr:uid="{00000000-0005-0000-0000-000025140000}"/>
    <cellStyle name="Comma [0] 12232" xfId="30966" hidden="1" xr:uid="{00000000-0005-0000-0000-000026140000}"/>
    <cellStyle name="Comma [0] 12232" xfId="60353" hidden="1" xr:uid="{00000000-0005-0000-0000-000027140000}"/>
    <cellStyle name="Comma [0] 12233" xfId="30917" hidden="1" xr:uid="{00000000-0005-0000-0000-000028140000}"/>
    <cellStyle name="Comma [0] 12233" xfId="60304" hidden="1" xr:uid="{00000000-0005-0000-0000-000029140000}"/>
    <cellStyle name="Comma [0] 12234" xfId="30878" hidden="1" xr:uid="{00000000-0005-0000-0000-00002A140000}"/>
    <cellStyle name="Comma [0] 12234" xfId="60265" hidden="1" xr:uid="{00000000-0005-0000-0000-00002B140000}"/>
    <cellStyle name="Comma [0] 12235" xfId="30920" hidden="1" xr:uid="{00000000-0005-0000-0000-00002C140000}"/>
    <cellStyle name="Comma [0] 12235" xfId="60307" hidden="1" xr:uid="{00000000-0005-0000-0000-00002D140000}"/>
    <cellStyle name="Comma [0] 12236" xfId="30883" hidden="1" xr:uid="{00000000-0005-0000-0000-00002E140000}"/>
    <cellStyle name="Comma [0] 12236" xfId="60270" hidden="1" xr:uid="{00000000-0005-0000-0000-00002F140000}"/>
    <cellStyle name="Comma [0] 12237" xfId="30885" hidden="1" xr:uid="{00000000-0005-0000-0000-000030140000}"/>
    <cellStyle name="Comma [0] 12237" xfId="60272" hidden="1" xr:uid="{00000000-0005-0000-0000-000031140000}"/>
    <cellStyle name="Comma [0] 12238" xfId="30971" hidden="1" xr:uid="{00000000-0005-0000-0000-000032140000}"/>
    <cellStyle name="Comma [0] 12238" xfId="60358" hidden="1" xr:uid="{00000000-0005-0000-0000-000033140000}"/>
    <cellStyle name="Comma [0] 12239" xfId="30874" hidden="1" xr:uid="{00000000-0005-0000-0000-000034140000}"/>
    <cellStyle name="Comma [0] 12239" xfId="60261" hidden="1" xr:uid="{00000000-0005-0000-0000-000035140000}"/>
    <cellStyle name="Comma [0] 1224" xfId="6614" hidden="1" xr:uid="{00000000-0005-0000-0000-000036140000}"/>
    <cellStyle name="Comma [0] 1224" xfId="36002" hidden="1" xr:uid="{00000000-0005-0000-0000-000037140000}"/>
    <cellStyle name="Comma [0] 12240" xfId="30882" hidden="1" xr:uid="{00000000-0005-0000-0000-000038140000}"/>
    <cellStyle name="Comma [0] 12240" xfId="60269" hidden="1" xr:uid="{00000000-0005-0000-0000-000039140000}"/>
    <cellStyle name="Comma [0] 12241" xfId="30983" hidden="1" xr:uid="{00000000-0005-0000-0000-00003A140000}"/>
    <cellStyle name="Comma [0] 12241" xfId="60370" hidden="1" xr:uid="{00000000-0005-0000-0000-00003B140000}"/>
    <cellStyle name="Comma [0] 12242" xfId="30985" hidden="1" xr:uid="{00000000-0005-0000-0000-00003C140000}"/>
    <cellStyle name="Comma [0] 12242" xfId="60372" hidden="1" xr:uid="{00000000-0005-0000-0000-00003D140000}"/>
    <cellStyle name="Comma [0] 12243" xfId="30974" hidden="1" xr:uid="{00000000-0005-0000-0000-00003E140000}"/>
    <cellStyle name="Comma [0] 12243" xfId="60361" hidden="1" xr:uid="{00000000-0005-0000-0000-00003F140000}"/>
    <cellStyle name="Comma [0] 12244" xfId="30982" hidden="1" xr:uid="{00000000-0005-0000-0000-000040140000}"/>
    <cellStyle name="Comma [0] 12244" xfId="60369" hidden="1" xr:uid="{00000000-0005-0000-0000-000041140000}"/>
    <cellStyle name="Comma [0] 12245" xfId="30880" hidden="1" xr:uid="{00000000-0005-0000-0000-000042140000}"/>
    <cellStyle name="Comma [0] 12245" xfId="60267" hidden="1" xr:uid="{00000000-0005-0000-0000-000043140000}"/>
    <cellStyle name="Comma [0] 12246" xfId="30968" hidden="1" xr:uid="{00000000-0005-0000-0000-000044140000}"/>
    <cellStyle name="Comma [0] 12246" xfId="60355" hidden="1" xr:uid="{00000000-0005-0000-0000-000045140000}"/>
    <cellStyle name="Comma [0] 12247" xfId="31001" hidden="1" xr:uid="{00000000-0005-0000-0000-000046140000}"/>
    <cellStyle name="Comma [0] 12247" xfId="60388" hidden="1" xr:uid="{00000000-0005-0000-0000-000047140000}"/>
    <cellStyle name="Comma [0] 12248" xfId="31009" hidden="1" xr:uid="{00000000-0005-0000-0000-000048140000}"/>
    <cellStyle name="Comma [0] 12248" xfId="60396" hidden="1" xr:uid="{00000000-0005-0000-0000-000049140000}"/>
    <cellStyle name="Comma [0] 12249" xfId="30918" hidden="1" xr:uid="{00000000-0005-0000-0000-00004A140000}"/>
    <cellStyle name="Comma [0] 12249" xfId="60305" hidden="1" xr:uid="{00000000-0005-0000-0000-00004B140000}"/>
    <cellStyle name="Comma [0] 1225" xfId="6596" hidden="1" xr:uid="{00000000-0005-0000-0000-00004C140000}"/>
    <cellStyle name="Comma [0] 1225" xfId="35984" hidden="1" xr:uid="{00000000-0005-0000-0000-00004D140000}"/>
    <cellStyle name="Comma [0] 12250" xfId="30997" hidden="1" xr:uid="{00000000-0005-0000-0000-00004E140000}"/>
    <cellStyle name="Comma [0] 12250" xfId="60384" hidden="1" xr:uid="{00000000-0005-0000-0000-00004F140000}"/>
    <cellStyle name="Comma [0] 12251" xfId="31018" hidden="1" xr:uid="{00000000-0005-0000-0000-000050140000}"/>
    <cellStyle name="Comma [0] 12251" xfId="60405" hidden="1" xr:uid="{00000000-0005-0000-0000-000051140000}"/>
    <cellStyle name="Comma [0] 12252" xfId="31020" hidden="1" xr:uid="{00000000-0005-0000-0000-000052140000}"/>
    <cellStyle name="Comma [0] 12252" xfId="60407" hidden="1" xr:uid="{00000000-0005-0000-0000-000053140000}"/>
    <cellStyle name="Comma [0] 12253" xfId="30979" hidden="1" xr:uid="{00000000-0005-0000-0000-000054140000}"/>
    <cellStyle name="Comma [0] 12253" xfId="60366" hidden="1" xr:uid="{00000000-0005-0000-0000-000055140000}"/>
    <cellStyle name="Comma [0] 12254" xfId="30924" hidden="1" xr:uid="{00000000-0005-0000-0000-000056140000}"/>
    <cellStyle name="Comma [0] 12254" xfId="60311" hidden="1" xr:uid="{00000000-0005-0000-0000-000057140000}"/>
    <cellStyle name="Comma [0] 12255" xfId="30977" hidden="1" xr:uid="{00000000-0005-0000-0000-000058140000}"/>
    <cellStyle name="Comma [0] 12255" xfId="60364" hidden="1" xr:uid="{00000000-0005-0000-0000-000059140000}"/>
    <cellStyle name="Comma [0] 12256" xfId="30961" hidden="1" xr:uid="{00000000-0005-0000-0000-00005A140000}"/>
    <cellStyle name="Comma [0] 12256" xfId="60348" hidden="1" xr:uid="{00000000-0005-0000-0000-00005B140000}"/>
    <cellStyle name="Comma [0] 12257" xfId="30957" hidden="1" xr:uid="{00000000-0005-0000-0000-00005C140000}"/>
    <cellStyle name="Comma [0] 12257" xfId="60344" hidden="1" xr:uid="{00000000-0005-0000-0000-00005D140000}"/>
    <cellStyle name="Comma [0] 12258" xfId="31028" hidden="1" xr:uid="{00000000-0005-0000-0000-00005E140000}"/>
    <cellStyle name="Comma [0] 12258" xfId="60415" hidden="1" xr:uid="{00000000-0005-0000-0000-00005F140000}"/>
    <cellStyle name="Comma [0] 12259" xfId="30894" hidden="1" xr:uid="{00000000-0005-0000-0000-000060140000}"/>
    <cellStyle name="Comma [0] 12259" xfId="60281" hidden="1" xr:uid="{00000000-0005-0000-0000-000061140000}"/>
    <cellStyle name="Comma [0] 1226" xfId="6899" hidden="1" xr:uid="{00000000-0005-0000-0000-000062140000}"/>
    <cellStyle name="Comma [0] 1226" xfId="36287" hidden="1" xr:uid="{00000000-0005-0000-0000-000063140000}"/>
    <cellStyle name="Comma [0] 12260" xfId="30887" hidden="1" xr:uid="{00000000-0005-0000-0000-000064140000}"/>
    <cellStyle name="Comma [0] 12260" xfId="60274" hidden="1" xr:uid="{00000000-0005-0000-0000-000065140000}"/>
    <cellStyle name="Comma [0] 12261" xfId="31036" hidden="1" xr:uid="{00000000-0005-0000-0000-000066140000}"/>
    <cellStyle name="Comma [0] 12261" xfId="60423" hidden="1" xr:uid="{00000000-0005-0000-0000-000067140000}"/>
    <cellStyle name="Comma [0] 12262" xfId="31038" hidden="1" xr:uid="{00000000-0005-0000-0000-000068140000}"/>
    <cellStyle name="Comma [0] 12262" xfId="60425" hidden="1" xr:uid="{00000000-0005-0000-0000-000069140000}"/>
    <cellStyle name="Comma [0] 12263" xfId="30987" hidden="1" xr:uid="{00000000-0005-0000-0000-00006A140000}"/>
    <cellStyle name="Comma [0] 12263" xfId="60374" hidden="1" xr:uid="{00000000-0005-0000-0000-00006B140000}"/>
    <cellStyle name="Comma [0] 12264" xfId="30963" hidden="1" xr:uid="{00000000-0005-0000-0000-00006C140000}"/>
    <cellStyle name="Comma [0] 12264" xfId="60350" hidden="1" xr:uid="{00000000-0005-0000-0000-00006D140000}"/>
    <cellStyle name="Comma [0] 12265" xfId="30998" hidden="1" xr:uid="{00000000-0005-0000-0000-00006E140000}"/>
    <cellStyle name="Comma [0] 12265" xfId="60385" hidden="1" xr:uid="{00000000-0005-0000-0000-00006F140000}"/>
    <cellStyle name="Comma [0] 12266" xfId="30930" hidden="1" xr:uid="{00000000-0005-0000-0000-000070140000}"/>
    <cellStyle name="Comma [0] 12266" xfId="60317" hidden="1" xr:uid="{00000000-0005-0000-0000-000071140000}"/>
    <cellStyle name="Comma [0] 12267" xfId="31000" hidden="1" xr:uid="{00000000-0005-0000-0000-000072140000}"/>
    <cellStyle name="Comma [0] 12267" xfId="60387" hidden="1" xr:uid="{00000000-0005-0000-0000-000073140000}"/>
    <cellStyle name="Comma [0] 12268" xfId="31045" hidden="1" xr:uid="{00000000-0005-0000-0000-000074140000}"/>
    <cellStyle name="Comma [0] 12268" xfId="60432" hidden="1" xr:uid="{00000000-0005-0000-0000-000075140000}"/>
    <cellStyle name="Comma [0] 12269" xfId="30988" hidden="1" xr:uid="{00000000-0005-0000-0000-000076140000}"/>
    <cellStyle name="Comma [0] 12269" xfId="60375" hidden="1" xr:uid="{00000000-0005-0000-0000-000077140000}"/>
    <cellStyle name="Comma [0] 1227" xfId="6906" hidden="1" xr:uid="{00000000-0005-0000-0000-000078140000}"/>
    <cellStyle name="Comma [0] 1227" xfId="36294" hidden="1" xr:uid="{00000000-0005-0000-0000-000079140000}"/>
    <cellStyle name="Comma [0] 12270" xfId="30945" hidden="1" xr:uid="{00000000-0005-0000-0000-00007A140000}"/>
    <cellStyle name="Comma [0] 12270" xfId="60332" hidden="1" xr:uid="{00000000-0005-0000-0000-00007B140000}"/>
    <cellStyle name="Comma [0] 12271" xfId="31051" hidden="1" xr:uid="{00000000-0005-0000-0000-00007C140000}"/>
    <cellStyle name="Comma [0] 12271" xfId="60438" hidden="1" xr:uid="{00000000-0005-0000-0000-00007D140000}"/>
    <cellStyle name="Comma [0] 12272" xfId="31053" hidden="1" xr:uid="{00000000-0005-0000-0000-00007E140000}"/>
    <cellStyle name="Comma [0] 12272" xfId="60440" hidden="1" xr:uid="{00000000-0005-0000-0000-00007F140000}"/>
    <cellStyle name="Comma [0] 12273" xfId="31006" hidden="1" xr:uid="{00000000-0005-0000-0000-000080140000}"/>
    <cellStyle name="Comma [0] 12273" xfId="60393" hidden="1" xr:uid="{00000000-0005-0000-0000-000081140000}"/>
    <cellStyle name="Comma [0] 12274" xfId="31012" hidden="1" xr:uid="{00000000-0005-0000-0000-000082140000}"/>
    <cellStyle name="Comma [0] 12274" xfId="60399" hidden="1" xr:uid="{00000000-0005-0000-0000-000083140000}"/>
    <cellStyle name="Comma [0] 12275" xfId="30893" hidden="1" xr:uid="{00000000-0005-0000-0000-000084140000}"/>
    <cellStyle name="Comma [0] 12275" xfId="60280" hidden="1" xr:uid="{00000000-0005-0000-0000-000085140000}"/>
    <cellStyle name="Comma [0] 12276" xfId="30962" hidden="1" xr:uid="{00000000-0005-0000-0000-000086140000}"/>
    <cellStyle name="Comma [0] 12276" xfId="60349" hidden="1" xr:uid="{00000000-0005-0000-0000-000087140000}"/>
    <cellStyle name="Comma [0] 12277" xfId="30970" hidden="1" xr:uid="{00000000-0005-0000-0000-000088140000}"/>
    <cellStyle name="Comma [0] 12277" xfId="60357" hidden="1" xr:uid="{00000000-0005-0000-0000-000089140000}"/>
    <cellStyle name="Comma [0] 12278" xfId="31059" hidden="1" xr:uid="{00000000-0005-0000-0000-00008A140000}"/>
    <cellStyle name="Comma [0] 12278" xfId="60446" hidden="1" xr:uid="{00000000-0005-0000-0000-00008B140000}"/>
    <cellStyle name="Comma [0] 12279" xfId="30973" hidden="1" xr:uid="{00000000-0005-0000-0000-00008C140000}"/>
    <cellStyle name="Comma [0] 12279" xfId="60360" hidden="1" xr:uid="{00000000-0005-0000-0000-00008D140000}"/>
    <cellStyle name="Comma [0] 1228" xfId="6908" hidden="1" xr:uid="{00000000-0005-0000-0000-00008E140000}"/>
    <cellStyle name="Comma [0] 1228" xfId="36296" hidden="1" xr:uid="{00000000-0005-0000-0000-00008F140000}"/>
    <cellStyle name="Comma [0] 12280" xfId="30933" hidden="1" xr:uid="{00000000-0005-0000-0000-000090140000}"/>
    <cellStyle name="Comma [0] 12280" xfId="60320" hidden="1" xr:uid="{00000000-0005-0000-0000-000091140000}"/>
    <cellStyle name="Comma [0] 12281" xfId="31064" hidden="1" xr:uid="{00000000-0005-0000-0000-000092140000}"/>
    <cellStyle name="Comma [0] 12281" xfId="60451" hidden="1" xr:uid="{00000000-0005-0000-0000-000093140000}"/>
    <cellStyle name="Comma [0] 12282" xfId="31066" hidden="1" xr:uid="{00000000-0005-0000-0000-000094140000}"/>
    <cellStyle name="Comma [0] 12282" xfId="60453" hidden="1" xr:uid="{00000000-0005-0000-0000-000095140000}"/>
    <cellStyle name="Comma [0] 12283" xfId="31025" hidden="1" xr:uid="{00000000-0005-0000-0000-000096140000}"/>
    <cellStyle name="Comma [0] 12283" xfId="60412" hidden="1" xr:uid="{00000000-0005-0000-0000-000097140000}"/>
    <cellStyle name="Comma [0] 12284" xfId="31031" hidden="1" xr:uid="{00000000-0005-0000-0000-000098140000}"/>
    <cellStyle name="Comma [0] 12284" xfId="60418" hidden="1" xr:uid="{00000000-0005-0000-0000-000099140000}"/>
    <cellStyle name="Comma [0] 12285" xfId="30932" hidden="1" xr:uid="{00000000-0005-0000-0000-00009A140000}"/>
    <cellStyle name="Comma [0] 12285" xfId="60319" hidden="1" xr:uid="{00000000-0005-0000-0000-00009B140000}"/>
    <cellStyle name="Comma [0] 12286" xfId="31013" hidden="1" xr:uid="{00000000-0005-0000-0000-00009C140000}"/>
    <cellStyle name="Comma [0] 12286" xfId="60400" hidden="1" xr:uid="{00000000-0005-0000-0000-00009D140000}"/>
    <cellStyle name="Comma [0] 12287" xfId="30992" hidden="1" xr:uid="{00000000-0005-0000-0000-00009E140000}"/>
    <cellStyle name="Comma [0] 12287" xfId="60379" hidden="1" xr:uid="{00000000-0005-0000-0000-00009F140000}"/>
    <cellStyle name="Comma [0] 12288" xfId="31070" hidden="1" xr:uid="{00000000-0005-0000-0000-0000A0140000}"/>
    <cellStyle name="Comma [0] 12288" xfId="60457" hidden="1" xr:uid="{00000000-0005-0000-0000-0000A1140000}"/>
    <cellStyle name="Comma [0] 12289" xfId="31011" hidden="1" xr:uid="{00000000-0005-0000-0000-0000A2140000}"/>
    <cellStyle name="Comma [0] 12289" xfId="60398" hidden="1" xr:uid="{00000000-0005-0000-0000-0000A3140000}"/>
    <cellStyle name="Comma [0] 1229" xfId="6898" hidden="1" xr:uid="{00000000-0005-0000-0000-0000A4140000}"/>
    <cellStyle name="Comma [0] 1229" xfId="36286" hidden="1" xr:uid="{00000000-0005-0000-0000-0000A5140000}"/>
    <cellStyle name="Comma [0] 12290" xfId="30949" hidden="1" xr:uid="{00000000-0005-0000-0000-0000A6140000}"/>
    <cellStyle name="Comma [0] 12290" xfId="60336" hidden="1" xr:uid="{00000000-0005-0000-0000-0000A7140000}"/>
    <cellStyle name="Comma [0] 12291" xfId="31077" hidden="1" xr:uid="{00000000-0005-0000-0000-0000A8140000}"/>
    <cellStyle name="Comma [0] 12291" xfId="60464" hidden="1" xr:uid="{00000000-0005-0000-0000-0000A9140000}"/>
    <cellStyle name="Comma [0] 12292" xfId="31079" hidden="1" xr:uid="{00000000-0005-0000-0000-0000AA140000}"/>
    <cellStyle name="Comma [0] 12292" xfId="60466" hidden="1" xr:uid="{00000000-0005-0000-0000-0000AB140000}"/>
    <cellStyle name="Comma [0] 12293" xfId="31043" hidden="1" xr:uid="{00000000-0005-0000-0000-0000AC140000}"/>
    <cellStyle name="Comma [0] 12293" xfId="60430" hidden="1" xr:uid="{00000000-0005-0000-0000-0000AD140000}"/>
    <cellStyle name="Comma [0] 12294" xfId="31048" hidden="1" xr:uid="{00000000-0005-0000-0000-0000AE140000}"/>
    <cellStyle name="Comma [0] 12294" xfId="60435" hidden="1" xr:uid="{00000000-0005-0000-0000-0000AF140000}"/>
    <cellStyle name="Comma [0] 12295" xfId="30877" hidden="1" xr:uid="{00000000-0005-0000-0000-0000B0140000}"/>
    <cellStyle name="Comma [0] 12295" xfId="60264" hidden="1" xr:uid="{00000000-0005-0000-0000-0000B1140000}"/>
    <cellStyle name="Comma [0] 12296" xfId="31032" hidden="1" xr:uid="{00000000-0005-0000-0000-0000B2140000}"/>
    <cellStyle name="Comma [0] 12296" xfId="60419" hidden="1" xr:uid="{00000000-0005-0000-0000-0000B3140000}"/>
    <cellStyle name="Comma [0] 12297" xfId="30937" hidden="1" xr:uid="{00000000-0005-0000-0000-0000B4140000}"/>
    <cellStyle name="Comma [0] 12297" xfId="60324" hidden="1" xr:uid="{00000000-0005-0000-0000-0000B5140000}"/>
    <cellStyle name="Comma [0] 12298" xfId="31083" hidden="1" xr:uid="{00000000-0005-0000-0000-0000B6140000}"/>
    <cellStyle name="Comma [0] 12298" xfId="60470" hidden="1" xr:uid="{00000000-0005-0000-0000-0000B7140000}"/>
    <cellStyle name="Comma [0] 12299" xfId="31030" hidden="1" xr:uid="{00000000-0005-0000-0000-0000B8140000}"/>
    <cellStyle name="Comma [0] 12299" xfId="60417" hidden="1" xr:uid="{00000000-0005-0000-0000-0000B9140000}"/>
    <cellStyle name="Comma [0] 123" xfId="4621" hidden="1" xr:uid="{00000000-0005-0000-0000-0000BA140000}"/>
    <cellStyle name="Comma [0] 123" xfId="34009" hidden="1" xr:uid="{00000000-0005-0000-0000-0000BB140000}"/>
    <cellStyle name="Comma [0] 1230" xfId="6904" hidden="1" xr:uid="{00000000-0005-0000-0000-0000BC140000}"/>
    <cellStyle name="Comma [0] 1230" xfId="36292" hidden="1" xr:uid="{00000000-0005-0000-0000-0000BD140000}"/>
    <cellStyle name="Comma [0] 12300" xfId="30969" hidden="1" xr:uid="{00000000-0005-0000-0000-0000BE140000}"/>
    <cellStyle name="Comma [0] 12300" xfId="60356" hidden="1" xr:uid="{00000000-0005-0000-0000-0000BF140000}"/>
    <cellStyle name="Comma [0] 12301" xfId="31087" hidden="1" xr:uid="{00000000-0005-0000-0000-0000C0140000}"/>
    <cellStyle name="Comma [0] 12301" xfId="60474" hidden="1" xr:uid="{00000000-0005-0000-0000-0000C1140000}"/>
    <cellStyle name="Comma [0] 12302" xfId="31089" hidden="1" xr:uid="{00000000-0005-0000-0000-0000C2140000}"/>
    <cellStyle name="Comma [0] 12302" xfId="60476" hidden="1" xr:uid="{00000000-0005-0000-0000-0000C3140000}"/>
    <cellStyle name="Comma [0] 12303" xfId="31057" hidden="1" xr:uid="{00000000-0005-0000-0000-0000C4140000}"/>
    <cellStyle name="Comma [0] 12303" xfId="60444" hidden="1" xr:uid="{00000000-0005-0000-0000-0000C5140000}"/>
    <cellStyle name="Comma [0] 12304" xfId="31061" hidden="1" xr:uid="{00000000-0005-0000-0000-0000C6140000}"/>
    <cellStyle name="Comma [0] 12304" xfId="60448" hidden="1" xr:uid="{00000000-0005-0000-0000-0000C7140000}"/>
    <cellStyle name="Comma [0] 12305" xfId="30951" hidden="1" xr:uid="{00000000-0005-0000-0000-0000C8140000}"/>
    <cellStyle name="Comma [0] 12305" xfId="60338" hidden="1" xr:uid="{00000000-0005-0000-0000-0000C9140000}"/>
    <cellStyle name="Comma [0] 12306" xfId="31049" hidden="1" xr:uid="{00000000-0005-0000-0000-0000CA140000}"/>
    <cellStyle name="Comma [0] 12306" xfId="60436" hidden="1" xr:uid="{00000000-0005-0000-0000-0000CB140000}"/>
    <cellStyle name="Comma [0] 12307" xfId="30941" hidden="1" xr:uid="{00000000-0005-0000-0000-0000CC140000}"/>
    <cellStyle name="Comma [0] 12307" xfId="60328" hidden="1" xr:uid="{00000000-0005-0000-0000-0000CD140000}"/>
    <cellStyle name="Comma [0] 12308" xfId="31093" hidden="1" xr:uid="{00000000-0005-0000-0000-0000CE140000}"/>
    <cellStyle name="Comma [0] 12308" xfId="60480" hidden="1" xr:uid="{00000000-0005-0000-0000-0000CF140000}"/>
    <cellStyle name="Comma [0] 12309" xfId="31047" hidden="1" xr:uid="{00000000-0005-0000-0000-0000D0140000}"/>
    <cellStyle name="Comma [0] 12309" xfId="60434" hidden="1" xr:uid="{00000000-0005-0000-0000-0000D1140000}"/>
    <cellStyle name="Comma [0] 1231" xfId="6911" hidden="1" xr:uid="{00000000-0005-0000-0000-0000D2140000}"/>
    <cellStyle name="Comma [0] 1231" xfId="36299" hidden="1" xr:uid="{00000000-0005-0000-0000-0000D3140000}"/>
    <cellStyle name="Comma [0] 12310" xfId="31016" hidden="1" xr:uid="{00000000-0005-0000-0000-0000D4140000}"/>
    <cellStyle name="Comma [0] 12310" xfId="60403" hidden="1" xr:uid="{00000000-0005-0000-0000-0000D5140000}"/>
    <cellStyle name="Comma [0] 12311" xfId="31097" hidden="1" xr:uid="{00000000-0005-0000-0000-0000D6140000}"/>
    <cellStyle name="Comma [0] 12311" xfId="60484" hidden="1" xr:uid="{00000000-0005-0000-0000-0000D7140000}"/>
    <cellStyle name="Comma [0] 12312" xfId="31099" hidden="1" xr:uid="{00000000-0005-0000-0000-0000D8140000}"/>
    <cellStyle name="Comma [0] 12312" xfId="60486" hidden="1" xr:uid="{00000000-0005-0000-0000-0000D9140000}"/>
    <cellStyle name="Comma [0] 12313" xfId="31085" hidden="1" xr:uid="{00000000-0005-0000-0000-0000DA140000}"/>
    <cellStyle name="Comma [0] 12313" xfId="60472" hidden="1" xr:uid="{00000000-0005-0000-0000-0000DB140000}"/>
    <cellStyle name="Comma [0] 12314" xfId="31072" hidden="1" xr:uid="{00000000-0005-0000-0000-0000DC140000}"/>
    <cellStyle name="Comma [0] 12314" xfId="60459" hidden="1" xr:uid="{00000000-0005-0000-0000-0000DD140000}"/>
    <cellStyle name="Comma [0] 12315" xfId="31096" hidden="1" xr:uid="{00000000-0005-0000-0000-0000DE140000}"/>
    <cellStyle name="Comma [0] 12315" xfId="60483" hidden="1" xr:uid="{00000000-0005-0000-0000-0000DF140000}"/>
    <cellStyle name="Comma [0] 12316" xfId="31062" hidden="1" xr:uid="{00000000-0005-0000-0000-0000E0140000}"/>
    <cellStyle name="Comma [0] 12316" xfId="60449" hidden="1" xr:uid="{00000000-0005-0000-0000-0000E1140000}"/>
    <cellStyle name="Comma [0] 12317" xfId="31034" hidden="1" xr:uid="{00000000-0005-0000-0000-0000E2140000}"/>
    <cellStyle name="Comma [0] 12317" xfId="60421" hidden="1" xr:uid="{00000000-0005-0000-0000-0000E3140000}"/>
    <cellStyle name="Comma [0] 12318" xfId="31101" hidden="1" xr:uid="{00000000-0005-0000-0000-0000E4140000}"/>
    <cellStyle name="Comma [0] 12318" xfId="60488" hidden="1" xr:uid="{00000000-0005-0000-0000-0000E5140000}"/>
    <cellStyle name="Comma [0] 12319" xfId="31058" hidden="1" xr:uid="{00000000-0005-0000-0000-0000E6140000}"/>
    <cellStyle name="Comma [0] 12319" xfId="60445" hidden="1" xr:uid="{00000000-0005-0000-0000-0000E7140000}"/>
    <cellStyle name="Comma [0] 1232" xfId="6913" hidden="1" xr:uid="{00000000-0005-0000-0000-0000E8140000}"/>
    <cellStyle name="Comma [0] 1232" xfId="36301" hidden="1" xr:uid="{00000000-0005-0000-0000-0000E9140000}"/>
    <cellStyle name="Comma [0] 12320" xfId="31092" hidden="1" xr:uid="{00000000-0005-0000-0000-0000EA140000}"/>
    <cellStyle name="Comma [0] 12320" xfId="60479" hidden="1" xr:uid="{00000000-0005-0000-0000-0000EB140000}"/>
    <cellStyle name="Comma [0] 12321" xfId="31105" hidden="1" xr:uid="{00000000-0005-0000-0000-0000EC140000}"/>
    <cellStyle name="Comma [0] 12321" xfId="60492" hidden="1" xr:uid="{00000000-0005-0000-0000-0000ED140000}"/>
    <cellStyle name="Comma [0] 12322" xfId="31107" hidden="1" xr:uid="{00000000-0005-0000-0000-0000EE140000}"/>
    <cellStyle name="Comma [0] 12322" xfId="60494" hidden="1" xr:uid="{00000000-0005-0000-0000-0000EF140000}"/>
    <cellStyle name="Comma [0] 12323" xfId="30975" hidden="1" xr:uid="{00000000-0005-0000-0000-0000F0140000}"/>
    <cellStyle name="Comma [0] 12323" xfId="60362" hidden="1" xr:uid="{00000000-0005-0000-0000-0000F1140000}"/>
    <cellStyle name="Comma [0] 12324" xfId="31095" hidden="1" xr:uid="{00000000-0005-0000-0000-0000F2140000}"/>
    <cellStyle name="Comma [0] 12324" xfId="60482" hidden="1" xr:uid="{00000000-0005-0000-0000-0000F3140000}"/>
    <cellStyle name="Comma [0] 12325" xfId="31035" hidden="1" xr:uid="{00000000-0005-0000-0000-0000F4140000}"/>
    <cellStyle name="Comma [0] 12325" xfId="60422" hidden="1" xr:uid="{00000000-0005-0000-0000-0000F5140000}"/>
    <cellStyle name="Comma [0] 12326" xfId="31069" hidden="1" xr:uid="{00000000-0005-0000-0000-0000F6140000}"/>
    <cellStyle name="Comma [0] 12326" xfId="60456" hidden="1" xr:uid="{00000000-0005-0000-0000-0000F7140000}"/>
    <cellStyle name="Comma [0] 12327" xfId="31082" hidden="1" xr:uid="{00000000-0005-0000-0000-0000F8140000}"/>
    <cellStyle name="Comma [0] 12327" xfId="60469" hidden="1" xr:uid="{00000000-0005-0000-0000-0000F9140000}"/>
    <cellStyle name="Comma [0] 12328" xfId="31110" hidden="1" xr:uid="{00000000-0005-0000-0000-0000FA140000}"/>
    <cellStyle name="Comma [0] 12328" xfId="60497" hidden="1" xr:uid="{00000000-0005-0000-0000-0000FB140000}"/>
    <cellStyle name="Comma [0] 12329" xfId="31073" hidden="1" xr:uid="{00000000-0005-0000-0000-0000FC140000}"/>
    <cellStyle name="Comma [0] 12329" xfId="60460" hidden="1" xr:uid="{00000000-0005-0000-0000-0000FD140000}"/>
    <cellStyle name="Comma [0] 1233" xfId="6688" hidden="1" xr:uid="{00000000-0005-0000-0000-0000FE140000}"/>
    <cellStyle name="Comma [0] 1233" xfId="36076" hidden="1" xr:uid="{00000000-0005-0000-0000-0000FF140000}"/>
    <cellStyle name="Comma [0] 12330" xfId="31033" hidden="1" xr:uid="{00000000-0005-0000-0000-000000150000}"/>
    <cellStyle name="Comma [0] 12330" xfId="60420" hidden="1" xr:uid="{00000000-0005-0000-0000-000001150000}"/>
    <cellStyle name="Comma [0] 12331" xfId="31113" hidden="1" xr:uid="{00000000-0005-0000-0000-000002150000}"/>
    <cellStyle name="Comma [0] 12331" xfId="60500" hidden="1" xr:uid="{00000000-0005-0000-0000-000003150000}"/>
    <cellStyle name="Comma [0] 12332" xfId="31115" hidden="1" xr:uid="{00000000-0005-0000-0000-000004150000}"/>
    <cellStyle name="Comma [0] 12332" xfId="60502" hidden="1" xr:uid="{00000000-0005-0000-0000-000005150000}"/>
    <cellStyle name="Comma [0] 12333" xfId="30834" hidden="1" xr:uid="{00000000-0005-0000-0000-000006150000}"/>
    <cellStyle name="Comma [0] 12333" xfId="60221" hidden="1" xr:uid="{00000000-0005-0000-0000-000007150000}"/>
    <cellStyle name="Comma [0] 12334" xfId="30816" hidden="1" xr:uid="{00000000-0005-0000-0000-000008150000}"/>
    <cellStyle name="Comma [0] 12334" xfId="60203" hidden="1" xr:uid="{00000000-0005-0000-0000-000009150000}"/>
    <cellStyle name="Comma [0] 12335" xfId="31119" hidden="1" xr:uid="{00000000-0005-0000-0000-00000A150000}"/>
    <cellStyle name="Comma [0] 12335" xfId="60506" hidden="1" xr:uid="{00000000-0005-0000-0000-00000B150000}"/>
    <cellStyle name="Comma [0] 12336" xfId="31126" hidden="1" xr:uid="{00000000-0005-0000-0000-00000C150000}"/>
    <cellStyle name="Comma [0] 12336" xfId="60513" hidden="1" xr:uid="{00000000-0005-0000-0000-00000D150000}"/>
    <cellStyle name="Comma [0] 12337" xfId="31128" hidden="1" xr:uid="{00000000-0005-0000-0000-00000E150000}"/>
    <cellStyle name="Comma [0] 12337" xfId="60515" hidden="1" xr:uid="{00000000-0005-0000-0000-00000F150000}"/>
    <cellStyle name="Comma [0] 12338" xfId="31118" hidden="1" xr:uid="{00000000-0005-0000-0000-000010150000}"/>
    <cellStyle name="Comma [0] 12338" xfId="60505" hidden="1" xr:uid="{00000000-0005-0000-0000-000011150000}"/>
    <cellStyle name="Comma [0] 12339" xfId="31124" hidden="1" xr:uid="{00000000-0005-0000-0000-000012150000}"/>
    <cellStyle name="Comma [0] 12339" xfId="60511" hidden="1" xr:uid="{00000000-0005-0000-0000-000013150000}"/>
    <cellStyle name="Comma [0] 1234" xfId="6644" hidden="1" xr:uid="{00000000-0005-0000-0000-000014150000}"/>
    <cellStyle name="Comma [0] 1234" xfId="36032" hidden="1" xr:uid="{00000000-0005-0000-0000-000015150000}"/>
    <cellStyle name="Comma [0] 12340" xfId="31131" hidden="1" xr:uid="{00000000-0005-0000-0000-000016150000}"/>
    <cellStyle name="Comma [0] 12340" xfId="60518" hidden="1" xr:uid="{00000000-0005-0000-0000-000017150000}"/>
    <cellStyle name="Comma [0] 12341" xfId="31133" hidden="1" xr:uid="{00000000-0005-0000-0000-000018150000}"/>
    <cellStyle name="Comma [0] 12341" xfId="60520" hidden="1" xr:uid="{00000000-0005-0000-0000-000019150000}"/>
    <cellStyle name="Comma [0] 12342" xfId="30908" hidden="1" xr:uid="{00000000-0005-0000-0000-00001A150000}"/>
    <cellStyle name="Comma [0] 12342" xfId="60295" hidden="1" xr:uid="{00000000-0005-0000-0000-00001B150000}"/>
    <cellStyle name="Comma [0] 12343" xfId="30864" hidden="1" xr:uid="{00000000-0005-0000-0000-00001C150000}"/>
    <cellStyle name="Comma [0] 12343" xfId="60251" hidden="1" xr:uid="{00000000-0005-0000-0000-00001D150000}"/>
    <cellStyle name="Comma [0] 12344" xfId="31144" hidden="1" xr:uid="{00000000-0005-0000-0000-00001E150000}"/>
    <cellStyle name="Comma [0] 12344" xfId="60531" hidden="1" xr:uid="{00000000-0005-0000-0000-00001F150000}"/>
    <cellStyle name="Comma [0] 12345" xfId="31153" hidden="1" xr:uid="{00000000-0005-0000-0000-000020150000}"/>
    <cellStyle name="Comma [0] 12345" xfId="60540" hidden="1" xr:uid="{00000000-0005-0000-0000-000021150000}"/>
    <cellStyle name="Comma [0] 12346" xfId="31164" hidden="1" xr:uid="{00000000-0005-0000-0000-000022150000}"/>
    <cellStyle name="Comma [0] 12346" xfId="60551" hidden="1" xr:uid="{00000000-0005-0000-0000-000023150000}"/>
    <cellStyle name="Comma [0] 12347" xfId="31170" hidden="1" xr:uid="{00000000-0005-0000-0000-000024150000}"/>
    <cellStyle name="Comma [0] 12347" xfId="60557" hidden="1" xr:uid="{00000000-0005-0000-0000-000025150000}"/>
    <cellStyle name="Comma [0] 12348" xfId="31152" hidden="1" xr:uid="{00000000-0005-0000-0000-000026150000}"/>
    <cellStyle name="Comma [0] 12348" xfId="60539" hidden="1" xr:uid="{00000000-0005-0000-0000-000027150000}"/>
    <cellStyle name="Comma [0] 12349" xfId="31162" hidden="1" xr:uid="{00000000-0005-0000-0000-000028150000}"/>
    <cellStyle name="Comma [0] 12349" xfId="60549" hidden="1" xr:uid="{00000000-0005-0000-0000-000029150000}"/>
    <cellStyle name="Comma [0] 1235" xfId="6924" hidden="1" xr:uid="{00000000-0005-0000-0000-00002A150000}"/>
    <cellStyle name="Comma [0] 1235" xfId="36312" hidden="1" xr:uid="{00000000-0005-0000-0000-00002B150000}"/>
    <cellStyle name="Comma [0] 12350" xfId="31182" hidden="1" xr:uid="{00000000-0005-0000-0000-00002C150000}"/>
    <cellStyle name="Comma [0] 12350" xfId="60569" hidden="1" xr:uid="{00000000-0005-0000-0000-00002D150000}"/>
    <cellStyle name="Comma [0] 12351" xfId="31184" hidden="1" xr:uid="{00000000-0005-0000-0000-00002E150000}"/>
    <cellStyle name="Comma [0] 12351" xfId="60571" hidden="1" xr:uid="{00000000-0005-0000-0000-00002F150000}"/>
    <cellStyle name="Comma [0] 12352" xfId="31135" hidden="1" xr:uid="{00000000-0005-0000-0000-000030150000}"/>
    <cellStyle name="Comma [0] 12352" xfId="60522" hidden="1" xr:uid="{00000000-0005-0000-0000-000031150000}"/>
    <cellStyle name="Comma [0] 12353" xfId="30829" hidden="1" xr:uid="{00000000-0005-0000-0000-000032150000}"/>
    <cellStyle name="Comma [0] 12353" xfId="60216" hidden="1" xr:uid="{00000000-0005-0000-0000-000033150000}"/>
    <cellStyle name="Comma [0] 12354" xfId="31138" hidden="1" xr:uid="{00000000-0005-0000-0000-000034150000}"/>
    <cellStyle name="Comma [0] 12354" xfId="60525" hidden="1" xr:uid="{00000000-0005-0000-0000-000035150000}"/>
    <cellStyle name="Comma [0] 12355" xfId="30863" hidden="1" xr:uid="{00000000-0005-0000-0000-000036150000}"/>
    <cellStyle name="Comma [0] 12355" xfId="60250" hidden="1" xr:uid="{00000000-0005-0000-0000-000037150000}"/>
    <cellStyle name="Comma [0] 12356" xfId="30862" hidden="1" xr:uid="{00000000-0005-0000-0000-000038150000}"/>
    <cellStyle name="Comma [0] 12356" xfId="60249" hidden="1" xr:uid="{00000000-0005-0000-0000-000039150000}"/>
    <cellStyle name="Comma [0] 12357" xfId="31189" hidden="1" xr:uid="{00000000-0005-0000-0000-00003A150000}"/>
    <cellStyle name="Comma [0] 12357" xfId="60576" hidden="1" xr:uid="{00000000-0005-0000-0000-00003B150000}"/>
    <cellStyle name="Comma [0] 12358" xfId="30831" hidden="1" xr:uid="{00000000-0005-0000-0000-00003C150000}"/>
    <cellStyle name="Comma [0] 12358" xfId="60218" hidden="1" xr:uid="{00000000-0005-0000-0000-00003D150000}"/>
    <cellStyle name="Comma [0] 12359" xfId="30865" hidden="1" xr:uid="{00000000-0005-0000-0000-00003E150000}"/>
    <cellStyle name="Comma [0] 12359" xfId="60252" hidden="1" xr:uid="{00000000-0005-0000-0000-00003F150000}"/>
    <cellStyle name="Comma [0] 1236" xfId="6933" hidden="1" xr:uid="{00000000-0005-0000-0000-000040150000}"/>
    <cellStyle name="Comma [0] 1236" xfId="36321" hidden="1" xr:uid="{00000000-0005-0000-0000-000041150000}"/>
    <cellStyle name="Comma [0] 12360" xfId="31201" hidden="1" xr:uid="{00000000-0005-0000-0000-000042150000}"/>
    <cellStyle name="Comma [0] 12360" xfId="60588" hidden="1" xr:uid="{00000000-0005-0000-0000-000043150000}"/>
    <cellStyle name="Comma [0] 12361" xfId="31203" hidden="1" xr:uid="{00000000-0005-0000-0000-000044150000}"/>
    <cellStyle name="Comma [0] 12361" xfId="60590" hidden="1" xr:uid="{00000000-0005-0000-0000-000045150000}"/>
    <cellStyle name="Comma [0] 12362" xfId="31192" hidden="1" xr:uid="{00000000-0005-0000-0000-000046150000}"/>
    <cellStyle name="Comma [0] 12362" xfId="60579" hidden="1" xr:uid="{00000000-0005-0000-0000-000047150000}"/>
    <cellStyle name="Comma [0] 12363" xfId="31200" hidden="1" xr:uid="{00000000-0005-0000-0000-000048150000}"/>
    <cellStyle name="Comma [0] 12363" xfId="60587" hidden="1" xr:uid="{00000000-0005-0000-0000-000049150000}"/>
    <cellStyle name="Comma [0] 12364" xfId="30827" hidden="1" xr:uid="{00000000-0005-0000-0000-00004A150000}"/>
    <cellStyle name="Comma [0] 12364" xfId="60214" hidden="1" xr:uid="{00000000-0005-0000-0000-00004B150000}"/>
    <cellStyle name="Comma [0] 12365" xfId="31186" hidden="1" xr:uid="{00000000-0005-0000-0000-00004C150000}"/>
    <cellStyle name="Comma [0] 12365" xfId="60573" hidden="1" xr:uid="{00000000-0005-0000-0000-00004D150000}"/>
    <cellStyle name="Comma [0] 12366" xfId="31219" hidden="1" xr:uid="{00000000-0005-0000-0000-00004E150000}"/>
    <cellStyle name="Comma [0] 12366" xfId="60606" hidden="1" xr:uid="{00000000-0005-0000-0000-00004F150000}"/>
    <cellStyle name="Comma [0] 12367" xfId="31227" hidden="1" xr:uid="{00000000-0005-0000-0000-000050150000}"/>
    <cellStyle name="Comma [0] 12367" xfId="60614" hidden="1" xr:uid="{00000000-0005-0000-0000-000051150000}"/>
    <cellStyle name="Comma [0] 12368" xfId="31136" hidden="1" xr:uid="{00000000-0005-0000-0000-000052150000}"/>
    <cellStyle name="Comma [0] 12368" xfId="60523" hidden="1" xr:uid="{00000000-0005-0000-0000-000053150000}"/>
    <cellStyle name="Comma [0] 12369" xfId="31215" hidden="1" xr:uid="{00000000-0005-0000-0000-000054150000}"/>
    <cellStyle name="Comma [0] 12369" xfId="60602" hidden="1" xr:uid="{00000000-0005-0000-0000-000055150000}"/>
    <cellStyle name="Comma [0] 1237" xfId="6944" hidden="1" xr:uid="{00000000-0005-0000-0000-000056150000}"/>
    <cellStyle name="Comma [0] 1237" xfId="36332" hidden="1" xr:uid="{00000000-0005-0000-0000-000057150000}"/>
    <cellStyle name="Comma [0] 12370" xfId="31236" hidden="1" xr:uid="{00000000-0005-0000-0000-000058150000}"/>
    <cellStyle name="Comma [0] 12370" xfId="60623" hidden="1" xr:uid="{00000000-0005-0000-0000-000059150000}"/>
    <cellStyle name="Comma [0] 12371" xfId="31238" hidden="1" xr:uid="{00000000-0005-0000-0000-00005A150000}"/>
    <cellStyle name="Comma [0] 12371" xfId="60625" hidden="1" xr:uid="{00000000-0005-0000-0000-00005B150000}"/>
    <cellStyle name="Comma [0] 12372" xfId="31197" hidden="1" xr:uid="{00000000-0005-0000-0000-00005C150000}"/>
    <cellStyle name="Comma [0] 12372" xfId="60584" hidden="1" xr:uid="{00000000-0005-0000-0000-00005D150000}"/>
    <cellStyle name="Comma [0] 12373" xfId="31142" hidden="1" xr:uid="{00000000-0005-0000-0000-00005E150000}"/>
    <cellStyle name="Comma [0] 12373" xfId="60529" hidden="1" xr:uid="{00000000-0005-0000-0000-00005F150000}"/>
    <cellStyle name="Comma [0] 12374" xfId="31195" hidden="1" xr:uid="{00000000-0005-0000-0000-000060150000}"/>
    <cellStyle name="Comma [0] 12374" xfId="60582" hidden="1" xr:uid="{00000000-0005-0000-0000-000061150000}"/>
    <cellStyle name="Comma [0] 12375" xfId="31179" hidden="1" xr:uid="{00000000-0005-0000-0000-000062150000}"/>
    <cellStyle name="Comma [0] 12375" xfId="60566" hidden="1" xr:uid="{00000000-0005-0000-0000-000063150000}"/>
    <cellStyle name="Comma [0] 12376" xfId="31175" hidden="1" xr:uid="{00000000-0005-0000-0000-000064150000}"/>
    <cellStyle name="Comma [0] 12376" xfId="60562" hidden="1" xr:uid="{00000000-0005-0000-0000-000065150000}"/>
    <cellStyle name="Comma [0] 12377" xfId="31246" hidden="1" xr:uid="{00000000-0005-0000-0000-000066150000}"/>
    <cellStyle name="Comma [0] 12377" xfId="60633" hidden="1" xr:uid="{00000000-0005-0000-0000-000067150000}"/>
    <cellStyle name="Comma [0] 12378" xfId="30819" hidden="1" xr:uid="{00000000-0005-0000-0000-000068150000}"/>
    <cellStyle name="Comma [0] 12378" xfId="60206" hidden="1" xr:uid="{00000000-0005-0000-0000-000069150000}"/>
    <cellStyle name="Comma [0] 12379" xfId="30907" hidden="1" xr:uid="{00000000-0005-0000-0000-00006A150000}"/>
    <cellStyle name="Comma [0] 12379" xfId="60294" hidden="1" xr:uid="{00000000-0005-0000-0000-00006B150000}"/>
    <cellStyle name="Comma [0] 1238" xfId="6950" hidden="1" xr:uid="{00000000-0005-0000-0000-00006C150000}"/>
    <cellStyle name="Comma [0] 1238" xfId="36338" hidden="1" xr:uid="{00000000-0005-0000-0000-00006D150000}"/>
    <cellStyle name="Comma [0] 12380" xfId="31254" hidden="1" xr:uid="{00000000-0005-0000-0000-00006E150000}"/>
    <cellStyle name="Comma [0] 12380" xfId="60641" hidden="1" xr:uid="{00000000-0005-0000-0000-00006F150000}"/>
    <cellStyle name="Comma [0] 12381" xfId="31256" hidden="1" xr:uid="{00000000-0005-0000-0000-000070150000}"/>
    <cellStyle name="Comma [0] 12381" xfId="60643" hidden="1" xr:uid="{00000000-0005-0000-0000-000071150000}"/>
    <cellStyle name="Comma [0] 12382" xfId="31205" hidden="1" xr:uid="{00000000-0005-0000-0000-000072150000}"/>
    <cellStyle name="Comma [0] 12382" xfId="60592" hidden="1" xr:uid="{00000000-0005-0000-0000-000073150000}"/>
    <cellStyle name="Comma [0] 12383" xfId="31181" hidden="1" xr:uid="{00000000-0005-0000-0000-000074150000}"/>
    <cellStyle name="Comma [0] 12383" xfId="60568" hidden="1" xr:uid="{00000000-0005-0000-0000-000075150000}"/>
    <cellStyle name="Comma [0] 12384" xfId="31216" hidden="1" xr:uid="{00000000-0005-0000-0000-000076150000}"/>
    <cellStyle name="Comma [0] 12384" xfId="60603" hidden="1" xr:uid="{00000000-0005-0000-0000-000077150000}"/>
    <cellStyle name="Comma [0] 12385" xfId="31148" hidden="1" xr:uid="{00000000-0005-0000-0000-000078150000}"/>
    <cellStyle name="Comma [0] 12385" xfId="60535" hidden="1" xr:uid="{00000000-0005-0000-0000-000079150000}"/>
    <cellStyle name="Comma [0] 12386" xfId="31218" hidden="1" xr:uid="{00000000-0005-0000-0000-00007A150000}"/>
    <cellStyle name="Comma [0] 12386" xfId="60605" hidden="1" xr:uid="{00000000-0005-0000-0000-00007B150000}"/>
    <cellStyle name="Comma [0] 12387" xfId="31263" hidden="1" xr:uid="{00000000-0005-0000-0000-00007C150000}"/>
    <cellStyle name="Comma [0] 12387" xfId="60650" hidden="1" xr:uid="{00000000-0005-0000-0000-00007D150000}"/>
    <cellStyle name="Comma [0] 12388" xfId="31206" hidden="1" xr:uid="{00000000-0005-0000-0000-00007E150000}"/>
    <cellStyle name="Comma [0] 12388" xfId="60593" hidden="1" xr:uid="{00000000-0005-0000-0000-00007F150000}"/>
    <cellStyle name="Comma [0] 12389" xfId="31163" hidden="1" xr:uid="{00000000-0005-0000-0000-000080150000}"/>
    <cellStyle name="Comma [0] 12389" xfId="60550" hidden="1" xr:uid="{00000000-0005-0000-0000-000081150000}"/>
    <cellStyle name="Comma [0] 1239" xfId="6932" hidden="1" xr:uid="{00000000-0005-0000-0000-000082150000}"/>
    <cellStyle name="Comma [0] 1239" xfId="36320" hidden="1" xr:uid="{00000000-0005-0000-0000-000083150000}"/>
    <cellStyle name="Comma [0] 12390" xfId="31269" hidden="1" xr:uid="{00000000-0005-0000-0000-000084150000}"/>
    <cellStyle name="Comma [0] 12390" xfId="60656" hidden="1" xr:uid="{00000000-0005-0000-0000-000085150000}"/>
    <cellStyle name="Comma [0] 12391" xfId="31271" hidden="1" xr:uid="{00000000-0005-0000-0000-000086150000}"/>
    <cellStyle name="Comma [0] 12391" xfId="60658" hidden="1" xr:uid="{00000000-0005-0000-0000-000087150000}"/>
    <cellStyle name="Comma [0] 12392" xfId="31224" hidden="1" xr:uid="{00000000-0005-0000-0000-000088150000}"/>
    <cellStyle name="Comma [0] 12392" xfId="60611" hidden="1" xr:uid="{00000000-0005-0000-0000-000089150000}"/>
    <cellStyle name="Comma [0] 12393" xfId="31230" hidden="1" xr:uid="{00000000-0005-0000-0000-00008A150000}"/>
    <cellStyle name="Comma [0] 12393" xfId="60617" hidden="1" xr:uid="{00000000-0005-0000-0000-00008B150000}"/>
    <cellStyle name="Comma [0] 12394" xfId="30856" hidden="1" xr:uid="{00000000-0005-0000-0000-00008C150000}"/>
    <cellStyle name="Comma [0] 12394" xfId="60243" hidden="1" xr:uid="{00000000-0005-0000-0000-00008D150000}"/>
    <cellStyle name="Comma [0] 12395" xfId="31180" hidden="1" xr:uid="{00000000-0005-0000-0000-00008E150000}"/>
    <cellStyle name="Comma [0] 12395" xfId="60567" hidden="1" xr:uid="{00000000-0005-0000-0000-00008F150000}"/>
    <cellStyle name="Comma [0] 12396" xfId="31188" hidden="1" xr:uid="{00000000-0005-0000-0000-000090150000}"/>
    <cellStyle name="Comma [0] 12396" xfId="60575" hidden="1" xr:uid="{00000000-0005-0000-0000-000091150000}"/>
    <cellStyle name="Comma [0] 12397" xfId="31277" hidden="1" xr:uid="{00000000-0005-0000-0000-000092150000}"/>
    <cellStyle name="Comma [0] 12397" xfId="60664" hidden="1" xr:uid="{00000000-0005-0000-0000-000093150000}"/>
    <cellStyle name="Comma [0] 12398" xfId="31191" hidden="1" xr:uid="{00000000-0005-0000-0000-000094150000}"/>
    <cellStyle name="Comma [0] 12398" xfId="60578" hidden="1" xr:uid="{00000000-0005-0000-0000-000095150000}"/>
    <cellStyle name="Comma [0] 12399" xfId="31151" hidden="1" xr:uid="{00000000-0005-0000-0000-000096150000}"/>
    <cellStyle name="Comma [0] 12399" xfId="60538" hidden="1" xr:uid="{00000000-0005-0000-0000-000097150000}"/>
    <cellStyle name="Comma [0] 124" xfId="4719" hidden="1" xr:uid="{00000000-0005-0000-0000-000098150000}"/>
    <cellStyle name="Comma [0] 124" xfId="34107" hidden="1" xr:uid="{00000000-0005-0000-0000-000099150000}"/>
    <cellStyle name="Comma [0] 1240" xfId="6942" hidden="1" xr:uid="{00000000-0005-0000-0000-00009A150000}"/>
    <cellStyle name="Comma [0] 1240" xfId="36330" hidden="1" xr:uid="{00000000-0005-0000-0000-00009B150000}"/>
    <cellStyle name="Comma [0] 12400" xfId="31282" hidden="1" xr:uid="{00000000-0005-0000-0000-00009C150000}"/>
    <cellStyle name="Comma [0] 12400" xfId="60669" hidden="1" xr:uid="{00000000-0005-0000-0000-00009D150000}"/>
    <cellStyle name="Comma [0] 12401" xfId="31284" hidden="1" xr:uid="{00000000-0005-0000-0000-00009E150000}"/>
    <cellStyle name="Comma [0] 12401" xfId="60671" hidden="1" xr:uid="{00000000-0005-0000-0000-00009F150000}"/>
    <cellStyle name="Comma [0] 12402" xfId="31243" hidden="1" xr:uid="{00000000-0005-0000-0000-0000A0150000}"/>
    <cellStyle name="Comma [0] 12402" xfId="60630" hidden="1" xr:uid="{00000000-0005-0000-0000-0000A1150000}"/>
    <cellStyle name="Comma [0] 12403" xfId="31249" hidden="1" xr:uid="{00000000-0005-0000-0000-0000A2150000}"/>
    <cellStyle name="Comma [0] 12403" xfId="60636" hidden="1" xr:uid="{00000000-0005-0000-0000-0000A3150000}"/>
    <cellStyle name="Comma [0] 12404" xfId="31150" hidden="1" xr:uid="{00000000-0005-0000-0000-0000A4150000}"/>
    <cellStyle name="Comma [0] 12404" xfId="60537" hidden="1" xr:uid="{00000000-0005-0000-0000-0000A5150000}"/>
    <cellStyle name="Comma [0] 12405" xfId="31231" hidden="1" xr:uid="{00000000-0005-0000-0000-0000A6150000}"/>
    <cellStyle name="Comma [0] 12405" xfId="60618" hidden="1" xr:uid="{00000000-0005-0000-0000-0000A7150000}"/>
    <cellStyle name="Comma [0] 12406" xfId="31210" hidden="1" xr:uid="{00000000-0005-0000-0000-0000A8150000}"/>
    <cellStyle name="Comma [0] 12406" xfId="60597" hidden="1" xr:uid="{00000000-0005-0000-0000-0000A9150000}"/>
    <cellStyle name="Comma [0] 12407" xfId="31288" hidden="1" xr:uid="{00000000-0005-0000-0000-0000AA150000}"/>
    <cellStyle name="Comma [0] 12407" xfId="60675" hidden="1" xr:uid="{00000000-0005-0000-0000-0000AB150000}"/>
    <cellStyle name="Comma [0] 12408" xfId="31229" hidden="1" xr:uid="{00000000-0005-0000-0000-0000AC150000}"/>
    <cellStyle name="Comma [0] 12408" xfId="60616" hidden="1" xr:uid="{00000000-0005-0000-0000-0000AD150000}"/>
    <cellStyle name="Comma [0] 12409" xfId="31167" hidden="1" xr:uid="{00000000-0005-0000-0000-0000AE150000}"/>
    <cellStyle name="Comma [0] 12409" xfId="60554" hidden="1" xr:uid="{00000000-0005-0000-0000-0000AF150000}"/>
    <cellStyle name="Comma [0] 1241" xfId="6962" hidden="1" xr:uid="{00000000-0005-0000-0000-0000B0150000}"/>
    <cellStyle name="Comma [0] 1241" xfId="36350" hidden="1" xr:uid="{00000000-0005-0000-0000-0000B1150000}"/>
    <cellStyle name="Comma [0] 12410" xfId="31295" hidden="1" xr:uid="{00000000-0005-0000-0000-0000B2150000}"/>
    <cellStyle name="Comma [0] 12410" xfId="60682" hidden="1" xr:uid="{00000000-0005-0000-0000-0000B3150000}"/>
    <cellStyle name="Comma [0] 12411" xfId="31297" hidden="1" xr:uid="{00000000-0005-0000-0000-0000B4150000}"/>
    <cellStyle name="Comma [0] 12411" xfId="60684" hidden="1" xr:uid="{00000000-0005-0000-0000-0000B5150000}"/>
    <cellStyle name="Comma [0] 12412" xfId="31261" hidden="1" xr:uid="{00000000-0005-0000-0000-0000B6150000}"/>
    <cellStyle name="Comma [0] 12412" xfId="60648" hidden="1" xr:uid="{00000000-0005-0000-0000-0000B7150000}"/>
    <cellStyle name="Comma [0] 12413" xfId="31266" hidden="1" xr:uid="{00000000-0005-0000-0000-0000B8150000}"/>
    <cellStyle name="Comma [0] 12413" xfId="60653" hidden="1" xr:uid="{00000000-0005-0000-0000-0000B9150000}"/>
    <cellStyle name="Comma [0] 12414" xfId="30830" hidden="1" xr:uid="{00000000-0005-0000-0000-0000BA150000}"/>
    <cellStyle name="Comma [0] 12414" xfId="60217" hidden="1" xr:uid="{00000000-0005-0000-0000-0000BB150000}"/>
    <cellStyle name="Comma [0] 12415" xfId="31250" hidden="1" xr:uid="{00000000-0005-0000-0000-0000BC150000}"/>
    <cellStyle name="Comma [0] 12415" xfId="60637" hidden="1" xr:uid="{00000000-0005-0000-0000-0000BD150000}"/>
    <cellStyle name="Comma [0] 12416" xfId="31155" hidden="1" xr:uid="{00000000-0005-0000-0000-0000BE150000}"/>
    <cellStyle name="Comma [0] 12416" xfId="60542" hidden="1" xr:uid="{00000000-0005-0000-0000-0000BF150000}"/>
    <cellStyle name="Comma [0] 12417" xfId="31301" hidden="1" xr:uid="{00000000-0005-0000-0000-0000C0150000}"/>
    <cellStyle name="Comma [0] 12417" xfId="60688" hidden="1" xr:uid="{00000000-0005-0000-0000-0000C1150000}"/>
    <cellStyle name="Comma [0] 12418" xfId="31248" hidden="1" xr:uid="{00000000-0005-0000-0000-0000C2150000}"/>
    <cellStyle name="Comma [0] 12418" xfId="60635" hidden="1" xr:uid="{00000000-0005-0000-0000-0000C3150000}"/>
    <cellStyle name="Comma [0] 12419" xfId="31187" hidden="1" xr:uid="{00000000-0005-0000-0000-0000C4150000}"/>
    <cellStyle name="Comma [0] 12419" xfId="60574" hidden="1" xr:uid="{00000000-0005-0000-0000-0000C5150000}"/>
    <cellStyle name="Comma [0] 1242" xfId="6964" hidden="1" xr:uid="{00000000-0005-0000-0000-0000C6150000}"/>
    <cellStyle name="Comma [0] 1242" xfId="36352" hidden="1" xr:uid="{00000000-0005-0000-0000-0000C7150000}"/>
    <cellStyle name="Comma [0] 12420" xfId="31305" hidden="1" xr:uid="{00000000-0005-0000-0000-0000C8150000}"/>
    <cellStyle name="Comma [0] 12420" xfId="60692" hidden="1" xr:uid="{00000000-0005-0000-0000-0000C9150000}"/>
    <cellStyle name="Comma [0] 12421" xfId="31307" hidden="1" xr:uid="{00000000-0005-0000-0000-0000CA150000}"/>
    <cellStyle name="Comma [0] 12421" xfId="60694" hidden="1" xr:uid="{00000000-0005-0000-0000-0000CB150000}"/>
    <cellStyle name="Comma [0] 12422" xfId="31275" hidden="1" xr:uid="{00000000-0005-0000-0000-0000CC150000}"/>
    <cellStyle name="Comma [0] 12422" xfId="60662" hidden="1" xr:uid="{00000000-0005-0000-0000-0000CD150000}"/>
    <cellStyle name="Comma [0] 12423" xfId="31279" hidden="1" xr:uid="{00000000-0005-0000-0000-0000CE150000}"/>
    <cellStyle name="Comma [0] 12423" xfId="60666" hidden="1" xr:uid="{00000000-0005-0000-0000-0000CF150000}"/>
    <cellStyle name="Comma [0] 12424" xfId="31169" hidden="1" xr:uid="{00000000-0005-0000-0000-0000D0150000}"/>
    <cellStyle name="Comma [0] 12424" xfId="60556" hidden="1" xr:uid="{00000000-0005-0000-0000-0000D1150000}"/>
    <cellStyle name="Comma [0] 12425" xfId="31267" hidden="1" xr:uid="{00000000-0005-0000-0000-0000D2150000}"/>
    <cellStyle name="Comma [0] 12425" xfId="60654" hidden="1" xr:uid="{00000000-0005-0000-0000-0000D3150000}"/>
    <cellStyle name="Comma [0] 12426" xfId="31159" hidden="1" xr:uid="{00000000-0005-0000-0000-0000D4150000}"/>
    <cellStyle name="Comma [0] 12426" xfId="60546" hidden="1" xr:uid="{00000000-0005-0000-0000-0000D5150000}"/>
    <cellStyle name="Comma [0] 12427" xfId="31311" hidden="1" xr:uid="{00000000-0005-0000-0000-0000D6150000}"/>
    <cellStyle name="Comma [0] 12427" xfId="60698" hidden="1" xr:uid="{00000000-0005-0000-0000-0000D7150000}"/>
    <cellStyle name="Comma [0] 12428" xfId="31265" hidden="1" xr:uid="{00000000-0005-0000-0000-0000D8150000}"/>
    <cellStyle name="Comma [0] 12428" xfId="60652" hidden="1" xr:uid="{00000000-0005-0000-0000-0000D9150000}"/>
    <cellStyle name="Comma [0] 12429" xfId="31234" hidden="1" xr:uid="{00000000-0005-0000-0000-0000DA150000}"/>
    <cellStyle name="Comma [0] 12429" xfId="60621" hidden="1" xr:uid="{00000000-0005-0000-0000-0000DB150000}"/>
    <cellStyle name="Comma [0] 1243" xfId="6915" hidden="1" xr:uid="{00000000-0005-0000-0000-0000DC150000}"/>
    <cellStyle name="Comma [0] 1243" xfId="36303" hidden="1" xr:uid="{00000000-0005-0000-0000-0000DD150000}"/>
    <cellStyle name="Comma [0] 12430" xfId="31315" hidden="1" xr:uid="{00000000-0005-0000-0000-0000DE150000}"/>
    <cellStyle name="Comma [0] 12430" xfId="60702" hidden="1" xr:uid="{00000000-0005-0000-0000-0000DF150000}"/>
    <cellStyle name="Comma [0] 12431" xfId="31317" hidden="1" xr:uid="{00000000-0005-0000-0000-0000E0150000}"/>
    <cellStyle name="Comma [0] 12431" xfId="60704" hidden="1" xr:uid="{00000000-0005-0000-0000-0000E1150000}"/>
    <cellStyle name="Comma [0] 12432" xfId="31303" hidden="1" xr:uid="{00000000-0005-0000-0000-0000E2150000}"/>
    <cellStyle name="Comma [0] 12432" xfId="60690" hidden="1" xr:uid="{00000000-0005-0000-0000-0000E3150000}"/>
    <cellStyle name="Comma [0] 12433" xfId="31290" hidden="1" xr:uid="{00000000-0005-0000-0000-0000E4150000}"/>
    <cellStyle name="Comma [0] 12433" xfId="60677" hidden="1" xr:uid="{00000000-0005-0000-0000-0000E5150000}"/>
    <cellStyle name="Comma [0] 12434" xfId="31314" hidden="1" xr:uid="{00000000-0005-0000-0000-0000E6150000}"/>
    <cellStyle name="Comma [0] 12434" xfId="60701" hidden="1" xr:uid="{00000000-0005-0000-0000-0000E7150000}"/>
    <cellStyle name="Comma [0] 12435" xfId="31280" hidden="1" xr:uid="{00000000-0005-0000-0000-0000E8150000}"/>
    <cellStyle name="Comma [0] 12435" xfId="60667" hidden="1" xr:uid="{00000000-0005-0000-0000-0000E9150000}"/>
    <cellStyle name="Comma [0] 12436" xfId="31252" hidden="1" xr:uid="{00000000-0005-0000-0000-0000EA150000}"/>
    <cellStyle name="Comma [0] 12436" xfId="60639" hidden="1" xr:uid="{00000000-0005-0000-0000-0000EB150000}"/>
    <cellStyle name="Comma [0] 12437" xfId="31319" hidden="1" xr:uid="{00000000-0005-0000-0000-0000EC150000}"/>
    <cellStyle name="Comma [0] 12437" xfId="60706" hidden="1" xr:uid="{00000000-0005-0000-0000-0000ED150000}"/>
    <cellStyle name="Comma [0] 12438" xfId="31276" hidden="1" xr:uid="{00000000-0005-0000-0000-0000EE150000}"/>
    <cellStyle name="Comma [0] 12438" xfId="60663" hidden="1" xr:uid="{00000000-0005-0000-0000-0000EF150000}"/>
    <cellStyle name="Comma [0] 12439" xfId="31310" hidden="1" xr:uid="{00000000-0005-0000-0000-0000F0150000}"/>
    <cellStyle name="Comma [0] 12439" xfId="60697" hidden="1" xr:uid="{00000000-0005-0000-0000-0000F1150000}"/>
    <cellStyle name="Comma [0] 1244" xfId="6609" hidden="1" xr:uid="{00000000-0005-0000-0000-0000F2150000}"/>
    <cellStyle name="Comma [0] 1244" xfId="35997" hidden="1" xr:uid="{00000000-0005-0000-0000-0000F3150000}"/>
    <cellStyle name="Comma [0] 12440" xfId="31323" hidden="1" xr:uid="{00000000-0005-0000-0000-0000F4150000}"/>
    <cellStyle name="Comma [0] 12440" xfId="60710" hidden="1" xr:uid="{00000000-0005-0000-0000-0000F5150000}"/>
    <cellStyle name="Comma [0] 12441" xfId="31325" hidden="1" xr:uid="{00000000-0005-0000-0000-0000F6150000}"/>
    <cellStyle name="Comma [0] 12441" xfId="60712" hidden="1" xr:uid="{00000000-0005-0000-0000-0000F7150000}"/>
    <cellStyle name="Comma [0] 12442" xfId="31193" hidden="1" xr:uid="{00000000-0005-0000-0000-0000F8150000}"/>
    <cellStyle name="Comma [0] 12442" xfId="60580" hidden="1" xr:uid="{00000000-0005-0000-0000-0000F9150000}"/>
    <cellStyle name="Comma [0] 12443" xfId="31313" hidden="1" xr:uid="{00000000-0005-0000-0000-0000FA150000}"/>
    <cellStyle name="Comma [0] 12443" xfId="60700" hidden="1" xr:uid="{00000000-0005-0000-0000-0000FB150000}"/>
    <cellStyle name="Comma [0] 12444" xfId="31253" hidden="1" xr:uid="{00000000-0005-0000-0000-0000FC150000}"/>
    <cellStyle name="Comma [0] 12444" xfId="60640" hidden="1" xr:uid="{00000000-0005-0000-0000-0000FD150000}"/>
    <cellStyle name="Comma [0] 12445" xfId="31287" hidden="1" xr:uid="{00000000-0005-0000-0000-0000FE150000}"/>
    <cellStyle name="Comma [0] 12445" xfId="60674" hidden="1" xr:uid="{00000000-0005-0000-0000-0000FF150000}"/>
    <cellStyle name="Comma [0] 12446" xfId="31300" hidden="1" xr:uid="{00000000-0005-0000-0000-000000160000}"/>
    <cellStyle name="Comma [0] 12446" xfId="60687" hidden="1" xr:uid="{00000000-0005-0000-0000-000001160000}"/>
    <cellStyle name="Comma [0] 12447" xfId="31328" hidden="1" xr:uid="{00000000-0005-0000-0000-000002160000}"/>
    <cellStyle name="Comma [0] 12447" xfId="60715" hidden="1" xr:uid="{00000000-0005-0000-0000-000003160000}"/>
    <cellStyle name="Comma [0] 12448" xfId="31291" hidden="1" xr:uid="{00000000-0005-0000-0000-000004160000}"/>
    <cellStyle name="Comma [0] 12448" xfId="60678" hidden="1" xr:uid="{00000000-0005-0000-0000-000005160000}"/>
    <cellStyle name="Comma [0] 12449" xfId="31251" hidden="1" xr:uid="{00000000-0005-0000-0000-000006160000}"/>
    <cellStyle name="Comma [0] 12449" xfId="60638" hidden="1" xr:uid="{00000000-0005-0000-0000-000007160000}"/>
    <cellStyle name="Comma [0] 1245" xfId="6918" hidden="1" xr:uid="{00000000-0005-0000-0000-000008160000}"/>
    <cellStyle name="Comma [0] 1245" xfId="36306" hidden="1" xr:uid="{00000000-0005-0000-0000-000009160000}"/>
    <cellStyle name="Comma [0] 12450" xfId="31330" hidden="1" xr:uid="{00000000-0005-0000-0000-00000A160000}"/>
    <cellStyle name="Comma [0] 12450" xfId="60717" hidden="1" xr:uid="{00000000-0005-0000-0000-00000B160000}"/>
    <cellStyle name="Comma [0] 12451" xfId="31332" hidden="1" xr:uid="{00000000-0005-0000-0000-00000C160000}"/>
    <cellStyle name="Comma [0] 12451" xfId="60719" hidden="1" xr:uid="{00000000-0005-0000-0000-00000D160000}"/>
    <cellStyle name="Comma [0] 12452" xfId="30844" hidden="1" xr:uid="{00000000-0005-0000-0000-00000E160000}"/>
    <cellStyle name="Comma [0] 12452" xfId="60231" hidden="1" xr:uid="{00000000-0005-0000-0000-00000F160000}"/>
    <cellStyle name="Comma [0] 12453" xfId="30841" hidden="1" xr:uid="{00000000-0005-0000-0000-000010160000}"/>
    <cellStyle name="Comma [0] 12453" xfId="60228" hidden="1" xr:uid="{00000000-0005-0000-0000-000011160000}"/>
    <cellStyle name="Comma [0] 12454" xfId="31338" hidden="1" xr:uid="{00000000-0005-0000-0000-000012160000}"/>
    <cellStyle name="Comma [0] 12454" xfId="60725" hidden="1" xr:uid="{00000000-0005-0000-0000-000013160000}"/>
    <cellStyle name="Comma [0] 12455" xfId="31344" hidden="1" xr:uid="{00000000-0005-0000-0000-000014160000}"/>
    <cellStyle name="Comma [0] 12455" xfId="60731" hidden="1" xr:uid="{00000000-0005-0000-0000-000015160000}"/>
    <cellStyle name="Comma [0] 12456" xfId="31346" hidden="1" xr:uid="{00000000-0005-0000-0000-000016160000}"/>
    <cellStyle name="Comma [0] 12456" xfId="60733" hidden="1" xr:uid="{00000000-0005-0000-0000-000017160000}"/>
    <cellStyle name="Comma [0] 12457" xfId="31337" hidden="1" xr:uid="{00000000-0005-0000-0000-000018160000}"/>
    <cellStyle name="Comma [0] 12457" xfId="60724" hidden="1" xr:uid="{00000000-0005-0000-0000-000019160000}"/>
    <cellStyle name="Comma [0] 12458" xfId="31342" hidden="1" xr:uid="{00000000-0005-0000-0000-00001A160000}"/>
    <cellStyle name="Comma [0] 12458" xfId="60729" hidden="1" xr:uid="{00000000-0005-0000-0000-00001B160000}"/>
    <cellStyle name="Comma [0] 12459" xfId="31348" hidden="1" xr:uid="{00000000-0005-0000-0000-00001C160000}"/>
    <cellStyle name="Comma [0] 12459" xfId="60735" hidden="1" xr:uid="{00000000-0005-0000-0000-00001D160000}"/>
    <cellStyle name="Comma [0] 1246" xfId="6643" hidden="1" xr:uid="{00000000-0005-0000-0000-00001E160000}"/>
    <cellStyle name="Comma [0] 1246" xfId="36031" hidden="1" xr:uid="{00000000-0005-0000-0000-00001F160000}"/>
    <cellStyle name="Comma [0] 12460" xfId="31350" hidden="1" xr:uid="{00000000-0005-0000-0000-000020160000}"/>
    <cellStyle name="Comma [0] 12460" xfId="60737" hidden="1" xr:uid="{00000000-0005-0000-0000-000021160000}"/>
    <cellStyle name="Comma [0] 12461" xfId="30867" hidden="1" xr:uid="{00000000-0005-0000-0000-000022160000}"/>
    <cellStyle name="Comma [0] 12461" xfId="60254" hidden="1" xr:uid="{00000000-0005-0000-0000-000023160000}"/>
    <cellStyle name="Comma [0] 12462" xfId="30869" hidden="1" xr:uid="{00000000-0005-0000-0000-000024160000}"/>
    <cellStyle name="Comma [0] 12462" xfId="60256" hidden="1" xr:uid="{00000000-0005-0000-0000-000025160000}"/>
    <cellStyle name="Comma [0] 12463" xfId="31361" hidden="1" xr:uid="{00000000-0005-0000-0000-000026160000}"/>
    <cellStyle name="Comma [0] 12463" xfId="60748" hidden="1" xr:uid="{00000000-0005-0000-0000-000027160000}"/>
    <cellStyle name="Comma [0] 12464" xfId="31370" hidden="1" xr:uid="{00000000-0005-0000-0000-000028160000}"/>
    <cellStyle name="Comma [0] 12464" xfId="60757" hidden="1" xr:uid="{00000000-0005-0000-0000-000029160000}"/>
    <cellStyle name="Comma [0] 12465" xfId="31381" hidden="1" xr:uid="{00000000-0005-0000-0000-00002A160000}"/>
    <cellStyle name="Comma [0] 12465" xfId="60768" hidden="1" xr:uid="{00000000-0005-0000-0000-00002B160000}"/>
    <cellStyle name="Comma [0] 12466" xfId="31387" hidden="1" xr:uid="{00000000-0005-0000-0000-00002C160000}"/>
    <cellStyle name="Comma [0] 12466" xfId="60774" hidden="1" xr:uid="{00000000-0005-0000-0000-00002D160000}"/>
    <cellStyle name="Comma [0] 12467" xfId="31369" hidden="1" xr:uid="{00000000-0005-0000-0000-00002E160000}"/>
    <cellStyle name="Comma [0] 12467" xfId="60756" hidden="1" xr:uid="{00000000-0005-0000-0000-00002F160000}"/>
    <cellStyle name="Comma [0] 12468" xfId="31379" hidden="1" xr:uid="{00000000-0005-0000-0000-000030160000}"/>
    <cellStyle name="Comma [0] 12468" xfId="60766" hidden="1" xr:uid="{00000000-0005-0000-0000-000031160000}"/>
    <cellStyle name="Comma [0] 12469" xfId="31399" hidden="1" xr:uid="{00000000-0005-0000-0000-000032160000}"/>
    <cellStyle name="Comma [0] 12469" xfId="60786" hidden="1" xr:uid="{00000000-0005-0000-0000-000033160000}"/>
    <cellStyle name="Comma [0] 1247" xfId="6642" hidden="1" xr:uid="{00000000-0005-0000-0000-000034160000}"/>
    <cellStyle name="Comma [0] 1247" xfId="36030" hidden="1" xr:uid="{00000000-0005-0000-0000-000035160000}"/>
    <cellStyle name="Comma [0] 12470" xfId="31401" hidden="1" xr:uid="{00000000-0005-0000-0000-000036160000}"/>
    <cellStyle name="Comma [0] 12470" xfId="60788" hidden="1" xr:uid="{00000000-0005-0000-0000-000037160000}"/>
    <cellStyle name="Comma [0] 12471" xfId="31352" hidden="1" xr:uid="{00000000-0005-0000-0000-000038160000}"/>
    <cellStyle name="Comma [0] 12471" xfId="60739" hidden="1" xr:uid="{00000000-0005-0000-0000-000039160000}"/>
    <cellStyle name="Comma [0] 12472" xfId="30849" hidden="1" xr:uid="{00000000-0005-0000-0000-00003A160000}"/>
    <cellStyle name="Comma [0] 12472" xfId="60236" hidden="1" xr:uid="{00000000-0005-0000-0000-00003B160000}"/>
    <cellStyle name="Comma [0] 12473" xfId="31355" hidden="1" xr:uid="{00000000-0005-0000-0000-00003C160000}"/>
    <cellStyle name="Comma [0] 12473" xfId="60742" hidden="1" xr:uid="{00000000-0005-0000-0000-00003D160000}"/>
    <cellStyle name="Comma [0] 12474" xfId="30854" hidden="1" xr:uid="{00000000-0005-0000-0000-00003E160000}"/>
    <cellStyle name="Comma [0] 12474" xfId="60241" hidden="1" xr:uid="{00000000-0005-0000-0000-00003F160000}"/>
    <cellStyle name="Comma [0] 12475" xfId="30838" hidden="1" xr:uid="{00000000-0005-0000-0000-000040160000}"/>
    <cellStyle name="Comma [0] 12475" xfId="60225" hidden="1" xr:uid="{00000000-0005-0000-0000-000041160000}"/>
    <cellStyle name="Comma [0] 12476" xfId="31406" hidden="1" xr:uid="{00000000-0005-0000-0000-000042160000}"/>
    <cellStyle name="Comma [0] 12476" xfId="60793" hidden="1" xr:uid="{00000000-0005-0000-0000-000043160000}"/>
    <cellStyle name="Comma [0] 12477" xfId="30847" hidden="1" xr:uid="{00000000-0005-0000-0000-000044160000}"/>
    <cellStyle name="Comma [0] 12477" xfId="60234" hidden="1" xr:uid="{00000000-0005-0000-0000-000045160000}"/>
    <cellStyle name="Comma [0] 12478" xfId="30868" hidden="1" xr:uid="{00000000-0005-0000-0000-000046160000}"/>
    <cellStyle name="Comma [0] 12478" xfId="60255" hidden="1" xr:uid="{00000000-0005-0000-0000-000047160000}"/>
    <cellStyle name="Comma [0] 12479" xfId="31418" hidden="1" xr:uid="{00000000-0005-0000-0000-000048160000}"/>
    <cellStyle name="Comma [0] 12479" xfId="60805" hidden="1" xr:uid="{00000000-0005-0000-0000-000049160000}"/>
    <cellStyle name="Comma [0] 1248" xfId="6969" hidden="1" xr:uid="{00000000-0005-0000-0000-00004A160000}"/>
    <cellStyle name="Comma [0] 1248" xfId="36357" hidden="1" xr:uid="{00000000-0005-0000-0000-00004B160000}"/>
    <cellStyle name="Comma [0] 12480" xfId="31420" hidden="1" xr:uid="{00000000-0005-0000-0000-00004C160000}"/>
    <cellStyle name="Comma [0] 12480" xfId="60807" hidden="1" xr:uid="{00000000-0005-0000-0000-00004D160000}"/>
    <cellStyle name="Comma [0] 12481" xfId="31409" hidden="1" xr:uid="{00000000-0005-0000-0000-00004E160000}"/>
    <cellStyle name="Comma [0] 12481" xfId="60796" hidden="1" xr:uid="{00000000-0005-0000-0000-00004F160000}"/>
    <cellStyle name="Comma [0] 12482" xfId="31417" hidden="1" xr:uid="{00000000-0005-0000-0000-000050160000}"/>
    <cellStyle name="Comma [0] 12482" xfId="60804" hidden="1" xr:uid="{00000000-0005-0000-0000-000051160000}"/>
    <cellStyle name="Comma [0] 12483" xfId="30851" hidden="1" xr:uid="{00000000-0005-0000-0000-000052160000}"/>
    <cellStyle name="Comma [0] 12483" xfId="60238" hidden="1" xr:uid="{00000000-0005-0000-0000-000053160000}"/>
    <cellStyle name="Comma [0] 12484" xfId="31403" hidden="1" xr:uid="{00000000-0005-0000-0000-000054160000}"/>
    <cellStyle name="Comma [0] 12484" xfId="60790" hidden="1" xr:uid="{00000000-0005-0000-0000-000055160000}"/>
    <cellStyle name="Comma [0] 12485" xfId="31436" hidden="1" xr:uid="{00000000-0005-0000-0000-000056160000}"/>
    <cellStyle name="Comma [0] 12485" xfId="60823" hidden="1" xr:uid="{00000000-0005-0000-0000-000057160000}"/>
    <cellStyle name="Comma [0] 12486" xfId="31444" hidden="1" xr:uid="{00000000-0005-0000-0000-000058160000}"/>
    <cellStyle name="Comma [0] 12486" xfId="60831" hidden="1" xr:uid="{00000000-0005-0000-0000-000059160000}"/>
    <cellStyle name="Comma [0] 12487" xfId="31353" hidden="1" xr:uid="{00000000-0005-0000-0000-00005A160000}"/>
    <cellStyle name="Comma [0] 12487" xfId="60740" hidden="1" xr:uid="{00000000-0005-0000-0000-00005B160000}"/>
    <cellStyle name="Comma [0] 12488" xfId="31432" hidden="1" xr:uid="{00000000-0005-0000-0000-00005C160000}"/>
    <cellStyle name="Comma [0] 12488" xfId="60819" hidden="1" xr:uid="{00000000-0005-0000-0000-00005D160000}"/>
    <cellStyle name="Comma [0] 12489" xfId="31453" hidden="1" xr:uid="{00000000-0005-0000-0000-00005E160000}"/>
    <cellStyle name="Comma [0] 12489" xfId="60840" hidden="1" xr:uid="{00000000-0005-0000-0000-00005F160000}"/>
    <cellStyle name="Comma [0] 1249" xfId="6611" hidden="1" xr:uid="{00000000-0005-0000-0000-000060160000}"/>
    <cellStyle name="Comma [0] 1249" xfId="35999" hidden="1" xr:uid="{00000000-0005-0000-0000-000061160000}"/>
    <cellStyle name="Comma [0] 12490" xfId="31455" hidden="1" xr:uid="{00000000-0005-0000-0000-000062160000}"/>
    <cellStyle name="Comma [0] 12490" xfId="60842" hidden="1" xr:uid="{00000000-0005-0000-0000-000063160000}"/>
    <cellStyle name="Comma [0] 12491" xfId="31414" hidden="1" xr:uid="{00000000-0005-0000-0000-000064160000}"/>
    <cellStyle name="Comma [0] 12491" xfId="60801" hidden="1" xr:uid="{00000000-0005-0000-0000-000065160000}"/>
    <cellStyle name="Comma [0] 12492" xfId="31359" hidden="1" xr:uid="{00000000-0005-0000-0000-000066160000}"/>
    <cellStyle name="Comma [0] 12492" xfId="60746" hidden="1" xr:uid="{00000000-0005-0000-0000-000067160000}"/>
    <cellStyle name="Comma [0] 12493" xfId="31412" hidden="1" xr:uid="{00000000-0005-0000-0000-000068160000}"/>
    <cellStyle name="Comma [0] 12493" xfId="60799" hidden="1" xr:uid="{00000000-0005-0000-0000-000069160000}"/>
    <cellStyle name="Comma [0] 12494" xfId="31396" hidden="1" xr:uid="{00000000-0005-0000-0000-00006A160000}"/>
    <cellStyle name="Comma [0] 12494" xfId="60783" hidden="1" xr:uid="{00000000-0005-0000-0000-00006B160000}"/>
    <cellStyle name="Comma [0] 12495" xfId="31392" hidden="1" xr:uid="{00000000-0005-0000-0000-00006C160000}"/>
    <cellStyle name="Comma [0] 12495" xfId="60779" hidden="1" xr:uid="{00000000-0005-0000-0000-00006D160000}"/>
    <cellStyle name="Comma [0] 12496" xfId="31463" hidden="1" xr:uid="{00000000-0005-0000-0000-00006E160000}"/>
    <cellStyle name="Comma [0] 12496" xfId="60850" hidden="1" xr:uid="{00000000-0005-0000-0000-00006F160000}"/>
    <cellStyle name="Comma [0] 12497" xfId="31335" hidden="1" xr:uid="{00000000-0005-0000-0000-000070160000}"/>
    <cellStyle name="Comma [0] 12497" xfId="60722" hidden="1" xr:uid="{00000000-0005-0000-0000-000071160000}"/>
    <cellStyle name="Comma [0] 12498" xfId="30817" hidden="1" xr:uid="{00000000-0005-0000-0000-000072160000}"/>
    <cellStyle name="Comma [0] 12498" xfId="60204" hidden="1" xr:uid="{00000000-0005-0000-0000-000073160000}"/>
    <cellStyle name="Comma [0] 12499" xfId="31471" hidden="1" xr:uid="{00000000-0005-0000-0000-000074160000}"/>
    <cellStyle name="Comma [0] 12499" xfId="60858" hidden="1" xr:uid="{00000000-0005-0000-0000-000075160000}"/>
    <cellStyle name="Comma [0] 125" xfId="4611" hidden="1" xr:uid="{00000000-0005-0000-0000-000076160000}"/>
    <cellStyle name="Comma [0] 125" xfId="33999" hidden="1" xr:uid="{00000000-0005-0000-0000-000077160000}"/>
    <cellStyle name="Comma [0] 1250" xfId="6645" hidden="1" xr:uid="{00000000-0005-0000-0000-000078160000}"/>
    <cellStyle name="Comma [0] 1250" xfId="36033" hidden="1" xr:uid="{00000000-0005-0000-0000-000079160000}"/>
    <cellStyle name="Comma [0] 12500" xfId="31473" hidden="1" xr:uid="{00000000-0005-0000-0000-00007A160000}"/>
    <cellStyle name="Comma [0] 12500" xfId="60860" hidden="1" xr:uid="{00000000-0005-0000-0000-00007B160000}"/>
    <cellStyle name="Comma [0] 12501" xfId="31422" hidden="1" xr:uid="{00000000-0005-0000-0000-00007C160000}"/>
    <cellStyle name="Comma [0] 12501" xfId="60809" hidden="1" xr:uid="{00000000-0005-0000-0000-00007D160000}"/>
    <cellStyle name="Comma [0] 12502" xfId="31398" hidden="1" xr:uid="{00000000-0005-0000-0000-00007E160000}"/>
    <cellStyle name="Comma [0] 12502" xfId="60785" hidden="1" xr:uid="{00000000-0005-0000-0000-00007F160000}"/>
    <cellStyle name="Comma [0] 12503" xfId="31433" hidden="1" xr:uid="{00000000-0005-0000-0000-000080160000}"/>
    <cellStyle name="Comma [0] 12503" xfId="60820" hidden="1" xr:uid="{00000000-0005-0000-0000-000081160000}"/>
    <cellStyle name="Comma [0] 12504" xfId="31365" hidden="1" xr:uid="{00000000-0005-0000-0000-000082160000}"/>
    <cellStyle name="Comma [0] 12504" xfId="60752" hidden="1" xr:uid="{00000000-0005-0000-0000-000083160000}"/>
    <cellStyle name="Comma [0] 12505" xfId="31435" hidden="1" xr:uid="{00000000-0005-0000-0000-000084160000}"/>
    <cellStyle name="Comma [0] 12505" xfId="60822" hidden="1" xr:uid="{00000000-0005-0000-0000-000085160000}"/>
    <cellStyle name="Comma [0] 12506" xfId="31480" hidden="1" xr:uid="{00000000-0005-0000-0000-000086160000}"/>
    <cellStyle name="Comma [0] 12506" xfId="60867" hidden="1" xr:uid="{00000000-0005-0000-0000-000087160000}"/>
    <cellStyle name="Comma [0] 12507" xfId="31423" hidden="1" xr:uid="{00000000-0005-0000-0000-000088160000}"/>
    <cellStyle name="Comma [0] 12507" xfId="60810" hidden="1" xr:uid="{00000000-0005-0000-0000-000089160000}"/>
    <cellStyle name="Comma [0] 12508" xfId="31380" hidden="1" xr:uid="{00000000-0005-0000-0000-00008A160000}"/>
    <cellStyle name="Comma [0] 12508" xfId="60767" hidden="1" xr:uid="{00000000-0005-0000-0000-00008B160000}"/>
    <cellStyle name="Comma [0] 12509" xfId="31486" hidden="1" xr:uid="{00000000-0005-0000-0000-00008C160000}"/>
    <cellStyle name="Comma [0] 12509" xfId="60873" hidden="1" xr:uid="{00000000-0005-0000-0000-00008D160000}"/>
    <cellStyle name="Comma [0] 1251" xfId="6981" hidden="1" xr:uid="{00000000-0005-0000-0000-00008E160000}"/>
    <cellStyle name="Comma [0] 1251" xfId="36369" hidden="1" xr:uid="{00000000-0005-0000-0000-00008F160000}"/>
    <cellStyle name="Comma [0] 12510" xfId="31488" hidden="1" xr:uid="{00000000-0005-0000-0000-000090160000}"/>
    <cellStyle name="Comma [0] 12510" xfId="60875" hidden="1" xr:uid="{00000000-0005-0000-0000-000091160000}"/>
    <cellStyle name="Comma [0] 12511" xfId="31441" hidden="1" xr:uid="{00000000-0005-0000-0000-000092160000}"/>
    <cellStyle name="Comma [0] 12511" xfId="60828" hidden="1" xr:uid="{00000000-0005-0000-0000-000093160000}"/>
    <cellStyle name="Comma [0] 12512" xfId="31447" hidden="1" xr:uid="{00000000-0005-0000-0000-000094160000}"/>
    <cellStyle name="Comma [0] 12512" xfId="60834" hidden="1" xr:uid="{00000000-0005-0000-0000-000095160000}"/>
    <cellStyle name="Comma [0] 12513" xfId="31334" hidden="1" xr:uid="{00000000-0005-0000-0000-000096160000}"/>
    <cellStyle name="Comma [0] 12513" xfId="60721" hidden="1" xr:uid="{00000000-0005-0000-0000-000097160000}"/>
    <cellStyle name="Comma [0] 12514" xfId="31397" hidden="1" xr:uid="{00000000-0005-0000-0000-000098160000}"/>
    <cellStyle name="Comma [0] 12514" xfId="60784" hidden="1" xr:uid="{00000000-0005-0000-0000-000099160000}"/>
    <cellStyle name="Comma [0] 12515" xfId="31405" hidden="1" xr:uid="{00000000-0005-0000-0000-00009A160000}"/>
    <cellStyle name="Comma [0] 12515" xfId="60792" hidden="1" xr:uid="{00000000-0005-0000-0000-00009B160000}"/>
    <cellStyle name="Comma [0] 12516" xfId="31494" hidden="1" xr:uid="{00000000-0005-0000-0000-00009C160000}"/>
    <cellStyle name="Comma [0] 12516" xfId="60881" hidden="1" xr:uid="{00000000-0005-0000-0000-00009D160000}"/>
    <cellStyle name="Comma [0] 12517" xfId="31408" hidden="1" xr:uid="{00000000-0005-0000-0000-00009E160000}"/>
    <cellStyle name="Comma [0] 12517" xfId="60795" hidden="1" xr:uid="{00000000-0005-0000-0000-00009F160000}"/>
    <cellStyle name="Comma [0] 12518" xfId="31368" hidden="1" xr:uid="{00000000-0005-0000-0000-0000A0160000}"/>
    <cellStyle name="Comma [0] 12518" xfId="60755" hidden="1" xr:uid="{00000000-0005-0000-0000-0000A1160000}"/>
    <cellStyle name="Comma [0] 12519" xfId="31499" hidden="1" xr:uid="{00000000-0005-0000-0000-0000A2160000}"/>
    <cellStyle name="Comma [0] 12519" xfId="60886" hidden="1" xr:uid="{00000000-0005-0000-0000-0000A3160000}"/>
    <cellStyle name="Comma [0] 1252" xfId="6983" hidden="1" xr:uid="{00000000-0005-0000-0000-0000A4160000}"/>
    <cellStyle name="Comma [0] 1252" xfId="36371" hidden="1" xr:uid="{00000000-0005-0000-0000-0000A5160000}"/>
    <cellStyle name="Comma [0] 12520" xfId="31501" hidden="1" xr:uid="{00000000-0005-0000-0000-0000A6160000}"/>
    <cellStyle name="Comma [0] 12520" xfId="60888" hidden="1" xr:uid="{00000000-0005-0000-0000-0000A7160000}"/>
    <cellStyle name="Comma [0] 12521" xfId="31460" hidden="1" xr:uid="{00000000-0005-0000-0000-0000A8160000}"/>
    <cellStyle name="Comma [0] 12521" xfId="60847" hidden="1" xr:uid="{00000000-0005-0000-0000-0000A9160000}"/>
    <cellStyle name="Comma [0] 12522" xfId="31466" hidden="1" xr:uid="{00000000-0005-0000-0000-0000AA160000}"/>
    <cellStyle name="Comma [0] 12522" xfId="60853" hidden="1" xr:uid="{00000000-0005-0000-0000-0000AB160000}"/>
    <cellStyle name="Comma [0] 12523" xfId="31367" hidden="1" xr:uid="{00000000-0005-0000-0000-0000AC160000}"/>
    <cellStyle name="Comma [0] 12523" xfId="60754" hidden="1" xr:uid="{00000000-0005-0000-0000-0000AD160000}"/>
    <cellStyle name="Comma [0] 12524" xfId="31448" hidden="1" xr:uid="{00000000-0005-0000-0000-0000AE160000}"/>
    <cellStyle name="Comma [0] 12524" xfId="60835" hidden="1" xr:uid="{00000000-0005-0000-0000-0000AF160000}"/>
    <cellStyle name="Comma [0] 12525" xfId="31427" hidden="1" xr:uid="{00000000-0005-0000-0000-0000B0160000}"/>
    <cellStyle name="Comma [0] 12525" xfId="60814" hidden="1" xr:uid="{00000000-0005-0000-0000-0000B1160000}"/>
    <cellStyle name="Comma [0] 12526" xfId="31505" hidden="1" xr:uid="{00000000-0005-0000-0000-0000B2160000}"/>
    <cellStyle name="Comma [0] 12526" xfId="60892" hidden="1" xr:uid="{00000000-0005-0000-0000-0000B3160000}"/>
    <cellStyle name="Comma [0] 12527" xfId="31446" hidden="1" xr:uid="{00000000-0005-0000-0000-0000B4160000}"/>
    <cellStyle name="Comma [0] 12527" xfId="60833" hidden="1" xr:uid="{00000000-0005-0000-0000-0000B5160000}"/>
    <cellStyle name="Comma [0] 12528" xfId="31384" hidden="1" xr:uid="{00000000-0005-0000-0000-0000B6160000}"/>
    <cellStyle name="Comma [0] 12528" xfId="60771" hidden="1" xr:uid="{00000000-0005-0000-0000-0000B7160000}"/>
    <cellStyle name="Comma [0] 12529" xfId="31512" hidden="1" xr:uid="{00000000-0005-0000-0000-0000B8160000}"/>
    <cellStyle name="Comma [0] 12529" xfId="60899" hidden="1" xr:uid="{00000000-0005-0000-0000-0000B9160000}"/>
    <cellStyle name="Comma [0] 1253" xfId="6972" hidden="1" xr:uid="{00000000-0005-0000-0000-0000BA160000}"/>
    <cellStyle name="Comma [0] 1253" xfId="36360" hidden="1" xr:uid="{00000000-0005-0000-0000-0000BB160000}"/>
    <cellStyle name="Comma [0] 12530" xfId="31514" hidden="1" xr:uid="{00000000-0005-0000-0000-0000BC160000}"/>
    <cellStyle name="Comma [0] 12530" xfId="60901" hidden="1" xr:uid="{00000000-0005-0000-0000-0000BD160000}"/>
    <cellStyle name="Comma [0] 12531" xfId="31478" hidden="1" xr:uid="{00000000-0005-0000-0000-0000BE160000}"/>
    <cellStyle name="Comma [0] 12531" xfId="60865" hidden="1" xr:uid="{00000000-0005-0000-0000-0000BF160000}"/>
    <cellStyle name="Comma [0] 12532" xfId="31483" hidden="1" xr:uid="{00000000-0005-0000-0000-0000C0160000}"/>
    <cellStyle name="Comma [0] 12532" xfId="60870" hidden="1" xr:uid="{00000000-0005-0000-0000-0000C1160000}"/>
    <cellStyle name="Comma [0] 12533" xfId="30848" hidden="1" xr:uid="{00000000-0005-0000-0000-0000C2160000}"/>
    <cellStyle name="Comma [0] 12533" xfId="60235" hidden="1" xr:uid="{00000000-0005-0000-0000-0000C3160000}"/>
    <cellStyle name="Comma [0] 12534" xfId="31467" hidden="1" xr:uid="{00000000-0005-0000-0000-0000C4160000}"/>
    <cellStyle name="Comma [0] 12534" xfId="60854" hidden="1" xr:uid="{00000000-0005-0000-0000-0000C5160000}"/>
    <cellStyle name="Comma [0] 12535" xfId="31372" hidden="1" xr:uid="{00000000-0005-0000-0000-0000C6160000}"/>
    <cellStyle name="Comma [0] 12535" xfId="60759" hidden="1" xr:uid="{00000000-0005-0000-0000-0000C7160000}"/>
    <cellStyle name="Comma [0] 12536" xfId="31518" hidden="1" xr:uid="{00000000-0005-0000-0000-0000C8160000}"/>
    <cellStyle name="Comma [0] 12536" xfId="60905" hidden="1" xr:uid="{00000000-0005-0000-0000-0000C9160000}"/>
    <cellStyle name="Comma [0] 12537" xfId="31465" hidden="1" xr:uid="{00000000-0005-0000-0000-0000CA160000}"/>
    <cellStyle name="Comma [0] 12537" xfId="60852" hidden="1" xr:uid="{00000000-0005-0000-0000-0000CB160000}"/>
    <cellStyle name="Comma [0] 12538" xfId="31404" hidden="1" xr:uid="{00000000-0005-0000-0000-0000CC160000}"/>
    <cellStyle name="Comma [0] 12538" xfId="60791" hidden="1" xr:uid="{00000000-0005-0000-0000-0000CD160000}"/>
    <cellStyle name="Comma [0] 12539" xfId="31522" hidden="1" xr:uid="{00000000-0005-0000-0000-0000CE160000}"/>
    <cellStyle name="Comma [0] 12539" xfId="60909" hidden="1" xr:uid="{00000000-0005-0000-0000-0000CF160000}"/>
    <cellStyle name="Comma [0] 1254" xfId="6980" hidden="1" xr:uid="{00000000-0005-0000-0000-0000D0160000}"/>
    <cellStyle name="Comma [0] 1254" xfId="36368" hidden="1" xr:uid="{00000000-0005-0000-0000-0000D1160000}"/>
    <cellStyle name="Comma [0] 12540" xfId="31524" hidden="1" xr:uid="{00000000-0005-0000-0000-0000D2160000}"/>
    <cellStyle name="Comma [0] 12540" xfId="60911" hidden="1" xr:uid="{00000000-0005-0000-0000-0000D3160000}"/>
    <cellStyle name="Comma [0] 12541" xfId="31492" hidden="1" xr:uid="{00000000-0005-0000-0000-0000D4160000}"/>
    <cellStyle name="Comma [0] 12541" xfId="60879" hidden="1" xr:uid="{00000000-0005-0000-0000-0000D5160000}"/>
    <cellStyle name="Comma [0] 12542" xfId="31496" hidden="1" xr:uid="{00000000-0005-0000-0000-0000D6160000}"/>
    <cellStyle name="Comma [0] 12542" xfId="60883" hidden="1" xr:uid="{00000000-0005-0000-0000-0000D7160000}"/>
    <cellStyle name="Comma [0] 12543" xfId="31386" hidden="1" xr:uid="{00000000-0005-0000-0000-0000D8160000}"/>
    <cellStyle name="Comma [0] 12543" xfId="60773" hidden="1" xr:uid="{00000000-0005-0000-0000-0000D9160000}"/>
    <cellStyle name="Comma [0] 12544" xfId="31484" hidden="1" xr:uid="{00000000-0005-0000-0000-0000DA160000}"/>
    <cellStyle name="Comma [0] 12544" xfId="60871" hidden="1" xr:uid="{00000000-0005-0000-0000-0000DB160000}"/>
    <cellStyle name="Comma [0] 12545" xfId="31376" hidden="1" xr:uid="{00000000-0005-0000-0000-0000DC160000}"/>
    <cellStyle name="Comma [0] 12545" xfId="60763" hidden="1" xr:uid="{00000000-0005-0000-0000-0000DD160000}"/>
    <cellStyle name="Comma [0] 12546" xfId="31528" hidden="1" xr:uid="{00000000-0005-0000-0000-0000DE160000}"/>
    <cellStyle name="Comma [0] 12546" xfId="60915" hidden="1" xr:uid="{00000000-0005-0000-0000-0000DF160000}"/>
    <cellStyle name="Comma [0] 12547" xfId="31482" hidden="1" xr:uid="{00000000-0005-0000-0000-0000E0160000}"/>
    <cellStyle name="Comma [0] 12547" xfId="60869" hidden="1" xr:uid="{00000000-0005-0000-0000-0000E1160000}"/>
    <cellStyle name="Comma [0] 12548" xfId="31451" hidden="1" xr:uid="{00000000-0005-0000-0000-0000E2160000}"/>
    <cellStyle name="Comma [0] 12548" xfId="60838" hidden="1" xr:uid="{00000000-0005-0000-0000-0000E3160000}"/>
    <cellStyle name="Comma [0] 12549" xfId="31532" hidden="1" xr:uid="{00000000-0005-0000-0000-0000E4160000}"/>
    <cellStyle name="Comma [0] 12549" xfId="60919" hidden="1" xr:uid="{00000000-0005-0000-0000-0000E5160000}"/>
    <cellStyle name="Comma [0] 1255" xfId="6607" hidden="1" xr:uid="{00000000-0005-0000-0000-0000E6160000}"/>
    <cellStyle name="Comma [0] 1255" xfId="35995" hidden="1" xr:uid="{00000000-0005-0000-0000-0000E7160000}"/>
    <cellStyle name="Comma [0] 12550" xfId="31534" hidden="1" xr:uid="{00000000-0005-0000-0000-0000E8160000}"/>
    <cellStyle name="Comma [0] 12550" xfId="60921" hidden="1" xr:uid="{00000000-0005-0000-0000-0000E9160000}"/>
    <cellStyle name="Comma [0] 12551" xfId="31520" hidden="1" xr:uid="{00000000-0005-0000-0000-0000EA160000}"/>
    <cellStyle name="Comma [0] 12551" xfId="60907" hidden="1" xr:uid="{00000000-0005-0000-0000-0000EB160000}"/>
    <cellStyle name="Comma [0] 12552" xfId="31507" hidden="1" xr:uid="{00000000-0005-0000-0000-0000EC160000}"/>
    <cellStyle name="Comma [0] 12552" xfId="60894" hidden="1" xr:uid="{00000000-0005-0000-0000-0000ED160000}"/>
    <cellStyle name="Comma [0] 12553" xfId="31531" hidden="1" xr:uid="{00000000-0005-0000-0000-0000EE160000}"/>
    <cellStyle name="Comma [0] 12553" xfId="60918" hidden="1" xr:uid="{00000000-0005-0000-0000-0000EF160000}"/>
    <cellStyle name="Comma [0] 12554" xfId="31497" hidden="1" xr:uid="{00000000-0005-0000-0000-0000F0160000}"/>
    <cellStyle name="Comma [0] 12554" xfId="60884" hidden="1" xr:uid="{00000000-0005-0000-0000-0000F1160000}"/>
    <cellStyle name="Comma [0] 12555" xfId="31469" hidden="1" xr:uid="{00000000-0005-0000-0000-0000F2160000}"/>
    <cellStyle name="Comma [0] 12555" xfId="60856" hidden="1" xr:uid="{00000000-0005-0000-0000-0000F3160000}"/>
    <cellStyle name="Comma [0] 12556" xfId="31536" hidden="1" xr:uid="{00000000-0005-0000-0000-0000F4160000}"/>
    <cellStyle name="Comma [0] 12556" xfId="60923" hidden="1" xr:uid="{00000000-0005-0000-0000-0000F5160000}"/>
    <cellStyle name="Comma [0] 12557" xfId="31493" hidden="1" xr:uid="{00000000-0005-0000-0000-0000F6160000}"/>
    <cellStyle name="Comma [0] 12557" xfId="60880" hidden="1" xr:uid="{00000000-0005-0000-0000-0000F7160000}"/>
    <cellStyle name="Comma [0] 12558" xfId="31527" hidden="1" xr:uid="{00000000-0005-0000-0000-0000F8160000}"/>
    <cellStyle name="Comma [0] 12558" xfId="60914" hidden="1" xr:uid="{00000000-0005-0000-0000-0000F9160000}"/>
    <cellStyle name="Comma [0] 12559" xfId="31540" hidden="1" xr:uid="{00000000-0005-0000-0000-0000FA160000}"/>
    <cellStyle name="Comma [0] 12559" xfId="60927" hidden="1" xr:uid="{00000000-0005-0000-0000-0000FB160000}"/>
    <cellStyle name="Comma [0] 1256" xfId="6966" hidden="1" xr:uid="{00000000-0005-0000-0000-0000FC160000}"/>
    <cellStyle name="Comma [0] 1256" xfId="36354" hidden="1" xr:uid="{00000000-0005-0000-0000-0000FD160000}"/>
    <cellStyle name="Comma [0] 12560" xfId="31542" hidden="1" xr:uid="{00000000-0005-0000-0000-0000FE160000}"/>
    <cellStyle name="Comma [0] 12560" xfId="60929" hidden="1" xr:uid="{00000000-0005-0000-0000-0000FF160000}"/>
    <cellStyle name="Comma [0] 12561" xfId="31410" hidden="1" xr:uid="{00000000-0005-0000-0000-000000170000}"/>
    <cellStyle name="Comma [0] 12561" xfId="60797" hidden="1" xr:uid="{00000000-0005-0000-0000-000001170000}"/>
    <cellStyle name="Comma [0] 12562" xfId="31530" hidden="1" xr:uid="{00000000-0005-0000-0000-000002170000}"/>
    <cellStyle name="Comma [0] 12562" xfId="60917" hidden="1" xr:uid="{00000000-0005-0000-0000-000003170000}"/>
    <cellStyle name="Comma [0] 12563" xfId="31470" hidden="1" xr:uid="{00000000-0005-0000-0000-000004170000}"/>
    <cellStyle name="Comma [0] 12563" xfId="60857" hidden="1" xr:uid="{00000000-0005-0000-0000-000005170000}"/>
    <cellStyle name="Comma [0] 12564" xfId="31504" hidden="1" xr:uid="{00000000-0005-0000-0000-000006170000}"/>
    <cellStyle name="Comma [0] 12564" xfId="60891" hidden="1" xr:uid="{00000000-0005-0000-0000-000007170000}"/>
    <cellStyle name="Comma [0] 12565" xfId="31517" hidden="1" xr:uid="{00000000-0005-0000-0000-000008170000}"/>
    <cellStyle name="Comma [0] 12565" xfId="60904" hidden="1" xr:uid="{00000000-0005-0000-0000-000009170000}"/>
    <cellStyle name="Comma [0] 12566" xfId="31545" hidden="1" xr:uid="{00000000-0005-0000-0000-00000A170000}"/>
    <cellStyle name="Comma [0] 12566" xfId="60932" hidden="1" xr:uid="{00000000-0005-0000-0000-00000B170000}"/>
    <cellStyle name="Comma [0] 12567" xfId="31508" hidden="1" xr:uid="{00000000-0005-0000-0000-00000C170000}"/>
    <cellStyle name="Comma [0] 12567" xfId="60895" hidden="1" xr:uid="{00000000-0005-0000-0000-00000D170000}"/>
    <cellStyle name="Comma [0] 12568" xfId="31468" hidden="1" xr:uid="{00000000-0005-0000-0000-00000E170000}"/>
    <cellStyle name="Comma [0] 12568" xfId="60855" hidden="1" xr:uid="{00000000-0005-0000-0000-00000F170000}"/>
    <cellStyle name="Comma [0] 12569" xfId="31547" hidden="1" xr:uid="{00000000-0005-0000-0000-000010170000}"/>
    <cellStyle name="Comma [0] 12569" xfId="60934" hidden="1" xr:uid="{00000000-0005-0000-0000-000011170000}"/>
    <cellStyle name="Comma [0] 1257" xfId="6999" hidden="1" xr:uid="{00000000-0005-0000-0000-000012170000}"/>
    <cellStyle name="Comma [0] 1257" xfId="36387" hidden="1" xr:uid="{00000000-0005-0000-0000-000013170000}"/>
    <cellStyle name="Comma [0] 12570" xfId="31549" hidden="1" xr:uid="{00000000-0005-0000-0000-000014170000}"/>
    <cellStyle name="Comma [0] 12570" xfId="60936" hidden="1" xr:uid="{00000000-0005-0000-0000-000015170000}"/>
    <cellStyle name="Comma [0] 12571" xfId="30902" hidden="1" xr:uid="{00000000-0005-0000-0000-000016170000}"/>
    <cellStyle name="Comma [0] 12571" xfId="60289" hidden="1" xr:uid="{00000000-0005-0000-0000-000017170000}"/>
    <cellStyle name="Comma [0] 12572" xfId="30858" hidden="1" xr:uid="{00000000-0005-0000-0000-000018170000}"/>
    <cellStyle name="Comma [0] 12572" xfId="60245" hidden="1" xr:uid="{00000000-0005-0000-0000-000019170000}"/>
    <cellStyle name="Comma [0] 12573" xfId="31555" hidden="1" xr:uid="{00000000-0005-0000-0000-00001A170000}"/>
    <cellStyle name="Comma [0] 12573" xfId="60942" hidden="1" xr:uid="{00000000-0005-0000-0000-00001B170000}"/>
    <cellStyle name="Comma [0] 12574" xfId="31561" hidden="1" xr:uid="{00000000-0005-0000-0000-00001C170000}"/>
    <cellStyle name="Comma [0] 12574" xfId="60948" hidden="1" xr:uid="{00000000-0005-0000-0000-00001D170000}"/>
    <cellStyle name="Comma [0] 12575" xfId="31563" hidden="1" xr:uid="{00000000-0005-0000-0000-00001E170000}"/>
    <cellStyle name="Comma [0] 12575" xfId="60950" hidden="1" xr:uid="{00000000-0005-0000-0000-00001F170000}"/>
    <cellStyle name="Comma [0] 12576" xfId="31554" hidden="1" xr:uid="{00000000-0005-0000-0000-000020170000}"/>
    <cellStyle name="Comma [0] 12576" xfId="60941" hidden="1" xr:uid="{00000000-0005-0000-0000-000021170000}"/>
    <cellStyle name="Comma [0] 12577" xfId="31559" hidden="1" xr:uid="{00000000-0005-0000-0000-000022170000}"/>
    <cellStyle name="Comma [0] 12577" xfId="60946" hidden="1" xr:uid="{00000000-0005-0000-0000-000023170000}"/>
    <cellStyle name="Comma [0] 12578" xfId="31565" hidden="1" xr:uid="{00000000-0005-0000-0000-000024170000}"/>
    <cellStyle name="Comma [0] 12578" xfId="60952" hidden="1" xr:uid="{00000000-0005-0000-0000-000025170000}"/>
    <cellStyle name="Comma [0] 12579" xfId="31567" hidden="1" xr:uid="{00000000-0005-0000-0000-000026170000}"/>
    <cellStyle name="Comma [0] 12579" xfId="60954" hidden="1" xr:uid="{00000000-0005-0000-0000-000027170000}"/>
    <cellStyle name="Comma [0] 1258" xfId="7007" hidden="1" xr:uid="{00000000-0005-0000-0000-000028170000}"/>
    <cellStyle name="Comma [0] 1258" xfId="36395" hidden="1" xr:uid="{00000000-0005-0000-0000-000029170000}"/>
    <cellStyle name="Comma [0] 12580" xfId="30859" hidden="1" xr:uid="{00000000-0005-0000-0000-00002A170000}"/>
    <cellStyle name="Comma [0] 12580" xfId="60246" hidden="1" xr:uid="{00000000-0005-0000-0000-00002B170000}"/>
    <cellStyle name="Comma [0] 12581" xfId="30837" hidden="1" xr:uid="{00000000-0005-0000-0000-00002C170000}"/>
    <cellStyle name="Comma [0] 12581" xfId="60224" hidden="1" xr:uid="{00000000-0005-0000-0000-00002D170000}"/>
    <cellStyle name="Comma [0] 12582" xfId="31578" hidden="1" xr:uid="{00000000-0005-0000-0000-00002E170000}"/>
    <cellStyle name="Comma [0] 12582" xfId="60965" hidden="1" xr:uid="{00000000-0005-0000-0000-00002F170000}"/>
    <cellStyle name="Comma [0] 12583" xfId="31587" hidden="1" xr:uid="{00000000-0005-0000-0000-000030170000}"/>
    <cellStyle name="Comma [0] 12583" xfId="60974" hidden="1" xr:uid="{00000000-0005-0000-0000-000031170000}"/>
    <cellStyle name="Comma [0] 12584" xfId="31598" hidden="1" xr:uid="{00000000-0005-0000-0000-000032170000}"/>
    <cellStyle name="Comma [0] 12584" xfId="60985" hidden="1" xr:uid="{00000000-0005-0000-0000-000033170000}"/>
    <cellStyle name="Comma [0] 12585" xfId="31604" hidden="1" xr:uid="{00000000-0005-0000-0000-000034170000}"/>
    <cellStyle name="Comma [0] 12585" xfId="60991" hidden="1" xr:uid="{00000000-0005-0000-0000-000035170000}"/>
    <cellStyle name="Comma [0] 12586" xfId="31586" hidden="1" xr:uid="{00000000-0005-0000-0000-000036170000}"/>
    <cellStyle name="Comma [0] 12586" xfId="60973" hidden="1" xr:uid="{00000000-0005-0000-0000-000037170000}"/>
    <cellStyle name="Comma [0] 12587" xfId="31596" hidden="1" xr:uid="{00000000-0005-0000-0000-000038170000}"/>
    <cellStyle name="Comma [0] 12587" xfId="60983" hidden="1" xr:uid="{00000000-0005-0000-0000-000039170000}"/>
    <cellStyle name="Comma [0] 12588" xfId="31616" hidden="1" xr:uid="{00000000-0005-0000-0000-00003A170000}"/>
    <cellStyle name="Comma [0] 12588" xfId="61003" hidden="1" xr:uid="{00000000-0005-0000-0000-00003B170000}"/>
    <cellStyle name="Comma [0] 12589" xfId="31618" hidden="1" xr:uid="{00000000-0005-0000-0000-00003C170000}"/>
    <cellStyle name="Comma [0] 12589" xfId="61005" hidden="1" xr:uid="{00000000-0005-0000-0000-00003D170000}"/>
    <cellStyle name="Comma [0] 1259" xfId="6916" hidden="1" xr:uid="{00000000-0005-0000-0000-00003E170000}"/>
    <cellStyle name="Comma [0] 1259" xfId="36304" hidden="1" xr:uid="{00000000-0005-0000-0000-00003F170000}"/>
    <cellStyle name="Comma [0] 12590" xfId="31569" hidden="1" xr:uid="{00000000-0005-0000-0000-000040170000}"/>
    <cellStyle name="Comma [0] 12590" xfId="60956" hidden="1" xr:uid="{00000000-0005-0000-0000-000041170000}"/>
    <cellStyle name="Comma [0] 12591" xfId="30825" hidden="1" xr:uid="{00000000-0005-0000-0000-000042170000}"/>
    <cellStyle name="Comma [0] 12591" xfId="60212" hidden="1" xr:uid="{00000000-0005-0000-0000-000043170000}"/>
    <cellStyle name="Comma [0] 12592" xfId="31572" hidden="1" xr:uid="{00000000-0005-0000-0000-000044170000}"/>
    <cellStyle name="Comma [0] 12592" xfId="60959" hidden="1" xr:uid="{00000000-0005-0000-0000-000045170000}"/>
    <cellStyle name="Comma [0] 12593" xfId="30836" hidden="1" xr:uid="{00000000-0005-0000-0000-000046170000}"/>
    <cellStyle name="Comma [0] 12593" xfId="60223" hidden="1" xr:uid="{00000000-0005-0000-0000-000047170000}"/>
    <cellStyle name="Comma [0] 12594" xfId="30835" hidden="1" xr:uid="{00000000-0005-0000-0000-000048170000}"/>
    <cellStyle name="Comma [0] 12594" xfId="60222" hidden="1" xr:uid="{00000000-0005-0000-0000-000049170000}"/>
    <cellStyle name="Comma [0] 12595" xfId="31623" hidden="1" xr:uid="{00000000-0005-0000-0000-00004A170000}"/>
    <cellStyle name="Comma [0] 12595" xfId="61010" hidden="1" xr:uid="{00000000-0005-0000-0000-00004B170000}"/>
    <cellStyle name="Comma [0] 12596" xfId="30911" hidden="1" xr:uid="{00000000-0005-0000-0000-00004C170000}"/>
    <cellStyle name="Comma [0] 12596" xfId="60298" hidden="1" xr:uid="{00000000-0005-0000-0000-00004D170000}"/>
    <cellStyle name="Comma [0] 12597" xfId="31112" hidden="1" xr:uid="{00000000-0005-0000-0000-00004E170000}"/>
    <cellStyle name="Comma [0] 12597" xfId="60499" hidden="1" xr:uid="{00000000-0005-0000-0000-00004F170000}"/>
    <cellStyle name="Comma [0] 12598" xfId="31635" hidden="1" xr:uid="{00000000-0005-0000-0000-000050170000}"/>
    <cellStyle name="Comma [0] 12598" xfId="61022" hidden="1" xr:uid="{00000000-0005-0000-0000-000051170000}"/>
    <cellStyle name="Comma [0] 12599" xfId="31637" hidden="1" xr:uid="{00000000-0005-0000-0000-000052170000}"/>
    <cellStyle name="Comma [0] 12599" xfId="61024" hidden="1" xr:uid="{00000000-0005-0000-0000-000053170000}"/>
    <cellStyle name="Comma [0] 126" xfId="4763" hidden="1" xr:uid="{00000000-0005-0000-0000-000054170000}"/>
    <cellStyle name="Comma [0] 126" xfId="34151" hidden="1" xr:uid="{00000000-0005-0000-0000-000055170000}"/>
    <cellStyle name="Comma [0] 1260" xfId="6995" hidden="1" xr:uid="{00000000-0005-0000-0000-000056170000}"/>
    <cellStyle name="Comma [0] 1260" xfId="36383" hidden="1" xr:uid="{00000000-0005-0000-0000-000057170000}"/>
    <cellStyle name="Comma [0] 12600" xfId="31626" hidden="1" xr:uid="{00000000-0005-0000-0000-000058170000}"/>
    <cellStyle name="Comma [0] 12600" xfId="61013" hidden="1" xr:uid="{00000000-0005-0000-0000-000059170000}"/>
    <cellStyle name="Comma [0] 12601" xfId="31634" hidden="1" xr:uid="{00000000-0005-0000-0000-00005A170000}"/>
    <cellStyle name="Comma [0] 12601" xfId="61021" hidden="1" xr:uid="{00000000-0005-0000-0000-00005B170000}"/>
    <cellStyle name="Comma [0] 12602" xfId="31121" hidden="1" xr:uid="{00000000-0005-0000-0000-00005C170000}"/>
    <cellStyle name="Comma [0] 12602" xfId="60508" hidden="1" xr:uid="{00000000-0005-0000-0000-00005D170000}"/>
    <cellStyle name="Comma [0] 12603" xfId="31620" hidden="1" xr:uid="{00000000-0005-0000-0000-00005E170000}"/>
    <cellStyle name="Comma [0] 12603" xfId="61007" hidden="1" xr:uid="{00000000-0005-0000-0000-00005F170000}"/>
    <cellStyle name="Comma [0] 12604" xfId="31653" hidden="1" xr:uid="{00000000-0005-0000-0000-000060170000}"/>
    <cellStyle name="Comma [0] 12604" xfId="61040" hidden="1" xr:uid="{00000000-0005-0000-0000-000061170000}"/>
    <cellStyle name="Comma [0] 12605" xfId="31661" hidden="1" xr:uid="{00000000-0005-0000-0000-000062170000}"/>
    <cellStyle name="Comma [0] 12605" xfId="61048" hidden="1" xr:uid="{00000000-0005-0000-0000-000063170000}"/>
    <cellStyle name="Comma [0] 12606" xfId="31570" hidden="1" xr:uid="{00000000-0005-0000-0000-000064170000}"/>
    <cellStyle name="Comma [0] 12606" xfId="60957" hidden="1" xr:uid="{00000000-0005-0000-0000-000065170000}"/>
    <cellStyle name="Comma [0] 12607" xfId="31649" hidden="1" xr:uid="{00000000-0005-0000-0000-000066170000}"/>
    <cellStyle name="Comma [0] 12607" xfId="61036" hidden="1" xr:uid="{00000000-0005-0000-0000-000067170000}"/>
    <cellStyle name="Comma [0] 12608" xfId="31670" hidden="1" xr:uid="{00000000-0005-0000-0000-000068170000}"/>
    <cellStyle name="Comma [0] 12608" xfId="61057" hidden="1" xr:uid="{00000000-0005-0000-0000-000069170000}"/>
    <cellStyle name="Comma [0] 12609" xfId="31672" hidden="1" xr:uid="{00000000-0005-0000-0000-00006A170000}"/>
    <cellStyle name="Comma [0] 12609" xfId="61059" hidden="1" xr:uid="{00000000-0005-0000-0000-00006B170000}"/>
    <cellStyle name="Comma [0] 1261" xfId="7016" hidden="1" xr:uid="{00000000-0005-0000-0000-00006C170000}"/>
    <cellStyle name="Comma [0] 1261" xfId="36404" hidden="1" xr:uid="{00000000-0005-0000-0000-00006D170000}"/>
    <cellStyle name="Comma [0] 12610" xfId="31631" hidden="1" xr:uid="{00000000-0005-0000-0000-00006E170000}"/>
    <cellStyle name="Comma [0] 12610" xfId="61018" hidden="1" xr:uid="{00000000-0005-0000-0000-00006F170000}"/>
    <cellStyle name="Comma [0] 12611" xfId="31576" hidden="1" xr:uid="{00000000-0005-0000-0000-000070170000}"/>
    <cellStyle name="Comma [0] 12611" xfId="60963" hidden="1" xr:uid="{00000000-0005-0000-0000-000071170000}"/>
    <cellStyle name="Comma [0] 12612" xfId="31629" hidden="1" xr:uid="{00000000-0005-0000-0000-000072170000}"/>
    <cellStyle name="Comma [0] 12612" xfId="61016" hidden="1" xr:uid="{00000000-0005-0000-0000-000073170000}"/>
    <cellStyle name="Comma [0] 12613" xfId="31613" hidden="1" xr:uid="{00000000-0005-0000-0000-000074170000}"/>
    <cellStyle name="Comma [0] 12613" xfId="61000" hidden="1" xr:uid="{00000000-0005-0000-0000-000075170000}"/>
    <cellStyle name="Comma [0] 12614" xfId="31609" hidden="1" xr:uid="{00000000-0005-0000-0000-000076170000}"/>
    <cellStyle name="Comma [0] 12614" xfId="60996" hidden="1" xr:uid="{00000000-0005-0000-0000-000077170000}"/>
    <cellStyle name="Comma [0] 12615" xfId="31680" hidden="1" xr:uid="{00000000-0005-0000-0000-000078170000}"/>
    <cellStyle name="Comma [0] 12615" xfId="61067" hidden="1" xr:uid="{00000000-0005-0000-0000-000079170000}"/>
    <cellStyle name="Comma [0] 12616" xfId="31552" hidden="1" xr:uid="{00000000-0005-0000-0000-00007A170000}"/>
    <cellStyle name="Comma [0] 12616" xfId="60939" hidden="1" xr:uid="{00000000-0005-0000-0000-00007B170000}"/>
    <cellStyle name="Comma [0] 12617" xfId="30860" hidden="1" xr:uid="{00000000-0005-0000-0000-00007C170000}"/>
    <cellStyle name="Comma [0] 12617" xfId="60247" hidden="1" xr:uid="{00000000-0005-0000-0000-00007D170000}"/>
    <cellStyle name="Comma [0] 12618" xfId="31688" hidden="1" xr:uid="{00000000-0005-0000-0000-00007E170000}"/>
    <cellStyle name="Comma [0] 12618" xfId="61075" hidden="1" xr:uid="{00000000-0005-0000-0000-00007F170000}"/>
    <cellStyle name="Comma [0] 12619" xfId="31690" hidden="1" xr:uid="{00000000-0005-0000-0000-000080170000}"/>
    <cellStyle name="Comma [0] 12619" xfId="61077" hidden="1" xr:uid="{00000000-0005-0000-0000-000081170000}"/>
    <cellStyle name="Comma [0] 1262" xfId="7018" hidden="1" xr:uid="{00000000-0005-0000-0000-000082170000}"/>
    <cellStyle name="Comma [0] 1262" xfId="36406" hidden="1" xr:uid="{00000000-0005-0000-0000-000083170000}"/>
    <cellStyle name="Comma [0] 12620" xfId="31639" hidden="1" xr:uid="{00000000-0005-0000-0000-000084170000}"/>
    <cellStyle name="Comma [0] 12620" xfId="61026" hidden="1" xr:uid="{00000000-0005-0000-0000-000085170000}"/>
    <cellStyle name="Comma [0] 12621" xfId="31615" hidden="1" xr:uid="{00000000-0005-0000-0000-000086170000}"/>
    <cellStyle name="Comma [0] 12621" xfId="61002" hidden="1" xr:uid="{00000000-0005-0000-0000-000087170000}"/>
    <cellStyle name="Comma [0] 12622" xfId="31650" hidden="1" xr:uid="{00000000-0005-0000-0000-000088170000}"/>
    <cellStyle name="Comma [0] 12622" xfId="61037" hidden="1" xr:uid="{00000000-0005-0000-0000-000089170000}"/>
    <cellStyle name="Comma [0] 12623" xfId="31582" hidden="1" xr:uid="{00000000-0005-0000-0000-00008A170000}"/>
    <cellStyle name="Comma [0] 12623" xfId="60969" hidden="1" xr:uid="{00000000-0005-0000-0000-00008B170000}"/>
    <cellStyle name="Comma [0] 12624" xfId="31652" hidden="1" xr:uid="{00000000-0005-0000-0000-00008C170000}"/>
    <cellStyle name="Comma [0] 12624" xfId="61039" hidden="1" xr:uid="{00000000-0005-0000-0000-00008D170000}"/>
    <cellStyle name="Comma [0] 12625" xfId="31697" hidden="1" xr:uid="{00000000-0005-0000-0000-00008E170000}"/>
    <cellStyle name="Comma [0] 12625" xfId="61084" hidden="1" xr:uid="{00000000-0005-0000-0000-00008F170000}"/>
    <cellStyle name="Comma [0] 12626" xfId="31640" hidden="1" xr:uid="{00000000-0005-0000-0000-000090170000}"/>
    <cellStyle name="Comma [0] 12626" xfId="61027" hidden="1" xr:uid="{00000000-0005-0000-0000-000091170000}"/>
    <cellStyle name="Comma [0] 12627" xfId="31597" hidden="1" xr:uid="{00000000-0005-0000-0000-000092170000}"/>
    <cellStyle name="Comma [0] 12627" xfId="60984" hidden="1" xr:uid="{00000000-0005-0000-0000-000093170000}"/>
    <cellStyle name="Comma [0] 12628" xfId="31703" hidden="1" xr:uid="{00000000-0005-0000-0000-000094170000}"/>
    <cellStyle name="Comma [0] 12628" xfId="61090" hidden="1" xr:uid="{00000000-0005-0000-0000-000095170000}"/>
    <cellStyle name="Comma [0] 12629" xfId="31705" hidden="1" xr:uid="{00000000-0005-0000-0000-000096170000}"/>
    <cellStyle name="Comma [0] 12629" xfId="61092" hidden="1" xr:uid="{00000000-0005-0000-0000-000097170000}"/>
    <cellStyle name="Comma [0] 1263" xfId="6977" hidden="1" xr:uid="{00000000-0005-0000-0000-000098170000}"/>
    <cellStyle name="Comma [0] 1263" xfId="36365" hidden="1" xr:uid="{00000000-0005-0000-0000-000099170000}"/>
    <cellStyle name="Comma [0] 12630" xfId="31658" hidden="1" xr:uid="{00000000-0005-0000-0000-00009A170000}"/>
    <cellStyle name="Comma [0] 12630" xfId="61045" hidden="1" xr:uid="{00000000-0005-0000-0000-00009B170000}"/>
    <cellStyle name="Comma [0] 12631" xfId="31664" hidden="1" xr:uid="{00000000-0005-0000-0000-00009C170000}"/>
    <cellStyle name="Comma [0] 12631" xfId="61051" hidden="1" xr:uid="{00000000-0005-0000-0000-00009D170000}"/>
    <cellStyle name="Comma [0] 12632" xfId="31551" hidden="1" xr:uid="{00000000-0005-0000-0000-00009E170000}"/>
    <cellStyle name="Comma [0] 12632" xfId="60938" hidden="1" xr:uid="{00000000-0005-0000-0000-00009F170000}"/>
    <cellStyle name="Comma [0] 12633" xfId="31614" hidden="1" xr:uid="{00000000-0005-0000-0000-0000A0170000}"/>
    <cellStyle name="Comma [0] 12633" xfId="61001" hidden="1" xr:uid="{00000000-0005-0000-0000-0000A1170000}"/>
    <cellStyle name="Comma [0] 12634" xfId="31622" hidden="1" xr:uid="{00000000-0005-0000-0000-0000A2170000}"/>
    <cellStyle name="Comma [0] 12634" xfId="61009" hidden="1" xr:uid="{00000000-0005-0000-0000-0000A3170000}"/>
    <cellStyle name="Comma [0] 12635" xfId="31711" hidden="1" xr:uid="{00000000-0005-0000-0000-0000A4170000}"/>
    <cellStyle name="Comma [0] 12635" xfId="61098" hidden="1" xr:uid="{00000000-0005-0000-0000-0000A5170000}"/>
    <cellStyle name="Comma [0] 12636" xfId="31625" hidden="1" xr:uid="{00000000-0005-0000-0000-0000A6170000}"/>
    <cellStyle name="Comma [0] 12636" xfId="61012" hidden="1" xr:uid="{00000000-0005-0000-0000-0000A7170000}"/>
    <cellStyle name="Comma [0] 12637" xfId="31585" hidden="1" xr:uid="{00000000-0005-0000-0000-0000A8170000}"/>
    <cellStyle name="Comma [0] 12637" xfId="60972" hidden="1" xr:uid="{00000000-0005-0000-0000-0000A9170000}"/>
    <cellStyle name="Comma [0] 12638" xfId="31716" hidden="1" xr:uid="{00000000-0005-0000-0000-0000AA170000}"/>
    <cellStyle name="Comma [0] 12638" xfId="61103" hidden="1" xr:uid="{00000000-0005-0000-0000-0000AB170000}"/>
    <cellStyle name="Comma [0] 12639" xfId="31718" hidden="1" xr:uid="{00000000-0005-0000-0000-0000AC170000}"/>
    <cellStyle name="Comma [0] 12639" xfId="61105" hidden="1" xr:uid="{00000000-0005-0000-0000-0000AD170000}"/>
    <cellStyle name="Comma [0] 1264" xfId="6922" hidden="1" xr:uid="{00000000-0005-0000-0000-0000AE170000}"/>
    <cellStyle name="Comma [0] 1264" xfId="36310" hidden="1" xr:uid="{00000000-0005-0000-0000-0000AF170000}"/>
    <cellStyle name="Comma [0] 12640" xfId="31677" hidden="1" xr:uid="{00000000-0005-0000-0000-0000B0170000}"/>
    <cellStyle name="Comma [0] 12640" xfId="61064" hidden="1" xr:uid="{00000000-0005-0000-0000-0000B1170000}"/>
    <cellStyle name="Comma [0] 12641" xfId="31683" hidden="1" xr:uid="{00000000-0005-0000-0000-0000B2170000}"/>
    <cellStyle name="Comma [0] 12641" xfId="61070" hidden="1" xr:uid="{00000000-0005-0000-0000-0000B3170000}"/>
    <cellStyle name="Comma [0] 12642" xfId="31584" hidden="1" xr:uid="{00000000-0005-0000-0000-0000B4170000}"/>
    <cellStyle name="Comma [0] 12642" xfId="60971" hidden="1" xr:uid="{00000000-0005-0000-0000-0000B5170000}"/>
    <cellStyle name="Comma [0] 12643" xfId="31665" hidden="1" xr:uid="{00000000-0005-0000-0000-0000B6170000}"/>
    <cellStyle name="Comma [0] 12643" xfId="61052" hidden="1" xr:uid="{00000000-0005-0000-0000-0000B7170000}"/>
    <cellStyle name="Comma [0] 12644" xfId="31644" hidden="1" xr:uid="{00000000-0005-0000-0000-0000B8170000}"/>
    <cellStyle name="Comma [0] 12644" xfId="61031" hidden="1" xr:uid="{00000000-0005-0000-0000-0000B9170000}"/>
    <cellStyle name="Comma [0] 12645" xfId="31722" hidden="1" xr:uid="{00000000-0005-0000-0000-0000BA170000}"/>
    <cellStyle name="Comma [0] 12645" xfId="61109" hidden="1" xr:uid="{00000000-0005-0000-0000-0000BB170000}"/>
    <cellStyle name="Comma [0] 12646" xfId="31663" hidden="1" xr:uid="{00000000-0005-0000-0000-0000BC170000}"/>
    <cellStyle name="Comma [0] 12646" xfId="61050" hidden="1" xr:uid="{00000000-0005-0000-0000-0000BD170000}"/>
    <cellStyle name="Comma [0] 12647" xfId="31601" hidden="1" xr:uid="{00000000-0005-0000-0000-0000BE170000}"/>
    <cellStyle name="Comma [0] 12647" xfId="60988" hidden="1" xr:uid="{00000000-0005-0000-0000-0000BF170000}"/>
    <cellStyle name="Comma [0] 12648" xfId="31729" hidden="1" xr:uid="{00000000-0005-0000-0000-0000C0170000}"/>
    <cellStyle name="Comma [0] 12648" xfId="61116" hidden="1" xr:uid="{00000000-0005-0000-0000-0000C1170000}"/>
    <cellStyle name="Comma [0] 12649" xfId="31731" hidden="1" xr:uid="{00000000-0005-0000-0000-0000C2170000}"/>
    <cellStyle name="Comma [0] 12649" xfId="61118" hidden="1" xr:uid="{00000000-0005-0000-0000-0000C3170000}"/>
    <cellStyle name="Comma [0] 1265" xfId="6975" hidden="1" xr:uid="{00000000-0005-0000-0000-0000C4170000}"/>
    <cellStyle name="Comma [0] 1265" xfId="36363" hidden="1" xr:uid="{00000000-0005-0000-0000-0000C5170000}"/>
    <cellStyle name="Comma [0] 12650" xfId="31695" hidden="1" xr:uid="{00000000-0005-0000-0000-0000C6170000}"/>
    <cellStyle name="Comma [0] 12650" xfId="61082" hidden="1" xr:uid="{00000000-0005-0000-0000-0000C7170000}"/>
    <cellStyle name="Comma [0] 12651" xfId="31700" hidden="1" xr:uid="{00000000-0005-0000-0000-0000C8170000}"/>
    <cellStyle name="Comma [0] 12651" xfId="61087" hidden="1" xr:uid="{00000000-0005-0000-0000-0000C9170000}"/>
    <cellStyle name="Comma [0] 12652" xfId="31130" hidden="1" xr:uid="{00000000-0005-0000-0000-0000CA170000}"/>
    <cellStyle name="Comma [0] 12652" xfId="60517" hidden="1" xr:uid="{00000000-0005-0000-0000-0000CB170000}"/>
    <cellStyle name="Comma [0] 12653" xfId="31684" hidden="1" xr:uid="{00000000-0005-0000-0000-0000CC170000}"/>
    <cellStyle name="Comma [0] 12653" xfId="61071" hidden="1" xr:uid="{00000000-0005-0000-0000-0000CD170000}"/>
    <cellStyle name="Comma [0] 12654" xfId="31589" hidden="1" xr:uid="{00000000-0005-0000-0000-0000CE170000}"/>
    <cellStyle name="Comma [0] 12654" xfId="60976" hidden="1" xr:uid="{00000000-0005-0000-0000-0000CF170000}"/>
    <cellStyle name="Comma [0] 12655" xfId="31735" hidden="1" xr:uid="{00000000-0005-0000-0000-0000D0170000}"/>
    <cellStyle name="Comma [0] 12655" xfId="61122" hidden="1" xr:uid="{00000000-0005-0000-0000-0000D1170000}"/>
    <cellStyle name="Comma [0] 12656" xfId="31682" hidden="1" xr:uid="{00000000-0005-0000-0000-0000D2170000}"/>
    <cellStyle name="Comma [0] 12656" xfId="61069" hidden="1" xr:uid="{00000000-0005-0000-0000-0000D3170000}"/>
    <cellStyle name="Comma [0] 12657" xfId="31621" hidden="1" xr:uid="{00000000-0005-0000-0000-0000D4170000}"/>
    <cellStyle name="Comma [0] 12657" xfId="61008" hidden="1" xr:uid="{00000000-0005-0000-0000-0000D5170000}"/>
    <cellStyle name="Comma [0] 12658" xfId="31739" hidden="1" xr:uid="{00000000-0005-0000-0000-0000D6170000}"/>
    <cellStyle name="Comma [0] 12658" xfId="61126" hidden="1" xr:uid="{00000000-0005-0000-0000-0000D7170000}"/>
    <cellStyle name="Comma [0] 12659" xfId="31741" hidden="1" xr:uid="{00000000-0005-0000-0000-0000D8170000}"/>
    <cellStyle name="Comma [0] 12659" xfId="61128" hidden="1" xr:uid="{00000000-0005-0000-0000-0000D9170000}"/>
    <cellStyle name="Comma [0] 1266" xfId="6959" hidden="1" xr:uid="{00000000-0005-0000-0000-0000DA170000}"/>
    <cellStyle name="Comma [0] 1266" xfId="36347" hidden="1" xr:uid="{00000000-0005-0000-0000-0000DB170000}"/>
    <cellStyle name="Comma [0] 12660" xfId="31709" hidden="1" xr:uid="{00000000-0005-0000-0000-0000DC170000}"/>
    <cellStyle name="Comma [0] 12660" xfId="61096" hidden="1" xr:uid="{00000000-0005-0000-0000-0000DD170000}"/>
    <cellStyle name="Comma [0] 12661" xfId="31713" hidden="1" xr:uid="{00000000-0005-0000-0000-0000DE170000}"/>
    <cellStyle name="Comma [0] 12661" xfId="61100" hidden="1" xr:uid="{00000000-0005-0000-0000-0000DF170000}"/>
    <cellStyle name="Comma [0] 12662" xfId="31603" hidden="1" xr:uid="{00000000-0005-0000-0000-0000E0170000}"/>
    <cellStyle name="Comma [0] 12662" xfId="60990" hidden="1" xr:uid="{00000000-0005-0000-0000-0000E1170000}"/>
    <cellStyle name="Comma [0] 12663" xfId="31701" hidden="1" xr:uid="{00000000-0005-0000-0000-0000E2170000}"/>
    <cellStyle name="Comma [0] 12663" xfId="61088" hidden="1" xr:uid="{00000000-0005-0000-0000-0000E3170000}"/>
    <cellStyle name="Comma [0] 12664" xfId="31593" hidden="1" xr:uid="{00000000-0005-0000-0000-0000E4170000}"/>
    <cellStyle name="Comma [0] 12664" xfId="60980" hidden="1" xr:uid="{00000000-0005-0000-0000-0000E5170000}"/>
    <cellStyle name="Comma [0] 12665" xfId="31745" hidden="1" xr:uid="{00000000-0005-0000-0000-0000E6170000}"/>
    <cellStyle name="Comma [0] 12665" xfId="61132" hidden="1" xr:uid="{00000000-0005-0000-0000-0000E7170000}"/>
    <cellStyle name="Comma [0] 12666" xfId="31699" hidden="1" xr:uid="{00000000-0005-0000-0000-0000E8170000}"/>
    <cellStyle name="Comma [0] 12666" xfId="61086" hidden="1" xr:uid="{00000000-0005-0000-0000-0000E9170000}"/>
    <cellStyle name="Comma [0] 12667" xfId="31668" hidden="1" xr:uid="{00000000-0005-0000-0000-0000EA170000}"/>
    <cellStyle name="Comma [0] 12667" xfId="61055" hidden="1" xr:uid="{00000000-0005-0000-0000-0000EB170000}"/>
    <cellStyle name="Comma [0] 12668" xfId="31749" hidden="1" xr:uid="{00000000-0005-0000-0000-0000EC170000}"/>
    <cellStyle name="Comma [0] 12668" xfId="61136" hidden="1" xr:uid="{00000000-0005-0000-0000-0000ED170000}"/>
    <cellStyle name="Comma [0] 12669" xfId="31751" hidden="1" xr:uid="{00000000-0005-0000-0000-0000EE170000}"/>
    <cellStyle name="Comma [0] 12669" xfId="61138" hidden="1" xr:uid="{00000000-0005-0000-0000-0000EF170000}"/>
    <cellStyle name="Comma [0] 1267" xfId="6955" hidden="1" xr:uid="{00000000-0005-0000-0000-0000F0170000}"/>
    <cellStyle name="Comma [0] 1267" xfId="36343" hidden="1" xr:uid="{00000000-0005-0000-0000-0000F1170000}"/>
    <cellStyle name="Comma [0] 12670" xfId="31737" hidden="1" xr:uid="{00000000-0005-0000-0000-0000F2170000}"/>
    <cellStyle name="Comma [0] 12670" xfId="61124" hidden="1" xr:uid="{00000000-0005-0000-0000-0000F3170000}"/>
    <cellStyle name="Comma [0] 12671" xfId="31724" hidden="1" xr:uid="{00000000-0005-0000-0000-0000F4170000}"/>
    <cellStyle name="Comma [0] 12671" xfId="61111" hidden="1" xr:uid="{00000000-0005-0000-0000-0000F5170000}"/>
    <cellStyle name="Comma [0] 12672" xfId="31748" hidden="1" xr:uid="{00000000-0005-0000-0000-0000F6170000}"/>
    <cellStyle name="Comma [0] 12672" xfId="61135" hidden="1" xr:uid="{00000000-0005-0000-0000-0000F7170000}"/>
    <cellStyle name="Comma [0] 12673" xfId="31714" hidden="1" xr:uid="{00000000-0005-0000-0000-0000F8170000}"/>
    <cellStyle name="Comma [0] 12673" xfId="61101" hidden="1" xr:uid="{00000000-0005-0000-0000-0000F9170000}"/>
    <cellStyle name="Comma [0] 12674" xfId="31686" hidden="1" xr:uid="{00000000-0005-0000-0000-0000FA170000}"/>
    <cellStyle name="Comma [0] 12674" xfId="61073" hidden="1" xr:uid="{00000000-0005-0000-0000-0000FB170000}"/>
    <cellStyle name="Comma [0] 12675" xfId="31753" hidden="1" xr:uid="{00000000-0005-0000-0000-0000FC170000}"/>
    <cellStyle name="Comma [0] 12675" xfId="61140" hidden="1" xr:uid="{00000000-0005-0000-0000-0000FD170000}"/>
    <cellStyle name="Comma [0] 12676" xfId="31710" hidden="1" xr:uid="{00000000-0005-0000-0000-0000FE170000}"/>
    <cellStyle name="Comma [0] 12676" xfId="61097" hidden="1" xr:uid="{00000000-0005-0000-0000-0000FF170000}"/>
    <cellStyle name="Comma [0] 12677" xfId="31744" hidden="1" xr:uid="{00000000-0005-0000-0000-000000180000}"/>
    <cellStyle name="Comma [0] 12677" xfId="61131" hidden="1" xr:uid="{00000000-0005-0000-0000-000001180000}"/>
    <cellStyle name="Comma [0] 12678" xfId="31757" hidden="1" xr:uid="{00000000-0005-0000-0000-000002180000}"/>
    <cellStyle name="Comma [0] 12678" xfId="61144" hidden="1" xr:uid="{00000000-0005-0000-0000-000003180000}"/>
    <cellStyle name="Comma [0] 12679" xfId="31759" hidden="1" xr:uid="{00000000-0005-0000-0000-000004180000}"/>
    <cellStyle name="Comma [0] 12679" xfId="61146" hidden="1" xr:uid="{00000000-0005-0000-0000-000005180000}"/>
    <cellStyle name="Comma [0] 1268" xfId="7026" hidden="1" xr:uid="{00000000-0005-0000-0000-000006180000}"/>
    <cellStyle name="Comma [0] 1268" xfId="36414" hidden="1" xr:uid="{00000000-0005-0000-0000-000007180000}"/>
    <cellStyle name="Comma [0] 12680" xfId="31627" hidden="1" xr:uid="{00000000-0005-0000-0000-000008180000}"/>
    <cellStyle name="Comma [0] 12680" xfId="61014" hidden="1" xr:uid="{00000000-0005-0000-0000-000009180000}"/>
    <cellStyle name="Comma [0] 12681" xfId="31747" hidden="1" xr:uid="{00000000-0005-0000-0000-00000A180000}"/>
    <cellStyle name="Comma [0] 12681" xfId="61134" hidden="1" xr:uid="{00000000-0005-0000-0000-00000B180000}"/>
    <cellStyle name="Comma [0] 12682" xfId="31687" hidden="1" xr:uid="{00000000-0005-0000-0000-00000C180000}"/>
    <cellStyle name="Comma [0] 12682" xfId="61074" hidden="1" xr:uid="{00000000-0005-0000-0000-00000D180000}"/>
    <cellStyle name="Comma [0] 12683" xfId="31721" hidden="1" xr:uid="{00000000-0005-0000-0000-00000E180000}"/>
    <cellStyle name="Comma [0] 12683" xfId="61108" hidden="1" xr:uid="{00000000-0005-0000-0000-00000F180000}"/>
    <cellStyle name="Comma [0] 12684" xfId="31734" hidden="1" xr:uid="{00000000-0005-0000-0000-000010180000}"/>
    <cellStyle name="Comma [0] 12684" xfId="61121" hidden="1" xr:uid="{00000000-0005-0000-0000-000011180000}"/>
    <cellStyle name="Comma [0] 12685" xfId="31762" hidden="1" xr:uid="{00000000-0005-0000-0000-000012180000}"/>
    <cellStyle name="Comma [0] 12685" xfId="61149" hidden="1" xr:uid="{00000000-0005-0000-0000-000013180000}"/>
    <cellStyle name="Comma [0] 12686" xfId="31725" hidden="1" xr:uid="{00000000-0005-0000-0000-000014180000}"/>
    <cellStyle name="Comma [0] 12686" xfId="61112" hidden="1" xr:uid="{00000000-0005-0000-0000-000015180000}"/>
    <cellStyle name="Comma [0] 12687" xfId="31685" hidden="1" xr:uid="{00000000-0005-0000-0000-000016180000}"/>
    <cellStyle name="Comma [0] 12687" xfId="61072" hidden="1" xr:uid="{00000000-0005-0000-0000-000017180000}"/>
    <cellStyle name="Comma [0] 12688" xfId="31764" hidden="1" xr:uid="{00000000-0005-0000-0000-000018180000}"/>
    <cellStyle name="Comma [0] 12688" xfId="61151" hidden="1" xr:uid="{00000000-0005-0000-0000-000019180000}"/>
    <cellStyle name="Comma [0] 12689" xfId="31766" hidden="1" xr:uid="{00000000-0005-0000-0000-00001A180000}"/>
    <cellStyle name="Comma [0] 12689" xfId="61153" hidden="1" xr:uid="{00000000-0005-0000-0000-00001B180000}"/>
    <cellStyle name="Comma [0] 1269" xfId="6599" hidden="1" xr:uid="{00000000-0005-0000-0000-00001C180000}"/>
    <cellStyle name="Comma [0] 1269" xfId="35987" hidden="1" xr:uid="{00000000-0005-0000-0000-00001D180000}"/>
    <cellStyle name="Comma [0] 12690" xfId="17084" hidden="1" xr:uid="{00000000-0005-0000-0000-00001E180000}"/>
    <cellStyle name="Comma [0] 12690" xfId="46471" hidden="1" xr:uid="{00000000-0005-0000-0000-00001F180000}"/>
    <cellStyle name="Comma [0] 12691" xfId="31768" hidden="1" xr:uid="{00000000-0005-0000-0000-000020180000}"/>
    <cellStyle name="Comma [0] 12691" xfId="61155" hidden="1" xr:uid="{00000000-0005-0000-0000-000021180000}"/>
    <cellStyle name="Comma [0] 12692" xfId="31770" hidden="1" xr:uid="{00000000-0005-0000-0000-000022180000}"/>
    <cellStyle name="Comma [0] 12692" xfId="61157" hidden="1" xr:uid="{00000000-0005-0000-0000-000023180000}"/>
    <cellStyle name="Comma [0] 12693" xfId="31772" hidden="1" xr:uid="{00000000-0005-0000-0000-000024180000}"/>
    <cellStyle name="Comma [0] 12693" xfId="61159" hidden="1" xr:uid="{00000000-0005-0000-0000-000025180000}"/>
    <cellStyle name="Comma [0] 12694" xfId="31774" hidden="1" xr:uid="{00000000-0005-0000-0000-000026180000}"/>
    <cellStyle name="Comma [0] 12694" xfId="61161" hidden="1" xr:uid="{00000000-0005-0000-0000-000027180000}"/>
    <cellStyle name="Comma [0] 12695" xfId="31776" hidden="1" xr:uid="{00000000-0005-0000-0000-000028180000}"/>
    <cellStyle name="Comma [0] 12695" xfId="61163" hidden="1" xr:uid="{00000000-0005-0000-0000-000029180000}"/>
    <cellStyle name="Comma [0] 127" xfId="4717" hidden="1" xr:uid="{00000000-0005-0000-0000-00002A180000}"/>
    <cellStyle name="Comma [0] 127" xfId="34105" hidden="1" xr:uid="{00000000-0005-0000-0000-00002B180000}"/>
    <cellStyle name="Comma [0] 1270" xfId="6687" hidden="1" xr:uid="{00000000-0005-0000-0000-00002C180000}"/>
    <cellStyle name="Comma [0] 1270" xfId="36075" hidden="1" xr:uid="{00000000-0005-0000-0000-00002D180000}"/>
    <cellStyle name="Comma [0] 1271" xfId="7034" hidden="1" xr:uid="{00000000-0005-0000-0000-00002E180000}"/>
    <cellStyle name="Comma [0] 1271" xfId="36422" hidden="1" xr:uid="{00000000-0005-0000-0000-00002F180000}"/>
    <cellStyle name="Comma [0] 1272" xfId="7036" hidden="1" xr:uid="{00000000-0005-0000-0000-000030180000}"/>
    <cellStyle name="Comma [0] 1272" xfId="36424" hidden="1" xr:uid="{00000000-0005-0000-0000-000031180000}"/>
    <cellStyle name="Comma [0] 1273" xfId="6985" hidden="1" xr:uid="{00000000-0005-0000-0000-000032180000}"/>
    <cellStyle name="Comma [0] 1273" xfId="36373" hidden="1" xr:uid="{00000000-0005-0000-0000-000033180000}"/>
    <cellStyle name="Comma [0] 1274" xfId="6961" hidden="1" xr:uid="{00000000-0005-0000-0000-000034180000}"/>
    <cellStyle name="Comma [0] 1274" xfId="36349" hidden="1" xr:uid="{00000000-0005-0000-0000-000035180000}"/>
    <cellStyle name="Comma [0] 1275" xfId="6996" hidden="1" xr:uid="{00000000-0005-0000-0000-000036180000}"/>
    <cellStyle name="Comma [0] 1275" xfId="36384" hidden="1" xr:uid="{00000000-0005-0000-0000-000037180000}"/>
    <cellStyle name="Comma [0] 1276" xfId="6928" hidden="1" xr:uid="{00000000-0005-0000-0000-000038180000}"/>
    <cellStyle name="Comma [0] 1276" xfId="36316" hidden="1" xr:uid="{00000000-0005-0000-0000-000039180000}"/>
    <cellStyle name="Comma [0] 1277" xfId="6998" hidden="1" xr:uid="{00000000-0005-0000-0000-00003A180000}"/>
    <cellStyle name="Comma [0] 1277" xfId="36386" hidden="1" xr:uid="{00000000-0005-0000-0000-00003B180000}"/>
    <cellStyle name="Comma [0] 1278" xfId="7043" hidden="1" xr:uid="{00000000-0005-0000-0000-00003C180000}"/>
    <cellStyle name="Comma [0] 1278" xfId="36431" hidden="1" xr:uid="{00000000-0005-0000-0000-00003D180000}"/>
    <cellStyle name="Comma [0] 1279" xfId="6986" hidden="1" xr:uid="{00000000-0005-0000-0000-00003E180000}"/>
    <cellStyle name="Comma [0] 1279" xfId="36374" hidden="1" xr:uid="{00000000-0005-0000-0000-00003F180000}"/>
    <cellStyle name="Comma [0] 128" xfId="4686" hidden="1" xr:uid="{00000000-0005-0000-0000-000040180000}"/>
    <cellStyle name="Comma [0] 128" xfId="34074" hidden="1" xr:uid="{00000000-0005-0000-0000-000041180000}"/>
    <cellStyle name="Comma [0] 1280" xfId="6943" hidden="1" xr:uid="{00000000-0005-0000-0000-000042180000}"/>
    <cellStyle name="Comma [0] 1280" xfId="36331" hidden="1" xr:uid="{00000000-0005-0000-0000-000043180000}"/>
    <cellStyle name="Comma [0] 1281" xfId="7049" hidden="1" xr:uid="{00000000-0005-0000-0000-000044180000}"/>
    <cellStyle name="Comma [0] 1281" xfId="36437" hidden="1" xr:uid="{00000000-0005-0000-0000-000045180000}"/>
    <cellStyle name="Comma [0] 1282" xfId="7051" hidden="1" xr:uid="{00000000-0005-0000-0000-000046180000}"/>
    <cellStyle name="Comma [0] 1282" xfId="36439" hidden="1" xr:uid="{00000000-0005-0000-0000-000047180000}"/>
    <cellStyle name="Comma [0] 1283" xfId="7004" hidden="1" xr:uid="{00000000-0005-0000-0000-000048180000}"/>
    <cellStyle name="Comma [0] 1283" xfId="36392" hidden="1" xr:uid="{00000000-0005-0000-0000-000049180000}"/>
    <cellStyle name="Comma [0] 1284" xfId="7010" hidden="1" xr:uid="{00000000-0005-0000-0000-00004A180000}"/>
    <cellStyle name="Comma [0] 1284" xfId="36398" hidden="1" xr:uid="{00000000-0005-0000-0000-00004B180000}"/>
    <cellStyle name="Comma [0] 1285" xfId="6636" hidden="1" xr:uid="{00000000-0005-0000-0000-00004C180000}"/>
    <cellStyle name="Comma [0] 1285" xfId="36024" hidden="1" xr:uid="{00000000-0005-0000-0000-00004D180000}"/>
    <cellStyle name="Comma [0] 1286" xfId="6960" hidden="1" xr:uid="{00000000-0005-0000-0000-00004E180000}"/>
    <cellStyle name="Comma [0] 1286" xfId="36348" hidden="1" xr:uid="{00000000-0005-0000-0000-00004F180000}"/>
    <cellStyle name="Comma [0] 1287" xfId="6968" hidden="1" xr:uid="{00000000-0005-0000-0000-000050180000}"/>
    <cellStyle name="Comma [0] 1287" xfId="36356" hidden="1" xr:uid="{00000000-0005-0000-0000-000051180000}"/>
    <cellStyle name="Comma [0] 1288" xfId="7057" hidden="1" xr:uid="{00000000-0005-0000-0000-000052180000}"/>
    <cellStyle name="Comma [0] 1288" xfId="36445" hidden="1" xr:uid="{00000000-0005-0000-0000-000053180000}"/>
    <cellStyle name="Comma [0] 1289" xfId="6971" hidden="1" xr:uid="{00000000-0005-0000-0000-000054180000}"/>
    <cellStyle name="Comma [0] 1289" xfId="36359" hidden="1" xr:uid="{00000000-0005-0000-0000-000055180000}"/>
    <cellStyle name="Comma [0] 129" xfId="4767" hidden="1" xr:uid="{00000000-0005-0000-0000-000056180000}"/>
    <cellStyle name="Comma [0] 129" xfId="34155" hidden="1" xr:uid="{00000000-0005-0000-0000-000057180000}"/>
    <cellStyle name="Comma [0] 1290" xfId="6931" hidden="1" xr:uid="{00000000-0005-0000-0000-000058180000}"/>
    <cellStyle name="Comma [0] 1290" xfId="36319" hidden="1" xr:uid="{00000000-0005-0000-0000-000059180000}"/>
    <cellStyle name="Comma [0] 1291" xfId="7062" hidden="1" xr:uid="{00000000-0005-0000-0000-00005A180000}"/>
    <cellStyle name="Comma [0] 1291" xfId="36450" hidden="1" xr:uid="{00000000-0005-0000-0000-00005B180000}"/>
    <cellStyle name="Comma [0] 1292" xfId="7064" hidden="1" xr:uid="{00000000-0005-0000-0000-00005C180000}"/>
    <cellStyle name="Comma [0] 1292" xfId="36452" hidden="1" xr:uid="{00000000-0005-0000-0000-00005D180000}"/>
    <cellStyle name="Comma [0] 1293" xfId="7023" hidden="1" xr:uid="{00000000-0005-0000-0000-00005E180000}"/>
    <cellStyle name="Comma [0] 1293" xfId="36411" hidden="1" xr:uid="{00000000-0005-0000-0000-00005F180000}"/>
    <cellStyle name="Comma [0] 1294" xfId="7029" hidden="1" xr:uid="{00000000-0005-0000-0000-000060180000}"/>
    <cellStyle name="Comma [0] 1294" xfId="36417" hidden="1" xr:uid="{00000000-0005-0000-0000-000061180000}"/>
    <cellStyle name="Comma [0] 1295" xfId="6930" hidden="1" xr:uid="{00000000-0005-0000-0000-000062180000}"/>
    <cellStyle name="Comma [0] 1295" xfId="36318" hidden="1" xr:uid="{00000000-0005-0000-0000-000063180000}"/>
    <cellStyle name="Comma [0] 1296" xfId="7011" hidden="1" xr:uid="{00000000-0005-0000-0000-000064180000}"/>
    <cellStyle name="Comma [0] 1296" xfId="36399" hidden="1" xr:uid="{00000000-0005-0000-0000-000065180000}"/>
    <cellStyle name="Comma [0] 1297" xfId="6990" hidden="1" xr:uid="{00000000-0005-0000-0000-000066180000}"/>
    <cellStyle name="Comma [0] 1297" xfId="36378" hidden="1" xr:uid="{00000000-0005-0000-0000-000067180000}"/>
    <cellStyle name="Comma [0] 1298" xfId="7068" hidden="1" xr:uid="{00000000-0005-0000-0000-000068180000}"/>
    <cellStyle name="Comma [0] 1298" xfId="36456" hidden="1" xr:uid="{00000000-0005-0000-0000-000069180000}"/>
    <cellStyle name="Comma [0] 1299" xfId="7009" hidden="1" xr:uid="{00000000-0005-0000-0000-00006A180000}"/>
    <cellStyle name="Comma [0] 1299" xfId="36397" hidden="1" xr:uid="{00000000-0005-0000-0000-00006B180000}"/>
    <cellStyle name="Comma [0] 13" xfId="131" hidden="1" xr:uid="{00000000-0005-0000-0000-00006C180000}"/>
    <cellStyle name="Comma [0] 13" xfId="61200" hidden="1" xr:uid="{00000000-0005-0000-0000-00008A180000}"/>
    <cellStyle name="Comma [0] 13" xfId="62588" hidden="1" xr:uid="{00000000-0005-0000-0000-00009B180000}"/>
    <cellStyle name="Comma [0] 13" xfId="982" hidden="1" xr:uid="{00000000-0005-0000-0000-000075180000}"/>
    <cellStyle name="Comma [0] 13" xfId="479" hidden="1" xr:uid="{00000000-0005-0000-0000-000070180000}"/>
    <cellStyle name="Comma [0] 13" xfId="61282" hidden="1" xr:uid="{00000000-0005-0000-0000-00008B180000}"/>
    <cellStyle name="Comma [0] 13" xfId="62918" hidden="1" xr:uid="{00000000-0005-0000-0000-00009F180000}"/>
    <cellStyle name="Comma [0] 13" xfId="1276" hidden="1" xr:uid="{00000000-0005-0000-0000-00007A180000}"/>
    <cellStyle name="Comma [0] 13" xfId="644" hidden="1" xr:uid="{00000000-0005-0000-0000-000071180000}"/>
    <cellStyle name="Comma [0] 13" xfId="61531" hidden="1" xr:uid="{00000000-0005-0000-0000-00008E180000}"/>
    <cellStyle name="Comma [0] 13" xfId="432" hidden="1" xr:uid="{00000000-0005-0000-0000-000073180000}"/>
    <cellStyle name="Comma [0] 13" xfId="1652" hidden="1" xr:uid="{00000000-0005-0000-0000-00007D180000}"/>
    <cellStyle name="Comma [0] 13" xfId="1604" hidden="1" xr:uid="{00000000-0005-0000-0000-00007E180000}"/>
    <cellStyle name="Comma [0] 13" xfId="1440" hidden="1" xr:uid="{00000000-0005-0000-0000-00007F180000}"/>
    <cellStyle name="Comma [0] 13" xfId="1815" hidden="1" xr:uid="{00000000-0005-0000-0000-000080180000}"/>
    <cellStyle name="Comma [0] 13" xfId="1980" hidden="1" xr:uid="{00000000-0005-0000-0000-000081180000}"/>
    <cellStyle name="Comma [0] 13" xfId="1932" hidden="1" xr:uid="{00000000-0005-0000-0000-000082180000}"/>
    <cellStyle name="Comma [0] 13" xfId="1768" hidden="1" xr:uid="{00000000-0005-0000-0000-000083180000}"/>
    <cellStyle name="Comma [0] 13" xfId="596" hidden="1" xr:uid="{00000000-0005-0000-0000-000072180000}"/>
    <cellStyle name="Comma [0] 13" xfId="62349" hidden="1" xr:uid="{00000000-0005-0000-0000-000098180000}"/>
    <cellStyle name="Comma [0] 13" xfId="2099" hidden="1" xr:uid="{00000000-0005-0000-0000-000087180000}"/>
    <cellStyle name="Comma [0] 13" xfId="934" hidden="1" xr:uid="{00000000-0005-0000-0000-000076180000}"/>
    <cellStyle name="Comma [0] 13" xfId="62672" hidden="1" xr:uid="{00000000-0005-0000-0000-00009C180000}"/>
    <cellStyle name="Comma [0] 13" xfId="62998" hidden="1" xr:uid="{00000000-0005-0000-0000-0000A0180000}"/>
    <cellStyle name="Comma [0] 13" xfId="1324" hidden="1" xr:uid="{00000000-0005-0000-0000-000079180000}"/>
    <cellStyle name="Comma [0] 13" xfId="296" hidden="1" xr:uid="{00000000-0005-0000-0000-00006D180000}"/>
    <cellStyle name="Comma [0] 13" xfId="61448" hidden="1" xr:uid="{00000000-0005-0000-0000-00008D180000}"/>
    <cellStyle name="Comma [0] 13" xfId="2146" hidden="1" xr:uid="{00000000-0005-0000-0000-000084180000}"/>
    <cellStyle name="Comma [0] 13" xfId="1487" hidden="1" xr:uid="{00000000-0005-0000-0000-00007C180000}"/>
    <cellStyle name="Comma [0] 13" xfId="2263" hidden="1" xr:uid="{00000000-0005-0000-0000-000086180000}"/>
    <cellStyle name="Comma [0] 13" xfId="61693" hidden="1" xr:uid="{00000000-0005-0000-0000-000090180000}"/>
    <cellStyle name="Comma [0] 13" xfId="61775" hidden="1" xr:uid="{00000000-0005-0000-0000-000091180000}"/>
    <cellStyle name="Comma [0] 13" xfId="61857" hidden="1" xr:uid="{00000000-0005-0000-0000-000092180000}"/>
    <cellStyle name="Comma [0] 13" xfId="61939" hidden="1" xr:uid="{00000000-0005-0000-0000-000093180000}"/>
    <cellStyle name="Comma [0] 13" xfId="62023" hidden="1" xr:uid="{00000000-0005-0000-0000-000094180000}"/>
    <cellStyle name="Comma [0] 13" xfId="62105" hidden="1" xr:uid="{00000000-0005-0000-0000-000095180000}"/>
    <cellStyle name="Comma [0] 13" xfId="62187" hidden="1" xr:uid="{00000000-0005-0000-0000-000096180000}"/>
    <cellStyle name="Comma [0] 13" xfId="2310" hidden="1" xr:uid="{00000000-0005-0000-0000-000085180000}"/>
    <cellStyle name="Comma [0] 13" xfId="817" hidden="1" xr:uid="{00000000-0005-0000-0000-000074180000}"/>
    <cellStyle name="Comma [0] 13" xfId="62506" hidden="1" xr:uid="{00000000-0005-0000-0000-00009A180000}"/>
    <cellStyle name="Comma [0] 13" xfId="33917" hidden="1" xr:uid="{00000000-0005-0000-0000-000089180000}"/>
    <cellStyle name="Comma [0] 13" xfId="84" hidden="1" xr:uid="{00000000-0005-0000-0000-00006F180000}"/>
    <cellStyle name="Comma [0] 13" xfId="248" hidden="1" xr:uid="{00000000-0005-0000-0000-00006E180000}"/>
    <cellStyle name="Comma [0] 13" xfId="61366" hidden="1" xr:uid="{00000000-0005-0000-0000-00008C180000}"/>
    <cellStyle name="Comma [0] 13" xfId="62836" hidden="1" xr:uid="{00000000-0005-0000-0000-00009E180000}"/>
    <cellStyle name="Comma [0] 13" xfId="1112" hidden="1" xr:uid="{00000000-0005-0000-0000-00007B180000}"/>
    <cellStyle name="Comma [0] 13" xfId="62269" hidden="1" xr:uid="{00000000-0005-0000-0000-000097180000}"/>
    <cellStyle name="Comma [0] 13" xfId="61613" hidden="1" xr:uid="{00000000-0005-0000-0000-00008F180000}"/>
    <cellStyle name="Comma [0] 13" xfId="62431" hidden="1" xr:uid="{00000000-0005-0000-0000-000099180000}"/>
    <cellStyle name="Comma [0] 13" xfId="62754" hidden="1" xr:uid="{00000000-0005-0000-0000-00009D180000}"/>
    <cellStyle name="Comma [0] 13" xfId="1159" hidden="1" xr:uid="{00000000-0005-0000-0000-000078180000}"/>
    <cellStyle name="Comma [0] 13" xfId="770" hidden="1" xr:uid="{00000000-0005-0000-0000-000077180000}"/>
    <cellStyle name="Comma [0] 13" xfId="4529" hidden="1" xr:uid="{00000000-0005-0000-0000-000088180000}"/>
    <cellStyle name="Comma [0] 13" xfId="63080" hidden="1" xr:uid="{00000000-0005-0000-0000-0000A1180000}"/>
    <cellStyle name="Comma [0] 130" xfId="4769" hidden="1" xr:uid="{00000000-0005-0000-0000-0000A2180000}"/>
    <cellStyle name="Comma [0] 130" xfId="34157" hidden="1" xr:uid="{00000000-0005-0000-0000-0000A3180000}"/>
    <cellStyle name="Comma [0] 1300" xfId="6947" hidden="1" xr:uid="{00000000-0005-0000-0000-0000A4180000}"/>
    <cellStyle name="Comma [0] 1300" xfId="36335" hidden="1" xr:uid="{00000000-0005-0000-0000-0000A5180000}"/>
    <cellStyle name="Comma [0] 1301" xfId="7075" hidden="1" xr:uid="{00000000-0005-0000-0000-0000A6180000}"/>
    <cellStyle name="Comma [0] 1301" xfId="36463" hidden="1" xr:uid="{00000000-0005-0000-0000-0000A7180000}"/>
    <cellStyle name="Comma [0] 1302" xfId="7077" hidden="1" xr:uid="{00000000-0005-0000-0000-0000A8180000}"/>
    <cellStyle name="Comma [0] 1302" xfId="36465" hidden="1" xr:uid="{00000000-0005-0000-0000-0000A9180000}"/>
    <cellStyle name="Comma [0] 1303" xfId="7041" hidden="1" xr:uid="{00000000-0005-0000-0000-0000AA180000}"/>
    <cellStyle name="Comma [0] 1303" xfId="36429" hidden="1" xr:uid="{00000000-0005-0000-0000-0000AB180000}"/>
    <cellStyle name="Comma [0] 1304" xfId="7046" hidden="1" xr:uid="{00000000-0005-0000-0000-0000AC180000}"/>
    <cellStyle name="Comma [0] 1304" xfId="36434" hidden="1" xr:uid="{00000000-0005-0000-0000-0000AD180000}"/>
    <cellStyle name="Comma [0] 1305" xfId="6610" hidden="1" xr:uid="{00000000-0005-0000-0000-0000AE180000}"/>
    <cellStyle name="Comma [0] 1305" xfId="35998" hidden="1" xr:uid="{00000000-0005-0000-0000-0000AF180000}"/>
    <cellStyle name="Comma [0] 1306" xfId="7030" hidden="1" xr:uid="{00000000-0005-0000-0000-0000B0180000}"/>
    <cellStyle name="Comma [0] 1306" xfId="36418" hidden="1" xr:uid="{00000000-0005-0000-0000-0000B1180000}"/>
    <cellStyle name="Comma [0] 1307" xfId="6935" hidden="1" xr:uid="{00000000-0005-0000-0000-0000B2180000}"/>
    <cellStyle name="Comma [0] 1307" xfId="36323" hidden="1" xr:uid="{00000000-0005-0000-0000-0000B3180000}"/>
    <cellStyle name="Comma [0] 1308" xfId="7081" hidden="1" xr:uid="{00000000-0005-0000-0000-0000B4180000}"/>
    <cellStyle name="Comma [0] 1308" xfId="36469" hidden="1" xr:uid="{00000000-0005-0000-0000-0000B5180000}"/>
    <cellStyle name="Comma [0] 1309" xfId="7028" hidden="1" xr:uid="{00000000-0005-0000-0000-0000B6180000}"/>
    <cellStyle name="Comma [0] 1309" xfId="36416" hidden="1" xr:uid="{00000000-0005-0000-0000-0000B7180000}"/>
    <cellStyle name="Comma [0] 131" xfId="4755" hidden="1" xr:uid="{00000000-0005-0000-0000-0000B8180000}"/>
    <cellStyle name="Comma [0] 131" xfId="34143" hidden="1" xr:uid="{00000000-0005-0000-0000-0000B9180000}"/>
    <cellStyle name="Comma [0] 1310" xfId="6967" hidden="1" xr:uid="{00000000-0005-0000-0000-0000BA180000}"/>
    <cellStyle name="Comma [0] 1310" xfId="36355" hidden="1" xr:uid="{00000000-0005-0000-0000-0000BB180000}"/>
    <cellStyle name="Comma [0] 1311" xfId="7085" hidden="1" xr:uid="{00000000-0005-0000-0000-0000BC180000}"/>
    <cellStyle name="Comma [0] 1311" xfId="36473" hidden="1" xr:uid="{00000000-0005-0000-0000-0000BD180000}"/>
    <cellStyle name="Comma [0] 1312" xfId="7087" hidden="1" xr:uid="{00000000-0005-0000-0000-0000BE180000}"/>
    <cellStyle name="Comma [0] 1312" xfId="36475" hidden="1" xr:uid="{00000000-0005-0000-0000-0000BF180000}"/>
    <cellStyle name="Comma [0] 1313" xfId="7055" hidden="1" xr:uid="{00000000-0005-0000-0000-0000C0180000}"/>
    <cellStyle name="Comma [0] 1313" xfId="36443" hidden="1" xr:uid="{00000000-0005-0000-0000-0000C1180000}"/>
    <cellStyle name="Comma [0] 1314" xfId="7059" hidden="1" xr:uid="{00000000-0005-0000-0000-0000C2180000}"/>
    <cellStyle name="Comma [0] 1314" xfId="36447" hidden="1" xr:uid="{00000000-0005-0000-0000-0000C3180000}"/>
    <cellStyle name="Comma [0] 1315" xfId="6949" hidden="1" xr:uid="{00000000-0005-0000-0000-0000C4180000}"/>
    <cellStyle name="Comma [0] 1315" xfId="36337" hidden="1" xr:uid="{00000000-0005-0000-0000-0000C5180000}"/>
    <cellStyle name="Comma [0] 1316" xfId="7047" hidden="1" xr:uid="{00000000-0005-0000-0000-0000C6180000}"/>
    <cellStyle name="Comma [0] 1316" xfId="36435" hidden="1" xr:uid="{00000000-0005-0000-0000-0000C7180000}"/>
    <cellStyle name="Comma [0] 1317" xfId="6939" hidden="1" xr:uid="{00000000-0005-0000-0000-0000C8180000}"/>
    <cellStyle name="Comma [0] 1317" xfId="36327" hidden="1" xr:uid="{00000000-0005-0000-0000-0000C9180000}"/>
    <cellStyle name="Comma [0] 1318" xfId="7091" hidden="1" xr:uid="{00000000-0005-0000-0000-0000CA180000}"/>
    <cellStyle name="Comma [0] 1318" xfId="36479" hidden="1" xr:uid="{00000000-0005-0000-0000-0000CB180000}"/>
    <cellStyle name="Comma [0] 1319" xfId="7045" hidden="1" xr:uid="{00000000-0005-0000-0000-0000CC180000}"/>
    <cellStyle name="Comma [0] 1319" xfId="36433" hidden="1" xr:uid="{00000000-0005-0000-0000-0000CD180000}"/>
    <cellStyle name="Comma [0] 132" xfId="4742" hidden="1" xr:uid="{00000000-0005-0000-0000-0000CE180000}"/>
    <cellStyle name="Comma [0] 132" xfId="34130" hidden="1" xr:uid="{00000000-0005-0000-0000-0000CF180000}"/>
    <cellStyle name="Comma [0] 1320" xfId="7014" hidden="1" xr:uid="{00000000-0005-0000-0000-0000D0180000}"/>
    <cellStyle name="Comma [0] 1320" xfId="36402" hidden="1" xr:uid="{00000000-0005-0000-0000-0000D1180000}"/>
    <cellStyle name="Comma [0] 1321" xfId="7095" hidden="1" xr:uid="{00000000-0005-0000-0000-0000D2180000}"/>
    <cellStyle name="Comma [0] 1321" xfId="36483" hidden="1" xr:uid="{00000000-0005-0000-0000-0000D3180000}"/>
    <cellStyle name="Comma [0] 1322" xfId="7097" hidden="1" xr:uid="{00000000-0005-0000-0000-0000D4180000}"/>
    <cellStyle name="Comma [0] 1322" xfId="36485" hidden="1" xr:uid="{00000000-0005-0000-0000-0000D5180000}"/>
    <cellStyle name="Comma [0] 1323" xfId="7083" hidden="1" xr:uid="{00000000-0005-0000-0000-0000D6180000}"/>
    <cellStyle name="Comma [0] 1323" xfId="36471" hidden="1" xr:uid="{00000000-0005-0000-0000-0000D7180000}"/>
    <cellStyle name="Comma [0] 1324" xfId="7070" hidden="1" xr:uid="{00000000-0005-0000-0000-0000D8180000}"/>
    <cellStyle name="Comma [0] 1324" xfId="36458" hidden="1" xr:uid="{00000000-0005-0000-0000-0000D9180000}"/>
    <cellStyle name="Comma [0] 1325" xfId="7094" hidden="1" xr:uid="{00000000-0005-0000-0000-0000DA180000}"/>
    <cellStyle name="Comma [0] 1325" xfId="36482" hidden="1" xr:uid="{00000000-0005-0000-0000-0000DB180000}"/>
    <cellStyle name="Comma [0] 1326" xfId="7060" hidden="1" xr:uid="{00000000-0005-0000-0000-0000DC180000}"/>
    <cellStyle name="Comma [0] 1326" xfId="36448" hidden="1" xr:uid="{00000000-0005-0000-0000-0000DD180000}"/>
    <cellStyle name="Comma [0] 1327" xfId="7032" hidden="1" xr:uid="{00000000-0005-0000-0000-0000DE180000}"/>
    <cellStyle name="Comma [0] 1327" xfId="36420" hidden="1" xr:uid="{00000000-0005-0000-0000-0000DF180000}"/>
    <cellStyle name="Comma [0] 1328" xfId="7099" hidden="1" xr:uid="{00000000-0005-0000-0000-0000E0180000}"/>
    <cellStyle name="Comma [0] 1328" xfId="36487" hidden="1" xr:uid="{00000000-0005-0000-0000-0000E1180000}"/>
    <cellStyle name="Comma [0] 1329" xfId="7056" hidden="1" xr:uid="{00000000-0005-0000-0000-0000E2180000}"/>
    <cellStyle name="Comma [0] 1329" xfId="36444" hidden="1" xr:uid="{00000000-0005-0000-0000-0000E3180000}"/>
    <cellStyle name="Comma [0] 133" xfId="4766" hidden="1" xr:uid="{00000000-0005-0000-0000-0000E4180000}"/>
    <cellStyle name="Comma [0] 133" xfId="34154" hidden="1" xr:uid="{00000000-0005-0000-0000-0000E5180000}"/>
    <cellStyle name="Comma [0] 1330" xfId="7090" hidden="1" xr:uid="{00000000-0005-0000-0000-0000E6180000}"/>
    <cellStyle name="Comma [0] 1330" xfId="36478" hidden="1" xr:uid="{00000000-0005-0000-0000-0000E7180000}"/>
    <cellStyle name="Comma [0] 1331" xfId="7103" hidden="1" xr:uid="{00000000-0005-0000-0000-0000E8180000}"/>
    <cellStyle name="Comma [0] 1331" xfId="36491" hidden="1" xr:uid="{00000000-0005-0000-0000-0000E9180000}"/>
    <cellStyle name="Comma [0] 1332" xfId="7105" hidden="1" xr:uid="{00000000-0005-0000-0000-0000EA180000}"/>
    <cellStyle name="Comma [0] 1332" xfId="36493" hidden="1" xr:uid="{00000000-0005-0000-0000-0000EB180000}"/>
    <cellStyle name="Comma [0] 1333" xfId="6973" hidden="1" xr:uid="{00000000-0005-0000-0000-0000EC180000}"/>
    <cellStyle name="Comma [0] 1333" xfId="36361" hidden="1" xr:uid="{00000000-0005-0000-0000-0000ED180000}"/>
    <cellStyle name="Comma [0] 1334" xfId="7093" hidden="1" xr:uid="{00000000-0005-0000-0000-0000EE180000}"/>
    <cellStyle name="Comma [0] 1334" xfId="36481" hidden="1" xr:uid="{00000000-0005-0000-0000-0000EF180000}"/>
    <cellStyle name="Comma [0] 1335" xfId="7033" hidden="1" xr:uid="{00000000-0005-0000-0000-0000F0180000}"/>
    <cellStyle name="Comma [0] 1335" xfId="36421" hidden="1" xr:uid="{00000000-0005-0000-0000-0000F1180000}"/>
    <cellStyle name="Comma [0] 1336" xfId="7067" hidden="1" xr:uid="{00000000-0005-0000-0000-0000F2180000}"/>
    <cellStyle name="Comma [0] 1336" xfId="36455" hidden="1" xr:uid="{00000000-0005-0000-0000-0000F3180000}"/>
    <cellStyle name="Comma [0] 1337" xfId="7080" hidden="1" xr:uid="{00000000-0005-0000-0000-0000F4180000}"/>
    <cellStyle name="Comma [0] 1337" xfId="36468" hidden="1" xr:uid="{00000000-0005-0000-0000-0000F5180000}"/>
    <cellStyle name="Comma [0] 1338" xfId="7108" hidden="1" xr:uid="{00000000-0005-0000-0000-0000F6180000}"/>
    <cellStyle name="Comma [0] 1338" xfId="36496" hidden="1" xr:uid="{00000000-0005-0000-0000-0000F7180000}"/>
    <cellStyle name="Comma [0] 1339" xfId="7071" hidden="1" xr:uid="{00000000-0005-0000-0000-0000F8180000}"/>
    <cellStyle name="Comma [0] 1339" xfId="36459" hidden="1" xr:uid="{00000000-0005-0000-0000-0000F9180000}"/>
    <cellStyle name="Comma [0] 134" xfId="4732" hidden="1" xr:uid="{00000000-0005-0000-0000-0000FA180000}"/>
    <cellStyle name="Comma [0] 134" xfId="34120" hidden="1" xr:uid="{00000000-0005-0000-0000-0000FB180000}"/>
    <cellStyle name="Comma [0] 1340" xfId="7031" hidden="1" xr:uid="{00000000-0005-0000-0000-0000FC180000}"/>
    <cellStyle name="Comma [0] 1340" xfId="36419" hidden="1" xr:uid="{00000000-0005-0000-0000-0000FD180000}"/>
    <cellStyle name="Comma [0] 1341" xfId="7110" hidden="1" xr:uid="{00000000-0005-0000-0000-0000FE180000}"/>
    <cellStyle name="Comma [0] 1341" xfId="36498" hidden="1" xr:uid="{00000000-0005-0000-0000-0000FF180000}"/>
    <cellStyle name="Comma [0] 1342" xfId="7112" hidden="1" xr:uid="{00000000-0005-0000-0000-000000190000}"/>
    <cellStyle name="Comma [0] 1342" xfId="36500" hidden="1" xr:uid="{00000000-0005-0000-0000-000001190000}"/>
    <cellStyle name="Comma [0] 1343" xfId="6624" hidden="1" xr:uid="{00000000-0005-0000-0000-000002190000}"/>
    <cellStyle name="Comma [0] 1343" xfId="36012" hidden="1" xr:uid="{00000000-0005-0000-0000-000003190000}"/>
    <cellStyle name="Comma [0] 1344" xfId="6621" hidden="1" xr:uid="{00000000-0005-0000-0000-000004190000}"/>
    <cellStyle name="Comma [0] 1344" xfId="36009" hidden="1" xr:uid="{00000000-0005-0000-0000-000005190000}"/>
    <cellStyle name="Comma [0] 1345" xfId="7118" hidden="1" xr:uid="{00000000-0005-0000-0000-000006190000}"/>
    <cellStyle name="Comma [0] 1345" xfId="36506" hidden="1" xr:uid="{00000000-0005-0000-0000-000007190000}"/>
    <cellStyle name="Comma [0] 1346" xfId="7124" hidden="1" xr:uid="{00000000-0005-0000-0000-000008190000}"/>
    <cellStyle name="Comma [0] 1346" xfId="36512" hidden="1" xr:uid="{00000000-0005-0000-0000-000009190000}"/>
    <cellStyle name="Comma [0] 1347" xfId="7126" hidden="1" xr:uid="{00000000-0005-0000-0000-00000A190000}"/>
    <cellStyle name="Comma [0] 1347" xfId="36514" hidden="1" xr:uid="{00000000-0005-0000-0000-00000B190000}"/>
    <cellStyle name="Comma [0] 1348" xfId="7117" hidden="1" xr:uid="{00000000-0005-0000-0000-00000C190000}"/>
    <cellStyle name="Comma [0] 1348" xfId="36505" hidden="1" xr:uid="{00000000-0005-0000-0000-00000D190000}"/>
    <cellStyle name="Comma [0] 1349" xfId="7122" hidden="1" xr:uid="{00000000-0005-0000-0000-00000E190000}"/>
    <cellStyle name="Comma [0] 1349" xfId="36510" hidden="1" xr:uid="{00000000-0005-0000-0000-00000F190000}"/>
    <cellStyle name="Comma [0] 135" xfId="4704" hidden="1" xr:uid="{00000000-0005-0000-0000-000010190000}"/>
    <cellStyle name="Comma [0] 135" xfId="34092" hidden="1" xr:uid="{00000000-0005-0000-0000-000011190000}"/>
    <cellStyle name="Comma [0] 1350" xfId="7128" hidden="1" xr:uid="{00000000-0005-0000-0000-000012190000}"/>
    <cellStyle name="Comma [0] 1350" xfId="36516" hidden="1" xr:uid="{00000000-0005-0000-0000-000013190000}"/>
    <cellStyle name="Comma [0] 1351" xfId="7130" hidden="1" xr:uid="{00000000-0005-0000-0000-000014190000}"/>
    <cellStyle name="Comma [0] 1351" xfId="36518" hidden="1" xr:uid="{00000000-0005-0000-0000-000015190000}"/>
    <cellStyle name="Comma [0] 1352" xfId="6647" hidden="1" xr:uid="{00000000-0005-0000-0000-000016190000}"/>
    <cellStyle name="Comma [0] 1352" xfId="36035" hidden="1" xr:uid="{00000000-0005-0000-0000-000017190000}"/>
    <cellStyle name="Comma [0] 1353" xfId="6649" hidden="1" xr:uid="{00000000-0005-0000-0000-000018190000}"/>
    <cellStyle name="Comma [0] 1353" xfId="36037" hidden="1" xr:uid="{00000000-0005-0000-0000-000019190000}"/>
    <cellStyle name="Comma [0] 1354" xfId="7141" hidden="1" xr:uid="{00000000-0005-0000-0000-00001A190000}"/>
    <cellStyle name="Comma [0] 1354" xfId="36529" hidden="1" xr:uid="{00000000-0005-0000-0000-00001B190000}"/>
    <cellStyle name="Comma [0] 1355" xfId="7150" hidden="1" xr:uid="{00000000-0005-0000-0000-00001C190000}"/>
    <cellStyle name="Comma [0] 1355" xfId="36538" hidden="1" xr:uid="{00000000-0005-0000-0000-00001D190000}"/>
    <cellStyle name="Comma [0] 1356" xfId="7161" hidden="1" xr:uid="{00000000-0005-0000-0000-00001E190000}"/>
    <cellStyle name="Comma [0] 1356" xfId="36549" hidden="1" xr:uid="{00000000-0005-0000-0000-00001F190000}"/>
    <cellStyle name="Comma [0] 1357" xfId="7167" hidden="1" xr:uid="{00000000-0005-0000-0000-000020190000}"/>
    <cellStyle name="Comma [0] 1357" xfId="36555" hidden="1" xr:uid="{00000000-0005-0000-0000-000021190000}"/>
    <cellStyle name="Comma [0] 1358" xfId="7149" hidden="1" xr:uid="{00000000-0005-0000-0000-000022190000}"/>
    <cellStyle name="Comma [0] 1358" xfId="36537" hidden="1" xr:uid="{00000000-0005-0000-0000-000023190000}"/>
    <cellStyle name="Comma [0] 1359" xfId="7159" hidden="1" xr:uid="{00000000-0005-0000-0000-000024190000}"/>
    <cellStyle name="Comma [0] 1359" xfId="36547" hidden="1" xr:uid="{00000000-0005-0000-0000-000025190000}"/>
    <cellStyle name="Comma [0] 136" xfId="4771" hidden="1" xr:uid="{00000000-0005-0000-0000-000026190000}"/>
    <cellStyle name="Comma [0] 136" xfId="34159" hidden="1" xr:uid="{00000000-0005-0000-0000-000027190000}"/>
    <cellStyle name="Comma [0] 1360" xfId="7179" hidden="1" xr:uid="{00000000-0005-0000-0000-000028190000}"/>
    <cellStyle name="Comma [0] 1360" xfId="36567" hidden="1" xr:uid="{00000000-0005-0000-0000-000029190000}"/>
    <cellStyle name="Comma [0] 1361" xfId="7181" hidden="1" xr:uid="{00000000-0005-0000-0000-00002A190000}"/>
    <cellStyle name="Comma [0] 1361" xfId="36569" hidden="1" xr:uid="{00000000-0005-0000-0000-00002B190000}"/>
    <cellStyle name="Comma [0] 1362" xfId="7132" hidden="1" xr:uid="{00000000-0005-0000-0000-00002C190000}"/>
    <cellStyle name="Comma [0] 1362" xfId="36520" hidden="1" xr:uid="{00000000-0005-0000-0000-00002D190000}"/>
    <cellStyle name="Comma [0] 1363" xfId="6629" hidden="1" xr:uid="{00000000-0005-0000-0000-00002E190000}"/>
    <cellStyle name="Comma [0] 1363" xfId="36017" hidden="1" xr:uid="{00000000-0005-0000-0000-00002F190000}"/>
    <cellStyle name="Comma [0] 1364" xfId="7135" hidden="1" xr:uid="{00000000-0005-0000-0000-000030190000}"/>
    <cellStyle name="Comma [0] 1364" xfId="36523" hidden="1" xr:uid="{00000000-0005-0000-0000-000031190000}"/>
    <cellStyle name="Comma [0] 1365" xfId="6634" hidden="1" xr:uid="{00000000-0005-0000-0000-000032190000}"/>
    <cellStyle name="Comma [0] 1365" xfId="36022" hidden="1" xr:uid="{00000000-0005-0000-0000-000033190000}"/>
    <cellStyle name="Comma [0] 1366" xfId="6618" hidden="1" xr:uid="{00000000-0005-0000-0000-000034190000}"/>
    <cellStyle name="Comma [0] 1366" xfId="36006" hidden="1" xr:uid="{00000000-0005-0000-0000-000035190000}"/>
    <cellStyle name="Comma [0] 1367" xfId="7186" hidden="1" xr:uid="{00000000-0005-0000-0000-000036190000}"/>
    <cellStyle name="Comma [0] 1367" xfId="36574" hidden="1" xr:uid="{00000000-0005-0000-0000-000037190000}"/>
    <cellStyle name="Comma [0] 1368" xfId="6627" hidden="1" xr:uid="{00000000-0005-0000-0000-000038190000}"/>
    <cellStyle name="Comma [0] 1368" xfId="36015" hidden="1" xr:uid="{00000000-0005-0000-0000-000039190000}"/>
    <cellStyle name="Comma [0] 1369" xfId="6648" hidden="1" xr:uid="{00000000-0005-0000-0000-00003A190000}"/>
    <cellStyle name="Comma [0] 1369" xfId="36036" hidden="1" xr:uid="{00000000-0005-0000-0000-00003B190000}"/>
    <cellStyle name="Comma [0] 137" xfId="4728" hidden="1" xr:uid="{00000000-0005-0000-0000-00003C190000}"/>
    <cellStyle name="Comma [0] 137" xfId="34116" hidden="1" xr:uid="{00000000-0005-0000-0000-00003D190000}"/>
    <cellStyle name="Comma [0] 1370" xfId="7198" hidden="1" xr:uid="{00000000-0005-0000-0000-00003E190000}"/>
    <cellStyle name="Comma [0] 1370" xfId="36586" hidden="1" xr:uid="{00000000-0005-0000-0000-00003F190000}"/>
    <cellStyle name="Comma [0] 1371" xfId="7200" hidden="1" xr:uid="{00000000-0005-0000-0000-000040190000}"/>
    <cellStyle name="Comma [0] 1371" xfId="36588" hidden="1" xr:uid="{00000000-0005-0000-0000-000041190000}"/>
    <cellStyle name="Comma [0] 1372" xfId="7189" hidden="1" xr:uid="{00000000-0005-0000-0000-000042190000}"/>
    <cellStyle name="Comma [0] 1372" xfId="36577" hidden="1" xr:uid="{00000000-0005-0000-0000-000043190000}"/>
    <cellStyle name="Comma [0] 1373" xfId="7197" hidden="1" xr:uid="{00000000-0005-0000-0000-000044190000}"/>
    <cellStyle name="Comma [0] 1373" xfId="36585" hidden="1" xr:uid="{00000000-0005-0000-0000-000045190000}"/>
    <cellStyle name="Comma [0] 1374" xfId="6631" hidden="1" xr:uid="{00000000-0005-0000-0000-000046190000}"/>
    <cellStyle name="Comma [0] 1374" xfId="36019" hidden="1" xr:uid="{00000000-0005-0000-0000-000047190000}"/>
    <cellStyle name="Comma [0] 1375" xfId="7183" hidden="1" xr:uid="{00000000-0005-0000-0000-000048190000}"/>
    <cellStyle name="Comma [0] 1375" xfId="36571" hidden="1" xr:uid="{00000000-0005-0000-0000-000049190000}"/>
    <cellStyle name="Comma [0] 1376" xfId="7216" hidden="1" xr:uid="{00000000-0005-0000-0000-00004A190000}"/>
    <cellStyle name="Comma [0] 1376" xfId="36604" hidden="1" xr:uid="{00000000-0005-0000-0000-00004B190000}"/>
    <cellStyle name="Comma [0] 1377" xfId="7224" hidden="1" xr:uid="{00000000-0005-0000-0000-00004C190000}"/>
    <cellStyle name="Comma [0] 1377" xfId="36612" hidden="1" xr:uid="{00000000-0005-0000-0000-00004D190000}"/>
    <cellStyle name="Comma [0] 1378" xfId="7133" hidden="1" xr:uid="{00000000-0005-0000-0000-00004E190000}"/>
    <cellStyle name="Comma [0] 1378" xfId="36521" hidden="1" xr:uid="{00000000-0005-0000-0000-00004F190000}"/>
    <cellStyle name="Comma [0] 1379" xfId="7212" hidden="1" xr:uid="{00000000-0005-0000-0000-000050190000}"/>
    <cellStyle name="Comma [0] 1379" xfId="36600" hidden="1" xr:uid="{00000000-0005-0000-0000-000051190000}"/>
    <cellStyle name="Comma [0] 138" xfId="4762" hidden="1" xr:uid="{00000000-0005-0000-0000-000052190000}"/>
    <cellStyle name="Comma [0] 138" xfId="34150" hidden="1" xr:uid="{00000000-0005-0000-0000-000053190000}"/>
    <cellStyle name="Comma [0] 1380" xfId="7233" hidden="1" xr:uid="{00000000-0005-0000-0000-000054190000}"/>
    <cellStyle name="Comma [0] 1380" xfId="36621" hidden="1" xr:uid="{00000000-0005-0000-0000-000055190000}"/>
    <cellStyle name="Comma [0] 1381" xfId="7235" hidden="1" xr:uid="{00000000-0005-0000-0000-000056190000}"/>
    <cellStyle name="Comma [0] 1381" xfId="36623" hidden="1" xr:uid="{00000000-0005-0000-0000-000057190000}"/>
    <cellStyle name="Comma [0] 1382" xfId="7194" hidden="1" xr:uid="{00000000-0005-0000-0000-000058190000}"/>
    <cellStyle name="Comma [0] 1382" xfId="36582" hidden="1" xr:uid="{00000000-0005-0000-0000-000059190000}"/>
    <cellStyle name="Comma [0] 1383" xfId="7139" hidden="1" xr:uid="{00000000-0005-0000-0000-00005A190000}"/>
    <cellStyle name="Comma [0] 1383" xfId="36527" hidden="1" xr:uid="{00000000-0005-0000-0000-00005B190000}"/>
    <cellStyle name="Comma [0] 1384" xfId="7192" hidden="1" xr:uid="{00000000-0005-0000-0000-00005C190000}"/>
    <cellStyle name="Comma [0] 1384" xfId="36580" hidden="1" xr:uid="{00000000-0005-0000-0000-00005D190000}"/>
    <cellStyle name="Comma [0] 1385" xfId="7176" hidden="1" xr:uid="{00000000-0005-0000-0000-00005E190000}"/>
    <cellStyle name="Comma [0] 1385" xfId="36564" hidden="1" xr:uid="{00000000-0005-0000-0000-00005F190000}"/>
    <cellStyle name="Comma [0] 1386" xfId="7172" hidden="1" xr:uid="{00000000-0005-0000-0000-000060190000}"/>
    <cellStyle name="Comma [0] 1386" xfId="36560" hidden="1" xr:uid="{00000000-0005-0000-0000-000061190000}"/>
    <cellStyle name="Comma [0] 1387" xfId="7243" hidden="1" xr:uid="{00000000-0005-0000-0000-000062190000}"/>
    <cellStyle name="Comma [0] 1387" xfId="36631" hidden="1" xr:uid="{00000000-0005-0000-0000-000063190000}"/>
    <cellStyle name="Comma [0] 1388" xfId="7115" hidden="1" xr:uid="{00000000-0005-0000-0000-000064190000}"/>
    <cellStyle name="Comma [0] 1388" xfId="36503" hidden="1" xr:uid="{00000000-0005-0000-0000-000065190000}"/>
    <cellStyle name="Comma [0] 1389" xfId="6597" hidden="1" xr:uid="{00000000-0005-0000-0000-000066190000}"/>
    <cellStyle name="Comma [0] 1389" xfId="35985" hidden="1" xr:uid="{00000000-0005-0000-0000-000067190000}"/>
    <cellStyle name="Comma [0] 139" xfId="4775" hidden="1" xr:uid="{00000000-0005-0000-0000-000068190000}"/>
    <cellStyle name="Comma [0] 139" xfId="34163" hidden="1" xr:uid="{00000000-0005-0000-0000-000069190000}"/>
    <cellStyle name="Comma [0] 1390" xfId="7251" hidden="1" xr:uid="{00000000-0005-0000-0000-00006A190000}"/>
    <cellStyle name="Comma [0] 1390" xfId="36639" hidden="1" xr:uid="{00000000-0005-0000-0000-00006B190000}"/>
    <cellStyle name="Comma [0] 1391" xfId="7253" hidden="1" xr:uid="{00000000-0005-0000-0000-00006C190000}"/>
    <cellStyle name="Comma [0] 1391" xfId="36641" hidden="1" xr:uid="{00000000-0005-0000-0000-00006D190000}"/>
    <cellStyle name="Comma [0] 1392" xfId="7202" hidden="1" xr:uid="{00000000-0005-0000-0000-00006E190000}"/>
    <cellStyle name="Comma [0] 1392" xfId="36590" hidden="1" xr:uid="{00000000-0005-0000-0000-00006F190000}"/>
    <cellStyle name="Comma [0] 1393" xfId="7178" hidden="1" xr:uid="{00000000-0005-0000-0000-000070190000}"/>
    <cellStyle name="Comma [0] 1393" xfId="36566" hidden="1" xr:uid="{00000000-0005-0000-0000-000071190000}"/>
    <cellStyle name="Comma [0] 1394" xfId="7213" hidden="1" xr:uid="{00000000-0005-0000-0000-000072190000}"/>
    <cellStyle name="Comma [0] 1394" xfId="36601" hidden="1" xr:uid="{00000000-0005-0000-0000-000073190000}"/>
    <cellStyle name="Comma [0] 1395" xfId="7145" hidden="1" xr:uid="{00000000-0005-0000-0000-000074190000}"/>
    <cellStyle name="Comma [0] 1395" xfId="36533" hidden="1" xr:uid="{00000000-0005-0000-0000-000075190000}"/>
    <cellStyle name="Comma [0] 1396" xfId="7215" hidden="1" xr:uid="{00000000-0005-0000-0000-000076190000}"/>
    <cellStyle name="Comma [0] 1396" xfId="36603" hidden="1" xr:uid="{00000000-0005-0000-0000-000077190000}"/>
    <cellStyle name="Comma [0] 1397" xfId="7260" hidden="1" xr:uid="{00000000-0005-0000-0000-000078190000}"/>
    <cellStyle name="Comma [0] 1397" xfId="36648" hidden="1" xr:uid="{00000000-0005-0000-0000-000079190000}"/>
    <cellStyle name="Comma [0] 1398" xfId="7203" hidden="1" xr:uid="{00000000-0005-0000-0000-00007A190000}"/>
    <cellStyle name="Comma [0] 1398" xfId="36591" hidden="1" xr:uid="{00000000-0005-0000-0000-00007B190000}"/>
    <cellStyle name="Comma [0] 1399" xfId="7160" hidden="1" xr:uid="{00000000-0005-0000-0000-00007C190000}"/>
    <cellStyle name="Comma [0] 1399" xfId="36548" hidden="1" xr:uid="{00000000-0005-0000-0000-00007D190000}"/>
    <cellStyle name="Comma [0] 14" xfId="133" hidden="1" xr:uid="{00000000-0005-0000-0000-00007E190000}"/>
    <cellStyle name="Comma [0] 14" xfId="298" hidden="1" xr:uid="{00000000-0005-0000-0000-00007F190000}"/>
    <cellStyle name="Comma [0] 14" xfId="246" hidden="1" xr:uid="{00000000-0005-0000-0000-000080190000}"/>
    <cellStyle name="Comma [0] 14" xfId="61533" hidden="1" xr:uid="{00000000-0005-0000-0000-0000A0190000}"/>
    <cellStyle name="Comma [0] 14" xfId="430" hidden="1" xr:uid="{00000000-0005-0000-0000-000085190000}"/>
    <cellStyle name="Comma [0] 14" xfId="61859" hidden="1" xr:uid="{00000000-0005-0000-0000-0000A4190000}"/>
    <cellStyle name="Comma [0] 14" xfId="768" hidden="1" xr:uid="{00000000-0005-0000-0000-000089190000}"/>
    <cellStyle name="Comma [0] 14" xfId="1602" hidden="1" xr:uid="{00000000-0005-0000-0000-000090190000}"/>
    <cellStyle name="Comma [0] 14" xfId="1438" hidden="1" xr:uid="{00000000-0005-0000-0000-000091190000}"/>
    <cellStyle name="Comma [0] 14" xfId="1817" hidden="1" xr:uid="{00000000-0005-0000-0000-000092190000}"/>
    <cellStyle name="Comma [0] 14" xfId="481" hidden="1" xr:uid="{00000000-0005-0000-0000-000082190000}"/>
    <cellStyle name="Comma [0] 14" xfId="1930" hidden="1" xr:uid="{00000000-0005-0000-0000-000094190000}"/>
    <cellStyle name="Comma [0] 14" xfId="1766" hidden="1" xr:uid="{00000000-0005-0000-0000-000095190000}"/>
    <cellStyle name="Comma [0] 14" xfId="2148" hidden="1" xr:uid="{00000000-0005-0000-0000-000096190000}"/>
    <cellStyle name="Comma [0] 14" xfId="594" hidden="1" xr:uid="{00000000-0005-0000-0000-000084190000}"/>
    <cellStyle name="Comma [0] 14" xfId="62674" hidden="1" xr:uid="{00000000-0005-0000-0000-0000AE190000}"/>
    <cellStyle name="Comma [0] 14" xfId="819" hidden="1" xr:uid="{00000000-0005-0000-0000-000086190000}"/>
    <cellStyle name="Comma [0] 14" xfId="984" hidden="1" xr:uid="{00000000-0005-0000-0000-000087190000}"/>
    <cellStyle name="Comma [0] 14" xfId="932" hidden="1" xr:uid="{00000000-0005-0000-0000-000088190000}"/>
    <cellStyle name="Comma [0] 14" xfId="62838" hidden="1" xr:uid="{00000000-0005-0000-0000-0000B0190000}"/>
    <cellStyle name="Comma [0] 14" xfId="2312" hidden="1" xr:uid="{00000000-0005-0000-0000-000097190000}"/>
    <cellStyle name="Comma [0] 14" xfId="1326" hidden="1" xr:uid="{00000000-0005-0000-0000-00008B190000}"/>
    <cellStyle name="Comma [0] 14" xfId="1274" hidden="1" xr:uid="{00000000-0005-0000-0000-00008C190000}"/>
    <cellStyle name="Comma [0] 14" xfId="1110" hidden="1" xr:uid="{00000000-0005-0000-0000-00008D190000}"/>
    <cellStyle name="Comma [0] 14" xfId="2097" hidden="1" xr:uid="{00000000-0005-0000-0000-000099190000}"/>
    <cellStyle name="Comma [0] 14" xfId="1654" hidden="1" xr:uid="{00000000-0005-0000-0000-00008F190000}"/>
    <cellStyle name="Comma [0] 14" xfId="33936" hidden="1" xr:uid="{00000000-0005-0000-0000-00009B190000}"/>
    <cellStyle name="Comma [0] 14" xfId="1982" hidden="1" xr:uid="{00000000-0005-0000-0000-000093190000}"/>
    <cellStyle name="Comma [0] 14" xfId="61450" hidden="1" xr:uid="{00000000-0005-0000-0000-00009F190000}"/>
    <cellStyle name="Comma [0] 14" xfId="62025" hidden="1" xr:uid="{00000000-0005-0000-0000-0000A6190000}"/>
    <cellStyle name="Comma [0] 14" xfId="62107" hidden="1" xr:uid="{00000000-0005-0000-0000-0000A7190000}"/>
    <cellStyle name="Comma [0] 14" xfId="62189" hidden="1" xr:uid="{00000000-0005-0000-0000-0000A8190000}"/>
    <cellStyle name="Comma [0] 14" xfId="2261" hidden="1" xr:uid="{00000000-0005-0000-0000-000098190000}"/>
    <cellStyle name="Comma [0] 14" xfId="62351" hidden="1" xr:uid="{00000000-0005-0000-0000-0000AA190000}"/>
    <cellStyle name="Comma [0] 14" xfId="62433" hidden="1" xr:uid="{00000000-0005-0000-0000-0000AB190000}"/>
    <cellStyle name="Comma [0] 14" xfId="62508" hidden="1" xr:uid="{00000000-0005-0000-0000-0000AC190000}"/>
    <cellStyle name="Comma [0] 14" xfId="4548" hidden="1" xr:uid="{00000000-0005-0000-0000-00009A190000}"/>
    <cellStyle name="Comma [0] 14" xfId="82" hidden="1" xr:uid="{00000000-0005-0000-0000-000081190000}"/>
    <cellStyle name="Comma [0] 14" xfId="61202" hidden="1" xr:uid="{00000000-0005-0000-0000-00009C190000}"/>
    <cellStyle name="Comma [0] 14" xfId="61284" hidden="1" xr:uid="{00000000-0005-0000-0000-00009D190000}"/>
    <cellStyle name="Comma [0] 14" xfId="61368" hidden="1" xr:uid="{00000000-0005-0000-0000-00009E190000}"/>
    <cellStyle name="Comma [0] 14" xfId="646" hidden="1" xr:uid="{00000000-0005-0000-0000-000083190000}"/>
    <cellStyle name="Comma [0] 14" xfId="62590" hidden="1" xr:uid="{00000000-0005-0000-0000-0000AD190000}"/>
    <cellStyle name="Comma [0] 14" xfId="61615" hidden="1" xr:uid="{00000000-0005-0000-0000-0000A1190000}"/>
    <cellStyle name="Comma [0] 14" xfId="61695" hidden="1" xr:uid="{00000000-0005-0000-0000-0000A2190000}"/>
    <cellStyle name="Comma [0] 14" xfId="61777" hidden="1" xr:uid="{00000000-0005-0000-0000-0000A3190000}"/>
    <cellStyle name="Comma [0] 14" xfId="62756" hidden="1" xr:uid="{00000000-0005-0000-0000-0000AF190000}"/>
    <cellStyle name="Comma [0] 14" xfId="61941" hidden="1" xr:uid="{00000000-0005-0000-0000-0000A5190000}"/>
    <cellStyle name="Comma [0] 14" xfId="1161" hidden="1" xr:uid="{00000000-0005-0000-0000-00008A190000}"/>
    <cellStyle name="Comma [0] 14" xfId="62271" hidden="1" xr:uid="{00000000-0005-0000-0000-0000A9190000}"/>
    <cellStyle name="Comma [0] 14" xfId="1489" hidden="1" xr:uid="{00000000-0005-0000-0000-00008E190000}"/>
    <cellStyle name="Comma [0] 14" xfId="62920" hidden="1" xr:uid="{00000000-0005-0000-0000-0000B1190000}"/>
    <cellStyle name="Comma [0] 14" xfId="63000" hidden="1" xr:uid="{00000000-0005-0000-0000-0000B2190000}"/>
    <cellStyle name="Comma [0] 14" xfId="63082" hidden="1" xr:uid="{00000000-0005-0000-0000-0000B3190000}"/>
    <cellStyle name="Comma [0] 140" xfId="4777" hidden="1" xr:uid="{00000000-0005-0000-0000-0000B4190000}"/>
    <cellStyle name="Comma [0] 140" xfId="34165" hidden="1" xr:uid="{00000000-0005-0000-0000-0000B5190000}"/>
    <cellStyle name="Comma [0] 1400" xfId="7266" hidden="1" xr:uid="{00000000-0005-0000-0000-0000B6190000}"/>
    <cellStyle name="Comma [0] 1400" xfId="36654" hidden="1" xr:uid="{00000000-0005-0000-0000-0000B7190000}"/>
    <cellStyle name="Comma [0] 1401" xfId="7268" hidden="1" xr:uid="{00000000-0005-0000-0000-0000B8190000}"/>
    <cellStyle name="Comma [0] 1401" xfId="36656" hidden="1" xr:uid="{00000000-0005-0000-0000-0000B9190000}"/>
    <cellStyle name="Comma [0] 1402" xfId="7221" hidden="1" xr:uid="{00000000-0005-0000-0000-0000BA190000}"/>
    <cellStyle name="Comma [0] 1402" xfId="36609" hidden="1" xr:uid="{00000000-0005-0000-0000-0000BB190000}"/>
    <cellStyle name="Comma [0] 1403" xfId="7227" hidden="1" xr:uid="{00000000-0005-0000-0000-0000BC190000}"/>
    <cellStyle name="Comma [0] 1403" xfId="36615" hidden="1" xr:uid="{00000000-0005-0000-0000-0000BD190000}"/>
    <cellStyle name="Comma [0] 1404" xfId="7114" hidden="1" xr:uid="{00000000-0005-0000-0000-0000BE190000}"/>
    <cellStyle name="Comma [0] 1404" xfId="36502" hidden="1" xr:uid="{00000000-0005-0000-0000-0000BF190000}"/>
    <cellStyle name="Comma [0] 1405" xfId="7177" hidden="1" xr:uid="{00000000-0005-0000-0000-0000C0190000}"/>
    <cellStyle name="Comma [0] 1405" xfId="36565" hidden="1" xr:uid="{00000000-0005-0000-0000-0000C1190000}"/>
    <cellStyle name="Comma [0] 1406" xfId="7185" hidden="1" xr:uid="{00000000-0005-0000-0000-0000C2190000}"/>
    <cellStyle name="Comma [0] 1406" xfId="36573" hidden="1" xr:uid="{00000000-0005-0000-0000-0000C3190000}"/>
    <cellStyle name="Comma [0] 1407" xfId="7274" hidden="1" xr:uid="{00000000-0005-0000-0000-0000C4190000}"/>
    <cellStyle name="Comma [0] 1407" xfId="36662" hidden="1" xr:uid="{00000000-0005-0000-0000-0000C5190000}"/>
    <cellStyle name="Comma [0] 1408" xfId="7188" hidden="1" xr:uid="{00000000-0005-0000-0000-0000C6190000}"/>
    <cellStyle name="Comma [0] 1408" xfId="36576" hidden="1" xr:uid="{00000000-0005-0000-0000-0000C7190000}"/>
    <cellStyle name="Comma [0] 1409" xfId="7148" hidden="1" xr:uid="{00000000-0005-0000-0000-0000C8190000}"/>
    <cellStyle name="Comma [0] 1409" xfId="36536" hidden="1" xr:uid="{00000000-0005-0000-0000-0000C9190000}"/>
    <cellStyle name="Comma [0] 141" xfId="4645" hidden="1" xr:uid="{00000000-0005-0000-0000-0000CA190000}"/>
    <cellStyle name="Comma [0] 141" xfId="34033" hidden="1" xr:uid="{00000000-0005-0000-0000-0000CB190000}"/>
    <cellStyle name="Comma [0] 1410" xfId="7279" hidden="1" xr:uid="{00000000-0005-0000-0000-0000CC190000}"/>
    <cellStyle name="Comma [0] 1410" xfId="36667" hidden="1" xr:uid="{00000000-0005-0000-0000-0000CD190000}"/>
    <cellStyle name="Comma [0] 1411" xfId="7281" hidden="1" xr:uid="{00000000-0005-0000-0000-0000CE190000}"/>
    <cellStyle name="Comma [0] 1411" xfId="36669" hidden="1" xr:uid="{00000000-0005-0000-0000-0000CF190000}"/>
    <cellStyle name="Comma [0] 1412" xfId="7240" hidden="1" xr:uid="{00000000-0005-0000-0000-0000D0190000}"/>
    <cellStyle name="Comma [0] 1412" xfId="36628" hidden="1" xr:uid="{00000000-0005-0000-0000-0000D1190000}"/>
    <cellStyle name="Comma [0] 1413" xfId="7246" hidden="1" xr:uid="{00000000-0005-0000-0000-0000D2190000}"/>
    <cellStyle name="Comma [0] 1413" xfId="36634" hidden="1" xr:uid="{00000000-0005-0000-0000-0000D3190000}"/>
    <cellStyle name="Comma [0] 1414" xfId="7147" hidden="1" xr:uid="{00000000-0005-0000-0000-0000D4190000}"/>
    <cellStyle name="Comma [0] 1414" xfId="36535" hidden="1" xr:uid="{00000000-0005-0000-0000-0000D5190000}"/>
    <cellStyle name="Comma [0] 1415" xfId="7228" hidden="1" xr:uid="{00000000-0005-0000-0000-0000D6190000}"/>
    <cellStyle name="Comma [0] 1415" xfId="36616" hidden="1" xr:uid="{00000000-0005-0000-0000-0000D7190000}"/>
    <cellStyle name="Comma [0] 1416" xfId="7207" hidden="1" xr:uid="{00000000-0005-0000-0000-0000D8190000}"/>
    <cellStyle name="Comma [0] 1416" xfId="36595" hidden="1" xr:uid="{00000000-0005-0000-0000-0000D9190000}"/>
    <cellStyle name="Comma [0] 1417" xfId="7285" hidden="1" xr:uid="{00000000-0005-0000-0000-0000DA190000}"/>
    <cellStyle name="Comma [0] 1417" xfId="36673" hidden="1" xr:uid="{00000000-0005-0000-0000-0000DB190000}"/>
    <cellStyle name="Comma [0] 1418" xfId="7226" hidden="1" xr:uid="{00000000-0005-0000-0000-0000DC190000}"/>
    <cellStyle name="Comma [0] 1418" xfId="36614" hidden="1" xr:uid="{00000000-0005-0000-0000-0000DD190000}"/>
    <cellStyle name="Comma [0] 1419" xfId="7164" hidden="1" xr:uid="{00000000-0005-0000-0000-0000DE190000}"/>
    <cellStyle name="Comma [0] 1419" xfId="36552" hidden="1" xr:uid="{00000000-0005-0000-0000-0000DF190000}"/>
    <cellStyle name="Comma [0] 142" xfId="4765" hidden="1" xr:uid="{00000000-0005-0000-0000-0000E0190000}"/>
    <cellStyle name="Comma [0] 142" xfId="34153" hidden="1" xr:uid="{00000000-0005-0000-0000-0000E1190000}"/>
    <cellStyle name="Comma [0] 1420" xfId="7292" hidden="1" xr:uid="{00000000-0005-0000-0000-0000E2190000}"/>
    <cellStyle name="Comma [0] 1420" xfId="36680" hidden="1" xr:uid="{00000000-0005-0000-0000-0000E3190000}"/>
    <cellStyle name="Comma [0] 1421" xfId="7294" hidden="1" xr:uid="{00000000-0005-0000-0000-0000E4190000}"/>
    <cellStyle name="Comma [0] 1421" xfId="36682" hidden="1" xr:uid="{00000000-0005-0000-0000-0000E5190000}"/>
    <cellStyle name="Comma [0] 1422" xfId="7258" hidden="1" xr:uid="{00000000-0005-0000-0000-0000E6190000}"/>
    <cellStyle name="Comma [0] 1422" xfId="36646" hidden="1" xr:uid="{00000000-0005-0000-0000-0000E7190000}"/>
    <cellStyle name="Comma [0] 1423" xfId="7263" hidden="1" xr:uid="{00000000-0005-0000-0000-0000E8190000}"/>
    <cellStyle name="Comma [0] 1423" xfId="36651" hidden="1" xr:uid="{00000000-0005-0000-0000-0000E9190000}"/>
    <cellStyle name="Comma [0] 1424" xfId="6628" hidden="1" xr:uid="{00000000-0005-0000-0000-0000EA190000}"/>
    <cellStyle name="Comma [0] 1424" xfId="36016" hidden="1" xr:uid="{00000000-0005-0000-0000-0000EB190000}"/>
    <cellStyle name="Comma [0] 1425" xfId="7247" hidden="1" xr:uid="{00000000-0005-0000-0000-0000EC190000}"/>
    <cellStyle name="Comma [0] 1425" xfId="36635" hidden="1" xr:uid="{00000000-0005-0000-0000-0000ED190000}"/>
    <cellStyle name="Comma [0] 1426" xfId="7152" hidden="1" xr:uid="{00000000-0005-0000-0000-0000EE190000}"/>
    <cellStyle name="Comma [0] 1426" xfId="36540" hidden="1" xr:uid="{00000000-0005-0000-0000-0000EF190000}"/>
    <cellStyle name="Comma [0] 1427" xfId="7298" hidden="1" xr:uid="{00000000-0005-0000-0000-0000F0190000}"/>
    <cellStyle name="Comma [0] 1427" xfId="36686" hidden="1" xr:uid="{00000000-0005-0000-0000-0000F1190000}"/>
    <cellStyle name="Comma [0] 1428" xfId="7245" hidden="1" xr:uid="{00000000-0005-0000-0000-0000F2190000}"/>
    <cellStyle name="Comma [0] 1428" xfId="36633" hidden="1" xr:uid="{00000000-0005-0000-0000-0000F3190000}"/>
    <cellStyle name="Comma [0] 1429" xfId="7184" hidden="1" xr:uid="{00000000-0005-0000-0000-0000F4190000}"/>
    <cellStyle name="Comma [0] 1429" xfId="36572" hidden="1" xr:uid="{00000000-0005-0000-0000-0000F5190000}"/>
    <cellStyle name="Comma [0] 143" xfId="4705" hidden="1" xr:uid="{00000000-0005-0000-0000-0000F6190000}"/>
    <cellStyle name="Comma [0] 143" xfId="34093" hidden="1" xr:uid="{00000000-0005-0000-0000-0000F7190000}"/>
    <cellStyle name="Comma [0] 1430" xfId="7302" hidden="1" xr:uid="{00000000-0005-0000-0000-0000F8190000}"/>
    <cellStyle name="Comma [0] 1430" xfId="36690" hidden="1" xr:uid="{00000000-0005-0000-0000-0000F9190000}"/>
    <cellStyle name="Comma [0] 1431" xfId="7304" hidden="1" xr:uid="{00000000-0005-0000-0000-0000FA190000}"/>
    <cellStyle name="Comma [0] 1431" xfId="36692" hidden="1" xr:uid="{00000000-0005-0000-0000-0000FB190000}"/>
    <cellStyle name="Comma [0] 1432" xfId="7272" hidden="1" xr:uid="{00000000-0005-0000-0000-0000FC190000}"/>
    <cellStyle name="Comma [0] 1432" xfId="36660" hidden="1" xr:uid="{00000000-0005-0000-0000-0000FD190000}"/>
    <cellStyle name="Comma [0] 1433" xfId="7276" hidden="1" xr:uid="{00000000-0005-0000-0000-0000FE190000}"/>
    <cellStyle name="Comma [0] 1433" xfId="36664" hidden="1" xr:uid="{00000000-0005-0000-0000-0000FF190000}"/>
    <cellStyle name="Comma [0] 1434" xfId="7166" hidden="1" xr:uid="{00000000-0005-0000-0000-0000001A0000}"/>
    <cellStyle name="Comma [0] 1434" xfId="36554" hidden="1" xr:uid="{00000000-0005-0000-0000-0000011A0000}"/>
    <cellStyle name="Comma [0] 1435" xfId="7264" hidden="1" xr:uid="{00000000-0005-0000-0000-0000021A0000}"/>
    <cellStyle name="Comma [0] 1435" xfId="36652" hidden="1" xr:uid="{00000000-0005-0000-0000-0000031A0000}"/>
    <cellStyle name="Comma [0] 1436" xfId="7156" hidden="1" xr:uid="{00000000-0005-0000-0000-0000041A0000}"/>
    <cellStyle name="Comma [0] 1436" xfId="36544" hidden="1" xr:uid="{00000000-0005-0000-0000-0000051A0000}"/>
    <cellStyle name="Comma [0] 1437" xfId="7308" hidden="1" xr:uid="{00000000-0005-0000-0000-0000061A0000}"/>
    <cellStyle name="Comma [0] 1437" xfId="36696" hidden="1" xr:uid="{00000000-0005-0000-0000-0000071A0000}"/>
    <cellStyle name="Comma [0] 1438" xfId="7262" hidden="1" xr:uid="{00000000-0005-0000-0000-0000081A0000}"/>
    <cellStyle name="Comma [0] 1438" xfId="36650" hidden="1" xr:uid="{00000000-0005-0000-0000-0000091A0000}"/>
    <cellStyle name="Comma [0] 1439" xfId="7231" hidden="1" xr:uid="{00000000-0005-0000-0000-00000A1A0000}"/>
    <cellStyle name="Comma [0] 1439" xfId="36619" hidden="1" xr:uid="{00000000-0005-0000-0000-00000B1A0000}"/>
    <cellStyle name="Comma [0] 144" xfId="4739" hidden="1" xr:uid="{00000000-0005-0000-0000-00000C1A0000}"/>
    <cellStyle name="Comma [0] 144" xfId="34127" hidden="1" xr:uid="{00000000-0005-0000-0000-00000D1A0000}"/>
    <cellStyle name="Comma [0] 1440" xfId="7312" hidden="1" xr:uid="{00000000-0005-0000-0000-00000E1A0000}"/>
    <cellStyle name="Comma [0] 1440" xfId="36700" hidden="1" xr:uid="{00000000-0005-0000-0000-00000F1A0000}"/>
    <cellStyle name="Comma [0] 1441" xfId="7314" hidden="1" xr:uid="{00000000-0005-0000-0000-0000101A0000}"/>
    <cellStyle name="Comma [0] 1441" xfId="36702" hidden="1" xr:uid="{00000000-0005-0000-0000-0000111A0000}"/>
    <cellStyle name="Comma [0] 1442" xfId="7300" hidden="1" xr:uid="{00000000-0005-0000-0000-0000121A0000}"/>
    <cellStyle name="Comma [0] 1442" xfId="36688" hidden="1" xr:uid="{00000000-0005-0000-0000-0000131A0000}"/>
    <cellStyle name="Comma [0] 1443" xfId="7287" hidden="1" xr:uid="{00000000-0005-0000-0000-0000141A0000}"/>
    <cellStyle name="Comma [0] 1443" xfId="36675" hidden="1" xr:uid="{00000000-0005-0000-0000-0000151A0000}"/>
    <cellStyle name="Comma [0] 1444" xfId="7311" hidden="1" xr:uid="{00000000-0005-0000-0000-0000161A0000}"/>
    <cellStyle name="Comma [0] 1444" xfId="36699" hidden="1" xr:uid="{00000000-0005-0000-0000-0000171A0000}"/>
    <cellStyle name="Comma [0] 1445" xfId="7277" hidden="1" xr:uid="{00000000-0005-0000-0000-0000181A0000}"/>
    <cellStyle name="Comma [0] 1445" xfId="36665" hidden="1" xr:uid="{00000000-0005-0000-0000-0000191A0000}"/>
    <cellStyle name="Comma [0] 1446" xfId="7249" hidden="1" xr:uid="{00000000-0005-0000-0000-00001A1A0000}"/>
    <cellStyle name="Comma [0] 1446" xfId="36637" hidden="1" xr:uid="{00000000-0005-0000-0000-00001B1A0000}"/>
    <cellStyle name="Comma [0] 1447" xfId="7316" hidden="1" xr:uid="{00000000-0005-0000-0000-00001C1A0000}"/>
    <cellStyle name="Comma [0] 1447" xfId="36704" hidden="1" xr:uid="{00000000-0005-0000-0000-00001D1A0000}"/>
    <cellStyle name="Comma [0] 1448" xfId="7273" hidden="1" xr:uid="{00000000-0005-0000-0000-00001E1A0000}"/>
    <cellStyle name="Comma [0] 1448" xfId="36661" hidden="1" xr:uid="{00000000-0005-0000-0000-00001F1A0000}"/>
    <cellStyle name="Comma [0] 1449" xfId="7307" hidden="1" xr:uid="{00000000-0005-0000-0000-0000201A0000}"/>
    <cellStyle name="Comma [0] 1449" xfId="36695" hidden="1" xr:uid="{00000000-0005-0000-0000-0000211A0000}"/>
    <cellStyle name="Comma [0] 145" xfId="4752" hidden="1" xr:uid="{00000000-0005-0000-0000-0000221A0000}"/>
    <cellStyle name="Comma [0] 145" xfId="34140" hidden="1" xr:uid="{00000000-0005-0000-0000-0000231A0000}"/>
    <cellStyle name="Comma [0] 1450" xfId="7320" hidden="1" xr:uid="{00000000-0005-0000-0000-0000241A0000}"/>
    <cellStyle name="Comma [0] 1450" xfId="36708" hidden="1" xr:uid="{00000000-0005-0000-0000-0000251A0000}"/>
    <cellStyle name="Comma [0] 1451" xfId="7322" hidden="1" xr:uid="{00000000-0005-0000-0000-0000261A0000}"/>
    <cellStyle name="Comma [0] 1451" xfId="36710" hidden="1" xr:uid="{00000000-0005-0000-0000-0000271A0000}"/>
    <cellStyle name="Comma [0] 1452" xfId="7190" hidden="1" xr:uid="{00000000-0005-0000-0000-0000281A0000}"/>
    <cellStyle name="Comma [0] 1452" xfId="36578" hidden="1" xr:uid="{00000000-0005-0000-0000-0000291A0000}"/>
    <cellStyle name="Comma [0] 1453" xfId="7310" hidden="1" xr:uid="{00000000-0005-0000-0000-00002A1A0000}"/>
    <cellStyle name="Comma [0] 1453" xfId="36698" hidden="1" xr:uid="{00000000-0005-0000-0000-00002B1A0000}"/>
    <cellStyle name="Comma [0] 1454" xfId="7250" hidden="1" xr:uid="{00000000-0005-0000-0000-00002C1A0000}"/>
    <cellStyle name="Comma [0] 1454" xfId="36638" hidden="1" xr:uid="{00000000-0005-0000-0000-00002D1A0000}"/>
    <cellStyle name="Comma [0] 1455" xfId="7284" hidden="1" xr:uid="{00000000-0005-0000-0000-00002E1A0000}"/>
    <cellStyle name="Comma [0] 1455" xfId="36672" hidden="1" xr:uid="{00000000-0005-0000-0000-00002F1A0000}"/>
    <cellStyle name="Comma [0] 1456" xfId="7297" hidden="1" xr:uid="{00000000-0005-0000-0000-0000301A0000}"/>
    <cellStyle name="Comma [0] 1456" xfId="36685" hidden="1" xr:uid="{00000000-0005-0000-0000-0000311A0000}"/>
    <cellStyle name="Comma [0] 1457" xfId="7325" hidden="1" xr:uid="{00000000-0005-0000-0000-0000321A0000}"/>
    <cellStyle name="Comma [0] 1457" xfId="36713" hidden="1" xr:uid="{00000000-0005-0000-0000-0000331A0000}"/>
    <cellStyle name="Comma [0] 1458" xfId="7288" hidden="1" xr:uid="{00000000-0005-0000-0000-0000341A0000}"/>
    <cellStyle name="Comma [0] 1458" xfId="36676" hidden="1" xr:uid="{00000000-0005-0000-0000-0000351A0000}"/>
    <cellStyle name="Comma [0] 1459" xfId="7248" hidden="1" xr:uid="{00000000-0005-0000-0000-0000361A0000}"/>
    <cellStyle name="Comma [0] 1459" xfId="36636" hidden="1" xr:uid="{00000000-0005-0000-0000-0000371A0000}"/>
    <cellStyle name="Comma [0] 146" xfId="4780" hidden="1" xr:uid="{00000000-0005-0000-0000-0000381A0000}"/>
    <cellStyle name="Comma [0] 146" xfId="34168" hidden="1" xr:uid="{00000000-0005-0000-0000-0000391A0000}"/>
    <cellStyle name="Comma [0] 1460" xfId="7327" hidden="1" xr:uid="{00000000-0005-0000-0000-00003A1A0000}"/>
    <cellStyle name="Comma [0] 1460" xfId="36715" hidden="1" xr:uid="{00000000-0005-0000-0000-00003B1A0000}"/>
    <cellStyle name="Comma [0] 1461" xfId="7329" hidden="1" xr:uid="{00000000-0005-0000-0000-00003C1A0000}"/>
    <cellStyle name="Comma [0] 1461" xfId="36717" hidden="1" xr:uid="{00000000-0005-0000-0000-00003D1A0000}"/>
    <cellStyle name="Comma [0] 1462" xfId="6682" hidden="1" xr:uid="{00000000-0005-0000-0000-00003E1A0000}"/>
    <cellStyle name="Comma [0] 1462" xfId="36070" hidden="1" xr:uid="{00000000-0005-0000-0000-00003F1A0000}"/>
    <cellStyle name="Comma [0] 1463" xfId="6638" hidden="1" xr:uid="{00000000-0005-0000-0000-0000401A0000}"/>
    <cellStyle name="Comma [0] 1463" xfId="36026" hidden="1" xr:uid="{00000000-0005-0000-0000-0000411A0000}"/>
    <cellStyle name="Comma [0] 1464" xfId="7335" hidden="1" xr:uid="{00000000-0005-0000-0000-0000421A0000}"/>
    <cellStyle name="Comma [0] 1464" xfId="36723" hidden="1" xr:uid="{00000000-0005-0000-0000-0000431A0000}"/>
    <cellStyle name="Comma [0] 1465" xfId="7341" hidden="1" xr:uid="{00000000-0005-0000-0000-0000441A0000}"/>
    <cellStyle name="Comma [0] 1465" xfId="36729" hidden="1" xr:uid="{00000000-0005-0000-0000-0000451A0000}"/>
    <cellStyle name="Comma [0] 1466" xfId="7343" hidden="1" xr:uid="{00000000-0005-0000-0000-0000461A0000}"/>
    <cellStyle name="Comma [0] 1466" xfId="36731" hidden="1" xr:uid="{00000000-0005-0000-0000-0000471A0000}"/>
    <cellStyle name="Comma [0] 1467" xfId="7334" hidden="1" xr:uid="{00000000-0005-0000-0000-0000481A0000}"/>
    <cellStyle name="Comma [0] 1467" xfId="36722" hidden="1" xr:uid="{00000000-0005-0000-0000-0000491A0000}"/>
    <cellStyle name="Comma [0] 1468" xfId="7339" hidden="1" xr:uid="{00000000-0005-0000-0000-00004A1A0000}"/>
    <cellStyle name="Comma [0] 1468" xfId="36727" hidden="1" xr:uid="{00000000-0005-0000-0000-00004B1A0000}"/>
    <cellStyle name="Comma [0] 1469" xfId="7345" hidden="1" xr:uid="{00000000-0005-0000-0000-00004C1A0000}"/>
    <cellStyle name="Comma [0] 1469" xfId="36733" hidden="1" xr:uid="{00000000-0005-0000-0000-00004D1A0000}"/>
    <cellStyle name="Comma [0] 147" xfId="4743" hidden="1" xr:uid="{00000000-0005-0000-0000-00004E1A0000}"/>
    <cellStyle name="Comma [0] 147" xfId="34131" hidden="1" xr:uid="{00000000-0005-0000-0000-00004F1A0000}"/>
    <cellStyle name="Comma [0] 1470" xfId="7347" hidden="1" xr:uid="{00000000-0005-0000-0000-0000501A0000}"/>
    <cellStyle name="Comma [0] 1470" xfId="36735" hidden="1" xr:uid="{00000000-0005-0000-0000-0000511A0000}"/>
    <cellStyle name="Comma [0] 1471" xfId="6639" hidden="1" xr:uid="{00000000-0005-0000-0000-0000521A0000}"/>
    <cellStyle name="Comma [0] 1471" xfId="36027" hidden="1" xr:uid="{00000000-0005-0000-0000-0000531A0000}"/>
    <cellStyle name="Comma [0] 1472" xfId="6617" hidden="1" xr:uid="{00000000-0005-0000-0000-0000541A0000}"/>
    <cellStyle name="Comma [0] 1472" xfId="36005" hidden="1" xr:uid="{00000000-0005-0000-0000-0000551A0000}"/>
    <cellStyle name="Comma [0] 1473" xfId="7358" hidden="1" xr:uid="{00000000-0005-0000-0000-0000561A0000}"/>
    <cellStyle name="Comma [0] 1473" xfId="36746" hidden="1" xr:uid="{00000000-0005-0000-0000-0000571A0000}"/>
    <cellStyle name="Comma [0] 1474" xfId="7367" hidden="1" xr:uid="{00000000-0005-0000-0000-0000581A0000}"/>
    <cellStyle name="Comma [0] 1474" xfId="36755" hidden="1" xr:uid="{00000000-0005-0000-0000-0000591A0000}"/>
    <cellStyle name="Comma [0] 1475" xfId="7378" hidden="1" xr:uid="{00000000-0005-0000-0000-00005A1A0000}"/>
    <cellStyle name="Comma [0] 1475" xfId="36766" hidden="1" xr:uid="{00000000-0005-0000-0000-00005B1A0000}"/>
    <cellStyle name="Comma [0] 1476" xfId="7384" hidden="1" xr:uid="{00000000-0005-0000-0000-00005C1A0000}"/>
    <cellStyle name="Comma [0] 1476" xfId="36772" hidden="1" xr:uid="{00000000-0005-0000-0000-00005D1A0000}"/>
    <cellStyle name="Comma [0] 1477" xfId="7366" hidden="1" xr:uid="{00000000-0005-0000-0000-00005E1A0000}"/>
    <cellStyle name="Comma [0] 1477" xfId="36754" hidden="1" xr:uid="{00000000-0005-0000-0000-00005F1A0000}"/>
    <cellStyle name="Comma [0] 1478" xfId="7376" hidden="1" xr:uid="{00000000-0005-0000-0000-0000601A0000}"/>
    <cellStyle name="Comma [0] 1478" xfId="36764" hidden="1" xr:uid="{00000000-0005-0000-0000-0000611A0000}"/>
    <cellStyle name="Comma [0] 1479" xfId="7396" hidden="1" xr:uid="{00000000-0005-0000-0000-0000621A0000}"/>
    <cellStyle name="Comma [0] 1479" xfId="36784" hidden="1" xr:uid="{00000000-0005-0000-0000-0000631A0000}"/>
    <cellStyle name="Comma [0] 148" xfId="4703" hidden="1" xr:uid="{00000000-0005-0000-0000-0000641A0000}"/>
    <cellStyle name="Comma [0] 148" xfId="34091" hidden="1" xr:uid="{00000000-0005-0000-0000-0000651A0000}"/>
    <cellStyle name="Comma [0] 1480" xfId="7398" hidden="1" xr:uid="{00000000-0005-0000-0000-0000661A0000}"/>
    <cellStyle name="Comma [0] 1480" xfId="36786" hidden="1" xr:uid="{00000000-0005-0000-0000-0000671A0000}"/>
    <cellStyle name="Comma [0] 1481" xfId="7349" hidden="1" xr:uid="{00000000-0005-0000-0000-0000681A0000}"/>
    <cellStyle name="Comma [0] 1481" xfId="36737" hidden="1" xr:uid="{00000000-0005-0000-0000-0000691A0000}"/>
    <cellStyle name="Comma [0] 1482" xfId="6605" hidden="1" xr:uid="{00000000-0005-0000-0000-00006A1A0000}"/>
    <cellStyle name="Comma [0] 1482" xfId="35993" hidden="1" xr:uid="{00000000-0005-0000-0000-00006B1A0000}"/>
    <cellStyle name="Comma [0] 1483" xfId="7352" hidden="1" xr:uid="{00000000-0005-0000-0000-00006C1A0000}"/>
    <cellStyle name="Comma [0] 1483" xfId="36740" hidden="1" xr:uid="{00000000-0005-0000-0000-00006D1A0000}"/>
    <cellStyle name="Comma [0] 1484" xfId="6616" hidden="1" xr:uid="{00000000-0005-0000-0000-00006E1A0000}"/>
    <cellStyle name="Comma [0] 1484" xfId="36004" hidden="1" xr:uid="{00000000-0005-0000-0000-00006F1A0000}"/>
    <cellStyle name="Comma [0] 1485" xfId="6615" hidden="1" xr:uid="{00000000-0005-0000-0000-0000701A0000}"/>
    <cellStyle name="Comma [0] 1485" xfId="36003" hidden="1" xr:uid="{00000000-0005-0000-0000-0000711A0000}"/>
    <cellStyle name="Comma [0] 1486" xfId="7403" hidden="1" xr:uid="{00000000-0005-0000-0000-0000721A0000}"/>
    <cellStyle name="Comma [0] 1486" xfId="36791" hidden="1" xr:uid="{00000000-0005-0000-0000-0000731A0000}"/>
    <cellStyle name="Comma [0] 1487" xfId="6691" hidden="1" xr:uid="{00000000-0005-0000-0000-0000741A0000}"/>
    <cellStyle name="Comma [0] 1487" xfId="36079" hidden="1" xr:uid="{00000000-0005-0000-0000-0000751A0000}"/>
    <cellStyle name="Comma [0] 1488" xfId="6892" hidden="1" xr:uid="{00000000-0005-0000-0000-0000761A0000}"/>
    <cellStyle name="Comma [0] 1488" xfId="36280" hidden="1" xr:uid="{00000000-0005-0000-0000-0000771A0000}"/>
    <cellStyle name="Comma [0] 1489" xfId="7415" hidden="1" xr:uid="{00000000-0005-0000-0000-0000781A0000}"/>
    <cellStyle name="Comma [0] 1489" xfId="36803" hidden="1" xr:uid="{00000000-0005-0000-0000-0000791A0000}"/>
    <cellStyle name="Comma [0] 149" xfId="4782" hidden="1" xr:uid="{00000000-0005-0000-0000-00007A1A0000}"/>
    <cellStyle name="Comma [0] 149" xfId="34170" hidden="1" xr:uid="{00000000-0005-0000-0000-00007B1A0000}"/>
    <cellStyle name="Comma [0] 1490" xfId="7417" hidden="1" xr:uid="{00000000-0005-0000-0000-00007C1A0000}"/>
    <cellStyle name="Comma [0] 1490" xfId="36805" hidden="1" xr:uid="{00000000-0005-0000-0000-00007D1A0000}"/>
    <cellStyle name="Comma [0] 1491" xfId="7406" hidden="1" xr:uid="{00000000-0005-0000-0000-00007E1A0000}"/>
    <cellStyle name="Comma [0] 1491" xfId="36794" hidden="1" xr:uid="{00000000-0005-0000-0000-00007F1A0000}"/>
    <cellStyle name="Comma [0] 1492" xfId="7414" hidden="1" xr:uid="{00000000-0005-0000-0000-0000801A0000}"/>
    <cellStyle name="Comma [0] 1492" xfId="36802" hidden="1" xr:uid="{00000000-0005-0000-0000-0000811A0000}"/>
    <cellStyle name="Comma [0] 1493" xfId="6901" hidden="1" xr:uid="{00000000-0005-0000-0000-0000821A0000}"/>
    <cellStyle name="Comma [0] 1493" xfId="36289" hidden="1" xr:uid="{00000000-0005-0000-0000-0000831A0000}"/>
    <cellStyle name="Comma [0] 1494" xfId="7400" hidden="1" xr:uid="{00000000-0005-0000-0000-0000841A0000}"/>
    <cellStyle name="Comma [0] 1494" xfId="36788" hidden="1" xr:uid="{00000000-0005-0000-0000-0000851A0000}"/>
    <cellStyle name="Comma [0] 1495" xfId="7433" hidden="1" xr:uid="{00000000-0005-0000-0000-0000861A0000}"/>
    <cellStyle name="Comma [0] 1495" xfId="36821" hidden="1" xr:uid="{00000000-0005-0000-0000-0000871A0000}"/>
    <cellStyle name="Comma [0] 1496" xfId="7441" hidden="1" xr:uid="{00000000-0005-0000-0000-0000881A0000}"/>
    <cellStyle name="Comma [0] 1496" xfId="36829" hidden="1" xr:uid="{00000000-0005-0000-0000-0000891A0000}"/>
    <cellStyle name="Comma [0] 1497" xfId="7350" hidden="1" xr:uid="{00000000-0005-0000-0000-00008A1A0000}"/>
    <cellStyle name="Comma [0] 1497" xfId="36738" hidden="1" xr:uid="{00000000-0005-0000-0000-00008B1A0000}"/>
    <cellStyle name="Comma [0] 1498" xfId="7429" hidden="1" xr:uid="{00000000-0005-0000-0000-00008C1A0000}"/>
    <cellStyle name="Comma [0] 1498" xfId="36817" hidden="1" xr:uid="{00000000-0005-0000-0000-00008D1A0000}"/>
    <cellStyle name="Comma [0] 1499" xfId="7450" hidden="1" xr:uid="{00000000-0005-0000-0000-00008E1A0000}"/>
    <cellStyle name="Comma [0] 1499" xfId="36838" hidden="1" xr:uid="{00000000-0005-0000-0000-00008F1A0000}"/>
    <cellStyle name="Comma [0] 15" xfId="135" hidden="1" xr:uid="{00000000-0005-0000-0000-0000901A0000}"/>
    <cellStyle name="Comma [0] 15" xfId="300" hidden="1" xr:uid="{00000000-0005-0000-0000-0000911A0000}"/>
    <cellStyle name="Comma [0] 15" xfId="244" hidden="1" xr:uid="{00000000-0005-0000-0000-0000921A0000}"/>
    <cellStyle name="Comma [0] 15" xfId="80" hidden="1" xr:uid="{00000000-0005-0000-0000-0000931A0000}"/>
    <cellStyle name="Comma [0] 15" xfId="483" hidden="1" xr:uid="{00000000-0005-0000-0000-0000941A0000}"/>
    <cellStyle name="Comma [0] 15" xfId="648" hidden="1" xr:uid="{00000000-0005-0000-0000-0000951A0000}"/>
    <cellStyle name="Comma [0] 15" xfId="592" hidden="1" xr:uid="{00000000-0005-0000-0000-0000961A0000}"/>
    <cellStyle name="Comma [0] 15" xfId="428" hidden="1" xr:uid="{00000000-0005-0000-0000-0000971A0000}"/>
    <cellStyle name="Comma [0] 15" xfId="821" hidden="1" xr:uid="{00000000-0005-0000-0000-0000981A0000}"/>
    <cellStyle name="Comma [0] 15" xfId="986" hidden="1" xr:uid="{00000000-0005-0000-0000-0000991A0000}"/>
    <cellStyle name="Comma [0] 15" xfId="930" hidden="1" xr:uid="{00000000-0005-0000-0000-00009A1A0000}"/>
    <cellStyle name="Comma [0] 15" xfId="766" hidden="1" xr:uid="{00000000-0005-0000-0000-00009B1A0000}"/>
    <cellStyle name="Comma [0] 15" xfId="1163" hidden="1" xr:uid="{00000000-0005-0000-0000-00009C1A0000}"/>
    <cellStyle name="Comma [0] 15" xfId="1328" hidden="1" xr:uid="{00000000-0005-0000-0000-00009D1A0000}"/>
    <cellStyle name="Comma [0] 15" xfId="1272" hidden="1" xr:uid="{00000000-0005-0000-0000-00009E1A0000}"/>
    <cellStyle name="Comma [0] 15" xfId="1108" hidden="1" xr:uid="{00000000-0005-0000-0000-00009F1A0000}"/>
    <cellStyle name="Comma [0] 15" xfId="1491" hidden="1" xr:uid="{00000000-0005-0000-0000-0000A01A0000}"/>
    <cellStyle name="Comma [0] 15" xfId="1656" hidden="1" xr:uid="{00000000-0005-0000-0000-0000A11A0000}"/>
    <cellStyle name="Comma [0] 15" xfId="1600" hidden="1" xr:uid="{00000000-0005-0000-0000-0000A21A0000}"/>
    <cellStyle name="Comma [0] 15" xfId="1436" hidden="1" xr:uid="{00000000-0005-0000-0000-0000A31A0000}"/>
    <cellStyle name="Comma [0] 15" xfId="1819" hidden="1" xr:uid="{00000000-0005-0000-0000-0000A41A0000}"/>
    <cellStyle name="Comma [0] 15" xfId="1984" hidden="1" xr:uid="{00000000-0005-0000-0000-0000A51A0000}"/>
    <cellStyle name="Comma [0] 15" xfId="1928" hidden="1" xr:uid="{00000000-0005-0000-0000-0000A61A0000}"/>
    <cellStyle name="Comma [0] 15" xfId="1764" hidden="1" xr:uid="{00000000-0005-0000-0000-0000A71A0000}"/>
    <cellStyle name="Comma [0] 15" xfId="2150" hidden="1" xr:uid="{00000000-0005-0000-0000-0000A81A0000}"/>
    <cellStyle name="Comma [0] 15" xfId="2314" hidden="1" xr:uid="{00000000-0005-0000-0000-0000A91A0000}"/>
    <cellStyle name="Comma [0] 15" xfId="2259" hidden="1" xr:uid="{00000000-0005-0000-0000-0000AA1A0000}"/>
    <cellStyle name="Comma [0] 15" xfId="2095" hidden="1" xr:uid="{00000000-0005-0000-0000-0000AB1A0000}"/>
    <cellStyle name="Comma [0] 15" xfId="4522" hidden="1" xr:uid="{00000000-0005-0000-0000-0000AC1A0000}"/>
    <cellStyle name="Comma [0] 15" xfId="33910" hidden="1" xr:uid="{00000000-0005-0000-0000-0000AD1A0000}"/>
    <cellStyle name="Comma [0] 15" xfId="61204" hidden="1" xr:uid="{00000000-0005-0000-0000-0000AE1A0000}"/>
    <cellStyle name="Comma [0] 15" xfId="61286" hidden="1" xr:uid="{00000000-0005-0000-0000-0000AF1A0000}"/>
    <cellStyle name="Comma [0] 15" xfId="61370" hidden="1" xr:uid="{00000000-0005-0000-0000-0000B01A0000}"/>
    <cellStyle name="Comma [0] 15" xfId="61452" hidden="1" xr:uid="{00000000-0005-0000-0000-0000B11A0000}"/>
    <cellStyle name="Comma [0] 15" xfId="61535" hidden="1" xr:uid="{00000000-0005-0000-0000-0000B21A0000}"/>
    <cellStyle name="Comma [0] 15" xfId="61617" hidden="1" xr:uid="{00000000-0005-0000-0000-0000B31A0000}"/>
    <cellStyle name="Comma [0] 15" xfId="61697" hidden="1" xr:uid="{00000000-0005-0000-0000-0000B41A0000}"/>
    <cellStyle name="Comma [0] 15" xfId="61779" hidden="1" xr:uid="{00000000-0005-0000-0000-0000B51A0000}"/>
    <cellStyle name="Comma [0] 15" xfId="61861" hidden="1" xr:uid="{00000000-0005-0000-0000-0000B61A0000}"/>
    <cellStyle name="Comma [0] 15" xfId="61943" hidden="1" xr:uid="{00000000-0005-0000-0000-0000B71A0000}"/>
    <cellStyle name="Comma [0] 15" xfId="62027" hidden="1" xr:uid="{00000000-0005-0000-0000-0000B81A0000}"/>
    <cellStyle name="Comma [0] 15" xfId="62109" hidden="1" xr:uid="{00000000-0005-0000-0000-0000B91A0000}"/>
    <cellStyle name="Comma [0] 15" xfId="62191" hidden="1" xr:uid="{00000000-0005-0000-0000-0000BA1A0000}"/>
    <cellStyle name="Comma [0] 15" xfId="62273" hidden="1" xr:uid="{00000000-0005-0000-0000-0000BB1A0000}"/>
    <cellStyle name="Comma [0] 15" xfId="62353" hidden="1" xr:uid="{00000000-0005-0000-0000-0000BC1A0000}"/>
    <cellStyle name="Comma [0] 15" xfId="62435" hidden="1" xr:uid="{00000000-0005-0000-0000-0000BD1A0000}"/>
    <cellStyle name="Comma [0] 15" xfId="62510" hidden="1" xr:uid="{00000000-0005-0000-0000-0000BE1A0000}"/>
    <cellStyle name="Comma [0] 15" xfId="62592" hidden="1" xr:uid="{00000000-0005-0000-0000-0000BF1A0000}"/>
    <cellStyle name="Comma [0] 15" xfId="62676" hidden="1" xr:uid="{00000000-0005-0000-0000-0000C01A0000}"/>
    <cellStyle name="Comma [0] 15" xfId="62758" hidden="1" xr:uid="{00000000-0005-0000-0000-0000C11A0000}"/>
    <cellStyle name="Comma [0] 15" xfId="62840" hidden="1" xr:uid="{00000000-0005-0000-0000-0000C21A0000}"/>
    <cellStyle name="Comma [0] 15" xfId="62922" hidden="1" xr:uid="{00000000-0005-0000-0000-0000C31A0000}"/>
    <cellStyle name="Comma [0] 15" xfId="63002" hidden="1" xr:uid="{00000000-0005-0000-0000-0000C41A0000}"/>
    <cellStyle name="Comma [0] 15" xfId="63084" hidden="1" xr:uid="{00000000-0005-0000-0000-0000C51A0000}"/>
    <cellStyle name="Comma [0] 150" xfId="4784" hidden="1" xr:uid="{00000000-0005-0000-0000-0000C61A0000}"/>
    <cellStyle name="Comma [0] 150" xfId="34172" hidden="1" xr:uid="{00000000-0005-0000-0000-0000C71A0000}"/>
    <cellStyle name="Comma [0] 1500" xfId="7452" hidden="1" xr:uid="{00000000-0005-0000-0000-0000C81A0000}"/>
    <cellStyle name="Comma [0] 1500" xfId="36840" hidden="1" xr:uid="{00000000-0005-0000-0000-0000C91A0000}"/>
    <cellStyle name="Comma [0] 1501" xfId="7411" hidden="1" xr:uid="{00000000-0005-0000-0000-0000CA1A0000}"/>
    <cellStyle name="Comma [0] 1501" xfId="36799" hidden="1" xr:uid="{00000000-0005-0000-0000-0000CB1A0000}"/>
    <cellStyle name="Comma [0] 1502" xfId="7356" hidden="1" xr:uid="{00000000-0005-0000-0000-0000CC1A0000}"/>
    <cellStyle name="Comma [0] 1502" xfId="36744" hidden="1" xr:uid="{00000000-0005-0000-0000-0000CD1A0000}"/>
    <cellStyle name="Comma [0] 1503" xfId="7409" hidden="1" xr:uid="{00000000-0005-0000-0000-0000CE1A0000}"/>
    <cellStyle name="Comma [0] 1503" xfId="36797" hidden="1" xr:uid="{00000000-0005-0000-0000-0000CF1A0000}"/>
    <cellStyle name="Comma [0] 1504" xfId="7393" hidden="1" xr:uid="{00000000-0005-0000-0000-0000D01A0000}"/>
    <cellStyle name="Comma [0] 1504" xfId="36781" hidden="1" xr:uid="{00000000-0005-0000-0000-0000D11A0000}"/>
    <cellStyle name="Comma [0] 1505" xfId="7389" hidden="1" xr:uid="{00000000-0005-0000-0000-0000D21A0000}"/>
    <cellStyle name="Comma [0] 1505" xfId="36777" hidden="1" xr:uid="{00000000-0005-0000-0000-0000D31A0000}"/>
    <cellStyle name="Comma [0] 1506" xfId="7460" hidden="1" xr:uid="{00000000-0005-0000-0000-0000D41A0000}"/>
    <cellStyle name="Comma [0] 1506" xfId="36848" hidden="1" xr:uid="{00000000-0005-0000-0000-0000D51A0000}"/>
    <cellStyle name="Comma [0] 1507" xfId="7332" hidden="1" xr:uid="{00000000-0005-0000-0000-0000D61A0000}"/>
    <cellStyle name="Comma [0] 1507" xfId="36720" hidden="1" xr:uid="{00000000-0005-0000-0000-0000D71A0000}"/>
    <cellStyle name="Comma [0] 1508" xfId="6640" hidden="1" xr:uid="{00000000-0005-0000-0000-0000D81A0000}"/>
    <cellStyle name="Comma [0] 1508" xfId="36028" hidden="1" xr:uid="{00000000-0005-0000-0000-0000D91A0000}"/>
    <cellStyle name="Comma [0] 1509" xfId="7468" hidden="1" xr:uid="{00000000-0005-0000-0000-0000DA1A0000}"/>
    <cellStyle name="Comma [0] 1509" xfId="36856" hidden="1" xr:uid="{00000000-0005-0000-0000-0000DB1A0000}"/>
    <cellStyle name="Comma [0] 151" xfId="4385" hidden="1" xr:uid="{00000000-0005-0000-0000-0000DC1A0000}"/>
    <cellStyle name="Comma [0] 151" xfId="33774" hidden="1" xr:uid="{00000000-0005-0000-0000-0000DD1A0000}"/>
    <cellStyle name="Comma [0] 1510" xfId="7470" hidden="1" xr:uid="{00000000-0005-0000-0000-0000DE1A0000}"/>
    <cellStyle name="Comma [0] 1510" xfId="36858" hidden="1" xr:uid="{00000000-0005-0000-0000-0000DF1A0000}"/>
    <cellStyle name="Comma [0] 1511" xfId="7419" hidden="1" xr:uid="{00000000-0005-0000-0000-0000E01A0000}"/>
    <cellStyle name="Comma [0] 1511" xfId="36807" hidden="1" xr:uid="{00000000-0005-0000-0000-0000E11A0000}"/>
    <cellStyle name="Comma [0] 1512" xfId="7395" hidden="1" xr:uid="{00000000-0005-0000-0000-0000E21A0000}"/>
    <cellStyle name="Comma [0] 1512" xfId="36783" hidden="1" xr:uid="{00000000-0005-0000-0000-0000E31A0000}"/>
    <cellStyle name="Comma [0] 1513" xfId="7430" hidden="1" xr:uid="{00000000-0005-0000-0000-0000E41A0000}"/>
    <cellStyle name="Comma [0] 1513" xfId="36818" hidden="1" xr:uid="{00000000-0005-0000-0000-0000E51A0000}"/>
    <cellStyle name="Comma [0] 1514" xfId="7362" hidden="1" xr:uid="{00000000-0005-0000-0000-0000E61A0000}"/>
    <cellStyle name="Comma [0] 1514" xfId="36750" hidden="1" xr:uid="{00000000-0005-0000-0000-0000E71A0000}"/>
    <cellStyle name="Comma [0] 1515" xfId="7432" hidden="1" xr:uid="{00000000-0005-0000-0000-0000E81A0000}"/>
    <cellStyle name="Comma [0] 1515" xfId="36820" hidden="1" xr:uid="{00000000-0005-0000-0000-0000E91A0000}"/>
    <cellStyle name="Comma [0] 1516" xfId="7477" hidden="1" xr:uid="{00000000-0005-0000-0000-0000EA1A0000}"/>
    <cellStyle name="Comma [0] 1516" xfId="36865" hidden="1" xr:uid="{00000000-0005-0000-0000-0000EB1A0000}"/>
    <cellStyle name="Comma [0] 1517" xfId="7420" hidden="1" xr:uid="{00000000-0005-0000-0000-0000EC1A0000}"/>
    <cellStyle name="Comma [0] 1517" xfId="36808" hidden="1" xr:uid="{00000000-0005-0000-0000-0000ED1A0000}"/>
    <cellStyle name="Comma [0] 1518" xfId="7377" hidden="1" xr:uid="{00000000-0005-0000-0000-0000EE1A0000}"/>
    <cellStyle name="Comma [0] 1518" xfId="36765" hidden="1" xr:uid="{00000000-0005-0000-0000-0000EF1A0000}"/>
    <cellStyle name="Comma [0] 1519" xfId="7483" hidden="1" xr:uid="{00000000-0005-0000-0000-0000F01A0000}"/>
    <cellStyle name="Comma [0] 1519" xfId="36871" hidden="1" xr:uid="{00000000-0005-0000-0000-0000F11A0000}"/>
    <cellStyle name="Comma [0] 152" xfId="4382" hidden="1" xr:uid="{00000000-0005-0000-0000-0000F21A0000}"/>
    <cellStyle name="Comma [0] 152" xfId="33771" hidden="1" xr:uid="{00000000-0005-0000-0000-0000F31A0000}"/>
    <cellStyle name="Comma [0] 1520" xfId="7485" hidden="1" xr:uid="{00000000-0005-0000-0000-0000F41A0000}"/>
    <cellStyle name="Comma [0] 1520" xfId="36873" hidden="1" xr:uid="{00000000-0005-0000-0000-0000F51A0000}"/>
    <cellStyle name="Comma [0] 1521" xfId="7438" hidden="1" xr:uid="{00000000-0005-0000-0000-0000F61A0000}"/>
    <cellStyle name="Comma [0] 1521" xfId="36826" hidden="1" xr:uid="{00000000-0005-0000-0000-0000F71A0000}"/>
    <cellStyle name="Comma [0] 1522" xfId="7444" hidden="1" xr:uid="{00000000-0005-0000-0000-0000F81A0000}"/>
    <cellStyle name="Comma [0] 1522" xfId="36832" hidden="1" xr:uid="{00000000-0005-0000-0000-0000F91A0000}"/>
    <cellStyle name="Comma [0] 1523" xfId="7331" hidden="1" xr:uid="{00000000-0005-0000-0000-0000FA1A0000}"/>
    <cellStyle name="Comma [0] 1523" xfId="36719" hidden="1" xr:uid="{00000000-0005-0000-0000-0000FB1A0000}"/>
    <cellStyle name="Comma [0] 1524" xfId="7394" hidden="1" xr:uid="{00000000-0005-0000-0000-0000FC1A0000}"/>
    <cellStyle name="Comma [0] 1524" xfId="36782" hidden="1" xr:uid="{00000000-0005-0000-0000-0000FD1A0000}"/>
    <cellStyle name="Comma [0] 1525" xfId="7402" hidden="1" xr:uid="{00000000-0005-0000-0000-0000FE1A0000}"/>
    <cellStyle name="Comma [0] 1525" xfId="36790" hidden="1" xr:uid="{00000000-0005-0000-0000-0000FF1A0000}"/>
    <cellStyle name="Comma [0] 1526" xfId="7491" hidden="1" xr:uid="{00000000-0005-0000-0000-0000001B0000}"/>
    <cellStyle name="Comma [0] 1526" xfId="36879" hidden="1" xr:uid="{00000000-0005-0000-0000-0000011B0000}"/>
    <cellStyle name="Comma [0] 1527" xfId="7405" hidden="1" xr:uid="{00000000-0005-0000-0000-0000021B0000}"/>
    <cellStyle name="Comma [0] 1527" xfId="36793" hidden="1" xr:uid="{00000000-0005-0000-0000-0000031B0000}"/>
    <cellStyle name="Comma [0] 1528" xfId="7365" hidden="1" xr:uid="{00000000-0005-0000-0000-0000041B0000}"/>
    <cellStyle name="Comma [0] 1528" xfId="36753" hidden="1" xr:uid="{00000000-0005-0000-0000-0000051B0000}"/>
    <cellStyle name="Comma [0] 1529" xfId="7496" hidden="1" xr:uid="{00000000-0005-0000-0000-0000061B0000}"/>
    <cellStyle name="Comma [0] 1529" xfId="36884" hidden="1" xr:uid="{00000000-0005-0000-0000-0000071B0000}"/>
    <cellStyle name="Comma [0] 153" xfId="4790" hidden="1" xr:uid="{00000000-0005-0000-0000-0000081B0000}"/>
    <cellStyle name="Comma [0] 153" xfId="34178" hidden="1" xr:uid="{00000000-0005-0000-0000-0000091B0000}"/>
    <cellStyle name="Comma [0] 1530" xfId="7498" hidden="1" xr:uid="{00000000-0005-0000-0000-00000A1B0000}"/>
    <cellStyle name="Comma [0] 1530" xfId="36886" hidden="1" xr:uid="{00000000-0005-0000-0000-00000B1B0000}"/>
    <cellStyle name="Comma [0] 1531" xfId="7457" hidden="1" xr:uid="{00000000-0005-0000-0000-00000C1B0000}"/>
    <cellStyle name="Comma [0] 1531" xfId="36845" hidden="1" xr:uid="{00000000-0005-0000-0000-00000D1B0000}"/>
    <cellStyle name="Comma [0] 1532" xfId="7463" hidden="1" xr:uid="{00000000-0005-0000-0000-00000E1B0000}"/>
    <cellStyle name="Comma [0] 1532" xfId="36851" hidden="1" xr:uid="{00000000-0005-0000-0000-00000F1B0000}"/>
    <cellStyle name="Comma [0] 1533" xfId="7364" hidden="1" xr:uid="{00000000-0005-0000-0000-0000101B0000}"/>
    <cellStyle name="Comma [0] 1533" xfId="36752" hidden="1" xr:uid="{00000000-0005-0000-0000-0000111B0000}"/>
    <cellStyle name="Comma [0] 1534" xfId="7445" hidden="1" xr:uid="{00000000-0005-0000-0000-0000121B0000}"/>
    <cellStyle name="Comma [0] 1534" xfId="36833" hidden="1" xr:uid="{00000000-0005-0000-0000-0000131B0000}"/>
    <cellStyle name="Comma [0] 1535" xfId="7424" hidden="1" xr:uid="{00000000-0005-0000-0000-0000141B0000}"/>
    <cellStyle name="Comma [0] 1535" xfId="36812" hidden="1" xr:uid="{00000000-0005-0000-0000-0000151B0000}"/>
    <cellStyle name="Comma [0] 1536" xfId="7502" hidden="1" xr:uid="{00000000-0005-0000-0000-0000161B0000}"/>
    <cellStyle name="Comma [0] 1536" xfId="36890" hidden="1" xr:uid="{00000000-0005-0000-0000-0000171B0000}"/>
    <cellStyle name="Comma [0] 1537" xfId="7443" hidden="1" xr:uid="{00000000-0005-0000-0000-0000181B0000}"/>
    <cellStyle name="Comma [0] 1537" xfId="36831" hidden="1" xr:uid="{00000000-0005-0000-0000-0000191B0000}"/>
    <cellStyle name="Comma [0] 1538" xfId="7381" hidden="1" xr:uid="{00000000-0005-0000-0000-00001A1B0000}"/>
    <cellStyle name="Comma [0] 1538" xfId="36769" hidden="1" xr:uid="{00000000-0005-0000-0000-00001B1B0000}"/>
    <cellStyle name="Comma [0] 1539" xfId="7509" hidden="1" xr:uid="{00000000-0005-0000-0000-00001C1B0000}"/>
    <cellStyle name="Comma [0] 1539" xfId="36897" hidden="1" xr:uid="{00000000-0005-0000-0000-00001D1B0000}"/>
    <cellStyle name="Comma [0] 154" xfId="4796" hidden="1" xr:uid="{00000000-0005-0000-0000-00001E1B0000}"/>
    <cellStyle name="Comma [0] 154" xfId="34184" hidden="1" xr:uid="{00000000-0005-0000-0000-00001F1B0000}"/>
    <cellStyle name="Comma [0] 1540" xfId="7511" hidden="1" xr:uid="{00000000-0005-0000-0000-0000201B0000}"/>
    <cellStyle name="Comma [0] 1540" xfId="36899" hidden="1" xr:uid="{00000000-0005-0000-0000-0000211B0000}"/>
    <cellStyle name="Comma [0] 1541" xfId="7475" hidden="1" xr:uid="{00000000-0005-0000-0000-0000221B0000}"/>
    <cellStyle name="Comma [0] 1541" xfId="36863" hidden="1" xr:uid="{00000000-0005-0000-0000-0000231B0000}"/>
    <cellStyle name="Comma [0] 1542" xfId="7480" hidden="1" xr:uid="{00000000-0005-0000-0000-0000241B0000}"/>
    <cellStyle name="Comma [0] 1542" xfId="36868" hidden="1" xr:uid="{00000000-0005-0000-0000-0000251B0000}"/>
    <cellStyle name="Comma [0] 1543" xfId="6910" hidden="1" xr:uid="{00000000-0005-0000-0000-0000261B0000}"/>
    <cellStyle name="Comma [0] 1543" xfId="36298" hidden="1" xr:uid="{00000000-0005-0000-0000-0000271B0000}"/>
    <cellStyle name="Comma [0] 1544" xfId="7464" hidden="1" xr:uid="{00000000-0005-0000-0000-0000281B0000}"/>
    <cellStyle name="Comma [0] 1544" xfId="36852" hidden="1" xr:uid="{00000000-0005-0000-0000-0000291B0000}"/>
    <cellStyle name="Comma [0] 1545" xfId="7369" hidden="1" xr:uid="{00000000-0005-0000-0000-00002A1B0000}"/>
    <cellStyle name="Comma [0] 1545" xfId="36757" hidden="1" xr:uid="{00000000-0005-0000-0000-00002B1B0000}"/>
    <cellStyle name="Comma [0] 1546" xfId="7515" hidden="1" xr:uid="{00000000-0005-0000-0000-00002C1B0000}"/>
    <cellStyle name="Comma [0] 1546" xfId="36903" hidden="1" xr:uid="{00000000-0005-0000-0000-00002D1B0000}"/>
    <cellStyle name="Comma [0] 1547" xfId="7462" hidden="1" xr:uid="{00000000-0005-0000-0000-00002E1B0000}"/>
    <cellStyle name="Comma [0] 1547" xfId="36850" hidden="1" xr:uid="{00000000-0005-0000-0000-00002F1B0000}"/>
    <cellStyle name="Comma [0] 1548" xfId="7401" hidden="1" xr:uid="{00000000-0005-0000-0000-0000301B0000}"/>
    <cellStyle name="Comma [0] 1548" xfId="36789" hidden="1" xr:uid="{00000000-0005-0000-0000-0000311B0000}"/>
    <cellStyle name="Comma [0] 1549" xfId="7519" hidden="1" xr:uid="{00000000-0005-0000-0000-0000321B0000}"/>
    <cellStyle name="Comma [0] 1549" xfId="36907" hidden="1" xr:uid="{00000000-0005-0000-0000-0000331B0000}"/>
    <cellStyle name="Comma [0] 155" xfId="4798" hidden="1" xr:uid="{00000000-0005-0000-0000-0000341B0000}"/>
    <cellStyle name="Comma [0] 155" xfId="34186" hidden="1" xr:uid="{00000000-0005-0000-0000-0000351B0000}"/>
    <cellStyle name="Comma [0] 1550" xfId="7521" hidden="1" xr:uid="{00000000-0005-0000-0000-0000361B0000}"/>
    <cellStyle name="Comma [0] 1550" xfId="36909" hidden="1" xr:uid="{00000000-0005-0000-0000-0000371B0000}"/>
    <cellStyle name="Comma [0] 1551" xfId="7489" hidden="1" xr:uid="{00000000-0005-0000-0000-0000381B0000}"/>
    <cellStyle name="Comma [0] 1551" xfId="36877" hidden="1" xr:uid="{00000000-0005-0000-0000-0000391B0000}"/>
    <cellStyle name="Comma [0] 1552" xfId="7493" hidden="1" xr:uid="{00000000-0005-0000-0000-00003A1B0000}"/>
    <cellStyle name="Comma [0] 1552" xfId="36881" hidden="1" xr:uid="{00000000-0005-0000-0000-00003B1B0000}"/>
    <cellStyle name="Comma [0] 1553" xfId="7383" hidden="1" xr:uid="{00000000-0005-0000-0000-00003C1B0000}"/>
    <cellStyle name="Comma [0] 1553" xfId="36771" hidden="1" xr:uid="{00000000-0005-0000-0000-00003D1B0000}"/>
    <cellStyle name="Comma [0] 1554" xfId="7481" hidden="1" xr:uid="{00000000-0005-0000-0000-00003E1B0000}"/>
    <cellStyle name="Comma [0] 1554" xfId="36869" hidden="1" xr:uid="{00000000-0005-0000-0000-00003F1B0000}"/>
    <cellStyle name="Comma [0] 1555" xfId="7373" hidden="1" xr:uid="{00000000-0005-0000-0000-0000401B0000}"/>
    <cellStyle name="Comma [0] 1555" xfId="36761" hidden="1" xr:uid="{00000000-0005-0000-0000-0000411B0000}"/>
    <cellStyle name="Comma [0] 1556" xfId="7525" hidden="1" xr:uid="{00000000-0005-0000-0000-0000421B0000}"/>
    <cellStyle name="Comma [0] 1556" xfId="36913" hidden="1" xr:uid="{00000000-0005-0000-0000-0000431B0000}"/>
    <cellStyle name="Comma [0] 1557" xfId="7479" hidden="1" xr:uid="{00000000-0005-0000-0000-0000441B0000}"/>
    <cellStyle name="Comma [0] 1557" xfId="36867" hidden="1" xr:uid="{00000000-0005-0000-0000-0000451B0000}"/>
    <cellStyle name="Comma [0] 1558" xfId="7448" hidden="1" xr:uid="{00000000-0005-0000-0000-0000461B0000}"/>
    <cellStyle name="Comma [0] 1558" xfId="36836" hidden="1" xr:uid="{00000000-0005-0000-0000-0000471B0000}"/>
    <cellStyle name="Comma [0] 1559" xfId="7529" hidden="1" xr:uid="{00000000-0005-0000-0000-0000481B0000}"/>
    <cellStyle name="Comma [0] 1559" xfId="36917" hidden="1" xr:uid="{00000000-0005-0000-0000-0000491B0000}"/>
    <cellStyle name="Comma [0] 156" xfId="4789" hidden="1" xr:uid="{00000000-0005-0000-0000-00004A1B0000}"/>
    <cellStyle name="Comma [0] 156" xfId="34177" hidden="1" xr:uid="{00000000-0005-0000-0000-00004B1B0000}"/>
    <cellStyle name="Comma [0] 1560" xfId="7531" hidden="1" xr:uid="{00000000-0005-0000-0000-00004C1B0000}"/>
    <cellStyle name="Comma [0] 1560" xfId="36919" hidden="1" xr:uid="{00000000-0005-0000-0000-00004D1B0000}"/>
    <cellStyle name="Comma [0] 1561" xfId="7517" hidden="1" xr:uid="{00000000-0005-0000-0000-00004E1B0000}"/>
    <cellStyle name="Comma [0] 1561" xfId="36905" hidden="1" xr:uid="{00000000-0005-0000-0000-00004F1B0000}"/>
    <cellStyle name="Comma [0] 1562" xfId="7504" hidden="1" xr:uid="{00000000-0005-0000-0000-0000501B0000}"/>
    <cellStyle name="Comma [0] 1562" xfId="36892" hidden="1" xr:uid="{00000000-0005-0000-0000-0000511B0000}"/>
    <cellStyle name="Comma [0] 1563" xfId="7528" hidden="1" xr:uid="{00000000-0005-0000-0000-0000521B0000}"/>
    <cellStyle name="Comma [0] 1563" xfId="36916" hidden="1" xr:uid="{00000000-0005-0000-0000-0000531B0000}"/>
    <cellStyle name="Comma [0] 1564" xfId="7494" hidden="1" xr:uid="{00000000-0005-0000-0000-0000541B0000}"/>
    <cellStyle name="Comma [0] 1564" xfId="36882" hidden="1" xr:uid="{00000000-0005-0000-0000-0000551B0000}"/>
    <cellStyle name="Comma [0] 1565" xfId="7466" hidden="1" xr:uid="{00000000-0005-0000-0000-0000561B0000}"/>
    <cellStyle name="Comma [0] 1565" xfId="36854" hidden="1" xr:uid="{00000000-0005-0000-0000-0000571B0000}"/>
    <cellStyle name="Comma [0] 1566" xfId="7533" hidden="1" xr:uid="{00000000-0005-0000-0000-0000581B0000}"/>
    <cellStyle name="Comma [0] 1566" xfId="36921" hidden="1" xr:uid="{00000000-0005-0000-0000-0000591B0000}"/>
    <cellStyle name="Comma [0] 1567" xfId="7490" hidden="1" xr:uid="{00000000-0005-0000-0000-00005A1B0000}"/>
    <cellStyle name="Comma [0] 1567" xfId="36878" hidden="1" xr:uid="{00000000-0005-0000-0000-00005B1B0000}"/>
    <cellStyle name="Comma [0] 1568" xfId="7524" hidden="1" xr:uid="{00000000-0005-0000-0000-00005C1B0000}"/>
    <cellStyle name="Comma [0] 1568" xfId="36912" hidden="1" xr:uid="{00000000-0005-0000-0000-00005D1B0000}"/>
    <cellStyle name="Comma [0] 1569" xfId="7537" hidden="1" xr:uid="{00000000-0005-0000-0000-00005E1B0000}"/>
    <cellStyle name="Comma [0] 1569" xfId="36925" hidden="1" xr:uid="{00000000-0005-0000-0000-00005F1B0000}"/>
    <cellStyle name="Comma [0] 157" xfId="4794" hidden="1" xr:uid="{00000000-0005-0000-0000-0000601B0000}"/>
    <cellStyle name="Comma [0] 157" xfId="34182" hidden="1" xr:uid="{00000000-0005-0000-0000-0000611B0000}"/>
    <cellStyle name="Comma [0] 1570" xfId="7539" hidden="1" xr:uid="{00000000-0005-0000-0000-0000621B0000}"/>
    <cellStyle name="Comma [0] 1570" xfId="36927" hidden="1" xr:uid="{00000000-0005-0000-0000-0000631B0000}"/>
    <cellStyle name="Comma [0] 1571" xfId="7407" hidden="1" xr:uid="{00000000-0005-0000-0000-0000641B0000}"/>
    <cellStyle name="Comma [0] 1571" xfId="36795" hidden="1" xr:uid="{00000000-0005-0000-0000-0000651B0000}"/>
    <cellStyle name="Comma [0] 1572" xfId="7527" hidden="1" xr:uid="{00000000-0005-0000-0000-0000661B0000}"/>
    <cellStyle name="Comma [0] 1572" xfId="36915" hidden="1" xr:uid="{00000000-0005-0000-0000-0000671B0000}"/>
    <cellStyle name="Comma [0] 1573" xfId="7467" hidden="1" xr:uid="{00000000-0005-0000-0000-0000681B0000}"/>
    <cellStyle name="Comma [0] 1573" xfId="36855" hidden="1" xr:uid="{00000000-0005-0000-0000-0000691B0000}"/>
    <cellStyle name="Comma [0] 1574" xfId="7501" hidden="1" xr:uid="{00000000-0005-0000-0000-00006A1B0000}"/>
    <cellStyle name="Comma [0] 1574" xfId="36889" hidden="1" xr:uid="{00000000-0005-0000-0000-00006B1B0000}"/>
    <cellStyle name="Comma [0] 1575" xfId="7514" hidden="1" xr:uid="{00000000-0005-0000-0000-00006C1B0000}"/>
    <cellStyle name="Comma [0] 1575" xfId="36902" hidden="1" xr:uid="{00000000-0005-0000-0000-00006D1B0000}"/>
    <cellStyle name="Comma [0] 1576" xfId="7542" hidden="1" xr:uid="{00000000-0005-0000-0000-00006E1B0000}"/>
    <cellStyle name="Comma [0] 1576" xfId="36930" hidden="1" xr:uid="{00000000-0005-0000-0000-00006F1B0000}"/>
    <cellStyle name="Comma [0] 1577" xfId="7505" hidden="1" xr:uid="{00000000-0005-0000-0000-0000701B0000}"/>
    <cellStyle name="Comma [0] 1577" xfId="36893" hidden="1" xr:uid="{00000000-0005-0000-0000-0000711B0000}"/>
    <cellStyle name="Comma [0] 1578" xfId="7465" hidden="1" xr:uid="{00000000-0005-0000-0000-0000721B0000}"/>
    <cellStyle name="Comma [0] 1578" xfId="36853" hidden="1" xr:uid="{00000000-0005-0000-0000-0000731B0000}"/>
    <cellStyle name="Comma [0] 1579" xfId="7544" hidden="1" xr:uid="{00000000-0005-0000-0000-0000741B0000}"/>
    <cellStyle name="Comma [0] 1579" xfId="36932" hidden="1" xr:uid="{00000000-0005-0000-0000-0000751B0000}"/>
    <cellStyle name="Comma [0] 158" xfId="4800" hidden="1" xr:uid="{00000000-0005-0000-0000-0000761B0000}"/>
    <cellStyle name="Comma [0] 158" xfId="34188" hidden="1" xr:uid="{00000000-0005-0000-0000-0000771B0000}"/>
    <cellStyle name="Comma [0] 1580" xfId="7546" hidden="1" xr:uid="{00000000-0005-0000-0000-0000781B0000}"/>
    <cellStyle name="Comma [0] 1580" xfId="36934" hidden="1" xr:uid="{00000000-0005-0000-0000-0000791B0000}"/>
    <cellStyle name="Comma [0] 1581" xfId="7605" hidden="1" xr:uid="{00000000-0005-0000-0000-00007A1B0000}"/>
    <cellStyle name="Comma [0] 1581" xfId="36993" hidden="1" xr:uid="{00000000-0005-0000-0000-00007B1B0000}"/>
    <cellStyle name="Comma [0] 1582" xfId="7629" hidden="1" xr:uid="{00000000-0005-0000-0000-00007C1B0000}"/>
    <cellStyle name="Comma [0] 1582" xfId="37017" hidden="1" xr:uid="{00000000-0005-0000-0000-00007D1B0000}"/>
    <cellStyle name="Comma [0] 1583" xfId="7636" hidden="1" xr:uid="{00000000-0005-0000-0000-00007E1B0000}"/>
    <cellStyle name="Comma [0] 1583" xfId="37024" hidden="1" xr:uid="{00000000-0005-0000-0000-00007F1B0000}"/>
    <cellStyle name="Comma [0] 1584" xfId="7648" hidden="1" xr:uid="{00000000-0005-0000-0000-0000801B0000}"/>
    <cellStyle name="Comma [0] 1584" xfId="37036" hidden="1" xr:uid="{00000000-0005-0000-0000-0000811B0000}"/>
    <cellStyle name="Comma [0] 1585" xfId="7651" hidden="1" xr:uid="{00000000-0005-0000-0000-0000821B0000}"/>
    <cellStyle name="Comma [0] 1585" xfId="37039" hidden="1" xr:uid="{00000000-0005-0000-0000-0000831B0000}"/>
    <cellStyle name="Comma [0] 1586" xfId="7635" hidden="1" xr:uid="{00000000-0005-0000-0000-0000841B0000}"/>
    <cellStyle name="Comma [0] 1586" xfId="37023" hidden="1" xr:uid="{00000000-0005-0000-0000-0000851B0000}"/>
    <cellStyle name="Comma [0] 1587" xfId="7646" hidden="1" xr:uid="{00000000-0005-0000-0000-0000861B0000}"/>
    <cellStyle name="Comma [0] 1587" xfId="37034" hidden="1" xr:uid="{00000000-0005-0000-0000-0000871B0000}"/>
    <cellStyle name="Comma [0] 1588" xfId="7655" hidden="1" xr:uid="{00000000-0005-0000-0000-0000881B0000}"/>
    <cellStyle name="Comma [0] 1588" xfId="37043" hidden="1" xr:uid="{00000000-0005-0000-0000-0000891B0000}"/>
    <cellStyle name="Comma [0] 1589" xfId="7657" hidden="1" xr:uid="{00000000-0005-0000-0000-00008A1B0000}"/>
    <cellStyle name="Comma [0] 1589" xfId="37045" hidden="1" xr:uid="{00000000-0005-0000-0000-00008B1B0000}"/>
    <cellStyle name="Comma [0] 159" xfId="4802" hidden="1" xr:uid="{00000000-0005-0000-0000-00008C1B0000}"/>
    <cellStyle name="Comma [0] 159" xfId="34190" hidden="1" xr:uid="{00000000-0005-0000-0000-00008D1B0000}"/>
    <cellStyle name="Comma [0] 1590" xfId="7622" hidden="1" xr:uid="{00000000-0005-0000-0000-00008E1B0000}"/>
    <cellStyle name="Comma [0] 1590" xfId="37010" hidden="1" xr:uid="{00000000-0005-0000-0000-00008F1B0000}"/>
    <cellStyle name="Comma [0] 1591" xfId="7609" hidden="1" xr:uid="{00000000-0005-0000-0000-0000901B0000}"/>
    <cellStyle name="Comma [0] 1591" xfId="36997" hidden="1" xr:uid="{00000000-0005-0000-0000-0000911B0000}"/>
    <cellStyle name="Comma [0] 1592" xfId="7668" hidden="1" xr:uid="{00000000-0005-0000-0000-0000921B0000}"/>
    <cellStyle name="Comma [0] 1592" xfId="37056" hidden="1" xr:uid="{00000000-0005-0000-0000-0000931B0000}"/>
    <cellStyle name="Comma [0] 1593" xfId="7677" hidden="1" xr:uid="{00000000-0005-0000-0000-0000941B0000}"/>
    <cellStyle name="Comma [0] 1593" xfId="37065" hidden="1" xr:uid="{00000000-0005-0000-0000-0000951B0000}"/>
    <cellStyle name="Comma [0] 1594" xfId="7688" hidden="1" xr:uid="{00000000-0005-0000-0000-0000961B0000}"/>
    <cellStyle name="Comma [0] 1594" xfId="37076" hidden="1" xr:uid="{00000000-0005-0000-0000-0000971B0000}"/>
    <cellStyle name="Comma [0] 1595" xfId="7694" hidden="1" xr:uid="{00000000-0005-0000-0000-0000981B0000}"/>
    <cellStyle name="Comma [0] 1595" xfId="37082" hidden="1" xr:uid="{00000000-0005-0000-0000-0000991B0000}"/>
    <cellStyle name="Comma [0] 1596" xfId="7676" hidden="1" xr:uid="{00000000-0005-0000-0000-00009A1B0000}"/>
    <cellStyle name="Comma [0] 1596" xfId="37064" hidden="1" xr:uid="{00000000-0005-0000-0000-00009B1B0000}"/>
    <cellStyle name="Comma [0] 1597" xfId="7686" hidden="1" xr:uid="{00000000-0005-0000-0000-00009C1B0000}"/>
    <cellStyle name="Comma [0] 1597" xfId="37074" hidden="1" xr:uid="{00000000-0005-0000-0000-00009D1B0000}"/>
    <cellStyle name="Comma [0] 1598" xfId="7706" hidden="1" xr:uid="{00000000-0005-0000-0000-00009E1B0000}"/>
    <cellStyle name="Comma [0] 1598" xfId="37094" hidden="1" xr:uid="{00000000-0005-0000-0000-00009F1B0000}"/>
    <cellStyle name="Comma [0] 1599" xfId="7708" hidden="1" xr:uid="{00000000-0005-0000-0000-0000A01B0000}"/>
    <cellStyle name="Comma [0] 1599" xfId="37096" hidden="1" xr:uid="{00000000-0005-0000-0000-0000A11B0000}"/>
    <cellStyle name="Comma [0] 16" xfId="137" hidden="1" xr:uid="{00000000-0005-0000-0000-0000A21B0000}"/>
    <cellStyle name="Comma [0] 16" xfId="302" hidden="1" xr:uid="{00000000-0005-0000-0000-0000A31B0000}"/>
    <cellStyle name="Comma [0] 16" xfId="242" hidden="1" xr:uid="{00000000-0005-0000-0000-0000A41B0000}"/>
    <cellStyle name="Comma [0] 16" xfId="823" hidden="1" xr:uid="{00000000-0005-0000-0000-0000AA1B0000}"/>
    <cellStyle name="Comma [0] 16" xfId="988" hidden="1" xr:uid="{00000000-0005-0000-0000-0000AB1B0000}"/>
    <cellStyle name="Comma [0] 16" xfId="928" hidden="1" xr:uid="{00000000-0005-0000-0000-0000AC1B0000}"/>
    <cellStyle name="Comma [0] 16" xfId="590" hidden="1" xr:uid="{00000000-0005-0000-0000-0000A81B0000}"/>
    <cellStyle name="Comma [0] 16" xfId="426" hidden="1" xr:uid="{00000000-0005-0000-0000-0000A91B0000}"/>
    <cellStyle name="Comma [0] 16" xfId="78" hidden="1" xr:uid="{00000000-0005-0000-0000-0000A51B0000}"/>
    <cellStyle name="Comma [0] 16" xfId="485" hidden="1" xr:uid="{00000000-0005-0000-0000-0000A61B0000}"/>
    <cellStyle name="Comma [0] 16" xfId="650" hidden="1" xr:uid="{00000000-0005-0000-0000-0000A71B0000}"/>
    <cellStyle name="Comma [0] 16" xfId="764" hidden="1" xr:uid="{00000000-0005-0000-0000-0000AD1B0000}"/>
    <cellStyle name="Comma [0] 16" xfId="1165" hidden="1" xr:uid="{00000000-0005-0000-0000-0000AE1B0000}"/>
    <cellStyle name="Comma [0] 16" xfId="1330" hidden="1" xr:uid="{00000000-0005-0000-0000-0000AF1B0000}"/>
    <cellStyle name="Comma [0] 16" xfId="1270" hidden="1" xr:uid="{00000000-0005-0000-0000-0000B01B0000}"/>
    <cellStyle name="Comma [0] 16" xfId="1106" hidden="1" xr:uid="{00000000-0005-0000-0000-0000B11B0000}"/>
    <cellStyle name="Comma [0] 16" xfId="1986" hidden="1" xr:uid="{00000000-0005-0000-0000-0000B71B0000}"/>
    <cellStyle name="Comma [0] 16" xfId="1926" hidden="1" xr:uid="{00000000-0005-0000-0000-0000B81B0000}"/>
    <cellStyle name="Comma [0] 16" xfId="1762" hidden="1" xr:uid="{00000000-0005-0000-0000-0000B91B0000}"/>
    <cellStyle name="Comma [0] 16" xfId="1434" hidden="1" xr:uid="{00000000-0005-0000-0000-0000B51B0000}"/>
    <cellStyle name="Comma [0] 16" xfId="1821" hidden="1" xr:uid="{00000000-0005-0000-0000-0000B61B0000}"/>
    <cellStyle name="Comma [0] 16" xfId="1493" hidden="1" xr:uid="{00000000-0005-0000-0000-0000B21B0000}"/>
    <cellStyle name="Comma [0] 16" xfId="1658" hidden="1" xr:uid="{00000000-0005-0000-0000-0000B31B0000}"/>
    <cellStyle name="Comma [0] 16" xfId="1598" hidden="1" xr:uid="{00000000-0005-0000-0000-0000B41B0000}"/>
    <cellStyle name="Comma [0] 16" xfId="2152" hidden="1" xr:uid="{00000000-0005-0000-0000-0000BA1B0000}"/>
    <cellStyle name="Comma [0] 16" xfId="2316" hidden="1" xr:uid="{00000000-0005-0000-0000-0000BB1B0000}"/>
    <cellStyle name="Comma [0] 16" xfId="2257" hidden="1" xr:uid="{00000000-0005-0000-0000-0000BC1B0000}"/>
    <cellStyle name="Comma [0] 16" xfId="2093" hidden="1" xr:uid="{00000000-0005-0000-0000-0000BD1B0000}"/>
    <cellStyle name="Comma [0] 16" xfId="4502" hidden="1" xr:uid="{00000000-0005-0000-0000-0000BE1B0000}"/>
    <cellStyle name="Comma [0] 16" xfId="33891" hidden="1" xr:uid="{00000000-0005-0000-0000-0000BF1B0000}"/>
    <cellStyle name="Comma [0] 16" xfId="61619" hidden="1" xr:uid="{00000000-0005-0000-0000-0000C51B0000}"/>
    <cellStyle name="Comma [0] 16" xfId="61699" hidden="1" xr:uid="{00000000-0005-0000-0000-0000C61B0000}"/>
    <cellStyle name="Comma [0] 16" xfId="61781" hidden="1" xr:uid="{00000000-0005-0000-0000-0000C71B0000}"/>
    <cellStyle name="Comma [0] 16" xfId="61454" hidden="1" xr:uid="{00000000-0005-0000-0000-0000C31B0000}"/>
    <cellStyle name="Comma [0] 16" xfId="61537" hidden="1" xr:uid="{00000000-0005-0000-0000-0000C41B0000}"/>
    <cellStyle name="Comma [0] 16" xfId="61206" hidden="1" xr:uid="{00000000-0005-0000-0000-0000C01B0000}"/>
    <cellStyle name="Comma [0] 16" xfId="61288" hidden="1" xr:uid="{00000000-0005-0000-0000-0000C11B0000}"/>
    <cellStyle name="Comma [0] 16" xfId="61372" hidden="1" xr:uid="{00000000-0005-0000-0000-0000C21B0000}"/>
    <cellStyle name="Comma [0] 16" xfId="61863" hidden="1" xr:uid="{00000000-0005-0000-0000-0000C81B0000}"/>
    <cellStyle name="Comma [0] 16" xfId="61945" hidden="1" xr:uid="{00000000-0005-0000-0000-0000C91B0000}"/>
    <cellStyle name="Comma [0] 16" xfId="62029" hidden="1" xr:uid="{00000000-0005-0000-0000-0000CA1B0000}"/>
    <cellStyle name="Comma [0] 16" xfId="62111" hidden="1" xr:uid="{00000000-0005-0000-0000-0000CB1B0000}"/>
    <cellStyle name="Comma [0] 16" xfId="62193" hidden="1" xr:uid="{00000000-0005-0000-0000-0000CC1B0000}"/>
    <cellStyle name="Comma [0] 16" xfId="62678" hidden="1" xr:uid="{00000000-0005-0000-0000-0000D21B0000}"/>
    <cellStyle name="Comma [0] 16" xfId="62760" hidden="1" xr:uid="{00000000-0005-0000-0000-0000D31B0000}"/>
    <cellStyle name="Comma [0] 16" xfId="62842" hidden="1" xr:uid="{00000000-0005-0000-0000-0000D41B0000}"/>
    <cellStyle name="Comma [0] 16" xfId="62512" hidden="1" xr:uid="{00000000-0005-0000-0000-0000D01B0000}"/>
    <cellStyle name="Comma [0] 16" xfId="62594" hidden="1" xr:uid="{00000000-0005-0000-0000-0000D11B0000}"/>
    <cellStyle name="Comma [0] 16" xfId="62275" hidden="1" xr:uid="{00000000-0005-0000-0000-0000CD1B0000}"/>
    <cellStyle name="Comma [0] 16" xfId="62355" hidden="1" xr:uid="{00000000-0005-0000-0000-0000CE1B0000}"/>
    <cellStyle name="Comma [0] 16" xfId="62437" hidden="1" xr:uid="{00000000-0005-0000-0000-0000CF1B0000}"/>
    <cellStyle name="Comma [0] 16" xfId="62924" hidden="1" xr:uid="{00000000-0005-0000-0000-0000D51B0000}"/>
    <cellStyle name="Comma [0] 16" xfId="63004" hidden="1" xr:uid="{00000000-0005-0000-0000-0000D61B0000}"/>
    <cellStyle name="Comma [0] 16" xfId="63086" hidden="1" xr:uid="{00000000-0005-0000-0000-0000D71B0000}"/>
    <cellStyle name="Comma [0] 160" xfId="4408" hidden="1" xr:uid="{00000000-0005-0000-0000-0000D81B0000}"/>
    <cellStyle name="Comma [0] 160" xfId="33797" hidden="1" xr:uid="{00000000-0005-0000-0000-0000D91B0000}"/>
    <cellStyle name="Comma [0] 1600" xfId="7659" hidden="1" xr:uid="{00000000-0005-0000-0000-0000DA1B0000}"/>
    <cellStyle name="Comma [0] 1600" xfId="37047" hidden="1" xr:uid="{00000000-0005-0000-0000-0000DB1B0000}"/>
    <cellStyle name="Comma [0] 1601" xfId="7612" hidden="1" xr:uid="{00000000-0005-0000-0000-0000DC1B0000}"/>
    <cellStyle name="Comma [0] 1601" xfId="37000" hidden="1" xr:uid="{00000000-0005-0000-0000-0000DD1B0000}"/>
    <cellStyle name="Comma [0] 1602" xfId="7662" hidden="1" xr:uid="{00000000-0005-0000-0000-0000DE1B0000}"/>
    <cellStyle name="Comma [0] 1602" xfId="37050" hidden="1" xr:uid="{00000000-0005-0000-0000-0000DF1B0000}"/>
    <cellStyle name="Comma [0] 1603" xfId="7618" hidden="1" xr:uid="{00000000-0005-0000-0000-0000E01B0000}"/>
    <cellStyle name="Comma [0] 1603" xfId="37006" hidden="1" xr:uid="{00000000-0005-0000-0000-0000E11B0000}"/>
    <cellStyle name="Comma [0] 1604" xfId="7620" hidden="1" xr:uid="{00000000-0005-0000-0000-0000E21B0000}"/>
    <cellStyle name="Comma [0] 1604" xfId="37008" hidden="1" xr:uid="{00000000-0005-0000-0000-0000E31B0000}"/>
    <cellStyle name="Comma [0] 1605" xfId="7713" hidden="1" xr:uid="{00000000-0005-0000-0000-0000E41B0000}"/>
    <cellStyle name="Comma [0] 1605" xfId="37101" hidden="1" xr:uid="{00000000-0005-0000-0000-0000E51B0000}"/>
    <cellStyle name="Comma [0] 1606" xfId="7608" hidden="1" xr:uid="{00000000-0005-0000-0000-0000E61B0000}"/>
    <cellStyle name="Comma [0] 1606" xfId="36996" hidden="1" xr:uid="{00000000-0005-0000-0000-0000E71B0000}"/>
    <cellStyle name="Comma [0] 1607" xfId="7616" hidden="1" xr:uid="{00000000-0005-0000-0000-0000E81B0000}"/>
    <cellStyle name="Comma [0] 1607" xfId="37004" hidden="1" xr:uid="{00000000-0005-0000-0000-0000E91B0000}"/>
    <cellStyle name="Comma [0] 1608" xfId="7725" hidden="1" xr:uid="{00000000-0005-0000-0000-0000EA1B0000}"/>
    <cellStyle name="Comma [0] 1608" xfId="37113" hidden="1" xr:uid="{00000000-0005-0000-0000-0000EB1B0000}"/>
    <cellStyle name="Comma [0] 1609" xfId="7727" hidden="1" xr:uid="{00000000-0005-0000-0000-0000EC1B0000}"/>
    <cellStyle name="Comma [0] 1609" xfId="37115" hidden="1" xr:uid="{00000000-0005-0000-0000-0000ED1B0000}"/>
    <cellStyle name="Comma [0] 161" xfId="4410" hidden="1" xr:uid="{00000000-0005-0000-0000-0000EE1B0000}"/>
    <cellStyle name="Comma [0] 161" xfId="33799" hidden="1" xr:uid="{00000000-0005-0000-0000-0000EF1B0000}"/>
    <cellStyle name="Comma [0] 1610" xfId="7716" hidden="1" xr:uid="{00000000-0005-0000-0000-0000F01B0000}"/>
    <cellStyle name="Comma [0] 1610" xfId="37104" hidden="1" xr:uid="{00000000-0005-0000-0000-0000F11B0000}"/>
    <cellStyle name="Comma [0] 1611" xfId="7724" hidden="1" xr:uid="{00000000-0005-0000-0000-0000F21B0000}"/>
    <cellStyle name="Comma [0] 1611" xfId="37112" hidden="1" xr:uid="{00000000-0005-0000-0000-0000F31B0000}"/>
    <cellStyle name="Comma [0] 1612" xfId="7614" hidden="1" xr:uid="{00000000-0005-0000-0000-0000F41B0000}"/>
    <cellStyle name="Comma [0] 1612" xfId="37002" hidden="1" xr:uid="{00000000-0005-0000-0000-0000F51B0000}"/>
    <cellStyle name="Comma [0] 1613" xfId="7710" hidden="1" xr:uid="{00000000-0005-0000-0000-0000F61B0000}"/>
    <cellStyle name="Comma [0] 1613" xfId="37098" hidden="1" xr:uid="{00000000-0005-0000-0000-0000F71B0000}"/>
    <cellStyle name="Comma [0] 1614" xfId="7743" hidden="1" xr:uid="{00000000-0005-0000-0000-0000F81B0000}"/>
    <cellStyle name="Comma [0] 1614" xfId="37131" hidden="1" xr:uid="{00000000-0005-0000-0000-0000F91B0000}"/>
    <cellStyle name="Comma [0] 1615" xfId="7751" hidden="1" xr:uid="{00000000-0005-0000-0000-0000FA1B0000}"/>
    <cellStyle name="Comma [0] 1615" xfId="37139" hidden="1" xr:uid="{00000000-0005-0000-0000-0000FB1B0000}"/>
    <cellStyle name="Comma [0] 1616" xfId="7660" hidden="1" xr:uid="{00000000-0005-0000-0000-0000FC1B0000}"/>
    <cellStyle name="Comma [0] 1616" xfId="37048" hidden="1" xr:uid="{00000000-0005-0000-0000-0000FD1B0000}"/>
    <cellStyle name="Comma [0] 1617" xfId="7739" hidden="1" xr:uid="{00000000-0005-0000-0000-0000FE1B0000}"/>
    <cellStyle name="Comma [0] 1617" xfId="37127" hidden="1" xr:uid="{00000000-0005-0000-0000-0000FF1B0000}"/>
    <cellStyle name="Comma [0] 1618" xfId="7760" hidden="1" xr:uid="{00000000-0005-0000-0000-0000001C0000}"/>
    <cellStyle name="Comma [0] 1618" xfId="37148" hidden="1" xr:uid="{00000000-0005-0000-0000-0000011C0000}"/>
    <cellStyle name="Comma [0] 1619" xfId="7762" hidden="1" xr:uid="{00000000-0005-0000-0000-0000021C0000}"/>
    <cellStyle name="Comma [0] 1619" xfId="37150" hidden="1" xr:uid="{00000000-0005-0000-0000-0000031C0000}"/>
    <cellStyle name="Comma [0] 162" xfId="4813" hidden="1" xr:uid="{00000000-0005-0000-0000-0000041C0000}"/>
    <cellStyle name="Comma [0] 162" xfId="34201" hidden="1" xr:uid="{00000000-0005-0000-0000-0000051C0000}"/>
    <cellStyle name="Comma [0] 1620" xfId="7721" hidden="1" xr:uid="{00000000-0005-0000-0000-0000061C0000}"/>
    <cellStyle name="Comma [0] 1620" xfId="37109" hidden="1" xr:uid="{00000000-0005-0000-0000-0000071C0000}"/>
    <cellStyle name="Comma [0] 1621" xfId="7666" hidden="1" xr:uid="{00000000-0005-0000-0000-0000081C0000}"/>
    <cellStyle name="Comma [0] 1621" xfId="37054" hidden="1" xr:uid="{00000000-0005-0000-0000-0000091C0000}"/>
    <cellStyle name="Comma [0] 1622" xfId="7719" hidden="1" xr:uid="{00000000-0005-0000-0000-00000A1C0000}"/>
    <cellStyle name="Comma [0] 1622" xfId="37107" hidden="1" xr:uid="{00000000-0005-0000-0000-00000B1C0000}"/>
    <cellStyle name="Comma [0] 1623" xfId="7703" hidden="1" xr:uid="{00000000-0005-0000-0000-00000C1C0000}"/>
    <cellStyle name="Comma [0] 1623" xfId="37091" hidden="1" xr:uid="{00000000-0005-0000-0000-00000D1C0000}"/>
    <cellStyle name="Comma [0] 1624" xfId="7699" hidden="1" xr:uid="{00000000-0005-0000-0000-00000E1C0000}"/>
    <cellStyle name="Comma [0] 1624" xfId="37087" hidden="1" xr:uid="{00000000-0005-0000-0000-00000F1C0000}"/>
    <cellStyle name="Comma [0] 1625" xfId="7770" hidden="1" xr:uid="{00000000-0005-0000-0000-0000101C0000}"/>
    <cellStyle name="Comma [0] 1625" xfId="37158" hidden="1" xr:uid="{00000000-0005-0000-0000-0000111C0000}"/>
    <cellStyle name="Comma [0] 1626" xfId="7633" hidden="1" xr:uid="{00000000-0005-0000-0000-0000121C0000}"/>
    <cellStyle name="Comma [0] 1626" xfId="37021" hidden="1" xr:uid="{00000000-0005-0000-0000-0000131C0000}"/>
    <cellStyle name="Comma [0] 1627" xfId="7625" hidden="1" xr:uid="{00000000-0005-0000-0000-0000141C0000}"/>
    <cellStyle name="Comma [0] 1627" xfId="37013" hidden="1" xr:uid="{00000000-0005-0000-0000-0000151C0000}"/>
    <cellStyle name="Comma [0] 1628" xfId="7778" hidden="1" xr:uid="{00000000-0005-0000-0000-0000161C0000}"/>
    <cellStyle name="Comma [0] 1628" xfId="37166" hidden="1" xr:uid="{00000000-0005-0000-0000-0000171C0000}"/>
    <cellStyle name="Comma [0] 1629" xfId="7780" hidden="1" xr:uid="{00000000-0005-0000-0000-0000181C0000}"/>
    <cellStyle name="Comma [0] 1629" xfId="37168" hidden="1" xr:uid="{00000000-0005-0000-0000-0000191C0000}"/>
    <cellStyle name="Comma [0] 163" xfId="4822" hidden="1" xr:uid="{00000000-0005-0000-0000-00001A1C0000}"/>
    <cellStyle name="Comma [0] 163" xfId="34210" hidden="1" xr:uid="{00000000-0005-0000-0000-00001B1C0000}"/>
    <cellStyle name="Comma [0] 1630" xfId="7729" hidden="1" xr:uid="{00000000-0005-0000-0000-00001C1C0000}"/>
    <cellStyle name="Comma [0] 1630" xfId="37117" hidden="1" xr:uid="{00000000-0005-0000-0000-00001D1C0000}"/>
    <cellStyle name="Comma [0] 1631" xfId="7705" hidden="1" xr:uid="{00000000-0005-0000-0000-00001E1C0000}"/>
    <cellStyle name="Comma [0] 1631" xfId="37093" hidden="1" xr:uid="{00000000-0005-0000-0000-00001F1C0000}"/>
    <cellStyle name="Comma [0] 1632" xfId="7740" hidden="1" xr:uid="{00000000-0005-0000-0000-0000201C0000}"/>
    <cellStyle name="Comma [0] 1632" xfId="37128" hidden="1" xr:uid="{00000000-0005-0000-0000-0000211C0000}"/>
    <cellStyle name="Comma [0] 1633" xfId="7672" hidden="1" xr:uid="{00000000-0005-0000-0000-0000221C0000}"/>
    <cellStyle name="Comma [0] 1633" xfId="37060" hidden="1" xr:uid="{00000000-0005-0000-0000-0000231C0000}"/>
    <cellStyle name="Comma [0] 1634" xfId="7742" hidden="1" xr:uid="{00000000-0005-0000-0000-0000241C0000}"/>
    <cellStyle name="Comma [0] 1634" xfId="37130" hidden="1" xr:uid="{00000000-0005-0000-0000-0000251C0000}"/>
    <cellStyle name="Comma [0] 1635" xfId="7787" hidden="1" xr:uid="{00000000-0005-0000-0000-0000261C0000}"/>
    <cellStyle name="Comma [0] 1635" xfId="37175" hidden="1" xr:uid="{00000000-0005-0000-0000-0000271C0000}"/>
    <cellStyle name="Comma [0] 1636" xfId="7730" hidden="1" xr:uid="{00000000-0005-0000-0000-0000281C0000}"/>
    <cellStyle name="Comma [0] 1636" xfId="37118" hidden="1" xr:uid="{00000000-0005-0000-0000-0000291C0000}"/>
    <cellStyle name="Comma [0] 1637" xfId="7687" hidden="1" xr:uid="{00000000-0005-0000-0000-00002A1C0000}"/>
    <cellStyle name="Comma [0] 1637" xfId="37075" hidden="1" xr:uid="{00000000-0005-0000-0000-00002B1C0000}"/>
    <cellStyle name="Comma [0] 1638" xfId="7793" hidden="1" xr:uid="{00000000-0005-0000-0000-00002C1C0000}"/>
    <cellStyle name="Comma [0] 1638" xfId="37181" hidden="1" xr:uid="{00000000-0005-0000-0000-00002D1C0000}"/>
    <cellStyle name="Comma [0] 1639" xfId="7795" hidden="1" xr:uid="{00000000-0005-0000-0000-00002E1C0000}"/>
    <cellStyle name="Comma [0] 1639" xfId="37183" hidden="1" xr:uid="{00000000-0005-0000-0000-00002F1C0000}"/>
    <cellStyle name="Comma [0] 164" xfId="4833" hidden="1" xr:uid="{00000000-0005-0000-0000-0000301C0000}"/>
    <cellStyle name="Comma [0] 164" xfId="34221" hidden="1" xr:uid="{00000000-0005-0000-0000-0000311C0000}"/>
    <cellStyle name="Comma [0] 1640" xfId="7748" hidden="1" xr:uid="{00000000-0005-0000-0000-0000321C0000}"/>
    <cellStyle name="Comma [0] 1640" xfId="37136" hidden="1" xr:uid="{00000000-0005-0000-0000-0000331C0000}"/>
    <cellStyle name="Comma [0] 1641" xfId="7754" hidden="1" xr:uid="{00000000-0005-0000-0000-0000341C0000}"/>
    <cellStyle name="Comma [0] 1641" xfId="37142" hidden="1" xr:uid="{00000000-0005-0000-0000-0000351C0000}"/>
    <cellStyle name="Comma [0] 1642" xfId="7632" hidden="1" xr:uid="{00000000-0005-0000-0000-0000361C0000}"/>
    <cellStyle name="Comma [0] 1642" xfId="37020" hidden="1" xr:uid="{00000000-0005-0000-0000-0000371C0000}"/>
    <cellStyle name="Comma [0] 1643" xfId="7704" hidden="1" xr:uid="{00000000-0005-0000-0000-0000381C0000}"/>
    <cellStyle name="Comma [0] 1643" xfId="37092" hidden="1" xr:uid="{00000000-0005-0000-0000-0000391C0000}"/>
    <cellStyle name="Comma [0] 1644" xfId="7712" hidden="1" xr:uid="{00000000-0005-0000-0000-00003A1C0000}"/>
    <cellStyle name="Comma [0] 1644" xfId="37100" hidden="1" xr:uid="{00000000-0005-0000-0000-00003B1C0000}"/>
    <cellStyle name="Comma [0] 1645" xfId="7801" hidden="1" xr:uid="{00000000-0005-0000-0000-00003C1C0000}"/>
    <cellStyle name="Comma [0] 1645" xfId="37189" hidden="1" xr:uid="{00000000-0005-0000-0000-00003D1C0000}"/>
    <cellStyle name="Comma [0] 1646" xfId="7715" hidden="1" xr:uid="{00000000-0005-0000-0000-00003E1C0000}"/>
    <cellStyle name="Comma [0] 1646" xfId="37103" hidden="1" xr:uid="{00000000-0005-0000-0000-00003F1C0000}"/>
    <cellStyle name="Comma [0] 1647" xfId="7675" hidden="1" xr:uid="{00000000-0005-0000-0000-0000401C0000}"/>
    <cellStyle name="Comma [0] 1647" xfId="37063" hidden="1" xr:uid="{00000000-0005-0000-0000-0000411C0000}"/>
    <cellStyle name="Comma [0] 1648" xfId="7806" hidden="1" xr:uid="{00000000-0005-0000-0000-0000421C0000}"/>
    <cellStyle name="Comma [0] 1648" xfId="37194" hidden="1" xr:uid="{00000000-0005-0000-0000-0000431C0000}"/>
    <cellStyle name="Comma [0] 1649" xfId="7808" hidden="1" xr:uid="{00000000-0005-0000-0000-0000441C0000}"/>
    <cellStyle name="Comma [0] 1649" xfId="37196" hidden="1" xr:uid="{00000000-0005-0000-0000-0000451C0000}"/>
    <cellStyle name="Comma [0] 165" xfId="4839" hidden="1" xr:uid="{00000000-0005-0000-0000-0000461C0000}"/>
    <cellStyle name="Comma [0] 165" xfId="34227" hidden="1" xr:uid="{00000000-0005-0000-0000-0000471C0000}"/>
    <cellStyle name="Comma [0] 1650" xfId="7767" hidden="1" xr:uid="{00000000-0005-0000-0000-0000481C0000}"/>
    <cellStyle name="Comma [0] 1650" xfId="37155" hidden="1" xr:uid="{00000000-0005-0000-0000-0000491C0000}"/>
    <cellStyle name="Comma [0] 1651" xfId="7773" hidden="1" xr:uid="{00000000-0005-0000-0000-00004A1C0000}"/>
    <cellStyle name="Comma [0] 1651" xfId="37161" hidden="1" xr:uid="{00000000-0005-0000-0000-00004B1C0000}"/>
    <cellStyle name="Comma [0] 1652" xfId="7674" hidden="1" xr:uid="{00000000-0005-0000-0000-00004C1C0000}"/>
    <cellStyle name="Comma [0] 1652" xfId="37062" hidden="1" xr:uid="{00000000-0005-0000-0000-00004D1C0000}"/>
    <cellStyle name="Comma [0] 1653" xfId="7755" hidden="1" xr:uid="{00000000-0005-0000-0000-00004E1C0000}"/>
    <cellStyle name="Comma [0] 1653" xfId="37143" hidden="1" xr:uid="{00000000-0005-0000-0000-00004F1C0000}"/>
    <cellStyle name="Comma [0] 1654" xfId="7734" hidden="1" xr:uid="{00000000-0005-0000-0000-0000501C0000}"/>
    <cellStyle name="Comma [0] 1654" xfId="37122" hidden="1" xr:uid="{00000000-0005-0000-0000-0000511C0000}"/>
    <cellStyle name="Comma [0] 1655" xfId="7812" hidden="1" xr:uid="{00000000-0005-0000-0000-0000521C0000}"/>
    <cellStyle name="Comma [0] 1655" xfId="37200" hidden="1" xr:uid="{00000000-0005-0000-0000-0000531C0000}"/>
    <cellStyle name="Comma [0] 1656" xfId="7753" hidden="1" xr:uid="{00000000-0005-0000-0000-0000541C0000}"/>
    <cellStyle name="Comma [0] 1656" xfId="37141" hidden="1" xr:uid="{00000000-0005-0000-0000-0000551C0000}"/>
    <cellStyle name="Comma [0] 1657" xfId="7691" hidden="1" xr:uid="{00000000-0005-0000-0000-0000561C0000}"/>
    <cellStyle name="Comma [0] 1657" xfId="37079" hidden="1" xr:uid="{00000000-0005-0000-0000-0000571C0000}"/>
    <cellStyle name="Comma [0] 1658" xfId="7819" hidden="1" xr:uid="{00000000-0005-0000-0000-0000581C0000}"/>
    <cellStyle name="Comma [0] 1658" xfId="37207" hidden="1" xr:uid="{00000000-0005-0000-0000-0000591C0000}"/>
    <cellStyle name="Comma [0] 1659" xfId="7821" hidden="1" xr:uid="{00000000-0005-0000-0000-00005A1C0000}"/>
    <cellStyle name="Comma [0] 1659" xfId="37209" hidden="1" xr:uid="{00000000-0005-0000-0000-00005B1C0000}"/>
    <cellStyle name="Comma [0] 166" xfId="4821" hidden="1" xr:uid="{00000000-0005-0000-0000-00005C1C0000}"/>
    <cellStyle name="Comma [0] 166" xfId="34209" hidden="1" xr:uid="{00000000-0005-0000-0000-00005D1C0000}"/>
    <cellStyle name="Comma [0] 1660" xfId="7785" hidden="1" xr:uid="{00000000-0005-0000-0000-00005E1C0000}"/>
    <cellStyle name="Comma [0] 1660" xfId="37173" hidden="1" xr:uid="{00000000-0005-0000-0000-00005F1C0000}"/>
    <cellStyle name="Comma [0] 1661" xfId="7790" hidden="1" xr:uid="{00000000-0005-0000-0000-0000601C0000}"/>
    <cellStyle name="Comma [0] 1661" xfId="37178" hidden="1" xr:uid="{00000000-0005-0000-0000-0000611C0000}"/>
    <cellStyle name="Comma [0] 1662" xfId="7611" hidden="1" xr:uid="{00000000-0005-0000-0000-0000621C0000}"/>
    <cellStyle name="Comma [0] 1662" xfId="36999" hidden="1" xr:uid="{00000000-0005-0000-0000-0000631C0000}"/>
    <cellStyle name="Comma [0] 1663" xfId="7774" hidden="1" xr:uid="{00000000-0005-0000-0000-0000641C0000}"/>
    <cellStyle name="Comma [0] 1663" xfId="37162" hidden="1" xr:uid="{00000000-0005-0000-0000-0000651C0000}"/>
    <cellStyle name="Comma [0] 1664" xfId="7679" hidden="1" xr:uid="{00000000-0005-0000-0000-0000661C0000}"/>
    <cellStyle name="Comma [0] 1664" xfId="37067" hidden="1" xr:uid="{00000000-0005-0000-0000-0000671C0000}"/>
    <cellStyle name="Comma [0] 1665" xfId="7825" hidden="1" xr:uid="{00000000-0005-0000-0000-0000681C0000}"/>
    <cellStyle name="Comma [0] 1665" xfId="37213" hidden="1" xr:uid="{00000000-0005-0000-0000-0000691C0000}"/>
    <cellStyle name="Comma [0] 1666" xfId="7772" hidden="1" xr:uid="{00000000-0005-0000-0000-00006A1C0000}"/>
    <cellStyle name="Comma [0] 1666" xfId="37160" hidden="1" xr:uid="{00000000-0005-0000-0000-00006B1C0000}"/>
    <cellStyle name="Comma [0] 1667" xfId="7711" hidden="1" xr:uid="{00000000-0005-0000-0000-00006C1C0000}"/>
    <cellStyle name="Comma [0] 1667" xfId="37099" hidden="1" xr:uid="{00000000-0005-0000-0000-00006D1C0000}"/>
    <cellStyle name="Comma [0] 1668" xfId="7829" hidden="1" xr:uid="{00000000-0005-0000-0000-00006E1C0000}"/>
    <cellStyle name="Comma [0] 1668" xfId="37217" hidden="1" xr:uid="{00000000-0005-0000-0000-00006F1C0000}"/>
    <cellStyle name="Comma [0] 1669" xfId="7831" hidden="1" xr:uid="{00000000-0005-0000-0000-0000701C0000}"/>
    <cellStyle name="Comma [0] 1669" xfId="37219" hidden="1" xr:uid="{00000000-0005-0000-0000-0000711C0000}"/>
    <cellStyle name="Comma [0] 167" xfId="4831" hidden="1" xr:uid="{00000000-0005-0000-0000-0000721C0000}"/>
    <cellStyle name="Comma [0] 167" xfId="34219" hidden="1" xr:uid="{00000000-0005-0000-0000-0000731C0000}"/>
    <cellStyle name="Comma [0] 1670" xfId="7799" hidden="1" xr:uid="{00000000-0005-0000-0000-0000741C0000}"/>
    <cellStyle name="Comma [0] 1670" xfId="37187" hidden="1" xr:uid="{00000000-0005-0000-0000-0000751C0000}"/>
    <cellStyle name="Comma [0] 1671" xfId="7803" hidden="1" xr:uid="{00000000-0005-0000-0000-0000761C0000}"/>
    <cellStyle name="Comma [0] 1671" xfId="37191" hidden="1" xr:uid="{00000000-0005-0000-0000-0000771C0000}"/>
    <cellStyle name="Comma [0] 1672" xfId="7693" hidden="1" xr:uid="{00000000-0005-0000-0000-0000781C0000}"/>
    <cellStyle name="Comma [0] 1672" xfId="37081" hidden="1" xr:uid="{00000000-0005-0000-0000-0000791C0000}"/>
    <cellStyle name="Comma [0] 1673" xfId="7791" hidden="1" xr:uid="{00000000-0005-0000-0000-00007A1C0000}"/>
    <cellStyle name="Comma [0] 1673" xfId="37179" hidden="1" xr:uid="{00000000-0005-0000-0000-00007B1C0000}"/>
    <cellStyle name="Comma [0] 1674" xfId="7683" hidden="1" xr:uid="{00000000-0005-0000-0000-00007C1C0000}"/>
    <cellStyle name="Comma [0] 1674" xfId="37071" hidden="1" xr:uid="{00000000-0005-0000-0000-00007D1C0000}"/>
    <cellStyle name="Comma [0] 1675" xfId="7835" hidden="1" xr:uid="{00000000-0005-0000-0000-00007E1C0000}"/>
    <cellStyle name="Comma [0] 1675" xfId="37223" hidden="1" xr:uid="{00000000-0005-0000-0000-00007F1C0000}"/>
    <cellStyle name="Comma [0] 1676" xfId="7789" hidden="1" xr:uid="{00000000-0005-0000-0000-0000801C0000}"/>
    <cellStyle name="Comma [0] 1676" xfId="37177" hidden="1" xr:uid="{00000000-0005-0000-0000-0000811C0000}"/>
    <cellStyle name="Comma [0] 1677" xfId="7758" hidden="1" xr:uid="{00000000-0005-0000-0000-0000821C0000}"/>
    <cellStyle name="Comma [0] 1677" xfId="37146" hidden="1" xr:uid="{00000000-0005-0000-0000-0000831C0000}"/>
    <cellStyle name="Comma [0] 1678" xfId="7839" hidden="1" xr:uid="{00000000-0005-0000-0000-0000841C0000}"/>
    <cellStyle name="Comma [0] 1678" xfId="37227" hidden="1" xr:uid="{00000000-0005-0000-0000-0000851C0000}"/>
    <cellStyle name="Comma [0] 1679" xfId="7841" hidden="1" xr:uid="{00000000-0005-0000-0000-0000861C0000}"/>
    <cellStyle name="Comma [0] 1679" xfId="37229" hidden="1" xr:uid="{00000000-0005-0000-0000-0000871C0000}"/>
    <cellStyle name="Comma [0] 168" xfId="4851" hidden="1" xr:uid="{00000000-0005-0000-0000-0000881C0000}"/>
    <cellStyle name="Comma [0] 168" xfId="34239" hidden="1" xr:uid="{00000000-0005-0000-0000-0000891C0000}"/>
    <cellStyle name="Comma [0] 1680" xfId="7827" hidden="1" xr:uid="{00000000-0005-0000-0000-00008A1C0000}"/>
    <cellStyle name="Comma [0] 1680" xfId="37215" hidden="1" xr:uid="{00000000-0005-0000-0000-00008B1C0000}"/>
    <cellStyle name="Comma [0] 1681" xfId="7814" hidden="1" xr:uid="{00000000-0005-0000-0000-00008C1C0000}"/>
    <cellStyle name="Comma [0] 1681" xfId="37202" hidden="1" xr:uid="{00000000-0005-0000-0000-00008D1C0000}"/>
    <cellStyle name="Comma [0] 1682" xfId="7838" hidden="1" xr:uid="{00000000-0005-0000-0000-00008E1C0000}"/>
    <cellStyle name="Comma [0] 1682" xfId="37226" hidden="1" xr:uid="{00000000-0005-0000-0000-00008F1C0000}"/>
    <cellStyle name="Comma [0] 1683" xfId="7804" hidden="1" xr:uid="{00000000-0005-0000-0000-0000901C0000}"/>
    <cellStyle name="Comma [0] 1683" xfId="37192" hidden="1" xr:uid="{00000000-0005-0000-0000-0000911C0000}"/>
    <cellStyle name="Comma [0] 1684" xfId="7776" hidden="1" xr:uid="{00000000-0005-0000-0000-0000921C0000}"/>
    <cellStyle name="Comma [0] 1684" xfId="37164" hidden="1" xr:uid="{00000000-0005-0000-0000-0000931C0000}"/>
    <cellStyle name="Comma [0] 1685" xfId="7843" hidden="1" xr:uid="{00000000-0005-0000-0000-0000941C0000}"/>
    <cellStyle name="Comma [0] 1685" xfId="37231" hidden="1" xr:uid="{00000000-0005-0000-0000-0000951C0000}"/>
    <cellStyle name="Comma [0] 1686" xfId="7800" hidden="1" xr:uid="{00000000-0005-0000-0000-0000961C0000}"/>
    <cellStyle name="Comma [0] 1686" xfId="37188" hidden="1" xr:uid="{00000000-0005-0000-0000-0000971C0000}"/>
    <cellStyle name="Comma [0] 1687" xfId="7834" hidden="1" xr:uid="{00000000-0005-0000-0000-0000981C0000}"/>
    <cellStyle name="Comma [0] 1687" xfId="37222" hidden="1" xr:uid="{00000000-0005-0000-0000-0000991C0000}"/>
    <cellStyle name="Comma [0] 1688" xfId="7847" hidden="1" xr:uid="{00000000-0005-0000-0000-00009A1C0000}"/>
    <cellStyle name="Comma [0] 1688" xfId="37235" hidden="1" xr:uid="{00000000-0005-0000-0000-00009B1C0000}"/>
    <cellStyle name="Comma [0] 1689" xfId="7849" hidden="1" xr:uid="{00000000-0005-0000-0000-00009C1C0000}"/>
    <cellStyle name="Comma [0] 1689" xfId="37237" hidden="1" xr:uid="{00000000-0005-0000-0000-00009D1C0000}"/>
    <cellStyle name="Comma [0] 169" xfId="4853" hidden="1" xr:uid="{00000000-0005-0000-0000-00009E1C0000}"/>
    <cellStyle name="Comma [0] 169" xfId="34241" hidden="1" xr:uid="{00000000-0005-0000-0000-00009F1C0000}"/>
    <cellStyle name="Comma [0] 1690" xfId="7717" hidden="1" xr:uid="{00000000-0005-0000-0000-0000A01C0000}"/>
    <cellStyle name="Comma [0] 1690" xfId="37105" hidden="1" xr:uid="{00000000-0005-0000-0000-0000A11C0000}"/>
    <cellStyle name="Comma [0] 1691" xfId="7837" hidden="1" xr:uid="{00000000-0005-0000-0000-0000A21C0000}"/>
    <cellStyle name="Comma [0] 1691" xfId="37225" hidden="1" xr:uid="{00000000-0005-0000-0000-0000A31C0000}"/>
    <cellStyle name="Comma [0] 1692" xfId="7777" hidden="1" xr:uid="{00000000-0005-0000-0000-0000A41C0000}"/>
    <cellStyle name="Comma [0] 1692" xfId="37165" hidden="1" xr:uid="{00000000-0005-0000-0000-0000A51C0000}"/>
    <cellStyle name="Comma [0] 1693" xfId="7811" hidden="1" xr:uid="{00000000-0005-0000-0000-0000A61C0000}"/>
    <cellStyle name="Comma [0] 1693" xfId="37199" hidden="1" xr:uid="{00000000-0005-0000-0000-0000A71C0000}"/>
    <cellStyle name="Comma [0] 1694" xfId="7824" hidden="1" xr:uid="{00000000-0005-0000-0000-0000A81C0000}"/>
    <cellStyle name="Comma [0] 1694" xfId="37212" hidden="1" xr:uid="{00000000-0005-0000-0000-0000A91C0000}"/>
    <cellStyle name="Comma [0] 1695" xfId="7852" hidden="1" xr:uid="{00000000-0005-0000-0000-0000AA1C0000}"/>
    <cellStyle name="Comma [0] 1695" xfId="37240" hidden="1" xr:uid="{00000000-0005-0000-0000-0000AB1C0000}"/>
    <cellStyle name="Comma [0] 1696" xfId="7815" hidden="1" xr:uid="{00000000-0005-0000-0000-0000AC1C0000}"/>
    <cellStyle name="Comma [0] 1696" xfId="37203" hidden="1" xr:uid="{00000000-0005-0000-0000-0000AD1C0000}"/>
    <cellStyle name="Comma [0] 1697" xfId="7775" hidden="1" xr:uid="{00000000-0005-0000-0000-0000AE1C0000}"/>
    <cellStyle name="Comma [0] 1697" xfId="37163" hidden="1" xr:uid="{00000000-0005-0000-0000-0000AF1C0000}"/>
    <cellStyle name="Comma [0] 1698" xfId="7854" hidden="1" xr:uid="{00000000-0005-0000-0000-0000B01C0000}"/>
    <cellStyle name="Comma [0] 1698" xfId="37242" hidden="1" xr:uid="{00000000-0005-0000-0000-0000B11C0000}"/>
    <cellStyle name="Comma [0] 1699" xfId="7856" hidden="1" xr:uid="{00000000-0005-0000-0000-0000B21C0000}"/>
    <cellStyle name="Comma [0] 1699" xfId="37244" hidden="1" xr:uid="{00000000-0005-0000-0000-0000B31C0000}"/>
    <cellStyle name="Comma [0] 17" xfId="1268" hidden="1" xr:uid="{00000000-0005-0000-0000-0000C21C0000}"/>
    <cellStyle name="Comma [0] 17" xfId="1660" hidden="1" xr:uid="{00000000-0005-0000-0000-0000C51C0000}"/>
    <cellStyle name="Comma [0] 17" xfId="1596" hidden="1" xr:uid="{00000000-0005-0000-0000-0000C61C0000}"/>
    <cellStyle name="Comma [0] 17" xfId="76" hidden="1" xr:uid="{00000000-0005-0000-0000-0000B71C0000}"/>
    <cellStyle name="Comma [0] 17" xfId="487" hidden="1" xr:uid="{00000000-0005-0000-0000-0000B81C0000}"/>
    <cellStyle name="Comma [0] 17" xfId="652" hidden="1" xr:uid="{00000000-0005-0000-0000-0000B91C0000}"/>
    <cellStyle name="Comma [0] 17" xfId="588" hidden="1" xr:uid="{00000000-0005-0000-0000-0000BA1C0000}"/>
    <cellStyle name="Comma [0] 17" xfId="1760" hidden="1" xr:uid="{00000000-0005-0000-0000-0000CB1C0000}"/>
    <cellStyle name="Comma [0] 17" xfId="2154" hidden="1" xr:uid="{00000000-0005-0000-0000-0000CC1C0000}"/>
    <cellStyle name="Comma [0] 17" xfId="62277" hidden="1" xr:uid="{00000000-0005-0000-0000-0000DF1C0000}"/>
    <cellStyle name="Comma [0] 17" xfId="62357" hidden="1" xr:uid="{00000000-0005-0000-0000-0000E01C0000}"/>
    <cellStyle name="Comma [0] 17" xfId="2318" hidden="1" xr:uid="{00000000-0005-0000-0000-0000CD1C0000}"/>
    <cellStyle name="Comma [0] 17" xfId="424" hidden="1" xr:uid="{00000000-0005-0000-0000-0000BB1C0000}"/>
    <cellStyle name="Comma [0] 17" xfId="825" hidden="1" xr:uid="{00000000-0005-0000-0000-0000BC1C0000}"/>
    <cellStyle name="Comma [0] 17" xfId="2091" hidden="1" xr:uid="{00000000-0005-0000-0000-0000CF1C0000}"/>
    <cellStyle name="Comma [0] 17" xfId="4553" hidden="1" xr:uid="{00000000-0005-0000-0000-0000D01C0000}"/>
    <cellStyle name="Comma [0] 17" xfId="990" hidden="1" xr:uid="{00000000-0005-0000-0000-0000BD1C0000}"/>
    <cellStyle name="Comma [0] 17" xfId="1167" hidden="1" xr:uid="{00000000-0005-0000-0000-0000C01C0000}"/>
    <cellStyle name="Comma [0] 17" xfId="1332" hidden="1" xr:uid="{00000000-0005-0000-0000-0000C11C0000}"/>
    <cellStyle name="Comma [0] 17" xfId="1432" hidden="1" xr:uid="{00000000-0005-0000-0000-0000C71C0000}"/>
    <cellStyle name="Comma [0] 17" xfId="1823" hidden="1" xr:uid="{00000000-0005-0000-0000-0000C81C0000}"/>
    <cellStyle name="Comma [0] 17" xfId="1988" hidden="1" xr:uid="{00000000-0005-0000-0000-0000C91C0000}"/>
    <cellStyle name="Comma [0] 17" xfId="1924" hidden="1" xr:uid="{00000000-0005-0000-0000-0000CA1C0000}"/>
    <cellStyle name="Comma [0] 17" xfId="304" hidden="1" xr:uid="{00000000-0005-0000-0000-0000B51C0000}"/>
    <cellStyle name="Comma [0] 17" xfId="240" hidden="1" xr:uid="{00000000-0005-0000-0000-0000B61C0000}"/>
    <cellStyle name="Comma [0] 17" xfId="61865" hidden="1" xr:uid="{00000000-0005-0000-0000-0000DA1C0000}"/>
    <cellStyle name="Comma [0] 17" xfId="61947" hidden="1" xr:uid="{00000000-0005-0000-0000-0000DB1C0000}"/>
    <cellStyle name="Comma [0] 17" xfId="139" hidden="1" xr:uid="{00000000-0005-0000-0000-0000B41C0000}"/>
    <cellStyle name="Comma [0] 17" xfId="62195" hidden="1" xr:uid="{00000000-0005-0000-0000-0000DE1C0000}"/>
    <cellStyle name="Comma [0] 17" xfId="62439" hidden="1" xr:uid="{00000000-0005-0000-0000-0000E11C0000}"/>
    <cellStyle name="Comma [0] 17" xfId="62514" hidden="1" xr:uid="{00000000-0005-0000-0000-0000E21C0000}"/>
    <cellStyle name="Comma [0] 17" xfId="61290" hidden="1" xr:uid="{00000000-0005-0000-0000-0000D31C0000}"/>
    <cellStyle name="Comma [0] 17" xfId="61374" hidden="1" xr:uid="{00000000-0005-0000-0000-0000D41C0000}"/>
    <cellStyle name="Comma [0] 17" xfId="61456" hidden="1" xr:uid="{00000000-0005-0000-0000-0000D51C0000}"/>
    <cellStyle name="Comma [0] 17" xfId="61539" hidden="1" xr:uid="{00000000-0005-0000-0000-0000D61C0000}"/>
    <cellStyle name="Comma [0] 17" xfId="62926" hidden="1" xr:uid="{00000000-0005-0000-0000-0000E71C0000}"/>
    <cellStyle name="Comma [0] 17" xfId="63006" hidden="1" xr:uid="{00000000-0005-0000-0000-0000E81C0000}"/>
    <cellStyle name="Comma [0] 17" xfId="926" hidden="1" xr:uid="{00000000-0005-0000-0000-0000BE1C0000}"/>
    <cellStyle name="Comma [0] 17" xfId="762" hidden="1" xr:uid="{00000000-0005-0000-0000-0000BF1C0000}"/>
    <cellStyle name="Comma [0] 17" xfId="63088" hidden="1" xr:uid="{00000000-0005-0000-0000-0000E91C0000}"/>
    <cellStyle name="Comma [0] 17" xfId="61621" hidden="1" xr:uid="{00000000-0005-0000-0000-0000D71C0000}"/>
    <cellStyle name="Comma [0] 17" xfId="61701" hidden="1" xr:uid="{00000000-0005-0000-0000-0000D81C0000}"/>
    <cellStyle name="Comma [0] 17" xfId="1104" hidden="1" xr:uid="{00000000-0005-0000-0000-0000C31C0000}"/>
    <cellStyle name="Comma [0] 17" xfId="1495" hidden="1" xr:uid="{00000000-0005-0000-0000-0000C41C0000}"/>
    <cellStyle name="Comma [0] 17" xfId="61783" hidden="1" xr:uid="{00000000-0005-0000-0000-0000D91C0000}"/>
    <cellStyle name="Comma [0] 17" xfId="62031" hidden="1" xr:uid="{00000000-0005-0000-0000-0000DC1C0000}"/>
    <cellStyle name="Comma [0] 17" xfId="62113" hidden="1" xr:uid="{00000000-0005-0000-0000-0000DD1C0000}"/>
    <cellStyle name="Comma [0] 17" xfId="62596" hidden="1" xr:uid="{00000000-0005-0000-0000-0000E31C0000}"/>
    <cellStyle name="Comma [0] 17" xfId="62680" hidden="1" xr:uid="{00000000-0005-0000-0000-0000E41C0000}"/>
    <cellStyle name="Comma [0] 17" xfId="62762" hidden="1" xr:uid="{00000000-0005-0000-0000-0000E51C0000}"/>
    <cellStyle name="Comma [0] 17" xfId="62844" hidden="1" xr:uid="{00000000-0005-0000-0000-0000E61C0000}"/>
    <cellStyle name="Comma [0] 17" xfId="33941" hidden="1" xr:uid="{00000000-0005-0000-0000-0000D11C0000}"/>
    <cellStyle name="Comma [0] 17" xfId="61208" hidden="1" xr:uid="{00000000-0005-0000-0000-0000D21C0000}"/>
    <cellStyle name="Comma [0] 17" xfId="2255" hidden="1" xr:uid="{00000000-0005-0000-0000-0000CE1C0000}"/>
    <cellStyle name="Comma [0] 170" xfId="4804" hidden="1" xr:uid="{00000000-0005-0000-0000-0000EA1C0000}"/>
    <cellStyle name="Comma [0] 170" xfId="34192" hidden="1" xr:uid="{00000000-0005-0000-0000-0000EB1C0000}"/>
    <cellStyle name="Comma [0] 1700" xfId="7916" hidden="1" xr:uid="{00000000-0005-0000-0000-0000EC1C0000}"/>
    <cellStyle name="Comma [0] 1700" xfId="37304" hidden="1" xr:uid="{00000000-0005-0000-0000-0000ED1C0000}"/>
    <cellStyle name="Comma [0] 1701" xfId="7935" hidden="1" xr:uid="{00000000-0005-0000-0000-0000EE1C0000}"/>
    <cellStyle name="Comma [0] 1701" xfId="37323" hidden="1" xr:uid="{00000000-0005-0000-0000-0000EF1C0000}"/>
    <cellStyle name="Comma [0] 1702" xfId="7942" hidden="1" xr:uid="{00000000-0005-0000-0000-0000F01C0000}"/>
    <cellStyle name="Comma [0] 1702" xfId="37330" hidden="1" xr:uid="{00000000-0005-0000-0000-0000F11C0000}"/>
    <cellStyle name="Comma [0] 1703" xfId="7949" hidden="1" xr:uid="{00000000-0005-0000-0000-0000F21C0000}"/>
    <cellStyle name="Comma [0] 1703" xfId="37337" hidden="1" xr:uid="{00000000-0005-0000-0000-0000F31C0000}"/>
    <cellStyle name="Comma [0] 1704" xfId="7954" hidden="1" xr:uid="{00000000-0005-0000-0000-0000F41C0000}"/>
    <cellStyle name="Comma [0] 1704" xfId="37342" hidden="1" xr:uid="{00000000-0005-0000-0000-0000F51C0000}"/>
    <cellStyle name="Comma [0] 1705" xfId="7941" hidden="1" xr:uid="{00000000-0005-0000-0000-0000F61C0000}"/>
    <cellStyle name="Comma [0] 1705" xfId="37329" hidden="1" xr:uid="{00000000-0005-0000-0000-0000F71C0000}"/>
    <cellStyle name="Comma [0] 1706" xfId="7946" hidden="1" xr:uid="{00000000-0005-0000-0000-0000F81C0000}"/>
    <cellStyle name="Comma [0] 1706" xfId="37334" hidden="1" xr:uid="{00000000-0005-0000-0000-0000F91C0000}"/>
    <cellStyle name="Comma [0] 1707" xfId="7958" hidden="1" xr:uid="{00000000-0005-0000-0000-0000FA1C0000}"/>
    <cellStyle name="Comma [0] 1707" xfId="37346" hidden="1" xr:uid="{00000000-0005-0000-0000-0000FB1C0000}"/>
    <cellStyle name="Comma [0] 1708" xfId="7960" hidden="1" xr:uid="{00000000-0005-0000-0000-0000FC1C0000}"/>
    <cellStyle name="Comma [0] 1708" xfId="37348" hidden="1" xr:uid="{00000000-0005-0000-0000-0000FD1C0000}"/>
    <cellStyle name="Comma [0] 1709" xfId="7931" hidden="1" xr:uid="{00000000-0005-0000-0000-0000FE1C0000}"/>
    <cellStyle name="Comma [0] 1709" xfId="37319" hidden="1" xr:uid="{00000000-0005-0000-0000-0000FF1C0000}"/>
    <cellStyle name="Comma [0] 171" xfId="4390" hidden="1" xr:uid="{00000000-0005-0000-0000-0000001D0000}"/>
    <cellStyle name="Comma [0] 171" xfId="33779" hidden="1" xr:uid="{00000000-0005-0000-0000-0000011D0000}"/>
    <cellStyle name="Comma [0] 1710" xfId="7920" hidden="1" xr:uid="{00000000-0005-0000-0000-0000021D0000}"/>
    <cellStyle name="Comma [0] 1710" xfId="37308" hidden="1" xr:uid="{00000000-0005-0000-0000-0000031D0000}"/>
    <cellStyle name="Comma [0] 1711" xfId="7971" hidden="1" xr:uid="{00000000-0005-0000-0000-0000041D0000}"/>
    <cellStyle name="Comma [0] 1711" xfId="37359" hidden="1" xr:uid="{00000000-0005-0000-0000-0000051D0000}"/>
    <cellStyle name="Comma [0] 1712" xfId="7980" hidden="1" xr:uid="{00000000-0005-0000-0000-0000061D0000}"/>
    <cellStyle name="Comma [0] 1712" xfId="37368" hidden="1" xr:uid="{00000000-0005-0000-0000-0000071D0000}"/>
    <cellStyle name="Comma [0] 1713" xfId="7991" hidden="1" xr:uid="{00000000-0005-0000-0000-0000081D0000}"/>
    <cellStyle name="Comma [0] 1713" xfId="37379" hidden="1" xr:uid="{00000000-0005-0000-0000-0000091D0000}"/>
    <cellStyle name="Comma [0] 1714" xfId="7997" hidden="1" xr:uid="{00000000-0005-0000-0000-00000A1D0000}"/>
    <cellStyle name="Comma [0] 1714" xfId="37385" hidden="1" xr:uid="{00000000-0005-0000-0000-00000B1D0000}"/>
    <cellStyle name="Comma [0] 1715" xfId="7979" hidden="1" xr:uid="{00000000-0005-0000-0000-00000C1D0000}"/>
    <cellStyle name="Comma [0] 1715" xfId="37367" hidden="1" xr:uid="{00000000-0005-0000-0000-00000D1D0000}"/>
    <cellStyle name="Comma [0] 1716" xfId="7989" hidden="1" xr:uid="{00000000-0005-0000-0000-00000E1D0000}"/>
    <cellStyle name="Comma [0] 1716" xfId="37377" hidden="1" xr:uid="{00000000-0005-0000-0000-00000F1D0000}"/>
    <cellStyle name="Comma [0] 1717" xfId="8009" hidden="1" xr:uid="{00000000-0005-0000-0000-0000101D0000}"/>
    <cellStyle name="Comma [0] 1717" xfId="37397" hidden="1" xr:uid="{00000000-0005-0000-0000-0000111D0000}"/>
    <cellStyle name="Comma [0] 1718" xfId="8011" hidden="1" xr:uid="{00000000-0005-0000-0000-0000121D0000}"/>
    <cellStyle name="Comma [0] 1718" xfId="37399" hidden="1" xr:uid="{00000000-0005-0000-0000-0000131D0000}"/>
    <cellStyle name="Comma [0] 1719" xfId="7962" hidden="1" xr:uid="{00000000-0005-0000-0000-0000141D0000}"/>
    <cellStyle name="Comma [0] 1719" xfId="37350" hidden="1" xr:uid="{00000000-0005-0000-0000-0000151D0000}"/>
    <cellStyle name="Comma [0] 172" xfId="4807" hidden="1" xr:uid="{00000000-0005-0000-0000-0000161D0000}"/>
    <cellStyle name="Comma [0] 172" xfId="34195" hidden="1" xr:uid="{00000000-0005-0000-0000-0000171D0000}"/>
    <cellStyle name="Comma [0] 1720" xfId="7923" hidden="1" xr:uid="{00000000-0005-0000-0000-0000181D0000}"/>
    <cellStyle name="Comma [0] 1720" xfId="37311" hidden="1" xr:uid="{00000000-0005-0000-0000-0000191D0000}"/>
    <cellStyle name="Comma [0] 1721" xfId="7965" hidden="1" xr:uid="{00000000-0005-0000-0000-00001A1D0000}"/>
    <cellStyle name="Comma [0] 1721" xfId="37353" hidden="1" xr:uid="{00000000-0005-0000-0000-00001B1D0000}"/>
    <cellStyle name="Comma [0] 1722" xfId="7928" hidden="1" xr:uid="{00000000-0005-0000-0000-00001C1D0000}"/>
    <cellStyle name="Comma [0] 1722" xfId="37316" hidden="1" xr:uid="{00000000-0005-0000-0000-00001D1D0000}"/>
    <cellStyle name="Comma [0] 1723" xfId="7930" hidden="1" xr:uid="{00000000-0005-0000-0000-00001E1D0000}"/>
    <cellStyle name="Comma [0] 1723" xfId="37318" hidden="1" xr:uid="{00000000-0005-0000-0000-00001F1D0000}"/>
    <cellStyle name="Comma [0] 1724" xfId="8016" hidden="1" xr:uid="{00000000-0005-0000-0000-0000201D0000}"/>
    <cellStyle name="Comma [0] 1724" xfId="37404" hidden="1" xr:uid="{00000000-0005-0000-0000-0000211D0000}"/>
    <cellStyle name="Comma [0] 1725" xfId="7919" hidden="1" xr:uid="{00000000-0005-0000-0000-0000221D0000}"/>
    <cellStyle name="Comma [0] 1725" xfId="37307" hidden="1" xr:uid="{00000000-0005-0000-0000-0000231D0000}"/>
    <cellStyle name="Comma [0] 1726" xfId="7927" hidden="1" xr:uid="{00000000-0005-0000-0000-0000241D0000}"/>
    <cellStyle name="Comma [0] 1726" xfId="37315" hidden="1" xr:uid="{00000000-0005-0000-0000-0000251D0000}"/>
    <cellStyle name="Comma [0] 1727" xfId="8028" hidden="1" xr:uid="{00000000-0005-0000-0000-0000261D0000}"/>
    <cellStyle name="Comma [0] 1727" xfId="37416" hidden="1" xr:uid="{00000000-0005-0000-0000-0000271D0000}"/>
    <cellStyle name="Comma [0] 1728" xfId="8030" hidden="1" xr:uid="{00000000-0005-0000-0000-0000281D0000}"/>
    <cellStyle name="Comma [0] 1728" xfId="37418" hidden="1" xr:uid="{00000000-0005-0000-0000-0000291D0000}"/>
    <cellStyle name="Comma [0] 1729" xfId="8019" hidden="1" xr:uid="{00000000-0005-0000-0000-00002A1D0000}"/>
    <cellStyle name="Comma [0] 1729" xfId="37407" hidden="1" xr:uid="{00000000-0005-0000-0000-00002B1D0000}"/>
    <cellStyle name="Comma [0] 173" xfId="4395" hidden="1" xr:uid="{00000000-0005-0000-0000-00002C1D0000}"/>
    <cellStyle name="Comma [0] 173" xfId="33784" hidden="1" xr:uid="{00000000-0005-0000-0000-00002D1D0000}"/>
    <cellStyle name="Comma [0] 1730" xfId="8027" hidden="1" xr:uid="{00000000-0005-0000-0000-00002E1D0000}"/>
    <cellStyle name="Comma [0] 1730" xfId="37415" hidden="1" xr:uid="{00000000-0005-0000-0000-00002F1D0000}"/>
    <cellStyle name="Comma [0] 1731" xfId="7925" hidden="1" xr:uid="{00000000-0005-0000-0000-0000301D0000}"/>
    <cellStyle name="Comma [0] 1731" xfId="37313" hidden="1" xr:uid="{00000000-0005-0000-0000-0000311D0000}"/>
    <cellStyle name="Comma [0] 1732" xfId="8013" hidden="1" xr:uid="{00000000-0005-0000-0000-0000321D0000}"/>
    <cellStyle name="Comma [0] 1732" xfId="37401" hidden="1" xr:uid="{00000000-0005-0000-0000-0000331D0000}"/>
    <cellStyle name="Comma [0] 1733" xfId="8046" hidden="1" xr:uid="{00000000-0005-0000-0000-0000341D0000}"/>
    <cellStyle name="Comma [0] 1733" xfId="37434" hidden="1" xr:uid="{00000000-0005-0000-0000-0000351D0000}"/>
    <cellStyle name="Comma [0] 1734" xfId="8054" hidden="1" xr:uid="{00000000-0005-0000-0000-0000361D0000}"/>
    <cellStyle name="Comma [0] 1734" xfId="37442" hidden="1" xr:uid="{00000000-0005-0000-0000-0000371D0000}"/>
    <cellStyle name="Comma [0] 1735" xfId="7963" hidden="1" xr:uid="{00000000-0005-0000-0000-0000381D0000}"/>
    <cellStyle name="Comma [0] 1735" xfId="37351" hidden="1" xr:uid="{00000000-0005-0000-0000-0000391D0000}"/>
    <cellStyle name="Comma [0] 1736" xfId="8042" hidden="1" xr:uid="{00000000-0005-0000-0000-00003A1D0000}"/>
    <cellStyle name="Comma [0] 1736" xfId="37430" hidden="1" xr:uid="{00000000-0005-0000-0000-00003B1D0000}"/>
    <cellStyle name="Comma [0] 1737" xfId="8063" hidden="1" xr:uid="{00000000-0005-0000-0000-00003C1D0000}"/>
    <cellStyle name="Comma [0] 1737" xfId="37451" hidden="1" xr:uid="{00000000-0005-0000-0000-00003D1D0000}"/>
    <cellStyle name="Comma [0] 1738" xfId="8065" hidden="1" xr:uid="{00000000-0005-0000-0000-00003E1D0000}"/>
    <cellStyle name="Comma [0] 1738" xfId="37453" hidden="1" xr:uid="{00000000-0005-0000-0000-00003F1D0000}"/>
    <cellStyle name="Comma [0] 1739" xfId="8024" hidden="1" xr:uid="{00000000-0005-0000-0000-0000401D0000}"/>
    <cellStyle name="Comma [0] 1739" xfId="37412" hidden="1" xr:uid="{00000000-0005-0000-0000-0000411D0000}"/>
    <cellStyle name="Comma [0] 174" xfId="4379" hidden="1" xr:uid="{00000000-0005-0000-0000-0000421D0000}"/>
    <cellStyle name="Comma [0] 174" xfId="33768" hidden="1" xr:uid="{00000000-0005-0000-0000-0000431D0000}"/>
    <cellStyle name="Comma [0] 1740" xfId="7969" hidden="1" xr:uid="{00000000-0005-0000-0000-0000441D0000}"/>
    <cellStyle name="Comma [0] 1740" xfId="37357" hidden="1" xr:uid="{00000000-0005-0000-0000-0000451D0000}"/>
    <cellStyle name="Comma [0] 1741" xfId="8022" hidden="1" xr:uid="{00000000-0005-0000-0000-0000461D0000}"/>
    <cellStyle name="Comma [0] 1741" xfId="37410" hidden="1" xr:uid="{00000000-0005-0000-0000-0000471D0000}"/>
    <cellStyle name="Comma [0] 1742" xfId="8006" hidden="1" xr:uid="{00000000-0005-0000-0000-0000481D0000}"/>
    <cellStyle name="Comma [0] 1742" xfId="37394" hidden="1" xr:uid="{00000000-0005-0000-0000-0000491D0000}"/>
    <cellStyle name="Comma [0] 1743" xfId="8002" hidden="1" xr:uid="{00000000-0005-0000-0000-00004A1D0000}"/>
    <cellStyle name="Comma [0] 1743" xfId="37390" hidden="1" xr:uid="{00000000-0005-0000-0000-00004B1D0000}"/>
    <cellStyle name="Comma [0] 1744" xfId="8073" hidden="1" xr:uid="{00000000-0005-0000-0000-00004C1D0000}"/>
    <cellStyle name="Comma [0] 1744" xfId="37461" hidden="1" xr:uid="{00000000-0005-0000-0000-00004D1D0000}"/>
    <cellStyle name="Comma [0] 1745" xfId="7939" hidden="1" xr:uid="{00000000-0005-0000-0000-00004E1D0000}"/>
    <cellStyle name="Comma [0] 1745" xfId="37327" hidden="1" xr:uid="{00000000-0005-0000-0000-00004F1D0000}"/>
    <cellStyle name="Comma [0] 1746" xfId="7932" hidden="1" xr:uid="{00000000-0005-0000-0000-0000501D0000}"/>
    <cellStyle name="Comma [0] 1746" xfId="37320" hidden="1" xr:uid="{00000000-0005-0000-0000-0000511D0000}"/>
    <cellStyle name="Comma [0] 1747" xfId="8081" hidden="1" xr:uid="{00000000-0005-0000-0000-0000521D0000}"/>
    <cellStyle name="Comma [0] 1747" xfId="37469" hidden="1" xr:uid="{00000000-0005-0000-0000-0000531D0000}"/>
    <cellStyle name="Comma [0] 1748" xfId="8083" hidden="1" xr:uid="{00000000-0005-0000-0000-0000541D0000}"/>
    <cellStyle name="Comma [0] 1748" xfId="37471" hidden="1" xr:uid="{00000000-0005-0000-0000-0000551D0000}"/>
    <cellStyle name="Comma [0] 1749" xfId="8032" hidden="1" xr:uid="{00000000-0005-0000-0000-0000561D0000}"/>
    <cellStyle name="Comma [0] 1749" xfId="37420" hidden="1" xr:uid="{00000000-0005-0000-0000-0000571D0000}"/>
    <cellStyle name="Comma [0] 175" xfId="4858" hidden="1" xr:uid="{00000000-0005-0000-0000-0000581D0000}"/>
    <cellStyle name="Comma [0] 175" xfId="34246" hidden="1" xr:uid="{00000000-0005-0000-0000-0000591D0000}"/>
    <cellStyle name="Comma [0] 1750" xfId="8008" hidden="1" xr:uid="{00000000-0005-0000-0000-00005A1D0000}"/>
    <cellStyle name="Comma [0] 1750" xfId="37396" hidden="1" xr:uid="{00000000-0005-0000-0000-00005B1D0000}"/>
    <cellStyle name="Comma [0] 1751" xfId="8043" hidden="1" xr:uid="{00000000-0005-0000-0000-00005C1D0000}"/>
    <cellStyle name="Comma [0] 1751" xfId="37431" hidden="1" xr:uid="{00000000-0005-0000-0000-00005D1D0000}"/>
    <cellStyle name="Comma [0] 1752" xfId="7975" hidden="1" xr:uid="{00000000-0005-0000-0000-00005E1D0000}"/>
    <cellStyle name="Comma [0] 1752" xfId="37363" hidden="1" xr:uid="{00000000-0005-0000-0000-00005F1D0000}"/>
    <cellStyle name="Comma [0] 1753" xfId="8045" hidden="1" xr:uid="{00000000-0005-0000-0000-0000601D0000}"/>
    <cellStyle name="Comma [0] 1753" xfId="37433" hidden="1" xr:uid="{00000000-0005-0000-0000-0000611D0000}"/>
    <cellStyle name="Comma [0] 1754" xfId="8090" hidden="1" xr:uid="{00000000-0005-0000-0000-0000621D0000}"/>
    <cellStyle name="Comma [0] 1754" xfId="37478" hidden="1" xr:uid="{00000000-0005-0000-0000-0000631D0000}"/>
    <cellStyle name="Comma [0] 1755" xfId="8033" hidden="1" xr:uid="{00000000-0005-0000-0000-0000641D0000}"/>
    <cellStyle name="Comma [0] 1755" xfId="37421" hidden="1" xr:uid="{00000000-0005-0000-0000-0000651D0000}"/>
    <cellStyle name="Comma [0] 1756" xfId="7990" hidden="1" xr:uid="{00000000-0005-0000-0000-0000661D0000}"/>
    <cellStyle name="Comma [0] 1756" xfId="37378" hidden="1" xr:uid="{00000000-0005-0000-0000-0000671D0000}"/>
    <cellStyle name="Comma [0] 1757" xfId="8096" hidden="1" xr:uid="{00000000-0005-0000-0000-0000681D0000}"/>
    <cellStyle name="Comma [0] 1757" xfId="37484" hidden="1" xr:uid="{00000000-0005-0000-0000-0000691D0000}"/>
    <cellStyle name="Comma [0] 1758" xfId="8098" hidden="1" xr:uid="{00000000-0005-0000-0000-00006A1D0000}"/>
    <cellStyle name="Comma [0] 1758" xfId="37486" hidden="1" xr:uid="{00000000-0005-0000-0000-00006B1D0000}"/>
    <cellStyle name="Comma [0] 1759" xfId="8051" hidden="1" xr:uid="{00000000-0005-0000-0000-00006C1D0000}"/>
    <cellStyle name="Comma [0] 1759" xfId="37439" hidden="1" xr:uid="{00000000-0005-0000-0000-00006D1D0000}"/>
    <cellStyle name="Comma [0] 176" xfId="4388" hidden="1" xr:uid="{00000000-0005-0000-0000-00006E1D0000}"/>
    <cellStyle name="Comma [0] 176" xfId="33777" hidden="1" xr:uid="{00000000-0005-0000-0000-00006F1D0000}"/>
    <cellStyle name="Comma [0] 1760" xfId="8057" hidden="1" xr:uid="{00000000-0005-0000-0000-0000701D0000}"/>
    <cellStyle name="Comma [0] 1760" xfId="37445" hidden="1" xr:uid="{00000000-0005-0000-0000-0000711D0000}"/>
    <cellStyle name="Comma [0] 1761" xfId="7938" hidden="1" xr:uid="{00000000-0005-0000-0000-0000721D0000}"/>
    <cellStyle name="Comma [0] 1761" xfId="37326" hidden="1" xr:uid="{00000000-0005-0000-0000-0000731D0000}"/>
    <cellStyle name="Comma [0] 1762" xfId="8007" hidden="1" xr:uid="{00000000-0005-0000-0000-0000741D0000}"/>
    <cellStyle name="Comma [0] 1762" xfId="37395" hidden="1" xr:uid="{00000000-0005-0000-0000-0000751D0000}"/>
    <cellStyle name="Comma [0] 1763" xfId="8015" hidden="1" xr:uid="{00000000-0005-0000-0000-0000761D0000}"/>
    <cellStyle name="Comma [0] 1763" xfId="37403" hidden="1" xr:uid="{00000000-0005-0000-0000-0000771D0000}"/>
    <cellStyle name="Comma [0] 1764" xfId="8104" hidden="1" xr:uid="{00000000-0005-0000-0000-0000781D0000}"/>
    <cellStyle name="Comma [0] 1764" xfId="37492" hidden="1" xr:uid="{00000000-0005-0000-0000-0000791D0000}"/>
    <cellStyle name="Comma [0] 1765" xfId="8018" hidden="1" xr:uid="{00000000-0005-0000-0000-00007A1D0000}"/>
    <cellStyle name="Comma [0] 1765" xfId="37406" hidden="1" xr:uid="{00000000-0005-0000-0000-00007B1D0000}"/>
    <cellStyle name="Comma [0] 1766" xfId="7978" hidden="1" xr:uid="{00000000-0005-0000-0000-00007C1D0000}"/>
    <cellStyle name="Comma [0] 1766" xfId="37366" hidden="1" xr:uid="{00000000-0005-0000-0000-00007D1D0000}"/>
    <cellStyle name="Comma [0] 1767" xfId="8109" hidden="1" xr:uid="{00000000-0005-0000-0000-00007E1D0000}"/>
    <cellStyle name="Comma [0] 1767" xfId="37497" hidden="1" xr:uid="{00000000-0005-0000-0000-00007F1D0000}"/>
    <cellStyle name="Comma [0] 1768" xfId="8111" hidden="1" xr:uid="{00000000-0005-0000-0000-0000801D0000}"/>
    <cellStyle name="Comma [0] 1768" xfId="37499" hidden="1" xr:uid="{00000000-0005-0000-0000-0000811D0000}"/>
    <cellStyle name="Comma [0] 1769" xfId="8070" hidden="1" xr:uid="{00000000-0005-0000-0000-0000821D0000}"/>
    <cellStyle name="Comma [0] 1769" xfId="37458" hidden="1" xr:uid="{00000000-0005-0000-0000-0000831D0000}"/>
    <cellStyle name="Comma [0] 177" xfId="4409" hidden="1" xr:uid="{00000000-0005-0000-0000-0000841D0000}"/>
    <cellStyle name="Comma [0] 177" xfId="33798" hidden="1" xr:uid="{00000000-0005-0000-0000-0000851D0000}"/>
    <cellStyle name="Comma [0] 1770" xfId="8076" hidden="1" xr:uid="{00000000-0005-0000-0000-0000861D0000}"/>
    <cellStyle name="Comma [0] 1770" xfId="37464" hidden="1" xr:uid="{00000000-0005-0000-0000-0000871D0000}"/>
    <cellStyle name="Comma [0] 1771" xfId="7977" hidden="1" xr:uid="{00000000-0005-0000-0000-0000881D0000}"/>
    <cellStyle name="Comma [0] 1771" xfId="37365" hidden="1" xr:uid="{00000000-0005-0000-0000-0000891D0000}"/>
    <cellStyle name="Comma [0] 1772" xfId="8058" hidden="1" xr:uid="{00000000-0005-0000-0000-00008A1D0000}"/>
    <cellStyle name="Comma [0] 1772" xfId="37446" hidden="1" xr:uid="{00000000-0005-0000-0000-00008B1D0000}"/>
    <cellStyle name="Comma [0] 1773" xfId="8037" hidden="1" xr:uid="{00000000-0005-0000-0000-00008C1D0000}"/>
    <cellStyle name="Comma [0] 1773" xfId="37425" hidden="1" xr:uid="{00000000-0005-0000-0000-00008D1D0000}"/>
    <cellStyle name="Comma [0] 1774" xfId="8115" hidden="1" xr:uid="{00000000-0005-0000-0000-00008E1D0000}"/>
    <cellStyle name="Comma [0] 1774" xfId="37503" hidden="1" xr:uid="{00000000-0005-0000-0000-00008F1D0000}"/>
    <cellStyle name="Comma [0] 1775" xfId="8056" hidden="1" xr:uid="{00000000-0005-0000-0000-0000901D0000}"/>
    <cellStyle name="Comma [0] 1775" xfId="37444" hidden="1" xr:uid="{00000000-0005-0000-0000-0000911D0000}"/>
    <cellStyle name="Comma [0] 1776" xfId="7994" hidden="1" xr:uid="{00000000-0005-0000-0000-0000921D0000}"/>
    <cellStyle name="Comma [0] 1776" xfId="37382" hidden="1" xr:uid="{00000000-0005-0000-0000-0000931D0000}"/>
    <cellStyle name="Comma [0] 1777" xfId="8122" hidden="1" xr:uid="{00000000-0005-0000-0000-0000941D0000}"/>
    <cellStyle name="Comma [0] 1777" xfId="37510" hidden="1" xr:uid="{00000000-0005-0000-0000-0000951D0000}"/>
    <cellStyle name="Comma [0] 1778" xfId="8124" hidden="1" xr:uid="{00000000-0005-0000-0000-0000961D0000}"/>
    <cellStyle name="Comma [0] 1778" xfId="37512" hidden="1" xr:uid="{00000000-0005-0000-0000-0000971D0000}"/>
    <cellStyle name="Comma [0] 1779" xfId="8088" hidden="1" xr:uid="{00000000-0005-0000-0000-0000981D0000}"/>
    <cellStyle name="Comma [0] 1779" xfId="37476" hidden="1" xr:uid="{00000000-0005-0000-0000-0000991D0000}"/>
    <cellStyle name="Comma [0] 178" xfId="4870" hidden="1" xr:uid="{00000000-0005-0000-0000-00009A1D0000}"/>
    <cellStyle name="Comma [0] 178" xfId="34258" hidden="1" xr:uid="{00000000-0005-0000-0000-00009B1D0000}"/>
    <cellStyle name="Comma [0] 1780" xfId="8093" hidden="1" xr:uid="{00000000-0005-0000-0000-00009C1D0000}"/>
    <cellStyle name="Comma [0] 1780" xfId="37481" hidden="1" xr:uid="{00000000-0005-0000-0000-00009D1D0000}"/>
    <cellStyle name="Comma [0] 1781" xfId="7922" hidden="1" xr:uid="{00000000-0005-0000-0000-00009E1D0000}"/>
    <cellStyle name="Comma [0] 1781" xfId="37310" hidden="1" xr:uid="{00000000-0005-0000-0000-00009F1D0000}"/>
    <cellStyle name="Comma [0] 1782" xfId="8077" hidden="1" xr:uid="{00000000-0005-0000-0000-0000A01D0000}"/>
    <cellStyle name="Comma [0] 1782" xfId="37465" hidden="1" xr:uid="{00000000-0005-0000-0000-0000A11D0000}"/>
    <cellStyle name="Comma [0] 1783" xfId="7982" hidden="1" xr:uid="{00000000-0005-0000-0000-0000A21D0000}"/>
    <cellStyle name="Comma [0] 1783" xfId="37370" hidden="1" xr:uid="{00000000-0005-0000-0000-0000A31D0000}"/>
    <cellStyle name="Comma [0] 1784" xfId="8128" hidden="1" xr:uid="{00000000-0005-0000-0000-0000A41D0000}"/>
    <cellStyle name="Comma [0] 1784" xfId="37516" hidden="1" xr:uid="{00000000-0005-0000-0000-0000A51D0000}"/>
    <cellStyle name="Comma [0] 1785" xfId="8075" hidden="1" xr:uid="{00000000-0005-0000-0000-0000A61D0000}"/>
    <cellStyle name="Comma [0] 1785" xfId="37463" hidden="1" xr:uid="{00000000-0005-0000-0000-0000A71D0000}"/>
    <cellStyle name="Comma [0] 1786" xfId="8014" hidden="1" xr:uid="{00000000-0005-0000-0000-0000A81D0000}"/>
    <cellStyle name="Comma [0] 1786" xfId="37402" hidden="1" xr:uid="{00000000-0005-0000-0000-0000A91D0000}"/>
    <cellStyle name="Comma [0] 1787" xfId="8132" hidden="1" xr:uid="{00000000-0005-0000-0000-0000AA1D0000}"/>
    <cellStyle name="Comma [0] 1787" xfId="37520" hidden="1" xr:uid="{00000000-0005-0000-0000-0000AB1D0000}"/>
    <cellStyle name="Comma [0] 1788" xfId="8134" hidden="1" xr:uid="{00000000-0005-0000-0000-0000AC1D0000}"/>
    <cellStyle name="Comma [0] 1788" xfId="37522" hidden="1" xr:uid="{00000000-0005-0000-0000-0000AD1D0000}"/>
    <cellStyle name="Comma [0] 1789" xfId="8102" hidden="1" xr:uid="{00000000-0005-0000-0000-0000AE1D0000}"/>
    <cellStyle name="Comma [0] 1789" xfId="37490" hidden="1" xr:uid="{00000000-0005-0000-0000-0000AF1D0000}"/>
    <cellStyle name="Comma [0] 179" xfId="4872" hidden="1" xr:uid="{00000000-0005-0000-0000-0000B01D0000}"/>
    <cellStyle name="Comma [0] 179" xfId="34260" hidden="1" xr:uid="{00000000-0005-0000-0000-0000B11D0000}"/>
    <cellStyle name="Comma [0] 1790" xfId="8106" hidden="1" xr:uid="{00000000-0005-0000-0000-0000B21D0000}"/>
    <cellStyle name="Comma [0] 1790" xfId="37494" hidden="1" xr:uid="{00000000-0005-0000-0000-0000B31D0000}"/>
    <cellStyle name="Comma [0] 1791" xfId="7996" hidden="1" xr:uid="{00000000-0005-0000-0000-0000B41D0000}"/>
    <cellStyle name="Comma [0] 1791" xfId="37384" hidden="1" xr:uid="{00000000-0005-0000-0000-0000B51D0000}"/>
    <cellStyle name="Comma [0] 1792" xfId="8094" hidden="1" xr:uid="{00000000-0005-0000-0000-0000B61D0000}"/>
    <cellStyle name="Comma [0] 1792" xfId="37482" hidden="1" xr:uid="{00000000-0005-0000-0000-0000B71D0000}"/>
    <cellStyle name="Comma [0] 1793" xfId="7986" hidden="1" xr:uid="{00000000-0005-0000-0000-0000B81D0000}"/>
    <cellStyle name="Comma [0] 1793" xfId="37374" hidden="1" xr:uid="{00000000-0005-0000-0000-0000B91D0000}"/>
    <cellStyle name="Comma [0] 1794" xfId="8138" hidden="1" xr:uid="{00000000-0005-0000-0000-0000BA1D0000}"/>
    <cellStyle name="Comma [0] 1794" xfId="37526" hidden="1" xr:uid="{00000000-0005-0000-0000-0000BB1D0000}"/>
    <cellStyle name="Comma [0] 1795" xfId="8092" hidden="1" xr:uid="{00000000-0005-0000-0000-0000BC1D0000}"/>
    <cellStyle name="Comma [0] 1795" xfId="37480" hidden="1" xr:uid="{00000000-0005-0000-0000-0000BD1D0000}"/>
    <cellStyle name="Comma [0] 1796" xfId="8061" hidden="1" xr:uid="{00000000-0005-0000-0000-0000BE1D0000}"/>
    <cellStyle name="Comma [0] 1796" xfId="37449" hidden="1" xr:uid="{00000000-0005-0000-0000-0000BF1D0000}"/>
    <cellStyle name="Comma [0] 1797" xfId="8142" hidden="1" xr:uid="{00000000-0005-0000-0000-0000C01D0000}"/>
    <cellStyle name="Comma [0] 1797" xfId="37530" hidden="1" xr:uid="{00000000-0005-0000-0000-0000C11D0000}"/>
    <cellStyle name="Comma [0] 1798" xfId="8144" hidden="1" xr:uid="{00000000-0005-0000-0000-0000C21D0000}"/>
    <cellStyle name="Comma [0] 1798" xfId="37532" hidden="1" xr:uid="{00000000-0005-0000-0000-0000C31D0000}"/>
    <cellStyle name="Comma [0] 1799" xfId="8130" hidden="1" xr:uid="{00000000-0005-0000-0000-0000C41D0000}"/>
    <cellStyle name="Comma [0] 1799" xfId="37518" hidden="1" xr:uid="{00000000-0005-0000-0000-0000C51D0000}"/>
    <cellStyle name="Comma [0] 18" xfId="141" hidden="1" xr:uid="{00000000-0005-0000-0000-0000C61D0000}"/>
    <cellStyle name="Comma [0] 18" xfId="489" hidden="1" xr:uid="{00000000-0005-0000-0000-0000CA1D0000}"/>
    <cellStyle name="Comma [0] 18" xfId="654" hidden="1" xr:uid="{00000000-0005-0000-0000-0000CB1D0000}"/>
    <cellStyle name="Comma [0] 18" xfId="74" hidden="1" xr:uid="{00000000-0005-0000-0000-0000C91D0000}"/>
    <cellStyle name="Comma [0] 18" xfId="306" hidden="1" xr:uid="{00000000-0005-0000-0000-0000C71D0000}"/>
    <cellStyle name="Comma [0] 18" xfId="238" hidden="1" xr:uid="{00000000-0005-0000-0000-0000C81D0000}"/>
    <cellStyle name="Comma [0] 18" xfId="586" hidden="1" xr:uid="{00000000-0005-0000-0000-0000CC1D0000}"/>
    <cellStyle name="Comma [0] 18" xfId="992" hidden="1" xr:uid="{00000000-0005-0000-0000-0000CF1D0000}"/>
    <cellStyle name="Comma [0] 18" xfId="924" hidden="1" xr:uid="{00000000-0005-0000-0000-0000D01D0000}"/>
    <cellStyle name="Comma [0] 18" xfId="760" hidden="1" xr:uid="{00000000-0005-0000-0000-0000D11D0000}"/>
    <cellStyle name="Comma [0] 18" xfId="1169" hidden="1" xr:uid="{00000000-0005-0000-0000-0000D21D0000}"/>
    <cellStyle name="Comma [0] 18" xfId="1334" hidden="1" xr:uid="{00000000-0005-0000-0000-0000D31D0000}"/>
    <cellStyle name="Comma [0] 18" xfId="1266" hidden="1" xr:uid="{00000000-0005-0000-0000-0000D41D0000}"/>
    <cellStyle name="Comma [0] 18" xfId="1102" hidden="1" xr:uid="{00000000-0005-0000-0000-0000D51D0000}"/>
    <cellStyle name="Comma [0] 18" xfId="1497" hidden="1" xr:uid="{00000000-0005-0000-0000-0000D61D0000}"/>
    <cellStyle name="Comma [0] 18" xfId="1662" hidden="1" xr:uid="{00000000-0005-0000-0000-0000D71D0000}"/>
    <cellStyle name="Comma [0] 18" xfId="61703" hidden="1" xr:uid="{00000000-0005-0000-0000-0000EA1D0000}"/>
    <cellStyle name="Comma [0] 18" xfId="61785" hidden="1" xr:uid="{00000000-0005-0000-0000-0000EB1D0000}"/>
    <cellStyle name="Comma [0] 18" xfId="1594" hidden="1" xr:uid="{00000000-0005-0000-0000-0000D81D0000}"/>
    <cellStyle name="Comma [0] 18" xfId="1922" hidden="1" xr:uid="{00000000-0005-0000-0000-0000DC1D0000}"/>
    <cellStyle name="Comma [0] 18" xfId="1758" hidden="1" xr:uid="{00000000-0005-0000-0000-0000DD1D0000}"/>
    <cellStyle name="Comma [0] 18" xfId="1990" hidden="1" xr:uid="{00000000-0005-0000-0000-0000DB1D0000}"/>
    <cellStyle name="Comma [0] 18" xfId="1430" hidden="1" xr:uid="{00000000-0005-0000-0000-0000D91D0000}"/>
    <cellStyle name="Comma [0] 18" xfId="1825" hidden="1" xr:uid="{00000000-0005-0000-0000-0000DA1D0000}"/>
    <cellStyle name="Comma [0] 18" xfId="2156" hidden="1" xr:uid="{00000000-0005-0000-0000-0000DE1D0000}"/>
    <cellStyle name="Comma [0] 18" xfId="2089" hidden="1" xr:uid="{00000000-0005-0000-0000-0000E11D0000}"/>
    <cellStyle name="Comma [0] 18" xfId="4519" hidden="1" xr:uid="{00000000-0005-0000-0000-0000E21D0000}"/>
    <cellStyle name="Comma [0] 18" xfId="422" hidden="1" xr:uid="{00000000-0005-0000-0000-0000CD1D0000}"/>
    <cellStyle name="Comma [0] 18" xfId="827" hidden="1" xr:uid="{00000000-0005-0000-0000-0000CE1D0000}"/>
    <cellStyle name="Comma [0] 18" xfId="33907" hidden="1" xr:uid="{00000000-0005-0000-0000-0000E31D0000}"/>
    <cellStyle name="Comma [0] 18" xfId="61458" hidden="1" xr:uid="{00000000-0005-0000-0000-0000E71D0000}"/>
    <cellStyle name="Comma [0] 18" xfId="61541" hidden="1" xr:uid="{00000000-0005-0000-0000-0000E81D0000}"/>
    <cellStyle name="Comma [0] 18" xfId="61376" hidden="1" xr:uid="{00000000-0005-0000-0000-0000E61D0000}"/>
    <cellStyle name="Comma [0] 18" xfId="61210" hidden="1" xr:uid="{00000000-0005-0000-0000-0000E41D0000}"/>
    <cellStyle name="Comma [0] 18" xfId="61623" hidden="1" xr:uid="{00000000-0005-0000-0000-0000E91D0000}"/>
    <cellStyle name="Comma [0] 18" xfId="61292" hidden="1" xr:uid="{00000000-0005-0000-0000-0000E51D0000}"/>
    <cellStyle name="Comma [0] 18" xfId="61867" hidden="1" xr:uid="{00000000-0005-0000-0000-0000EC1D0000}"/>
    <cellStyle name="Comma [0] 18" xfId="61949" hidden="1" xr:uid="{00000000-0005-0000-0000-0000ED1D0000}"/>
    <cellStyle name="Comma [0] 18" xfId="62033" hidden="1" xr:uid="{00000000-0005-0000-0000-0000EE1D0000}"/>
    <cellStyle name="Comma [0] 18" xfId="62115" hidden="1" xr:uid="{00000000-0005-0000-0000-0000EF1D0000}"/>
    <cellStyle name="Comma [0] 18" xfId="62197" hidden="1" xr:uid="{00000000-0005-0000-0000-0000F01D0000}"/>
    <cellStyle name="Comma [0] 18" xfId="62279" hidden="1" xr:uid="{00000000-0005-0000-0000-0000F11D0000}"/>
    <cellStyle name="Comma [0] 18" xfId="62359" hidden="1" xr:uid="{00000000-0005-0000-0000-0000F21D0000}"/>
    <cellStyle name="Comma [0] 18" xfId="62441" hidden="1" xr:uid="{00000000-0005-0000-0000-0000F31D0000}"/>
    <cellStyle name="Comma [0] 18" xfId="62516" hidden="1" xr:uid="{00000000-0005-0000-0000-0000F41D0000}"/>
    <cellStyle name="Comma [0] 18" xfId="2320" hidden="1" xr:uid="{00000000-0005-0000-0000-0000DF1D0000}"/>
    <cellStyle name="Comma [0] 18" xfId="2253" hidden="1" xr:uid="{00000000-0005-0000-0000-0000E01D0000}"/>
    <cellStyle name="Comma [0] 18" xfId="62598" hidden="1" xr:uid="{00000000-0005-0000-0000-0000F51D0000}"/>
    <cellStyle name="Comma [0] 18" xfId="62928" hidden="1" xr:uid="{00000000-0005-0000-0000-0000F91D0000}"/>
    <cellStyle name="Comma [0] 18" xfId="63008" hidden="1" xr:uid="{00000000-0005-0000-0000-0000FA1D0000}"/>
    <cellStyle name="Comma [0] 18" xfId="62846" hidden="1" xr:uid="{00000000-0005-0000-0000-0000F81D0000}"/>
    <cellStyle name="Comma [0] 18" xfId="62682" hidden="1" xr:uid="{00000000-0005-0000-0000-0000F61D0000}"/>
    <cellStyle name="Comma [0] 18" xfId="62764" hidden="1" xr:uid="{00000000-0005-0000-0000-0000F71D0000}"/>
    <cellStyle name="Comma [0] 18" xfId="63090" hidden="1" xr:uid="{00000000-0005-0000-0000-0000FB1D0000}"/>
    <cellStyle name="Comma [0] 180" xfId="4861" hidden="1" xr:uid="{00000000-0005-0000-0000-0000FC1D0000}"/>
    <cellStyle name="Comma [0] 180" xfId="34249" hidden="1" xr:uid="{00000000-0005-0000-0000-0000FD1D0000}"/>
    <cellStyle name="Comma [0] 1800" xfId="8117" hidden="1" xr:uid="{00000000-0005-0000-0000-0000FE1D0000}"/>
    <cellStyle name="Comma [0] 1800" xfId="37505" hidden="1" xr:uid="{00000000-0005-0000-0000-0000FF1D0000}"/>
    <cellStyle name="Comma [0] 1801" xfId="8141" hidden="1" xr:uid="{00000000-0005-0000-0000-0000001E0000}"/>
    <cellStyle name="Comma [0] 1801" xfId="37529" hidden="1" xr:uid="{00000000-0005-0000-0000-0000011E0000}"/>
    <cellStyle name="Comma [0] 1802" xfId="8107" hidden="1" xr:uid="{00000000-0005-0000-0000-0000021E0000}"/>
    <cellStyle name="Comma [0] 1802" xfId="37495" hidden="1" xr:uid="{00000000-0005-0000-0000-0000031E0000}"/>
    <cellStyle name="Comma [0] 1803" xfId="8079" hidden="1" xr:uid="{00000000-0005-0000-0000-0000041E0000}"/>
    <cellStyle name="Comma [0] 1803" xfId="37467" hidden="1" xr:uid="{00000000-0005-0000-0000-0000051E0000}"/>
    <cellStyle name="Comma [0] 1804" xfId="8146" hidden="1" xr:uid="{00000000-0005-0000-0000-0000061E0000}"/>
    <cellStyle name="Comma [0] 1804" xfId="37534" hidden="1" xr:uid="{00000000-0005-0000-0000-0000071E0000}"/>
    <cellStyle name="Comma [0] 1805" xfId="8103" hidden="1" xr:uid="{00000000-0005-0000-0000-0000081E0000}"/>
    <cellStyle name="Comma [0] 1805" xfId="37491" hidden="1" xr:uid="{00000000-0005-0000-0000-0000091E0000}"/>
    <cellStyle name="Comma [0] 1806" xfId="8137" hidden="1" xr:uid="{00000000-0005-0000-0000-00000A1E0000}"/>
    <cellStyle name="Comma [0] 1806" xfId="37525" hidden="1" xr:uid="{00000000-0005-0000-0000-00000B1E0000}"/>
    <cellStyle name="Comma [0] 1807" xfId="8150" hidden="1" xr:uid="{00000000-0005-0000-0000-00000C1E0000}"/>
    <cellStyle name="Comma [0] 1807" xfId="37538" hidden="1" xr:uid="{00000000-0005-0000-0000-00000D1E0000}"/>
    <cellStyle name="Comma [0] 1808" xfId="8152" hidden="1" xr:uid="{00000000-0005-0000-0000-00000E1E0000}"/>
    <cellStyle name="Comma [0] 1808" xfId="37540" hidden="1" xr:uid="{00000000-0005-0000-0000-00000F1E0000}"/>
    <cellStyle name="Comma [0] 1809" xfId="8020" hidden="1" xr:uid="{00000000-0005-0000-0000-0000101E0000}"/>
    <cellStyle name="Comma [0] 1809" xfId="37408" hidden="1" xr:uid="{00000000-0005-0000-0000-0000111E0000}"/>
    <cellStyle name="Comma [0] 181" xfId="4869" hidden="1" xr:uid="{00000000-0005-0000-0000-0000121E0000}"/>
    <cellStyle name="Comma [0] 181" xfId="34257" hidden="1" xr:uid="{00000000-0005-0000-0000-0000131E0000}"/>
    <cellStyle name="Comma [0] 1810" xfId="8140" hidden="1" xr:uid="{00000000-0005-0000-0000-0000141E0000}"/>
    <cellStyle name="Comma [0] 1810" xfId="37528" hidden="1" xr:uid="{00000000-0005-0000-0000-0000151E0000}"/>
    <cellStyle name="Comma [0] 1811" xfId="8080" hidden="1" xr:uid="{00000000-0005-0000-0000-0000161E0000}"/>
    <cellStyle name="Comma [0] 1811" xfId="37468" hidden="1" xr:uid="{00000000-0005-0000-0000-0000171E0000}"/>
    <cellStyle name="Comma [0] 1812" xfId="8114" hidden="1" xr:uid="{00000000-0005-0000-0000-0000181E0000}"/>
    <cellStyle name="Comma [0] 1812" xfId="37502" hidden="1" xr:uid="{00000000-0005-0000-0000-0000191E0000}"/>
    <cellStyle name="Comma [0] 1813" xfId="8127" hidden="1" xr:uid="{00000000-0005-0000-0000-00001A1E0000}"/>
    <cellStyle name="Comma [0] 1813" xfId="37515" hidden="1" xr:uid="{00000000-0005-0000-0000-00001B1E0000}"/>
    <cellStyle name="Comma [0] 1814" xfId="8155" hidden="1" xr:uid="{00000000-0005-0000-0000-00001C1E0000}"/>
    <cellStyle name="Comma [0] 1814" xfId="37543" hidden="1" xr:uid="{00000000-0005-0000-0000-00001D1E0000}"/>
    <cellStyle name="Comma [0] 1815" xfId="8118" hidden="1" xr:uid="{00000000-0005-0000-0000-00001E1E0000}"/>
    <cellStyle name="Comma [0] 1815" xfId="37506" hidden="1" xr:uid="{00000000-0005-0000-0000-00001F1E0000}"/>
    <cellStyle name="Comma [0] 1816" xfId="8078" hidden="1" xr:uid="{00000000-0005-0000-0000-0000201E0000}"/>
    <cellStyle name="Comma [0] 1816" xfId="37466" hidden="1" xr:uid="{00000000-0005-0000-0000-0000211E0000}"/>
    <cellStyle name="Comma [0] 1817" xfId="8158" hidden="1" xr:uid="{00000000-0005-0000-0000-0000221E0000}"/>
    <cellStyle name="Comma [0] 1817" xfId="37546" hidden="1" xr:uid="{00000000-0005-0000-0000-0000231E0000}"/>
    <cellStyle name="Comma [0] 1818" xfId="8160" hidden="1" xr:uid="{00000000-0005-0000-0000-0000241E0000}"/>
    <cellStyle name="Comma [0] 1818" xfId="37548" hidden="1" xr:uid="{00000000-0005-0000-0000-0000251E0000}"/>
    <cellStyle name="Comma [0] 1819" xfId="7879" hidden="1" xr:uid="{00000000-0005-0000-0000-0000261E0000}"/>
    <cellStyle name="Comma [0] 1819" xfId="37267" hidden="1" xr:uid="{00000000-0005-0000-0000-0000271E0000}"/>
    <cellStyle name="Comma [0] 182" xfId="4392" hidden="1" xr:uid="{00000000-0005-0000-0000-0000281E0000}"/>
    <cellStyle name="Comma [0] 182" xfId="33781" hidden="1" xr:uid="{00000000-0005-0000-0000-0000291E0000}"/>
    <cellStyle name="Comma [0] 1820" xfId="7861" hidden="1" xr:uid="{00000000-0005-0000-0000-00002A1E0000}"/>
    <cellStyle name="Comma [0] 1820" xfId="37249" hidden="1" xr:uid="{00000000-0005-0000-0000-00002B1E0000}"/>
    <cellStyle name="Comma [0] 1821" xfId="8164" hidden="1" xr:uid="{00000000-0005-0000-0000-00002C1E0000}"/>
    <cellStyle name="Comma [0] 1821" xfId="37552" hidden="1" xr:uid="{00000000-0005-0000-0000-00002D1E0000}"/>
    <cellStyle name="Comma [0] 1822" xfId="8171" hidden="1" xr:uid="{00000000-0005-0000-0000-00002E1E0000}"/>
    <cellStyle name="Comma [0] 1822" xfId="37559" hidden="1" xr:uid="{00000000-0005-0000-0000-00002F1E0000}"/>
    <cellStyle name="Comma [0] 1823" xfId="8173" hidden="1" xr:uid="{00000000-0005-0000-0000-0000301E0000}"/>
    <cellStyle name="Comma [0] 1823" xfId="37561" hidden="1" xr:uid="{00000000-0005-0000-0000-0000311E0000}"/>
    <cellStyle name="Comma [0] 1824" xfId="8163" hidden="1" xr:uid="{00000000-0005-0000-0000-0000321E0000}"/>
    <cellStyle name="Comma [0] 1824" xfId="37551" hidden="1" xr:uid="{00000000-0005-0000-0000-0000331E0000}"/>
    <cellStyle name="Comma [0] 1825" xfId="8169" hidden="1" xr:uid="{00000000-0005-0000-0000-0000341E0000}"/>
    <cellStyle name="Comma [0] 1825" xfId="37557" hidden="1" xr:uid="{00000000-0005-0000-0000-0000351E0000}"/>
    <cellStyle name="Comma [0] 1826" xfId="8176" hidden="1" xr:uid="{00000000-0005-0000-0000-0000361E0000}"/>
    <cellStyle name="Comma [0] 1826" xfId="37564" hidden="1" xr:uid="{00000000-0005-0000-0000-0000371E0000}"/>
    <cellStyle name="Comma [0] 1827" xfId="8178" hidden="1" xr:uid="{00000000-0005-0000-0000-0000381E0000}"/>
    <cellStyle name="Comma [0] 1827" xfId="37566" hidden="1" xr:uid="{00000000-0005-0000-0000-0000391E0000}"/>
    <cellStyle name="Comma [0] 1828" xfId="7953" hidden="1" xr:uid="{00000000-0005-0000-0000-00003A1E0000}"/>
    <cellStyle name="Comma [0] 1828" xfId="37341" hidden="1" xr:uid="{00000000-0005-0000-0000-00003B1E0000}"/>
    <cellStyle name="Comma [0] 1829" xfId="7909" hidden="1" xr:uid="{00000000-0005-0000-0000-00003C1E0000}"/>
    <cellStyle name="Comma [0] 1829" xfId="37297" hidden="1" xr:uid="{00000000-0005-0000-0000-00003D1E0000}"/>
    <cellStyle name="Comma [0] 183" xfId="4855" hidden="1" xr:uid="{00000000-0005-0000-0000-00003E1E0000}"/>
    <cellStyle name="Comma [0] 183" xfId="34243" hidden="1" xr:uid="{00000000-0005-0000-0000-00003F1E0000}"/>
    <cellStyle name="Comma [0] 1830" xfId="8189" hidden="1" xr:uid="{00000000-0005-0000-0000-0000401E0000}"/>
    <cellStyle name="Comma [0] 1830" xfId="37577" hidden="1" xr:uid="{00000000-0005-0000-0000-0000411E0000}"/>
    <cellStyle name="Comma [0] 1831" xfId="8198" hidden="1" xr:uid="{00000000-0005-0000-0000-0000421E0000}"/>
    <cellStyle name="Comma [0] 1831" xfId="37586" hidden="1" xr:uid="{00000000-0005-0000-0000-0000431E0000}"/>
    <cellStyle name="Comma [0] 1832" xfId="8209" hidden="1" xr:uid="{00000000-0005-0000-0000-0000441E0000}"/>
    <cellStyle name="Comma [0] 1832" xfId="37597" hidden="1" xr:uid="{00000000-0005-0000-0000-0000451E0000}"/>
    <cellStyle name="Comma [0] 1833" xfId="8215" hidden="1" xr:uid="{00000000-0005-0000-0000-0000461E0000}"/>
    <cellStyle name="Comma [0] 1833" xfId="37603" hidden="1" xr:uid="{00000000-0005-0000-0000-0000471E0000}"/>
    <cellStyle name="Comma [0] 1834" xfId="8197" hidden="1" xr:uid="{00000000-0005-0000-0000-0000481E0000}"/>
    <cellStyle name="Comma [0] 1834" xfId="37585" hidden="1" xr:uid="{00000000-0005-0000-0000-0000491E0000}"/>
    <cellStyle name="Comma [0] 1835" xfId="8207" hidden="1" xr:uid="{00000000-0005-0000-0000-00004A1E0000}"/>
    <cellStyle name="Comma [0] 1835" xfId="37595" hidden="1" xr:uid="{00000000-0005-0000-0000-00004B1E0000}"/>
    <cellStyle name="Comma [0] 1836" xfId="8227" hidden="1" xr:uid="{00000000-0005-0000-0000-00004C1E0000}"/>
    <cellStyle name="Comma [0] 1836" xfId="37615" hidden="1" xr:uid="{00000000-0005-0000-0000-00004D1E0000}"/>
    <cellStyle name="Comma [0] 1837" xfId="8229" hidden="1" xr:uid="{00000000-0005-0000-0000-00004E1E0000}"/>
    <cellStyle name="Comma [0] 1837" xfId="37617" hidden="1" xr:uid="{00000000-0005-0000-0000-00004F1E0000}"/>
    <cellStyle name="Comma [0] 1838" xfId="8180" hidden="1" xr:uid="{00000000-0005-0000-0000-0000501E0000}"/>
    <cellStyle name="Comma [0] 1838" xfId="37568" hidden="1" xr:uid="{00000000-0005-0000-0000-0000511E0000}"/>
    <cellStyle name="Comma [0] 1839" xfId="7874" hidden="1" xr:uid="{00000000-0005-0000-0000-0000521E0000}"/>
    <cellStyle name="Comma [0] 1839" xfId="37262" hidden="1" xr:uid="{00000000-0005-0000-0000-0000531E0000}"/>
    <cellStyle name="Comma [0] 184" xfId="4888" hidden="1" xr:uid="{00000000-0005-0000-0000-0000541E0000}"/>
    <cellStyle name="Comma [0] 184" xfId="34276" hidden="1" xr:uid="{00000000-0005-0000-0000-0000551E0000}"/>
    <cellStyle name="Comma [0] 1840" xfId="8183" hidden="1" xr:uid="{00000000-0005-0000-0000-0000561E0000}"/>
    <cellStyle name="Comma [0] 1840" xfId="37571" hidden="1" xr:uid="{00000000-0005-0000-0000-0000571E0000}"/>
    <cellStyle name="Comma [0] 1841" xfId="7908" hidden="1" xr:uid="{00000000-0005-0000-0000-0000581E0000}"/>
    <cellStyle name="Comma [0] 1841" xfId="37296" hidden="1" xr:uid="{00000000-0005-0000-0000-0000591E0000}"/>
    <cellStyle name="Comma [0] 1842" xfId="7907" hidden="1" xr:uid="{00000000-0005-0000-0000-00005A1E0000}"/>
    <cellStyle name="Comma [0] 1842" xfId="37295" hidden="1" xr:uid="{00000000-0005-0000-0000-00005B1E0000}"/>
    <cellStyle name="Comma [0] 1843" xfId="8234" hidden="1" xr:uid="{00000000-0005-0000-0000-00005C1E0000}"/>
    <cellStyle name="Comma [0] 1843" xfId="37622" hidden="1" xr:uid="{00000000-0005-0000-0000-00005D1E0000}"/>
    <cellStyle name="Comma [0] 1844" xfId="7876" hidden="1" xr:uid="{00000000-0005-0000-0000-00005E1E0000}"/>
    <cellStyle name="Comma [0] 1844" xfId="37264" hidden="1" xr:uid="{00000000-0005-0000-0000-00005F1E0000}"/>
    <cellStyle name="Comma [0] 1845" xfId="7910" hidden="1" xr:uid="{00000000-0005-0000-0000-0000601E0000}"/>
    <cellStyle name="Comma [0] 1845" xfId="37298" hidden="1" xr:uid="{00000000-0005-0000-0000-0000611E0000}"/>
    <cellStyle name="Comma [0] 1846" xfId="8246" hidden="1" xr:uid="{00000000-0005-0000-0000-0000621E0000}"/>
    <cellStyle name="Comma [0] 1846" xfId="37634" hidden="1" xr:uid="{00000000-0005-0000-0000-0000631E0000}"/>
    <cellStyle name="Comma [0] 1847" xfId="8248" hidden="1" xr:uid="{00000000-0005-0000-0000-0000641E0000}"/>
    <cellStyle name="Comma [0] 1847" xfId="37636" hidden="1" xr:uid="{00000000-0005-0000-0000-0000651E0000}"/>
    <cellStyle name="Comma [0] 1848" xfId="8237" hidden="1" xr:uid="{00000000-0005-0000-0000-0000661E0000}"/>
    <cellStyle name="Comma [0] 1848" xfId="37625" hidden="1" xr:uid="{00000000-0005-0000-0000-0000671E0000}"/>
    <cellStyle name="Comma [0] 1849" xfId="8245" hidden="1" xr:uid="{00000000-0005-0000-0000-0000681E0000}"/>
    <cellStyle name="Comma [0] 1849" xfId="37633" hidden="1" xr:uid="{00000000-0005-0000-0000-0000691E0000}"/>
    <cellStyle name="Comma [0] 185" xfId="4896" hidden="1" xr:uid="{00000000-0005-0000-0000-00006A1E0000}"/>
    <cellStyle name="Comma [0] 185" xfId="34284" hidden="1" xr:uid="{00000000-0005-0000-0000-00006B1E0000}"/>
    <cellStyle name="Comma [0] 1850" xfId="7872" hidden="1" xr:uid="{00000000-0005-0000-0000-00006C1E0000}"/>
    <cellStyle name="Comma [0] 1850" xfId="37260" hidden="1" xr:uid="{00000000-0005-0000-0000-00006D1E0000}"/>
    <cellStyle name="Comma [0] 1851" xfId="8231" hidden="1" xr:uid="{00000000-0005-0000-0000-00006E1E0000}"/>
    <cellStyle name="Comma [0] 1851" xfId="37619" hidden="1" xr:uid="{00000000-0005-0000-0000-00006F1E0000}"/>
    <cellStyle name="Comma [0] 1852" xfId="8264" hidden="1" xr:uid="{00000000-0005-0000-0000-0000701E0000}"/>
    <cellStyle name="Comma [0] 1852" xfId="37652" hidden="1" xr:uid="{00000000-0005-0000-0000-0000711E0000}"/>
    <cellStyle name="Comma [0] 1853" xfId="8272" hidden="1" xr:uid="{00000000-0005-0000-0000-0000721E0000}"/>
    <cellStyle name="Comma [0] 1853" xfId="37660" hidden="1" xr:uid="{00000000-0005-0000-0000-0000731E0000}"/>
    <cellStyle name="Comma [0] 1854" xfId="8181" hidden="1" xr:uid="{00000000-0005-0000-0000-0000741E0000}"/>
    <cellStyle name="Comma [0] 1854" xfId="37569" hidden="1" xr:uid="{00000000-0005-0000-0000-0000751E0000}"/>
    <cellStyle name="Comma [0] 1855" xfId="8260" hidden="1" xr:uid="{00000000-0005-0000-0000-0000761E0000}"/>
    <cellStyle name="Comma [0] 1855" xfId="37648" hidden="1" xr:uid="{00000000-0005-0000-0000-0000771E0000}"/>
    <cellStyle name="Comma [0] 1856" xfId="8281" hidden="1" xr:uid="{00000000-0005-0000-0000-0000781E0000}"/>
    <cellStyle name="Comma [0] 1856" xfId="37669" hidden="1" xr:uid="{00000000-0005-0000-0000-0000791E0000}"/>
    <cellStyle name="Comma [0] 1857" xfId="8283" hidden="1" xr:uid="{00000000-0005-0000-0000-00007A1E0000}"/>
    <cellStyle name="Comma [0] 1857" xfId="37671" hidden="1" xr:uid="{00000000-0005-0000-0000-00007B1E0000}"/>
    <cellStyle name="Comma [0] 1858" xfId="8242" hidden="1" xr:uid="{00000000-0005-0000-0000-00007C1E0000}"/>
    <cellStyle name="Comma [0] 1858" xfId="37630" hidden="1" xr:uid="{00000000-0005-0000-0000-00007D1E0000}"/>
    <cellStyle name="Comma [0] 1859" xfId="8187" hidden="1" xr:uid="{00000000-0005-0000-0000-00007E1E0000}"/>
    <cellStyle name="Comma [0] 1859" xfId="37575" hidden="1" xr:uid="{00000000-0005-0000-0000-00007F1E0000}"/>
    <cellStyle name="Comma [0] 186" xfId="4805" hidden="1" xr:uid="{00000000-0005-0000-0000-0000801E0000}"/>
    <cellStyle name="Comma [0] 186" xfId="34193" hidden="1" xr:uid="{00000000-0005-0000-0000-0000811E0000}"/>
    <cellStyle name="Comma [0] 1860" xfId="8240" hidden="1" xr:uid="{00000000-0005-0000-0000-0000821E0000}"/>
    <cellStyle name="Comma [0] 1860" xfId="37628" hidden="1" xr:uid="{00000000-0005-0000-0000-0000831E0000}"/>
    <cellStyle name="Comma [0] 1861" xfId="8224" hidden="1" xr:uid="{00000000-0005-0000-0000-0000841E0000}"/>
    <cellStyle name="Comma [0] 1861" xfId="37612" hidden="1" xr:uid="{00000000-0005-0000-0000-0000851E0000}"/>
    <cellStyle name="Comma [0] 1862" xfId="8220" hidden="1" xr:uid="{00000000-0005-0000-0000-0000861E0000}"/>
    <cellStyle name="Comma [0] 1862" xfId="37608" hidden="1" xr:uid="{00000000-0005-0000-0000-0000871E0000}"/>
    <cellStyle name="Comma [0] 1863" xfId="8291" hidden="1" xr:uid="{00000000-0005-0000-0000-0000881E0000}"/>
    <cellStyle name="Comma [0] 1863" xfId="37679" hidden="1" xr:uid="{00000000-0005-0000-0000-0000891E0000}"/>
    <cellStyle name="Comma [0] 1864" xfId="7864" hidden="1" xr:uid="{00000000-0005-0000-0000-00008A1E0000}"/>
    <cellStyle name="Comma [0] 1864" xfId="37252" hidden="1" xr:uid="{00000000-0005-0000-0000-00008B1E0000}"/>
    <cellStyle name="Comma [0] 1865" xfId="7952" hidden="1" xr:uid="{00000000-0005-0000-0000-00008C1E0000}"/>
    <cellStyle name="Comma [0] 1865" xfId="37340" hidden="1" xr:uid="{00000000-0005-0000-0000-00008D1E0000}"/>
    <cellStyle name="Comma [0] 1866" xfId="8299" hidden="1" xr:uid="{00000000-0005-0000-0000-00008E1E0000}"/>
    <cellStyle name="Comma [0] 1866" xfId="37687" hidden="1" xr:uid="{00000000-0005-0000-0000-00008F1E0000}"/>
    <cellStyle name="Comma [0] 1867" xfId="8301" hidden="1" xr:uid="{00000000-0005-0000-0000-0000901E0000}"/>
    <cellStyle name="Comma [0] 1867" xfId="37689" hidden="1" xr:uid="{00000000-0005-0000-0000-0000911E0000}"/>
    <cellStyle name="Comma [0] 1868" xfId="8250" hidden="1" xr:uid="{00000000-0005-0000-0000-0000921E0000}"/>
    <cellStyle name="Comma [0] 1868" xfId="37638" hidden="1" xr:uid="{00000000-0005-0000-0000-0000931E0000}"/>
    <cellStyle name="Comma [0] 1869" xfId="8226" hidden="1" xr:uid="{00000000-0005-0000-0000-0000941E0000}"/>
    <cellStyle name="Comma [0] 1869" xfId="37614" hidden="1" xr:uid="{00000000-0005-0000-0000-0000951E0000}"/>
    <cellStyle name="Comma [0] 187" xfId="4884" hidden="1" xr:uid="{00000000-0005-0000-0000-0000961E0000}"/>
    <cellStyle name="Comma [0] 187" xfId="34272" hidden="1" xr:uid="{00000000-0005-0000-0000-0000971E0000}"/>
    <cellStyle name="Comma [0] 1870" xfId="8261" hidden="1" xr:uid="{00000000-0005-0000-0000-0000981E0000}"/>
    <cellStyle name="Comma [0] 1870" xfId="37649" hidden="1" xr:uid="{00000000-0005-0000-0000-0000991E0000}"/>
    <cellStyle name="Comma [0] 1871" xfId="8193" hidden="1" xr:uid="{00000000-0005-0000-0000-00009A1E0000}"/>
    <cellStyle name="Comma [0] 1871" xfId="37581" hidden="1" xr:uid="{00000000-0005-0000-0000-00009B1E0000}"/>
    <cellStyle name="Comma [0] 1872" xfId="8263" hidden="1" xr:uid="{00000000-0005-0000-0000-00009C1E0000}"/>
    <cellStyle name="Comma [0] 1872" xfId="37651" hidden="1" xr:uid="{00000000-0005-0000-0000-00009D1E0000}"/>
    <cellStyle name="Comma [0] 1873" xfId="8308" hidden="1" xr:uid="{00000000-0005-0000-0000-00009E1E0000}"/>
    <cellStyle name="Comma [0] 1873" xfId="37696" hidden="1" xr:uid="{00000000-0005-0000-0000-00009F1E0000}"/>
    <cellStyle name="Comma [0] 1874" xfId="8251" hidden="1" xr:uid="{00000000-0005-0000-0000-0000A01E0000}"/>
    <cellStyle name="Comma [0] 1874" xfId="37639" hidden="1" xr:uid="{00000000-0005-0000-0000-0000A11E0000}"/>
    <cellStyle name="Comma [0] 1875" xfId="8208" hidden="1" xr:uid="{00000000-0005-0000-0000-0000A21E0000}"/>
    <cellStyle name="Comma [0] 1875" xfId="37596" hidden="1" xr:uid="{00000000-0005-0000-0000-0000A31E0000}"/>
    <cellStyle name="Comma [0] 1876" xfId="8314" hidden="1" xr:uid="{00000000-0005-0000-0000-0000A41E0000}"/>
    <cellStyle name="Comma [0] 1876" xfId="37702" hidden="1" xr:uid="{00000000-0005-0000-0000-0000A51E0000}"/>
    <cellStyle name="Comma [0] 1877" xfId="8316" hidden="1" xr:uid="{00000000-0005-0000-0000-0000A61E0000}"/>
    <cellStyle name="Comma [0] 1877" xfId="37704" hidden="1" xr:uid="{00000000-0005-0000-0000-0000A71E0000}"/>
    <cellStyle name="Comma [0] 1878" xfId="8269" hidden="1" xr:uid="{00000000-0005-0000-0000-0000A81E0000}"/>
    <cellStyle name="Comma [0] 1878" xfId="37657" hidden="1" xr:uid="{00000000-0005-0000-0000-0000A91E0000}"/>
    <cellStyle name="Comma [0] 1879" xfId="8275" hidden="1" xr:uid="{00000000-0005-0000-0000-0000AA1E0000}"/>
    <cellStyle name="Comma [0] 1879" xfId="37663" hidden="1" xr:uid="{00000000-0005-0000-0000-0000AB1E0000}"/>
    <cellStyle name="Comma [0] 188" xfId="4905" hidden="1" xr:uid="{00000000-0005-0000-0000-0000AC1E0000}"/>
    <cellStyle name="Comma [0] 188" xfId="34293" hidden="1" xr:uid="{00000000-0005-0000-0000-0000AD1E0000}"/>
    <cellStyle name="Comma [0] 1880" xfId="7901" hidden="1" xr:uid="{00000000-0005-0000-0000-0000AE1E0000}"/>
    <cellStyle name="Comma [0] 1880" xfId="37289" hidden="1" xr:uid="{00000000-0005-0000-0000-0000AF1E0000}"/>
    <cellStyle name="Comma [0] 1881" xfId="8225" hidden="1" xr:uid="{00000000-0005-0000-0000-0000B01E0000}"/>
    <cellStyle name="Comma [0] 1881" xfId="37613" hidden="1" xr:uid="{00000000-0005-0000-0000-0000B11E0000}"/>
    <cellStyle name="Comma [0] 1882" xfId="8233" hidden="1" xr:uid="{00000000-0005-0000-0000-0000B21E0000}"/>
    <cellStyle name="Comma [0] 1882" xfId="37621" hidden="1" xr:uid="{00000000-0005-0000-0000-0000B31E0000}"/>
    <cellStyle name="Comma [0] 1883" xfId="8322" hidden="1" xr:uid="{00000000-0005-0000-0000-0000B41E0000}"/>
    <cellStyle name="Comma [0] 1883" xfId="37710" hidden="1" xr:uid="{00000000-0005-0000-0000-0000B51E0000}"/>
    <cellStyle name="Comma [0] 1884" xfId="8236" hidden="1" xr:uid="{00000000-0005-0000-0000-0000B61E0000}"/>
    <cellStyle name="Comma [0] 1884" xfId="37624" hidden="1" xr:uid="{00000000-0005-0000-0000-0000B71E0000}"/>
    <cellStyle name="Comma [0] 1885" xfId="8196" hidden="1" xr:uid="{00000000-0005-0000-0000-0000B81E0000}"/>
    <cellStyle name="Comma [0] 1885" xfId="37584" hidden="1" xr:uid="{00000000-0005-0000-0000-0000B91E0000}"/>
    <cellStyle name="Comma [0] 1886" xfId="8327" hidden="1" xr:uid="{00000000-0005-0000-0000-0000BA1E0000}"/>
    <cellStyle name="Comma [0] 1886" xfId="37715" hidden="1" xr:uid="{00000000-0005-0000-0000-0000BB1E0000}"/>
    <cellStyle name="Comma [0] 1887" xfId="8329" hidden="1" xr:uid="{00000000-0005-0000-0000-0000BC1E0000}"/>
    <cellStyle name="Comma [0] 1887" xfId="37717" hidden="1" xr:uid="{00000000-0005-0000-0000-0000BD1E0000}"/>
    <cellStyle name="Comma [0] 1888" xfId="8288" hidden="1" xr:uid="{00000000-0005-0000-0000-0000BE1E0000}"/>
    <cellStyle name="Comma [0] 1888" xfId="37676" hidden="1" xr:uid="{00000000-0005-0000-0000-0000BF1E0000}"/>
    <cellStyle name="Comma [0] 1889" xfId="8294" hidden="1" xr:uid="{00000000-0005-0000-0000-0000C01E0000}"/>
    <cellStyle name="Comma [0] 1889" xfId="37682" hidden="1" xr:uid="{00000000-0005-0000-0000-0000C11E0000}"/>
    <cellStyle name="Comma [0] 189" xfId="4907" hidden="1" xr:uid="{00000000-0005-0000-0000-0000C21E0000}"/>
    <cellStyle name="Comma [0] 189" xfId="34295" hidden="1" xr:uid="{00000000-0005-0000-0000-0000C31E0000}"/>
    <cellStyle name="Comma [0] 1890" xfId="8195" hidden="1" xr:uid="{00000000-0005-0000-0000-0000C41E0000}"/>
    <cellStyle name="Comma [0] 1890" xfId="37583" hidden="1" xr:uid="{00000000-0005-0000-0000-0000C51E0000}"/>
    <cellStyle name="Comma [0] 1891" xfId="8276" hidden="1" xr:uid="{00000000-0005-0000-0000-0000C61E0000}"/>
    <cellStyle name="Comma [0] 1891" xfId="37664" hidden="1" xr:uid="{00000000-0005-0000-0000-0000C71E0000}"/>
    <cellStyle name="Comma [0] 1892" xfId="8255" hidden="1" xr:uid="{00000000-0005-0000-0000-0000C81E0000}"/>
    <cellStyle name="Comma [0] 1892" xfId="37643" hidden="1" xr:uid="{00000000-0005-0000-0000-0000C91E0000}"/>
    <cellStyle name="Comma [0] 1893" xfId="8333" hidden="1" xr:uid="{00000000-0005-0000-0000-0000CA1E0000}"/>
    <cellStyle name="Comma [0] 1893" xfId="37721" hidden="1" xr:uid="{00000000-0005-0000-0000-0000CB1E0000}"/>
    <cellStyle name="Comma [0] 1894" xfId="8274" hidden="1" xr:uid="{00000000-0005-0000-0000-0000CC1E0000}"/>
    <cellStyle name="Comma [0] 1894" xfId="37662" hidden="1" xr:uid="{00000000-0005-0000-0000-0000CD1E0000}"/>
    <cellStyle name="Comma [0] 1895" xfId="8212" hidden="1" xr:uid="{00000000-0005-0000-0000-0000CE1E0000}"/>
    <cellStyle name="Comma [0] 1895" xfId="37600" hidden="1" xr:uid="{00000000-0005-0000-0000-0000CF1E0000}"/>
    <cellStyle name="Comma [0] 1896" xfId="8340" hidden="1" xr:uid="{00000000-0005-0000-0000-0000D01E0000}"/>
    <cellStyle name="Comma [0] 1896" xfId="37728" hidden="1" xr:uid="{00000000-0005-0000-0000-0000D11E0000}"/>
    <cellStyle name="Comma [0] 1897" xfId="8342" hidden="1" xr:uid="{00000000-0005-0000-0000-0000D21E0000}"/>
    <cellStyle name="Comma [0] 1897" xfId="37730" hidden="1" xr:uid="{00000000-0005-0000-0000-0000D31E0000}"/>
    <cellStyle name="Comma [0] 1898" xfId="8306" hidden="1" xr:uid="{00000000-0005-0000-0000-0000D41E0000}"/>
    <cellStyle name="Comma [0] 1898" xfId="37694" hidden="1" xr:uid="{00000000-0005-0000-0000-0000D51E0000}"/>
    <cellStyle name="Comma [0] 1899" xfId="8311" hidden="1" xr:uid="{00000000-0005-0000-0000-0000D61E0000}"/>
    <cellStyle name="Comma [0] 1899" xfId="37699" hidden="1" xr:uid="{00000000-0005-0000-0000-0000D71E0000}"/>
    <cellStyle name="Comma [0] 19" xfId="61543" hidden="1" xr:uid="{00000000-0005-0000-0000-0000FA1E0000}"/>
    <cellStyle name="Comma [0] 19" xfId="4544" hidden="1" xr:uid="{00000000-0005-0000-0000-0000F41E0000}"/>
    <cellStyle name="Comma [0] 19" xfId="72" hidden="1" xr:uid="{00000000-0005-0000-0000-0000DB1E0000}"/>
    <cellStyle name="Comma [0] 19" xfId="62199" hidden="1" xr:uid="{00000000-0005-0000-0000-0000021F0000}"/>
    <cellStyle name="Comma [0] 19" xfId="1336" hidden="1" xr:uid="{00000000-0005-0000-0000-0000E51E0000}"/>
    <cellStyle name="Comma [0] 19" xfId="2251" hidden="1" xr:uid="{00000000-0005-0000-0000-0000F21E0000}"/>
    <cellStyle name="Comma [0] 19" xfId="2087" hidden="1" xr:uid="{00000000-0005-0000-0000-0000F31E0000}"/>
    <cellStyle name="Comma [0] 19" xfId="63010" hidden="1" xr:uid="{00000000-0005-0000-0000-00000C1F0000}"/>
    <cellStyle name="Comma [0] 19" xfId="61212" hidden="1" xr:uid="{00000000-0005-0000-0000-0000F61E0000}"/>
    <cellStyle name="Comma [0] 19" xfId="63092" hidden="1" xr:uid="{00000000-0005-0000-0000-00000D1F0000}"/>
    <cellStyle name="Comma [0] 19" xfId="61294" hidden="1" xr:uid="{00000000-0005-0000-0000-0000F71E0000}"/>
    <cellStyle name="Comma [0] 19" xfId="62930" hidden="1" xr:uid="{00000000-0005-0000-0000-00000B1F0000}"/>
    <cellStyle name="Comma [0] 19" xfId="33932" hidden="1" xr:uid="{00000000-0005-0000-0000-0000F51E0000}"/>
    <cellStyle name="Comma [0] 19" xfId="420" hidden="1" xr:uid="{00000000-0005-0000-0000-0000DF1E0000}"/>
    <cellStyle name="Comma [0] 19" xfId="829" hidden="1" xr:uid="{00000000-0005-0000-0000-0000E01E0000}"/>
    <cellStyle name="Comma [0] 19" xfId="994" hidden="1" xr:uid="{00000000-0005-0000-0000-0000E11E0000}"/>
    <cellStyle name="Comma [0] 19" xfId="62281" hidden="1" xr:uid="{00000000-0005-0000-0000-0000031F0000}"/>
    <cellStyle name="Comma [0] 19" xfId="1264" hidden="1" xr:uid="{00000000-0005-0000-0000-0000E61E0000}"/>
    <cellStyle name="Comma [0] 19" xfId="656" hidden="1" xr:uid="{00000000-0005-0000-0000-0000DD1E0000}"/>
    <cellStyle name="Comma [0] 19" xfId="584" hidden="1" xr:uid="{00000000-0005-0000-0000-0000DE1E0000}"/>
    <cellStyle name="Comma [0] 19" xfId="1756" hidden="1" xr:uid="{00000000-0005-0000-0000-0000EF1E0000}"/>
    <cellStyle name="Comma [0] 19" xfId="1499" hidden="1" xr:uid="{00000000-0005-0000-0000-0000E81E0000}"/>
    <cellStyle name="Comma [0] 19" xfId="62684" hidden="1" xr:uid="{00000000-0005-0000-0000-0000081F0000}"/>
    <cellStyle name="Comma [0] 19" xfId="2158" hidden="1" xr:uid="{00000000-0005-0000-0000-0000F01E0000}"/>
    <cellStyle name="Comma [0] 19" xfId="62117" hidden="1" xr:uid="{00000000-0005-0000-0000-0000011F0000}"/>
    <cellStyle name="Comma [0] 19" xfId="1171" hidden="1" xr:uid="{00000000-0005-0000-0000-0000E41E0000}"/>
    <cellStyle name="Comma [0] 19" xfId="62518" hidden="1" xr:uid="{00000000-0005-0000-0000-0000061F0000}"/>
    <cellStyle name="Comma [0] 19" xfId="62766" hidden="1" xr:uid="{00000000-0005-0000-0000-0000091F0000}"/>
    <cellStyle name="Comma [0] 19" xfId="62848" hidden="1" xr:uid="{00000000-0005-0000-0000-00000A1F0000}"/>
    <cellStyle name="Comma [0] 19" xfId="61378" hidden="1" xr:uid="{00000000-0005-0000-0000-0000F81E0000}"/>
    <cellStyle name="Comma [0] 19" xfId="2322" hidden="1" xr:uid="{00000000-0005-0000-0000-0000F11E0000}"/>
    <cellStyle name="Comma [0] 19" xfId="1428" hidden="1" xr:uid="{00000000-0005-0000-0000-0000EB1E0000}"/>
    <cellStyle name="Comma [0] 19" xfId="62443" hidden="1" xr:uid="{00000000-0005-0000-0000-0000051F0000}"/>
    <cellStyle name="Comma [0] 19" xfId="922" hidden="1" xr:uid="{00000000-0005-0000-0000-0000E21E0000}"/>
    <cellStyle name="Comma [0] 19" xfId="62361" hidden="1" xr:uid="{00000000-0005-0000-0000-0000041F0000}"/>
    <cellStyle name="Comma [0] 19" xfId="1100" hidden="1" xr:uid="{00000000-0005-0000-0000-0000E71E0000}"/>
    <cellStyle name="Comma [0] 19" xfId="1664" hidden="1" xr:uid="{00000000-0005-0000-0000-0000E91E0000}"/>
    <cellStyle name="Comma [0] 19" xfId="1592" hidden="1" xr:uid="{00000000-0005-0000-0000-0000EA1E0000}"/>
    <cellStyle name="Comma [0] 19" xfId="236" hidden="1" xr:uid="{00000000-0005-0000-0000-0000DA1E0000}"/>
    <cellStyle name="Comma [0] 19" xfId="1992" hidden="1" xr:uid="{00000000-0005-0000-0000-0000ED1E0000}"/>
    <cellStyle name="Comma [0] 19" xfId="143" hidden="1" xr:uid="{00000000-0005-0000-0000-0000D81E0000}"/>
    <cellStyle name="Comma [0] 19" xfId="1920" hidden="1" xr:uid="{00000000-0005-0000-0000-0000EE1E0000}"/>
    <cellStyle name="Comma [0] 19" xfId="308" hidden="1" xr:uid="{00000000-0005-0000-0000-0000D91E0000}"/>
    <cellStyle name="Comma [0] 19" xfId="1827" hidden="1" xr:uid="{00000000-0005-0000-0000-0000EC1E0000}"/>
    <cellStyle name="Comma [0] 19" xfId="61869" hidden="1" xr:uid="{00000000-0005-0000-0000-0000FE1E0000}"/>
    <cellStyle name="Comma [0] 19" xfId="61951" hidden="1" xr:uid="{00000000-0005-0000-0000-0000FF1E0000}"/>
    <cellStyle name="Comma [0] 19" xfId="62035" hidden="1" xr:uid="{00000000-0005-0000-0000-0000001F0000}"/>
    <cellStyle name="Comma [0] 19" xfId="758" hidden="1" xr:uid="{00000000-0005-0000-0000-0000E31E0000}"/>
    <cellStyle name="Comma [0] 19" xfId="61460" hidden="1" xr:uid="{00000000-0005-0000-0000-0000F91E0000}"/>
    <cellStyle name="Comma [0] 19" xfId="61625" hidden="1" xr:uid="{00000000-0005-0000-0000-0000FB1E0000}"/>
    <cellStyle name="Comma [0] 19" xfId="61705" hidden="1" xr:uid="{00000000-0005-0000-0000-0000FC1E0000}"/>
    <cellStyle name="Comma [0] 19" xfId="61787" hidden="1" xr:uid="{00000000-0005-0000-0000-0000FD1E0000}"/>
    <cellStyle name="Comma [0] 19" xfId="62600" hidden="1" xr:uid="{00000000-0005-0000-0000-0000071F0000}"/>
    <cellStyle name="Comma [0] 19" xfId="491" hidden="1" xr:uid="{00000000-0005-0000-0000-0000DC1E0000}"/>
    <cellStyle name="Comma [0] 190" xfId="4866" hidden="1" xr:uid="{00000000-0005-0000-0000-00000E1F0000}"/>
    <cellStyle name="Comma [0] 190" xfId="34254" hidden="1" xr:uid="{00000000-0005-0000-0000-00000F1F0000}"/>
    <cellStyle name="Comma [0] 1900" xfId="7875" hidden="1" xr:uid="{00000000-0005-0000-0000-0000101F0000}"/>
    <cellStyle name="Comma [0] 1900" xfId="37263" hidden="1" xr:uid="{00000000-0005-0000-0000-0000111F0000}"/>
    <cellStyle name="Comma [0] 1901" xfId="8295" hidden="1" xr:uid="{00000000-0005-0000-0000-0000121F0000}"/>
    <cellStyle name="Comma [0] 1901" xfId="37683" hidden="1" xr:uid="{00000000-0005-0000-0000-0000131F0000}"/>
    <cellStyle name="Comma [0] 1902" xfId="8200" hidden="1" xr:uid="{00000000-0005-0000-0000-0000141F0000}"/>
    <cellStyle name="Comma [0] 1902" xfId="37588" hidden="1" xr:uid="{00000000-0005-0000-0000-0000151F0000}"/>
    <cellStyle name="Comma [0] 1903" xfId="8346" hidden="1" xr:uid="{00000000-0005-0000-0000-0000161F0000}"/>
    <cellStyle name="Comma [0] 1903" xfId="37734" hidden="1" xr:uid="{00000000-0005-0000-0000-0000171F0000}"/>
    <cellStyle name="Comma [0] 1904" xfId="8293" hidden="1" xr:uid="{00000000-0005-0000-0000-0000181F0000}"/>
    <cellStyle name="Comma [0] 1904" xfId="37681" hidden="1" xr:uid="{00000000-0005-0000-0000-0000191F0000}"/>
    <cellStyle name="Comma [0] 1905" xfId="8232" hidden="1" xr:uid="{00000000-0005-0000-0000-00001A1F0000}"/>
    <cellStyle name="Comma [0] 1905" xfId="37620" hidden="1" xr:uid="{00000000-0005-0000-0000-00001B1F0000}"/>
    <cellStyle name="Comma [0] 1906" xfId="8350" hidden="1" xr:uid="{00000000-0005-0000-0000-00001C1F0000}"/>
    <cellStyle name="Comma [0] 1906" xfId="37738" hidden="1" xr:uid="{00000000-0005-0000-0000-00001D1F0000}"/>
    <cellStyle name="Comma [0] 1907" xfId="8352" hidden="1" xr:uid="{00000000-0005-0000-0000-00001E1F0000}"/>
    <cellStyle name="Comma [0] 1907" xfId="37740" hidden="1" xr:uid="{00000000-0005-0000-0000-00001F1F0000}"/>
    <cellStyle name="Comma [0] 1908" xfId="8320" hidden="1" xr:uid="{00000000-0005-0000-0000-0000201F0000}"/>
    <cellStyle name="Comma [0] 1908" xfId="37708" hidden="1" xr:uid="{00000000-0005-0000-0000-0000211F0000}"/>
    <cellStyle name="Comma [0] 1909" xfId="8324" hidden="1" xr:uid="{00000000-0005-0000-0000-0000221F0000}"/>
    <cellStyle name="Comma [0] 1909" xfId="37712" hidden="1" xr:uid="{00000000-0005-0000-0000-0000231F0000}"/>
    <cellStyle name="Comma [0] 191" xfId="4811" hidden="1" xr:uid="{00000000-0005-0000-0000-0000241F0000}"/>
    <cellStyle name="Comma [0] 191" xfId="34199" hidden="1" xr:uid="{00000000-0005-0000-0000-0000251F0000}"/>
    <cellStyle name="Comma [0] 1910" xfId="8214" hidden="1" xr:uid="{00000000-0005-0000-0000-0000261F0000}"/>
    <cellStyle name="Comma [0] 1910" xfId="37602" hidden="1" xr:uid="{00000000-0005-0000-0000-0000271F0000}"/>
    <cellStyle name="Comma [0] 1911" xfId="8312" hidden="1" xr:uid="{00000000-0005-0000-0000-0000281F0000}"/>
    <cellStyle name="Comma [0] 1911" xfId="37700" hidden="1" xr:uid="{00000000-0005-0000-0000-0000291F0000}"/>
    <cellStyle name="Comma [0] 1912" xfId="8204" hidden="1" xr:uid="{00000000-0005-0000-0000-00002A1F0000}"/>
    <cellStyle name="Comma [0] 1912" xfId="37592" hidden="1" xr:uid="{00000000-0005-0000-0000-00002B1F0000}"/>
    <cellStyle name="Comma [0] 1913" xfId="8356" hidden="1" xr:uid="{00000000-0005-0000-0000-00002C1F0000}"/>
    <cellStyle name="Comma [0] 1913" xfId="37744" hidden="1" xr:uid="{00000000-0005-0000-0000-00002D1F0000}"/>
    <cellStyle name="Comma [0] 1914" xfId="8310" hidden="1" xr:uid="{00000000-0005-0000-0000-00002E1F0000}"/>
    <cellStyle name="Comma [0] 1914" xfId="37698" hidden="1" xr:uid="{00000000-0005-0000-0000-00002F1F0000}"/>
    <cellStyle name="Comma [0] 1915" xfId="8279" hidden="1" xr:uid="{00000000-0005-0000-0000-0000301F0000}"/>
    <cellStyle name="Comma [0] 1915" xfId="37667" hidden="1" xr:uid="{00000000-0005-0000-0000-0000311F0000}"/>
    <cellStyle name="Comma [0] 1916" xfId="8360" hidden="1" xr:uid="{00000000-0005-0000-0000-0000321F0000}"/>
    <cellStyle name="Comma [0] 1916" xfId="37748" hidden="1" xr:uid="{00000000-0005-0000-0000-0000331F0000}"/>
    <cellStyle name="Comma [0] 1917" xfId="8362" hidden="1" xr:uid="{00000000-0005-0000-0000-0000341F0000}"/>
    <cellStyle name="Comma [0] 1917" xfId="37750" hidden="1" xr:uid="{00000000-0005-0000-0000-0000351F0000}"/>
    <cellStyle name="Comma [0] 1918" xfId="8348" hidden="1" xr:uid="{00000000-0005-0000-0000-0000361F0000}"/>
    <cellStyle name="Comma [0] 1918" xfId="37736" hidden="1" xr:uid="{00000000-0005-0000-0000-0000371F0000}"/>
    <cellStyle name="Comma [0] 1919" xfId="8335" hidden="1" xr:uid="{00000000-0005-0000-0000-0000381F0000}"/>
    <cellStyle name="Comma [0] 1919" xfId="37723" hidden="1" xr:uid="{00000000-0005-0000-0000-0000391F0000}"/>
    <cellStyle name="Comma [0] 192" xfId="4864" hidden="1" xr:uid="{00000000-0005-0000-0000-00003A1F0000}"/>
    <cellStyle name="Comma [0] 192" xfId="34252" hidden="1" xr:uid="{00000000-0005-0000-0000-00003B1F0000}"/>
    <cellStyle name="Comma [0] 1920" xfId="8359" hidden="1" xr:uid="{00000000-0005-0000-0000-00003C1F0000}"/>
    <cellStyle name="Comma [0] 1920" xfId="37747" hidden="1" xr:uid="{00000000-0005-0000-0000-00003D1F0000}"/>
    <cellStyle name="Comma [0] 1921" xfId="8325" hidden="1" xr:uid="{00000000-0005-0000-0000-00003E1F0000}"/>
    <cellStyle name="Comma [0] 1921" xfId="37713" hidden="1" xr:uid="{00000000-0005-0000-0000-00003F1F0000}"/>
    <cellStyle name="Comma [0] 1922" xfId="8297" hidden="1" xr:uid="{00000000-0005-0000-0000-0000401F0000}"/>
    <cellStyle name="Comma [0] 1922" xfId="37685" hidden="1" xr:uid="{00000000-0005-0000-0000-0000411F0000}"/>
    <cellStyle name="Comma [0] 1923" xfId="8364" hidden="1" xr:uid="{00000000-0005-0000-0000-0000421F0000}"/>
    <cellStyle name="Comma [0] 1923" xfId="37752" hidden="1" xr:uid="{00000000-0005-0000-0000-0000431F0000}"/>
    <cellStyle name="Comma [0] 1924" xfId="8321" hidden="1" xr:uid="{00000000-0005-0000-0000-0000441F0000}"/>
    <cellStyle name="Comma [0] 1924" xfId="37709" hidden="1" xr:uid="{00000000-0005-0000-0000-0000451F0000}"/>
    <cellStyle name="Comma [0] 1925" xfId="8355" hidden="1" xr:uid="{00000000-0005-0000-0000-0000461F0000}"/>
    <cellStyle name="Comma [0] 1925" xfId="37743" hidden="1" xr:uid="{00000000-0005-0000-0000-0000471F0000}"/>
    <cellStyle name="Comma [0] 1926" xfId="8368" hidden="1" xr:uid="{00000000-0005-0000-0000-0000481F0000}"/>
    <cellStyle name="Comma [0] 1926" xfId="37756" hidden="1" xr:uid="{00000000-0005-0000-0000-0000491F0000}"/>
    <cellStyle name="Comma [0] 1927" xfId="8370" hidden="1" xr:uid="{00000000-0005-0000-0000-00004A1F0000}"/>
    <cellStyle name="Comma [0] 1927" xfId="37758" hidden="1" xr:uid="{00000000-0005-0000-0000-00004B1F0000}"/>
    <cellStyle name="Comma [0] 1928" xfId="8238" hidden="1" xr:uid="{00000000-0005-0000-0000-00004C1F0000}"/>
    <cellStyle name="Comma [0] 1928" xfId="37626" hidden="1" xr:uid="{00000000-0005-0000-0000-00004D1F0000}"/>
    <cellStyle name="Comma [0] 1929" xfId="8358" hidden="1" xr:uid="{00000000-0005-0000-0000-00004E1F0000}"/>
    <cellStyle name="Comma [0] 1929" xfId="37746" hidden="1" xr:uid="{00000000-0005-0000-0000-00004F1F0000}"/>
    <cellStyle name="Comma [0] 193" xfId="4848" hidden="1" xr:uid="{00000000-0005-0000-0000-0000501F0000}"/>
    <cellStyle name="Comma [0] 193" xfId="34236" hidden="1" xr:uid="{00000000-0005-0000-0000-0000511F0000}"/>
    <cellStyle name="Comma [0] 1930" xfId="8298" hidden="1" xr:uid="{00000000-0005-0000-0000-0000521F0000}"/>
    <cellStyle name="Comma [0] 1930" xfId="37686" hidden="1" xr:uid="{00000000-0005-0000-0000-0000531F0000}"/>
    <cellStyle name="Comma [0] 1931" xfId="8332" hidden="1" xr:uid="{00000000-0005-0000-0000-0000541F0000}"/>
    <cellStyle name="Comma [0] 1931" xfId="37720" hidden="1" xr:uid="{00000000-0005-0000-0000-0000551F0000}"/>
    <cellStyle name="Comma [0] 1932" xfId="8345" hidden="1" xr:uid="{00000000-0005-0000-0000-0000561F0000}"/>
    <cellStyle name="Comma [0] 1932" xfId="37733" hidden="1" xr:uid="{00000000-0005-0000-0000-0000571F0000}"/>
    <cellStyle name="Comma [0] 1933" xfId="8373" hidden="1" xr:uid="{00000000-0005-0000-0000-0000581F0000}"/>
    <cellStyle name="Comma [0] 1933" xfId="37761" hidden="1" xr:uid="{00000000-0005-0000-0000-0000591F0000}"/>
    <cellStyle name="Comma [0] 1934" xfId="8336" hidden="1" xr:uid="{00000000-0005-0000-0000-00005A1F0000}"/>
    <cellStyle name="Comma [0] 1934" xfId="37724" hidden="1" xr:uid="{00000000-0005-0000-0000-00005B1F0000}"/>
    <cellStyle name="Comma [0] 1935" xfId="8296" hidden="1" xr:uid="{00000000-0005-0000-0000-00005C1F0000}"/>
    <cellStyle name="Comma [0] 1935" xfId="37684" hidden="1" xr:uid="{00000000-0005-0000-0000-00005D1F0000}"/>
    <cellStyle name="Comma [0] 1936" xfId="8375" hidden="1" xr:uid="{00000000-0005-0000-0000-00005E1F0000}"/>
    <cellStyle name="Comma [0] 1936" xfId="37763" hidden="1" xr:uid="{00000000-0005-0000-0000-00005F1F0000}"/>
    <cellStyle name="Comma [0] 1937" xfId="8377" hidden="1" xr:uid="{00000000-0005-0000-0000-0000601F0000}"/>
    <cellStyle name="Comma [0] 1937" xfId="37765" hidden="1" xr:uid="{00000000-0005-0000-0000-0000611F0000}"/>
    <cellStyle name="Comma [0] 1938" xfId="7889" hidden="1" xr:uid="{00000000-0005-0000-0000-0000621F0000}"/>
    <cellStyle name="Comma [0] 1938" xfId="37277" hidden="1" xr:uid="{00000000-0005-0000-0000-0000631F0000}"/>
    <cellStyle name="Comma [0] 1939" xfId="7886" hidden="1" xr:uid="{00000000-0005-0000-0000-0000641F0000}"/>
    <cellStyle name="Comma [0] 1939" xfId="37274" hidden="1" xr:uid="{00000000-0005-0000-0000-0000651F0000}"/>
    <cellStyle name="Comma [0] 194" xfId="4844" hidden="1" xr:uid="{00000000-0005-0000-0000-0000661F0000}"/>
    <cellStyle name="Comma [0] 194" xfId="34232" hidden="1" xr:uid="{00000000-0005-0000-0000-0000671F0000}"/>
    <cellStyle name="Comma [0] 1940" xfId="8383" hidden="1" xr:uid="{00000000-0005-0000-0000-0000681F0000}"/>
    <cellStyle name="Comma [0] 1940" xfId="37771" hidden="1" xr:uid="{00000000-0005-0000-0000-0000691F0000}"/>
    <cellStyle name="Comma [0] 1941" xfId="8389" hidden="1" xr:uid="{00000000-0005-0000-0000-00006A1F0000}"/>
    <cellStyle name="Comma [0] 1941" xfId="37777" hidden="1" xr:uid="{00000000-0005-0000-0000-00006B1F0000}"/>
    <cellStyle name="Comma [0] 1942" xfId="8391" hidden="1" xr:uid="{00000000-0005-0000-0000-00006C1F0000}"/>
    <cellStyle name="Comma [0] 1942" xfId="37779" hidden="1" xr:uid="{00000000-0005-0000-0000-00006D1F0000}"/>
    <cellStyle name="Comma [0] 1943" xfId="8382" hidden="1" xr:uid="{00000000-0005-0000-0000-00006E1F0000}"/>
    <cellStyle name="Comma [0] 1943" xfId="37770" hidden="1" xr:uid="{00000000-0005-0000-0000-00006F1F0000}"/>
    <cellStyle name="Comma [0] 1944" xfId="8387" hidden="1" xr:uid="{00000000-0005-0000-0000-0000701F0000}"/>
    <cellStyle name="Comma [0] 1944" xfId="37775" hidden="1" xr:uid="{00000000-0005-0000-0000-0000711F0000}"/>
    <cellStyle name="Comma [0] 1945" xfId="8393" hidden="1" xr:uid="{00000000-0005-0000-0000-0000721F0000}"/>
    <cellStyle name="Comma [0] 1945" xfId="37781" hidden="1" xr:uid="{00000000-0005-0000-0000-0000731F0000}"/>
    <cellStyle name="Comma [0] 1946" xfId="8395" hidden="1" xr:uid="{00000000-0005-0000-0000-0000741F0000}"/>
    <cellStyle name="Comma [0] 1946" xfId="37783" hidden="1" xr:uid="{00000000-0005-0000-0000-0000751F0000}"/>
    <cellStyle name="Comma [0] 1947" xfId="7912" hidden="1" xr:uid="{00000000-0005-0000-0000-0000761F0000}"/>
    <cellStyle name="Comma [0] 1947" xfId="37300" hidden="1" xr:uid="{00000000-0005-0000-0000-0000771F0000}"/>
    <cellStyle name="Comma [0] 1948" xfId="7914" hidden="1" xr:uid="{00000000-0005-0000-0000-0000781F0000}"/>
    <cellStyle name="Comma [0] 1948" xfId="37302" hidden="1" xr:uid="{00000000-0005-0000-0000-0000791F0000}"/>
    <cellStyle name="Comma [0] 1949" xfId="8406" hidden="1" xr:uid="{00000000-0005-0000-0000-00007A1F0000}"/>
    <cellStyle name="Comma [0] 1949" xfId="37794" hidden="1" xr:uid="{00000000-0005-0000-0000-00007B1F0000}"/>
    <cellStyle name="Comma [0] 195" xfId="4915" hidden="1" xr:uid="{00000000-0005-0000-0000-00007C1F0000}"/>
    <cellStyle name="Comma [0] 195" xfId="34303" hidden="1" xr:uid="{00000000-0005-0000-0000-00007D1F0000}"/>
    <cellStyle name="Comma [0] 1950" xfId="8415" hidden="1" xr:uid="{00000000-0005-0000-0000-00007E1F0000}"/>
    <cellStyle name="Comma [0] 1950" xfId="37803" hidden="1" xr:uid="{00000000-0005-0000-0000-00007F1F0000}"/>
    <cellStyle name="Comma [0] 1951" xfId="8426" hidden="1" xr:uid="{00000000-0005-0000-0000-0000801F0000}"/>
    <cellStyle name="Comma [0] 1951" xfId="37814" hidden="1" xr:uid="{00000000-0005-0000-0000-0000811F0000}"/>
    <cellStyle name="Comma [0] 1952" xfId="8432" hidden="1" xr:uid="{00000000-0005-0000-0000-0000821F0000}"/>
    <cellStyle name="Comma [0] 1952" xfId="37820" hidden="1" xr:uid="{00000000-0005-0000-0000-0000831F0000}"/>
    <cellStyle name="Comma [0] 1953" xfId="8414" hidden="1" xr:uid="{00000000-0005-0000-0000-0000841F0000}"/>
    <cellStyle name="Comma [0] 1953" xfId="37802" hidden="1" xr:uid="{00000000-0005-0000-0000-0000851F0000}"/>
    <cellStyle name="Comma [0] 1954" xfId="8424" hidden="1" xr:uid="{00000000-0005-0000-0000-0000861F0000}"/>
    <cellStyle name="Comma [0] 1954" xfId="37812" hidden="1" xr:uid="{00000000-0005-0000-0000-0000871F0000}"/>
    <cellStyle name="Comma [0] 1955" xfId="8444" hidden="1" xr:uid="{00000000-0005-0000-0000-0000881F0000}"/>
    <cellStyle name="Comma [0] 1955" xfId="37832" hidden="1" xr:uid="{00000000-0005-0000-0000-0000891F0000}"/>
    <cellStyle name="Comma [0] 1956" xfId="8446" hidden="1" xr:uid="{00000000-0005-0000-0000-00008A1F0000}"/>
    <cellStyle name="Comma [0] 1956" xfId="37834" hidden="1" xr:uid="{00000000-0005-0000-0000-00008B1F0000}"/>
    <cellStyle name="Comma [0] 1957" xfId="8397" hidden="1" xr:uid="{00000000-0005-0000-0000-00008C1F0000}"/>
    <cellStyle name="Comma [0] 1957" xfId="37785" hidden="1" xr:uid="{00000000-0005-0000-0000-00008D1F0000}"/>
    <cellStyle name="Comma [0] 1958" xfId="7894" hidden="1" xr:uid="{00000000-0005-0000-0000-00008E1F0000}"/>
    <cellStyle name="Comma [0] 1958" xfId="37282" hidden="1" xr:uid="{00000000-0005-0000-0000-00008F1F0000}"/>
    <cellStyle name="Comma [0] 1959" xfId="8400" hidden="1" xr:uid="{00000000-0005-0000-0000-0000901F0000}"/>
    <cellStyle name="Comma [0] 1959" xfId="37788" hidden="1" xr:uid="{00000000-0005-0000-0000-0000911F0000}"/>
    <cellStyle name="Comma [0] 196" xfId="4787" hidden="1" xr:uid="{00000000-0005-0000-0000-0000921F0000}"/>
    <cellStyle name="Comma [0] 196" xfId="34175" hidden="1" xr:uid="{00000000-0005-0000-0000-0000931F0000}"/>
    <cellStyle name="Comma [0] 1960" xfId="7899" hidden="1" xr:uid="{00000000-0005-0000-0000-0000941F0000}"/>
    <cellStyle name="Comma [0] 1960" xfId="37287" hidden="1" xr:uid="{00000000-0005-0000-0000-0000951F0000}"/>
    <cellStyle name="Comma [0] 1961" xfId="7883" hidden="1" xr:uid="{00000000-0005-0000-0000-0000961F0000}"/>
    <cellStyle name="Comma [0] 1961" xfId="37271" hidden="1" xr:uid="{00000000-0005-0000-0000-0000971F0000}"/>
    <cellStyle name="Comma [0] 1962" xfId="8451" hidden="1" xr:uid="{00000000-0005-0000-0000-0000981F0000}"/>
    <cellStyle name="Comma [0] 1962" xfId="37839" hidden="1" xr:uid="{00000000-0005-0000-0000-0000991F0000}"/>
    <cellStyle name="Comma [0] 1963" xfId="7892" hidden="1" xr:uid="{00000000-0005-0000-0000-00009A1F0000}"/>
    <cellStyle name="Comma [0] 1963" xfId="37280" hidden="1" xr:uid="{00000000-0005-0000-0000-00009B1F0000}"/>
    <cellStyle name="Comma [0] 1964" xfId="7913" hidden="1" xr:uid="{00000000-0005-0000-0000-00009C1F0000}"/>
    <cellStyle name="Comma [0] 1964" xfId="37301" hidden="1" xr:uid="{00000000-0005-0000-0000-00009D1F0000}"/>
    <cellStyle name="Comma [0] 1965" xfId="8463" hidden="1" xr:uid="{00000000-0005-0000-0000-00009E1F0000}"/>
    <cellStyle name="Comma [0] 1965" xfId="37851" hidden="1" xr:uid="{00000000-0005-0000-0000-00009F1F0000}"/>
    <cellStyle name="Comma [0] 1966" xfId="8465" hidden="1" xr:uid="{00000000-0005-0000-0000-0000A01F0000}"/>
    <cellStyle name="Comma [0] 1966" xfId="37853" hidden="1" xr:uid="{00000000-0005-0000-0000-0000A11F0000}"/>
    <cellStyle name="Comma [0] 1967" xfId="8454" hidden="1" xr:uid="{00000000-0005-0000-0000-0000A21F0000}"/>
    <cellStyle name="Comma [0] 1967" xfId="37842" hidden="1" xr:uid="{00000000-0005-0000-0000-0000A31F0000}"/>
    <cellStyle name="Comma [0] 1968" xfId="8462" hidden="1" xr:uid="{00000000-0005-0000-0000-0000A41F0000}"/>
    <cellStyle name="Comma [0] 1968" xfId="37850" hidden="1" xr:uid="{00000000-0005-0000-0000-0000A51F0000}"/>
    <cellStyle name="Comma [0] 1969" xfId="7896" hidden="1" xr:uid="{00000000-0005-0000-0000-0000A61F0000}"/>
    <cellStyle name="Comma [0] 1969" xfId="37284" hidden="1" xr:uid="{00000000-0005-0000-0000-0000A71F0000}"/>
    <cellStyle name="Comma [0] 197" xfId="4358" hidden="1" xr:uid="{00000000-0005-0000-0000-0000A81F0000}"/>
    <cellStyle name="Comma [0] 197" xfId="33747" hidden="1" xr:uid="{00000000-0005-0000-0000-0000A91F0000}"/>
    <cellStyle name="Comma [0] 1970" xfId="8448" hidden="1" xr:uid="{00000000-0005-0000-0000-0000AA1F0000}"/>
    <cellStyle name="Comma [0] 1970" xfId="37836" hidden="1" xr:uid="{00000000-0005-0000-0000-0000AB1F0000}"/>
    <cellStyle name="Comma [0] 1971" xfId="8481" hidden="1" xr:uid="{00000000-0005-0000-0000-0000AC1F0000}"/>
    <cellStyle name="Comma [0] 1971" xfId="37869" hidden="1" xr:uid="{00000000-0005-0000-0000-0000AD1F0000}"/>
    <cellStyle name="Comma [0] 1972" xfId="8489" hidden="1" xr:uid="{00000000-0005-0000-0000-0000AE1F0000}"/>
    <cellStyle name="Comma [0] 1972" xfId="37877" hidden="1" xr:uid="{00000000-0005-0000-0000-0000AF1F0000}"/>
    <cellStyle name="Comma [0] 1973" xfId="8398" hidden="1" xr:uid="{00000000-0005-0000-0000-0000B01F0000}"/>
    <cellStyle name="Comma [0] 1973" xfId="37786" hidden="1" xr:uid="{00000000-0005-0000-0000-0000B11F0000}"/>
    <cellStyle name="Comma [0] 1974" xfId="8477" hidden="1" xr:uid="{00000000-0005-0000-0000-0000B21F0000}"/>
    <cellStyle name="Comma [0] 1974" xfId="37865" hidden="1" xr:uid="{00000000-0005-0000-0000-0000B31F0000}"/>
    <cellStyle name="Comma [0] 1975" xfId="8498" hidden="1" xr:uid="{00000000-0005-0000-0000-0000B41F0000}"/>
    <cellStyle name="Comma [0] 1975" xfId="37886" hidden="1" xr:uid="{00000000-0005-0000-0000-0000B51F0000}"/>
    <cellStyle name="Comma [0] 1976" xfId="8500" hidden="1" xr:uid="{00000000-0005-0000-0000-0000B61F0000}"/>
    <cellStyle name="Comma [0] 1976" xfId="37888" hidden="1" xr:uid="{00000000-0005-0000-0000-0000B71F0000}"/>
    <cellStyle name="Comma [0] 1977" xfId="8459" hidden="1" xr:uid="{00000000-0005-0000-0000-0000B81F0000}"/>
    <cellStyle name="Comma [0] 1977" xfId="37847" hidden="1" xr:uid="{00000000-0005-0000-0000-0000B91F0000}"/>
    <cellStyle name="Comma [0] 1978" xfId="8404" hidden="1" xr:uid="{00000000-0005-0000-0000-0000BA1F0000}"/>
    <cellStyle name="Comma [0] 1978" xfId="37792" hidden="1" xr:uid="{00000000-0005-0000-0000-0000BB1F0000}"/>
    <cellStyle name="Comma [0] 1979" xfId="8457" hidden="1" xr:uid="{00000000-0005-0000-0000-0000BC1F0000}"/>
    <cellStyle name="Comma [0] 1979" xfId="37845" hidden="1" xr:uid="{00000000-0005-0000-0000-0000BD1F0000}"/>
    <cellStyle name="Comma [0] 198" xfId="4923" hidden="1" xr:uid="{00000000-0005-0000-0000-0000BE1F0000}"/>
    <cellStyle name="Comma [0] 198" xfId="34311" hidden="1" xr:uid="{00000000-0005-0000-0000-0000BF1F0000}"/>
    <cellStyle name="Comma [0] 1980" xfId="8441" hidden="1" xr:uid="{00000000-0005-0000-0000-0000C01F0000}"/>
    <cellStyle name="Comma [0] 1980" xfId="37829" hidden="1" xr:uid="{00000000-0005-0000-0000-0000C11F0000}"/>
    <cellStyle name="Comma [0] 1981" xfId="8437" hidden="1" xr:uid="{00000000-0005-0000-0000-0000C21F0000}"/>
    <cellStyle name="Comma [0] 1981" xfId="37825" hidden="1" xr:uid="{00000000-0005-0000-0000-0000C31F0000}"/>
    <cellStyle name="Comma [0] 1982" xfId="8508" hidden="1" xr:uid="{00000000-0005-0000-0000-0000C41F0000}"/>
    <cellStyle name="Comma [0] 1982" xfId="37896" hidden="1" xr:uid="{00000000-0005-0000-0000-0000C51F0000}"/>
    <cellStyle name="Comma [0] 1983" xfId="8380" hidden="1" xr:uid="{00000000-0005-0000-0000-0000C61F0000}"/>
    <cellStyle name="Comma [0] 1983" xfId="37768" hidden="1" xr:uid="{00000000-0005-0000-0000-0000C71F0000}"/>
    <cellStyle name="Comma [0] 1984" xfId="7862" hidden="1" xr:uid="{00000000-0005-0000-0000-0000C81F0000}"/>
    <cellStyle name="Comma [0] 1984" xfId="37250" hidden="1" xr:uid="{00000000-0005-0000-0000-0000C91F0000}"/>
    <cellStyle name="Comma [0] 1985" xfId="8516" hidden="1" xr:uid="{00000000-0005-0000-0000-0000CA1F0000}"/>
    <cellStyle name="Comma [0] 1985" xfId="37904" hidden="1" xr:uid="{00000000-0005-0000-0000-0000CB1F0000}"/>
    <cellStyle name="Comma [0] 1986" xfId="8518" hidden="1" xr:uid="{00000000-0005-0000-0000-0000CC1F0000}"/>
    <cellStyle name="Comma [0] 1986" xfId="37906" hidden="1" xr:uid="{00000000-0005-0000-0000-0000CD1F0000}"/>
    <cellStyle name="Comma [0] 1987" xfId="8467" hidden="1" xr:uid="{00000000-0005-0000-0000-0000CE1F0000}"/>
    <cellStyle name="Comma [0] 1987" xfId="37855" hidden="1" xr:uid="{00000000-0005-0000-0000-0000CF1F0000}"/>
    <cellStyle name="Comma [0] 1988" xfId="8443" hidden="1" xr:uid="{00000000-0005-0000-0000-0000D01F0000}"/>
    <cellStyle name="Comma [0] 1988" xfId="37831" hidden="1" xr:uid="{00000000-0005-0000-0000-0000D11F0000}"/>
    <cellStyle name="Comma [0] 1989" xfId="8478" hidden="1" xr:uid="{00000000-0005-0000-0000-0000D21F0000}"/>
    <cellStyle name="Comma [0] 1989" xfId="37866" hidden="1" xr:uid="{00000000-0005-0000-0000-0000D31F0000}"/>
    <cellStyle name="Comma [0] 199" xfId="4925" hidden="1" xr:uid="{00000000-0005-0000-0000-0000D41F0000}"/>
    <cellStyle name="Comma [0] 199" xfId="34313" hidden="1" xr:uid="{00000000-0005-0000-0000-0000D51F0000}"/>
    <cellStyle name="Comma [0] 1990" xfId="8410" hidden="1" xr:uid="{00000000-0005-0000-0000-0000D61F0000}"/>
    <cellStyle name="Comma [0] 1990" xfId="37798" hidden="1" xr:uid="{00000000-0005-0000-0000-0000D71F0000}"/>
    <cellStyle name="Comma [0] 1991" xfId="8480" hidden="1" xr:uid="{00000000-0005-0000-0000-0000D81F0000}"/>
    <cellStyle name="Comma [0] 1991" xfId="37868" hidden="1" xr:uid="{00000000-0005-0000-0000-0000D91F0000}"/>
    <cellStyle name="Comma [0] 1992" xfId="8525" hidden="1" xr:uid="{00000000-0005-0000-0000-0000DA1F0000}"/>
    <cellStyle name="Comma [0] 1992" xfId="37913" hidden="1" xr:uid="{00000000-0005-0000-0000-0000DB1F0000}"/>
    <cellStyle name="Comma [0] 1993" xfId="8468" hidden="1" xr:uid="{00000000-0005-0000-0000-0000DC1F0000}"/>
    <cellStyle name="Comma [0] 1993" xfId="37856" hidden="1" xr:uid="{00000000-0005-0000-0000-0000DD1F0000}"/>
    <cellStyle name="Comma [0] 1994" xfId="8425" hidden="1" xr:uid="{00000000-0005-0000-0000-0000DE1F0000}"/>
    <cellStyle name="Comma [0] 1994" xfId="37813" hidden="1" xr:uid="{00000000-0005-0000-0000-0000DF1F0000}"/>
    <cellStyle name="Comma [0] 1995" xfId="8531" hidden="1" xr:uid="{00000000-0005-0000-0000-0000E01F0000}"/>
    <cellStyle name="Comma [0] 1995" xfId="37919" hidden="1" xr:uid="{00000000-0005-0000-0000-0000E11F0000}"/>
    <cellStyle name="Comma [0] 1996" xfId="8533" hidden="1" xr:uid="{00000000-0005-0000-0000-0000E21F0000}"/>
    <cellStyle name="Comma [0] 1996" xfId="37921" hidden="1" xr:uid="{00000000-0005-0000-0000-0000E31F0000}"/>
    <cellStyle name="Comma [0] 1997" xfId="8486" hidden="1" xr:uid="{00000000-0005-0000-0000-0000E41F0000}"/>
    <cellStyle name="Comma [0] 1997" xfId="37874" hidden="1" xr:uid="{00000000-0005-0000-0000-0000E51F0000}"/>
    <cellStyle name="Comma [0] 1998" xfId="8492" hidden="1" xr:uid="{00000000-0005-0000-0000-0000E61F0000}"/>
    <cellStyle name="Comma [0] 1998" xfId="37880" hidden="1" xr:uid="{00000000-0005-0000-0000-0000E71F0000}"/>
    <cellStyle name="Comma [0] 1999" xfId="8379" hidden="1" xr:uid="{00000000-0005-0000-0000-0000E81F0000}"/>
    <cellStyle name="Comma [0] 1999" xfId="37767" hidden="1" xr:uid="{00000000-0005-0000-0000-0000E91F0000}"/>
    <cellStyle name="Comma [0] 2" xfId="454" hidden="1" xr:uid="{00000000-0005-0000-0000-0000F11F0000}"/>
    <cellStyle name="Comma [0] 2" xfId="618" hidden="1" xr:uid="{00000000-0005-0000-0000-0000F01F0000}"/>
    <cellStyle name="Comma [0] 2" xfId="274" hidden="1" xr:uid="{00000000-0005-0000-0000-0000EB1F0000}"/>
    <cellStyle name="Comma [0] 2" xfId="622" hidden="1" xr:uid="{00000000-0005-0000-0000-0000EF1F0000}"/>
    <cellStyle name="Comma [0] 2" xfId="1134" hidden="1" xr:uid="{00000000-0005-0000-0000-0000F91F0000}"/>
    <cellStyle name="Comma [0] 2" xfId="795" hidden="1" xr:uid="{00000000-0005-0000-0000-0000F21F0000}"/>
    <cellStyle name="Comma [0] 2" xfId="1137" hidden="1" xr:uid="{00000000-0005-0000-0000-0000F61F0000}"/>
    <cellStyle name="Comma [0] 2" xfId="1302" hidden="1" xr:uid="{00000000-0005-0000-0000-0000F71F0000}"/>
    <cellStyle name="Comma [0] 2" xfId="1298" hidden="1" xr:uid="{00000000-0005-0000-0000-0000F81F0000}"/>
    <cellStyle name="Comma [0] 2" xfId="106" hidden="1" xr:uid="{00000000-0005-0000-0000-0000ED1F0000}"/>
    <cellStyle name="Comma [0] 2" xfId="61260" hidden="1" xr:uid="{00000000-0005-0000-0000-000008200000}"/>
    <cellStyle name="Comma [0] 2" xfId="1793" hidden="1" xr:uid="{00000000-0005-0000-0000-0000FE1F0000}"/>
    <cellStyle name="Comma [0] 2" xfId="109" hidden="1" xr:uid="{00000000-0005-0000-0000-0000EA1F0000}"/>
    <cellStyle name="Comma [0] 2" xfId="2121" hidden="1" xr:uid="{00000000-0005-0000-0000-000005200000}"/>
    <cellStyle name="Comma [0] 2" xfId="1465" hidden="1" xr:uid="{00000000-0005-0000-0000-0000FA1F0000}"/>
    <cellStyle name="Comma [0] 2" xfId="2285" hidden="1" xr:uid="{00000000-0005-0000-0000-000004200000}"/>
    <cellStyle name="Comma [0] 2" xfId="960" hidden="1" xr:uid="{00000000-0005-0000-0000-0000F31F0000}"/>
    <cellStyle name="Comma [0] 2" xfId="792" hidden="1" xr:uid="{00000000-0005-0000-0000-0000F51F0000}"/>
    <cellStyle name="Comma [0] 2" xfId="1630" hidden="1" xr:uid="{00000000-0005-0000-0000-0000FB1F0000}"/>
    <cellStyle name="Comma [0] 2" xfId="1626" hidden="1" xr:uid="{00000000-0005-0000-0000-0000FC1F0000}"/>
    <cellStyle name="Comma [0] 2" xfId="270" hidden="1" xr:uid="{00000000-0005-0000-0000-0000EC1F0000}"/>
    <cellStyle name="Comma [0] 2" xfId="61344" hidden="1" xr:uid="{00000000-0005-0000-0000-000009200000}"/>
    <cellStyle name="Comma [0] 2" xfId="62083" hidden="1" xr:uid="{00000000-0005-0000-0000-000012200000}"/>
    <cellStyle name="Comma [0] 2" xfId="1790" hidden="1" xr:uid="{00000000-0005-0000-0000-000001200000}"/>
    <cellStyle name="Comma [0] 2" xfId="2124" hidden="1" xr:uid="{00000000-0005-0000-0000-000002200000}"/>
    <cellStyle name="Comma [0] 2" xfId="62976" hidden="1" xr:uid="{00000000-0005-0000-0000-00001D200000}"/>
    <cellStyle name="Comma [0] 2" xfId="61753" hidden="1" xr:uid="{00000000-0005-0000-0000-00000E200000}"/>
    <cellStyle name="Comma [0] 2" xfId="956" hidden="1" xr:uid="{00000000-0005-0000-0000-0000F41F0000}"/>
    <cellStyle name="Comma [0] 2" xfId="4518" hidden="1" xr:uid="{00000000-0005-0000-0000-000006200000}"/>
    <cellStyle name="Comma [0] 2" xfId="61178" hidden="1" xr:uid="{00000000-0005-0000-0000-000007200000}"/>
    <cellStyle name="Comma [0] 2" xfId="1462" hidden="1" xr:uid="{00000000-0005-0000-0000-0000FD1F0000}"/>
    <cellStyle name="Comma [0] 2" xfId="457" hidden="1" xr:uid="{00000000-0005-0000-0000-0000EE1F0000}"/>
    <cellStyle name="Comma [0] 2" xfId="62001" hidden="1" xr:uid="{00000000-0005-0000-0000-000011200000}"/>
    <cellStyle name="Comma [0] 2" xfId="61509" hidden="1" xr:uid="{00000000-0005-0000-0000-00000B200000}"/>
    <cellStyle name="Comma [0] 2" xfId="61591" hidden="1" xr:uid="{00000000-0005-0000-0000-00000C200000}"/>
    <cellStyle name="Comma [0] 2" xfId="61835" hidden="1" xr:uid="{00000000-0005-0000-0000-00000F200000}"/>
    <cellStyle name="Comma [0] 2" xfId="62650" hidden="1" xr:uid="{00000000-0005-0000-0000-000019200000}"/>
    <cellStyle name="Comma [0] 2" xfId="62247" hidden="1" xr:uid="{00000000-0005-0000-0000-000014200000}"/>
    <cellStyle name="Comma [0] 2" xfId="62409" hidden="1" xr:uid="{00000000-0005-0000-0000-000016200000}"/>
    <cellStyle name="Comma [0] 2" xfId="61170" hidden="1" xr:uid="{00000000-0005-0000-0000-000017200000}"/>
    <cellStyle name="Comma [0] 2" xfId="62566" hidden="1" xr:uid="{00000000-0005-0000-0000-000018200000}"/>
    <cellStyle name="Comma [0] 2" xfId="61671" hidden="1" xr:uid="{00000000-0005-0000-0000-00000D200000}"/>
    <cellStyle name="Comma [0] 2" xfId="2288" hidden="1" xr:uid="{00000000-0005-0000-0000-000003200000}"/>
    <cellStyle name="Comma [0] 2" xfId="63058" hidden="1" xr:uid="{00000000-0005-0000-0000-00001E200000}"/>
    <cellStyle name="Comma [0] 2" xfId="61426" hidden="1" xr:uid="{00000000-0005-0000-0000-00000A200000}"/>
    <cellStyle name="Comma [0] 2" xfId="1954" hidden="1" xr:uid="{00000000-0005-0000-0000-000000200000}"/>
    <cellStyle name="Comma [0] 2" xfId="62732" hidden="1" xr:uid="{00000000-0005-0000-0000-00001A200000}"/>
    <cellStyle name="Comma [0] 2" xfId="1958" hidden="1" xr:uid="{00000000-0005-0000-0000-0000FF1F0000}"/>
    <cellStyle name="Comma [0] 2" xfId="62165" hidden="1" xr:uid="{00000000-0005-0000-0000-000013200000}"/>
    <cellStyle name="Comma [0] 2" xfId="62327" hidden="1" xr:uid="{00000000-0005-0000-0000-000015200000}"/>
    <cellStyle name="Comma [0] 2" xfId="62814" hidden="1" xr:uid="{00000000-0005-0000-0000-00001B200000}"/>
    <cellStyle name="Comma [0] 2" xfId="62896" hidden="1" xr:uid="{00000000-0005-0000-0000-00001C200000}"/>
    <cellStyle name="Comma [0] 2" xfId="61917" hidden="1" xr:uid="{00000000-0005-0000-0000-000010200000}"/>
    <cellStyle name="Comma [0] 20" xfId="2249" hidden="1" xr:uid="{00000000-0005-0000-0000-000039200000}"/>
    <cellStyle name="Comma [0] 20" xfId="2085" hidden="1" xr:uid="{00000000-0005-0000-0000-00003A200000}"/>
    <cellStyle name="Comma [0] 20" xfId="1173" hidden="1" xr:uid="{00000000-0005-0000-0000-00002B200000}"/>
    <cellStyle name="Comma [0] 20" xfId="1338" hidden="1" xr:uid="{00000000-0005-0000-0000-00002C200000}"/>
    <cellStyle name="Comma [0] 20" xfId="582" hidden="1" xr:uid="{00000000-0005-0000-0000-000025200000}"/>
    <cellStyle name="Comma [0] 20" xfId="418" hidden="1" xr:uid="{00000000-0005-0000-0000-000026200000}"/>
    <cellStyle name="Comma [0] 20" xfId="61214" hidden="1" xr:uid="{00000000-0005-0000-0000-00003D200000}"/>
    <cellStyle name="Comma [0] 20" xfId="61296" hidden="1" xr:uid="{00000000-0005-0000-0000-00003E200000}"/>
    <cellStyle name="Comma [0] 20" xfId="1590" hidden="1" xr:uid="{00000000-0005-0000-0000-000031200000}"/>
    <cellStyle name="Comma [0] 20" xfId="1426" hidden="1" xr:uid="{00000000-0005-0000-0000-000032200000}"/>
    <cellStyle name="Comma [0] 20" xfId="234" hidden="1" xr:uid="{00000000-0005-0000-0000-000021200000}"/>
    <cellStyle name="Comma [0] 20" xfId="70" hidden="1" xr:uid="{00000000-0005-0000-0000-000022200000}"/>
    <cellStyle name="Comma [0] 20" xfId="4557" hidden="1" xr:uid="{00000000-0005-0000-0000-00003B200000}"/>
    <cellStyle name="Comma [0] 20" xfId="33945" hidden="1" xr:uid="{00000000-0005-0000-0000-00003C200000}"/>
    <cellStyle name="Comma [0] 20" xfId="1501" hidden="1" xr:uid="{00000000-0005-0000-0000-00002F200000}"/>
    <cellStyle name="Comma [0] 20" xfId="1666" hidden="1" xr:uid="{00000000-0005-0000-0000-000030200000}"/>
    <cellStyle name="Comma [0] 20" xfId="493" hidden="1" xr:uid="{00000000-0005-0000-0000-000023200000}"/>
    <cellStyle name="Comma [0] 20" xfId="658" hidden="1" xr:uid="{00000000-0005-0000-0000-000024200000}"/>
    <cellStyle name="Comma [0] 20" xfId="920" hidden="1" xr:uid="{00000000-0005-0000-0000-000029200000}"/>
    <cellStyle name="Comma [0] 20" xfId="756" hidden="1" xr:uid="{00000000-0005-0000-0000-00002A200000}"/>
    <cellStyle name="Comma [0] 20" xfId="310" hidden="1" xr:uid="{00000000-0005-0000-0000-000020200000}"/>
    <cellStyle name="Comma [0] 20" xfId="145" hidden="1" xr:uid="{00000000-0005-0000-0000-00001F200000}"/>
    <cellStyle name="Comma [0] 20" xfId="62520" hidden="1" xr:uid="{00000000-0005-0000-0000-00004D200000}"/>
    <cellStyle name="Comma [0] 20" xfId="62602" hidden="1" xr:uid="{00000000-0005-0000-0000-00004E200000}"/>
    <cellStyle name="Comma [0] 20" xfId="62037" hidden="1" xr:uid="{00000000-0005-0000-0000-000047200000}"/>
    <cellStyle name="Comma [0] 20" xfId="62119" hidden="1" xr:uid="{00000000-0005-0000-0000-000048200000}"/>
    <cellStyle name="Comma [0] 20" xfId="63012" hidden="1" xr:uid="{00000000-0005-0000-0000-000053200000}"/>
    <cellStyle name="Comma [0] 20" xfId="63094" hidden="1" xr:uid="{00000000-0005-0000-0000-000054200000}"/>
    <cellStyle name="Comma [0] 20" xfId="1262" hidden="1" xr:uid="{00000000-0005-0000-0000-00002D200000}"/>
    <cellStyle name="Comma [0] 20" xfId="1098" hidden="1" xr:uid="{00000000-0005-0000-0000-00002E200000}"/>
    <cellStyle name="Comma [0] 20" xfId="831" hidden="1" xr:uid="{00000000-0005-0000-0000-000027200000}"/>
    <cellStyle name="Comma [0] 20" xfId="996" hidden="1" xr:uid="{00000000-0005-0000-0000-000028200000}"/>
    <cellStyle name="Comma [0] 20" xfId="1829" hidden="1" xr:uid="{00000000-0005-0000-0000-000033200000}"/>
    <cellStyle name="Comma [0] 20" xfId="1994" hidden="1" xr:uid="{00000000-0005-0000-0000-000034200000}"/>
    <cellStyle name="Comma [0] 20" xfId="62363" hidden="1" xr:uid="{00000000-0005-0000-0000-00004B200000}"/>
    <cellStyle name="Comma [0] 20" xfId="62445" hidden="1" xr:uid="{00000000-0005-0000-0000-00004C200000}"/>
    <cellStyle name="Comma [0] 20" xfId="61871" hidden="1" xr:uid="{00000000-0005-0000-0000-000045200000}"/>
    <cellStyle name="Comma [0] 20" xfId="61953" hidden="1" xr:uid="{00000000-0005-0000-0000-000046200000}"/>
    <cellStyle name="Comma [0] 20" xfId="2160" hidden="1" xr:uid="{00000000-0005-0000-0000-000037200000}"/>
    <cellStyle name="Comma [0] 20" xfId="2324" hidden="1" xr:uid="{00000000-0005-0000-0000-000038200000}"/>
    <cellStyle name="Comma [0] 20" xfId="62850" hidden="1" xr:uid="{00000000-0005-0000-0000-000051200000}"/>
    <cellStyle name="Comma [0] 20" xfId="62932" hidden="1" xr:uid="{00000000-0005-0000-0000-000052200000}"/>
    <cellStyle name="Comma [0] 20" xfId="61545" hidden="1" xr:uid="{00000000-0005-0000-0000-000041200000}"/>
    <cellStyle name="Comma [0] 20" xfId="61627" hidden="1" xr:uid="{00000000-0005-0000-0000-000042200000}"/>
    <cellStyle name="Comma [0] 20" xfId="1918" hidden="1" xr:uid="{00000000-0005-0000-0000-000035200000}"/>
    <cellStyle name="Comma [0] 20" xfId="1754" hidden="1" xr:uid="{00000000-0005-0000-0000-000036200000}"/>
    <cellStyle name="Comma [0] 20" xfId="62686" hidden="1" xr:uid="{00000000-0005-0000-0000-00004F200000}"/>
    <cellStyle name="Comma [0] 20" xfId="62768" hidden="1" xr:uid="{00000000-0005-0000-0000-000050200000}"/>
    <cellStyle name="Comma [0] 20" xfId="61707" hidden="1" xr:uid="{00000000-0005-0000-0000-000043200000}"/>
    <cellStyle name="Comma [0] 20" xfId="61789" hidden="1" xr:uid="{00000000-0005-0000-0000-000044200000}"/>
    <cellStyle name="Comma [0] 20" xfId="62201" hidden="1" xr:uid="{00000000-0005-0000-0000-000049200000}"/>
    <cellStyle name="Comma [0] 20" xfId="62283" hidden="1" xr:uid="{00000000-0005-0000-0000-00004A200000}"/>
    <cellStyle name="Comma [0] 20" xfId="61462" hidden="1" xr:uid="{00000000-0005-0000-0000-000040200000}"/>
    <cellStyle name="Comma [0] 20" xfId="61380" hidden="1" xr:uid="{00000000-0005-0000-0000-00003F200000}"/>
    <cellStyle name="Comma [0] 200" xfId="4874" hidden="1" xr:uid="{00000000-0005-0000-0000-000055200000}"/>
    <cellStyle name="Comma [0] 200" xfId="34262" hidden="1" xr:uid="{00000000-0005-0000-0000-000056200000}"/>
    <cellStyle name="Comma [0] 2000" xfId="8442" hidden="1" xr:uid="{00000000-0005-0000-0000-000057200000}"/>
    <cellStyle name="Comma [0] 2000" xfId="37830" hidden="1" xr:uid="{00000000-0005-0000-0000-000058200000}"/>
    <cellStyle name="Comma [0] 2001" xfId="8450" hidden="1" xr:uid="{00000000-0005-0000-0000-000059200000}"/>
    <cellStyle name="Comma [0] 2001" xfId="37838" hidden="1" xr:uid="{00000000-0005-0000-0000-00005A200000}"/>
    <cellStyle name="Comma [0] 2002" xfId="8539" hidden="1" xr:uid="{00000000-0005-0000-0000-00005B200000}"/>
    <cellStyle name="Comma [0] 2002" xfId="37927" hidden="1" xr:uid="{00000000-0005-0000-0000-00005C200000}"/>
    <cellStyle name="Comma [0] 2003" xfId="8453" hidden="1" xr:uid="{00000000-0005-0000-0000-00005D200000}"/>
    <cellStyle name="Comma [0] 2003" xfId="37841" hidden="1" xr:uid="{00000000-0005-0000-0000-00005E200000}"/>
    <cellStyle name="Comma [0] 2004" xfId="8413" hidden="1" xr:uid="{00000000-0005-0000-0000-00005F200000}"/>
    <cellStyle name="Comma [0] 2004" xfId="37801" hidden="1" xr:uid="{00000000-0005-0000-0000-000060200000}"/>
    <cellStyle name="Comma [0] 2005" xfId="8544" hidden="1" xr:uid="{00000000-0005-0000-0000-000061200000}"/>
    <cellStyle name="Comma [0] 2005" xfId="37932" hidden="1" xr:uid="{00000000-0005-0000-0000-000062200000}"/>
    <cellStyle name="Comma [0] 2006" xfId="8546" hidden="1" xr:uid="{00000000-0005-0000-0000-000063200000}"/>
    <cellStyle name="Comma [0] 2006" xfId="37934" hidden="1" xr:uid="{00000000-0005-0000-0000-000064200000}"/>
    <cellStyle name="Comma [0] 2007" xfId="8505" hidden="1" xr:uid="{00000000-0005-0000-0000-000065200000}"/>
    <cellStyle name="Comma [0] 2007" xfId="37893" hidden="1" xr:uid="{00000000-0005-0000-0000-000066200000}"/>
    <cellStyle name="Comma [0] 2008" xfId="8511" hidden="1" xr:uid="{00000000-0005-0000-0000-000067200000}"/>
    <cellStyle name="Comma [0] 2008" xfId="37899" hidden="1" xr:uid="{00000000-0005-0000-0000-000068200000}"/>
    <cellStyle name="Comma [0] 2009" xfId="8412" hidden="1" xr:uid="{00000000-0005-0000-0000-000069200000}"/>
    <cellStyle name="Comma [0] 2009" xfId="37800" hidden="1" xr:uid="{00000000-0005-0000-0000-00006A200000}"/>
    <cellStyle name="Comma [0] 201" xfId="4850" hidden="1" xr:uid="{00000000-0005-0000-0000-00006B200000}"/>
    <cellStyle name="Comma [0] 201" xfId="34238" hidden="1" xr:uid="{00000000-0005-0000-0000-00006C200000}"/>
    <cellStyle name="Comma [0] 2010" xfId="8493" hidden="1" xr:uid="{00000000-0005-0000-0000-00006D200000}"/>
    <cellStyle name="Comma [0] 2010" xfId="37881" hidden="1" xr:uid="{00000000-0005-0000-0000-00006E200000}"/>
    <cellStyle name="Comma [0] 2011" xfId="8472" hidden="1" xr:uid="{00000000-0005-0000-0000-00006F200000}"/>
    <cellStyle name="Comma [0] 2011" xfId="37860" hidden="1" xr:uid="{00000000-0005-0000-0000-000070200000}"/>
    <cellStyle name="Comma [0] 2012" xfId="8550" hidden="1" xr:uid="{00000000-0005-0000-0000-000071200000}"/>
    <cellStyle name="Comma [0] 2012" xfId="37938" hidden="1" xr:uid="{00000000-0005-0000-0000-000072200000}"/>
    <cellStyle name="Comma [0] 2013" xfId="8491" hidden="1" xr:uid="{00000000-0005-0000-0000-000073200000}"/>
    <cellStyle name="Comma [0] 2013" xfId="37879" hidden="1" xr:uid="{00000000-0005-0000-0000-000074200000}"/>
    <cellStyle name="Comma [0] 2014" xfId="8429" hidden="1" xr:uid="{00000000-0005-0000-0000-000075200000}"/>
    <cellStyle name="Comma [0] 2014" xfId="37817" hidden="1" xr:uid="{00000000-0005-0000-0000-000076200000}"/>
    <cellStyle name="Comma [0] 2015" xfId="8557" hidden="1" xr:uid="{00000000-0005-0000-0000-000077200000}"/>
    <cellStyle name="Comma [0] 2015" xfId="37945" hidden="1" xr:uid="{00000000-0005-0000-0000-000078200000}"/>
    <cellStyle name="Comma [0] 2016" xfId="8559" hidden="1" xr:uid="{00000000-0005-0000-0000-000079200000}"/>
    <cellStyle name="Comma [0] 2016" xfId="37947" hidden="1" xr:uid="{00000000-0005-0000-0000-00007A200000}"/>
    <cellStyle name="Comma [0] 2017" xfId="8523" hidden="1" xr:uid="{00000000-0005-0000-0000-00007B200000}"/>
    <cellStyle name="Comma [0] 2017" xfId="37911" hidden="1" xr:uid="{00000000-0005-0000-0000-00007C200000}"/>
    <cellStyle name="Comma [0] 2018" xfId="8528" hidden="1" xr:uid="{00000000-0005-0000-0000-00007D200000}"/>
    <cellStyle name="Comma [0] 2018" xfId="37916" hidden="1" xr:uid="{00000000-0005-0000-0000-00007E200000}"/>
    <cellStyle name="Comma [0] 2019" xfId="7893" hidden="1" xr:uid="{00000000-0005-0000-0000-00007F200000}"/>
    <cellStyle name="Comma [0] 2019" xfId="37281" hidden="1" xr:uid="{00000000-0005-0000-0000-000080200000}"/>
    <cellStyle name="Comma [0] 202" xfId="4885" hidden="1" xr:uid="{00000000-0005-0000-0000-000081200000}"/>
    <cellStyle name="Comma [0] 202" xfId="34273" hidden="1" xr:uid="{00000000-0005-0000-0000-000082200000}"/>
    <cellStyle name="Comma [0] 2020" xfId="8512" hidden="1" xr:uid="{00000000-0005-0000-0000-000083200000}"/>
    <cellStyle name="Comma [0] 2020" xfId="37900" hidden="1" xr:uid="{00000000-0005-0000-0000-000084200000}"/>
    <cellStyle name="Comma [0] 2021" xfId="8417" hidden="1" xr:uid="{00000000-0005-0000-0000-000085200000}"/>
    <cellStyle name="Comma [0] 2021" xfId="37805" hidden="1" xr:uid="{00000000-0005-0000-0000-000086200000}"/>
    <cellStyle name="Comma [0] 2022" xfId="8563" hidden="1" xr:uid="{00000000-0005-0000-0000-000087200000}"/>
    <cellStyle name="Comma [0] 2022" xfId="37951" hidden="1" xr:uid="{00000000-0005-0000-0000-000088200000}"/>
    <cellStyle name="Comma [0] 2023" xfId="8510" hidden="1" xr:uid="{00000000-0005-0000-0000-000089200000}"/>
    <cellStyle name="Comma [0] 2023" xfId="37898" hidden="1" xr:uid="{00000000-0005-0000-0000-00008A200000}"/>
    <cellStyle name="Comma [0] 2024" xfId="8449" hidden="1" xr:uid="{00000000-0005-0000-0000-00008B200000}"/>
    <cellStyle name="Comma [0] 2024" xfId="37837" hidden="1" xr:uid="{00000000-0005-0000-0000-00008C200000}"/>
    <cellStyle name="Comma [0] 2025" xfId="8567" hidden="1" xr:uid="{00000000-0005-0000-0000-00008D200000}"/>
    <cellStyle name="Comma [0] 2025" xfId="37955" hidden="1" xr:uid="{00000000-0005-0000-0000-00008E200000}"/>
    <cellStyle name="Comma [0] 2026" xfId="8569" hidden="1" xr:uid="{00000000-0005-0000-0000-00008F200000}"/>
    <cellStyle name="Comma [0] 2026" xfId="37957" hidden="1" xr:uid="{00000000-0005-0000-0000-000090200000}"/>
    <cellStyle name="Comma [0] 2027" xfId="8537" hidden="1" xr:uid="{00000000-0005-0000-0000-000091200000}"/>
    <cellStyle name="Comma [0] 2027" xfId="37925" hidden="1" xr:uid="{00000000-0005-0000-0000-000092200000}"/>
    <cellStyle name="Comma [0] 2028" xfId="8541" hidden="1" xr:uid="{00000000-0005-0000-0000-000093200000}"/>
    <cellStyle name="Comma [0] 2028" xfId="37929" hidden="1" xr:uid="{00000000-0005-0000-0000-000094200000}"/>
    <cellStyle name="Comma [0] 2029" xfId="8431" hidden="1" xr:uid="{00000000-0005-0000-0000-000095200000}"/>
    <cellStyle name="Comma [0] 2029" xfId="37819" hidden="1" xr:uid="{00000000-0005-0000-0000-000096200000}"/>
    <cellStyle name="Comma [0] 203" xfId="4817" hidden="1" xr:uid="{00000000-0005-0000-0000-000097200000}"/>
    <cellStyle name="Comma [0] 203" xfId="34205" hidden="1" xr:uid="{00000000-0005-0000-0000-000098200000}"/>
    <cellStyle name="Comma [0] 2030" xfId="8529" hidden="1" xr:uid="{00000000-0005-0000-0000-000099200000}"/>
    <cellStyle name="Comma [0] 2030" xfId="37917" hidden="1" xr:uid="{00000000-0005-0000-0000-00009A200000}"/>
    <cellStyle name="Comma [0] 2031" xfId="8421" hidden="1" xr:uid="{00000000-0005-0000-0000-00009B200000}"/>
    <cellStyle name="Comma [0] 2031" xfId="37809" hidden="1" xr:uid="{00000000-0005-0000-0000-00009C200000}"/>
    <cellStyle name="Comma [0] 2032" xfId="8573" hidden="1" xr:uid="{00000000-0005-0000-0000-00009D200000}"/>
    <cellStyle name="Comma [0] 2032" xfId="37961" hidden="1" xr:uid="{00000000-0005-0000-0000-00009E200000}"/>
    <cellStyle name="Comma [0] 2033" xfId="8527" hidden="1" xr:uid="{00000000-0005-0000-0000-00009F200000}"/>
    <cellStyle name="Comma [0] 2033" xfId="37915" hidden="1" xr:uid="{00000000-0005-0000-0000-0000A0200000}"/>
    <cellStyle name="Comma [0] 2034" xfId="8496" hidden="1" xr:uid="{00000000-0005-0000-0000-0000A1200000}"/>
    <cellStyle name="Comma [0] 2034" xfId="37884" hidden="1" xr:uid="{00000000-0005-0000-0000-0000A2200000}"/>
    <cellStyle name="Comma [0] 2035" xfId="8577" hidden="1" xr:uid="{00000000-0005-0000-0000-0000A3200000}"/>
    <cellStyle name="Comma [0] 2035" xfId="37965" hidden="1" xr:uid="{00000000-0005-0000-0000-0000A4200000}"/>
    <cellStyle name="Comma [0] 2036" xfId="8579" hidden="1" xr:uid="{00000000-0005-0000-0000-0000A5200000}"/>
    <cellStyle name="Comma [0] 2036" xfId="37967" hidden="1" xr:uid="{00000000-0005-0000-0000-0000A6200000}"/>
    <cellStyle name="Comma [0] 2037" xfId="8565" hidden="1" xr:uid="{00000000-0005-0000-0000-0000A7200000}"/>
    <cellStyle name="Comma [0] 2037" xfId="37953" hidden="1" xr:uid="{00000000-0005-0000-0000-0000A8200000}"/>
    <cellStyle name="Comma [0] 2038" xfId="8552" hidden="1" xr:uid="{00000000-0005-0000-0000-0000A9200000}"/>
    <cellStyle name="Comma [0] 2038" xfId="37940" hidden="1" xr:uid="{00000000-0005-0000-0000-0000AA200000}"/>
    <cellStyle name="Comma [0] 2039" xfId="8576" hidden="1" xr:uid="{00000000-0005-0000-0000-0000AB200000}"/>
    <cellStyle name="Comma [0] 2039" xfId="37964" hidden="1" xr:uid="{00000000-0005-0000-0000-0000AC200000}"/>
    <cellStyle name="Comma [0] 204" xfId="4887" hidden="1" xr:uid="{00000000-0005-0000-0000-0000AD200000}"/>
    <cellStyle name="Comma [0] 204" xfId="34275" hidden="1" xr:uid="{00000000-0005-0000-0000-0000AE200000}"/>
    <cellStyle name="Comma [0] 2040" xfId="8542" hidden="1" xr:uid="{00000000-0005-0000-0000-0000AF200000}"/>
    <cellStyle name="Comma [0] 2040" xfId="37930" hidden="1" xr:uid="{00000000-0005-0000-0000-0000B0200000}"/>
    <cellStyle name="Comma [0] 2041" xfId="8514" hidden="1" xr:uid="{00000000-0005-0000-0000-0000B1200000}"/>
    <cellStyle name="Comma [0] 2041" xfId="37902" hidden="1" xr:uid="{00000000-0005-0000-0000-0000B2200000}"/>
    <cellStyle name="Comma [0] 2042" xfId="8581" hidden="1" xr:uid="{00000000-0005-0000-0000-0000B3200000}"/>
    <cellStyle name="Comma [0] 2042" xfId="37969" hidden="1" xr:uid="{00000000-0005-0000-0000-0000B4200000}"/>
    <cellStyle name="Comma [0] 2043" xfId="8538" hidden="1" xr:uid="{00000000-0005-0000-0000-0000B5200000}"/>
    <cellStyle name="Comma [0] 2043" xfId="37926" hidden="1" xr:uid="{00000000-0005-0000-0000-0000B6200000}"/>
    <cellStyle name="Comma [0] 2044" xfId="8572" hidden="1" xr:uid="{00000000-0005-0000-0000-0000B7200000}"/>
    <cellStyle name="Comma [0] 2044" xfId="37960" hidden="1" xr:uid="{00000000-0005-0000-0000-0000B8200000}"/>
    <cellStyle name="Comma [0] 2045" xfId="8585" hidden="1" xr:uid="{00000000-0005-0000-0000-0000B9200000}"/>
    <cellStyle name="Comma [0] 2045" xfId="37973" hidden="1" xr:uid="{00000000-0005-0000-0000-0000BA200000}"/>
    <cellStyle name="Comma [0] 2046" xfId="8587" hidden="1" xr:uid="{00000000-0005-0000-0000-0000BB200000}"/>
    <cellStyle name="Comma [0] 2046" xfId="37975" hidden="1" xr:uid="{00000000-0005-0000-0000-0000BC200000}"/>
    <cellStyle name="Comma [0] 2047" xfId="8455" hidden="1" xr:uid="{00000000-0005-0000-0000-0000BD200000}"/>
    <cellStyle name="Comma [0] 2047" xfId="37843" hidden="1" xr:uid="{00000000-0005-0000-0000-0000BE200000}"/>
    <cellStyle name="Comma [0] 2048" xfId="8575" hidden="1" xr:uid="{00000000-0005-0000-0000-0000BF200000}"/>
    <cellStyle name="Comma [0] 2048" xfId="37963" hidden="1" xr:uid="{00000000-0005-0000-0000-0000C0200000}"/>
    <cellStyle name="Comma [0] 2049" xfId="8515" hidden="1" xr:uid="{00000000-0005-0000-0000-0000C1200000}"/>
    <cellStyle name="Comma [0] 2049" xfId="37903" hidden="1" xr:uid="{00000000-0005-0000-0000-0000C2200000}"/>
    <cellStyle name="Comma [0] 205" xfId="4932" hidden="1" xr:uid="{00000000-0005-0000-0000-0000C3200000}"/>
    <cellStyle name="Comma [0] 205" xfId="34320" hidden="1" xr:uid="{00000000-0005-0000-0000-0000C4200000}"/>
    <cellStyle name="Comma [0] 2050" xfId="8549" hidden="1" xr:uid="{00000000-0005-0000-0000-0000C5200000}"/>
    <cellStyle name="Comma [0] 2050" xfId="37937" hidden="1" xr:uid="{00000000-0005-0000-0000-0000C6200000}"/>
    <cellStyle name="Comma [0] 2051" xfId="8562" hidden="1" xr:uid="{00000000-0005-0000-0000-0000C7200000}"/>
    <cellStyle name="Comma [0] 2051" xfId="37950" hidden="1" xr:uid="{00000000-0005-0000-0000-0000C8200000}"/>
    <cellStyle name="Comma [0] 2052" xfId="8590" hidden="1" xr:uid="{00000000-0005-0000-0000-0000C9200000}"/>
    <cellStyle name="Comma [0] 2052" xfId="37978" hidden="1" xr:uid="{00000000-0005-0000-0000-0000CA200000}"/>
    <cellStyle name="Comma [0] 2053" xfId="8553" hidden="1" xr:uid="{00000000-0005-0000-0000-0000CB200000}"/>
    <cellStyle name="Comma [0] 2053" xfId="37941" hidden="1" xr:uid="{00000000-0005-0000-0000-0000CC200000}"/>
    <cellStyle name="Comma [0] 2054" xfId="8513" hidden="1" xr:uid="{00000000-0005-0000-0000-0000CD200000}"/>
    <cellStyle name="Comma [0] 2054" xfId="37901" hidden="1" xr:uid="{00000000-0005-0000-0000-0000CE200000}"/>
    <cellStyle name="Comma [0] 2055" xfId="8592" hidden="1" xr:uid="{00000000-0005-0000-0000-0000CF200000}"/>
    <cellStyle name="Comma [0] 2055" xfId="37980" hidden="1" xr:uid="{00000000-0005-0000-0000-0000D0200000}"/>
    <cellStyle name="Comma [0] 2056" xfId="8594" hidden="1" xr:uid="{00000000-0005-0000-0000-0000D1200000}"/>
    <cellStyle name="Comma [0] 2056" xfId="37982" hidden="1" xr:uid="{00000000-0005-0000-0000-0000D2200000}"/>
    <cellStyle name="Comma [0] 2057" xfId="7947" hidden="1" xr:uid="{00000000-0005-0000-0000-0000D3200000}"/>
    <cellStyle name="Comma [0] 2057" xfId="37335" hidden="1" xr:uid="{00000000-0005-0000-0000-0000D4200000}"/>
    <cellStyle name="Comma [0] 2058" xfId="7903" hidden="1" xr:uid="{00000000-0005-0000-0000-0000D5200000}"/>
    <cellStyle name="Comma [0] 2058" xfId="37291" hidden="1" xr:uid="{00000000-0005-0000-0000-0000D6200000}"/>
    <cellStyle name="Comma [0] 2059" xfId="8600" hidden="1" xr:uid="{00000000-0005-0000-0000-0000D7200000}"/>
    <cellStyle name="Comma [0] 2059" xfId="37988" hidden="1" xr:uid="{00000000-0005-0000-0000-0000D8200000}"/>
    <cellStyle name="Comma [0] 206" xfId="4875" hidden="1" xr:uid="{00000000-0005-0000-0000-0000D9200000}"/>
    <cellStyle name="Comma [0] 206" xfId="34263" hidden="1" xr:uid="{00000000-0005-0000-0000-0000DA200000}"/>
    <cellStyle name="Comma [0] 2060" xfId="8606" hidden="1" xr:uid="{00000000-0005-0000-0000-0000DB200000}"/>
    <cellStyle name="Comma [0] 2060" xfId="37994" hidden="1" xr:uid="{00000000-0005-0000-0000-0000DC200000}"/>
    <cellStyle name="Comma [0] 2061" xfId="8608" hidden="1" xr:uid="{00000000-0005-0000-0000-0000DD200000}"/>
    <cellStyle name="Comma [0] 2061" xfId="37996" hidden="1" xr:uid="{00000000-0005-0000-0000-0000DE200000}"/>
    <cellStyle name="Comma [0] 2062" xfId="8599" hidden="1" xr:uid="{00000000-0005-0000-0000-0000DF200000}"/>
    <cellStyle name="Comma [0] 2062" xfId="37987" hidden="1" xr:uid="{00000000-0005-0000-0000-0000E0200000}"/>
    <cellStyle name="Comma [0] 2063" xfId="8604" hidden="1" xr:uid="{00000000-0005-0000-0000-0000E1200000}"/>
    <cellStyle name="Comma [0] 2063" xfId="37992" hidden="1" xr:uid="{00000000-0005-0000-0000-0000E2200000}"/>
    <cellStyle name="Comma [0] 2064" xfId="8610" hidden="1" xr:uid="{00000000-0005-0000-0000-0000E3200000}"/>
    <cellStyle name="Comma [0] 2064" xfId="37998" hidden="1" xr:uid="{00000000-0005-0000-0000-0000E4200000}"/>
    <cellStyle name="Comma [0] 2065" xfId="8612" hidden="1" xr:uid="{00000000-0005-0000-0000-0000E5200000}"/>
    <cellStyle name="Comma [0] 2065" xfId="38000" hidden="1" xr:uid="{00000000-0005-0000-0000-0000E6200000}"/>
    <cellStyle name="Comma [0] 2066" xfId="7904" hidden="1" xr:uid="{00000000-0005-0000-0000-0000E7200000}"/>
    <cellStyle name="Comma [0] 2066" xfId="37292" hidden="1" xr:uid="{00000000-0005-0000-0000-0000E8200000}"/>
    <cellStyle name="Comma [0] 2067" xfId="7882" hidden="1" xr:uid="{00000000-0005-0000-0000-0000E9200000}"/>
    <cellStyle name="Comma [0] 2067" xfId="37270" hidden="1" xr:uid="{00000000-0005-0000-0000-0000EA200000}"/>
    <cellStyle name="Comma [0] 2068" xfId="8623" hidden="1" xr:uid="{00000000-0005-0000-0000-0000EB200000}"/>
    <cellStyle name="Comma [0] 2068" xfId="38011" hidden="1" xr:uid="{00000000-0005-0000-0000-0000EC200000}"/>
    <cellStyle name="Comma [0] 2069" xfId="8632" hidden="1" xr:uid="{00000000-0005-0000-0000-0000ED200000}"/>
    <cellStyle name="Comma [0] 2069" xfId="38020" hidden="1" xr:uid="{00000000-0005-0000-0000-0000EE200000}"/>
    <cellStyle name="Comma [0] 207" xfId="4832" hidden="1" xr:uid="{00000000-0005-0000-0000-0000EF200000}"/>
    <cellStyle name="Comma [0] 207" xfId="34220" hidden="1" xr:uid="{00000000-0005-0000-0000-0000F0200000}"/>
    <cellStyle name="Comma [0] 2070" xfId="8643" hidden="1" xr:uid="{00000000-0005-0000-0000-0000F1200000}"/>
    <cellStyle name="Comma [0] 2070" xfId="38031" hidden="1" xr:uid="{00000000-0005-0000-0000-0000F2200000}"/>
    <cellStyle name="Comma [0] 2071" xfId="8649" hidden="1" xr:uid="{00000000-0005-0000-0000-0000F3200000}"/>
    <cellStyle name="Comma [0] 2071" xfId="38037" hidden="1" xr:uid="{00000000-0005-0000-0000-0000F4200000}"/>
    <cellStyle name="Comma [0] 2072" xfId="8631" hidden="1" xr:uid="{00000000-0005-0000-0000-0000F5200000}"/>
    <cellStyle name="Comma [0] 2072" xfId="38019" hidden="1" xr:uid="{00000000-0005-0000-0000-0000F6200000}"/>
    <cellStyle name="Comma [0] 2073" xfId="8641" hidden="1" xr:uid="{00000000-0005-0000-0000-0000F7200000}"/>
    <cellStyle name="Comma [0] 2073" xfId="38029" hidden="1" xr:uid="{00000000-0005-0000-0000-0000F8200000}"/>
    <cellStyle name="Comma [0] 2074" xfId="8661" hidden="1" xr:uid="{00000000-0005-0000-0000-0000F9200000}"/>
    <cellStyle name="Comma [0] 2074" xfId="38049" hidden="1" xr:uid="{00000000-0005-0000-0000-0000FA200000}"/>
    <cellStyle name="Comma [0] 2075" xfId="8663" hidden="1" xr:uid="{00000000-0005-0000-0000-0000FB200000}"/>
    <cellStyle name="Comma [0] 2075" xfId="38051" hidden="1" xr:uid="{00000000-0005-0000-0000-0000FC200000}"/>
    <cellStyle name="Comma [0] 2076" xfId="8614" hidden="1" xr:uid="{00000000-0005-0000-0000-0000FD200000}"/>
    <cellStyle name="Comma [0] 2076" xfId="38002" hidden="1" xr:uid="{00000000-0005-0000-0000-0000FE200000}"/>
    <cellStyle name="Comma [0] 2077" xfId="7870" hidden="1" xr:uid="{00000000-0005-0000-0000-0000FF200000}"/>
    <cellStyle name="Comma [0] 2077" xfId="37258" hidden="1" xr:uid="{00000000-0005-0000-0000-000000210000}"/>
    <cellStyle name="Comma [0] 2078" xfId="8617" hidden="1" xr:uid="{00000000-0005-0000-0000-000001210000}"/>
    <cellStyle name="Comma [0] 2078" xfId="38005" hidden="1" xr:uid="{00000000-0005-0000-0000-000002210000}"/>
    <cellStyle name="Comma [0] 2079" xfId="7881" hidden="1" xr:uid="{00000000-0005-0000-0000-000003210000}"/>
    <cellStyle name="Comma [0] 2079" xfId="37269" hidden="1" xr:uid="{00000000-0005-0000-0000-000004210000}"/>
    <cellStyle name="Comma [0] 208" xfId="4938" hidden="1" xr:uid="{00000000-0005-0000-0000-000005210000}"/>
    <cellStyle name="Comma [0] 208" xfId="34326" hidden="1" xr:uid="{00000000-0005-0000-0000-000006210000}"/>
    <cellStyle name="Comma [0] 2080" xfId="7880" hidden="1" xr:uid="{00000000-0005-0000-0000-000007210000}"/>
    <cellStyle name="Comma [0] 2080" xfId="37268" hidden="1" xr:uid="{00000000-0005-0000-0000-000008210000}"/>
    <cellStyle name="Comma [0] 2081" xfId="8668" hidden="1" xr:uid="{00000000-0005-0000-0000-000009210000}"/>
    <cellStyle name="Comma [0] 2081" xfId="38056" hidden="1" xr:uid="{00000000-0005-0000-0000-00000A210000}"/>
    <cellStyle name="Comma [0] 2082" xfId="7956" hidden="1" xr:uid="{00000000-0005-0000-0000-00000B210000}"/>
    <cellStyle name="Comma [0] 2082" xfId="37344" hidden="1" xr:uid="{00000000-0005-0000-0000-00000C210000}"/>
    <cellStyle name="Comma [0] 2083" xfId="8157" hidden="1" xr:uid="{00000000-0005-0000-0000-00000D210000}"/>
    <cellStyle name="Comma [0] 2083" xfId="37545" hidden="1" xr:uid="{00000000-0005-0000-0000-00000E210000}"/>
    <cellStyle name="Comma [0] 2084" xfId="8680" hidden="1" xr:uid="{00000000-0005-0000-0000-00000F210000}"/>
    <cellStyle name="Comma [0] 2084" xfId="38068" hidden="1" xr:uid="{00000000-0005-0000-0000-000010210000}"/>
    <cellStyle name="Comma [0] 2085" xfId="8682" hidden="1" xr:uid="{00000000-0005-0000-0000-000011210000}"/>
    <cellStyle name="Comma [0] 2085" xfId="38070" hidden="1" xr:uid="{00000000-0005-0000-0000-000012210000}"/>
    <cellStyle name="Comma [0] 2086" xfId="8671" hidden="1" xr:uid="{00000000-0005-0000-0000-000013210000}"/>
    <cellStyle name="Comma [0] 2086" xfId="38059" hidden="1" xr:uid="{00000000-0005-0000-0000-000014210000}"/>
    <cellStyle name="Comma [0] 2087" xfId="8679" hidden="1" xr:uid="{00000000-0005-0000-0000-000015210000}"/>
    <cellStyle name="Comma [0] 2087" xfId="38067" hidden="1" xr:uid="{00000000-0005-0000-0000-000016210000}"/>
    <cellStyle name="Comma [0] 2088" xfId="8166" hidden="1" xr:uid="{00000000-0005-0000-0000-000017210000}"/>
    <cellStyle name="Comma [0] 2088" xfId="37554" hidden="1" xr:uid="{00000000-0005-0000-0000-000018210000}"/>
    <cellStyle name="Comma [0] 2089" xfId="8665" hidden="1" xr:uid="{00000000-0005-0000-0000-000019210000}"/>
    <cellStyle name="Comma [0] 2089" xfId="38053" hidden="1" xr:uid="{00000000-0005-0000-0000-00001A210000}"/>
    <cellStyle name="Comma [0] 209" xfId="4940" hidden="1" xr:uid="{00000000-0005-0000-0000-00001B210000}"/>
    <cellStyle name="Comma [0] 209" xfId="34328" hidden="1" xr:uid="{00000000-0005-0000-0000-00001C210000}"/>
    <cellStyle name="Comma [0] 2090" xfId="8698" hidden="1" xr:uid="{00000000-0005-0000-0000-00001D210000}"/>
    <cellStyle name="Comma [0] 2090" xfId="38086" hidden="1" xr:uid="{00000000-0005-0000-0000-00001E210000}"/>
    <cellStyle name="Comma [0] 2091" xfId="8706" hidden="1" xr:uid="{00000000-0005-0000-0000-00001F210000}"/>
    <cellStyle name="Comma [0] 2091" xfId="38094" hidden="1" xr:uid="{00000000-0005-0000-0000-000020210000}"/>
    <cellStyle name="Comma [0] 2092" xfId="8615" hidden="1" xr:uid="{00000000-0005-0000-0000-000021210000}"/>
    <cellStyle name="Comma [0] 2092" xfId="38003" hidden="1" xr:uid="{00000000-0005-0000-0000-000022210000}"/>
    <cellStyle name="Comma [0] 2093" xfId="8694" hidden="1" xr:uid="{00000000-0005-0000-0000-000023210000}"/>
    <cellStyle name="Comma [0] 2093" xfId="38082" hidden="1" xr:uid="{00000000-0005-0000-0000-000024210000}"/>
    <cellStyle name="Comma [0] 2094" xfId="8715" hidden="1" xr:uid="{00000000-0005-0000-0000-000025210000}"/>
    <cellStyle name="Comma [0] 2094" xfId="38103" hidden="1" xr:uid="{00000000-0005-0000-0000-000026210000}"/>
    <cellStyle name="Comma [0] 2095" xfId="8717" hidden="1" xr:uid="{00000000-0005-0000-0000-000027210000}"/>
    <cellStyle name="Comma [0] 2095" xfId="38105" hidden="1" xr:uid="{00000000-0005-0000-0000-000028210000}"/>
    <cellStyle name="Comma [0] 2096" xfId="8676" hidden="1" xr:uid="{00000000-0005-0000-0000-000029210000}"/>
    <cellStyle name="Comma [0] 2096" xfId="38064" hidden="1" xr:uid="{00000000-0005-0000-0000-00002A210000}"/>
    <cellStyle name="Comma [0] 2097" xfId="8621" hidden="1" xr:uid="{00000000-0005-0000-0000-00002B210000}"/>
    <cellStyle name="Comma [0] 2097" xfId="38009" hidden="1" xr:uid="{00000000-0005-0000-0000-00002C210000}"/>
    <cellStyle name="Comma [0] 2098" xfId="8674" hidden="1" xr:uid="{00000000-0005-0000-0000-00002D210000}"/>
    <cellStyle name="Comma [0] 2098" xfId="38062" hidden="1" xr:uid="{00000000-0005-0000-0000-00002E210000}"/>
    <cellStyle name="Comma [0] 2099" xfId="8658" hidden="1" xr:uid="{00000000-0005-0000-0000-00002F210000}"/>
    <cellStyle name="Comma [0] 2099" xfId="38046" hidden="1" xr:uid="{00000000-0005-0000-0000-000030210000}"/>
    <cellStyle name="Comma [0] 21" xfId="62770" hidden="1" xr:uid="{00000000-0005-0000-0000-000062210000}"/>
    <cellStyle name="Comma [0] 21" xfId="312" hidden="1" xr:uid="{00000000-0005-0000-0000-000032210000}"/>
    <cellStyle name="Comma [0] 21" xfId="68" hidden="1" xr:uid="{00000000-0005-0000-0000-000034210000}"/>
    <cellStyle name="Comma [0] 21" xfId="62522" hidden="1" xr:uid="{00000000-0005-0000-0000-00005F210000}"/>
    <cellStyle name="Comma [0] 21" xfId="63096" hidden="1" xr:uid="{00000000-0005-0000-0000-000066210000}"/>
    <cellStyle name="Comma [0] 21" xfId="754" hidden="1" xr:uid="{00000000-0005-0000-0000-00003C210000}"/>
    <cellStyle name="Comma [0] 21" xfId="1175" hidden="1" xr:uid="{00000000-0005-0000-0000-00003D210000}"/>
    <cellStyle name="Comma [0] 21" xfId="62852" hidden="1" xr:uid="{00000000-0005-0000-0000-000063210000}"/>
    <cellStyle name="Comma [0] 21" xfId="1260" hidden="1" xr:uid="{00000000-0005-0000-0000-00003F210000}"/>
    <cellStyle name="Comma [0] 21" xfId="1096" hidden="1" xr:uid="{00000000-0005-0000-0000-000040210000}"/>
    <cellStyle name="Comma [0] 21" xfId="61629" hidden="1" xr:uid="{00000000-0005-0000-0000-000054210000}"/>
    <cellStyle name="Comma [0] 21" xfId="660" hidden="1" xr:uid="{00000000-0005-0000-0000-000036210000}"/>
    <cellStyle name="Comma [0] 21" xfId="580" hidden="1" xr:uid="{00000000-0005-0000-0000-000037210000}"/>
    <cellStyle name="Comma [0] 21" xfId="2326" hidden="1" xr:uid="{00000000-0005-0000-0000-00004A210000}"/>
    <cellStyle name="Comma [0] 21" xfId="833" hidden="1" xr:uid="{00000000-0005-0000-0000-000039210000}"/>
    <cellStyle name="Comma [0] 21" xfId="998" hidden="1" xr:uid="{00000000-0005-0000-0000-00003A210000}"/>
    <cellStyle name="Comma [0] 21" xfId="1916" hidden="1" xr:uid="{00000000-0005-0000-0000-000047210000}"/>
    <cellStyle name="Comma [0] 21" xfId="1588" hidden="1" xr:uid="{00000000-0005-0000-0000-000043210000}"/>
    <cellStyle name="Comma [0] 21" xfId="62285" hidden="1" xr:uid="{00000000-0005-0000-0000-00005C210000}"/>
    <cellStyle name="Comma [0] 21" xfId="1424" hidden="1" xr:uid="{00000000-0005-0000-0000-000044210000}"/>
    <cellStyle name="Comma [0] 21" xfId="1996" hidden="1" xr:uid="{00000000-0005-0000-0000-000046210000}"/>
    <cellStyle name="Comma [0] 21" xfId="2083" hidden="1" xr:uid="{00000000-0005-0000-0000-00004C210000}"/>
    <cellStyle name="Comma [0] 21" xfId="1752" hidden="1" xr:uid="{00000000-0005-0000-0000-000048210000}"/>
    <cellStyle name="Comma [0] 21" xfId="918" hidden="1" xr:uid="{00000000-0005-0000-0000-00003B210000}"/>
    <cellStyle name="Comma [0] 21" xfId="2162" hidden="1" xr:uid="{00000000-0005-0000-0000-000049210000}"/>
    <cellStyle name="Comma [0] 21" xfId="2247" hidden="1" xr:uid="{00000000-0005-0000-0000-00004B210000}"/>
    <cellStyle name="Comma [0] 21" xfId="61382" hidden="1" xr:uid="{00000000-0005-0000-0000-000051210000}"/>
    <cellStyle name="Comma [0] 21" xfId="4559" hidden="1" xr:uid="{00000000-0005-0000-0000-00004D210000}"/>
    <cellStyle name="Comma [0] 21" xfId="62039" hidden="1" xr:uid="{00000000-0005-0000-0000-000059210000}"/>
    <cellStyle name="Comma [0] 21" xfId="33947" hidden="1" xr:uid="{00000000-0005-0000-0000-00004E210000}"/>
    <cellStyle name="Comma [0] 21" xfId="61298" hidden="1" xr:uid="{00000000-0005-0000-0000-000050210000}"/>
    <cellStyle name="Comma [0] 21" xfId="61791" hidden="1" xr:uid="{00000000-0005-0000-0000-000056210000}"/>
    <cellStyle name="Comma [0] 21" xfId="61464" hidden="1" xr:uid="{00000000-0005-0000-0000-000052210000}"/>
    <cellStyle name="Comma [0] 21" xfId="416" hidden="1" xr:uid="{00000000-0005-0000-0000-000038210000}"/>
    <cellStyle name="Comma [0] 21" xfId="61547" hidden="1" xr:uid="{00000000-0005-0000-0000-000053210000}"/>
    <cellStyle name="Comma [0] 21" xfId="61709" hidden="1" xr:uid="{00000000-0005-0000-0000-000055210000}"/>
    <cellStyle name="Comma [0] 21" xfId="495" hidden="1" xr:uid="{00000000-0005-0000-0000-000035210000}"/>
    <cellStyle name="Comma [0] 21" xfId="147" hidden="1" xr:uid="{00000000-0005-0000-0000-000031210000}"/>
    <cellStyle name="Comma [0] 21" xfId="62365" hidden="1" xr:uid="{00000000-0005-0000-0000-00005D210000}"/>
    <cellStyle name="Comma [0] 21" xfId="62447" hidden="1" xr:uid="{00000000-0005-0000-0000-00005E210000}"/>
    <cellStyle name="Comma [0] 21" xfId="232" hidden="1" xr:uid="{00000000-0005-0000-0000-000033210000}"/>
    <cellStyle name="Comma [0] 21" xfId="62604" hidden="1" xr:uid="{00000000-0005-0000-0000-000060210000}"/>
    <cellStyle name="Comma [0] 21" xfId="62688" hidden="1" xr:uid="{00000000-0005-0000-0000-000061210000}"/>
    <cellStyle name="Comma [0] 21" xfId="61216" hidden="1" xr:uid="{00000000-0005-0000-0000-00004F210000}"/>
    <cellStyle name="Comma [0] 21" xfId="61873" hidden="1" xr:uid="{00000000-0005-0000-0000-000057210000}"/>
    <cellStyle name="Comma [0] 21" xfId="61955" hidden="1" xr:uid="{00000000-0005-0000-0000-000058210000}"/>
    <cellStyle name="Comma [0] 21" xfId="1831" hidden="1" xr:uid="{00000000-0005-0000-0000-000045210000}"/>
    <cellStyle name="Comma [0] 21" xfId="62121" hidden="1" xr:uid="{00000000-0005-0000-0000-00005A210000}"/>
    <cellStyle name="Comma [0] 21" xfId="62203" hidden="1" xr:uid="{00000000-0005-0000-0000-00005B210000}"/>
    <cellStyle name="Comma [0] 21" xfId="1668" hidden="1" xr:uid="{00000000-0005-0000-0000-000042210000}"/>
    <cellStyle name="Comma [0] 21" xfId="62934" hidden="1" xr:uid="{00000000-0005-0000-0000-000064210000}"/>
    <cellStyle name="Comma [0] 21" xfId="1340" hidden="1" xr:uid="{00000000-0005-0000-0000-00003E210000}"/>
    <cellStyle name="Comma [0] 21" xfId="63014" hidden="1" xr:uid="{00000000-0005-0000-0000-000065210000}"/>
    <cellStyle name="Comma [0] 21" xfId="1503" hidden="1" xr:uid="{00000000-0005-0000-0000-000041210000}"/>
    <cellStyle name="Comma [0] 210" xfId="4893" hidden="1" xr:uid="{00000000-0005-0000-0000-000067210000}"/>
    <cellStyle name="Comma [0] 210" xfId="34281" hidden="1" xr:uid="{00000000-0005-0000-0000-000068210000}"/>
    <cellStyle name="Comma [0] 2100" xfId="8654" hidden="1" xr:uid="{00000000-0005-0000-0000-000069210000}"/>
    <cellStyle name="Comma [0] 2100" xfId="38042" hidden="1" xr:uid="{00000000-0005-0000-0000-00006A210000}"/>
    <cellStyle name="Comma [0] 2101" xfId="8725" hidden="1" xr:uid="{00000000-0005-0000-0000-00006B210000}"/>
    <cellStyle name="Comma [0] 2101" xfId="38113" hidden="1" xr:uid="{00000000-0005-0000-0000-00006C210000}"/>
    <cellStyle name="Comma [0] 2102" xfId="8597" hidden="1" xr:uid="{00000000-0005-0000-0000-00006D210000}"/>
    <cellStyle name="Comma [0] 2102" xfId="37985" hidden="1" xr:uid="{00000000-0005-0000-0000-00006E210000}"/>
    <cellStyle name="Comma [0] 2103" xfId="7905" hidden="1" xr:uid="{00000000-0005-0000-0000-00006F210000}"/>
    <cellStyle name="Comma [0] 2103" xfId="37293" hidden="1" xr:uid="{00000000-0005-0000-0000-000070210000}"/>
    <cellStyle name="Comma [0] 2104" xfId="8733" hidden="1" xr:uid="{00000000-0005-0000-0000-000071210000}"/>
    <cellStyle name="Comma [0] 2104" xfId="38121" hidden="1" xr:uid="{00000000-0005-0000-0000-000072210000}"/>
    <cellStyle name="Comma [0] 2105" xfId="8735" hidden="1" xr:uid="{00000000-0005-0000-0000-000073210000}"/>
    <cellStyle name="Comma [0] 2105" xfId="38123" hidden="1" xr:uid="{00000000-0005-0000-0000-000074210000}"/>
    <cellStyle name="Comma [0] 2106" xfId="8684" hidden="1" xr:uid="{00000000-0005-0000-0000-000075210000}"/>
    <cellStyle name="Comma [0] 2106" xfId="38072" hidden="1" xr:uid="{00000000-0005-0000-0000-000076210000}"/>
    <cellStyle name="Comma [0] 2107" xfId="8660" hidden="1" xr:uid="{00000000-0005-0000-0000-000077210000}"/>
    <cellStyle name="Comma [0] 2107" xfId="38048" hidden="1" xr:uid="{00000000-0005-0000-0000-000078210000}"/>
    <cellStyle name="Comma [0] 2108" xfId="8695" hidden="1" xr:uid="{00000000-0005-0000-0000-000079210000}"/>
    <cellStyle name="Comma [0] 2108" xfId="38083" hidden="1" xr:uid="{00000000-0005-0000-0000-00007A210000}"/>
    <cellStyle name="Comma [0] 2109" xfId="8627" hidden="1" xr:uid="{00000000-0005-0000-0000-00007B210000}"/>
    <cellStyle name="Comma [0] 2109" xfId="38015" hidden="1" xr:uid="{00000000-0005-0000-0000-00007C210000}"/>
    <cellStyle name="Comma [0] 211" xfId="4899" hidden="1" xr:uid="{00000000-0005-0000-0000-00007D210000}"/>
    <cellStyle name="Comma [0] 211" xfId="34287" hidden="1" xr:uid="{00000000-0005-0000-0000-00007E210000}"/>
    <cellStyle name="Comma [0] 2110" xfId="8697" hidden="1" xr:uid="{00000000-0005-0000-0000-00007F210000}"/>
    <cellStyle name="Comma [0] 2110" xfId="38085" hidden="1" xr:uid="{00000000-0005-0000-0000-000080210000}"/>
    <cellStyle name="Comma [0] 2111" xfId="8742" hidden="1" xr:uid="{00000000-0005-0000-0000-000081210000}"/>
    <cellStyle name="Comma [0] 2111" xfId="38130" hidden="1" xr:uid="{00000000-0005-0000-0000-000082210000}"/>
    <cellStyle name="Comma [0] 2112" xfId="8685" hidden="1" xr:uid="{00000000-0005-0000-0000-000083210000}"/>
    <cellStyle name="Comma [0] 2112" xfId="38073" hidden="1" xr:uid="{00000000-0005-0000-0000-000084210000}"/>
    <cellStyle name="Comma [0] 2113" xfId="8642" hidden="1" xr:uid="{00000000-0005-0000-0000-000085210000}"/>
    <cellStyle name="Comma [0] 2113" xfId="38030" hidden="1" xr:uid="{00000000-0005-0000-0000-000086210000}"/>
    <cellStyle name="Comma [0] 2114" xfId="8748" hidden="1" xr:uid="{00000000-0005-0000-0000-000087210000}"/>
    <cellStyle name="Comma [0] 2114" xfId="38136" hidden="1" xr:uid="{00000000-0005-0000-0000-000088210000}"/>
    <cellStyle name="Comma [0] 2115" xfId="8750" hidden="1" xr:uid="{00000000-0005-0000-0000-000089210000}"/>
    <cellStyle name="Comma [0] 2115" xfId="38138" hidden="1" xr:uid="{00000000-0005-0000-0000-00008A210000}"/>
    <cellStyle name="Comma [0] 2116" xfId="8703" hidden="1" xr:uid="{00000000-0005-0000-0000-00008B210000}"/>
    <cellStyle name="Comma [0] 2116" xfId="38091" hidden="1" xr:uid="{00000000-0005-0000-0000-00008C210000}"/>
    <cellStyle name="Comma [0] 2117" xfId="8709" hidden="1" xr:uid="{00000000-0005-0000-0000-00008D210000}"/>
    <cellStyle name="Comma [0] 2117" xfId="38097" hidden="1" xr:uid="{00000000-0005-0000-0000-00008E210000}"/>
    <cellStyle name="Comma [0] 2118" xfId="8596" hidden="1" xr:uid="{00000000-0005-0000-0000-00008F210000}"/>
    <cellStyle name="Comma [0] 2118" xfId="37984" hidden="1" xr:uid="{00000000-0005-0000-0000-000090210000}"/>
    <cellStyle name="Comma [0] 2119" xfId="8659" hidden="1" xr:uid="{00000000-0005-0000-0000-000091210000}"/>
    <cellStyle name="Comma [0] 2119" xfId="38047" hidden="1" xr:uid="{00000000-0005-0000-0000-000092210000}"/>
    <cellStyle name="Comma [0] 212" xfId="4786" hidden="1" xr:uid="{00000000-0005-0000-0000-000093210000}"/>
    <cellStyle name="Comma [0] 212" xfId="34174" hidden="1" xr:uid="{00000000-0005-0000-0000-000094210000}"/>
    <cellStyle name="Comma [0] 2120" xfId="8667" hidden="1" xr:uid="{00000000-0005-0000-0000-000095210000}"/>
    <cellStyle name="Comma [0] 2120" xfId="38055" hidden="1" xr:uid="{00000000-0005-0000-0000-000096210000}"/>
    <cellStyle name="Comma [0] 2121" xfId="8756" hidden="1" xr:uid="{00000000-0005-0000-0000-000097210000}"/>
    <cellStyle name="Comma [0] 2121" xfId="38144" hidden="1" xr:uid="{00000000-0005-0000-0000-000098210000}"/>
    <cellStyle name="Comma [0] 2122" xfId="8670" hidden="1" xr:uid="{00000000-0005-0000-0000-000099210000}"/>
    <cellStyle name="Comma [0] 2122" xfId="38058" hidden="1" xr:uid="{00000000-0005-0000-0000-00009A210000}"/>
    <cellStyle name="Comma [0] 2123" xfId="8630" hidden="1" xr:uid="{00000000-0005-0000-0000-00009B210000}"/>
    <cellStyle name="Comma [0] 2123" xfId="38018" hidden="1" xr:uid="{00000000-0005-0000-0000-00009C210000}"/>
    <cellStyle name="Comma [0] 2124" xfId="8761" hidden="1" xr:uid="{00000000-0005-0000-0000-00009D210000}"/>
    <cellStyle name="Comma [0] 2124" xfId="38149" hidden="1" xr:uid="{00000000-0005-0000-0000-00009E210000}"/>
    <cellStyle name="Comma [0] 2125" xfId="8763" hidden="1" xr:uid="{00000000-0005-0000-0000-00009F210000}"/>
    <cellStyle name="Comma [0] 2125" xfId="38151" hidden="1" xr:uid="{00000000-0005-0000-0000-0000A0210000}"/>
    <cellStyle name="Comma [0] 2126" xfId="8722" hidden="1" xr:uid="{00000000-0005-0000-0000-0000A1210000}"/>
    <cellStyle name="Comma [0] 2126" xfId="38110" hidden="1" xr:uid="{00000000-0005-0000-0000-0000A2210000}"/>
    <cellStyle name="Comma [0] 2127" xfId="8728" hidden="1" xr:uid="{00000000-0005-0000-0000-0000A3210000}"/>
    <cellStyle name="Comma [0] 2127" xfId="38116" hidden="1" xr:uid="{00000000-0005-0000-0000-0000A4210000}"/>
    <cellStyle name="Comma [0] 2128" xfId="8629" hidden="1" xr:uid="{00000000-0005-0000-0000-0000A5210000}"/>
    <cellStyle name="Comma [0] 2128" xfId="38017" hidden="1" xr:uid="{00000000-0005-0000-0000-0000A6210000}"/>
    <cellStyle name="Comma [0] 2129" xfId="8710" hidden="1" xr:uid="{00000000-0005-0000-0000-0000A7210000}"/>
    <cellStyle name="Comma [0] 2129" xfId="38098" hidden="1" xr:uid="{00000000-0005-0000-0000-0000A8210000}"/>
    <cellStyle name="Comma [0] 213" xfId="4849" hidden="1" xr:uid="{00000000-0005-0000-0000-0000A9210000}"/>
    <cellStyle name="Comma [0] 213" xfId="34237" hidden="1" xr:uid="{00000000-0005-0000-0000-0000AA210000}"/>
    <cellStyle name="Comma [0] 2130" xfId="8689" hidden="1" xr:uid="{00000000-0005-0000-0000-0000AB210000}"/>
    <cellStyle name="Comma [0] 2130" xfId="38077" hidden="1" xr:uid="{00000000-0005-0000-0000-0000AC210000}"/>
    <cellStyle name="Comma [0] 2131" xfId="8767" hidden="1" xr:uid="{00000000-0005-0000-0000-0000AD210000}"/>
    <cellStyle name="Comma [0] 2131" xfId="38155" hidden="1" xr:uid="{00000000-0005-0000-0000-0000AE210000}"/>
    <cellStyle name="Comma [0] 2132" xfId="8708" hidden="1" xr:uid="{00000000-0005-0000-0000-0000AF210000}"/>
    <cellStyle name="Comma [0] 2132" xfId="38096" hidden="1" xr:uid="{00000000-0005-0000-0000-0000B0210000}"/>
    <cellStyle name="Comma [0] 2133" xfId="8646" hidden="1" xr:uid="{00000000-0005-0000-0000-0000B1210000}"/>
    <cellStyle name="Comma [0] 2133" xfId="38034" hidden="1" xr:uid="{00000000-0005-0000-0000-0000B2210000}"/>
    <cellStyle name="Comma [0] 2134" xfId="8774" hidden="1" xr:uid="{00000000-0005-0000-0000-0000B3210000}"/>
    <cellStyle name="Comma [0] 2134" xfId="38162" hidden="1" xr:uid="{00000000-0005-0000-0000-0000B4210000}"/>
    <cellStyle name="Comma [0] 2135" xfId="8776" hidden="1" xr:uid="{00000000-0005-0000-0000-0000B5210000}"/>
    <cellStyle name="Comma [0] 2135" xfId="38164" hidden="1" xr:uid="{00000000-0005-0000-0000-0000B6210000}"/>
    <cellStyle name="Comma [0] 2136" xfId="8740" hidden="1" xr:uid="{00000000-0005-0000-0000-0000B7210000}"/>
    <cellStyle name="Comma [0] 2136" xfId="38128" hidden="1" xr:uid="{00000000-0005-0000-0000-0000B8210000}"/>
    <cellStyle name="Comma [0] 2137" xfId="8745" hidden="1" xr:uid="{00000000-0005-0000-0000-0000B9210000}"/>
    <cellStyle name="Comma [0] 2137" xfId="38133" hidden="1" xr:uid="{00000000-0005-0000-0000-0000BA210000}"/>
    <cellStyle name="Comma [0] 2138" xfId="8175" hidden="1" xr:uid="{00000000-0005-0000-0000-0000BB210000}"/>
    <cellStyle name="Comma [0] 2138" xfId="37563" hidden="1" xr:uid="{00000000-0005-0000-0000-0000BC210000}"/>
    <cellStyle name="Comma [0] 2139" xfId="8729" hidden="1" xr:uid="{00000000-0005-0000-0000-0000BD210000}"/>
    <cellStyle name="Comma [0] 2139" xfId="38117" hidden="1" xr:uid="{00000000-0005-0000-0000-0000BE210000}"/>
    <cellStyle name="Comma [0] 214" xfId="4857" hidden="1" xr:uid="{00000000-0005-0000-0000-0000BF210000}"/>
    <cellStyle name="Comma [0] 214" xfId="34245" hidden="1" xr:uid="{00000000-0005-0000-0000-0000C0210000}"/>
    <cellStyle name="Comma [0] 2140" xfId="8634" hidden="1" xr:uid="{00000000-0005-0000-0000-0000C1210000}"/>
    <cellStyle name="Comma [0] 2140" xfId="38022" hidden="1" xr:uid="{00000000-0005-0000-0000-0000C2210000}"/>
    <cellStyle name="Comma [0] 2141" xfId="8780" hidden="1" xr:uid="{00000000-0005-0000-0000-0000C3210000}"/>
    <cellStyle name="Comma [0] 2141" xfId="38168" hidden="1" xr:uid="{00000000-0005-0000-0000-0000C4210000}"/>
    <cellStyle name="Comma [0] 2142" xfId="8727" hidden="1" xr:uid="{00000000-0005-0000-0000-0000C5210000}"/>
    <cellStyle name="Comma [0] 2142" xfId="38115" hidden="1" xr:uid="{00000000-0005-0000-0000-0000C6210000}"/>
    <cellStyle name="Comma [0] 2143" xfId="8666" hidden="1" xr:uid="{00000000-0005-0000-0000-0000C7210000}"/>
    <cellStyle name="Comma [0] 2143" xfId="38054" hidden="1" xr:uid="{00000000-0005-0000-0000-0000C8210000}"/>
    <cellStyle name="Comma [0] 2144" xfId="8784" hidden="1" xr:uid="{00000000-0005-0000-0000-0000C9210000}"/>
    <cellStyle name="Comma [0] 2144" xfId="38172" hidden="1" xr:uid="{00000000-0005-0000-0000-0000CA210000}"/>
    <cellStyle name="Comma [0] 2145" xfId="8786" hidden="1" xr:uid="{00000000-0005-0000-0000-0000CB210000}"/>
    <cellStyle name="Comma [0] 2145" xfId="38174" hidden="1" xr:uid="{00000000-0005-0000-0000-0000CC210000}"/>
    <cellStyle name="Comma [0] 2146" xfId="8754" hidden="1" xr:uid="{00000000-0005-0000-0000-0000CD210000}"/>
    <cellStyle name="Comma [0] 2146" xfId="38142" hidden="1" xr:uid="{00000000-0005-0000-0000-0000CE210000}"/>
    <cellStyle name="Comma [0] 2147" xfId="8758" hidden="1" xr:uid="{00000000-0005-0000-0000-0000CF210000}"/>
    <cellStyle name="Comma [0] 2147" xfId="38146" hidden="1" xr:uid="{00000000-0005-0000-0000-0000D0210000}"/>
    <cellStyle name="Comma [0] 2148" xfId="8648" hidden="1" xr:uid="{00000000-0005-0000-0000-0000D1210000}"/>
    <cellStyle name="Comma [0] 2148" xfId="38036" hidden="1" xr:uid="{00000000-0005-0000-0000-0000D2210000}"/>
    <cellStyle name="Comma [0] 2149" xfId="8746" hidden="1" xr:uid="{00000000-0005-0000-0000-0000D3210000}"/>
    <cellStyle name="Comma [0] 2149" xfId="38134" hidden="1" xr:uid="{00000000-0005-0000-0000-0000D4210000}"/>
    <cellStyle name="Comma [0] 215" xfId="4946" hidden="1" xr:uid="{00000000-0005-0000-0000-0000D5210000}"/>
    <cellStyle name="Comma [0] 215" xfId="34334" hidden="1" xr:uid="{00000000-0005-0000-0000-0000D6210000}"/>
    <cellStyle name="Comma [0] 2150" xfId="8638" hidden="1" xr:uid="{00000000-0005-0000-0000-0000D7210000}"/>
    <cellStyle name="Comma [0] 2150" xfId="38026" hidden="1" xr:uid="{00000000-0005-0000-0000-0000D8210000}"/>
    <cellStyle name="Comma [0] 2151" xfId="8790" hidden="1" xr:uid="{00000000-0005-0000-0000-0000D9210000}"/>
    <cellStyle name="Comma [0] 2151" xfId="38178" hidden="1" xr:uid="{00000000-0005-0000-0000-0000DA210000}"/>
    <cellStyle name="Comma [0] 2152" xfId="8744" hidden="1" xr:uid="{00000000-0005-0000-0000-0000DB210000}"/>
    <cellStyle name="Comma [0] 2152" xfId="38132" hidden="1" xr:uid="{00000000-0005-0000-0000-0000DC210000}"/>
    <cellStyle name="Comma [0] 2153" xfId="8713" hidden="1" xr:uid="{00000000-0005-0000-0000-0000DD210000}"/>
    <cellStyle name="Comma [0] 2153" xfId="38101" hidden="1" xr:uid="{00000000-0005-0000-0000-0000DE210000}"/>
    <cellStyle name="Comma [0] 2154" xfId="8794" hidden="1" xr:uid="{00000000-0005-0000-0000-0000DF210000}"/>
    <cellStyle name="Comma [0] 2154" xfId="38182" hidden="1" xr:uid="{00000000-0005-0000-0000-0000E0210000}"/>
    <cellStyle name="Comma [0] 2155" xfId="8796" hidden="1" xr:uid="{00000000-0005-0000-0000-0000E1210000}"/>
    <cellStyle name="Comma [0] 2155" xfId="38184" hidden="1" xr:uid="{00000000-0005-0000-0000-0000E2210000}"/>
    <cellStyle name="Comma [0] 2156" xfId="8782" hidden="1" xr:uid="{00000000-0005-0000-0000-0000E3210000}"/>
    <cellStyle name="Comma [0] 2156" xfId="38170" hidden="1" xr:uid="{00000000-0005-0000-0000-0000E4210000}"/>
    <cellStyle name="Comma [0] 2157" xfId="8769" hidden="1" xr:uid="{00000000-0005-0000-0000-0000E5210000}"/>
    <cellStyle name="Comma [0] 2157" xfId="38157" hidden="1" xr:uid="{00000000-0005-0000-0000-0000E6210000}"/>
    <cellStyle name="Comma [0] 2158" xfId="8793" hidden="1" xr:uid="{00000000-0005-0000-0000-0000E7210000}"/>
    <cellStyle name="Comma [0] 2158" xfId="38181" hidden="1" xr:uid="{00000000-0005-0000-0000-0000E8210000}"/>
    <cellStyle name="Comma [0] 2159" xfId="8759" hidden="1" xr:uid="{00000000-0005-0000-0000-0000E9210000}"/>
    <cellStyle name="Comma [0] 2159" xfId="38147" hidden="1" xr:uid="{00000000-0005-0000-0000-0000EA210000}"/>
    <cellStyle name="Comma [0] 216" xfId="4860" hidden="1" xr:uid="{00000000-0005-0000-0000-0000EB210000}"/>
    <cellStyle name="Comma [0] 216" xfId="34248" hidden="1" xr:uid="{00000000-0005-0000-0000-0000EC210000}"/>
    <cellStyle name="Comma [0] 2160" xfId="8731" hidden="1" xr:uid="{00000000-0005-0000-0000-0000ED210000}"/>
    <cellStyle name="Comma [0] 2160" xfId="38119" hidden="1" xr:uid="{00000000-0005-0000-0000-0000EE210000}"/>
    <cellStyle name="Comma [0] 2161" xfId="8798" hidden="1" xr:uid="{00000000-0005-0000-0000-0000EF210000}"/>
    <cellStyle name="Comma [0] 2161" xfId="38186" hidden="1" xr:uid="{00000000-0005-0000-0000-0000F0210000}"/>
    <cellStyle name="Comma [0] 2162" xfId="8755" hidden="1" xr:uid="{00000000-0005-0000-0000-0000F1210000}"/>
    <cellStyle name="Comma [0] 2162" xfId="38143" hidden="1" xr:uid="{00000000-0005-0000-0000-0000F2210000}"/>
    <cellStyle name="Comma [0] 2163" xfId="8789" hidden="1" xr:uid="{00000000-0005-0000-0000-0000F3210000}"/>
    <cellStyle name="Comma [0] 2163" xfId="38177" hidden="1" xr:uid="{00000000-0005-0000-0000-0000F4210000}"/>
    <cellStyle name="Comma [0] 2164" xfId="8802" hidden="1" xr:uid="{00000000-0005-0000-0000-0000F5210000}"/>
    <cellStyle name="Comma [0] 2164" xfId="38190" hidden="1" xr:uid="{00000000-0005-0000-0000-0000F6210000}"/>
    <cellStyle name="Comma [0] 2165" xfId="8804" hidden="1" xr:uid="{00000000-0005-0000-0000-0000F7210000}"/>
    <cellStyle name="Comma [0] 2165" xfId="38192" hidden="1" xr:uid="{00000000-0005-0000-0000-0000F8210000}"/>
    <cellStyle name="Comma [0] 2166" xfId="8672" hidden="1" xr:uid="{00000000-0005-0000-0000-0000F9210000}"/>
    <cellStyle name="Comma [0] 2166" xfId="38060" hidden="1" xr:uid="{00000000-0005-0000-0000-0000FA210000}"/>
    <cellStyle name="Comma [0] 2167" xfId="8792" hidden="1" xr:uid="{00000000-0005-0000-0000-0000FB210000}"/>
    <cellStyle name="Comma [0] 2167" xfId="38180" hidden="1" xr:uid="{00000000-0005-0000-0000-0000FC210000}"/>
    <cellStyle name="Comma [0] 2168" xfId="8732" hidden="1" xr:uid="{00000000-0005-0000-0000-0000FD210000}"/>
    <cellStyle name="Comma [0] 2168" xfId="38120" hidden="1" xr:uid="{00000000-0005-0000-0000-0000FE210000}"/>
    <cellStyle name="Comma [0] 2169" xfId="8766" hidden="1" xr:uid="{00000000-0005-0000-0000-0000FF210000}"/>
    <cellStyle name="Comma [0] 2169" xfId="38154" hidden="1" xr:uid="{00000000-0005-0000-0000-000000220000}"/>
    <cellStyle name="Comma [0] 217" xfId="4820" hidden="1" xr:uid="{00000000-0005-0000-0000-000001220000}"/>
    <cellStyle name="Comma [0] 217" xfId="34208" hidden="1" xr:uid="{00000000-0005-0000-0000-000002220000}"/>
    <cellStyle name="Comma [0] 2170" xfId="8779" hidden="1" xr:uid="{00000000-0005-0000-0000-000003220000}"/>
    <cellStyle name="Comma [0] 2170" xfId="38167" hidden="1" xr:uid="{00000000-0005-0000-0000-000004220000}"/>
    <cellStyle name="Comma [0] 2171" xfId="8807" hidden="1" xr:uid="{00000000-0005-0000-0000-000005220000}"/>
    <cellStyle name="Comma [0] 2171" xfId="38195" hidden="1" xr:uid="{00000000-0005-0000-0000-000006220000}"/>
    <cellStyle name="Comma [0] 2172" xfId="8770" hidden="1" xr:uid="{00000000-0005-0000-0000-000007220000}"/>
    <cellStyle name="Comma [0] 2172" xfId="38158" hidden="1" xr:uid="{00000000-0005-0000-0000-000008220000}"/>
    <cellStyle name="Comma [0] 2173" xfId="8730" hidden="1" xr:uid="{00000000-0005-0000-0000-000009220000}"/>
    <cellStyle name="Comma [0] 2173" xfId="38118" hidden="1" xr:uid="{00000000-0005-0000-0000-00000A220000}"/>
    <cellStyle name="Comma [0] 2174" xfId="8809" hidden="1" xr:uid="{00000000-0005-0000-0000-00000B220000}"/>
    <cellStyle name="Comma [0] 2174" xfId="38197" hidden="1" xr:uid="{00000000-0005-0000-0000-00000C220000}"/>
    <cellStyle name="Comma [0] 2175" xfId="8811" hidden="1" xr:uid="{00000000-0005-0000-0000-00000D220000}"/>
    <cellStyle name="Comma [0] 2175" xfId="38199" hidden="1" xr:uid="{00000000-0005-0000-0000-00000E220000}"/>
    <cellStyle name="Comma [0] 2176" xfId="7571" hidden="1" xr:uid="{00000000-0005-0000-0000-00000F220000}"/>
    <cellStyle name="Comma [0] 2176" xfId="36959" hidden="1" xr:uid="{00000000-0005-0000-0000-000010220000}"/>
    <cellStyle name="Comma [0] 2177" xfId="7557" hidden="1" xr:uid="{00000000-0005-0000-0000-000011220000}"/>
    <cellStyle name="Comma [0] 2177" xfId="36945" hidden="1" xr:uid="{00000000-0005-0000-0000-000012220000}"/>
    <cellStyle name="Comma [0] 2178" xfId="7551" hidden="1" xr:uid="{00000000-0005-0000-0000-000013220000}"/>
    <cellStyle name="Comma [0] 2178" xfId="36939" hidden="1" xr:uid="{00000000-0005-0000-0000-000014220000}"/>
    <cellStyle name="Comma [0] 2179" xfId="8818" hidden="1" xr:uid="{00000000-0005-0000-0000-000015220000}"/>
    <cellStyle name="Comma [0] 2179" xfId="38206" hidden="1" xr:uid="{00000000-0005-0000-0000-000016220000}"/>
    <cellStyle name="Comma [0] 218" xfId="4951" hidden="1" xr:uid="{00000000-0005-0000-0000-000017220000}"/>
    <cellStyle name="Comma [0] 218" xfId="34339" hidden="1" xr:uid="{00000000-0005-0000-0000-000018220000}"/>
    <cellStyle name="Comma [0] 2180" xfId="8821" hidden="1" xr:uid="{00000000-0005-0000-0000-000019220000}"/>
    <cellStyle name="Comma [0] 2180" xfId="38209" hidden="1" xr:uid="{00000000-0005-0000-0000-00001A220000}"/>
    <cellStyle name="Comma [0] 2181" xfId="7552" hidden="1" xr:uid="{00000000-0005-0000-0000-00001B220000}"/>
    <cellStyle name="Comma [0] 2181" xfId="36940" hidden="1" xr:uid="{00000000-0005-0000-0000-00001C220000}"/>
    <cellStyle name="Comma [0] 2182" xfId="8816" hidden="1" xr:uid="{00000000-0005-0000-0000-00001D220000}"/>
    <cellStyle name="Comma [0] 2182" xfId="38204" hidden="1" xr:uid="{00000000-0005-0000-0000-00001E220000}"/>
    <cellStyle name="Comma [0] 2183" xfId="8823" hidden="1" xr:uid="{00000000-0005-0000-0000-00001F220000}"/>
    <cellStyle name="Comma [0] 2183" xfId="38211" hidden="1" xr:uid="{00000000-0005-0000-0000-000020220000}"/>
    <cellStyle name="Comma [0] 2184" xfId="8825" hidden="1" xr:uid="{00000000-0005-0000-0000-000021220000}"/>
    <cellStyle name="Comma [0] 2184" xfId="38213" hidden="1" xr:uid="{00000000-0005-0000-0000-000022220000}"/>
    <cellStyle name="Comma [0] 2185" xfId="7561" hidden="1" xr:uid="{00000000-0005-0000-0000-000023220000}"/>
    <cellStyle name="Comma [0] 2185" xfId="36949" hidden="1" xr:uid="{00000000-0005-0000-0000-000024220000}"/>
    <cellStyle name="Comma [0] 2186" xfId="7858" hidden="1" xr:uid="{00000000-0005-0000-0000-000025220000}"/>
    <cellStyle name="Comma [0] 2186" xfId="37246" hidden="1" xr:uid="{00000000-0005-0000-0000-000026220000}"/>
    <cellStyle name="Comma [0] 2187" xfId="8836" hidden="1" xr:uid="{00000000-0005-0000-0000-000027220000}"/>
    <cellStyle name="Comma [0] 2187" xfId="38224" hidden="1" xr:uid="{00000000-0005-0000-0000-000028220000}"/>
    <cellStyle name="Comma [0] 2188" xfId="8845" hidden="1" xr:uid="{00000000-0005-0000-0000-000029220000}"/>
    <cellStyle name="Comma [0] 2188" xfId="38233" hidden="1" xr:uid="{00000000-0005-0000-0000-00002A220000}"/>
    <cellStyle name="Comma [0] 2189" xfId="8856" hidden="1" xr:uid="{00000000-0005-0000-0000-00002B220000}"/>
    <cellStyle name="Comma [0] 2189" xfId="38244" hidden="1" xr:uid="{00000000-0005-0000-0000-00002C220000}"/>
    <cellStyle name="Comma [0] 219" xfId="4953" hidden="1" xr:uid="{00000000-0005-0000-0000-00002D220000}"/>
    <cellStyle name="Comma [0] 219" xfId="34341" hidden="1" xr:uid="{00000000-0005-0000-0000-00002E220000}"/>
    <cellStyle name="Comma [0] 2190" xfId="8862" hidden="1" xr:uid="{00000000-0005-0000-0000-00002F220000}"/>
    <cellStyle name="Comma [0] 2190" xfId="38250" hidden="1" xr:uid="{00000000-0005-0000-0000-000030220000}"/>
    <cellStyle name="Comma [0] 2191" xfId="8844" hidden="1" xr:uid="{00000000-0005-0000-0000-000031220000}"/>
    <cellStyle name="Comma [0] 2191" xfId="38232" hidden="1" xr:uid="{00000000-0005-0000-0000-000032220000}"/>
    <cellStyle name="Comma [0] 2192" xfId="8854" hidden="1" xr:uid="{00000000-0005-0000-0000-000033220000}"/>
    <cellStyle name="Comma [0] 2192" xfId="38242" hidden="1" xr:uid="{00000000-0005-0000-0000-000034220000}"/>
    <cellStyle name="Comma [0] 2193" xfId="8874" hidden="1" xr:uid="{00000000-0005-0000-0000-000035220000}"/>
    <cellStyle name="Comma [0] 2193" xfId="38262" hidden="1" xr:uid="{00000000-0005-0000-0000-000036220000}"/>
    <cellStyle name="Comma [0] 2194" xfId="8876" hidden="1" xr:uid="{00000000-0005-0000-0000-000037220000}"/>
    <cellStyle name="Comma [0] 2194" xfId="38264" hidden="1" xr:uid="{00000000-0005-0000-0000-000038220000}"/>
    <cellStyle name="Comma [0] 2195" xfId="8827" hidden="1" xr:uid="{00000000-0005-0000-0000-000039220000}"/>
    <cellStyle name="Comma [0] 2195" xfId="38215" hidden="1" xr:uid="{00000000-0005-0000-0000-00003A220000}"/>
    <cellStyle name="Comma [0] 2196" xfId="7596" hidden="1" xr:uid="{00000000-0005-0000-0000-00003B220000}"/>
    <cellStyle name="Comma [0] 2196" xfId="36984" hidden="1" xr:uid="{00000000-0005-0000-0000-00003C220000}"/>
    <cellStyle name="Comma [0] 2197" xfId="8830" hidden="1" xr:uid="{00000000-0005-0000-0000-00003D220000}"/>
    <cellStyle name="Comma [0] 2197" xfId="38218" hidden="1" xr:uid="{00000000-0005-0000-0000-00003E220000}"/>
    <cellStyle name="Comma [0] 2198" xfId="7564" hidden="1" xr:uid="{00000000-0005-0000-0000-00003F220000}"/>
    <cellStyle name="Comma [0] 2198" xfId="36952" hidden="1" xr:uid="{00000000-0005-0000-0000-000040220000}"/>
    <cellStyle name="Comma [0] 2199" xfId="7562" hidden="1" xr:uid="{00000000-0005-0000-0000-000041220000}"/>
    <cellStyle name="Comma [0] 2199" xfId="36950" hidden="1" xr:uid="{00000000-0005-0000-0000-000042220000}"/>
    <cellStyle name="Comma [0] 22" xfId="2328" hidden="1" xr:uid="{00000000-0005-0000-0000-00005C220000}"/>
    <cellStyle name="Comma [0] 22" xfId="62205" hidden="1" xr:uid="{00000000-0005-0000-0000-00006D220000}"/>
    <cellStyle name="Comma [0] 22" xfId="33856" hidden="1" xr:uid="{00000000-0005-0000-0000-000060220000}"/>
    <cellStyle name="Comma [0] 22" xfId="399" hidden="1" xr:uid="{00000000-0005-0000-0000-00004A220000}"/>
    <cellStyle name="Comma [0] 22" xfId="230" hidden="1" xr:uid="{00000000-0005-0000-0000-000045220000}"/>
    <cellStyle name="Comma [0] 22" xfId="1000" hidden="1" xr:uid="{00000000-0005-0000-0000-00004C220000}"/>
    <cellStyle name="Comma [0] 22" xfId="1998" hidden="1" xr:uid="{00000000-0005-0000-0000-000058220000}"/>
    <cellStyle name="Comma [0] 22" xfId="737" hidden="1" xr:uid="{00000000-0005-0000-0000-00004E220000}"/>
    <cellStyle name="Comma [0] 22" xfId="1177" hidden="1" xr:uid="{00000000-0005-0000-0000-00004F220000}"/>
    <cellStyle name="Comma [0] 22" xfId="61466" hidden="1" xr:uid="{00000000-0005-0000-0000-000064220000}"/>
    <cellStyle name="Comma [0] 22" xfId="1258" hidden="1" xr:uid="{00000000-0005-0000-0000-000051220000}"/>
    <cellStyle name="Comma [0] 22" xfId="63016" hidden="1" xr:uid="{00000000-0005-0000-0000-000077220000}"/>
    <cellStyle name="Comma [0] 22" xfId="1505" hidden="1" xr:uid="{00000000-0005-0000-0000-000053220000}"/>
    <cellStyle name="Comma [0] 22" xfId="497" hidden="1" xr:uid="{00000000-0005-0000-0000-000047220000}"/>
    <cellStyle name="Comma [0] 22" xfId="2081" hidden="1" xr:uid="{00000000-0005-0000-0000-00005E220000}"/>
    <cellStyle name="Comma [0] 22" xfId="578" hidden="1" xr:uid="{00000000-0005-0000-0000-000049220000}"/>
    <cellStyle name="Comma [0] 22" xfId="61631" hidden="1" xr:uid="{00000000-0005-0000-0000-000066220000}"/>
    <cellStyle name="Comma [0] 22" xfId="1079" hidden="1" xr:uid="{00000000-0005-0000-0000-000052220000}"/>
    <cellStyle name="Comma [0] 22" xfId="61793" hidden="1" xr:uid="{00000000-0005-0000-0000-000068220000}"/>
    <cellStyle name="Comma [0] 22" xfId="61300" hidden="1" xr:uid="{00000000-0005-0000-0000-000062220000}"/>
    <cellStyle name="Comma [0] 22" xfId="62367" hidden="1" xr:uid="{00000000-0005-0000-0000-00006F220000}"/>
    <cellStyle name="Comma [0] 22" xfId="51" hidden="1" xr:uid="{00000000-0005-0000-0000-000046220000}"/>
    <cellStyle name="Comma [0] 22" xfId="61549" hidden="1" xr:uid="{00000000-0005-0000-0000-000065220000}"/>
    <cellStyle name="Comma [0] 22" xfId="916" hidden="1" xr:uid="{00000000-0005-0000-0000-00004D220000}"/>
    <cellStyle name="Comma [0] 22" xfId="62936" hidden="1" xr:uid="{00000000-0005-0000-0000-000076220000}"/>
    <cellStyle name="Comma [0] 22" xfId="149" hidden="1" xr:uid="{00000000-0005-0000-0000-000043220000}"/>
    <cellStyle name="Comma [0] 22" xfId="61957" hidden="1" xr:uid="{00000000-0005-0000-0000-00006A220000}"/>
    <cellStyle name="Comma [0] 22" xfId="1670" hidden="1" xr:uid="{00000000-0005-0000-0000-000054220000}"/>
    <cellStyle name="Comma [0] 22" xfId="63098" hidden="1" xr:uid="{00000000-0005-0000-0000-000078220000}"/>
    <cellStyle name="Comma [0] 22" xfId="662" hidden="1" xr:uid="{00000000-0005-0000-0000-000048220000}"/>
    <cellStyle name="Comma [0] 22" xfId="1833" hidden="1" xr:uid="{00000000-0005-0000-0000-000057220000}"/>
    <cellStyle name="Comma [0] 22" xfId="1407" hidden="1" xr:uid="{00000000-0005-0000-0000-000056220000}"/>
    <cellStyle name="Comma [0] 22" xfId="62606" hidden="1" xr:uid="{00000000-0005-0000-0000-000072220000}"/>
    <cellStyle name="Comma [0] 22" xfId="1735" hidden="1" xr:uid="{00000000-0005-0000-0000-00005A220000}"/>
    <cellStyle name="Comma [0] 22" xfId="1914" hidden="1" xr:uid="{00000000-0005-0000-0000-000059220000}"/>
    <cellStyle name="Comma [0] 22" xfId="1342" hidden="1" xr:uid="{00000000-0005-0000-0000-000050220000}"/>
    <cellStyle name="Comma [0] 22" xfId="2245" hidden="1" xr:uid="{00000000-0005-0000-0000-00005D220000}"/>
    <cellStyle name="Comma [0] 22" xfId="62123" hidden="1" xr:uid="{00000000-0005-0000-0000-00006C220000}"/>
    <cellStyle name="Comma [0] 22" xfId="61711" hidden="1" xr:uid="{00000000-0005-0000-0000-000067220000}"/>
    <cellStyle name="Comma [0] 22" xfId="62287" hidden="1" xr:uid="{00000000-0005-0000-0000-00006E220000}"/>
    <cellStyle name="Comma [0] 22" xfId="1586" hidden="1" xr:uid="{00000000-0005-0000-0000-000055220000}"/>
    <cellStyle name="Comma [0] 22" xfId="62449" hidden="1" xr:uid="{00000000-0005-0000-0000-000070220000}"/>
    <cellStyle name="Comma [0] 22" xfId="62524" hidden="1" xr:uid="{00000000-0005-0000-0000-000071220000}"/>
    <cellStyle name="Comma [0] 22" xfId="61218" hidden="1" xr:uid="{00000000-0005-0000-0000-000061220000}"/>
    <cellStyle name="Comma [0] 22" xfId="62690" hidden="1" xr:uid="{00000000-0005-0000-0000-000073220000}"/>
    <cellStyle name="Comma [0] 22" xfId="314" hidden="1" xr:uid="{00000000-0005-0000-0000-000044220000}"/>
    <cellStyle name="Comma [0] 22" xfId="62854" hidden="1" xr:uid="{00000000-0005-0000-0000-000075220000}"/>
    <cellStyle name="Comma [0] 22" xfId="61875" hidden="1" xr:uid="{00000000-0005-0000-0000-000069220000}"/>
    <cellStyle name="Comma [0] 22" xfId="2164" hidden="1" xr:uid="{00000000-0005-0000-0000-00005B220000}"/>
    <cellStyle name="Comma [0] 22" xfId="62041" hidden="1" xr:uid="{00000000-0005-0000-0000-00006B220000}"/>
    <cellStyle name="Comma [0] 22" xfId="61384" hidden="1" xr:uid="{00000000-0005-0000-0000-000063220000}"/>
    <cellStyle name="Comma [0] 22" xfId="62772" hidden="1" xr:uid="{00000000-0005-0000-0000-000074220000}"/>
    <cellStyle name="Comma [0] 22" xfId="835" hidden="1" xr:uid="{00000000-0005-0000-0000-00004B220000}"/>
    <cellStyle name="Comma [0] 22" xfId="4467" hidden="1" xr:uid="{00000000-0005-0000-0000-00005F220000}"/>
    <cellStyle name="Comma [0] 220" xfId="4912" hidden="1" xr:uid="{00000000-0005-0000-0000-000079220000}"/>
    <cellStyle name="Comma [0] 220" xfId="34300" hidden="1" xr:uid="{00000000-0005-0000-0000-00007A220000}"/>
    <cellStyle name="Comma [0] 2200" xfId="8881" hidden="1" xr:uid="{00000000-0005-0000-0000-00007B220000}"/>
    <cellStyle name="Comma [0] 2200" xfId="38269" hidden="1" xr:uid="{00000000-0005-0000-0000-00007C220000}"/>
    <cellStyle name="Comma [0] 2201" xfId="7860" hidden="1" xr:uid="{00000000-0005-0000-0000-00007D220000}"/>
    <cellStyle name="Comma [0] 2201" xfId="37248" hidden="1" xr:uid="{00000000-0005-0000-0000-00007E220000}"/>
    <cellStyle name="Comma [0] 2202" xfId="7566" hidden="1" xr:uid="{00000000-0005-0000-0000-00007F220000}"/>
    <cellStyle name="Comma [0] 2202" xfId="36954" hidden="1" xr:uid="{00000000-0005-0000-0000-000080220000}"/>
    <cellStyle name="Comma [0] 2203" xfId="8893" hidden="1" xr:uid="{00000000-0005-0000-0000-000081220000}"/>
    <cellStyle name="Comma [0] 2203" xfId="38281" hidden="1" xr:uid="{00000000-0005-0000-0000-000082220000}"/>
    <cellStyle name="Comma [0] 2204" xfId="8895" hidden="1" xr:uid="{00000000-0005-0000-0000-000083220000}"/>
    <cellStyle name="Comma [0] 2204" xfId="38283" hidden="1" xr:uid="{00000000-0005-0000-0000-000084220000}"/>
    <cellStyle name="Comma [0] 2205" xfId="8884" hidden="1" xr:uid="{00000000-0005-0000-0000-000085220000}"/>
    <cellStyle name="Comma [0] 2205" xfId="38272" hidden="1" xr:uid="{00000000-0005-0000-0000-000086220000}"/>
    <cellStyle name="Comma [0] 2206" xfId="8892" hidden="1" xr:uid="{00000000-0005-0000-0000-000087220000}"/>
    <cellStyle name="Comma [0] 2206" xfId="38280" hidden="1" xr:uid="{00000000-0005-0000-0000-000088220000}"/>
    <cellStyle name="Comma [0] 2207" xfId="7567" hidden="1" xr:uid="{00000000-0005-0000-0000-000089220000}"/>
    <cellStyle name="Comma [0] 2207" xfId="36955" hidden="1" xr:uid="{00000000-0005-0000-0000-00008A220000}"/>
    <cellStyle name="Comma [0] 2208" xfId="8878" hidden="1" xr:uid="{00000000-0005-0000-0000-00008B220000}"/>
    <cellStyle name="Comma [0] 2208" xfId="38266" hidden="1" xr:uid="{00000000-0005-0000-0000-00008C220000}"/>
    <cellStyle name="Comma [0] 2209" xfId="8911" hidden="1" xr:uid="{00000000-0005-0000-0000-00008D220000}"/>
    <cellStyle name="Comma [0] 2209" xfId="38299" hidden="1" xr:uid="{00000000-0005-0000-0000-00008E220000}"/>
    <cellStyle name="Comma [0] 221" xfId="4918" hidden="1" xr:uid="{00000000-0005-0000-0000-00008F220000}"/>
    <cellStyle name="Comma [0] 221" xfId="34306" hidden="1" xr:uid="{00000000-0005-0000-0000-000090220000}"/>
    <cellStyle name="Comma [0] 2210" xfId="8919" hidden="1" xr:uid="{00000000-0005-0000-0000-000091220000}"/>
    <cellStyle name="Comma [0] 2210" xfId="38307" hidden="1" xr:uid="{00000000-0005-0000-0000-000092220000}"/>
    <cellStyle name="Comma [0] 2211" xfId="8828" hidden="1" xr:uid="{00000000-0005-0000-0000-000093220000}"/>
    <cellStyle name="Comma [0] 2211" xfId="38216" hidden="1" xr:uid="{00000000-0005-0000-0000-000094220000}"/>
    <cellStyle name="Comma [0] 2212" xfId="8907" hidden="1" xr:uid="{00000000-0005-0000-0000-000095220000}"/>
    <cellStyle name="Comma [0] 2212" xfId="38295" hidden="1" xr:uid="{00000000-0005-0000-0000-000096220000}"/>
    <cellStyle name="Comma [0] 2213" xfId="8928" hidden="1" xr:uid="{00000000-0005-0000-0000-000097220000}"/>
    <cellStyle name="Comma [0] 2213" xfId="38316" hidden="1" xr:uid="{00000000-0005-0000-0000-000098220000}"/>
    <cellStyle name="Comma [0] 2214" xfId="8930" hidden="1" xr:uid="{00000000-0005-0000-0000-000099220000}"/>
    <cellStyle name="Comma [0] 2214" xfId="38318" hidden="1" xr:uid="{00000000-0005-0000-0000-00009A220000}"/>
    <cellStyle name="Comma [0] 2215" xfId="8889" hidden="1" xr:uid="{00000000-0005-0000-0000-00009B220000}"/>
    <cellStyle name="Comma [0] 2215" xfId="38277" hidden="1" xr:uid="{00000000-0005-0000-0000-00009C220000}"/>
    <cellStyle name="Comma [0] 2216" xfId="8834" hidden="1" xr:uid="{00000000-0005-0000-0000-00009D220000}"/>
    <cellStyle name="Comma [0] 2216" xfId="38222" hidden="1" xr:uid="{00000000-0005-0000-0000-00009E220000}"/>
    <cellStyle name="Comma [0] 2217" xfId="8887" hidden="1" xr:uid="{00000000-0005-0000-0000-00009F220000}"/>
    <cellStyle name="Comma [0] 2217" xfId="38275" hidden="1" xr:uid="{00000000-0005-0000-0000-0000A0220000}"/>
    <cellStyle name="Comma [0] 2218" xfId="8871" hidden="1" xr:uid="{00000000-0005-0000-0000-0000A1220000}"/>
    <cellStyle name="Comma [0] 2218" xfId="38259" hidden="1" xr:uid="{00000000-0005-0000-0000-0000A2220000}"/>
    <cellStyle name="Comma [0] 2219" xfId="8867" hidden="1" xr:uid="{00000000-0005-0000-0000-0000A3220000}"/>
    <cellStyle name="Comma [0] 2219" xfId="38255" hidden="1" xr:uid="{00000000-0005-0000-0000-0000A4220000}"/>
    <cellStyle name="Comma [0] 222" xfId="4819" hidden="1" xr:uid="{00000000-0005-0000-0000-0000A5220000}"/>
    <cellStyle name="Comma [0] 222" xfId="34207" hidden="1" xr:uid="{00000000-0005-0000-0000-0000A6220000}"/>
    <cellStyle name="Comma [0] 2220" xfId="8938" hidden="1" xr:uid="{00000000-0005-0000-0000-0000A7220000}"/>
    <cellStyle name="Comma [0] 2220" xfId="38326" hidden="1" xr:uid="{00000000-0005-0000-0000-0000A8220000}"/>
    <cellStyle name="Comma [0] 2221" xfId="7554" hidden="1" xr:uid="{00000000-0005-0000-0000-0000A9220000}"/>
    <cellStyle name="Comma [0] 2221" xfId="36942" hidden="1" xr:uid="{00000000-0005-0000-0000-0000AA220000}"/>
    <cellStyle name="Comma [0] 2222" xfId="7560" hidden="1" xr:uid="{00000000-0005-0000-0000-0000AB220000}"/>
    <cellStyle name="Comma [0] 2222" xfId="36948" hidden="1" xr:uid="{00000000-0005-0000-0000-0000AC220000}"/>
    <cellStyle name="Comma [0] 2223" xfId="8946" hidden="1" xr:uid="{00000000-0005-0000-0000-0000AD220000}"/>
    <cellStyle name="Comma [0] 2223" xfId="38334" hidden="1" xr:uid="{00000000-0005-0000-0000-0000AE220000}"/>
    <cellStyle name="Comma [0] 2224" xfId="8948" hidden="1" xr:uid="{00000000-0005-0000-0000-0000AF220000}"/>
    <cellStyle name="Comma [0] 2224" xfId="38336" hidden="1" xr:uid="{00000000-0005-0000-0000-0000B0220000}"/>
    <cellStyle name="Comma [0] 2225" xfId="8897" hidden="1" xr:uid="{00000000-0005-0000-0000-0000B1220000}"/>
    <cellStyle name="Comma [0] 2225" xfId="38285" hidden="1" xr:uid="{00000000-0005-0000-0000-0000B2220000}"/>
    <cellStyle name="Comma [0] 2226" xfId="8873" hidden="1" xr:uid="{00000000-0005-0000-0000-0000B3220000}"/>
    <cellStyle name="Comma [0] 2226" xfId="38261" hidden="1" xr:uid="{00000000-0005-0000-0000-0000B4220000}"/>
    <cellStyle name="Comma [0] 2227" xfId="8908" hidden="1" xr:uid="{00000000-0005-0000-0000-0000B5220000}"/>
    <cellStyle name="Comma [0] 2227" xfId="38296" hidden="1" xr:uid="{00000000-0005-0000-0000-0000B6220000}"/>
    <cellStyle name="Comma [0] 2228" xfId="8840" hidden="1" xr:uid="{00000000-0005-0000-0000-0000B7220000}"/>
    <cellStyle name="Comma [0] 2228" xfId="38228" hidden="1" xr:uid="{00000000-0005-0000-0000-0000B8220000}"/>
    <cellStyle name="Comma [0] 2229" xfId="8910" hidden="1" xr:uid="{00000000-0005-0000-0000-0000B9220000}"/>
    <cellStyle name="Comma [0] 2229" xfId="38298" hidden="1" xr:uid="{00000000-0005-0000-0000-0000BA220000}"/>
    <cellStyle name="Comma [0] 223" xfId="4900" hidden="1" xr:uid="{00000000-0005-0000-0000-0000BB220000}"/>
    <cellStyle name="Comma [0] 223" xfId="34288" hidden="1" xr:uid="{00000000-0005-0000-0000-0000BC220000}"/>
    <cellStyle name="Comma [0] 2230" xfId="8955" hidden="1" xr:uid="{00000000-0005-0000-0000-0000BD220000}"/>
    <cellStyle name="Comma [0] 2230" xfId="38343" hidden="1" xr:uid="{00000000-0005-0000-0000-0000BE220000}"/>
    <cellStyle name="Comma [0] 2231" xfId="8898" hidden="1" xr:uid="{00000000-0005-0000-0000-0000BF220000}"/>
    <cellStyle name="Comma [0] 2231" xfId="38286" hidden="1" xr:uid="{00000000-0005-0000-0000-0000C0220000}"/>
    <cellStyle name="Comma [0] 2232" xfId="8855" hidden="1" xr:uid="{00000000-0005-0000-0000-0000C1220000}"/>
    <cellStyle name="Comma [0] 2232" xfId="38243" hidden="1" xr:uid="{00000000-0005-0000-0000-0000C2220000}"/>
    <cellStyle name="Comma [0] 2233" xfId="8961" hidden="1" xr:uid="{00000000-0005-0000-0000-0000C3220000}"/>
    <cellStyle name="Comma [0] 2233" xfId="38349" hidden="1" xr:uid="{00000000-0005-0000-0000-0000C4220000}"/>
    <cellStyle name="Comma [0] 2234" xfId="8963" hidden="1" xr:uid="{00000000-0005-0000-0000-0000C5220000}"/>
    <cellStyle name="Comma [0] 2234" xfId="38351" hidden="1" xr:uid="{00000000-0005-0000-0000-0000C6220000}"/>
    <cellStyle name="Comma [0] 2235" xfId="8916" hidden="1" xr:uid="{00000000-0005-0000-0000-0000C7220000}"/>
    <cellStyle name="Comma [0] 2235" xfId="38304" hidden="1" xr:uid="{00000000-0005-0000-0000-0000C8220000}"/>
    <cellStyle name="Comma [0] 2236" xfId="8922" hidden="1" xr:uid="{00000000-0005-0000-0000-0000C9220000}"/>
    <cellStyle name="Comma [0] 2236" xfId="38310" hidden="1" xr:uid="{00000000-0005-0000-0000-0000CA220000}"/>
    <cellStyle name="Comma [0] 2237" xfId="7555" hidden="1" xr:uid="{00000000-0005-0000-0000-0000CB220000}"/>
    <cellStyle name="Comma [0] 2237" xfId="36943" hidden="1" xr:uid="{00000000-0005-0000-0000-0000CC220000}"/>
    <cellStyle name="Comma [0] 2238" xfId="8872" hidden="1" xr:uid="{00000000-0005-0000-0000-0000CD220000}"/>
    <cellStyle name="Comma [0] 2238" xfId="38260" hidden="1" xr:uid="{00000000-0005-0000-0000-0000CE220000}"/>
    <cellStyle name="Comma [0] 2239" xfId="8880" hidden="1" xr:uid="{00000000-0005-0000-0000-0000CF220000}"/>
    <cellStyle name="Comma [0] 2239" xfId="38268" hidden="1" xr:uid="{00000000-0005-0000-0000-0000D0220000}"/>
    <cellStyle name="Comma [0] 224" xfId="4879" hidden="1" xr:uid="{00000000-0005-0000-0000-0000D1220000}"/>
    <cellStyle name="Comma [0] 224" xfId="34267" hidden="1" xr:uid="{00000000-0005-0000-0000-0000D2220000}"/>
    <cellStyle name="Comma [0] 2240" xfId="8969" hidden="1" xr:uid="{00000000-0005-0000-0000-0000D3220000}"/>
    <cellStyle name="Comma [0] 2240" xfId="38357" hidden="1" xr:uid="{00000000-0005-0000-0000-0000D4220000}"/>
    <cellStyle name="Comma [0] 2241" xfId="8883" hidden="1" xr:uid="{00000000-0005-0000-0000-0000D5220000}"/>
    <cellStyle name="Comma [0] 2241" xfId="38271" hidden="1" xr:uid="{00000000-0005-0000-0000-0000D6220000}"/>
    <cellStyle name="Comma [0] 2242" xfId="8843" hidden="1" xr:uid="{00000000-0005-0000-0000-0000D7220000}"/>
    <cellStyle name="Comma [0] 2242" xfId="38231" hidden="1" xr:uid="{00000000-0005-0000-0000-0000D8220000}"/>
    <cellStyle name="Comma [0] 2243" xfId="8974" hidden="1" xr:uid="{00000000-0005-0000-0000-0000D9220000}"/>
    <cellStyle name="Comma [0] 2243" xfId="38362" hidden="1" xr:uid="{00000000-0005-0000-0000-0000DA220000}"/>
    <cellStyle name="Comma [0] 2244" xfId="8976" hidden="1" xr:uid="{00000000-0005-0000-0000-0000DB220000}"/>
    <cellStyle name="Comma [0] 2244" xfId="38364" hidden="1" xr:uid="{00000000-0005-0000-0000-0000DC220000}"/>
    <cellStyle name="Comma [0] 2245" xfId="8935" hidden="1" xr:uid="{00000000-0005-0000-0000-0000DD220000}"/>
    <cellStyle name="Comma [0] 2245" xfId="38323" hidden="1" xr:uid="{00000000-0005-0000-0000-0000DE220000}"/>
    <cellStyle name="Comma [0] 2246" xfId="8941" hidden="1" xr:uid="{00000000-0005-0000-0000-0000DF220000}"/>
    <cellStyle name="Comma [0] 2246" xfId="38329" hidden="1" xr:uid="{00000000-0005-0000-0000-0000E0220000}"/>
    <cellStyle name="Comma [0] 2247" xfId="8842" hidden="1" xr:uid="{00000000-0005-0000-0000-0000E1220000}"/>
    <cellStyle name="Comma [0] 2247" xfId="38230" hidden="1" xr:uid="{00000000-0005-0000-0000-0000E2220000}"/>
    <cellStyle name="Comma [0] 2248" xfId="8923" hidden="1" xr:uid="{00000000-0005-0000-0000-0000E3220000}"/>
    <cellStyle name="Comma [0] 2248" xfId="38311" hidden="1" xr:uid="{00000000-0005-0000-0000-0000E4220000}"/>
    <cellStyle name="Comma [0] 2249" xfId="8902" hidden="1" xr:uid="{00000000-0005-0000-0000-0000E5220000}"/>
    <cellStyle name="Comma [0] 2249" xfId="38290" hidden="1" xr:uid="{00000000-0005-0000-0000-0000E6220000}"/>
    <cellStyle name="Comma [0] 225" xfId="4957" hidden="1" xr:uid="{00000000-0005-0000-0000-0000E7220000}"/>
    <cellStyle name="Comma [0] 225" xfId="34345" hidden="1" xr:uid="{00000000-0005-0000-0000-0000E8220000}"/>
    <cellStyle name="Comma [0] 2250" xfId="8980" hidden="1" xr:uid="{00000000-0005-0000-0000-0000E9220000}"/>
    <cellStyle name="Comma [0] 2250" xfId="38368" hidden="1" xr:uid="{00000000-0005-0000-0000-0000EA220000}"/>
    <cellStyle name="Comma [0] 2251" xfId="8921" hidden="1" xr:uid="{00000000-0005-0000-0000-0000EB220000}"/>
    <cellStyle name="Comma [0] 2251" xfId="38309" hidden="1" xr:uid="{00000000-0005-0000-0000-0000EC220000}"/>
    <cellStyle name="Comma [0] 2252" xfId="8859" hidden="1" xr:uid="{00000000-0005-0000-0000-0000ED220000}"/>
    <cellStyle name="Comma [0] 2252" xfId="38247" hidden="1" xr:uid="{00000000-0005-0000-0000-0000EE220000}"/>
    <cellStyle name="Comma [0] 2253" xfId="8987" hidden="1" xr:uid="{00000000-0005-0000-0000-0000EF220000}"/>
    <cellStyle name="Comma [0] 2253" xfId="38375" hidden="1" xr:uid="{00000000-0005-0000-0000-0000F0220000}"/>
    <cellStyle name="Comma [0] 2254" xfId="8989" hidden="1" xr:uid="{00000000-0005-0000-0000-0000F1220000}"/>
    <cellStyle name="Comma [0] 2254" xfId="38377" hidden="1" xr:uid="{00000000-0005-0000-0000-0000F2220000}"/>
    <cellStyle name="Comma [0] 2255" xfId="8953" hidden="1" xr:uid="{00000000-0005-0000-0000-0000F3220000}"/>
    <cellStyle name="Comma [0] 2255" xfId="38341" hidden="1" xr:uid="{00000000-0005-0000-0000-0000F4220000}"/>
    <cellStyle name="Comma [0] 2256" xfId="8958" hidden="1" xr:uid="{00000000-0005-0000-0000-0000F5220000}"/>
    <cellStyle name="Comma [0] 2256" xfId="38346" hidden="1" xr:uid="{00000000-0005-0000-0000-0000F6220000}"/>
    <cellStyle name="Comma [0] 2257" xfId="7569" hidden="1" xr:uid="{00000000-0005-0000-0000-0000F7220000}"/>
    <cellStyle name="Comma [0] 2257" xfId="36957" hidden="1" xr:uid="{00000000-0005-0000-0000-0000F8220000}"/>
    <cellStyle name="Comma [0] 2258" xfId="8942" hidden="1" xr:uid="{00000000-0005-0000-0000-0000F9220000}"/>
    <cellStyle name="Comma [0] 2258" xfId="38330" hidden="1" xr:uid="{00000000-0005-0000-0000-0000FA220000}"/>
    <cellStyle name="Comma [0] 2259" xfId="8847" hidden="1" xr:uid="{00000000-0005-0000-0000-0000FB220000}"/>
    <cellStyle name="Comma [0] 2259" xfId="38235" hidden="1" xr:uid="{00000000-0005-0000-0000-0000FC220000}"/>
    <cellStyle name="Comma [0] 226" xfId="4898" hidden="1" xr:uid="{00000000-0005-0000-0000-0000FD220000}"/>
    <cellStyle name="Comma [0] 226" xfId="34286" hidden="1" xr:uid="{00000000-0005-0000-0000-0000FE220000}"/>
    <cellStyle name="Comma [0] 2260" xfId="8993" hidden="1" xr:uid="{00000000-0005-0000-0000-0000FF220000}"/>
    <cellStyle name="Comma [0] 2260" xfId="38381" hidden="1" xr:uid="{00000000-0005-0000-0000-000000230000}"/>
    <cellStyle name="Comma [0] 2261" xfId="8940" hidden="1" xr:uid="{00000000-0005-0000-0000-000001230000}"/>
    <cellStyle name="Comma [0] 2261" xfId="38328" hidden="1" xr:uid="{00000000-0005-0000-0000-000002230000}"/>
    <cellStyle name="Comma [0] 2262" xfId="8879" hidden="1" xr:uid="{00000000-0005-0000-0000-000003230000}"/>
    <cellStyle name="Comma [0] 2262" xfId="38267" hidden="1" xr:uid="{00000000-0005-0000-0000-000004230000}"/>
    <cellStyle name="Comma [0] 2263" xfId="8997" hidden="1" xr:uid="{00000000-0005-0000-0000-000005230000}"/>
    <cellStyle name="Comma [0] 2263" xfId="38385" hidden="1" xr:uid="{00000000-0005-0000-0000-000006230000}"/>
    <cellStyle name="Comma [0] 2264" xfId="8999" hidden="1" xr:uid="{00000000-0005-0000-0000-000007230000}"/>
    <cellStyle name="Comma [0] 2264" xfId="38387" hidden="1" xr:uid="{00000000-0005-0000-0000-000008230000}"/>
    <cellStyle name="Comma [0] 2265" xfId="8967" hidden="1" xr:uid="{00000000-0005-0000-0000-000009230000}"/>
    <cellStyle name="Comma [0] 2265" xfId="38355" hidden="1" xr:uid="{00000000-0005-0000-0000-00000A230000}"/>
    <cellStyle name="Comma [0] 2266" xfId="8971" hidden="1" xr:uid="{00000000-0005-0000-0000-00000B230000}"/>
    <cellStyle name="Comma [0] 2266" xfId="38359" hidden="1" xr:uid="{00000000-0005-0000-0000-00000C230000}"/>
    <cellStyle name="Comma [0] 2267" xfId="8861" hidden="1" xr:uid="{00000000-0005-0000-0000-00000D230000}"/>
    <cellStyle name="Comma [0] 2267" xfId="38249" hidden="1" xr:uid="{00000000-0005-0000-0000-00000E230000}"/>
    <cellStyle name="Comma [0] 2268" xfId="8959" hidden="1" xr:uid="{00000000-0005-0000-0000-00000F230000}"/>
    <cellStyle name="Comma [0] 2268" xfId="38347" hidden="1" xr:uid="{00000000-0005-0000-0000-000010230000}"/>
    <cellStyle name="Comma [0] 2269" xfId="8851" hidden="1" xr:uid="{00000000-0005-0000-0000-000011230000}"/>
    <cellStyle name="Comma [0] 2269" xfId="38239" hidden="1" xr:uid="{00000000-0005-0000-0000-000012230000}"/>
    <cellStyle name="Comma [0] 227" xfId="4836" hidden="1" xr:uid="{00000000-0005-0000-0000-000013230000}"/>
    <cellStyle name="Comma [0] 227" xfId="34224" hidden="1" xr:uid="{00000000-0005-0000-0000-000014230000}"/>
    <cellStyle name="Comma [0] 2270" xfId="9003" hidden="1" xr:uid="{00000000-0005-0000-0000-000015230000}"/>
    <cellStyle name="Comma [0] 2270" xfId="38391" hidden="1" xr:uid="{00000000-0005-0000-0000-000016230000}"/>
    <cellStyle name="Comma [0] 2271" xfId="8957" hidden="1" xr:uid="{00000000-0005-0000-0000-000017230000}"/>
    <cellStyle name="Comma [0] 2271" xfId="38345" hidden="1" xr:uid="{00000000-0005-0000-0000-000018230000}"/>
    <cellStyle name="Comma [0] 2272" xfId="8926" hidden="1" xr:uid="{00000000-0005-0000-0000-000019230000}"/>
    <cellStyle name="Comma [0] 2272" xfId="38314" hidden="1" xr:uid="{00000000-0005-0000-0000-00001A230000}"/>
    <cellStyle name="Comma [0] 2273" xfId="9007" hidden="1" xr:uid="{00000000-0005-0000-0000-00001B230000}"/>
    <cellStyle name="Comma [0] 2273" xfId="38395" hidden="1" xr:uid="{00000000-0005-0000-0000-00001C230000}"/>
    <cellStyle name="Comma [0] 2274" xfId="9009" hidden="1" xr:uid="{00000000-0005-0000-0000-00001D230000}"/>
    <cellStyle name="Comma [0] 2274" xfId="38397" hidden="1" xr:uid="{00000000-0005-0000-0000-00001E230000}"/>
    <cellStyle name="Comma [0] 2275" xfId="8995" hidden="1" xr:uid="{00000000-0005-0000-0000-00001F230000}"/>
    <cellStyle name="Comma [0] 2275" xfId="38383" hidden="1" xr:uid="{00000000-0005-0000-0000-000020230000}"/>
    <cellStyle name="Comma [0] 2276" xfId="8982" hidden="1" xr:uid="{00000000-0005-0000-0000-000021230000}"/>
    <cellStyle name="Comma [0] 2276" xfId="38370" hidden="1" xr:uid="{00000000-0005-0000-0000-000022230000}"/>
    <cellStyle name="Comma [0] 2277" xfId="9006" hidden="1" xr:uid="{00000000-0005-0000-0000-000023230000}"/>
    <cellStyle name="Comma [0] 2277" xfId="38394" hidden="1" xr:uid="{00000000-0005-0000-0000-000024230000}"/>
    <cellStyle name="Comma [0] 2278" xfId="8972" hidden="1" xr:uid="{00000000-0005-0000-0000-000025230000}"/>
    <cellStyle name="Comma [0] 2278" xfId="38360" hidden="1" xr:uid="{00000000-0005-0000-0000-000026230000}"/>
    <cellStyle name="Comma [0] 2279" xfId="8944" hidden="1" xr:uid="{00000000-0005-0000-0000-000027230000}"/>
    <cellStyle name="Comma [0] 2279" xfId="38332" hidden="1" xr:uid="{00000000-0005-0000-0000-000028230000}"/>
    <cellStyle name="Comma [0] 228" xfId="4964" hidden="1" xr:uid="{00000000-0005-0000-0000-000029230000}"/>
    <cellStyle name="Comma [0] 228" xfId="34352" hidden="1" xr:uid="{00000000-0005-0000-0000-00002A230000}"/>
    <cellStyle name="Comma [0] 2280" xfId="9011" hidden="1" xr:uid="{00000000-0005-0000-0000-00002B230000}"/>
    <cellStyle name="Comma [0] 2280" xfId="38399" hidden="1" xr:uid="{00000000-0005-0000-0000-00002C230000}"/>
    <cellStyle name="Comma [0] 2281" xfId="8968" hidden="1" xr:uid="{00000000-0005-0000-0000-00002D230000}"/>
    <cellStyle name="Comma [0] 2281" xfId="38356" hidden="1" xr:uid="{00000000-0005-0000-0000-00002E230000}"/>
    <cellStyle name="Comma [0] 2282" xfId="9002" hidden="1" xr:uid="{00000000-0005-0000-0000-00002F230000}"/>
    <cellStyle name="Comma [0] 2282" xfId="38390" hidden="1" xr:uid="{00000000-0005-0000-0000-000030230000}"/>
    <cellStyle name="Comma [0] 2283" xfId="9015" hidden="1" xr:uid="{00000000-0005-0000-0000-000031230000}"/>
    <cellStyle name="Comma [0] 2283" xfId="38403" hidden="1" xr:uid="{00000000-0005-0000-0000-000032230000}"/>
    <cellStyle name="Comma [0] 2284" xfId="9017" hidden="1" xr:uid="{00000000-0005-0000-0000-000033230000}"/>
    <cellStyle name="Comma [0] 2284" xfId="38405" hidden="1" xr:uid="{00000000-0005-0000-0000-000034230000}"/>
    <cellStyle name="Comma [0] 2285" xfId="8885" hidden="1" xr:uid="{00000000-0005-0000-0000-000035230000}"/>
    <cellStyle name="Comma [0] 2285" xfId="38273" hidden="1" xr:uid="{00000000-0005-0000-0000-000036230000}"/>
    <cellStyle name="Comma [0] 2286" xfId="9005" hidden="1" xr:uid="{00000000-0005-0000-0000-000037230000}"/>
    <cellStyle name="Comma [0] 2286" xfId="38393" hidden="1" xr:uid="{00000000-0005-0000-0000-000038230000}"/>
    <cellStyle name="Comma [0] 2287" xfId="8945" hidden="1" xr:uid="{00000000-0005-0000-0000-000039230000}"/>
    <cellStyle name="Comma [0] 2287" xfId="38333" hidden="1" xr:uid="{00000000-0005-0000-0000-00003A230000}"/>
    <cellStyle name="Comma [0] 2288" xfId="8979" hidden="1" xr:uid="{00000000-0005-0000-0000-00003B230000}"/>
    <cellStyle name="Comma [0] 2288" xfId="38367" hidden="1" xr:uid="{00000000-0005-0000-0000-00003C230000}"/>
    <cellStyle name="Comma [0] 2289" xfId="8992" hidden="1" xr:uid="{00000000-0005-0000-0000-00003D230000}"/>
    <cellStyle name="Comma [0] 2289" xfId="38380" hidden="1" xr:uid="{00000000-0005-0000-0000-00003E230000}"/>
    <cellStyle name="Comma [0] 229" xfId="4966" hidden="1" xr:uid="{00000000-0005-0000-0000-00003F230000}"/>
    <cellStyle name="Comma [0] 229" xfId="34354" hidden="1" xr:uid="{00000000-0005-0000-0000-000040230000}"/>
    <cellStyle name="Comma [0] 2290" xfId="9020" hidden="1" xr:uid="{00000000-0005-0000-0000-000041230000}"/>
    <cellStyle name="Comma [0] 2290" xfId="38408" hidden="1" xr:uid="{00000000-0005-0000-0000-000042230000}"/>
    <cellStyle name="Comma [0] 2291" xfId="8983" hidden="1" xr:uid="{00000000-0005-0000-0000-000043230000}"/>
    <cellStyle name="Comma [0] 2291" xfId="38371" hidden="1" xr:uid="{00000000-0005-0000-0000-000044230000}"/>
    <cellStyle name="Comma [0] 2292" xfId="8943" hidden="1" xr:uid="{00000000-0005-0000-0000-000045230000}"/>
    <cellStyle name="Comma [0] 2292" xfId="38331" hidden="1" xr:uid="{00000000-0005-0000-0000-000046230000}"/>
    <cellStyle name="Comma [0] 2293" xfId="9022" hidden="1" xr:uid="{00000000-0005-0000-0000-000047230000}"/>
    <cellStyle name="Comma [0] 2293" xfId="38410" hidden="1" xr:uid="{00000000-0005-0000-0000-000048230000}"/>
    <cellStyle name="Comma [0] 2294" xfId="9024" hidden="1" xr:uid="{00000000-0005-0000-0000-000049230000}"/>
    <cellStyle name="Comma [0] 2294" xfId="38412" hidden="1" xr:uid="{00000000-0005-0000-0000-00004A230000}"/>
    <cellStyle name="Comma [0] 2295" xfId="9084" hidden="1" xr:uid="{00000000-0005-0000-0000-00004B230000}"/>
    <cellStyle name="Comma [0] 2295" xfId="38472" hidden="1" xr:uid="{00000000-0005-0000-0000-00004C230000}"/>
    <cellStyle name="Comma [0] 2296" xfId="9103" hidden="1" xr:uid="{00000000-0005-0000-0000-00004D230000}"/>
    <cellStyle name="Comma [0] 2296" xfId="38491" hidden="1" xr:uid="{00000000-0005-0000-0000-00004E230000}"/>
    <cellStyle name="Comma [0] 2297" xfId="9110" hidden="1" xr:uid="{00000000-0005-0000-0000-00004F230000}"/>
    <cellStyle name="Comma [0] 2297" xfId="38498" hidden="1" xr:uid="{00000000-0005-0000-0000-000050230000}"/>
    <cellStyle name="Comma [0] 2298" xfId="9117" hidden="1" xr:uid="{00000000-0005-0000-0000-000051230000}"/>
    <cellStyle name="Comma [0] 2298" xfId="38505" hidden="1" xr:uid="{00000000-0005-0000-0000-000052230000}"/>
    <cellStyle name="Comma [0] 2299" xfId="9122" hidden="1" xr:uid="{00000000-0005-0000-0000-000053230000}"/>
    <cellStyle name="Comma [0] 2299" xfId="38510" hidden="1" xr:uid="{00000000-0005-0000-0000-000054230000}"/>
    <cellStyle name="Comma [0] 23" xfId="316" hidden="1" xr:uid="{00000000-0005-0000-0000-000056230000}"/>
    <cellStyle name="Comma [0] 23" xfId="151" hidden="1" xr:uid="{00000000-0005-0000-0000-000055230000}"/>
    <cellStyle name="Comma [0] 23" xfId="1179" hidden="1" xr:uid="{00000000-0005-0000-0000-000061230000}"/>
    <cellStyle name="Comma [0] 23" xfId="621" hidden="1" xr:uid="{00000000-0005-0000-0000-00005C230000}"/>
    <cellStyle name="Comma [0] 23" xfId="228" hidden="1" xr:uid="{00000000-0005-0000-0000-000057230000}"/>
    <cellStyle name="Comma [0] 23" xfId="1002" hidden="1" xr:uid="{00000000-0005-0000-0000-00005E230000}"/>
    <cellStyle name="Comma [0] 23" xfId="1507" hidden="1" xr:uid="{00000000-0005-0000-0000-000065230000}"/>
    <cellStyle name="Comma [0] 23" xfId="499" hidden="1" xr:uid="{00000000-0005-0000-0000-000059230000}"/>
    <cellStyle name="Comma [0] 23" xfId="664" hidden="1" xr:uid="{00000000-0005-0000-0000-00005A230000}"/>
    <cellStyle name="Comma [0] 23" xfId="1344" hidden="1" xr:uid="{00000000-0005-0000-0000-000062230000}"/>
    <cellStyle name="Comma [0] 23" xfId="837" hidden="1" xr:uid="{00000000-0005-0000-0000-00005D230000}"/>
    <cellStyle name="Comma [0] 23" xfId="1301" hidden="1" xr:uid="{00000000-0005-0000-0000-000064230000}"/>
    <cellStyle name="Comma [0] 23" xfId="273" hidden="1" xr:uid="{00000000-0005-0000-0000-000058230000}"/>
    <cellStyle name="Comma [0] 23" xfId="914" hidden="1" xr:uid="{00000000-0005-0000-0000-00005F230000}"/>
    <cellStyle name="Comma [0] 23" xfId="959" hidden="1" xr:uid="{00000000-0005-0000-0000-000060230000}"/>
    <cellStyle name="Comma [0] 23" xfId="576" hidden="1" xr:uid="{00000000-0005-0000-0000-00005B230000}"/>
    <cellStyle name="Comma [0] 23" xfId="1256" hidden="1" xr:uid="{00000000-0005-0000-0000-000063230000}"/>
    <cellStyle name="Comma [0] 23" xfId="1584" hidden="1" xr:uid="{00000000-0005-0000-0000-000067230000}"/>
    <cellStyle name="Comma [0] 23" xfId="1672" hidden="1" xr:uid="{00000000-0005-0000-0000-000066230000}"/>
    <cellStyle name="Comma [0] 23" xfId="1835" hidden="1" xr:uid="{00000000-0005-0000-0000-000069230000}"/>
    <cellStyle name="Comma [0] 23" xfId="1629" hidden="1" xr:uid="{00000000-0005-0000-0000-000068230000}"/>
    <cellStyle name="Comma [0] 23" xfId="1912" hidden="1" xr:uid="{00000000-0005-0000-0000-00006B230000}"/>
    <cellStyle name="Comma [0] 23" xfId="2000" hidden="1" xr:uid="{00000000-0005-0000-0000-00006A230000}"/>
    <cellStyle name="Comma [0] 23" xfId="2166" hidden="1" xr:uid="{00000000-0005-0000-0000-00006D230000}"/>
    <cellStyle name="Comma [0] 23" xfId="1957" hidden="1" xr:uid="{00000000-0005-0000-0000-00006C230000}"/>
    <cellStyle name="Comma [0] 23" xfId="2243" hidden="1" xr:uid="{00000000-0005-0000-0000-00006F230000}"/>
    <cellStyle name="Comma [0] 23" xfId="2330" hidden="1" xr:uid="{00000000-0005-0000-0000-00006E230000}"/>
    <cellStyle name="Comma [0] 23" xfId="4547" hidden="1" xr:uid="{00000000-0005-0000-0000-000071230000}"/>
    <cellStyle name="Comma [0] 23" xfId="2079" hidden="1" xr:uid="{00000000-0005-0000-0000-000070230000}"/>
    <cellStyle name="Comma [0] 23" xfId="61220" hidden="1" xr:uid="{00000000-0005-0000-0000-000073230000}"/>
    <cellStyle name="Comma [0] 23" xfId="33935" hidden="1" xr:uid="{00000000-0005-0000-0000-000072230000}"/>
    <cellStyle name="Comma [0] 23" xfId="61386" hidden="1" xr:uid="{00000000-0005-0000-0000-000075230000}"/>
    <cellStyle name="Comma [0] 23" xfId="61302" hidden="1" xr:uid="{00000000-0005-0000-0000-000074230000}"/>
    <cellStyle name="Comma [0] 23" xfId="61551" hidden="1" xr:uid="{00000000-0005-0000-0000-000077230000}"/>
    <cellStyle name="Comma [0] 23" xfId="61468" hidden="1" xr:uid="{00000000-0005-0000-0000-000076230000}"/>
    <cellStyle name="Comma [0] 23" xfId="61713" hidden="1" xr:uid="{00000000-0005-0000-0000-000079230000}"/>
    <cellStyle name="Comma [0] 23" xfId="61633" hidden="1" xr:uid="{00000000-0005-0000-0000-000078230000}"/>
    <cellStyle name="Comma [0] 23" xfId="62608" hidden="1" xr:uid="{00000000-0005-0000-0000-000084230000}"/>
    <cellStyle name="Comma [0] 23" xfId="62207" hidden="1" xr:uid="{00000000-0005-0000-0000-00007F230000}"/>
    <cellStyle name="Comma [0] 23" xfId="61795" hidden="1" xr:uid="{00000000-0005-0000-0000-00007A230000}"/>
    <cellStyle name="Comma [0] 23" xfId="62369" hidden="1" xr:uid="{00000000-0005-0000-0000-000081230000}"/>
    <cellStyle name="Comma [0] 23" xfId="62938" hidden="1" xr:uid="{00000000-0005-0000-0000-000088230000}"/>
    <cellStyle name="Comma [0] 23" xfId="61959" hidden="1" xr:uid="{00000000-0005-0000-0000-00007C230000}"/>
    <cellStyle name="Comma [0] 23" xfId="62043" hidden="1" xr:uid="{00000000-0005-0000-0000-00007D230000}"/>
    <cellStyle name="Comma [0] 23" xfId="62692" hidden="1" xr:uid="{00000000-0005-0000-0000-000085230000}"/>
    <cellStyle name="Comma [0] 23" xfId="62289" hidden="1" xr:uid="{00000000-0005-0000-0000-000080230000}"/>
    <cellStyle name="Comma [0] 23" xfId="62856" hidden="1" xr:uid="{00000000-0005-0000-0000-000087230000}"/>
    <cellStyle name="Comma [0] 23" xfId="61877" hidden="1" xr:uid="{00000000-0005-0000-0000-00007B230000}"/>
    <cellStyle name="Comma [0] 23" xfId="62451" hidden="1" xr:uid="{00000000-0005-0000-0000-000082230000}"/>
    <cellStyle name="Comma [0] 23" xfId="62526" hidden="1" xr:uid="{00000000-0005-0000-0000-000083230000}"/>
    <cellStyle name="Comma [0] 23" xfId="62125" hidden="1" xr:uid="{00000000-0005-0000-0000-00007E230000}"/>
    <cellStyle name="Comma [0] 23" xfId="62774" hidden="1" xr:uid="{00000000-0005-0000-0000-000086230000}"/>
    <cellStyle name="Comma [0] 23" xfId="63100" hidden="1" xr:uid="{00000000-0005-0000-0000-00008A230000}"/>
    <cellStyle name="Comma [0] 23" xfId="63018" hidden="1" xr:uid="{00000000-0005-0000-0000-000089230000}"/>
    <cellStyle name="Comma [0] 230" xfId="4930" hidden="1" xr:uid="{00000000-0005-0000-0000-00008B230000}"/>
    <cellStyle name="Comma [0] 230" xfId="34318" hidden="1" xr:uid="{00000000-0005-0000-0000-00008C230000}"/>
    <cellStyle name="Comma [0] 2300" xfId="9109" hidden="1" xr:uid="{00000000-0005-0000-0000-00008D230000}"/>
    <cellStyle name="Comma [0] 2300" xfId="38497" hidden="1" xr:uid="{00000000-0005-0000-0000-00008E230000}"/>
    <cellStyle name="Comma [0] 2301" xfId="9114" hidden="1" xr:uid="{00000000-0005-0000-0000-00008F230000}"/>
    <cellStyle name="Comma [0] 2301" xfId="38502" hidden="1" xr:uid="{00000000-0005-0000-0000-000090230000}"/>
    <cellStyle name="Comma [0] 2302" xfId="9126" hidden="1" xr:uid="{00000000-0005-0000-0000-000091230000}"/>
    <cellStyle name="Comma [0] 2302" xfId="38514" hidden="1" xr:uid="{00000000-0005-0000-0000-000092230000}"/>
    <cellStyle name="Comma [0] 2303" xfId="9128" hidden="1" xr:uid="{00000000-0005-0000-0000-000093230000}"/>
    <cellStyle name="Comma [0] 2303" xfId="38516" hidden="1" xr:uid="{00000000-0005-0000-0000-000094230000}"/>
    <cellStyle name="Comma [0] 2304" xfId="9099" hidden="1" xr:uid="{00000000-0005-0000-0000-000095230000}"/>
    <cellStyle name="Comma [0] 2304" xfId="38487" hidden="1" xr:uid="{00000000-0005-0000-0000-000096230000}"/>
    <cellStyle name="Comma [0] 2305" xfId="9088" hidden="1" xr:uid="{00000000-0005-0000-0000-000097230000}"/>
    <cellStyle name="Comma [0] 2305" xfId="38476" hidden="1" xr:uid="{00000000-0005-0000-0000-000098230000}"/>
    <cellStyle name="Comma [0] 2306" xfId="9139" hidden="1" xr:uid="{00000000-0005-0000-0000-000099230000}"/>
    <cellStyle name="Comma [0] 2306" xfId="38527" hidden="1" xr:uid="{00000000-0005-0000-0000-00009A230000}"/>
    <cellStyle name="Comma [0] 2307" xfId="9148" hidden="1" xr:uid="{00000000-0005-0000-0000-00009B230000}"/>
    <cellStyle name="Comma [0] 2307" xfId="38536" hidden="1" xr:uid="{00000000-0005-0000-0000-00009C230000}"/>
    <cellStyle name="Comma [0] 2308" xfId="9159" hidden="1" xr:uid="{00000000-0005-0000-0000-00009D230000}"/>
    <cellStyle name="Comma [0] 2308" xfId="38547" hidden="1" xr:uid="{00000000-0005-0000-0000-00009E230000}"/>
    <cellStyle name="Comma [0] 2309" xfId="9165" hidden="1" xr:uid="{00000000-0005-0000-0000-00009F230000}"/>
    <cellStyle name="Comma [0] 2309" xfId="38553" hidden="1" xr:uid="{00000000-0005-0000-0000-0000A0230000}"/>
    <cellStyle name="Comma [0] 231" xfId="4935" hidden="1" xr:uid="{00000000-0005-0000-0000-0000A1230000}"/>
    <cellStyle name="Comma [0] 231" xfId="34323" hidden="1" xr:uid="{00000000-0005-0000-0000-0000A2230000}"/>
    <cellStyle name="Comma [0] 2310" xfId="9147" hidden="1" xr:uid="{00000000-0005-0000-0000-0000A3230000}"/>
    <cellStyle name="Comma [0] 2310" xfId="38535" hidden="1" xr:uid="{00000000-0005-0000-0000-0000A4230000}"/>
    <cellStyle name="Comma [0] 2311" xfId="9157" hidden="1" xr:uid="{00000000-0005-0000-0000-0000A5230000}"/>
    <cellStyle name="Comma [0] 2311" xfId="38545" hidden="1" xr:uid="{00000000-0005-0000-0000-0000A6230000}"/>
    <cellStyle name="Comma [0] 2312" xfId="9177" hidden="1" xr:uid="{00000000-0005-0000-0000-0000A7230000}"/>
    <cellStyle name="Comma [0] 2312" xfId="38565" hidden="1" xr:uid="{00000000-0005-0000-0000-0000A8230000}"/>
    <cellStyle name="Comma [0] 2313" xfId="9179" hidden="1" xr:uid="{00000000-0005-0000-0000-0000A9230000}"/>
    <cellStyle name="Comma [0] 2313" xfId="38567" hidden="1" xr:uid="{00000000-0005-0000-0000-0000AA230000}"/>
    <cellStyle name="Comma [0] 2314" xfId="9130" hidden="1" xr:uid="{00000000-0005-0000-0000-0000AB230000}"/>
    <cellStyle name="Comma [0] 2314" xfId="38518" hidden="1" xr:uid="{00000000-0005-0000-0000-0000AC230000}"/>
    <cellStyle name="Comma [0] 2315" xfId="9091" hidden="1" xr:uid="{00000000-0005-0000-0000-0000AD230000}"/>
    <cellStyle name="Comma [0] 2315" xfId="38479" hidden="1" xr:uid="{00000000-0005-0000-0000-0000AE230000}"/>
    <cellStyle name="Comma [0] 2316" xfId="9133" hidden="1" xr:uid="{00000000-0005-0000-0000-0000AF230000}"/>
    <cellStyle name="Comma [0] 2316" xfId="38521" hidden="1" xr:uid="{00000000-0005-0000-0000-0000B0230000}"/>
    <cellStyle name="Comma [0] 2317" xfId="9096" hidden="1" xr:uid="{00000000-0005-0000-0000-0000B1230000}"/>
    <cellStyle name="Comma [0] 2317" xfId="38484" hidden="1" xr:uid="{00000000-0005-0000-0000-0000B2230000}"/>
    <cellStyle name="Comma [0] 2318" xfId="9098" hidden="1" xr:uid="{00000000-0005-0000-0000-0000B3230000}"/>
    <cellStyle name="Comma [0] 2318" xfId="38486" hidden="1" xr:uid="{00000000-0005-0000-0000-0000B4230000}"/>
    <cellStyle name="Comma [0] 2319" xfId="9184" hidden="1" xr:uid="{00000000-0005-0000-0000-0000B5230000}"/>
    <cellStyle name="Comma [0] 2319" xfId="38572" hidden="1" xr:uid="{00000000-0005-0000-0000-0000B6230000}"/>
    <cellStyle name="Comma [0] 232" xfId="4389" hidden="1" xr:uid="{00000000-0005-0000-0000-0000B7230000}"/>
    <cellStyle name="Comma [0] 232" xfId="33778" hidden="1" xr:uid="{00000000-0005-0000-0000-0000B8230000}"/>
    <cellStyle name="Comma [0] 2320" xfId="9087" hidden="1" xr:uid="{00000000-0005-0000-0000-0000B9230000}"/>
    <cellStyle name="Comma [0] 2320" xfId="38475" hidden="1" xr:uid="{00000000-0005-0000-0000-0000BA230000}"/>
    <cellStyle name="Comma [0] 2321" xfId="9095" hidden="1" xr:uid="{00000000-0005-0000-0000-0000BB230000}"/>
    <cellStyle name="Comma [0] 2321" xfId="38483" hidden="1" xr:uid="{00000000-0005-0000-0000-0000BC230000}"/>
    <cellStyle name="Comma [0] 2322" xfId="9196" hidden="1" xr:uid="{00000000-0005-0000-0000-0000BD230000}"/>
    <cellStyle name="Comma [0] 2322" xfId="38584" hidden="1" xr:uid="{00000000-0005-0000-0000-0000BE230000}"/>
    <cellStyle name="Comma [0] 2323" xfId="9198" hidden="1" xr:uid="{00000000-0005-0000-0000-0000BF230000}"/>
    <cellStyle name="Comma [0] 2323" xfId="38586" hidden="1" xr:uid="{00000000-0005-0000-0000-0000C0230000}"/>
    <cellStyle name="Comma [0] 2324" xfId="9187" hidden="1" xr:uid="{00000000-0005-0000-0000-0000C1230000}"/>
    <cellStyle name="Comma [0] 2324" xfId="38575" hidden="1" xr:uid="{00000000-0005-0000-0000-0000C2230000}"/>
    <cellStyle name="Comma [0] 2325" xfId="9195" hidden="1" xr:uid="{00000000-0005-0000-0000-0000C3230000}"/>
    <cellStyle name="Comma [0] 2325" xfId="38583" hidden="1" xr:uid="{00000000-0005-0000-0000-0000C4230000}"/>
    <cellStyle name="Comma [0] 2326" xfId="9093" hidden="1" xr:uid="{00000000-0005-0000-0000-0000C5230000}"/>
    <cellStyle name="Comma [0] 2326" xfId="38481" hidden="1" xr:uid="{00000000-0005-0000-0000-0000C6230000}"/>
    <cellStyle name="Comma [0] 2327" xfId="9181" hidden="1" xr:uid="{00000000-0005-0000-0000-0000C7230000}"/>
    <cellStyle name="Comma [0] 2327" xfId="38569" hidden="1" xr:uid="{00000000-0005-0000-0000-0000C8230000}"/>
    <cellStyle name="Comma [0] 2328" xfId="9214" hidden="1" xr:uid="{00000000-0005-0000-0000-0000C9230000}"/>
    <cellStyle name="Comma [0] 2328" xfId="38602" hidden="1" xr:uid="{00000000-0005-0000-0000-0000CA230000}"/>
    <cellStyle name="Comma [0] 2329" xfId="9222" hidden="1" xr:uid="{00000000-0005-0000-0000-0000CB230000}"/>
    <cellStyle name="Comma [0] 2329" xfId="38610" hidden="1" xr:uid="{00000000-0005-0000-0000-0000CC230000}"/>
    <cellStyle name="Comma [0] 233" xfId="4919" hidden="1" xr:uid="{00000000-0005-0000-0000-0000CD230000}"/>
    <cellStyle name="Comma [0] 233" xfId="34307" hidden="1" xr:uid="{00000000-0005-0000-0000-0000CE230000}"/>
    <cellStyle name="Comma [0] 2330" xfId="9131" hidden="1" xr:uid="{00000000-0005-0000-0000-0000CF230000}"/>
    <cellStyle name="Comma [0] 2330" xfId="38519" hidden="1" xr:uid="{00000000-0005-0000-0000-0000D0230000}"/>
    <cellStyle name="Comma [0] 2331" xfId="9210" hidden="1" xr:uid="{00000000-0005-0000-0000-0000D1230000}"/>
    <cellStyle name="Comma [0] 2331" xfId="38598" hidden="1" xr:uid="{00000000-0005-0000-0000-0000D2230000}"/>
    <cellStyle name="Comma [0] 2332" xfId="9231" hidden="1" xr:uid="{00000000-0005-0000-0000-0000D3230000}"/>
    <cellStyle name="Comma [0] 2332" xfId="38619" hidden="1" xr:uid="{00000000-0005-0000-0000-0000D4230000}"/>
    <cellStyle name="Comma [0] 2333" xfId="9233" hidden="1" xr:uid="{00000000-0005-0000-0000-0000D5230000}"/>
    <cellStyle name="Comma [0] 2333" xfId="38621" hidden="1" xr:uid="{00000000-0005-0000-0000-0000D6230000}"/>
    <cellStyle name="Comma [0] 2334" xfId="9192" hidden="1" xr:uid="{00000000-0005-0000-0000-0000D7230000}"/>
    <cellStyle name="Comma [0] 2334" xfId="38580" hidden="1" xr:uid="{00000000-0005-0000-0000-0000D8230000}"/>
    <cellStyle name="Comma [0] 2335" xfId="9137" hidden="1" xr:uid="{00000000-0005-0000-0000-0000D9230000}"/>
    <cellStyle name="Comma [0] 2335" xfId="38525" hidden="1" xr:uid="{00000000-0005-0000-0000-0000DA230000}"/>
    <cellStyle name="Comma [0] 2336" xfId="9190" hidden="1" xr:uid="{00000000-0005-0000-0000-0000DB230000}"/>
    <cellStyle name="Comma [0] 2336" xfId="38578" hidden="1" xr:uid="{00000000-0005-0000-0000-0000DC230000}"/>
    <cellStyle name="Comma [0] 2337" xfId="9174" hidden="1" xr:uid="{00000000-0005-0000-0000-0000DD230000}"/>
    <cellStyle name="Comma [0] 2337" xfId="38562" hidden="1" xr:uid="{00000000-0005-0000-0000-0000DE230000}"/>
    <cellStyle name="Comma [0] 2338" xfId="9170" hidden="1" xr:uid="{00000000-0005-0000-0000-0000DF230000}"/>
    <cellStyle name="Comma [0] 2338" xfId="38558" hidden="1" xr:uid="{00000000-0005-0000-0000-0000E0230000}"/>
    <cellStyle name="Comma [0] 2339" xfId="9241" hidden="1" xr:uid="{00000000-0005-0000-0000-0000E1230000}"/>
    <cellStyle name="Comma [0] 2339" xfId="38629" hidden="1" xr:uid="{00000000-0005-0000-0000-0000E2230000}"/>
    <cellStyle name="Comma [0] 234" xfId="4824" hidden="1" xr:uid="{00000000-0005-0000-0000-0000E3230000}"/>
    <cellStyle name="Comma [0] 234" xfId="34212" hidden="1" xr:uid="{00000000-0005-0000-0000-0000E4230000}"/>
    <cellStyle name="Comma [0] 2340" xfId="9107" hidden="1" xr:uid="{00000000-0005-0000-0000-0000E5230000}"/>
    <cellStyle name="Comma [0] 2340" xfId="38495" hidden="1" xr:uid="{00000000-0005-0000-0000-0000E6230000}"/>
    <cellStyle name="Comma [0] 2341" xfId="9100" hidden="1" xr:uid="{00000000-0005-0000-0000-0000E7230000}"/>
    <cellStyle name="Comma [0] 2341" xfId="38488" hidden="1" xr:uid="{00000000-0005-0000-0000-0000E8230000}"/>
    <cellStyle name="Comma [0] 2342" xfId="9249" hidden="1" xr:uid="{00000000-0005-0000-0000-0000E9230000}"/>
    <cellStyle name="Comma [0] 2342" xfId="38637" hidden="1" xr:uid="{00000000-0005-0000-0000-0000EA230000}"/>
    <cellStyle name="Comma [0] 2343" xfId="9251" hidden="1" xr:uid="{00000000-0005-0000-0000-0000EB230000}"/>
    <cellStyle name="Comma [0] 2343" xfId="38639" hidden="1" xr:uid="{00000000-0005-0000-0000-0000EC230000}"/>
    <cellStyle name="Comma [0] 2344" xfId="9200" hidden="1" xr:uid="{00000000-0005-0000-0000-0000ED230000}"/>
    <cellStyle name="Comma [0] 2344" xfId="38588" hidden="1" xr:uid="{00000000-0005-0000-0000-0000EE230000}"/>
    <cellStyle name="Comma [0] 2345" xfId="9176" hidden="1" xr:uid="{00000000-0005-0000-0000-0000EF230000}"/>
    <cellStyle name="Comma [0] 2345" xfId="38564" hidden="1" xr:uid="{00000000-0005-0000-0000-0000F0230000}"/>
    <cellStyle name="Comma [0] 2346" xfId="9211" hidden="1" xr:uid="{00000000-0005-0000-0000-0000F1230000}"/>
    <cellStyle name="Comma [0] 2346" xfId="38599" hidden="1" xr:uid="{00000000-0005-0000-0000-0000F2230000}"/>
    <cellStyle name="Comma [0] 2347" xfId="9143" hidden="1" xr:uid="{00000000-0005-0000-0000-0000F3230000}"/>
    <cellStyle name="Comma [0] 2347" xfId="38531" hidden="1" xr:uid="{00000000-0005-0000-0000-0000F4230000}"/>
    <cellStyle name="Comma [0] 2348" xfId="9213" hidden="1" xr:uid="{00000000-0005-0000-0000-0000F5230000}"/>
    <cellStyle name="Comma [0] 2348" xfId="38601" hidden="1" xr:uid="{00000000-0005-0000-0000-0000F6230000}"/>
    <cellStyle name="Comma [0] 2349" xfId="9258" hidden="1" xr:uid="{00000000-0005-0000-0000-0000F7230000}"/>
    <cellStyle name="Comma [0] 2349" xfId="38646" hidden="1" xr:uid="{00000000-0005-0000-0000-0000F8230000}"/>
    <cellStyle name="Comma [0] 235" xfId="4970" hidden="1" xr:uid="{00000000-0005-0000-0000-0000F9230000}"/>
    <cellStyle name="Comma [0] 235" xfId="34358" hidden="1" xr:uid="{00000000-0005-0000-0000-0000FA230000}"/>
    <cellStyle name="Comma [0] 2350" xfId="9201" hidden="1" xr:uid="{00000000-0005-0000-0000-0000FB230000}"/>
    <cellStyle name="Comma [0] 2350" xfId="38589" hidden="1" xr:uid="{00000000-0005-0000-0000-0000FC230000}"/>
    <cellStyle name="Comma [0] 2351" xfId="9158" hidden="1" xr:uid="{00000000-0005-0000-0000-0000FD230000}"/>
    <cellStyle name="Comma [0] 2351" xfId="38546" hidden="1" xr:uid="{00000000-0005-0000-0000-0000FE230000}"/>
    <cellStyle name="Comma [0] 2352" xfId="9264" hidden="1" xr:uid="{00000000-0005-0000-0000-0000FF230000}"/>
    <cellStyle name="Comma [0] 2352" xfId="38652" hidden="1" xr:uid="{00000000-0005-0000-0000-000000240000}"/>
    <cellStyle name="Comma [0] 2353" xfId="9266" hidden="1" xr:uid="{00000000-0005-0000-0000-000001240000}"/>
    <cellStyle name="Comma [0] 2353" xfId="38654" hidden="1" xr:uid="{00000000-0005-0000-0000-000002240000}"/>
    <cellStyle name="Comma [0] 2354" xfId="9219" hidden="1" xr:uid="{00000000-0005-0000-0000-000003240000}"/>
    <cellStyle name="Comma [0] 2354" xfId="38607" hidden="1" xr:uid="{00000000-0005-0000-0000-000004240000}"/>
    <cellStyle name="Comma [0] 2355" xfId="9225" hidden="1" xr:uid="{00000000-0005-0000-0000-000005240000}"/>
    <cellStyle name="Comma [0] 2355" xfId="38613" hidden="1" xr:uid="{00000000-0005-0000-0000-000006240000}"/>
    <cellStyle name="Comma [0] 2356" xfId="9106" hidden="1" xr:uid="{00000000-0005-0000-0000-000007240000}"/>
    <cellStyle name="Comma [0] 2356" xfId="38494" hidden="1" xr:uid="{00000000-0005-0000-0000-000008240000}"/>
    <cellStyle name="Comma [0] 2357" xfId="9175" hidden="1" xr:uid="{00000000-0005-0000-0000-000009240000}"/>
    <cellStyle name="Comma [0] 2357" xfId="38563" hidden="1" xr:uid="{00000000-0005-0000-0000-00000A240000}"/>
    <cellStyle name="Comma [0] 2358" xfId="9183" hidden="1" xr:uid="{00000000-0005-0000-0000-00000B240000}"/>
    <cellStyle name="Comma [0] 2358" xfId="38571" hidden="1" xr:uid="{00000000-0005-0000-0000-00000C240000}"/>
    <cellStyle name="Comma [0] 2359" xfId="9272" hidden="1" xr:uid="{00000000-0005-0000-0000-00000D240000}"/>
    <cellStyle name="Comma [0] 2359" xfId="38660" hidden="1" xr:uid="{00000000-0005-0000-0000-00000E240000}"/>
    <cellStyle name="Comma [0] 236" xfId="4917" hidden="1" xr:uid="{00000000-0005-0000-0000-00000F240000}"/>
    <cellStyle name="Comma [0] 236" xfId="34305" hidden="1" xr:uid="{00000000-0005-0000-0000-000010240000}"/>
    <cellStyle name="Comma [0] 2360" xfId="9186" hidden="1" xr:uid="{00000000-0005-0000-0000-000011240000}"/>
    <cellStyle name="Comma [0] 2360" xfId="38574" hidden="1" xr:uid="{00000000-0005-0000-0000-000012240000}"/>
    <cellStyle name="Comma [0] 2361" xfId="9146" hidden="1" xr:uid="{00000000-0005-0000-0000-000013240000}"/>
    <cellStyle name="Comma [0] 2361" xfId="38534" hidden="1" xr:uid="{00000000-0005-0000-0000-000014240000}"/>
    <cellStyle name="Comma [0] 2362" xfId="9277" hidden="1" xr:uid="{00000000-0005-0000-0000-000015240000}"/>
    <cellStyle name="Comma [0] 2362" xfId="38665" hidden="1" xr:uid="{00000000-0005-0000-0000-000016240000}"/>
    <cellStyle name="Comma [0] 2363" xfId="9279" hidden="1" xr:uid="{00000000-0005-0000-0000-000017240000}"/>
    <cellStyle name="Comma [0] 2363" xfId="38667" hidden="1" xr:uid="{00000000-0005-0000-0000-000018240000}"/>
    <cellStyle name="Comma [0] 2364" xfId="9238" hidden="1" xr:uid="{00000000-0005-0000-0000-000019240000}"/>
    <cellStyle name="Comma [0] 2364" xfId="38626" hidden="1" xr:uid="{00000000-0005-0000-0000-00001A240000}"/>
    <cellStyle name="Comma [0] 2365" xfId="9244" hidden="1" xr:uid="{00000000-0005-0000-0000-00001B240000}"/>
    <cellStyle name="Comma [0] 2365" xfId="38632" hidden="1" xr:uid="{00000000-0005-0000-0000-00001C240000}"/>
    <cellStyle name="Comma [0] 2366" xfId="9145" hidden="1" xr:uid="{00000000-0005-0000-0000-00001D240000}"/>
    <cellStyle name="Comma [0] 2366" xfId="38533" hidden="1" xr:uid="{00000000-0005-0000-0000-00001E240000}"/>
    <cellStyle name="Comma [0] 2367" xfId="9226" hidden="1" xr:uid="{00000000-0005-0000-0000-00001F240000}"/>
    <cellStyle name="Comma [0] 2367" xfId="38614" hidden="1" xr:uid="{00000000-0005-0000-0000-000020240000}"/>
    <cellStyle name="Comma [0] 2368" xfId="9205" hidden="1" xr:uid="{00000000-0005-0000-0000-000021240000}"/>
    <cellStyle name="Comma [0] 2368" xfId="38593" hidden="1" xr:uid="{00000000-0005-0000-0000-000022240000}"/>
    <cellStyle name="Comma [0] 2369" xfId="9283" hidden="1" xr:uid="{00000000-0005-0000-0000-000023240000}"/>
    <cellStyle name="Comma [0] 2369" xfId="38671" hidden="1" xr:uid="{00000000-0005-0000-0000-000024240000}"/>
    <cellStyle name="Comma [0] 237" xfId="4856" hidden="1" xr:uid="{00000000-0005-0000-0000-000025240000}"/>
    <cellStyle name="Comma [0] 237" xfId="34244" hidden="1" xr:uid="{00000000-0005-0000-0000-000026240000}"/>
    <cellStyle name="Comma [0] 2370" xfId="9224" hidden="1" xr:uid="{00000000-0005-0000-0000-000027240000}"/>
    <cellStyle name="Comma [0] 2370" xfId="38612" hidden="1" xr:uid="{00000000-0005-0000-0000-000028240000}"/>
    <cellStyle name="Comma [0] 2371" xfId="9162" hidden="1" xr:uid="{00000000-0005-0000-0000-000029240000}"/>
    <cellStyle name="Comma [0] 2371" xfId="38550" hidden="1" xr:uid="{00000000-0005-0000-0000-00002A240000}"/>
    <cellStyle name="Comma [0] 2372" xfId="9290" hidden="1" xr:uid="{00000000-0005-0000-0000-00002B240000}"/>
    <cellStyle name="Comma [0] 2372" xfId="38678" hidden="1" xr:uid="{00000000-0005-0000-0000-00002C240000}"/>
    <cellStyle name="Comma [0] 2373" xfId="9292" hidden="1" xr:uid="{00000000-0005-0000-0000-00002D240000}"/>
    <cellStyle name="Comma [0] 2373" xfId="38680" hidden="1" xr:uid="{00000000-0005-0000-0000-00002E240000}"/>
    <cellStyle name="Comma [0] 2374" xfId="9256" hidden="1" xr:uid="{00000000-0005-0000-0000-00002F240000}"/>
    <cellStyle name="Comma [0] 2374" xfId="38644" hidden="1" xr:uid="{00000000-0005-0000-0000-000030240000}"/>
    <cellStyle name="Comma [0] 2375" xfId="9261" hidden="1" xr:uid="{00000000-0005-0000-0000-000031240000}"/>
    <cellStyle name="Comma [0] 2375" xfId="38649" hidden="1" xr:uid="{00000000-0005-0000-0000-000032240000}"/>
    <cellStyle name="Comma [0] 2376" xfId="9090" hidden="1" xr:uid="{00000000-0005-0000-0000-000033240000}"/>
    <cellStyle name="Comma [0] 2376" xfId="38478" hidden="1" xr:uid="{00000000-0005-0000-0000-000034240000}"/>
    <cellStyle name="Comma [0] 2377" xfId="9245" hidden="1" xr:uid="{00000000-0005-0000-0000-000035240000}"/>
    <cellStyle name="Comma [0] 2377" xfId="38633" hidden="1" xr:uid="{00000000-0005-0000-0000-000036240000}"/>
    <cellStyle name="Comma [0] 2378" xfId="9150" hidden="1" xr:uid="{00000000-0005-0000-0000-000037240000}"/>
    <cellStyle name="Comma [0] 2378" xfId="38538" hidden="1" xr:uid="{00000000-0005-0000-0000-000038240000}"/>
    <cellStyle name="Comma [0] 2379" xfId="9296" hidden="1" xr:uid="{00000000-0005-0000-0000-000039240000}"/>
    <cellStyle name="Comma [0] 2379" xfId="38684" hidden="1" xr:uid="{00000000-0005-0000-0000-00003A240000}"/>
    <cellStyle name="Comma [0] 238" xfId="4974" hidden="1" xr:uid="{00000000-0005-0000-0000-00003B240000}"/>
    <cellStyle name="Comma [0] 238" xfId="34362" hidden="1" xr:uid="{00000000-0005-0000-0000-00003C240000}"/>
    <cellStyle name="Comma [0] 2380" xfId="9243" hidden="1" xr:uid="{00000000-0005-0000-0000-00003D240000}"/>
    <cellStyle name="Comma [0] 2380" xfId="38631" hidden="1" xr:uid="{00000000-0005-0000-0000-00003E240000}"/>
    <cellStyle name="Comma [0] 2381" xfId="9182" hidden="1" xr:uid="{00000000-0005-0000-0000-00003F240000}"/>
    <cellStyle name="Comma [0] 2381" xfId="38570" hidden="1" xr:uid="{00000000-0005-0000-0000-000040240000}"/>
    <cellStyle name="Comma [0] 2382" xfId="9300" hidden="1" xr:uid="{00000000-0005-0000-0000-000041240000}"/>
    <cellStyle name="Comma [0] 2382" xfId="38688" hidden="1" xr:uid="{00000000-0005-0000-0000-000042240000}"/>
    <cellStyle name="Comma [0] 2383" xfId="9302" hidden="1" xr:uid="{00000000-0005-0000-0000-000043240000}"/>
    <cellStyle name="Comma [0] 2383" xfId="38690" hidden="1" xr:uid="{00000000-0005-0000-0000-000044240000}"/>
    <cellStyle name="Comma [0] 2384" xfId="9270" hidden="1" xr:uid="{00000000-0005-0000-0000-000045240000}"/>
    <cellStyle name="Comma [0] 2384" xfId="38658" hidden="1" xr:uid="{00000000-0005-0000-0000-000046240000}"/>
    <cellStyle name="Comma [0] 2385" xfId="9274" hidden="1" xr:uid="{00000000-0005-0000-0000-000047240000}"/>
    <cellStyle name="Comma [0] 2385" xfId="38662" hidden="1" xr:uid="{00000000-0005-0000-0000-000048240000}"/>
    <cellStyle name="Comma [0] 2386" xfId="9164" hidden="1" xr:uid="{00000000-0005-0000-0000-000049240000}"/>
    <cellStyle name="Comma [0] 2386" xfId="38552" hidden="1" xr:uid="{00000000-0005-0000-0000-00004A240000}"/>
    <cellStyle name="Comma [0] 2387" xfId="9262" hidden="1" xr:uid="{00000000-0005-0000-0000-00004B240000}"/>
    <cellStyle name="Comma [0] 2387" xfId="38650" hidden="1" xr:uid="{00000000-0005-0000-0000-00004C240000}"/>
    <cellStyle name="Comma [0] 2388" xfId="9154" hidden="1" xr:uid="{00000000-0005-0000-0000-00004D240000}"/>
    <cellStyle name="Comma [0] 2388" xfId="38542" hidden="1" xr:uid="{00000000-0005-0000-0000-00004E240000}"/>
    <cellStyle name="Comma [0] 2389" xfId="9306" hidden="1" xr:uid="{00000000-0005-0000-0000-00004F240000}"/>
    <cellStyle name="Comma [0] 2389" xfId="38694" hidden="1" xr:uid="{00000000-0005-0000-0000-000050240000}"/>
    <cellStyle name="Comma [0] 239" xfId="4976" hidden="1" xr:uid="{00000000-0005-0000-0000-000051240000}"/>
    <cellStyle name="Comma [0] 239" xfId="34364" hidden="1" xr:uid="{00000000-0005-0000-0000-000052240000}"/>
    <cellStyle name="Comma [0] 2390" xfId="9260" hidden="1" xr:uid="{00000000-0005-0000-0000-000053240000}"/>
    <cellStyle name="Comma [0] 2390" xfId="38648" hidden="1" xr:uid="{00000000-0005-0000-0000-000054240000}"/>
    <cellStyle name="Comma [0] 2391" xfId="9229" hidden="1" xr:uid="{00000000-0005-0000-0000-000055240000}"/>
    <cellStyle name="Comma [0] 2391" xfId="38617" hidden="1" xr:uid="{00000000-0005-0000-0000-000056240000}"/>
    <cellStyle name="Comma [0] 2392" xfId="9310" hidden="1" xr:uid="{00000000-0005-0000-0000-000057240000}"/>
    <cellStyle name="Comma [0] 2392" xfId="38698" hidden="1" xr:uid="{00000000-0005-0000-0000-000058240000}"/>
    <cellStyle name="Comma [0] 2393" xfId="9312" hidden="1" xr:uid="{00000000-0005-0000-0000-000059240000}"/>
    <cellStyle name="Comma [0] 2393" xfId="38700" hidden="1" xr:uid="{00000000-0005-0000-0000-00005A240000}"/>
    <cellStyle name="Comma [0] 2394" xfId="9298" hidden="1" xr:uid="{00000000-0005-0000-0000-00005B240000}"/>
    <cellStyle name="Comma [0] 2394" xfId="38686" hidden="1" xr:uid="{00000000-0005-0000-0000-00005C240000}"/>
    <cellStyle name="Comma [0] 2395" xfId="9285" hidden="1" xr:uid="{00000000-0005-0000-0000-00005D240000}"/>
    <cellStyle name="Comma [0] 2395" xfId="38673" hidden="1" xr:uid="{00000000-0005-0000-0000-00005E240000}"/>
    <cellStyle name="Comma [0] 2396" xfId="9309" hidden="1" xr:uid="{00000000-0005-0000-0000-00005F240000}"/>
    <cellStyle name="Comma [0] 2396" xfId="38697" hidden="1" xr:uid="{00000000-0005-0000-0000-000060240000}"/>
    <cellStyle name="Comma [0] 2397" xfId="9275" hidden="1" xr:uid="{00000000-0005-0000-0000-000061240000}"/>
    <cellStyle name="Comma [0] 2397" xfId="38663" hidden="1" xr:uid="{00000000-0005-0000-0000-000062240000}"/>
    <cellStyle name="Comma [0] 2398" xfId="9247" hidden="1" xr:uid="{00000000-0005-0000-0000-000063240000}"/>
    <cellStyle name="Comma [0] 2398" xfId="38635" hidden="1" xr:uid="{00000000-0005-0000-0000-000064240000}"/>
    <cellStyle name="Comma [0] 2399" xfId="9314" hidden="1" xr:uid="{00000000-0005-0000-0000-000065240000}"/>
    <cellStyle name="Comma [0] 2399" xfId="38702" hidden="1" xr:uid="{00000000-0005-0000-0000-000066240000}"/>
    <cellStyle name="Comma [0] 24" xfId="153" hidden="1" xr:uid="{00000000-0005-0000-0000-000067240000}"/>
    <cellStyle name="Comma [0] 24" xfId="574" hidden="1" xr:uid="{00000000-0005-0000-0000-00006D240000}"/>
    <cellStyle name="Comma [0] 24" xfId="401" hidden="1" xr:uid="{00000000-0005-0000-0000-00006E240000}"/>
    <cellStyle name="Comma [0] 24" xfId="666" hidden="1" xr:uid="{00000000-0005-0000-0000-00006C240000}"/>
    <cellStyle name="Comma [0] 24" xfId="501" hidden="1" xr:uid="{00000000-0005-0000-0000-00006B240000}"/>
    <cellStyle name="Comma [0] 24" xfId="53" hidden="1" xr:uid="{00000000-0005-0000-0000-00006A240000}"/>
    <cellStyle name="Comma [0] 24" xfId="318" hidden="1" xr:uid="{00000000-0005-0000-0000-000068240000}"/>
    <cellStyle name="Comma [0] 24" xfId="226" hidden="1" xr:uid="{00000000-0005-0000-0000-000069240000}"/>
    <cellStyle name="Comma [0] 24" xfId="839" hidden="1" xr:uid="{00000000-0005-0000-0000-00006F240000}"/>
    <cellStyle name="Comma [0] 24" xfId="1004" hidden="1" xr:uid="{00000000-0005-0000-0000-000070240000}"/>
    <cellStyle name="Comma [0] 24" xfId="1081" hidden="1" xr:uid="{00000000-0005-0000-0000-000076240000}"/>
    <cellStyle name="Comma [0] 24" xfId="1509" hidden="1" xr:uid="{00000000-0005-0000-0000-000077240000}"/>
    <cellStyle name="Comma [0] 24" xfId="1254" hidden="1" xr:uid="{00000000-0005-0000-0000-000075240000}"/>
    <cellStyle name="Comma [0] 24" xfId="1346" hidden="1" xr:uid="{00000000-0005-0000-0000-000074240000}"/>
    <cellStyle name="Comma [0] 24" xfId="1181" hidden="1" xr:uid="{00000000-0005-0000-0000-000073240000}"/>
    <cellStyle name="Comma [0] 24" xfId="912" hidden="1" xr:uid="{00000000-0005-0000-0000-000071240000}"/>
    <cellStyle name="Comma [0] 24" xfId="739" hidden="1" xr:uid="{00000000-0005-0000-0000-000072240000}"/>
    <cellStyle name="Comma [0] 24" xfId="1674" hidden="1" xr:uid="{00000000-0005-0000-0000-000078240000}"/>
    <cellStyle name="Comma [0] 24" xfId="1582" hidden="1" xr:uid="{00000000-0005-0000-0000-000079240000}"/>
    <cellStyle name="Comma [0] 24" xfId="1409" hidden="1" xr:uid="{00000000-0005-0000-0000-00007A240000}"/>
    <cellStyle name="Comma [0] 24" xfId="1837" hidden="1" xr:uid="{00000000-0005-0000-0000-00007B240000}"/>
    <cellStyle name="Comma [0] 24" xfId="2002" hidden="1" xr:uid="{00000000-0005-0000-0000-00007C240000}"/>
    <cellStyle name="Comma [0] 24" xfId="1910" hidden="1" xr:uid="{00000000-0005-0000-0000-00007D240000}"/>
    <cellStyle name="Comma [0] 24" xfId="1737" hidden="1" xr:uid="{00000000-0005-0000-0000-00007E240000}"/>
    <cellStyle name="Comma [0] 24" xfId="2168" hidden="1" xr:uid="{00000000-0005-0000-0000-00007F240000}"/>
    <cellStyle name="Comma [0] 24" xfId="2332" hidden="1" xr:uid="{00000000-0005-0000-0000-000080240000}"/>
    <cellStyle name="Comma [0] 24" xfId="2241" hidden="1" xr:uid="{00000000-0005-0000-0000-000081240000}"/>
    <cellStyle name="Comma [0] 24" xfId="2065" hidden="1" xr:uid="{00000000-0005-0000-0000-000082240000}"/>
    <cellStyle name="Comma [0] 24" xfId="4503" hidden="1" xr:uid="{00000000-0005-0000-0000-000083240000}"/>
    <cellStyle name="Comma [0] 24" xfId="33892" hidden="1" xr:uid="{00000000-0005-0000-0000-000084240000}"/>
    <cellStyle name="Comma [0] 24" xfId="61222" hidden="1" xr:uid="{00000000-0005-0000-0000-000085240000}"/>
    <cellStyle name="Comma [0] 24" xfId="61304" hidden="1" xr:uid="{00000000-0005-0000-0000-000086240000}"/>
    <cellStyle name="Comma [0] 24" xfId="61388" hidden="1" xr:uid="{00000000-0005-0000-0000-000087240000}"/>
    <cellStyle name="Comma [0] 24" xfId="61470" hidden="1" xr:uid="{00000000-0005-0000-0000-000088240000}"/>
    <cellStyle name="Comma [0] 24" xfId="61553" hidden="1" xr:uid="{00000000-0005-0000-0000-000089240000}"/>
    <cellStyle name="Comma [0] 24" xfId="61635" hidden="1" xr:uid="{00000000-0005-0000-0000-00008A240000}"/>
    <cellStyle name="Comma [0] 24" xfId="61715" hidden="1" xr:uid="{00000000-0005-0000-0000-00008B240000}"/>
    <cellStyle name="Comma [0] 24" xfId="62209" hidden="1" xr:uid="{00000000-0005-0000-0000-000091240000}"/>
    <cellStyle name="Comma [0] 24" xfId="62291" hidden="1" xr:uid="{00000000-0005-0000-0000-000092240000}"/>
    <cellStyle name="Comma [0] 24" xfId="62127" hidden="1" xr:uid="{00000000-0005-0000-0000-000090240000}"/>
    <cellStyle name="Comma [0] 24" xfId="62045" hidden="1" xr:uid="{00000000-0005-0000-0000-00008F240000}"/>
    <cellStyle name="Comma [0] 24" xfId="61961" hidden="1" xr:uid="{00000000-0005-0000-0000-00008E240000}"/>
    <cellStyle name="Comma [0] 24" xfId="61797" hidden="1" xr:uid="{00000000-0005-0000-0000-00008C240000}"/>
    <cellStyle name="Comma [0] 24" xfId="61879" hidden="1" xr:uid="{00000000-0005-0000-0000-00008D240000}"/>
    <cellStyle name="Comma [0] 24" xfId="62371" hidden="1" xr:uid="{00000000-0005-0000-0000-000093240000}"/>
    <cellStyle name="Comma [0] 24" xfId="62453" hidden="1" xr:uid="{00000000-0005-0000-0000-000094240000}"/>
    <cellStyle name="Comma [0] 24" xfId="62940" hidden="1" xr:uid="{00000000-0005-0000-0000-00009A240000}"/>
    <cellStyle name="Comma [0] 24" xfId="63020" hidden="1" xr:uid="{00000000-0005-0000-0000-00009B240000}"/>
    <cellStyle name="Comma [0] 24" xfId="62858" hidden="1" xr:uid="{00000000-0005-0000-0000-000099240000}"/>
    <cellStyle name="Comma [0] 24" xfId="62776" hidden="1" xr:uid="{00000000-0005-0000-0000-000098240000}"/>
    <cellStyle name="Comma [0] 24" xfId="62694" hidden="1" xr:uid="{00000000-0005-0000-0000-000097240000}"/>
    <cellStyle name="Comma [0] 24" xfId="62528" hidden="1" xr:uid="{00000000-0005-0000-0000-000095240000}"/>
    <cellStyle name="Comma [0] 24" xfId="62610" hidden="1" xr:uid="{00000000-0005-0000-0000-000096240000}"/>
    <cellStyle name="Comma [0] 24" xfId="63102" hidden="1" xr:uid="{00000000-0005-0000-0000-00009C240000}"/>
    <cellStyle name="Comma [0] 240" xfId="4944" hidden="1" xr:uid="{00000000-0005-0000-0000-00009D240000}"/>
    <cellStyle name="Comma [0] 240" xfId="34332" hidden="1" xr:uid="{00000000-0005-0000-0000-00009E240000}"/>
    <cellStyle name="Comma [0] 2400" xfId="9271" hidden="1" xr:uid="{00000000-0005-0000-0000-00009F240000}"/>
    <cellStyle name="Comma [0] 2400" xfId="38659" hidden="1" xr:uid="{00000000-0005-0000-0000-0000A0240000}"/>
    <cellStyle name="Comma [0] 2401" xfId="9305" hidden="1" xr:uid="{00000000-0005-0000-0000-0000A1240000}"/>
    <cellStyle name="Comma [0] 2401" xfId="38693" hidden="1" xr:uid="{00000000-0005-0000-0000-0000A2240000}"/>
    <cellStyle name="Comma [0] 2402" xfId="9318" hidden="1" xr:uid="{00000000-0005-0000-0000-0000A3240000}"/>
    <cellStyle name="Comma [0] 2402" xfId="38706" hidden="1" xr:uid="{00000000-0005-0000-0000-0000A4240000}"/>
    <cellStyle name="Comma [0] 2403" xfId="9320" hidden="1" xr:uid="{00000000-0005-0000-0000-0000A5240000}"/>
    <cellStyle name="Comma [0] 2403" xfId="38708" hidden="1" xr:uid="{00000000-0005-0000-0000-0000A6240000}"/>
    <cellStyle name="Comma [0] 2404" xfId="9188" hidden="1" xr:uid="{00000000-0005-0000-0000-0000A7240000}"/>
    <cellStyle name="Comma [0] 2404" xfId="38576" hidden="1" xr:uid="{00000000-0005-0000-0000-0000A8240000}"/>
    <cellStyle name="Comma [0] 2405" xfId="9308" hidden="1" xr:uid="{00000000-0005-0000-0000-0000A9240000}"/>
    <cellStyle name="Comma [0] 2405" xfId="38696" hidden="1" xr:uid="{00000000-0005-0000-0000-0000AA240000}"/>
    <cellStyle name="Comma [0] 2406" xfId="9248" hidden="1" xr:uid="{00000000-0005-0000-0000-0000AB240000}"/>
    <cellStyle name="Comma [0] 2406" xfId="38636" hidden="1" xr:uid="{00000000-0005-0000-0000-0000AC240000}"/>
    <cellStyle name="Comma [0] 2407" xfId="9282" hidden="1" xr:uid="{00000000-0005-0000-0000-0000AD240000}"/>
    <cellStyle name="Comma [0] 2407" xfId="38670" hidden="1" xr:uid="{00000000-0005-0000-0000-0000AE240000}"/>
    <cellStyle name="Comma [0] 2408" xfId="9295" hidden="1" xr:uid="{00000000-0005-0000-0000-0000AF240000}"/>
    <cellStyle name="Comma [0] 2408" xfId="38683" hidden="1" xr:uid="{00000000-0005-0000-0000-0000B0240000}"/>
    <cellStyle name="Comma [0] 2409" xfId="9323" hidden="1" xr:uid="{00000000-0005-0000-0000-0000B1240000}"/>
    <cellStyle name="Comma [0] 2409" xfId="38711" hidden="1" xr:uid="{00000000-0005-0000-0000-0000B2240000}"/>
    <cellStyle name="Comma [0] 241" xfId="4948" hidden="1" xr:uid="{00000000-0005-0000-0000-0000B3240000}"/>
    <cellStyle name="Comma [0] 241" xfId="34336" hidden="1" xr:uid="{00000000-0005-0000-0000-0000B4240000}"/>
    <cellStyle name="Comma [0] 2410" xfId="9286" hidden="1" xr:uid="{00000000-0005-0000-0000-0000B5240000}"/>
    <cellStyle name="Comma [0] 2410" xfId="38674" hidden="1" xr:uid="{00000000-0005-0000-0000-0000B6240000}"/>
    <cellStyle name="Comma [0] 2411" xfId="9246" hidden="1" xr:uid="{00000000-0005-0000-0000-0000B7240000}"/>
    <cellStyle name="Comma [0] 2411" xfId="38634" hidden="1" xr:uid="{00000000-0005-0000-0000-0000B8240000}"/>
    <cellStyle name="Comma [0] 2412" xfId="9326" hidden="1" xr:uid="{00000000-0005-0000-0000-0000B9240000}"/>
    <cellStyle name="Comma [0] 2412" xfId="38714" hidden="1" xr:uid="{00000000-0005-0000-0000-0000BA240000}"/>
    <cellStyle name="Comma [0] 2413" xfId="9328" hidden="1" xr:uid="{00000000-0005-0000-0000-0000BB240000}"/>
    <cellStyle name="Comma [0] 2413" xfId="38716" hidden="1" xr:uid="{00000000-0005-0000-0000-0000BC240000}"/>
    <cellStyle name="Comma [0] 2414" xfId="9047" hidden="1" xr:uid="{00000000-0005-0000-0000-0000BD240000}"/>
    <cellStyle name="Comma [0] 2414" xfId="38435" hidden="1" xr:uid="{00000000-0005-0000-0000-0000BE240000}"/>
    <cellStyle name="Comma [0] 2415" xfId="9029" hidden="1" xr:uid="{00000000-0005-0000-0000-0000BF240000}"/>
    <cellStyle name="Comma [0] 2415" xfId="38417" hidden="1" xr:uid="{00000000-0005-0000-0000-0000C0240000}"/>
    <cellStyle name="Comma [0] 2416" xfId="9332" hidden="1" xr:uid="{00000000-0005-0000-0000-0000C1240000}"/>
    <cellStyle name="Comma [0] 2416" xfId="38720" hidden="1" xr:uid="{00000000-0005-0000-0000-0000C2240000}"/>
    <cellStyle name="Comma [0] 2417" xfId="9339" hidden="1" xr:uid="{00000000-0005-0000-0000-0000C3240000}"/>
    <cellStyle name="Comma [0] 2417" xfId="38727" hidden="1" xr:uid="{00000000-0005-0000-0000-0000C4240000}"/>
    <cellStyle name="Comma [0] 2418" xfId="9341" hidden="1" xr:uid="{00000000-0005-0000-0000-0000C5240000}"/>
    <cellStyle name="Comma [0] 2418" xfId="38729" hidden="1" xr:uid="{00000000-0005-0000-0000-0000C6240000}"/>
    <cellStyle name="Comma [0] 2419" xfId="9331" hidden="1" xr:uid="{00000000-0005-0000-0000-0000C7240000}"/>
    <cellStyle name="Comma [0] 2419" xfId="38719" hidden="1" xr:uid="{00000000-0005-0000-0000-0000C8240000}"/>
    <cellStyle name="Comma [0] 242" xfId="4838" hidden="1" xr:uid="{00000000-0005-0000-0000-0000C9240000}"/>
    <cellStyle name="Comma [0] 242" xfId="34226" hidden="1" xr:uid="{00000000-0005-0000-0000-0000CA240000}"/>
    <cellStyle name="Comma [0] 2420" xfId="9337" hidden="1" xr:uid="{00000000-0005-0000-0000-0000CB240000}"/>
    <cellStyle name="Comma [0] 2420" xfId="38725" hidden="1" xr:uid="{00000000-0005-0000-0000-0000CC240000}"/>
    <cellStyle name="Comma [0] 2421" xfId="9344" hidden="1" xr:uid="{00000000-0005-0000-0000-0000CD240000}"/>
    <cellStyle name="Comma [0] 2421" xfId="38732" hidden="1" xr:uid="{00000000-0005-0000-0000-0000CE240000}"/>
    <cellStyle name="Comma [0] 2422" xfId="9346" hidden="1" xr:uid="{00000000-0005-0000-0000-0000CF240000}"/>
    <cellStyle name="Comma [0] 2422" xfId="38734" hidden="1" xr:uid="{00000000-0005-0000-0000-0000D0240000}"/>
    <cellStyle name="Comma [0] 2423" xfId="9121" hidden="1" xr:uid="{00000000-0005-0000-0000-0000D1240000}"/>
    <cellStyle name="Comma [0] 2423" xfId="38509" hidden="1" xr:uid="{00000000-0005-0000-0000-0000D2240000}"/>
    <cellStyle name="Comma [0] 2424" xfId="9077" hidden="1" xr:uid="{00000000-0005-0000-0000-0000D3240000}"/>
    <cellStyle name="Comma [0] 2424" xfId="38465" hidden="1" xr:uid="{00000000-0005-0000-0000-0000D4240000}"/>
    <cellStyle name="Comma [0] 2425" xfId="9357" hidden="1" xr:uid="{00000000-0005-0000-0000-0000D5240000}"/>
    <cellStyle name="Comma [0] 2425" xfId="38745" hidden="1" xr:uid="{00000000-0005-0000-0000-0000D6240000}"/>
    <cellStyle name="Comma [0] 2426" xfId="9366" hidden="1" xr:uid="{00000000-0005-0000-0000-0000D7240000}"/>
    <cellStyle name="Comma [0] 2426" xfId="38754" hidden="1" xr:uid="{00000000-0005-0000-0000-0000D8240000}"/>
    <cellStyle name="Comma [0] 2427" xfId="9377" hidden="1" xr:uid="{00000000-0005-0000-0000-0000D9240000}"/>
    <cellStyle name="Comma [0] 2427" xfId="38765" hidden="1" xr:uid="{00000000-0005-0000-0000-0000DA240000}"/>
    <cellStyle name="Comma [0] 2428" xfId="9383" hidden="1" xr:uid="{00000000-0005-0000-0000-0000DB240000}"/>
    <cellStyle name="Comma [0] 2428" xfId="38771" hidden="1" xr:uid="{00000000-0005-0000-0000-0000DC240000}"/>
    <cellStyle name="Comma [0] 2429" xfId="9365" hidden="1" xr:uid="{00000000-0005-0000-0000-0000DD240000}"/>
    <cellStyle name="Comma [0] 2429" xfId="38753" hidden="1" xr:uid="{00000000-0005-0000-0000-0000DE240000}"/>
    <cellStyle name="Comma [0] 243" xfId="4936" hidden="1" xr:uid="{00000000-0005-0000-0000-0000DF240000}"/>
    <cellStyle name="Comma [0] 243" xfId="34324" hidden="1" xr:uid="{00000000-0005-0000-0000-0000E0240000}"/>
    <cellStyle name="Comma [0] 2430" xfId="9375" hidden="1" xr:uid="{00000000-0005-0000-0000-0000E1240000}"/>
    <cellStyle name="Comma [0] 2430" xfId="38763" hidden="1" xr:uid="{00000000-0005-0000-0000-0000E2240000}"/>
    <cellStyle name="Comma [0] 2431" xfId="9395" hidden="1" xr:uid="{00000000-0005-0000-0000-0000E3240000}"/>
    <cellStyle name="Comma [0] 2431" xfId="38783" hidden="1" xr:uid="{00000000-0005-0000-0000-0000E4240000}"/>
    <cellStyle name="Comma [0] 2432" xfId="9397" hidden="1" xr:uid="{00000000-0005-0000-0000-0000E5240000}"/>
    <cellStyle name="Comma [0] 2432" xfId="38785" hidden="1" xr:uid="{00000000-0005-0000-0000-0000E6240000}"/>
    <cellStyle name="Comma [0] 2433" xfId="9348" hidden="1" xr:uid="{00000000-0005-0000-0000-0000E7240000}"/>
    <cellStyle name="Comma [0] 2433" xfId="38736" hidden="1" xr:uid="{00000000-0005-0000-0000-0000E8240000}"/>
    <cellStyle name="Comma [0] 2434" xfId="9042" hidden="1" xr:uid="{00000000-0005-0000-0000-0000E9240000}"/>
    <cellStyle name="Comma [0] 2434" xfId="38430" hidden="1" xr:uid="{00000000-0005-0000-0000-0000EA240000}"/>
    <cellStyle name="Comma [0] 2435" xfId="9351" hidden="1" xr:uid="{00000000-0005-0000-0000-0000EB240000}"/>
    <cellStyle name="Comma [0] 2435" xfId="38739" hidden="1" xr:uid="{00000000-0005-0000-0000-0000EC240000}"/>
    <cellStyle name="Comma [0] 2436" xfId="9076" hidden="1" xr:uid="{00000000-0005-0000-0000-0000ED240000}"/>
    <cellStyle name="Comma [0] 2436" xfId="38464" hidden="1" xr:uid="{00000000-0005-0000-0000-0000EE240000}"/>
    <cellStyle name="Comma [0] 2437" xfId="9075" hidden="1" xr:uid="{00000000-0005-0000-0000-0000EF240000}"/>
    <cellStyle name="Comma [0] 2437" xfId="38463" hidden="1" xr:uid="{00000000-0005-0000-0000-0000F0240000}"/>
    <cellStyle name="Comma [0] 2438" xfId="9402" hidden="1" xr:uid="{00000000-0005-0000-0000-0000F1240000}"/>
    <cellStyle name="Comma [0] 2438" xfId="38790" hidden="1" xr:uid="{00000000-0005-0000-0000-0000F2240000}"/>
    <cellStyle name="Comma [0] 2439" xfId="9044" hidden="1" xr:uid="{00000000-0005-0000-0000-0000F3240000}"/>
    <cellStyle name="Comma [0] 2439" xfId="38432" hidden="1" xr:uid="{00000000-0005-0000-0000-0000F4240000}"/>
    <cellStyle name="Comma [0] 244" xfId="4828" hidden="1" xr:uid="{00000000-0005-0000-0000-0000F5240000}"/>
    <cellStyle name="Comma [0] 244" xfId="34216" hidden="1" xr:uid="{00000000-0005-0000-0000-0000F6240000}"/>
    <cellStyle name="Comma [0] 2440" xfId="9078" hidden="1" xr:uid="{00000000-0005-0000-0000-0000F7240000}"/>
    <cellStyle name="Comma [0] 2440" xfId="38466" hidden="1" xr:uid="{00000000-0005-0000-0000-0000F8240000}"/>
    <cellStyle name="Comma [0] 2441" xfId="9414" hidden="1" xr:uid="{00000000-0005-0000-0000-0000F9240000}"/>
    <cellStyle name="Comma [0] 2441" xfId="38802" hidden="1" xr:uid="{00000000-0005-0000-0000-0000FA240000}"/>
    <cellStyle name="Comma [0] 2442" xfId="9416" hidden="1" xr:uid="{00000000-0005-0000-0000-0000FB240000}"/>
    <cellStyle name="Comma [0] 2442" xfId="38804" hidden="1" xr:uid="{00000000-0005-0000-0000-0000FC240000}"/>
    <cellStyle name="Comma [0] 2443" xfId="9405" hidden="1" xr:uid="{00000000-0005-0000-0000-0000FD240000}"/>
    <cellStyle name="Comma [0] 2443" xfId="38793" hidden="1" xr:uid="{00000000-0005-0000-0000-0000FE240000}"/>
    <cellStyle name="Comma [0] 2444" xfId="9413" hidden="1" xr:uid="{00000000-0005-0000-0000-0000FF240000}"/>
    <cellStyle name="Comma [0] 2444" xfId="38801" hidden="1" xr:uid="{00000000-0005-0000-0000-000000250000}"/>
    <cellStyle name="Comma [0] 2445" xfId="9040" hidden="1" xr:uid="{00000000-0005-0000-0000-000001250000}"/>
    <cellStyle name="Comma [0] 2445" xfId="38428" hidden="1" xr:uid="{00000000-0005-0000-0000-000002250000}"/>
    <cellStyle name="Comma [0] 2446" xfId="9399" hidden="1" xr:uid="{00000000-0005-0000-0000-000003250000}"/>
    <cellStyle name="Comma [0] 2446" xfId="38787" hidden="1" xr:uid="{00000000-0005-0000-0000-000004250000}"/>
    <cellStyle name="Comma [0] 2447" xfId="9432" hidden="1" xr:uid="{00000000-0005-0000-0000-000005250000}"/>
    <cellStyle name="Comma [0] 2447" xfId="38820" hidden="1" xr:uid="{00000000-0005-0000-0000-000006250000}"/>
    <cellStyle name="Comma [0] 2448" xfId="9440" hidden="1" xr:uid="{00000000-0005-0000-0000-000007250000}"/>
    <cellStyle name="Comma [0] 2448" xfId="38828" hidden="1" xr:uid="{00000000-0005-0000-0000-000008250000}"/>
    <cellStyle name="Comma [0] 2449" xfId="9349" hidden="1" xr:uid="{00000000-0005-0000-0000-000009250000}"/>
    <cellStyle name="Comma [0] 2449" xfId="38737" hidden="1" xr:uid="{00000000-0005-0000-0000-00000A250000}"/>
    <cellStyle name="Comma [0] 245" xfId="4980" hidden="1" xr:uid="{00000000-0005-0000-0000-00000B250000}"/>
    <cellStyle name="Comma [0] 245" xfId="34368" hidden="1" xr:uid="{00000000-0005-0000-0000-00000C250000}"/>
    <cellStyle name="Comma [0] 2450" xfId="9428" hidden="1" xr:uid="{00000000-0005-0000-0000-00000D250000}"/>
    <cellStyle name="Comma [0] 2450" xfId="38816" hidden="1" xr:uid="{00000000-0005-0000-0000-00000E250000}"/>
    <cellStyle name="Comma [0] 2451" xfId="9449" hidden="1" xr:uid="{00000000-0005-0000-0000-00000F250000}"/>
    <cellStyle name="Comma [0] 2451" xfId="38837" hidden="1" xr:uid="{00000000-0005-0000-0000-000010250000}"/>
    <cellStyle name="Comma [0] 2452" xfId="9451" hidden="1" xr:uid="{00000000-0005-0000-0000-000011250000}"/>
    <cellStyle name="Comma [0] 2452" xfId="38839" hidden="1" xr:uid="{00000000-0005-0000-0000-000012250000}"/>
    <cellStyle name="Comma [0] 2453" xfId="9410" hidden="1" xr:uid="{00000000-0005-0000-0000-000013250000}"/>
    <cellStyle name="Comma [0] 2453" xfId="38798" hidden="1" xr:uid="{00000000-0005-0000-0000-000014250000}"/>
    <cellStyle name="Comma [0] 2454" xfId="9355" hidden="1" xr:uid="{00000000-0005-0000-0000-000015250000}"/>
    <cellStyle name="Comma [0] 2454" xfId="38743" hidden="1" xr:uid="{00000000-0005-0000-0000-000016250000}"/>
    <cellStyle name="Comma [0] 2455" xfId="9408" hidden="1" xr:uid="{00000000-0005-0000-0000-000017250000}"/>
    <cellStyle name="Comma [0] 2455" xfId="38796" hidden="1" xr:uid="{00000000-0005-0000-0000-000018250000}"/>
    <cellStyle name="Comma [0] 2456" xfId="9392" hidden="1" xr:uid="{00000000-0005-0000-0000-000019250000}"/>
    <cellStyle name="Comma [0] 2456" xfId="38780" hidden="1" xr:uid="{00000000-0005-0000-0000-00001A250000}"/>
    <cellStyle name="Comma [0] 2457" xfId="9388" hidden="1" xr:uid="{00000000-0005-0000-0000-00001B250000}"/>
    <cellStyle name="Comma [0] 2457" xfId="38776" hidden="1" xr:uid="{00000000-0005-0000-0000-00001C250000}"/>
    <cellStyle name="Comma [0] 2458" xfId="9459" hidden="1" xr:uid="{00000000-0005-0000-0000-00001D250000}"/>
    <cellStyle name="Comma [0] 2458" xfId="38847" hidden="1" xr:uid="{00000000-0005-0000-0000-00001E250000}"/>
    <cellStyle name="Comma [0] 2459" xfId="9032" hidden="1" xr:uid="{00000000-0005-0000-0000-00001F250000}"/>
    <cellStyle name="Comma [0] 2459" xfId="38420" hidden="1" xr:uid="{00000000-0005-0000-0000-000020250000}"/>
    <cellStyle name="Comma [0] 246" xfId="4934" hidden="1" xr:uid="{00000000-0005-0000-0000-000021250000}"/>
    <cellStyle name="Comma [0] 246" xfId="34322" hidden="1" xr:uid="{00000000-0005-0000-0000-000022250000}"/>
    <cellStyle name="Comma [0] 2460" xfId="9120" hidden="1" xr:uid="{00000000-0005-0000-0000-000023250000}"/>
    <cellStyle name="Comma [0] 2460" xfId="38508" hidden="1" xr:uid="{00000000-0005-0000-0000-000024250000}"/>
    <cellStyle name="Comma [0] 2461" xfId="9467" hidden="1" xr:uid="{00000000-0005-0000-0000-000025250000}"/>
    <cellStyle name="Comma [0] 2461" xfId="38855" hidden="1" xr:uid="{00000000-0005-0000-0000-000026250000}"/>
    <cellStyle name="Comma [0] 2462" xfId="9469" hidden="1" xr:uid="{00000000-0005-0000-0000-000027250000}"/>
    <cellStyle name="Comma [0] 2462" xfId="38857" hidden="1" xr:uid="{00000000-0005-0000-0000-000028250000}"/>
    <cellStyle name="Comma [0] 2463" xfId="9418" hidden="1" xr:uid="{00000000-0005-0000-0000-000029250000}"/>
    <cellStyle name="Comma [0] 2463" xfId="38806" hidden="1" xr:uid="{00000000-0005-0000-0000-00002A250000}"/>
    <cellStyle name="Comma [0] 2464" xfId="9394" hidden="1" xr:uid="{00000000-0005-0000-0000-00002B250000}"/>
    <cellStyle name="Comma [0] 2464" xfId="38782" hidden="1" xr:uid="{00000000-0005-0000-0000-00002C250000}"/>
    <cellStyle name="Comma [0] 2465" xfId="9429" hidden="1" xr:uid="{00000000-0005-0000-0000-00002D250000}"/>
    <cellStyle name="Comma [0] 2465" xfId="38817" hidden="1" xr:uid="{00000000-0005-0000-0000-00002E250000}"/>
    <cellStyle name="Comma [0] 2466" xfId="9361" hidden="1" xr:uid="{00000000-0005-0000-0000-00002F250000}"/>
    <cellStyle name="Comma [0] 2466" xfId="38749" hidden="1" xr:uid="{00000000-0005-0000-0000-000030250000}"/>
    <cellStyle name="Comma [0] 2467" xfId="9431" hidden="1" xr:uid="{00000000-0005-0000-0000-000031250000}"/>
    <cellStyle name="Comma [0] 2467" xfId="38819" hidden="1" xr:uid="{00000000-0005-0000-0000-000032250000}"/>
    <cellStyle name="Comma [0] 2468" xfId="9476" hidden="1" xr:uid="{00000000-0005-0000-0000-000033250000}"/>
    <cellStyle name="Comma [0] 2468" xfId="38864" hidden="1" xr:uid="{00000000-0005-0000-0000-000034250000}"/>
    <cellStyle name="Comma [0] 2469" xfId="9419" hidden="1" xr:uid="{00000000-0005-0000-0000-000035250000}"/>
    <cellStyle name="Comma [0] 2469" xfId="38807" hidden="1" xr:uid="{00000000-0005-0000-0000-000036250000}"/>
    <cellStyle name="Comma [0] 247" xfId="4903" hidden="1" xr:uid="{00000000-0005-0000-0000-000037250000}"/>
    <cellStyle name="Comma [0] 247" xfId="34291" hidden="1" xr:uid="{00000000-0005-0000-0000-000038250000}"/>
    <cellStyle name="Comma [0] 2470" xfId="9376" hidden="1" xr:uid="{00000000-0005-0000-0000-000039250000}"/>
    <cellStyle name="Comma [0] 2470" xfId="38764" hidden="1" xr:uid="{00000000-0005-0000-0000-00003A250000}"/>
    <cellStyle name="Comma [0] 2471" xfId="9482" hidden="1" xr:uid="{00000000-0005-0000-0000-00003B250000}"/>
    <cellStyle name="Comma [0] 2471" xfId="38870" hidden="1" xr:uid="{00000000-0005-0000-0000-00003C250000}"/>
    <cellStyle name="Comma [0] 2472" xfId="9484" hidden="1" xr:uid="{00000000-0005-0000-0000-00003D250000}"/>
    <cellStyle name="Comma [0] 2472" xfId="38872" hidden="1" xr:uid="{00000000-0005-0000-0000-00003E250000}"/>
    <cellStyle name="Comma [0] 2473" xfId="9437" hidden="1" xr:uid="{00000000-0005-0000-0000-00003F250000}"/>
    <cellStyle name="Comma [0] 2473" xfId="38825" hidden="1" xr:uid="{00000000-0005-0000-0000-000040250000}"/>
    <cellStyle name="Comma [0] 2474" xfId="9443" hidden="1" xr:uid="{00000000-0005-0000-0000-000041250000}"/>
    <cellStyle name="Comma [0] 2474" xfId="38831" hidden="1" xr:uid="{00000000-0005-0000-0000-000042250000}"/>
    <cellStyle name="Comma [0] 2475" xfId="9069" hidden="1" xr:uid="{00000000-0005-0000-0000-000043250000}"/>
    <cellStyle name="Comma [0] 2475" xfId="38457" hidden="1" xr:uid="{00000000-0005-0000-0000-000044250000}"/>
    <cellStyle name="Comma [0] 2476" xfId="9393" hidden="1" xr:uid="{00000000-0005-0000-0000-000045250000}"/>
    <cellStyle name="Comma [0] 2476" xfId="38781" hidden="1" xr:uid="{00000000-0005-0000-0000-000046250000}"/>
    <cellStyle name="Comma [0] 2477" xfId="9401" hidden="1" xr:uid="{00000000-0005-0000-0000-000047250000}"/>
    <cellStyle name="Comma [0] 2477" xfId="38789" hidden="1" xr:uid="{00000000-0005-0000-0000-000048250000}"/>
    <cellStyle name="Comma [0] 2478" xfId="9490" hidden="1" xr:uid="{00000000-0005-0000-0000-000049250000}"/>
    <cellStyle name="Comma [0] 2478" xfId="38878" hidden="1" xr:uid="{00000000-0005-0000-0000-00004A250000}"/>
    <cellStyle name="Comma [0] 2479" xfId="9404" hidden="1" xr:uid="{00000000-0005-0000-0000-00004B250000}"/>
    <cellStyle name="Comma [0] 2479" xfId="38792" hidden="1" xr:uid="{00000000-0005-0000-0000-00004C250000}"/>
    <cellStyle name="Comma [0] 248" xfId="4984" hidden="1" xr:uid="{00000000-0005-0000-0000-00004D250000}"/>
    <cellStyle name="Comma [0] 248" xfId="34372" hidden="1" xr:uid="{00000000-0005-0000-0000-00004E250000}"/>
    <cellStyle name="Comma [0] 2480" xfId="9364" hidden="1" xr:uid="{00000000-0005-0000-0000-00004F250000}"/>
    <cellStyle name="Comma [0] 2480" xfId="38752" hidden="1" xr:uid="{00000000-0005-0000-0000-000050250000}"/>
    <cellStyle name="Comma [0] 2481" xfId="9495" hidden="1" xr:uid="{00000000-0005-0000-0000-000051250000}"/>
    <cellStyle name="Comma [0] 2481" xfId="38883" hidden="1" xr:uid="{00000000-0005-0000-0000-000052250000}"/>
    <cellStyle name="Comma [0] 2482" xfId="9497" hidden="1" xr:uid="{00000000-0005-0000-0000-000053250000}"/>
    <cellStyle name="Comma [0] 2482" xfId="38885" hidden="1" xr:uid="{00000000-0005-0000-0000-000054250000}"/>
    <cellStyle name="Comma [0] 2483" xfId="9456" hidden="1" xr:uid="{00000000-0005-0000-0000-000055250000}"/>
    <cellStyle name="Comma [0] 2483" xfId="38844" hidden="1" xr:uid="{00000000-0005-0000-0000-000056250000}"/>
    <cellStyle name="Comma [0] 2484" xfId="9462" hidden="1" xr:uid="{00000000-0005-0000-0000-000057250000}"/>
    <cellStyle name="Comma [0] 2484" xfId="38850" hidden="1" xr:uid="{00000000-0005-0000-0000-000058250000}"/>
    <cellStyle name="Comma [0] 2485" xfId="9363" hidden="1" xr:uid="{00000000-0005-0000-0000-000059250000}"/>
    <cellStyle name="Comma [0] 2485" xfId="38751" hidden="1" xr:uid="{00000000-0005-0000-0000-00005A250000}"/>
    <cellStyle name="Comma [0] 2486" xfId="9444" hidden="1" xr:uid="{00000000-0005-0000-0000-00005B250000}"/>
    <cellStyle name="Comma [0] 2486" xfId="38832" hidden="1" xr:uid="{00000000-0005-0000-0000-00005C250000}"/>
    <cellStyle name="Comma [0] 2487" xfId="9423" hidden="1" xr:uid="{00000000-0005-0000-0000-00005D250000}"/>
    <cellStyle name="Comma [0] 2487" xfId="38811" hidden="1" xr:uid="{00000000-0005-0000-0000-00005E250000}"/>
    <cellStyle name="Comma [0] 2488" xfId="9501" hidden="1" xr:uid="{00000000-0005-0000-0000-00005F250000}"/>
    <cellStyle name="Comma [0] 2488" xfId="38889" hidden="1" xr:uid="{00000000-0005-0000-0000-000060250000}"/>
    <cellStyle name="Comma [0] 2489" xfId="9442" hidden="1" xr:uid="{00000000-0005-0000-0000-000061250000}"/>
    <cellStyle name="Comma [0] 2489" xfId="38830" hidden="1" xr:uid="{00000000-0005-0000-0000-000062250000}"/>
    <cellStyle name="Comma [0] 249" xfId="4986" hidden="1" xr:uid="{00000000-0005-0000-0000-000063250000}"/>
    <cellStyle name="Comma [0] 249" xfId="34374" hidden="1" xr:uid="{00000000-0005-0000-0000-000064250000}"/>
    <cellStyle name="Comma [0] 2490" xfId="9380" hidden="1" xr:uid="{00000000-0005-0000-0000-000065250000}"/>
    <cellStyle name="Comma [0] 2490" xfId="38768" hidden="1" xr:uid="{00000000-0005-0000-0000-000066250000}"/>
    <cellStyle name="Comma [0] 2491" xfId="9508" hidden="1" xr:uid="{00000000-0005-0000-0000-000067250000}"/>
    <cellStyle name="Comma [0] 2491" xfId="38896" hidden="1" xr:uid="{00000000-0005-0000-0000-000068250000}"/>
    <cellStyle name="Comma [0] 2492" xfId="9510" hidden="1" xr:uid="{00000000-0005-0000-0000-000069250000}"/>
    <cellStyle name="Comma [0] 2492" xfId="38898" hidden="1" xr:uid="{00000000-0005-0000-0000-00006A250000}"/>
    <cellStyle name="Comma [0] 2493" xfId="9474" hidden="1" xr:uid="{00000000-0005-0000-0000-00006B250000}"/>
    <cellStyle name="Comma [0] 2493" xfId="38862" hidden="1" xr:uid="{00000000-0005-0000-0000-00006C250000}"/>
    <cellStyle name="Comma [0] 2494" xfId="9479" hidden="1" xr:uid="{00000000-0005-0000-0000-00006D250000}"/>
    <cellStyle name="Comma [0] 2494" xfId="38867" hidden="1" xr:uid="{00000000-0005-0000-0000-00006E250000}"/>
    <cellStyle name="Comma [0] 2495" xfId="9043" hidden="1" xr:uid="{00000000-0005-0000-0000-00006F250000}"/>
    <cellStyle name="Comma [0] 2495" xfId="38431" hidden="1" xr:uid="{00000000-0005-0000-0000-000070250000}"/>
    <cellStyle name="Comma [0] 2496" xfId="9463" hidden="1" xr:uid="{00000000-0005-0000-0000-000071250000}"/>
    <cellStyle name="Comma [0] 2496" xfId="38851" hidden="1" xr:uid="{00000000-0005-0000-0000-000072250000}"/>
    <cellStyle name="Comma [0] 2497" xfId="9368" hidden="1" xr:uid="{00000000-0005-0000-0000-000073250000}"/>
    <cellStyle name="Comma [0] 2497" xfId="38756" hidden="1" xr:uid="{00000000-0005-0000-0000-000074250000}"/>
    <cellStyle name="Comma [0] 2498" xfId="9514" hidden="1" xr:uid="{00000000-0005-0000-0000-000075250000}"/>
    <cellStyle name="Comma [0] 2498" xfId="38902" hidden="1" xr:uid="{00000000-0005-0000-0000-000076250000}"/>
    <cellStyle name="Comma [0] 2499" xfId="9461" hidden="1" xr:uid="{00000000-0005-0000-0000-000077250000}"/>
    <cellStyle name="Comma [0] 2499" xfId="38849" hidden="1" xr:uid="{00000000-0005-0000-0000-000078250000}"/>
    <cellStyle name="Comma [0] 25" xfId="572" hidden="1" xr:uid="{00000000-0005-0000-0000-00007F250000}"/>
    <cellStyle name="Comma [0] 25" xfId="1734" hidden="1" xr:uid="{00000000-0005-0000-0000-000090250000}"/>
    <cellStyle name="Comma [0] 25" xfId="1348" hidden="1" xr:uid="{00000000-0005-0000-0000-000086250000}"/>
    <cellStyle name="Comma [0] 25" xfId="1252" hidden="1" xr:uid="{00000000-0005-0000-0000-000087250000}"/>
    <cellStyle name="Comma [0] 25" xfId="841" hidden="1" xr:uid="{00000000-0005-0000-0000-000081250000}"/>
    <cellStyle name="Comma [0] 25" xfId="1406" hidden="1" xr:uid="{00000000-0005-0000-0000-00008C250000}"/>
    <cellStyle name="Comma [0] 25" xfId="155" hidden="1" xr:uid="{00000000-0005-0000-0000-000079250000}"/>
    <cellStyle name="Comma [0] 25" xfId="2064" hidden="1" xr:uid="{00000000-0005-0000-0000-000094250000}"/>
    <cellStyle name="Comma [0] 25" xfId="1183" hidden="1" xr:uid="{00000000-0005-0000-0000-000085250000}"/>
    <cellStyle name="Comma [0] 25" xfId="1676" hidden="1" xr:uid="{00000000-0005-0000-0000-00008A250000}"/>
    <cellStyle name="Comma [0] 25" xfId="1511" hidden="1" xr:uid="{00000000-0005-0000-0000-000089250000}"/>
    <cellStyle name="Comma [0] 25" xfId="2334" hidden="1" xr:uid="{00000000-0005-0000-0000-000092250000}"/>
    <cellStyle name="Comma [0] 25" xfId="224" hidden="1" xr:uid="{00000000-0005-0000-0000-00007B250000}"/>
    <cellStyle name="Comma [0] 25" xfId="50" hidden="1" xr:uid="{00000000-0005-0000-0000-00007C250000}"/>
    <cellStyle name="Comma [0] 25" xfId="503" hidden="1" xr:uid="{00000000-0005-0000-0000-00007D250000}"/>
    <cellStyle name="Comma [0] 25" xfId="2004" hidden="1" xr:uid="{00000000-0005-0000-0000-00008E250000}"/>
    <cellStyle name="Comma [0] 25" xfId="910" hidden="1" xr:uid="{00000000-0005-0000-0000-000083250000}"/>
    <cellStyle name="Comma [0] 25" xfId="33915" hidden="1" xr:uid="{00000000-0005-0000-0000-000096250000}"/>
    <cellStyle name="Comma [0] 25" xfId="61224" hidden="1" xr:uid="{00000000-0005-0000-0000-000097250000}"/>
    <cellStyle name="Comma [0] 25" xfId="61306" hidden="1" xr:uid="{00000000-0005-0000-0000-000098250000}"/>
    <cellStyle name="Comma [0] 25" xfId="61390" hidden="1" xr:uid="{00000000-0005-0000-0000-000099250000}"/>
    <cellStyle name="Comma [0] 25" xfId="61472" hidden="1" xr:uid="{00000000-0005-0000-0000-00009A250000}"/>
    <cellStyle name="Comma [0] 25" xfId="61555" hidden="1" xr:uid="{00000000-0005-0000-0000-00009B250000}"/>
    <cellStyle name="Comma [0] 25" xfId="61637" hidden="1" xr:uid="{00000000-0005-0000-0000-00009C250000}"/>
    <cellStyle name="Comma [0] 25" xfId="61717" hidden="1" xr:uid="{00000000-0005-0000-0000-00009D250000}"/>
    <cellStyle name="Comma [0] 25" xfId="1006" hidden="1" xr:uid="{00000000-0005-0000-0000-000082250000}"/>
    <cellStyle name="Comma [0] 25" xfId="62530" hidden="1" xr:uid="{00000000-0005-0000-0000-0000A7250000}"/>
    <cellStyle name="Comma [0] 25" xfId="668" hidden="1" xr:uid="{00000000-0005-0000-0000-00007E250000}"/>
    <cellStyle name="Comma [0] 25" xfId="62211" hidden="1" xr:uid="{00000000-0005-0000-0000-0000A3250000}"/>
    <cellStyle name="Comma [0] 25" xfId="1078" hidden="1" xr:uid="{00000000-0005-0000-0000-000088250000}"/>
    <cellStyle name="Comma [0] 25" xfId="63022" hidden="1" xr:uid="{00000000-0005-0000-0000-0000AD250000}"/>
    <cellStyle name="Comma [0] 25" xfId="320" hidden="1" xr:uid="{00000000-0005-0000-0000-00007A250000}"/>
    <cellStyle name="Comma [0] 25" xfId="61881" hidden="1" xr:uid="{00000000-0005-0000-0000-00009F250000}"/>
    <cellStyle name="Comma [0] 25" xfId="736" hidden="1" xr:uid="{00000000-0005-0000-0000-000084250000}"/>
    <cellStyle name="Comma [0] 25" xfId="62696" hidden="1" xr:uid="{00000000-0005-0000-0000-0000A9250000}"/>
    <cellStyle name="Comma [0] 25" xfId="398" hidden="1" xr:uid="{00000000-0005-0000-0000-000080250000}"/>
    <cellStyle name="Comma [0] 25" xfId="62373" hidden="1" xr:uid="{00000000-0005-0000-0000-0000A5250000}"/>
    <cellStyle name="Comma [0] 25" xfId="62293" hidden="1" xr:uid="{00000000-0005-0000-0000-0000A4250000}"/>
    <cellStyle name="Comma [0] 25" xfId="2170" hidden="1" xr:uid="{00000000-0005-0000-0000-000091250000}"/>
    <cellStyle name="Comma [0] 25" xfId="62860" hidden="1" xr:uid="{00000000-0005-0000-0000-0000AB250000}"/>
    <cellStyle name="Comma [0] 25" xfId="62942" hidden="1" xr:uid="{00000000-0005-0000-0000-0000AC250000}"/>
    <cellStyle name="Comma [0] 25" xfId="62455" hidden="1" xr:uid="{00000000-0005-0000-0000-0000A6250000}"/>
    <cellStyle name="Comma [0] 25" xfId="1839" hidden="1" xr:uid="{00000000-0005-0000-0000-00008D250000}"/>
    <cellStyle name="Comma [0] 25" xfId="61799" hidden="1" xr:uid="{00000000-0005-0000-0000-00009E250000}"/>
    <cellStyle name="Comma [0] 25" xfId="4527" hidden="1" xr:uid="{00000000-0005-0000-0000-000095250000}"/>
    <cellStyle name="Comma [0] 25" xfId="62778" hidden="1" xr:uid="{00000000-0005-0000-0000-0000AA250000}"/>
    <cellStyle name="Comma [0] 25" xfId="1580" hidden="1" xr:uid="{00000000-0005-0000-0000-00008B250000}"/>
    <cellStyle name="Comma [0] 25" xfId="63104" hidden="1" xr:uid="{00000000-0005-0000-0000-0000AE250000}"/>
    <cellStyle name="Comma [0] 25" xfId="2239" hidden="1" xr:uid="{00000000-0005-0000-0000-000093250000}"/>
    <cellStyle name="Comma [0] 25" xfId="61963" hidden="1" xr:uid="{00000000-0005-0000-0000-0000A0250000}"/>
    <cellStyle name="Comma [0] 25" xfId="62047" hidden="1" xr:uid="{00000000-0005-0000-0000-0000A1250000}"/>
    <cellStyle name="Comma [0] 25" xfId="62129" hidden="1" xr:uid="{00000000-0005-0000-0000-0000A2250000}"/>
    <cellStyle name="Comma [0] 25" xfId="1908" hidden="1" xr:uid="{00000000-0005-0000-0000-00008F250000}"/>
    <cellStyle name="Comma [0] 25" xfId="62612" hidden="1" xr:uid="{00000000-0005-0000-0000-0000A8250000}"/>
    <cellStyle name="Comma [0] 250" xfId="4972" hidden="1" xr:uid="{00000000-0005-0000-0000-0000AF250000}"/>
    <cellStyle name="Comma [0] 250" xfId="34360" hidden="1" xr:uid="{00000000-0005-0000-0000-0000B0250000}"/>
    <cellStyle name="Comma [0] 2500" xfId="9400" hidden="1" xr:uid="{00000000-0005-0000-0000-0000B1250000}"/>
    <cellStyle name="Comma [0] 2500" xfId="38788" hidden="1" xr:uid="{00000000-0005-0000-0000-0000B2250000}"/>
    <cellStyle name="Comma [0] 2501" xfId="9518" hidden="1" xr:uid="{00000000-0005-0000-0000-0000B3250000}"/>
    <cellStyle name="Comma [0] 2501" xfId="38906" hidden="1" xr:uid="{00000000-0005-0000-0000-0000B4250000}"/>
    <cellStyle name="Comma [0] 2502" xfId="9520" hidden="1" xr:uid="{00000000-0005-0000-0000-0000B5250000}"/>
    <cellStyle name="Comma [0] 2502" xfId="38908" hidden="1" xr:uid="{00000000-0005-0000-0000-0000B6250000}"/>
    <cellStyle name="Comma [0] 2503" xfId="9488" hidden="1" xr:uid="{00000000-0005-0000-0000-0000B7250000}"/>
    <cellStyle name="Comma [0] 2503" xfId="38876" hidden="1" xr:uid="{00000000-0005-0000-0000-0000B8250000}"/>
    <cellStyle name="Comma [0] 2504" xfId="9492" hidden="1" xr:uid="{00000000-0005-0000-0000-0000B9250000}"/>
    <cellStyle name="Comma [0] 2504" xfId="38880" hidden="1" xr:uid="{00000000-0005-0000-0000-0000BA250000}"/>
    <cellStyle name="Comma [0] 2505" xfId="9382" hidden="1" xr:uid="{00000000-0005-0000-0000-0000BB250000}"/>
    <cellStyle name="Comma [0] 2505" xfId="38770" hidden="1" xr:uid="{00000000-0005-0000-0000-0000BC250000}"/>
    <cellStyle name="Comma [0] 2506" xfId="9480" hidden="1" xr:uid="{00000000-0005-0000-0000-0000BD250000}"/>
    <cellStyle name="Comma [0] 2506" xfId="38868" hidden="1" xr:uid="{00000000-0005-0000-0000-0000BE250000}"/>
    <cellStyle name="Comma [0] 2507" xfId="9372" hidden="1" xr:uid="{00000000-0005-0000-0000-0000BF250000}"/>
    <cellStyle name="Comma [0] 2507" xfId="38760" hidden="1" xr:uid="{00000000-0005-0000-0000-0000C0250000}"/>
    <cellStyle name="Comma [0] 2508" xfId="9524" hidden="1" xr:uid="{00000000-0005-0000-0000-0000C1250000}"/>
    <cellStyle name="Comma [0] 2508" xfId="38912" hidden="1" xr:uid="{00000000-0005-0000-0000-0000C2250000}"/>
    <cellStyle name="Comma [0] 2509" xfId="9478" hidden="1" xr:uid="{00000000-0005-0000-0000-0000C3250000}"/>
    <cellStyle name="Comma [0] 2509" xfId="38866" hidden="1" xr:uid="{00000000-0005-0000-0000-0000C4250000}"/>
    <cellStyle name="Comma [0] 251" xfId="4959" hidden="1" xr:uid="{00000000-0005-0000-0000-0000C5250000}"/>
    <cellStyle name="Comma [0] 251" xfId="34347" hidden="1" xr:uid="{00000000-0005-0000-0000-0000C6250000}"/>
    <cellStyle name="Comma [0] 2510" xfId="9447" hidden="1" xr:uid="{00000000-0005-0000-0000-0000C7250000}"/>
    <cellStyle name="Comma [0] 2510" xfId="38835" hidden="1" xr:uid="{00000000-0005-0000-0000-0000C8250000}"/>
    <cellStyle name="Comma [0] 2511" xfId="9528" hidden="1" xr:uid="{00000000-0005-0000-0000-0000C9250000}"/>
    <cellStyle name="Comma [0] 2511" xfId="38916" hidden="1" xr:uid="{00000000-0005-0000-0000-0000CA250000}"/>
    <cellStyle name="Comma [0] 2512" xfId="9530" hidden="1" xr:uid="{00000000-0005-0000-0000-0000CB250000}"/>
    <cellStyle name="Comma [0] 2512" xfId="38918" hidden="1" xr:uid="{00000000-0005-0000-0000-0000CC250000}"/>
    <cellStyle name="Comma [0] 2513" xfId="9516" hidden="1" xr:uid="{00000000-0005-0000-0000-0000CD250000}"/>
    <cellStyle name="Comma [0] 2513" xfId="38904" hidden="1" xr:uid="{00000000-0005-0000-0000-0000CE250000}"/>
    <cellStyle name="Comma [0] 2514" xfId="9503" hidden="1" xr:uid="{00000000-0005-0000-0000-0000CF250000}"/>
    <cellStyle name="Comma [0] 2514" xfId="38891" hidden="1" xr:uid="{00000000-0005-0000-0000-0000D0250000}"/>
    <cellStyle name="Comma [0] 2515" xfId="9527" hidden="1" xr:uid="{00000000-0005-0000-0000-0000D1250000}"/>
    <cellStyle name="Comma [0] 2515" xfId="38915" hidden="1" xr:uid="{00000000-0005-0000-0000-0000D2250000}"/>
    <cellStyle name="Comma [0] 2516" xfId="9493" hidden="1" xr:uid="{00000000-0005-0000-0000-0000D3250000}"/>
    <cellStyle name="Comma [0] 2516" xfId="38881" hidden="1" xr:uid="{00000000-0005-0000-0000-0000D4250000}"/>
    <cellStyle name="Comma [0] 2517" xfId="9465" hidden="1" xr:uid="{00000000-0005-0000-0000-0000D5250000}"/>
    <cellStyle name="Comma [0] 2517" xfId="38853" hidden="1" xr:uid="{00000000-0005-0000-0000-0000D6250000}"/>
    <cellStyle name="Comma [0] 2518" xfId="9532" hidden="1" xr:uid="{00000000-0005-0000-0000-0000D7250000}"/>
    <cellStyle name="Comma [0] 2518" xfId="38920" hidden="1" xr:uid="{00000000-0005-0000-0000-0000D8250000}"/>
    <cellStyle name="Comma [0] 2519" xfId="9489" hidden="1" xr:uid="{00000000-0005-0000-0000-0000D9250000}"/>
    <cellStyle name="Comma [0] 2519" xfId="38877" hidden="1" xr:uid="{00000000-0005-0000-0000-0000DA250000}"/>
    <cellStyle name="Comma [0] 252" xfId="4983" hidden="1" xr:uid="{00000000-0005-0000-0000-0000DB250000}"/>
    <cellStyle name="Comma [0] 252" xfId="34371" hidden="1" xr:uid="{00000000-0005-0000-0000-0000DC250000}"/>
    <cellStyle name="Comma [0] 2520" xfId="9523" hidden="1" xr:uid="{00000000-0005-0000-0000-0000DD250000}"/>
    <cellStyle name="Comma [0] 2520" xfId="38911" hidden="1" xr:uid="{00000000-0005-0000-0000-0000DE250000}"/>
    <cellStyle name="Comma [0] 2521" xfId="9536" hidden="1" xr:uid="{00000000-0005-0000-0000-0000DF250000}"/>
    <cellStyle name="Comma [0] 2521" xfId="38924" hidden="1" xr:uid="{00000000-0005-0000-0000-0000E0250000}"/>
    <cellStyle name="Comma [0] 2522" xfId="9538" hidden="1" xr:uid="{00000000-0005-0000-0000-0000E1250000}"/>
    <cellStyle name="Comma [0] 2522" xfId="38926" hidden="1" xr:uid="{00000000-0005-0000-0000-0000E2250000}"/>
    <cellStyle name="Comma [0] 2523" xfId="9406" hidden="1" xr:uid="{00000000-0005-0000-0000-0000E3250000}"/>
    <cellStyle name="Comma [0] 2523" xfId="38794" hidden="1" xr:uid="{00000000-0005-0000-0000-0000E4250000}"/>
    <cellStyle name="Comma [0] 2524" xfId="9526" hidden="1" xr:uid="{00000000-0005-0000-0000-0000E5250000}"/>
    <cellStyle name="Comma [0] 2524" xfId="38914" hidden="1" xr:uid="{00000000-0005-0000-0000-0000E6250000}"/>
    <cellStyle name="Comma [0] 2525" xfId="9466" hidden="1" xr:uid="{00000000-0005-0000-0000-0000E7250000}"/>
    <cellStyle name="Comma [0] 2525" xfId="38854" hidden="1" xr:uid="{00000000-0005-0000-0000-0000E8250000}"/>
    <cellStyle name="Comma [0] 2526" xfId="9500" hidden="1" xr:uid="{00000000-0005-0000-0000-0000E9250000}"/>
    <cellStyle name="Comma [0] 2526" xfId="38888" hidden="1" xr:uid="{00000000-0005-0000-0000-0000EA250000}"/>
    <cellStyle name="Comma [0] 2527" xfId="9513" hidden="1" xr:uid="{00000000-0005-0000-0000-0000EB250000}"/>
    <cellStyle name="Comma [0] 2527" xfId="38901" hidden="1" xr:uid="{00000000-0005-0000-0000-0000EC250000}"/>
    <cellStyle name="Comma [0] 2528" xfId="9541" hidden="1" xr:uid="{00000000-0005-0000-0000-0000ED250000}"/>
    <cellStyle name="Comma [0] 2528" xfId="38929" hidden="1" xr:uid="{00000000-0005-0000-0000-0000EE250000}"/>
    <cellStyle name="Comma [0] 2529" xfId="9504" hidden="1" xr:uid="{00000000-0005-0000-0000-0000EF250000}"/>
    <cellStyle name="Comma [0] 2529" xfId="38892" hidden="1" xr:uid="{00000000-0005-0000-0000-0000F0250000}"/>
    <cellStyle name="Comma [0] 253" xfId="4949" hidden="1" xr:uid="{00000000-0005-0000-0000-0000F1250000}"/>
    <cellStyle name="Comma [0] 253" xfId="34337" hidden="1" xr:uid="{00000000-0005-0000-0000-0000F2250000}"/>
    <cellStyle name="Comma [0] 2530" xfId="9464" hidden="1" xr:uid="{00000000-0005-0000-0000-0000F3250000}"/>
    <cellStyle name="Comma [0] 2530" xfId="38852" hidden="1" xr:uid="{00000000-0005-0000-0000-0000F4250000}"/>
    <cellStyle name="Comma [0] 2531" xfId="9543" hidden="1" xr:uid="{00000000-0005-0000-0000-0000F5250000}"/>
    <cellStyle name="Comma [0] 2531" xfId="38931" hidden="1" xr:uid="{00000000-0005-0000-0000-0000F6250000}"/>
    <cellStyle name="Comma [0] 2532" xfId="9545" hidden="1" xr:uid="{00000000-0005-0000-0000-0000F7250000}"/>
    <cellStyle name="Comma [0] 2532" xfId="38933" hidden="1" xr:uid="{00000000-0005-0000-0000-0000F8250000}"/>
    <cellStyle name="Comma [0] 2533" xfId="9057" hidden="1" xr:uid="{00000000-0005-0000-0000-0000F9250000}"/>
    <cellStyle name="Comma [0] 2533" xfId="38445" hidden="1" xr:uid="{00000000-0005-0000-0000-0000FA250000}"/>
    <cellStyle name="Comma [0] 2534" xfId="9054" hidden="1" xr:uid="{00000000-0005-0000-0000-0000FB250000}"/>
    <cellStyle name="Comma [0] 2534" xfId="38442" hidden="1" xr:uid="{00000000-0005-0000-0000-0000FC250000}"/>
    <cellStyle name="Comma [0] 2535" xfId="9551" hidden="1" xr:uid="{00000000-0005-0000-0000-0000FD250000}"/>
    <cellStyle name="Comma [0] 2535" xfId="38939" hidden="1" xr:uid="{00000000-0005-0000-0000-0000FE250000}"/>
    <cellStyle name="Comma [0] 2536" xfId="9557" hidden="1" xr:uid="{00000000-0005-0000-0000-0000FF250000}"/>
    <cellStyle name="Comma [0] 2536" xfId="38945" hidden="1" xr:uid="{00000000-0005-0000-0000-000000260000}"/>
    <cellStyle name="Comma [0] 2537" xfId="9559" hidden="1" xr:uid="{00000000-0005-0000-0000-000001260000}"/>
    <cellStyle name="Comma [0] 2537" xfId="38947" hidden="1" xr:uid="{00000000-0005-0000-0000-000002260000}"/>
    <cellStyle name="Comma [0] 2538" xfId="9550" hidden="1" xr:uid="{00000000-0005-0000-0000-000003260000}"/>
    <cellStyle name="Comma [0] 2538" xfId="38938" hidden="1" xr:uid="{00000000-0005-0000-0000-000004260000}"/>
    <cellStyle name="Comma [0] 2539" xfId="9555" hidden="1" xr:uid="{00000000-0005-0000-0000-000005260000}"/>
    <cellStyle name="Comma [0] 2539" xfId="38943" hidden="1" xr:uid="{00000000-0005-0000-0000-000006260000}"/>
    <cellStyle name="Comma [0] 254" xfId="4921" hidden="1" xr:uid="{00000000-0005-0000-0000-000007260000}"/>
    <cellStyle name="Comma [0] 254" xfId="34309" hidden="1" xr:uid="{00000000-0005-0000-0000-000008260000}"/>
    <cellStyle name="Comma [0] 2540" xfId="9561" hidden="1" xr:uid="{00000000-0005-0000-0000-000009260000}"/>
    <cellStyle name="Comma [0] 2540" xfId="38949" hidden="1" xr:uid="{00000000-0005-0000-0000-00000A260000}"/>
    <cellStyle name="Comma [0] 2541" xfId="9563" hidden="1" xr:uid="{00000000-0005-0000-0000-00000B260000}"/>
    <cellStyle name="Comma [0] 2541" xfId="38951" hidden="1" xr:uid="{00000000-0005-0000-0000-00000C260000}"/>
    <cellStyle name="Comma [0] 2542" xfId="9080" hidden="1" xr:uid="{00000000-0005-0000-0000-00000D260000}"/>
    <cellStyle name="Comma [0] 2542" xfId="38468" hidden="1" xr:uid="{00000000-0005-0000-0000-00000E260000}"/>
    <cellStyle name="Comma [0] 2543" xfId="9082" hidden="1" xr:uid="{00000000-0005-0000-0000-00000F260000}"/>
    <cellStyle name="Comma [0] 2543" xfId="38470" hidden="1" xr:uid="{00000000-0005-0000-0000-000010260000}"/>
    <cellStyle name="Comma [0] 2544" xfId="9574" hidden="1" xr:uid="{00000000-0005-0000-0000-000011260000}"/>
    <cellStyle name="Comma [0] 2544" xfId="38962" hidden="1" xr:uid="{00000000-0005-0000-0000-000012260000}"/>
    <cellStyle name="Comma [0] 2545" xfId="9583" hidden="1" xr:uid="{00000000-0005-0000-0000-000013260000}"/>
    <cellStyle name="Comma [0] 2545" xfId="38971" hidden="1" xr:uid="{00000000-0005-0000-0000-000014260000}"/>
    <cellStyle name="Comma [0] 2546" xfId="9594" hidden="1" xr:uid="{00000000-0005-0000-0000-000015260000}"/>
    <cellStyle name="Comma [0] 2546" xfId="38982" hidden="1" xr:uid="{00000000-0005-0000-0000-000016260000}"/>
    <cellStyle name="Comma [0] 2547" xfId="9600" hidden="1" xr:uid="{00000000-0005-0000-0000-000017260000}"/>
    <cellStyle name="Comma [0] 2547" xfId="38988" hidden="1" xr:uid="{00000000-0005-0000-0000-000018260000}"/>
    <cellStyle name="Comma [0] 2548" xfId="9582" hidden="1" xr:uid="{00000000-0005-0000-0000-000019260000}"/>
    <cellStyle name="Comma [0] 2548" xfId="38970" hidden="1" xr:uid="{00000000-0005-0000-0000-00001A260000}"/>
    <cellStyle name="Comma [0] 2549" xfId="9592" hidden="1" xr:uid="{00000000-0005-0000-0000-00001B260000}"/>
    <cellStyle name="Comma [0] 2549" xfId="38980" hidden="1" xr:uid="{00000000-0005-0000-0000-00001C260000}"/>
    <cellStyle name="Comma [0] 255" xfId="4988" hidden="1" xr:uid="{00000000-0005-0000-0000-00001D260000}"/>
    <cellStyle name="Comma [0] 255" xfId="34376" hidden="1" xr:uid="{00000000-0005-0000-0000-00001E260000}"/>
    <cellStyle name="Comma [0] 2550" xfId="9612" hidden="1" xr:uid="{00000000-0005-0000-0000-00001F260000}"/>
    <cellStyle name="Comma [0] 2550" xfId="39000" hidden="1" xr:uid="{00000000-0005-0000-0000-000020260000}"/>
    <cellStyle name="Comma [0] 2551" xfId="9614" hidden="1" xr:uid="{00000000-0005-0000-0000-000021260000}"/>
    <cellStyle name="Comma [0] 2551" xfId="39002" hidden="1" xr:uid="{00000000-0005-0000-0000-000022260000}"/>
    <cellStyle name="Comma [0] 2552" xfId="9565" hidden="1" xr:uid="{00000000-0005-0000-0000-000023260000}"/>
    <cellStyle name="Comma [0] 2552" xfId="38953" hidden="1" xr:uid="{00000000-0005-0000-0000-000024260000}"/>
    <cellStyle name="Comma [0] 2553" xfId="9062" hidden="1" xr:uid="{00000000-0005-0000-0000-000025260000}"/>
    <cellStyle name="Comma [0] 2553" xfId="38450" hidden="1" xr:uid="{00000000-0005-0000-0000-000026260000}"/>
    <cellStyle name="Comma [0] 2554" xfId="9568" hidden="1" xr:uid="{00000000-0005-0000-0000-000027260000}"/>
    <cellStyle name="Comma [0] 2554" xfId="38956" hidden="1" xr:uid="{00000000-0005-0000-0000-000028260000}"/>
    <cellStyle name="Comma [0] 2555" xfId="9067" hidden="1" xr:uid="{00000000-0005-0000-0000-000029260000}"/>
    <cellStyle name="Comma [0] 2555" xfId="38455" hidden="1" xr:uid="{00000000-0005-0000-0000-00002A260000}"/>
    <cellStyle name="Comma [0] 2556" xfId="9051" hidden="1" xr:uid="{00000000-0005-0000-0000-00002B260000}"/>
    <cellStyle name="Comma [0] 2556" xfId="38439" hidden="1" xr:uid="{00000000-0005-0000-0000-00002C260000}"/>
    <cellStyle name="Comma [0] 2557" xfId="9619" hidden="1" xr:uid="{00000000-0005-0000-0000-00002D260000}"/>
    <cellStyle name="Comma [0] 2557" xfId="39007" hidden="1" xr:uid="{00000000-0005-0000-0000-00002E260000}"/>
    <cellStyle name="Comma [0] 2558" xfId="9060" hidden="1" xr:uid="{00000000-0005-0000-0000-00002F260000}"/>
    <cellStyle name="Comma [0] 2558" xfId="38448" hidden="1" xr:uid="{00000000-0005-0000-0000-000030260000}"/>
    <cellStyle name="Comma [0] 2559" xfId="9081" hidden="1" xr:uid="{00000000-0005-0000-0000-000031260000}"/>
    <cellStyle name="Comma [0] 2559" xfId="38469" hidden="1" xr:uid="{00000000-0005-0000-0000-000032260000}"/>
    <cellStyle name="Comma [0] 256" xfId="4945" hidden="1" xr:uid="{00000000-0005-0000-0000-000033260000}"/>
    <cellStyle name="Comma [0] 256" xfId="34333" hidden="1" xr:uid="{00000000-0005-0000-0000-000034260000}"/>
    <cellStyle name="Comma [0] 2560" xfId="9631" hidden="1" xr:uid="{00000000-0005-0000-0000-000035260000}"/>
    <cellStyle name="Comma [0] 2560" xfId="39019" hidden="1" xr:uid="{00000000-0005-0000-0000-000036260000}"/>
    <cellStyle name="Comma [0] 2561" xfId="9633" hidden="1" xr:uid="{00000000-0005-0000-0000-000037260000}"/>
    <cellStyle name="Comma [0] 2561" xfId="39021" hidden="1" xr:uid="{00000000-0005-0000-0000-000038260000}"/>
    <cellStyle name="Comma [0] 2562" xfId="9622" hidden="1" xr:uid="{00000000-0005-0000-0000-000039260000}"/>
    <cellStyle name="Comma [0] 2562" xfId="39010" hidden="1" xr:uid="{00000000-0005-0000-0000-00003A260000}"/>
    <cellStyle name="Comma [0] 2563" xfId="9630" hidden="1" xr:uid="{00000000-0005-0000-0000-00003B260000}"/>
    <cellStyle name="Comma [0] 2563" xfId="39018" hidden="1" xr:uid="{00000000-0005-0000-0000-00003C260000}"/>
    <cellStyle name="Comma [0] 2564" xfId="9064" hidden="1" xr:uid="{00000000-0005-0000-0000-00003D260000}"/>
    <cellStyle name="Comma [0] 2564" xfId="38452" hidden="1" xr:uid="{00000000-0005-0000-0000-00003E260000}"/>
    <cellStyle name="Comma [0] 2565" xfId="9616" hidden="1" xr:uid="{00000000-0005-0000-0000-00003F260000}"/>
    <cellStyle name="Comma [0] 2565" xfId="39004" hidden="1" xr:uid="{00000000-0005-0000-0000-000040260000}"/>
    <cellStyle name="Comma [0] 2566" xfId="9649" hidden="1" xr:uid="{00000000-0005-0000-0000-000041260000}"/>
    <cellStyle name="Comma [0] 2566" xfId="39037" hidden="1" xr:uid="{00000000-0005-0000-0000-000042260000}"/>
    <cellStyle name="Comma [0] 2567" xfId="9657" hidden="1" xr:uid="{00000000-0005-0000-0000-000043260000}"/>
    <cellStyle name="Comma [0] 2567" xfId="39045" hidden="1" xr:uid="{00000000-0005-0000-0000-000044260000}"/>
    <cellStyle name="Comma [0] 2568" xfId="9566" hidden="1" xr:uid="{00000000-0005-0000-0000-000045260000}"/>
    <cellStyle name="Comma [0] 2568" xfId="38954" hidden="1" xr:uid="{00000000-0005-0000-0000-000046260000}"/>
    <cellStyle name="Comma [0] 2569" xfId="9645" hidden="1" xr:uid="{00000000-0005-0000-0000-000047260000}"/>
    <cellStyle name="Comma [0] 2569" xfId="39033" hidden="1" xr:uid="{00000000-0005-0000-0000-000048260000}"/>
    <cellStyle name="Comma [0] 257" xfId="4979" hidden="1" xr:uid="{00000000-0005-0000-0000-000049260000}"/>
    <cellStyle name="Comma [0] 257" xfId="34367" hidden="1" xr:uid="{00000000-0005-0000-0000-00004A260000}"/>
    <cellStyle name="Comma [0] 2570" xfId="9666" hidden="1" xr:uid="{00000000-0005-0000-0000-00004B260000}"/>
    <cellStyle name="Comma [0] 2570" xfId="39054" hidden="1" xr:uid="{00000000-0005-0000-0000-00004C260000}"/>
    <cellStyle name="Comma [0] 2571" xfId="9668" hidden="1" xr:uid="{00000000-0005-0000-0000-00004D260000}"/>
    <cellStyle name="Comma [0] 2571" xfId="39056" hidden="1" xr:uid="{00000000-0005-0000-0000-00004E260000}"/>
    <cellStyle name="Comma [0] 2572" xfId="9627" hidden="1" xr:uid="{00000000-0005-0000-0000-00004F260000}"/>
    <cellStyle name="Comma [0] 2572" xfId="39015" hidden="1" xr:uid="{00000000-0005-0000-0000-000050260000}"/>
    <cellStyle name="Comma [0] 2573" xfId="9572" hidden="1" xr:uid="{00000000-0005-0000-0000-000051260000}"/>
    <cellStyle name="Comma [0] 2573" xfId="38960" hidden="1" xr:uid="{00000000-0005-0000-0000-000052260000}"/>
    <cellStyle name="Comma [0] 2574" xfId="9625" hidden="1" xr:uid="{00000000-0005-0000-0000-000053260000}"/>
    <cellStyle name="Comma [0] 2574" xfId="39013" hidden="1" xr:uid="{00000000-0005-0000-0000-000054260000}"/>
    <cellStyle name="Comma [0] 2575" xfId="9609" hidden="1" xr:uid="{00000000-0005-0000-0000-000055260000}"/>
    <cellStyle name="Comma [0] 2575" xfId="38997" hidden="1" xr:uid="{00000000-0005-0000-0000-000056260000}"/>
    <cellStyle name="Comma [0] 2576" xfId="9605" hidden="1" xr:uid="{00000000-0005-0000-0000-000057260000}"/>
    <cellStyle name="Comma [0] 2576" xfId="38993" hidden="1" xr:uid="{00000000-0005-0000-0000-000058260000}"/>
    <cellStyle name="Comma [0] 2577" xfId="9676" hidden="1" xr:uid="{00000000-0005-0000-0000-000059260000}"/>
    <cellStyle name="Comma [0] 2577" xfId="39064" hidden="1" xr:uid="{00000000-0005-0000-0000-00005A260000}"/>
    <cellStyle name="Comma [0] 2578" xfId="9548" hidden="1" xr:uid="{00000000-0005-0000-0000-00005B260000}"/>
    <cellStyle name="Comma [0] 2578" xfId="38936" hidden="1" xr:uid="{00000000-0005-0000-0000-00005C260000}"/>
    <cellStyle name="Comma [0] 2579" xfId="9030" hidden="1" xr:uid="{00000000-0005-0000-0000-00005D260000}"/>
    <cellStyle name="Comma [0] 2579" xfId="38418" hidden="1" xr:uid="{00000000-0005-0000-0000-00005E260000}"/>
    <cellStyle name="Comma [0] 258" xfId="4992" hidden="1" xr:uid="{00000000-0005-0000-0000-00005F260000}"/>
    <cellStyle name="Comma [0] 258" xfId="34380" hidden="1" xr:uid="{00000000-0005-0000-0000-000060260000}"/>
    <cellStyle name="Comma [0] 2580" xfId="9684" hidden="1" xr:uid="{00000000-0005-0000-0000-000061260000}"/>
    <cellStyle name="Comma [0] 2580" xfId="39072" hidden="1" xr:uid="{00000000-0005-0000-0000-000062260000}"/>
    <cellStyle name="Comma [0] 2581" xfId="9686" hidden="1" xr:uid="{00000000-0005-0000-0000-000063260000}"/>
    <cellStyle name="Comma [0] 2581" xfId="39074" hidden="1" xr:uid="{00000000-0005-0000-0000-000064260000}"/>
    <cellStyle name="Comma [0] 2582" xfId="9635" hidden="1" xr:uid="{00000000-0005-0000-0000-000065260000}"/>
    <cellStyle name="Comma [0] 2582" xfId="39023" hidden="1" xr:uid="{00000000-0005-0000-0000-000066260000}"/>
    <cellStyle name="Comma [0] 2583" xfId="9611" hidden="1" xr:uid="{00000000-0005-0000-0000-000067260000}"/>
    <cellStyle name="Comma [0] 2583" xfId="38999" hidden="1" xr:uid="{00000000-0005-0000-0000-000068260000}"/>
    <cellStyle name="Comma [0] 2584" xfId="9646" hidden="1" xr:uid="{00000000-0005-0000-0000-000069260000}"/>
    <cellStyle name="Comma [0] 2584" xfId="39034" hidden="1" xr:uid="{00000000-0005-0000-0000-00006A260000}"/>
    <cellStyle name="Comma [0] 2585" xfId="9578" hidden="1" xr:uid="{00000000-0005-0000-0000-00006B260000}"/>
    <cellStyle name="Comma [0] 2585" xfId="38966" hidden="1" xr:uid="{00000000-0005-0000-0000-00006C260000}"/>
    <cellStyle name="Comma [0] 2586" xfId="9648" hidden="1" xr:uid="{00000000-0005-0000-0000-00006D260000}"/>
    <cellStyle name="Comma [0] 2586" xfId="39036" hidden="1" xr:uid="{00000000-0005-0000-0000-00006E260000}"/>
    <cellStyle name="Comma [0] 2587" xfId="9693" hidden="1" xr:uid="{00000000-0005-0000-0000-00006F260000}"/>
    <cellStyle name="Comma [0] 2587" xfId="39081" hidden="1" xr:uid="{00000000-0005-0000-0000-000070260000}"/>
    <cellStyle name="Comma [0] 2588" xfId="9636" hidden="1" xr:uid="{00000000-0005-0000-0000-000071260000}"/>
    <cellStyle name="Comma [0] 2588" xfId="39024" hidden="1" xr:uid="{00000000-0005-0000-0000-000072260000}"/>
    <cellStyle name="Comma [0] 2589" xfId="9593" hidden="1" xr:uid="{00000000-0005-0000-0000-000073260000}"/>
    <cellStyle name="Comma [0] 2589" xfId="38981" hidden="1" xr:uid="{00000000-0005-0000-0000-000074260000}"/>
    <cellStyle name="Comma [0] 259" xfId="4994" hidden="1" xr:uid="{00000000-0005-0000-0000-000075260000}"/>
    <cellStyle name="Comma [0] 259" xfId="34382" hidden="1" xr:uid="{00000000-0005-0000-0000-000076260000}"/>
    <cellStyle name="Comma [0] 2590" xfId="9699" hidden="1" xr:uid="{00000000-0005-0000-0000-000077260000}"/>
    <cellStyle name="Comma [0] 2590" xfId="39087" hidden="1" xr:uid="{00000000-0005-0000-0000-000078260000}"/>
    <cellStyle name="Comma [0] 2591" xfId="9701" hidden="1" xr:uid="{00000000-0005-0000-0000-000079260000}"/>
    <cellStyle name="Comma [0] 2591" xfId="39089" hidden="1" xr:uid="{00000000-0005-0000-0000-00007A260000}"/>
    <cellStyle name="Comma [0] 2592" xfId="9654" hidden="1" xr:uid="{00000000-0005-0000-0000-00007B260000}"/>
    <cellStyle name="Comma [0] 2592" xfId="39042" hidden="1" xr:uid="{00000000-0005-0000-0000-00007C260000}"/>
    <cellStyle name="Comma [0] 2593" xfId="9660" hidden="1" xr:uid="{00000000-0005-0000-0000-00007D260000}"/>
    <cellStyle name="Comma [0] 2593" xfId="39048" hidden="1" xr:uid="{00000000-0005-0000-0000-00007E260000}"/>
    <cellStyle name="Comma [0] 2594" xfId="9547" hidden="1" xr:uid="{00000000-0005-0000-0000-00007F260000}"/>
    <cellStyle name="Comma [0] 2594" xfId="38935" hidden="1" xr:uid="{00000000-0005-0000-0000-000080260000}"/>
    <cellStyle name="Comma [0] 2595" xfId="9610" hidden="1" xr:uid="{00000000-0005-0000-0000-000081260000}"/>
    <cellStyle name="Comma [0] 2595" xfId="38998" hidden="1" xr:uid="{00000000-0005-0000-0000-000082260000}"/>
    <cellStyle name="Comma [0] 2596" xfId="9618" hidden="1" xr:uid="{00000000-0005-0000-0000-000083260000}"/>
    <cellStyle name="Comma [0] 2596" xfId="39006" hidden="1" xr:uid="{00000000-0005-0000-0000-000084260000}"/>
    <cellStyle name="Comma [0] 2597" xfId="9707" hidden="1" xr:uid="{00000000-0005-0000-0000-000085260000}"/>
    <cellStyle name="Comma [0] 2597" xfId="39095" hidden="1" xr:uid="{00000000-0005-0000-0000-000086260000}"/>
    <cellStyle name="Comma [0] 2598" xfId="9621" hidden="1" xr:uid="{00000000-0005-0000-0000-000087260000}"/>
    <cellStyle name="Comma [0] 2598" xfId="39009" hidden="1" xr:uid="{00000000-0005-0000-0000-000088260000}"/>
    <cellStyle name="Comma [0] 2599" xfId="9581" hidden="1" xr:uid="{00000000-0005-0000-0000-000089260000}"/>
    <cellStyle name="Comma [0] 2599" xfId="38969" hidden="1" xr:uid="{00000000-0005-0000-0000-00008A260000}"/>
    <cellStyle name="Comma [0] 26" xfId="56" hidden="1" xr:uid="{00000000-0005-0000-0000-00008E260000}"/>
    <cellStyle name="Comma [0] 26" xfId="222" hidden="1" xr:uid="{00000000-0005-0000-0000-00008D260000}"/>
    <cellStyle name="Comma [0] 26" xfId="157" hidden="1" xr:uid="{00000000-0005-0000-0000-00008B260000}"/>
    <cellStyle name="Comma [0] 26" xfId="322" hidden="1" xr:uid="{00000000-0005-0000-0000-00008C260000}"/>
    <cellStyle name="Comma [0] 26" xfId="843" hidden="1" xr:uid="{00000000-0005-0000-0000-000093260000}"/>
    <cellStyle name="Comma [0] 26" xfId="62375" hidden="1" xr:uid="{00000000-0005-0000-0000-0000B7260000}"/>
    <cellStyle name="Comma [0] 26" xfId="62457" hidden="1" xr:uid="{00000000-0005-0000-0000-0000B8260000}"/>
    <cellStyle name="Comma [0] 26" xfId="742" hidden="1" xr:uid="{00000000-0005-0000-0000-000096260000}"/>
    <cellStyle name="Comma [0] 26" xfId="62614" hidden="1" xr:uid="{00000000-0005-0000-0000-0000BA260000}"/>
    <cellStyle name="Comma [0] 26" xfId="62698" hidden="1" xr:uid="{00000000-0005-0000-0000-0000BB260000}"/>
    <cellStyle name="Comma [0] 26" xfId="61557" hidden="1" xr:uid="{00000000-0005-0000-0000-0000AD260000}"/>
    <cellStyle name="Comma [0] 26" xfId="61639" hidden="1" xr:uid="{00000000-0005-0000-0000-0000AE260000}"/>
    <cellStyle name="Comma [0] 26" xfId="1084" hidden="1" xr:uid="{00000000-0005-0000-0000-00009A260000}"/>
    <cellStyle name="Comma [0] 26" xfId="1250" hidden="1" xr:uid="{00000000-0005-0000-0000-000099260000}"/>
    <cellStyle name="Comma [0] 26" xfId="1185" hidden="1" xr:uid="{00000000-0005-0000-0000-000097260000}"/>
    <cellStyle name="Comma [0] 26" xfId="1350" hidden="1" xr:uid="{00000000-0005-0000-0000-000098260000}"/>
    <cellStyle name="Comma [0] 26" xfId="670" hidden="1" xr:uid="{00000000-0005-0000-0000-000090260000}"/>
    <cellStyle name="Comma [0] 26" xfId="2006" hidden="1" xr:uid="{00000000-0005-0000-0000-0000A0260000}"/>
    <cellStyle name="Comma [0] 26" xfId="62213" hidden="1" xr:uid="{00000000-0005-0000-0000-0000B5260000}"/>
    <cellStyle name="Comma [0] 26" xfId="62295" hidden="1" xr:uid="{00000000-0005-0000-0000-0000B6260000}"/>
    <cellStyle name="Comma [0] 26" xfId="2172" hidden="1" xr:uid="{00000000-0005-0000-0000-0000A3260000}"/>
    <cellStyle name="Comma [0] 26" xfId="1513" hidden="1" xr:uid="{00000000-0005-0000-0000-00009B260000}"/>
    <cellStyle name="Comma [0] 26" xfId="1678" hidden="1" xr:uid="{00000000-0005-0000-0000-00009C260000}"/>
    <cellStyle name="Comma [0] 26" xfId="2067" hidden="1" xr:uid="{00000000-0005-0000-0000-0000A6260000}"/>
    <cellStyle name="Comma [0] 26" xfId="1412" hidden="1" xr:uid="{00000000-0005-0000-0000-00009E260000}"/>
    <cellStyle name="Comma [0] 26" xfId="1841" hidden="1" xr:uid="{00000000-0005-0000-0000-00009F260000}"/>
    <cellStyle name="Comma [0] 26" xfId="61226" hidden="1" xr:uid="{00000000-0005-0000-0000-0000A9260000}"/>
    <cellStyle name="Comma [0] 26" xfId="1906" hidden="1" xr:uid="{00000000-0005-0000-0000-0000A1260000}"/>
    <cellStyle name="Comma [0] 26" xfId="1740" hidden="1" xr:uid="{00000000-0005-0000-0000-0000A2260000}"/>
    <cellStyle name="Comma [0] 26" xfId="61474" hidden="1" xr:uid="{00000000-0005-0000-0000-0000AC260000}"/>
    <cellStyle name="Comma [0] 26" xfId="2336" hidden="1" xr:uid="{00000000-0005-0000-0000-0000A4260000}"/>
    <cellStyle name="Comma [0] 26" xfId="2237" hidden="1" xr:uid="{00000000-0005-0000-0000-0000A5260000}"/>
    <cellStyle name="Comma [0] 26" xfId="61719" hidden="1" xr:uid="{00000000-0005-0000-0000-0000AF260000}"/>
    <cellStyle name="Comma [0] 26" xfId="4537" hidden="1" xr:uid="{00000000-0005-0000-0000-0000A7260000}"/>
    <cellStyle name="Comma [0] 26" xfId="33925" hidden="1" xr:uid="{00000000-0005-0000-0000-0000A8260000}"/>
    <cellStyle name="Comma [0] 26" xfId="908" hidden="1" xr:uid="{00000000-0005-0000-0000-000095260000}"/>
    <cellStyle name="Comma [0] 26" xfId="61308" hidden="1" xr:uid="{00000000-0005-0000-0000-0000AA260000}"/>
    <cellStyle name="Comma [0] 26" xfId="61392" hidden="1" xr:uid="{00000000-0005-0000-0000-0000AB260000}"/>
    <cellStyle name="Comma [0] 26" xfId="62131" hidden="1" xr:uid="{00000000-0005-0000-0000-0000B4260000}"/>
    <cellStyle name="Comma [0] 26" xfId="62049" hidden="1" xr:uid="{00000000-0005-0000-0000-0000B3260000}"/>
    <cellStyle name="Comma [0] 26" xfId="61883" hidden="1" xr:uid="{00000000-0005-0000-0000-0000B1260000}"/>
    <cellStyle name="Comma [0] 26" xfId="61965" hidden="1" xr:uid="{00000000-0005-0000-0000-0000B2260000}"/>
    <cellStyle name="Comma [0] 26" xfId="62532" hidden="1" xr:uid="{00000000-0005-0000-0000-0000B9260000}"/>
    <cellStyle name="Comma [0] 26" xfId="1578" hidden="1" xr:uid="{00000000-0005-0000-0000-00009D260000}"/>
    <cellStyle name="Comma [0] 26" xfId="505" hidden="1" xr:uid="{00000000-0005-0000-0000-00008F260000}"/>
    <cellStyle name="Comma [0] 26" xfId="62780" hidden="1" xr:uid="{00000000-0005-0000-0000-0000BC260000}"/>
    <cellStyle name="Comma [0] 26" xfId="570" hidden="1" xr:uid="{00000000-0005-0000-0000-000091260000}"/>
    <cellStyle name="Comma [0] 26" xfId="404" hidden="1" xr:uid="{00000000-0005-0000-0000-000092260000}"/>
    <cellStyle name="Comma [0] 26" xfId="61801" hidden="1" xr:uid="{00000000-0005-0000-0000-0000B0260000}"/>
    <cellStyle name="Comma [0] 26" xfId="1008" hidden="1" xr:uid="{00000000-0005-0000-0000-000094260000}"/>
    <cellStyle name="Comma [0] 26" xfId="63106" hidden="1" xr:uid="{00000000-0005-0000-0000-0000C0260000}"/>
    <cellStyle name="Comma [0] 26" xfId="63024" hidden="1" xr:uid="{00000000-0005-0000-0000-0000BF260000}"/>
    <cellStyle name="Comma [0] 26" xfId="62862" hidden="1" xr:uid="{00000000-0005-0000-0000-0000BD260000}"/>
    <cellStyle name="Comma [0] 26" xfId="62944" hidden="1" xr:uid="{00000000-0005-0000-0000-0000BE260000}"/>
    <cellStyle name="Comma [0] 260" xfId="4862" hidden="1" xr:uid="{00000000-0005-0000-0000-0000C1260000}"/>
    <cellStyle name="Comma [0] 260" xfId="34250" hidden="1" xr:uid="{00000000-0005-0000-0000-0000C2260000}"/>
    <cellStyle name="Comma [0] 2600" xfId="9712" hidden="1" xr:uid="{00000000-0005-0000-0000-0000C3260000}"/>
    <cellStyle name="Comma [0] 2600" xfId="39100" hidden="1" xr:uid="{00000000-0005-0000-0000-0000C4260000}"/>
    <cellStyle name="Comma [0] 2601" xfId="9714" hidden="1" xr:uid="{00000000-0005-0000-0000-0000C5260000}"/>
    <cellStyle name="Comma [0] 2601" xfId="39102" hidden="1" xr:uid="{00000000-0005-0000-0000-0000C6260000}"/>
    <cellStyle name="Comma [0] 2602" xfId="9673" hidden="1" xr:uid="{00000000-0005-0000-0000-0000C7260000}"/>
    <cellStyle name="Comma [0] 2602" xfId="39061" hidden="1" xr:uid="{00000000-0005-0000-0000-0000C8260000}"/>
    <cellStyle name="Comma [0] 2603" xfId="9679" hidden="1" xr:uid="{00000000-0005-0000-0000-0000C9260000}"/>
    <cellStyle name="Comma [0] 2603" xfId="39067" hidden="1" xr:uid="{00000000-0005-0000-0000-0000CA260000}"/>
    <cellStyle name="Comma [0] 2604" xfId="9580" hidden="1" xr:uid="{00000000-0005-0000-0000-0000CB260000}"/>
    <cellStyle name="Comma [0] 2604" xfId="38968" hidden="1" xr:uid="{00000000-0005-0000-0000-0000CC260000}"/>
    <cellStyle name="Comma [0] 2605" xfId="9661" hidden="1" xr:uid="{00000000-0005-0000-0000-0000CD260000}"/>
    <cellStyle name="Comma [0] 2605" xfId="39049" hidden="1" xr:uid="{00000000-0005-0000-0000-0000CE260000}"/>
    <cellStyle name="Comma [0] 2606" xfId="9640" hidden="1" xr:uid="{00000000-0005-0000-0000-0000CF260000}"/>
    <cellStyle name="Comma [0] 2606" xfId="39028" hidden="1" xr:uid="{00000000-0005-0000-0000-0000D0260000}"/>
    <cellStyle name="Comma [0] 2607" xfId="9718" hidden="1" xr:uid="{00000000-0005-0000-0000-0000D1260000}"/>
    <cellStyle name="Comma [0] 2607" xfId="39106" hidden="1" xr:uid="{00000000-0005-0000-0000-0000D2260000}"/>
    <cellStyle name="Comma [0] 2608" xfId="9659" hidden="1" xr:uid="{00000000-0005-0000-0000-0000D3260000}"/>
    <cellStyle name="Comma [0] 2608" xfId="39047" hidden="1" xr:uid="{00000000-0005-0000-0000-0000D4260000}"/>
    <cellStyle name="Comma [0] 2609" xfId="9597" hidden="1" xr:uid="{00000000-0005-0000-0000-0000D5260000}"/>
    <cellStyle name="Comma [0] 2609" xfId="38985" hidden="1" xr:uid="{00000000-0005-0000-0000-0000D6260000}"/>
    <cellStyle name="Comma [0] 261" xfId="4982" hidden="1" xr:uid="{00000000-0005-0000-0000-0000D7260000}"/>
    <cellStyle name="Comma [0] 261" xfId="34370" hidden="1" xr:uid="{00000000-0005-0000-0000-0000D8260000}"/>
    <cellStyle name="Comma [0] 2610" xfId="9725" hidden="1" xr:uid="{00000000-0005-0000-0000-0000D9260000}"/>
    <cellStyle name="Comma [0] 2610" xfId="39113" hidden="1" xr:uid="{00000000-0005-0000-0000-0000DA260000}"/>
    <cellStyle name="Comma [0] 2611" xfId="9727" hidden="1" xr:uid="{00000000-0005-0000-0000-0000DB260000}"/>
    <cellStyle name="Comma [0] 2611" xfId="39115" hidden="1" xr:uid="{00000000-0005-0000-0000-0000DC260000}"/>
    <cellStyle name="Comma [0] 2612" xfId="9691" hidden="1" xr:uid="{00000000-0005-0000-0000-0000DD260000}"/>
    <cellStyle name="Comma [0] 2612" xfId="39079" hidden="1" xr:uid="{00000000-0005-0000-0000-0000DE260000}"/>
    <cellStyle name="Comma [0] 2613" xfId="9696" hidden="1" xr:uid="{00000000-0005-0000-0000-0000DF260000}"/>
    <cellStyle name="Comma [0] 2613" xfId="39084" hidden="1" xr:uid="{00000000-0005-0000-0000-0000E0260000}"/>
    <cellStyle name="Comma [0] 2614" xfId="9061" hidden="1" xr:uid="{00000000-0005-0000-0000-0000E1260000}"/>
    <cellStyle name="Comma [0] 2614" xfId="38449" hidden="1" xr:uid="{00000000-0005-0000-0000-0000E2260000}"/>
    <cellStyle name="Comma [0] 2615" xfId="9680" hidden="1" xr:uid="{00000000-0005-0000-0000-0000E3260000}"/>
    <cellStyle name="Comma [0] 2615" xfId="39068" hidden="1" xr:uid="{00000000-0005-0000-0000-0000E4260000}"/>
    <cellStyle name="Comma [0] 2616" xfId="9585" hidden="1" xr:uid="{00000000-0005-0000-0000-0000E5260000}"/>
    <cellStyle name="Comma [0] 2616" xfId="38973" hidden="1" xr:uid="{00000000-0005-0000-0000-0000E6260000}"/>
    <cellStyle name="Comma [0] 2617" xfId="9731" hidden="1" xr:uid="{00000000-0005-0000-0000-0000E7260000}"/>
    <cellStyle name="Comma [0] 2617" xfId="39119" hidden="1" xr:uid="{00000000-0005-0000-0000-0000E8260000}"/>
    <cellStyle name="Comma [0] 2618" xfId="9678" hidden="1" xr:uid="{00000000-0005-0000-0000-0000E9260000}"/>
    <cellStyle name="Comma [0] 2618" xfId="39066" hidden="1" xr:uid="{00000000-0005-0000-0000-0000EA260000}"/>
    <cellStyle name="Comma [0] 2619" xfId="9617" hidden="1" xr:uid="{00000000-0005-0000-0000-0000EB260000}"/>
    <cellStyle name="Comma [0] 2619" xfId="39005" hidden="1" xr:uid="{00000000-0005-0000-0000-0000EC260000}"/>
    <cellStyle name="Comma [0] 262" xfId="4922" hidden="1" xr:uid="{00000000-0005-0000-0000-0000ED260000}"/>
    <cellStyle name="Comma [0] 262" xfId="34310" hidden="1" xr:uid="{00000000-0005-0000-0000-0000EE260000}"/>
    <cellStyle name="Comma [0] 2620" xfId="9735" hidden="1" xr:uid="{00000000-0005-0000-0000-0000EF260000}"/>
    <cellStyle name="Comma [0] 2620" xfId="39123" hidden="1" xr:uid="{00000000-0005-0000-0000-0000F0260000}"/>
    <cellStyle name="Comma [0] 2621" xfId="9737" hidden="1" xr:uid="{00000000-0005-0000-0000-0000F1260000}"/>
    <cellStyle name="Comma [0] 2621" xfId="39125" hidden="1" xr:uid="{00000000-0005-0000-0000-0000F2260000}"/>
    <cellStyle name="Comma [0] 2622" xfId="9705" hidden="1" xr:uid="{00000000-0005-0000-0000-0000F3260000}"/>
    <cellStyle name="Comma [0] 2622" xfId="39093" hidden="1" xr:uid="{00000000-0005-0000-0000-0000F4260000}"/>
    <cellStyle name="Comma [0] 2623" xfId="9709" hidden="1" xr:uid="{00000000-0005-0000-0000-0000F5260000}"/>
    <cellStyle name="Comma [0] 2623" xfId="39097" hidden="1" xr:uid="{00000000-0005-0000-0000-0000F6260000}"/>
    <cellStyle name="Comma [0] 2624" xfId="9599" hidden="1" xr:uid="{00000000-0005-0000-0000-0000F7260000}"/>
    <cellStyle name="Comma [0] 2624" xfId="38987" hidden="1" xr:uid="{00000000-0005-0000-0000-0000F8260000}"/>
    <cellStyle name="Comma [0] 2625" xfId="9697" hidden="1" xr:uid="{00000000-0005-0000-0000-0000F9260000}"/>
    <cellStyle name="Comma [0] 2625" xfId="39085" hidden="1" xr:uid="{00000000-0005-0000-0000-0000FA260000}"/>
    <cellStyle name="Comma [0] 2626" xfId="9589" hidden="1" xr:uid="{00000000-0005-0000-0000-0000FB260000}"/>
    <cellStyle name="Comma [0] 2626" xfId="38977" hidden="1" xr:uid="{00000000-0005-0000-0000-0000FC260000}"/>
    <cellStyle name="Comma [0] 2627" xfId="9741" hidden="1" xr:uid="{00000000-0005-0000-0000-0000FD260000}"/>
    <cellStyle name="Comma [0] 2627" xfId="39129" hidden="1" xr:uid="{00000000-0005-0000-0000-0000FE260000}"/>
    <cellStyle name="Comma [0] 2628" xfId="9695" hidden="1" xr:uid="{00000000-0005-0000-0000-0000FF260000}"/>
    <cellStyle name="Comma [0] 2628" xfId="39083" hidden="1" xr:uid="{00000000-0005-0000-0000-000000270000}"/>
    <cellStyle name="Comma [0] 2629" xfId="9664" hidden="1" xr:uid="{00000000-0005-0000-0000-000001270000}"/>
    <cellStyle name="Comma [0] 2629" xfId="39052" hidden="1" xr:uid="{00000000-0005-0000-0000-000002270000}"/>
    <cellStyle name="Comma [0] 263" xfId="4956" hidden="1" xr:uid="{00000000-0005-0000-0000-000003270000}"/>
    <cellStyle name="Comma [0] 263" xfId="34344" hidden="1" xr:uid="{00000000-0005-0000-0000-000004270000}"/>
    <cellStyle name="Comma [0] 2630" xfId="9745" hidden="1" xr:uid="{00000000-0005-0000-0000-000005270000}"/>
    <cellStyle name="Comma [0] 2630" xfId="39133" hidden="1" xr:uid="{00000000-0005-0000-0000-000006270000}"/>
    <cellStyle name="Comma [0] 2631" xfId="9747" hidden="1" xr:uid="{00000000-0005-0000-0000-000007270000}"/>
    <cellStyle name="Comma [0] 2631" xfId="39135" hidden="1" xr:uid="{00000000-0005-0000-0000-000008270000}"/>
    <cellStyle name="Comma [0] 2632" xfId="9733" hidden="1" xr:uid="{00000000-0005-0000-0000-000009270000}"/>
    <cellStyle name="Comma [0] 2632" xfId="39121" hidden="1" xr:uid="{00000000-0005-0000-0000-00000A270000}"/>
    <cellStyle name="Comma [0] 2633" xfId="9720" hidden="1" xr:uid="{00000000-0005-0000-0000-00000B270000}"/>
    <cellStyle name="Comma [0] 2633" xfId="39108" hidden="1" xr:uid="{00000000-0005-0000-0000-00000C270000}"/>
    <cellStyle name="Comma [0] 2634" xfId="9744" hidden="1" xr:uid="{00000000-0005-0000-0000-00000D270000}"/>
    <cellStyle name="Comma [0] 2634" xfId="39132" hidden="1" xr:uid="{00000000-0005-0000-0000-00000E270000}"/>
    <cellStyle name="Comma [0] 2635" xfId="9710" hidden="1" xr:uid="{00000000-0005-0000-0000-00000F270000}"/>
    <cellStyle name="Comma [0] 2635" xfId="39098" hidden="1" xr:uid="{00000000-0005-0000-0000-000010270000}"/>
    <cellStyle name="Comma [0] 2636" xfId="9682" hidden="1" xr:uid="{00000000-0005-0000-0000-000011270000}"/>
    <cellStyle name="Comma [0] 2636" xfId="39070" hidden="1" xr:uid="{00000000-0005-0000-0000-000012270000}"/>
    <cellStyle name="Comma [0] 2637" xfId="9749" hidden="1" xr:uid="{00000000-0005-0000-0000-000013270000}"/>
    <cellStyle name="Comma [0] 2637" xfId="39137" hidden="1" xr:uid="{00000000-0005-0000-0000-000014270000}"/>
    <cellStyle name="Comma [0] 2638" xfId="9706" hidden="1" xr:uid="{00000000-0005-0000-0000-000015270000}"/>
    <cellStyle name="Comma [0] 2638" xfId="39094" hidden="1" xr:uid="{00000000-0005-0000-0000-000016270000}"/>
    <cellStyle name="Comma [0] 2639" xfId="9740" hidden="1" xr:uid="{00000000-0005-0000-0000-000017270000}"/>
    <cellStyle name="Comma [0] 2639" xfId="39128" hidden="1" xr:uid="{00000000-0005-0000-0000-000018270000}"/>
    <cellStyle name="Comma [0] 264" xfId="4969" hidden="1" xr:uid="{00000000-0005-0000-0000-000019270000}"/>
    <cellStyle name="Comma [0] 264" xfId="34357" hidden="1" xr:uid="{00000000-0005-0000-0000-00001A270000}"/>
    <cellStyle name="Comma [0] 2640" xfId="9753" hidden="1" xr:uid="{00000000-0005-0000-0000-00001B270000}"/>
    <cellStyle name="Comma [0] 2640" xfId="39141" hidden="1" xr:uid="{00000000-0005-0000-0000-00001C270000}"/>
    <cellStyle name="Comma [0] 2641" xfId="9755" hidden="1" xr:uid="{00000000-0005-0000-0000-00001D270000}"/>
    <cellStyle name="Comma [0] 2641" xfId="39143" hidden="1" xr:uid="{00000000-0005-0000-0000-00001E270000}"/>
    <cellStyle name="Comma [0] 2642" xfId="9623" hidden="1" xr:uid="{00000000-0005-0000-0000-00001F270000}"/>
    <cellStyle name="Comma [0] 2642" xfId="39011" hidden="1" xr:uid="{00000000-0005-0000-0000-000020270000}"/>
    <cellStyle name="Comma [0] 2643" xfId="9743" hidden="1" xr:uid="{00000000-0005-0000-0000-000021270000}"/>
    <cellStyle name="Comma [0] 2643" xfId="39131" hidden="1" xr:uid="{00000000-0005-0000-0000-000022270000}"/>
    <cellStyle name="Comma [0] 2644" xfId="9683" hidden="1" xr:uid="{00000000-0005-0000-0000-000023270000}"/>
    <cellStyle name="Comma [0] 2644" xfId="39071" hidden="1" xr:uid="{00000000-0005-0000-0000-000024270000}"/>
    <cellStyle name="Comma [0] 2645" xfId="9717" hidden="1" xr:uid="{00000000-0005-0000-0000-000025270000}"/>
    <cellStyle name="Comma [0] 2645" xfId="39105" hidden="1" xr:uid="{00000000-0005-0000-0000-000026270000}"/>
    <cellStyle name="Comma [0] 2646" xfId="9730" hidden="1" xr:uid="{00000000-0005-0000-0000-000027270000}"/>
    <cellStyle name="Comma [0] 2646" xfId="39118" hidden="1" xr:uid="{00000000-0005-0000-0000-000028270000}"/>
    <cellStyle name="Comma [0] 2647" xfId="9758" hidden="1" xr:uid="{00000000-0005-0000-0000-000029270000}"/>
    <cellStyle name="Comma [0] 2647" xfId="39146" hidden="1" xr:uid="{00000000-0005-0000-0000-00002A270000}"/>
    <cellStyle name="Comma [0] 2648" xfId="9721" hidden="1" xr:uid="{00000000-0005-0000-0000-00002B270000}"/>
    <cellStyle name="Comma [0] 2648" xfId="39109" hidden="1" xr:uid="{00000000-0005-0000-0000-00002C270000}"/>
    <cellStyle name="Comma [0] 2649" xfId="9681" hidden="1" xr:uid="{00000000-0005-0000-0000-00002D270000}"/>
    <cellStyle name="Comma [0] 2649" xfId="39069" hidden="1" xr:uid="{00000000-0005-0000-0000-00002E270000}"/>
    <cellStyle name="Comma [0] 265" xfId="4997" hidden="1" xr:uid="{00000000-0005-0000-0000-00002F270000}"/>
    <cellStyle name="Comma [0] 265" xfId="34385" hidden="1" xr:uid="{00000000-0005-0000-0000-000030270000}"/>
    <cellStyle name="Comma [0] 2650" xfId="9760" hidden="1" xr:uid="{00000000-0005-0000-0000-000031270000}"/>
    <cellStyle name="Comma [0] 2650" xfId="39148" hidden="1" xr:uid="{00000000-0005-0000-0000-000032270000}"/>
    <cellStyle name="Comma [0] 2651" xfId="9762" hidden="1" xr:uid="{00000000-0005-0000-0000-000033270000}"/>
    <cellStyle name="Comma [0] 2651" xfId="39150" hidden="1" xr:uid="{00000000-0005-0000-0000-000034270000}"/>
    <cellStyle name="Comma [0] 2652" xfId="9115" hidden="1" xr:uid="{00000000-0005-0000-0000-000035270000}"/>
    <cellStyle name="Comma [0] 2652" xfId="38503" hidden="1" xr:uid="{00000000-0005-0000-0000-000036270000}"/>
    <cellStyle name="Comma [0] 2653" xfId="9071" hidden="1" xr:uid="{00000000-0005-0000-0000-000037270000}"/>
    <cellStyle name="Comma [0] 2653" xfId="38459" hidden="1" xr:uid="{00000000-0005-0000-0000-000038270000}"/>
    <cellStyle name="Comma [0] 2654" xfId="9768" hidden="1" xr:uid="{00000000-0005-0000-0000-000039270000}"/>
    <cellStyle name="Comma [0] 2654" xfId="39156" hidden="1" xr:uid="{00000000-0005-0000-0000-00003A270000}"/>
    <cellStyle name="Comma [0] 2655" xfId="9774" hidden="1" xr:uid="{00000000-0005-0000-0000-00003B270000}"/>
    <cellStyle name="Comma [0] 2655" xfId="39162" hidden="1" xr:uid="{00000000-0005-0000-0000-00003C270000}"/>
    <cellStyle name="Comma [0] 2656" xfId="9776" hidden="1" xr:uid="{00000000-0005-0000-0000-00003D270000}"/>
    <cellStyle name="Comma [0] 2656" xfId="39164" hidden="1" xr:uid="{00000000-0005-0000-0000-00003E270000}"/>
    <cellStyle name="Comma [0] 2657" xfId="9767" hidden="1" xr:uid="{00000000-0005-0000-0000-00003F270000}"/>
    <cellStyle name="Comma [0] 2657" xfId="39155" hidden="1" xr:uid="{00000000-0005-0000-0000-000040270000}"/>
    <cellStyle name="Comma [0] 2658" xfId="9772" hidden="1" xr:uid="{00000000-0005-0000-0000-000041270000}"/>
    <cellStyle name="Comma [0] 2658" xfId="39160" hidden="1" xr:uid="{00000000-0005-0000-0000-000042270000}"/>
    <cellStyle name="Comma [0] 2659" xfId="9778" hidden="1" xr:uid="{00000000-0005-0000-0000-000043270000}"/>
    <cellStyle name="Comma [0] 2659" xfId="39166" hidden="1" xr:uid="{00000000-0005-0000-0000-000044270000}"/>
    <cellStyle name="Comma [0] 266" xfId="4960" hidden="1" xr:uid="{00000000-0005-0000-0000-000045270000}"/>
    <cellStyle name="Comma [0] 266" xfId="34348" hidden="1" xr:uid="{00000000-0005-0000-0000-000046270000}"/>
    <cellStyle name="Comma [0] 2660" xfId="9780" hidden="1" xr:uid="{00000000-0005-0000-0000-000047270000}"/>
    <cellStyle name="Comma [0] 2660" xfId="39168" hidden="1" xr:uid="{00000000-0005-0000-0000-000048270000}"/>
    <cellStyle name="Comma [0] 2661" xfId="9072" hidden="1" xr:uid="{00000000-0005-0000-0000-000049270000}"/>
    <cellStyle name="Comma [0] 2661" xfId="38460" hidden="1" xr:uid="{00000000-0005-0000-0000-00004A270000}"/>
    <cellStyle name="Comma [0] 2662" xfId="9050" hidden="1" xr:uid="{00000000-0005-0000-0000-00004B270000}"/>
    <cellStyle name="Comma [0] 2662" xfId="38438" hidden="1" xr:uid="{00000000-0005-0000-0000-00004C270000}"/>
    <cellStyle name="Comma [0] 2663" xfId="9791" hidden="1" xr:uid="{00000000-0005-0000-0000-00004D270000}"/>
    <cellStyle name="Comma [0] 2663" xfId="39179" hidden="1" xr:uid="{00000000-0005-0000-0000-00004E270000}"/>
    <cellStyle name="Comma [0] 2664" xfId="9800" hidden="1" xr:uid="{00000000-0005-0000-0000-00004F270000}"/>
    <cellStyle name="Comma [0] 2664" xfId="39188" hidden="1" xr:uid="{00000000-0005-0000-0000-000050270000}"/>
    <cellStyle name="Comma [0] 2665" xfId="9811" hidden="1" xr:uid="{00000000-0005-0000-0000-000051270000}"/>
    <cellStyle name="Comma [0] 2665" xfId="39199" hidden="1" xr:uid="{00000000-0005-0000-0000-000052270000}"/>
    <cellStyle name="Comma [0] 2666" xfId="9817" hidden="1" xr:uid="{00000000-0005-0000-0000-000053270000}"/>
    <cellStyle name="Comma [0] 2666" xfId="39205" hidden="1" xr:uid="{00000000-0005-0000-0000-000054270000}"/>
    <cellStyle name="Comma [0] 2667" xfId="9799" hidden="1" xr:uid="{00000000-0005-0000-0000-000055270000}"/>
    <cellStyle name="Comma [0] 2667" xfId="39187" hidden="1" xr:uid="{00000000-0005-0000-0000-000056270000}"/>
    <cellStyle name="Comma [0] 2668" xfId="9809" hidden="1" xr:uid="{00000000-0005-0000-0000-000057270000}"/>
    <cellStyle name="Comma [0] 2668" xfId="39197" hidden="1" xr:uid="{00000000-0005-0000-0000-000058270000}"/>
    <cellStyle name="Comma [0] 2669" xfId="9829" hidden="1" xr:uid="{00000000-0005-0000-0000-000059270000}"/>
    <cellStyle name="Comma [0] 2669" xfId="39217" hidden="1" xr:uid="{00000000-0005-0000-0000-00005A270000}"/>
    <cellStyle name="Comma [0] 267" xfId="4920" hidden="1" xr:uid="{00000000-0005-0000-0000-00005B270000}"/>
    <cellStyle name="Comma [0] 267" xfId="34308" hidden="1" xr:uid="{00000000-0005-0000-0000-00005C270000}"/>
    <cellStyle name="Comma [0] 2670" xfId="9831" hidden="1" xr:uid="{00000000-0005-0000-0000-00005D270000}"/>
    <cellStyle name="Comma [0] 2670" xfId="39219" hidden="1" xr:uid="{00000000-0005-0000-0000-00005E270000}"/>
    <cellStyle name="Comma [0] 2671" xfId="9782" hidden="1" xr:uid="{00000000-0005-0000-0000-00005F270000}"/>
    <cellStyle name="Comma [0] 2671" xfId="39170" hidden="1" xr:uid="{00000000-0005-0000-0000-000060270000}"/>
    <cellStyle name="Comma [0] 2672" xfId="9038" hidden="1" xr:uid="{00000000-0005-0000-0000-000061270000}"/>
    <cellStyle name="Comma [0] 2672" xfId="38426" hidden="1" xr:uid="{00000000-0005-0000-0000-000062270000}"/>
    <cellStyle name="Comma [0] 2673" xfId="9785" hidden="1" xr:uid="{00000000-0005-0000-0000-000063270000}"/>
    <cellStyle name="Comma [0] 2673" xfId="39173" hidden="1" xr:uid="{00000000-0005-0000-0000-000064270000}"/>
    <cellStyle name="Comma [0] 2674" xfId="9049" hidden="1" xr:uid="{00000000-0005-0000-0000-000065270000}"/>
    <cellStyle name="Comma [0] 2674" xfId="38437" hidden="1" xr:uid="{00000000-0005-0000-0000-000066270000}"/>
    <cellStyle name="Comma [0] 2675" xfId="9048" hidden="1" xr:uid="{00000000-0005-0000-0000-000067270000}"/>
    <cellStyle name="Comma [0] 2675" xfId="38436" hidden="1" xr:uid="{00000000-0005-0000-0000-000068270000}"/>
    <cellStyle name="Comma [0] 2676" xfId="9836" hidden="1" xr:uid="{00000000-0005-0000-0000-000069270000}"/>
    <cellStyle name="Comma [0] 2676" xfId="39224" hidden="1" xr:uid="{00000000-0005-0000-0000-00006A270000}"/>
    <cellStyle name="Comma [0] 2677" xfId="9124" hidden="1" xr:uid="{00000000-0005-0000-0000-00006B270000}"/>
    <cellStyle name="Comma [0] 2677" xfId="38512" hidden="1" xr:uid="{00000000-0005-0000-0000-00006C270000}"/>
    <cellStyle name="Comma [0] 2678" xfId="9325" hidden="1" xr:uid="{00000000-0005-0000-0000-00006D270000}"/>
    <cellStyle name="Comma [0] 2678" xfId="38713" hidden="1" xr:uid="{00000000-0005-0000-0000-00006E270000}"/>
    <cellStyle name="Comma [0] 2679" xfId="9848" hidden="1" xr:uid="{00000000-0005-0000-0000-00006F270000}"/>
    <cellStyle name="Comma [0] 2679" xfId="39236" hidden="1" xr:uid="{00000000-0005-0000-0000-000070270000}"/>
    <cellStyle name="Comma [0] 268" xfId="4999" hidden="1" xr:uid="{00000000-0005-0000-0000-000071270000}"/>
    <cellStyle name="Comma [0] 268" xfId="34387" hidden="1" xr:uid="{00000000-0005-0000-0000-000072270000}"/>
    <cellStyle name="Comma [0] 2680" xfId="9850" hidden="1" xr:uid="{00000000-0005-0000-0000-000073270000}"/>
    <cellStyle name="Comma [0] 2680" xfId="39238" hidden="1" xr:uid="{00000000-0005-0000-0000-000074270000}"/>
    <cellStyle name="Comma [0] 2681" xfId="9839" hidden="1" xr:uid="{00000000-0005-0000-0000-000075270000}"/>
    <cellStyle name="Comma [0] 2681" xfId="39227" hidden="1" xr:uid="{00000000-0005-0000-0000-000076270000}"/>
    <cellStyle name="Comma [0] 2682" xfId="9847" hidden="1" xr:uid="{00000000-0005-0000-0000-000077270000}"/>
    <cellStyle name="Comma [0] 2682" xfId="39235" hidden="1" xr:uid="{00000000-0005-0000-0000-000078270000}"/>
    <cellStyle name="Comma [0] 2683" xfId="9334" hidden="1" xr:uid="{00000000-0005-0000-0000-000079270000}"/>
    <cellStyle name="Comma [0] 2683" xfId="38722" hidden="1" xr:uid="{00000000-0005-0000-0000-00007A270000}"/>
    <cellStyle name="Comma [0] 2684" xfId="9833" hidden="1" xr:uid="{00000000-0005-0000-0000-00007B270000}"/>
    <cellStyle name="Comma [0] 2684" xfId="39221" hidden="1" xr:uid="{00000000-0005-0000-0000-00007C270000}"/>
    <cellStyle name="Comma [0] 2685" xfId="9866" hidden="1" xr:uid="{00000000-0005-0000-0000-00007D270000}"/>
    <cellStyle name="Comma [0] 2685" xfId="39254" hidden="1" xr:uid="{00000000-0005-0000-0000-00007E270000}"/>
    <cellStyle name="Comma [0] 2686" xfId="9874" hidden="1" xr:uid="{00000000-0005-0000-0000-00007F270000}"/>
    <cellStyle name="Comma [0] 2686" xfId="39262" hidden="1" xr:uid="{00000000-0005-0000-0000-000080270000}"/>
    <cellStyle name="Comma [0] 2687" xfId="9783" hidden="1" xr:uid="{00000000-0005-0000-0000-000081270000}"/>
    <cellStyle name="Comma [0] 2687" xfId="39171" hidden="1" xr:uid="{00000000-0005-0000-0000-000082270000}"/>
    <cellStyle name="Comma [0] 2688" xfId="9862" hidden="1" xr:uid="{00000000-0005-0000-0000-000083270000}"/>
    <cellStyle name="Comma [0] 2688" xfId="39250" hidden="1" xr:uid="{00000000-0005-0000-0000-000084270000}"/>
    <cellStyle name="Comma [0] 2689" xfId="9883" hidden="1" xr:uid="{00000000-0005-0000-0000-000085270000}"/>
    <cellStyle name="Comma [0] 2689" xfId="39271" hidden="1" xr:uid="{00000000-0005-0000-0000-000086270000}"/>
    <cellStyle name="Comma [0] 269" xfId="5001" hidden="1" xr:uid="{00000000-0005-0000-0000-000087270000}"/>
    <cellStyle name="Comma [0] 269" xfId="34389" hidden="1" xr:uid="{00000000-0005-0000-0000-000088270000}"/>
    <cellStyle name="Comma [0] 2690" xfId="9885" hidden="1" xr:uid="{00000000-0005-0000-0000-000089270000}"/>
    <cellStyle name="Comma [0] 2690" xfId="39273" hidden="1" xr:uid="{00000000-0005-0000-0000-00008A270000}"/>
    <cellStyle name="Comma [0] 2691" xfId="9844" hidden="1" xr:uid="{00000000-0005-0000-0000-00008B270000}"/>
    <cellStyle name="Comma [0] 2691" xfId="39232" hidden="1" xr:uid="{00000000-0005-0000-0000-00008C270000}"/>
    <cellStyle name="Comma [0] 2692" xfId="9789" hidden="1" xr:uid="{00000000-0005-0000-0000-00008D270000}"/>
    <cellStyle name="Comma [0] 2692" xfId="39177" hidden="1" xr:uid="{00000000-0005-0000-0000-00008E270000}"/>
    <cellStyle name="Comma [0] 2693" xfId="9842" hidden="1" xr:uid="{00000000-0005-0000-0000-00008F270000}"/>
    <cellStyle name="Comma [0] 2693" xfId="39230" hidden="1" xr:uid="{00000000-0005-0000-0000-000090270000}"/>
    <cellStyle name="Comma [0] 2694" xfId="9826" hidden="1" xr:uid="{00000000-0005-0000-0000-000091270000}"/>
    <cellStyle name="Comma [0] 2694" xfId="39214" hidden="1" xr:uid="{00000000-0005-0000-0000-000092270000}"/>
    <cellStyle name="Comma [0] 2695" xfId="9822" hidden="1" xr:uid="{00000000-0005-0000-0000-000093270000}"/>
    <cellStyle name="Comma [0] 2695" xfId="39210" hidden="1" xr:uid="{00000000-0005-0000-0000-000094270000}"/>
    <cellStyle name="Comma [0] 2696" xfId="9893" hidden="1" xr:uid="{00000000-0005-0000-0000-000095270000}"/>
    <cellStyle name="Comma [0] 2696" xfId="39281" hidden="1" xr:uid="{00000000-0005-0000-0000-000096270000}"/>
    <cellStyle name="Comma [0] 2697" xfId="9765" hidden="1" xr:uid="{00000000-0005-0000-0000-000097270000}"/>
    <cellStyle name="Comma [0] 2697" xfId="39153" hidden="1" xr:uid="{00000000-0005-0000-0000-000098270000}"/>
    <cellStyle name="Comma [0] 2698" xfId="9073" hidden="1" xr:uid="{00000000-0005-0000-0000-000099270000}"/>
    <cellStyle name="Comma [0] 2698" xfId="38461" hidden="1" xr:uid="{00000000-0005-0000-0000-00009A270000}"/>
    <cellStyle name="Comma [0] 2699" xfId="9901" hidden="1" xr:uid="{00000000-0005-0000-0000-00009B270000}"/>
    <cellStyle name="Comma [0] 2699" xfId="39289" hidden="1" xr:uid="{00000000-0005-0000-0000-00009C270000}"/>
    <cellStyle name="Comma [0] 27" xfId="324" hidden="1" xr:uid="{00000000-0005-0000-0000-00009E270000}"/>
    <cellStyle name="Comma [0] 27" xfId="159" hidden="1" xr:uid="{00000000-0005-0000-0000-00009D270000}"/>
    <cellStyle name="Comma [0] 27" xfId="672" hidden="1" xr:uid="{00000000-0005-0000-0000-0000A2270000}"/>
    <cellStyle name="Comma [0] 27" xfId="568" hidden="1" xr:uid="{00000000-0005-0000-0000-0000A3270000}"/>
    <cellStyle name="Comma [0] 27" xfId="1091" hidden="1" xr:uid="{00000000-0005-0000-0000-0000AC270000}"/>
    <cellStyle name="Comma [0] 27" xfId="1515" hidden="1" xr:uid="{00000000-0005-0000-0000-0000AD270000}"/>
    <cellStyle name="Comma [0] 27" xfId="220" hidden="1" xr:uid="{00000000-0005-0000-0000-00009F270000}"/>
    <cellStyle name="Comma [0] 27" xfId="63" hidden="1" xr:uid="{00000000-0005-0000-0000-0000A0270000}"/>
    <cellStyle name="Comma [0] 27" xfId="749" hidden="1" xr:uid="{00000000-0005-0000-0000-0000A8270000}"/>
    <cellStyle name="Comma [0] 27" xfId="1187" hidden="1" xr:uid="{00000000-0005-0000-0000-0000A9270000}"/>
    <cellStyle name="Comma [0] 27" xfId="61476" hidden="1" xr:uid="{00000000-0005-0000-0000-0000BE270000}"/>
    <cellStyle name="Comma [0] 27" xfId="411" hidden="1" xr:uid="{00000000-0005-0000-0000-0000A4270000}"/>
    <cellStyle name="Comma [0] 27" xfId="845" hidden="1" xr:uid="{00000000-0005-0000-0000-0000A5270000}"/>
    <cellStyle name="Comma [0] 27" xfId="1248" hidden="1" xr:uid="{00000000-0005-0000-0000-0000AB270000}"/>
    <cellStyle name="Comma [0] 27" xfId="1352" hidden="1" xr:uid="{00000000-0005-0000-0000-0000AA270000}"/>
    <cellStyle name="Comma [0] 27" xfId="1576" hidden="1" xr:uid="{00000000-0005-0000-0000-0000AF270000}"/>
    <cellStyle name="Comma [0] 27" xfId="507" hidden="1" xr:uid="{00000000-0005-0000-0000-0000A1270000}"/>
    <cellStyle name="Comma [0] 27" xfId="1747" hidden="1" xr:uid="{00000000-0005-0000-0000-0000B4270000}"/>
    <cellStyle name="Comma [0] 27" xfId="2174" hidden="1" xr:uid="{00000000-0005-0000-0000-0000B5270000}"/>
    <cellStyle name="Comma [0] 27" xfId="1904" hidden="1" xr:uid="{00000000-0005-0000-0000-0000B3270000}"/>
    <cellStyle name="Comma [0] 27" xfId="62297" hidden="1" xr:uid="{00000000-0005-0000-0000-0000C8270000}"/>
    <cellStyle name="Comma [0] 27" xfId="2066" hidden="1" xr:uid="{00000000-0005-0000-0000-0000B8270000}"/>
    <cellStyle name="Comma [0] 27" xfId="4562" hidden="1" xr:uid="{00000000-0005-0000-0000-0000B9270000}"/>
    <cellStyle name="Comma [0] 27" xfId="2235" hidden="1" xr:uid="{00000000-0005-0000-0000-0000B7270000}"/>
    <cellStyle name="Comma [0] 27" xfId="1680" hidden="1" xr:uid="{00000000-0005-0000-0000-0000AE270000}"/>
    <cellStyle name="Comma [0] 27" xfId="61310" hidden="1" xr:uid="{00000000-0005-0000-0000-0000BC270000}"/>
    <cellStyle name="Comma [0] 27" xfId="61394" hidden="1" xr:uid="{00000000-0005-0000-0000-0000BD270000}"/>
    <cellStyle name="Comma [0] 27" xfId="61228" hidden="1" xr:uid="{00000000-0005-0000-0000-0000BB270000}"/>
    <cellStyle name="Comma [0] 27" xfId="2008" hidden="1" xr:uid="{00000000-0005-0000-0000-0000B2270000}"/>
    <cellStyle name="Comma [0] 27" xfId="61641" hidden="1" xr:uid="{00000000-0005-0000-0000-0000C0270000}"/>
    <cellStyle name="Comma [0] 27" xfId="61721" hidden="1" xr:uid="{00000000-0005-0000-0000-0000C1270000}"/>
    <cellStyle name="Comma [0] 27" xfId="61559" hidden="1" xr:uid="{00000000-0005-0000-0000-0000BF270000}"/>
    <cellStyle name="Comma [0] 27" xfId="2338" hidden="1" xr:uid="{00000000-0005-0000-0000-0000B6270000}"/>
    <cellStyle name="Comma [0] 27" xfId="1010" hidden="1" xr:uid="{00000000-0005-0000-0000-0000A6270000}"/>
    <cellStyle name="Comma [0] 27" xfId="906" hidden="1" xr:uid="{00000000-0005-0000-0000-0000A7270000}"/>
    <cellStyle name="Comma [0] 27" xfId="61885" hidden="1" xr:uid="{00000000-0005-0000-0000-0000C3270000}"/>
    <cellStyle name="Comma [0] 27" xfId="33950" hidden="1" xr:uid="{00000000-0005-0000-0000-0000BA270000}"/>
    <cellStyle name="Comma [0] 27" xfId="62700" hidden="1" xr:uid="{00000000-0005-0000-0000-0000CD270000}"/>
    <cellStyle name="Comma [0] 27" xfId="62782" hidden="1" xr:uid="{00000000-0005-0000-0000-0000CE270000}"/>
    <cellStyle name="Comma [0] 27" xfId="62051" hidden="1" xr:uid="{00000000-0005-0000-0000-0000C5270000}"/>
    <cellStyle name="Comma [0] 27" xfId="61967" hidden="1" xr:uid="{00000000-0005-0000-0000-0000C4270000}"/>
    <cellStyle name="Comma [0] 27" xfId="62377" hidden="1" xr:uid="{00000000-0005-0000-0000-0000C9270000}"/>
    <cellStyle name="Comma [0] 27" xfId="62459" hidden="1" xr:uid="{00000000-0005-0000-0000-0000CA270000}"/>
    <cellStyle name="Comma [0] 27" xfId="1419" hidden="1" xr:uid="{00000000-0005-0000-0000-0000B0270000}"/>
    <cellStyle name="Comma [0] 27" xfId="1843" hidden="1" xr:uid="{00000000-0005-0000-0000-0000B1270000}"/>
    <cellStyle name="Comma [0] 27" xfId="62133" hidden="1" xr:uid="{00000000-0005-0000-0000-0000C6270000}"/>
    <cellStyle name="Comma [0] 27" xfId="62215" hidden="1" xr:uid="{00000000-0005-0000-0000-0000C7270000}"/>
    <cellStyle name="Comma [0] 27" xfId="62864" hidden="1" xr:uid="{00000000-0005-0000-0000-0000CF270000}"/>
    <cellStyle name="Comma [0] 27" xfId="62946" hidden="1" xr:uid="{00000000-0005-0000-0000-0000D0270000}"/>
    <cellStyle name="Comma [0] 27" xfId="61803" hidden="1" xr:uid="{00000000-0005-0000-0000-0000C2270000}"/>
    <cellStyle name="Comma [0] 27" xfId="62534" hidden="1" xr:uid="{00000000-0005-0000-0000-0000CB270000}"/>
    <cellStyle name="Comma [0] 27" xfId="62616" hidden="1" xr:uid="{00000000-0005-0000-0000-0000CC270000}"/>
    <cellStyle name="Comma [0] 27" xfId="63108" hidden="1" xr:uid="{00000000-0005-0000-0000-0000D2270000}"/>
    <cellStyle name="Comma [0] 27" xfId="63026" hidden="1" xr:uid="{00000000-0005-0000-0000-0000D1270000}"/>
    <cellStyle name="Comma [0] 270" xfId="4426" hidden="1" xr:uid="{00000000-0005-0000-0000-0000D3270000}"/>
    <cellStyle name="Comma [0] 270" xfId="33815" hidden="1" xr:uid="{00000000-0005-0000-0000-0000D4270000}"/>
    <cellStyle name="Comma [0] 2700" xfId="9903" hidden="1" xr:uid="{00000000-0005-0000-0000-0000D5270000}"/>
    <cellStyle name="Comma [0] 2700" xfId="39291" hidden="1" xr:uid="{00000000-0005-0000-0000-0000D6270000}"/>
    <cellStyle name="Comma [0] 2701" xfId="9852" hidden="1" xr:uid="{00000000-0005-0000-0000-0000D7270000}"/>
    <cellStyle name="Comma [0] 2701" xfId="39240" hidden="1" xr:uid="{00000000-0005-0000-0000-0000D8270000}"/>
    <cellStyle name="Comma [0] 2702" xfId="9828" hidden="1" xr:uid="{00000000-0005-0000-0000-0000D9270000}"/>
    <cellStyle name="Comma [0] 2702" xfId="39216" hidden="1" xr:uid="{00000000-0005-0000-0000-0000DA270000}"/>
    <cellStyle name="Comma [0] 2703" xfId="9863" hidden="1" xr:uid="{00000000-0005-0000-0000-0000DB270000}"/>
    <cellStyle name="Comma [0] 2703" xfId="39251" hidden="1" xr:uid="{00000000-0005-0000-0000-0000DC270000}"/>
    <cellStyle name="Comma [0] 2704" xfId="9795" hidden="1" xr:uid="{00000000-0005-0000-0000-0000DD270000}"/>
    <cellStyle name="Comma [0] 2704" xfId="39183" hidden="1" xr:uid="{00000000-0005-0000-0000-0000DE270000}"/>
    <cellStyle name="Comma [0] 2705" xfId="9865" hidden="1" xr:uid="{00000000-0005-0000-0000-0000DF270000}"/>
    <cellStyle name="Comma [0] 2705" xfId="39253" hidden="1" xr:uid="{00000000-0005-0000-0000-0000E0270000}"/>
    <cellStyle name="Comma [0] 2706" xfId="9910" hidden="1" xr:uid="{00000000-0005-0000-0000-0000E1270000}"/>
    <cellStyle name="Comma [0] 2706" xfId="39298" hidden="1" xr:uid="{00000000-0005-0000-0000-0000E2270000}"/>
    <cellStyle name="Comma [0] 2707" xfId="9853" hidden="1" xr:uid="{00000000-0005-0000-0000-0000E3270000}"/>
    <cellStyle name="Comma [0] 2707" xfId="39241" hidden="1" xr:uid="{00000000-0005-0000-0000-0000E4270000}"/>
    <cellStyle name="Comma [0] 2708" xfId="9810" hidden="1" xr:uid="{00000000-0005-0000-0000-0000E5270000}"/>
    <cellStyle name="Comma [0] 2708" xfId="39198" hidden="1" xr:uid="{00000000-0005-0000-0000-0000E6270000}"/>
    <cellStyle name="Comma [0] 2709" xfId="9916" hidden="1" xr:uid="{00000000-0005-0000-0000-0000E7270000}"/>
    <cellStyle name="Comma [0] 2709" xfId="39304" hidden="1" xr:uid="{00000000-0005-0000-0000-0000E8270000}"/>
    <cellStyle name="Comma [0] 271" xfId="4399" hidden="1" xr:uid="{00000000-0005-0000-0000-0000E9270000}"/>
    <cellStyle name="Comma [0] 271" xfId="33788" hidden="1" xr:uid="{00000000-0005-0000-0000-0000EA270000}"/>
    <cellStyle name="Comma [0] 2710" xfId="9918" hidden="1" xr:uid="{00000000-0005-0000-0000-0000EB270000}"/>
    <cellStyle name="Comma [0] 2710" xfId="39306" hidden="1" xr:uid="{00000000-0005-0000-0000-0000EC270000}"/>
    <cellStyle name="Comma [0] 2711" xfId="9871" hidden="1" xr:uid="{00000000-0005-0000-0000-0000ED270000}"/>
    <cellStyle name="Comma [0] 2711" xfId="39259" hidden="1" xr:uid="{00000000-0005-0000-0000-0000EE270000}"/>
    <cellStyle name="Comma [0] 2712" xfId="9877" hidden="1" xr:uid="{00000000-0005-0000-0000-0000EF270000}"/>
    <cellStyle name="Comma [0] 2712" xfId="39265" hidden="1" xr:uid="{00000000-0005-0000-0000-0000F0270000}"/>
    <cellStyle name="Comma [0] 2713" xfId="9764" hidden="1" xr:uid="{00000000-0005-0000-0000-0000F1270000}"/>
    <cellStyle name="Comma [0] 2713" xfId="39152" hidden="1" xr:uid="{00000000-0005-0000-0000-0000F2270000}"/>
    <cellStyle name="Comma [0] 2714" xfId="9827" hidden="1" xr:uid="{00000000-0005-0000-0000-0000F3270000}"/>
    <cellStyle name="Comma [0] 2714" xfId="39215" hidden="1" xr:uid="{00000000-0005-0000-0000-0000F4270000}"/>
    <cellStyle name="Comma [0] 2715" xfId="9835" hidden="1" xr:uid="{00000000-0005-0000-0000-0000F5270000}"/>
    <cellStyle name="Comma [0] 2715" xfId="39223" hidden="1" xr:uid="{00000000-0005-0000-0000-0000F6270000}"/>
    <cellStyle name="Comma [0] 2716" xfId="9924" hidden="1" xr:uid="{00000000-0005-0000-0000-0000F7270000}"/>
    <cellStyle name="Comma [0] 2716" xfId="39312" hidden="1" xr:uid="{00000000-0005-0000-0000-0000F8270000}"/>
    <cellStyle name="Comma [0] 2717" xfId="9838" hidden="1" xr:uid="{00000000-0005-0000-0000-0000F9270000}"/>
    <cellStyle name="Comma [0] 2717" xfId="39226" hidden="1" xr:uid="{00000000-0005-0000-0000-0000FA270000}"/>
    <cellStyle name="Comma [0] 2718" xfId="9798" hidden="1" xr:uid="{00000000-0005-0000-0000-0000FB270000}"/>
    <cellStyle name="Comma [0] 2718" xfId="39186" hidden="1" xr:uid="{00000000-0005-0000-0000-0000FC270000}"/>
    <cellStyle name="Comma [0] 2719" xfId="9929" hidden="1" xr:uid="{00000000-0005-0000-0000-0000FD270000}"/>
    <cellStyle name="Comma [0] 2719" xfId="39317" hidden="1" xr:uid="{00000000-0005-0000-0000-0000FE270000}"/>
    <cellStyle name="Comma [0] 272" xfId="5007" hidden="1" xr:uid="{00000000-0005-0000-0000-0000FF270000}"/>
    <cellStyle name="Comma [0] 272" xfId="34395" hidden="1" xr:uid="{00000000-0005-0000-0000-000000280000}"/>
    <cellStyle name="Comma [0] 2720" xfId="9931" hidden="1" xr:uid="{00000000-0005-0000-0000-000001280000}"/>
    <cellStyle name="Comma [0] 2720" xfId="39319" hidden="1" xr:uid="{00000000-0005-0000-0000-000002280000}"/>
    <cellStyle name="Comma [0] 2721" xfId="9890" hidden="1" xr:uid="{00000000-0005-0000-0000-000003280000}"/>
    <cellStyle name="Comma [0] 2721" xfId="39278" hidden="1" xr:uid="{00000000-0005-0000-0000-000004280000}"/>
    <cellStyle name="Comma [0] 2722" xfId="9896" hidden="1" xr:uid="{00000000-0005-0000-0000-000005280000}"/>
    <cellStyle name="Comma [0] 2722" xfId="39284" hidden="1" xr:uid="{00000000-0005-0000-0000-000006280000}"/>
    <cellStyle name="Comma [0] 2723" xfId="9797" hidden="1" xr:uid="{00000000-0005-0000-0000-000007280000}"/>
    <cellStyle name="Comma [0] 2723" xfId="39185" hidden="1" xr:uid="{00000000-0005-0000-0000-000008280000}"/>
    <cellStyle name="Comma [0] 2724" xfId="9878" hidden="1" xr:uid="{00000000-0005-0000-0000-000009280000}"/>
    <cellStyle name="Comma [0] 2724" xfId="39266" hidden="1" xr:uid="{00000000-0005-0000-0000-00000A280000}"/>
    <cellStyle name="Comma [0] 2725" xfId="9857" hidden="1" xr:uid="{00000000-0005-0000-0000-00000B280000}"/>
    <cellStyle name="Comma [0] 2725" xfId="39245" hidden="1" xr:uid="{00000000-0005-0000-0000-00000C280000}"/>
    <cellStyle name="Comma [0] 2726" xfId="9935" hidden="1" xr:uid="{00000000-0005-0000-0000-00000D280000}"/>
    <cellStyle name="Comma [0] 2726" xfId="39323" hidden="1" xr:uid="{00000000-0005-0000-0000-00000E280000}"/>
    <cellStyle name="Comma [0] 2727" xfId="9876" hidden="1" xr:uid="{00000000-0005-0000-0000-00000F280000}"/>
    <cellStyle name="Comma [0] 2727" xfId="39264" hidden="1" xr:uid="{00000000-0005-0000-0000-000010280000}"/>
    <cellStyle name="Comma [0] 2728" xfId="9814" hidden="1" xr:uid="{00000000-0005-0000-0000-000011280000}"/>
    <cellStyle name="Comma [0] 2728" xfId="39202" hidden="1" xr:uid="{00000000-0005-0000-0000-000012280000}"/>
    <cellStyle name="Comma [0] 2729" xfId="9942" hidden="1" xr:uid="{00000000-0005-0000-0000-000013280000}"/>
    <cellStyle name="Comma [0] 2729" xfId="39330" hidden="1" xr:uid="{00000000-0005-0000-0000-000014280000}"/>
    <cellStyle name="Comma [0] 273" xfId="5013" hidden="1" xr:uid="{00000000-0005-0000-0000-000015280000}"/>
    <cellStyle name="Comma [0] 273" xfId="34401" hidden="1" xr:uid="{00000000-0005-0000-0000-000016280000}"/>
    <cellStyle name="Comma [0] 2730" xfId="9944" hidden="1" xr:uid="{00000000-0005-0000-0000-000017280000}"/>
    <cellStyle name="Comma [0] 2730" xfId="39332" hidden="1" xr:uid="{00000000-0005-0000-0000-000018280000}"/>
    <cellStyle name="Comma [0] 2731" xfId="9908" hidden="1" xr:uid="{00000000-0005-0000-0000-000019280000}"/>
    <cellStyle name="Comma [0] 2731" xfId="39296" hidden="1" xr:uid="{00000000-0005-0000-0000-00001A280000}"/>
    <cellStyle name="Comma [0] 2732" xfId="9913" hidden="1" xr:uid="{00000000-0005-0000-0000-00001B280000}"/>
    <cellStyle name="Comma [0] 2732" xfId="39301" hidden="1" xr:uid="{00000000-0005-0000-0000-00001C280000}"/>
    <cellStyle name="Comma [0] 2733" xfId="9343" hidden="1" xr:uid="{00000000-0005-0000-0000-00001D280000}"/>
    <cellStyle name="Comma [0] 2733" xfId="38731" hidden="1" xr:uid="{00000000-0005-0000-0000-00001E280000}"/>
    <cellStyle name="Comma [0] 2734" xfId="9897" hidden="1" xr:uid="{00000000-0005-0000-0000-00001F280000}"/>
    <cellStyle name="Comma [0] 2734" xfId="39285" hidden="1" xr:uid="{00000000-0005-0000-0000-000020280000}"/>
    <cellStyle name="Comma [0] 2735" xfId="9802" hidden="1" xr:uid="{00000000-0005-0000-0000-000021280000}"/>
    <cellStyle name="Comma [0] 2735" xfId="39190" hidden="1" xr:uid="{00000000-0005-0000-0000-000022280000}"/>
    <cellStyle name="Comma [0] 2736" xfId="9948" hidden="1" xr:uid="{00000000-0005-0000-0000-000023280000}"/>
    <cellStyle name="Comma [0] 2736" xfId="39336" hidden="1" xr:uid="{00000000-0005-0000-0000-000024280000}"/>
    <cellStyle name="Comma [0] 2737" xfId="9895" hidden="1" xr:uid="{00000000-0005-0000-0000-000025280000}"/>
    <cellStyle name="Comma [0] 2737" xfId="39283" hidden="1" xr:uid="{00000000-0005-0000-0000-000026280000}"/>
    <cellStyle name="Comma [0] 2738" xfId="9834" hidden="1" xr:uid="{00000000-0005-0000-0000-000027280000}"/>
    <cellStyle name="Comma [0] 2738" xfId="39222" hidden="1" xr:uid="{00000000-0005-0000-0000-000028280000}"/>
    <cellStyle name="Comma [0] 2739" xfId="9952" hidden="1" xr:uid="{00000000-0005-0000-0000-000029280000}"/>
    <cellStyle name="Comma [0] 2739" xfId="39340" hidden="1" xr:uid="{00000000-0005-0000-0000-00002A280000}"/>
    <cellStyle name="Comma [0] 274" xfId="5015" hidden="1" xr:uid="{00000000-0005-0000-0000-00002B280000}"/>
    <cellStyle name="Comma [0] 274" xfId="34403" hidden="1" xr:uid="{00000000-0005-0000-0000-00002C280000}"/>
    <cellStyle name="Comma [0] 2740" xfId="9954" hidden="1" xr:uid="{00000000-0005-0000-0000-00002D280000}"/>
    <cellStyle name="Comma [0] 2740" xfId="39342" hidden="1" xr:uid="{00000000-0005-0000-0000-00002E280000}"/>
    <cellStyle name="Comma [0] 2741" xfId="9922" hidden="1" xr:uid="{00000000-0005-0000-0000-00002F280000}"/>
    <cellStyle name="Comma [0] 2741" xfId="39310" hidden="1" xr:uid="{00000000-0005-0000-0000-000030280000}"/>
    <cellStyle name="Comma [0] 2742" xfId="9926" hidden="1" xr:uid="{00000000-0005-0000-0000-000031280000}"/>
    <cellStyle name="Comma [0] 2742" xfId="39314" hidden="1" xr:uid="{00000000-0005-0000-0000-000032280000}"/>
    <cellStyle name="Comma [0] 2743" xfId="9816" hidden="1" xr:uid="{00000000-0005-0000-0000-000033280000}"/>
    <cellStyle name="Comma [0] 2743" xfId="39204" hidden="1" xr:uid="{00000000-0005-0000-0000-000034280000}"/>
    <cellStyle name="Comma [0] 2744" xfId="9914" hidden="1" xr:uid="{00000000-0005-0000-0000-000035280000}"/>
    <cellStyle name="Comma [0] 2744" xfId="39302" hidden="1" xr:uid="{00000000-0005-0000-0000-000036280000}"/>
    <cellStyle name="Comma [0] 2745" xfId="9806" hidden="1" xr:uid="{00000000-0005-0000-0000-000037280000}"/>
    <cellStyle name="Comma [0] 2745" xfId="39194" hidden="1" xr:uid="{00000000-0005-0000-0000-000038280000}"/>
    <cellStyle name="Comma [0] 2746" xfId="9958" hidden="1" xr:uid="{00000000-0005-0000-0000-000039280000}"/>
    <cellStyle name="Comma [0] 2746" xfId="39346" hidden="1" xr:uid="{00000000-0005-0000-0000-00003A280000}"/>
    <cellStyle name="Comma [0] 2747" xfId="9912" hidden="1" xr:uid="{00000000-0005-0000-0000-00003B280000}"/>
    <cellStyle name="Comma [0] 2747" xfId="39300" hidden="1" xr:uid="{00000000-0005-0000-0000-00003C280000}"/>
    <cellStyle name="Comma [0] 2748" xfId="9881" hidden="1" xr:uid="{00000000-0005-0000-0000-00003D280000}"/>
    <cellStyle name="Comma [0] 2748" xfId="39269" hidden="1" xr:uid="{00000000-0005-0000-0000-00003E280000}"/>
    <cellStyle name="Comma [0] 2749" xfId="9962" hidden="1" xr:uid="{00000000-0005-0000-0000-00003F280000}"/>
    <cellStyle name="Comma [0] 2749" xfId="39350" hidden="1" xr:uid="{00000000-0005-0000-0000-000040280000}"/>
    <cellStyle name="Comma [0] 275" xfId="5006" hidden="1" xr:uid="{00000000-0005-0000-0000-000041280000}"/>
    <cellStyle name="Comma [0] 275" xfId="34394" hidden="1" xr:uid="{00000000-0005-0000-0000-000042280000}"/>
    <cellStyle name="Comma [0] 2750" xfId="9964" hidden="1" xr:uid="{00000000-0005-0000-0000-000043280000}"/>
    <cellStyle name="Comma [0] 2750" xfId="39352" hidden="1" xr:uid="{00000000-0005-0000-0000-000044280000}"/>
    <cellStyle name="Comma [0] 2751" xfId="9950" hidden="1" xr:uid="{00000000-0005-0000-0000-000045280000}"/>
    <cellStyle name="Comma [0] 2751" xfId="39338" hidden="1" xr:uid="{00000000-0005-0000-0000-000046280000}"/>
    <cellStyle name="Comma [0] 2752" xfId="9937" hidden="1" xr:uid="{00000000-0005-0000-0000-000047280000}"/>
    <cellStyle name="Comma [0] 2752" xfId="39325" hidden="1" xr:uid="{00000000-0005-0000-0000-000048280000}"/>
    <cellStyle name="Comma [0] 2753" xfId="9961" hidden="1" xr:uid="{00000000-0005-0000-0000-000049280000}"/>
    <cellStyle name="Comma [0] 2753" xfId="39349" hidden="1" xr:uid="{00000000-0005-0000-0000-00004A280000}"/>
    <cellStyle name="Comma [0] 2754" xfId="9927" hidden="1" xr:uid="{00000000-0005-0000-0000-00004B280000}"/>
    <cellStyle name="Comma [0] 2754" xfId="39315" hidden="1" xr:uid="{00000000-0005-0000-0000-00004C280000}"/>
    <cellStyle name="Comma [0] 2755" xfId="9899" hidden="1" xr:uid="{00000000-0005-0000-0000-00004D280000}"/>
    <cellStyle name="Comma [0] 2755" xfId="39287" hidden="1" xr:uid="{00000000-0005-0000-0000-00004E280000}"/>
    <cellStyle name="Comma [0] 2756" xfId="9966" hidden="1" xr:uid="{00000000-0005-0000-0000-00004F280000}"/>
    <cellStyle name="Comma [0] 2756" xfId="39354" hidden="1" xr:uid="{00000000-0005-0000-0000-000050280000}"/>
    <cellStyle name="Comma [0] 2757" xfId="9923" hidden="1" xr:uid="{00000000-0005-0000-0000-000051280000}"/>
    <cellStyle name="Comma [0] 2757" xfId="39311" hidden="1" xr:uid="{00000000-0005-0000-0000-000052280000}"/>
    <cellStyle name="Comma [0] 2758" xfId="9957" hidden="1" xr:uid="{00000000-0005-0000-0000-000053280000}"/>
    <cellStyle name="Comma [0] 2758" xfId="39345" hidden="1" xr:uid="{00000000-0005-0000-0000-000054280000}"/>
    <cellStyle name="Comma [0] 2759" xfId="9970" hidden="1" xr:uid="{00000000-0005-0000-0000-000055280000}"/>
    <cellStyle name="Comma [0] 2759" xfId="39358" hidden="1" xr:uid="{00000000-0005-0000-0000-000056280000}"/>
    <cellStyle name="Comma [0] 276" xfId="5011" hidden="1" xr:uid="{00000000-0005-0000-0000-000057280000}"/>
    <cellStyle name="Comma [0] 276" xfId="34399" hidden="1" xr:uid="{00000000-0005-0000-0000-000058280000}"/>
    <cellStyle name="Comma [0] 2760" xfId="9972" hidden="1" xr:uid="{00000000-0005-0000-0000-000059280000}"/>
    <cellStyle name="Comma [0] 2760" xfId="39360" hidden="1" xr:uid="{00000000-0005-0000-0000-00005A280000}"/>
    <cellStyle name="Comma [0] 2761" xfId="9840" hidden="1" xr:uid="{00000000-0005-0000-0000-00005B280000}"/>
    <cellStyle name="Comma [0] 2761" xfId="39228" hidden="1" xr:uid="{00000000-0005-0000-0000-00005C280000}"/>
    <cellStyle name="Comma [0] 2762" xfId="9960" hidden="1" xr:uid="{00000000-0005-0000-0000-00005D280000}"/>
    <cellStyle name="Comma [0] 2762" xfId="39348" hidden="1" xr:uid="{00000000-0005-0000-0000-00005E280000}"/>
    <cellStyle name="Comma [0] 2763" xfId="9900" hidden="1" xr:uid="{00000000-0005-0000-0000-00005F280000}"/>
    <cellStyle name="Comma [0] 2763" xfId="39288" hidden="1" xr:uid="{00000000-0005-0000-0000-000060280000}"/>
    <cellStyle name="Comma [0] 2764" xfId="9934" hidden="1" xr:uid="{00000000-0005-0000-0000-000061280000}"/>
    <cellStyle name="Comma [0] 2764" xfId="39322" hidden="1" xr:uid="{00000000-0005-0000-0000-000062280000}"/>
    <cellStyle name="Comma [0] 2765" xfId="9947" hidden="1" xr:uid="{00000000-0005-0000-0000-000063280000}"/>
    <cellStyle name="Comma [0] 2765" xfId="39335" hidden="1" xr:uid="{00000000-0005-0000-0000-000064280000}"/>
    <cellStyle name="Comma [0] 2766" xfId="9975" hidden="1" xr:uid="{00000000-0005-0000-0000-000065280000}"/>
    <cellStyle name="Comma [0] 2766" xfId="39363" hidden="1" xr:uid="{00000000-0005-0000-0000-000066280000}"/>
    <cellStyle name="Comma [0] 2767" xfId="9938" hidden="1" xr:uid="{00000000-0005-0000-0000-000067280000}"/>
    <cellStyle name="Comma [0] 2767" xfId="39326" hidden="1" xr:uid="{00000000-0005-0000-0000-000068280000}"/>
    <cellStyle name="Comma [0] 2768" xfId="9898" hidden="1" xr:uid="{00000000-0005-0000-0000-000069280000}"/>
    <cellStyle name="Comma [0] 2768" xfId="39286" hidden="1" xr:uid="{00000000-0005-0000-0000-00006A280000}"/>
    <cellStyle name="Comma [0] 2769" xfId="9977" hidden="1" xr:uid="{00000000-0005-0000-0000-00006B280000}"/>
    <cellStyle name="Comma [0] 2769" xfId="39365" hidden="1" xr:uid="{00000000-0005-0000-0000-00006C280000}"/>
    <cellStyle name="Comma [0] 277" xfId="5017" hidden="1" xr:uid="{00000000-0005-0000-0000-00006D280000}"/>
    <cellStyle name="Comma [0] 277" xfId="34405" hidden="1" xr:uid="{00000000-0005-0000-0000-00006E280000}"/>
    <cellStyle name="Comma [0] 2770" xfId="9979" hidden="1" xr:uid="{00000000-0005-0000-0000-00006F280000}"/>
    <cellStyle name="Comma [0] 2770" xfId="39367" hidden="1" xr:uid="{00000000-0005-0000-0000-000070280000}"/>
    <cellStyle name="Comma [0] 2771" xfId="7579" hidden="1" xr:uid="{00000000-0005-0000-0000-000071280000}"/>
    <cellStyle name="Comma [0] 2771" xfId="36967" hidden="1" xr:uid="{00000000-0005-0000-0000-000072280000}"/>
    <cellStyle name="Comma [0] 2772" xfId="7598" hidden="1" xr:uid="{00000000-0005-0000-0000-000073280000}"/>
    <cellStyle name="Comma [0] 2772" xfId="36986" hidden="1" xr:uid="{00000000-0005-0000-0000-000074280000}"/>
    <cellStyle name="Comma [0] 2773" xfId="7604" hidden="1" xr:uid="{00000000-0005-0000-0000-000075280000}"/>
    <cellStyle name="Comma [0] 2773" xfId="36992" hidden="1" xr:uid="{00000000-0005-0000-0000-000076280000}"/>
    <cellStyle name="Comma [0] 2774" xfId="9984" hidden="1" xr:uid="{00000000-0005-0000-0000-000077280000}"/>
    <cellStyle name="Comma [0] 2774" xfId="39372" hidden="1" xr:uid="{00000000-0005-0000-0000-000078280000}"/>
    <cellStyle name="Comma [0] 2775" xfId="9987" hidden="1" xr:uid="{00000000-0005-0000-0000-000079280000}"/>
    <cellStyle name="Comma [0] 2775" xfId="39375" hidden="1" xr:uid="{00000000-0005-0000-0000-00007A280000}"/>
    <cellStyle name="Comma [0] 2776" xfId="7597" hidden="1" xr:uid="{00000000-0005-0000-0000-00007B280000}"/>
    <cellStyle name="Comma [0] 2776" xfId="36985" hidden="1" xr:uid="{00000000-0005-0000-0000-00007C280000}"/>
    <cellStyle name="Comma [0] 2777" xfId="9982" hidden="1" xr:uid="{00000000-0005-0000-0000-00007D280000}"/>
    <cellStyle name="Comma [0] 2777" xfId="39370" hidden="1" xr:uid="{00000000-0005-0000-0000-00007E280000}"/>
    <cellStyle name="Comma [0] 2778" xfId="9989" hidden="1" xr:uid="{00000000-0005-0000-0000-00007F280000}"/>
    <cellStyle name="Comma [0] 2778" xfId="39377" hidden="1" xr:uid="{00000000-0005-0000-0000-000080280000}"/>
    <cellStyle name="Comma [0] 2779" xfId="9991" hidden="1" xr:uid="{00000000-0005-0000-0000-000081280000}"/>
    <cellStyle name="Comma [0] 2779" xfId="39379" hidden="1" xr:uid="{00000000-0005-0000-0000-000082280000}"/>
    <cellStyle name="Comma [0] 278" xfId="5019" hidden="1" xr:uid="{00000000-0005-0000-0000-000083280000}"/>
    <cellStyle name="Comma [0] 278" xfId="34407" hidden="1" xr:uid="{00000000-0005-0000-0000-000084280000}"/>
    <cellStyle name="Comma [0] 2780" xfId="7588" hidden="1" xr:uid="{00000000-0005-0000-0000-000085280000}"/>
    <cellStyle name="Comma [0] 2780" xfId="36976" hidden="1" xr:uid="{00000000-0005-0000-0000-000086280000}"/>
    <cellStyle name="Comma [0] 2781" xfId="9026" hidden="1" xr:uid="{00000000-0005-0000-0000-000087280000}"/>
    <cellStyle name="Comma [0] 2781" xfId="38414" hidden="1" xr:uid="{00000000-0005-0000-0000-000088280000}"/>
    <cellStyle name="Comma [0] 2782" xfId="10002" hidden="1" xr:uid="{00000000-0005-0000-0000-000089280000}"/>
    <cellStyle name="Comma [0] 2782" xfId="39390" hidden="1" xr:uid="{00000000-0005-0000-0000-00008A280000}"/>
    <cellStyle name="Comma [0] 2783" xfId="10011" hidden="1" xr:uid="{00000000-0005-0000-0000-00008B280000}"/>
    <cellStyle name="Comma [0] 2783" xfId="39399" hidden="1" xr:uid="{00000000-0005-0000-0000-00008C280000}"/>
    <cellStyle name="Comma [0] 2784" xfId="10022" hidden="1" xr:uid="{00000000-0005-0000-0000-00008D280000}"/>
    <cellStyle name="Comma [0] 2784" xfId="39410" hidden="1" xr:uid="{00000000-0005-0000-0000-00008E280000}"/>
    <cellStyle name="Comma [0] 2785" xfId="10028" hidden="1" xr:uid="{00000000-0005-0000-0000-00008F280000}"/>
    <cellStyle name="Comma [0] 2785" xfId="39416" hidden="1" xr:uid="{00000000-0005-0000-0000-000090280000}"/>
    <cellStyle name="Comma [0] 2786" xfId="10010" hidden="1" xr:uid="{00000000-0005-0000-0000-000091280000}"/>
    <cellStyle name="Comma [0] 2786" xfId="39398" hidden="1" xr:uid="{00000000-0005-0000-0000-000092280000}"/>
    <cellStyle name="Comma [0] 2787" xfId="10020" hidden="1" xr:uid="{00000000-0005-0000-0000-000093280000}"/>
    <cellStyle name="Comma [0] 2787" xfId="39408" hidden="1" xr:uid="{00000000-0005-0000-0000-000094280000}"/>
    <cellStyle name="Comma [0] 2788" xfId="10040" hidden="1" xr:uid="{00000000-0005-0000-0000-000095280000}"/>
    <cellStyle name="Comma [0] 2788" xfId="39428" hidden="1" xr:uid="{00000000-0005-0000-0000-000096280000}"/>
    <cellStyle name="Comma [0] 2789" xfId="10042" hidden="1" xr:uid="{00000000-0005-0000-0000-000097280000}"/>
    <cellStyle name="Comma [0] 2789" xfId="39430" hidden="1" xr:uid="{00000000-0005-0000-0000-000098280000}"/>
    <cellStyle name="Comma [0] 279" xfId="4400" hidden="1" xr:uid="{00000000-0005-0000-0000-000099280000}"/>
    <cellStyle name="Comma [0] 279" xfId="33789" hidden="1" xr:uid="{00000000-0005-0000-0000-00009A280000}"/>
    <cellStyle name="Comma [0] 2790" xfId="9993" hidden="1" xr:uid="{00000000-0005-0000-0000-00009B280000}"/>
    <cellStyle name="Comma [0] 2790" xfId="39381" hidden="1" xr:uid="{00000000-0005-0000-0000-00009C280000}"/>
    <cellStyle name="Comma [0] 2791" xfId="7640" hidden="1" xr:uid="{00000000-0005-0000-0000-00009D280000}"/>
    <cellStyle name="Comma [0] 2791" xfId="37028" hidden="1" xr:uid="{00000000-0005-0000-0000-00009E280000}"/>
    <cellStyle name="Comma [0] 2792" xfId="9996" hidden="1" xr:uid="{00000000-0005-0000-0000-00009F280000}"/>
    <cellStyle name="Comma [0] 2792" xfId="39384" hidden="1" xr:uid="{00000000-0005-0000-0000-0000A0280000}"/>
    <cellStyle name="Comma [0] 2793" xfId="7585" hidden="1" xr:uid="{00000000-0005-0000-0000-0000A1280000}"/>
    <cellStyle name="Comma [0] 2793" xfId="36973" hidden="1" xr:uid="{00000000-0005-0000-0000-0000A2280000}"/>
    <cellStyle name="Comma [0] 2794" xfId="7587" hidden="1" xr:uid="{00000000-0005-0000-0000-0000A3280000}"/>
    <cellStyle name="Comma [0] 2794" xfId="36975" hidden="1" xr:uid="{00000000-0005-0000-0000-0000A4280000}"/>
    <cellStyle name="Comma [0] 2795" xfId="10047" hidden="1" xr:uid="{00000000-0005-0000-0000-0000A5280000}"/>
    <cellStyle name="Comma [0] 2795" xfId="39435" hidden="1" xr:uid="{00000000-0005-0000-0000-0000A6280000}"/>
    <cellStyle name="Comma [0] 2796" xfId="9028" hidden="1" xr:uid="{00000000-0005-0000-0000-0000A7280000}"/>
    <cellStyle name="Comma [0] 2796" xfId="38416" hidden="1" xr:uid="{00000000-0005-0000-0000-0000A8280000}"/>
    <cellStyle name="Comma [0] 2797" xfId="7859" hidden="1" xr:uid="{00000000-0005-0000-0000-0000A9280000}"/>
    <cellStyle name="Comma [0] 2797" xfId="37247" hidden="1" xr:uid="{00000000-0005-0000-0000-0000AA280000}"/>
    <cellStyle name="Comma [0] 2798" xfId="10059" hidden="1" xr:uid="{00000000-0005-0000-0000-0000AB280000}"/>
    <cellStyle name="Comma [0] 2798" xfId="39447" hidden="1" xr:uid="{00000000-0005-0000-0000-0000AC280000}"/>
    <cellStyle name="Comma [0] 2799" xfId="10061" hidden="1" xr:uid="{00000000-0005-0000-0000-0000AD280000}"/>
    <cellStyle name="Comma [0] 2799" xfId="39449" hidden="1" xr:uid="{00000000-0005-0000-0000-0000AE280000}"/>
    <cellStyle name="Comma [0] 28" xfId="61312" hidden="1" xr:uid="{00000000-0005-0000-0000-0000CE280000}"/>
    <cellStyle name="Comma [0] 28" xfId="566" hidden="1" xr:uid="{00000000-0005-0000-0000-0000B5280000}"/>
    <cellStyle name="Comma [0] 28" xfId="33918" hidden="1" xr:uid="{00000000-0005-0000-0000-0000CC280000}"/>
    <cellStyle name="Comma [0] 28" xfId="4530" hidden="1" xr:uid="{00000000-0005-0000-0000-0000CB280000}"/>
    <cellStyle name="Comma [0] 28" xfId="218" hidden="1" xr:uid="{00000000-0005-0000-0000-0000B1280000}"/>
    <cellStyle name="Comma [0] 28" xfId="1574" hidden="1" xr:uid="{00000000-0005-0000-0000-0000C1280000}"/>
    <cellStyle name="Comma [0] 28" xfId="61230" hidden="1" xr:uid="{00000000-0005-0000-0000-0000CD280000}"/>
    <cellStyle name="Comma [0] 28" xfId="1189" hidden="1" xr:uid="{00000000-0005-0000-0000-0000BB280000}"/>
    <cellStyle name="Comma [0] 28" xfId="326" hidden="1" xr:uid="{00000000-0005-0000-0000-0000B0280000}"/>
    <cellStyle name="Comma [0] 28" xfId="1682" hidden="1" xr:uid="{00000000-0005-0000-0000-0000C0280000}"/>
    <cellStyle name="Comma [0] 28" xfId="1517" hidden="1" xr:uid="{00000000-0005-0000-0000-0000BF280000}"/>
    <cellStyle name="Comma [0] 28" xfId="1012" hidden="1" xr:uid="{00000000-0005-0000-0000-0000B8280000}"/>
    <cellStyle name="Comma [0] 28" xfId="674" hidden="1" xr:uid="{00000000-0005-0000-0000-0000B4280000}"/>
    <cellStyle name="Comma [0] 28" xfId="1711" hidden="1" xr:uid="{00000000-0005-0000-0000-0000C2280000}"/>
    <cellStyle name="Comma [0] 28" xfId="2233" hidden="1" xr:uid="{00000000-0005-0000-0000-0000C9280000}"/>
    <cellStyle name="Comma [0] 28" xfId="2075" hidden="1" xr:uid="{00000000-0005-0000-0000-0000CA280000}"/>
    <cellStyle name="Comma [0] 28" xfId="1354" hidden="1" xr:uid="{00000000-0005-0000-0000-0000BC280000}"/>
    <cellStyle name="Comma [0] 28" xfId="703" hidden="1" xr:uid="{00000000-0005-0000-0000-0000B6280000}"/>
    <cellStyle name="Comma [0] 28" xfId="1041" hidden="1" xr:uid="{00000000-0005-0000-0000-0000BA280000}"/>
    <cellStyle name="Comma [0] 28" xfId="904" hidden="1" xr:uid="{00000000-0005-0000-0000-0000B9280000}"/>
    <cellStyle name="Comma [0] 28" xfId="61396" hidden="1" xr:uid="{00000000-0005-0000-0000-0000CF280000}"/>
    <cellStyle name="Comma [0] 28" xfId="61478" hidden="1" xr:uid="{00000000-0005-0000-0000-0000D0280000}"/>
    <cellStyle name="Comma [0] 28" xfId="63110" hidden="1" xr:uid="{00000000-0005-0000-0000-0000E4280000}"/>
    <cellStyle name="Comma [0] 28" xfId="62618" hidden="1" xr:uid="{00000000-0005-0000-0000-0000DE280000}"/>
    <cellStyle name="Comma [0] 28" xfId="62948" hidden="1" xr:uid="{00000000-0005-0000-0000-0000E2280000}"/>
    <cellStyle name="Comma [0] 28" xfId="62866" hidden="1" xr:uid="{00000000-0005-0000-0000-0000E1280000}"/>
    <cellStyle name="Comma [0] 28" xfId="61887" hidden="1" xr:uid="{00000000-0005-0000-0000-0000D5280000}"/>
    <cellStyle name="Comma [0] 28" xfId="61969" hidden="1" xr:uid="{00000000-0005-0000-0000-0000D6280000}"/>
    <cellStyle name="Comma [0] 28" xfId="161" hidden="1" xr:uid="{00000000-0005-0000-0000-0000AF280000}"/>
    <cellStyle name="Comma [0] 28" xfId="847" hidden="1" xr:uid="{00000000-0005-0000-0000-0000B7280000}"/>
    <cellStyle name="Comma [0] 28" xfId="509" hidden="1" xr:uid="{00000000-0005-0000-0000-0000B3280000}"/>
    <cellStyle name="Comma [0] 28" xfId="355" hidden="1" xr:uid="{00000000-0005-0000-0000-0000B2280000}"/>
    <cellStyle name="Comma [0] 28" xfId="1246" hidden="1" xr:uid="{00000000-0005-0000-0000-0000BD280000}"/>
    <cellStyle name="Comma [0] 28" xfId="1383" hidden="1" xr:uid="{00000000-0005-0000-0000-0000BE280000}"/>
    <cellStyle name="Comma [0] 28" xfId="62053" hidden="1" xr:uid="{00000000-0005-0000-0000-0000D7280000}"/>
    <cellStyle name="Comma [0] 28" xfId="62702" hidden="1" xr:uid="{00000000-0005-0000-0000-0000DF280000}"/>
    <cellStyle name="Comma [0] 28" xfId="62379" hidden="1" xr:uid="{00000000-0005-0000-0000-0000DB280000}"/>
    <cellStyle name="Comma [0] 28" xfId="62299" hidden="1" xr:uid="{00000000-0005-0000-0000-0000DA280000}"/>
    <cellStyle name="Comma [0] 28" xfId="1845" hidden="1" xr:uid="{00000000-0005-0000-0000-0000C3280000}"/>
    <cellStyle name="Comma [0] 28" xfId="2010" hidden="1" xr:uid="{00000000-0005-0000-0000-0000C4280000}"/>
    <cellStyle name="Comma [0] 28" xfId="61805" hidden="1" xr:uid="{00000000-0005-0000-0000-0000D4280000}"/>
    <cellStyle name="Comma [0] 28" xfId="62536" hidden="1" xr:uid="{00000000-0005-0000-0000-0000DD280000}"/>
    <cellStyle name="Comma [0] 28" xfId="61643" hidden="1" xr:uid="{00000000-0005-0000-0000-0000D2280000}"/>
    <cellStyle name="Comma [0] 28" xfId="61561" hidden="1" xr:uid="{00000000-0005-0000-0000-0000D1280000}"/>
    <cellStyle name="Comma [0] 28" xfId="62217" hidden="1" xr:uid="{00000000-0005-0000-0000-0000D9280000}"/>
    <cellStyle name="Comma [0] 28" xfId="2176" hidden="1" xr:uid="{00000000-0005-0000-0000-0000C7280000}"/>
    <cellStyle name="Comma [0] 28" xfId="61723" hidden="1" xr:uid="{00000000-0005-0000-0000-0000D3280000}"/>
    <cellStyle name="Comma [0] 28" xfId="63028" hidden="1" xr:uid="{00000000-0005-0000-0000-0000E3280000}"/>
    <cellStyle name="Comma [0] 28" xfId="62135" hidden="1" xr:uid="{00000000-0005-0000-0000-0000D8280000}"/>
    <cellStyle name="Comma [0] 28" xfId="2039" hidden="1" xr:uid="{00000000-0005-0000-0000-0000C6280000}"/>
    <cellStyle name="Comma [0] 28" xfId="1902" hidden="1" xr:uid="{00000000-0005-0000-0000-0000C5280000}"/>
    <cellStyle name="Comma [0] 28" xfId="62784" hidden="1" xr:uid="{00000000-0005-0000-0000-0000E0280000}"/>
    <cellStyle name="Comma [0] 28" xfId="62461" hidden="1" xr:uid="{00000000-0005-0000-0000-0000DC280000}"/>
    <cellStyle name="Comma [0] 28" xfId="2340" hidden="1" xr:uid="{00000000-0005-0000-0000-0000C8280000}"/>
    <cellStyle name="Comma [0] 280" xfId="4378" hidden="1" xr:uid="{00000000-0005-0000-0000-0000E5280000}"/>
    <cellStyle name="Comma [0] 280" xfId="33767" hidden="1" xr:uid="{00000000-0005-0000-0000-0000E6280000}"/>
    <cellStyle name="Comma [0] 2800" xfId="10050" hidden="1" xr:uid="{00000000-0005-0000-0000-0000E7280000}"/>
    <cellStyle name="Comma [0] 2800" xfId="39438" hidden="1" xr:uid="{00000000-0005-0000-0000-0000E8280000}"/>
    <cellStyle name="Comma [0] 2801" xfId="10058" hidden="1" xr:uid="{00000000-0005-0000-0000-0000E9280000}"/>
    <cellStyle name="Comma [0] 2801" xfId="39446" hidden="1" xr:uid="{00000000-0005-0000-0000-0000EA280000}"/>
    <cellStyle name="Comma [0] 2802" xfId="7583" hidden="1" xr:uid="{00000000-0005-0000-0000-0000EB280000}"/>
    <cellStyle name="Comma [0] 2802" xfId="36971" hidden="1" xr:uid="{00000000-0005-0000-0000-0000EC280000}"/>
    <cellStyle name="Comma [0] 2803" xfId="10044" hidden="1" xr:uid="{00000000-0005-0000-0000-0000ED280000}"/>
    <cellStyle name="Comma [0] 2803" xfId="39432" hidden="1" xr:uid="{00000000-0005-0000-0000-0000EE280000}"/>
    <cellStyle name="Comma [0] 2804" xfId="10077" hidden="1" xr:uid="{00000000-0005-0000-0000-0000EF280000}"/>
    <cellStyle name="Comma [0] 2804" xfId="39465" hidden="1" xr:uid="{00000000-0005-0000-0000-0000F0280000}"/>
    <cellStyle name="Comma [0] 2805" xfId="10085" hidden="1" xr:uid="{00000000-0005-0000-0000-0000F1280000}"/>
    <cellStyle name="Comma [0] 2805" xfId="39473" hidden="1" xr:uid="{00000000-0005-0000-0000-0000F2280000}"/>
    <cellStyle name="Comma [0] 2806" xfId="9994" hidden="1" xr:uid="{00000000-0005-0000-0000-0000F3280000}"/>
    <cellStyle name="Comma [0] 2806" xfId="39382" hidden="1" xr:uid="{00000000-0005-0000-0000-0000F4280000}"/>
    <cellStyle name="Comma [0] 2807" xfId="10073" hidden="1" xr:uid="{00000000-0005-0000-0000-0000F5280000}"/>
    <cellStyle name="Comma [0] 2807" xfId="39461" hidden="1" xr:uid="{00000000-0005-0000-0000-0000F6280000}"/>
    <cellStyle name="Comma [0] 2808" xfId="10094" hidden="1" xr:uid="{00000000-0005-0000-0000-0000F7280000}"/>
    <cellStyle name="Comma [0] 2808" xfId="39482" hidden="1" xr:uid="{00000000-0005-0000-0000-0000F8280000}"/>
    <cellStyle name="Comma [0] 2809" xfId="10096" hidden="1" xr:uid="{00000000-0005-0000-0000-0000F9280000}"/>
    <cellStyle name="Comma [0] 2809" xfId="39484" hidden="1" xr:uid="{00000000-0005-0000-0000-0000FA280000}"/>
    <cellStyle name="Comma [0] 281" xfId="5030" hidden="1" xr:uid="{00000000-0005-0000-0000-0000FB280000}"/>
    <cellStyle name="Comma [0] 281" xfId="34418" hidden="1" xr:uid="{00000000-0005-0000-0000-0000FC280000}"/>
    <cellStyle name="Comma [0] 2810" xfId="10055" hidden="1" xr:uid="{00000000-0005-0000-0000-0000FD280000}"/>
    <cellStyle name="Comma [0] 2810" xfId="39443" hidden="1" xr:uid="{00000000-0005-0000-0000-0000FE280000}"/>
    <cellStyle name="Comma [0] 2811" xfId="10000" hidden="1" xr:uid="{00000000-0005-0000-0000-0000FF280000}"/>
    <cellStyle name="Comma [0] 2811" xfId="39388" hidden="1" xr:uid="{00000000-0005-0000-0000-000000290000}"/>
    <cellStyle name="Comma [0] 2812" xfId="10053" hidden="1" xr:uid="{00000000-0005-0000-0000-000001290000}"/>
    <cellStyle name="Comma [0] 2812" xfId="39441" hidden="1" xr:uid="{00000000-0005-0000-0000-000002290000}"/>
    <cellStyle name="Comma [0] 2813" xfId="10037" hidden="1" xr:uid="{00000000-0005-0000-0000-000003290000}"/>
    <cellStyle name="Comma [0] 2813" xfId="39425" hidden="1" xr:uid="{00000000-0005-0000-0000-000004290000}"/>
    <cellStyle name="Comma [0] 2814" xfId="10033" hidden="1" xr:uid="{00000000-0005-0000-0000-000005290000}"/>
    <cellStyle name="Comma [0] 2814" xfId="39421" hidden="1" xr:uid="{00000000-0005-0000-0000-000006290000}"/>
    <cellStyle name="Comma [0] 2815" xfId="10104" hidden="1" xr:uid="{00000000-0005-0000-0000-000007290000}"/>
    <cellStyle name="Comma [0] 2815" xfId="39492" hidden="1" xr:uid="{00000000-0005-0000-0000-000008290000}"/>
    <cellStyle name="Comma [0] 2816" xfId="7594" hidden="1" xr:uid="{00000000-0005-0000-0000-000009290000}"/>
    <cellStyle name="Comma [0] 2816" xfId="36982" hidden="1" xr:uid="{00000000-0005-0000-0000-00000A290000}"/>
    <cellStyle name="Comma [0] 2817" xfId="7600" hidden="1" xr:uid="{00000000-0005-0000-0000-00000B290000}"/>
    <cellStyle name="Comma [0] 2817" xfId="36988" hidden="1" xr:uid="{00000000-0005-0000-0000-00000C290000}"/>
    <cellStyle name="Comma [0] 2818" xfId="10112" hidden="1" xr:uid="{00000000-0005-0000-0000-00000D290000}"/>
    <cellStyle name="Comma [0] 2818" xfId="39500" hidden="1" xr:uid="{00000000-0005-0000-0000-00000E290000}"/>
    <cellStyle name="Comma [0] 2819" xfId="10114" hidden="1" xr:uid="{00000000-0005-0000-0000-00000F290000}"/>
    <cellStyle name="Comma [0] 2819" xfId="39502" hidden="1" xr:uid="{00000000-0005-0000-0000-000010290000}"/>
    <cellStyle name="Comma [0] 282" xfId="5039" hidden="1" xr:uid="{00000000-0005-0000-0000-000011290000}"/>
    <cellStyle name="Comma [0] 282" xfId="34427" hidden="1" xr:uid="{00000000-0005-0000-0000-000012290000}"/>
    <cellStyle name="Comma [0] 2820" xfId="10063" hidden="1" xr:uid="{00000000-0005-0000-0000-000013290000}"/>
    <cellStyle name="Comma [0] 2820" xfId="39451" hidden="1" xr:uid="{00000000-0005-0000-0000-000014290000}"/>
    <cellStyle name="Comma [0] 2821" xfId="10039" hidden="1" xr:uid="{00000000-0005-0000-0000-000015290000}"/>
    <cellStyle name="Comma [0] 2821" xfId="39427" hidden="1" xr:uid="{00000000-0005-0000-0000-000016290000}"/>
    <cellStyle name="Comma [0] 2822" xfId="10074" hidden="1" xr:uid="{00000000-0005-0000-0000-000017290000}"/>
    <cellStyle name="Comma [0] 2822" xfId="39462" hidden="1" xr:uid="{00000000-0005-0000-0000-000018290000}"/>
    <cellStyle name="Comma [0] 2823" xfId="10006" hidden="1" xr:uid="{00000000-0005-0000-0000-000019290000}"/>
    <cellStyle name="Comma [0] 2823" xfId="39394" hidden="1" xr:uid="{00000000-0005-0000-0000-00001A290000}"/>
    <cellStyle name="Comma [0] 2824" xfId="10076" hidden="1" xr:uid="{00000000-0005-0000-0000-00001B290000}"/>
    <cellStyle name="Comma [0] 2824" xfId="39464" hidden="1" xr:uid="{00000000-0005-0000-0000-00001C290000}"/>
    <cellStyle name="Comma [0] 2825" xfId="10121" hidden="1" xr:uid="{00000000-0005-0000-0000-00001D290000}"/>
    <cellStyle name="Comma [0] 2825" xfId="39509" hidden="1" xr:uid="{00000000-0005-0000-0000-00001E290000}"/>
    <cellStyle name="Comma [0] 2826" xfId="10064" hidden="1" xr:uid="{00000000-0005-0000-0000-00001F290000}"/>
    <cellStyle name="Comma [0] 2826" xfId="39452" hidden="1" xr:uid="{00000000-0005-0000-0000-000020290000}"/>
    <cellStyle name="Comma [0] 2827" xfId="10021" hidden="1" xr:uid="{00000000-0005-0000-0000-000021290000}"/>
    <cellStyle name="Comma [0] 2827" xfId="39409" hidden="1" xr:uid="{00000000-0005-0000-0000-000022290000}"/>
    <cellStyle name="Comma [0] 2828" xfId="10127" hidden="1" xr:uid="{00000000-0005-0000-0000-000023290000}"/>
    <cellStyle name="Comma [0] 2828" xfId="39515" hidden="1" xr:uid="{00000000-0005-0000-0000-000024290000}"/>
    <cellStyle name="Comma [0] 2829" xfId="10129" hidden="1" xr:uid="{00000000-0005-0000-0000-000025290000}"/>
    <cellStyle name="Comma [0] 2829" xfId="39517" hidden="1" xr:uid="{00000000-0005-0000-0000-000026290000}"/>
    <cellStyle name="Comma [0] 283" xfId="5050" hidden="1" xr:uid="{00000000-0005-0000-0000-000027290000}"/>
    <cellStyle name="Comma [0] 283" xfId="34438" hidden="1" xr:uid="{00000000-0005-0000-0000-000028290000}"/>
    <cellStyle name="Comma [0] 2830" xfId="10082" hidden="1" xr:uid="{00000000-0005-0000-0000-000029290000}"/>
    <cellStyle name="Comma [0] 2830" xfId="39470" hidden="1" xr:uid="{00000000-0005-0000-0000-00002A290000}"/>
    <cellStyle name="Comma [0] 2831" xfId="10088" hidden="1" xr:uid="{00000000-0005-0000-0000-00002B290000}"/>
    <cellStyle name="Comma [0] 2831" xfId="39476" hidden="1" xr:uid="{00000000-0005-0000-0000-00002C290000}"/>
    <cellStyle name="Comma [0] 2832" xfId="7590" hidden="1" xr:uid="{00000000-0005-0000-0000-00002D290000}"/>
    <cellStyle name="Comma [0] 2832" xfId="36978" hidden="1" xr:uid="{00000000-0005-0000-0000-00002E290000}"/>
    <cellStyle name="Comma [0] 2833" xfId="10038" hidden="1" xr:uid="{00000000-0005-0000-0000-00002F290000}"/>
    <cellStyle name="Comma [0] 2833" xfId="39426" hidden="1" xr:uid="{00000000-0005-0000-0000-000030290000}"/>
    <cellStyle name="Comma [0] 2834" xfId="10046" hidden="1" xr:uid="{00000000-0005-0000-0000-000031290000}"/>
    <cellStyle name="Comma [0] 2834" xfId="39434" hidden="1" xr:uid="{00000000-0005-0000-0000-000032290000}"/>
    <cellStyle name="Comma [0] 2835" xfId="10135" hidden="1" xr:uid="{00000000-0005-0000-0000-000033290000}"/>
    <cellStyle name="Comma [0] 2835" xfId="39523" hidden="1" xr:uid="{00000000-0005-0000-0000-000034290000}"/>
    <cellStyle name="Comma [0] 2836" xfId="10049" hidden="1" xr:uid="{00000000-0005-0000-0000-000035290000}"/>
    <cellStyle name="Comma [0] 2836" xfId="39437" hidden="1" xr:uid="{00000000-0005-0000-0000-000036290000}"/>
    <cellStyle name="Comma [0] 2837" xfId="10009" hidden="1" xr:uid="{00000000-0005-0000-0000-000037290000}"/>
    <cellStyle name="Comma [0] 2837" xfId="39397" hidden="1" xr:uid="{00000000-0005-0000-0000-000038290000}"/>
    <cellStyle name="Comma [0] 2838" xfId="10140" hidden="1" xr:uid="{00000000-0005-0000-0000-000039290000}"/>
    <cellStyle name="Comma [0] 2838" xfId="39528" hidden="1" xr:uid="{00000000-0005-0000-0000-00003A290000}"/>
    <cellStyle name="Comma [0] 2839" xfId="10142" hidden="1" xr:uid="{00000000-0005-0000-0000-00003B290000}"/>
    <cellStyle name="Comma [0] 2839" xfId="39530" hidden="1" xr:uid="{00000000-0005-0000-0000-00003C290000}"/>
    <cellStyle name="Comma [0] 284" xfId="5056" hidden="1" xr:uid="{00000000-0005-0000-0000-00003D290000}"/>
    <cellStyle name="Comma [0] 284" xfId="34444" hidden="1" xr:uid="{00000000-0005-0000-0000-00003E290000}"/>
    <cellStyle name="Comma [0] 2840" xfId="10101" hidden="1" xr:uid="{00000000-0005-0000-0000-00003F290000}"/>
    <cellStyle name="Comma [0] 2840" xfId="39489" hidden="1" xr:uid="{00000000-0005-0000-0000-000040290000}"/>
    <cellStyle name="Comma [0] 2841" xfId="10107" hidden="1" xr:uid="{00000000-0005-0000-0000-000041290000}"/>
    <cellStyle name="Comma [0] 2841" xfId="39495" hidden="1" xr:uid="{00000000-0005-0000-0000-000042290000}"/>
    <cellStyle name="Comma [0] 2842" xfId="10008" hidden="1" xr:uid="{00000000-0005-0000-0000-000043290000}"/>
    <cellStyle name="Comma [0] 2842" xfId="39396" hidden="1" xr:uid="{00000000-0005-0000-0000-000044290000}"/>
    <cellStyle name="Comma [0] 2843" xfId="10089" hidden="1" xr:uid="{00000000-0005-0000-0000-000045290000}"/>
    <cellStyle name="Comma [0] 2843" xfId="39477" hidden="1" xr:uid="{00000000-0005-0000-0000-000046290000}"/>
    <cellStyle name="Comma [0] 2844" xfId="10068" hidden="1" xr:uid="{00000000-0005-0000-0000-000047290000}"/>
    <cellStyle name="Comma [0] 2844" xfId="39456" hidden="1" xr:uid="{00000000-0005-0000-0000-000048290000}"/>
    <cellStyle name="Comma [0] 2845" xfId="10146" hidden="1" xr:uid="{00000000-0005-0000-0000-000049290000}"/>
    <cellStyle name="Comma [0] 2845" xfId="39534" hidden="1" xr:uid="{00000000-0005-0000-0000-00004A290000}"/>
    <cellStyle name="Comma [0] 2846" xfId="10087" hidden="1" xr:uid="{00000000-0005-0000-0000-00004B290000}"/>
    <cellStyle name="Comma [0] 2846" xfId="39475" hidden="1" xr:uid="{00000000-0005-0000-0000-00004C290000}"/>
    <cellStyle name="Comma [0] 2847" xfId="10025" hidden="1" xr:uid="{00000000-0005-0000-0000-00004D290000}"/>
    <cellStyle name="Comma [0] 2847" xfId="39413" hidden="1" xr:uid="{00000000-0005-0000-0000-00004E290000}"/>
    <cellStyle name="Comma [0] 2848" xfId="10153" hidden="1" xr:uid="{00000000-0005-0000-0000-00004F290000}"/>
    <cellStyle name="Comma [0] 2848" xfId="39541" hidden="1" xr:uid="{00000000-0005-0000-0000-000050290000}"/>
    <cellStyle name="Comma [0] 2849" xfId="10155" hidden="1" xr:uid="{00000000-0005-0000-0000-000051290000}"/>
    <cellStyle name="Comma [0] 2849" xfId="39543" hidden="1" xr:uid="{00000000-0005-0000-0000-000052290000}"/>
    <cellStyle name="Comma [0] 285" xfId="5038" hidden="1" xr:uid="{00000000-0005-0000-0000-000053290000}"/>
    <cellStyle name="Comma [0] 285" xfId="34426" hidden="1" xr:uid="{00000000-0005-0000-0000-000054290000}"/>
    <cellStyle name="Comma [0] 2850" xfId="10119" hidden="1" xr:uid="{00000000-0005-0000-0000-000055290000}"/>
    <cellStyle name="Comma [0] 2850" xfId="39507" hidden="1" xr:uid="{00000000-0005-0000-0000-000056290000}"/>
    <cellStyle name="Comma [0] 2851" xfId="10124" hidden="1" xr:uid="{00000000-0005-0000-0000-000057290000}"/>
    <cellStyle name="Comma [0] 2851" xfId="39512" hidden="1" xr:uid="{00000000-0005-0000-0000-000058290000}"/>
    <cellStyle name="Comma [0] 2852" xfId="7581" hidden="1" xr:uid="{00000000-0005-0000-0000-000059290000}"/>
    <cellStyle name="Comma [0] 2852" xfId="36969" hidden="1" xr:uid="{00000000-0005-0000-0000-00005A290000}"/>
    <cellStyle name="Comma [0] 2853" xfId="10108" hidden="1" xr:uid="{00000000-0005-0000-0000-00005B290000}"/>
    <cellStyle name="Comma [0] 2853" xfId="39496" hidden="1" xr:uid="{00000000-0005-0000-0000-00005C290000}"/>
    <cellStyle name="Comma [0] 2854" xfId="10013" hidden="1" xr:uid="{00000000-0005-0000-0000-00005D290000}"/>
    <cellStyle name="Comma [0] 2854" xfId="39401" hidden="1" xr:uid="{00000000-0005-0000-0000-00005E290000}"/>
    <cellStyle name="Comma [0] 2855" xfId="10159" hidden="1" xr:uid="{00000000-0005-0000-0000-00005F290000}"/>
    <cellStyle name="Comma [0] 2855" xfId="39547" hidden="1" xr:uid="{00000000-0005-0000-0000-000060290000}"/>
    <cellStyle name="Comma [0] 2856" xfId="10106" hidden="1" xr:uid="{00000000-0005-0000-0000-000061290000}"/>
    <cellStyle name="Comma [0] 2856" xfId="39494" hidden="1" xr:uid="{00000000-0005-0000-0000-000062290000}"/>
    <cellStyle name="Comma [0] 2857" xfId="10045" hidden="1" xr:uid="{00000000-0005-0000-0000-000063290000}"/>
    <cellStyle name="Comma [0] 2857" xfId="39433" hidden="1" xr:uid="{00000000-0005-0000-0000-000064290000}"/>
    <cellStyle name="Comma [0] 2858" xfId="10163" hidden="1" xr:uid="{00000000-0005-0000-0000-000065290000}"/>
    <cellStyle name="Comma [0] 2858" xfId="39551" hidden="1" xr:uid="{00000000-0005-0000-0000-000066290000}"/>
    <cellStyle name="Comma [0] 2859" xfId="10165" hidden="1" xr:uid="{00000000-0005-0000-0000-000067290000}"/>
    <cellStyle name="Comma [0] 2859" xfId="39553" hidden="1" xr:uid="{00000000-0005-0000-0000-000068290000}"/>
    <cellStyle name="Comma [0] 286" xfId="5048" hidden="1" xr:uid="{00000000-0005-0000-0000-000069290000}"/>
    <cellStyle name="Comma [0] 286" xfId="34436" hidden="1" xr:uid="{00000000-0005-0000-0000-00006A290000}"/>
    <cellStyle name="Comma [0] 2860" xfId="10133" hidden="1" xr:uid="{00000000-0005-0000-0000-00006B290000}"/>
    <cellStyle name="Comma [0] 2860" xfId="39521" hidden="1" xr:uid="{00000000-0005-0000-0000-00006C290000}"/>
    <cellStyle name="Comma [0] 2861" xfId="10137" hidden="1" xr:uid="{00000000-0005-0000-0000-00006D290000}"/>
    <cellStyle name="Comma [0] 2861" xfId="39525" hidden="1" xr:uid="{00000000-0005-0000-0000-00006E290000}"/>
    <cellStyle name="Comma [0] 2862" xfId="10027" hidden="1" xr:uid="{00000000-0005-0000-0000-00006F290000}"/>
    <cellStyle name="Comma [0] 2862" xfId="39415" hidden="1" xr:uid="{00000000-0005-0000-0000-000070290000}"/>
    <cellStyle name="Comma [0] 2863" xfId="10125" hidden="1" xr:uid="{00000000-0005-0000-0000-000071290000}"/>
    <cellStyle name="Comma [0] 2863" xfId="39513" hidden="1" xr:uid="{00000000-0005-0000-0000-000072290000}"/>
    <cellStyle name="Comma [0] 2864" xfId="10017" hidden="1" xr:uid="{00000000-0005-0000-0000-000073290000}"/>
    <cellStyle name="Comma [0] 2864" xfId="39405" hidden="1" xr:uid="{00000000-0005-0000-0000-000074290000}"/>
    <cellStyle name="Comma [0] 2865" xfId="10169" hidden="1" xr:uid="{00000000-0005-0000-0000-000075290000}"/>
    <cellStyle name="Comma [0] 2865" xfId="39557" hidden="1" xr:uid="{00000000-0005-0000-0000-000076290000}"/>
    <cellStyle name="Comma [0] 2866" xfId="10123" hidden="1" xr:uid="{00000000-0005-0000-0000-000077290000}"/>
    <cellStyle name="Comma [0] 2866" xfId="39511" hidden="1" xr:uid="{00000000-0005-0000-0000-000078290000}"/>
    <cellStyle name="Comma [0] 2867" xfId="10092" hidden="1" xr:uid="{00000000-0005-0000-0000-000079290000}"/>
    <cellStyle name="Comma [0] 2867" xfId="39480" hidden="1" xr:uid="{00000000-0005-0000-0000-00007A290000}"/>
    <cellStyle name="Comma [0] 2868" xfId="10173" hidden="1" xr:uid="{00000000-0005-0000-0000-00007B290000}"/>
    <cellStyle name="Comma [0] 2868" xfId="39561" hidden="1" xr:uid="{00000000-0005-0000-0000-00007C290000}"/>
    <cellStyle name="Comma [0] 2869" xfId="10175" hidden="1" xr:uid="{00000000-0005-0000-0000-00007D290000}"/>
    <cellStyle name="Comma [0] 2869" xfId="39563" hidden="1" xr:uid="{00000000-0005-0000-0000-00007E290000}"/>
    <cellStyle name="Comma [0] 287" xfId="5068" hidden="1" xr:uid="{00000000-0005-0000-0000-00007F290000}"/>
    <cellStyle name="Comma [0] 287" xfId="34456" hidden="1" xr:uid="{00000000-0005-0000-0000-000080290000}"/>
    <cellStyle name="Comma [0] 2870" xfId="10161" hidden="1" xr:uid="{00000000-0005-0000-0000-000081290000}"/>
    <cellStyle name="Comma [0] 2870" xfId="39549" hidden="1" xr:uid="{00000000-0005-0000-0000-000082290000}"/>
    <cellStyle name="Comma [0] 2871" xfId="10148" hidden="1" xr:uid="{00000000-0005-0000-0000-000083290000}"/>
    <cellStyle name="Comma [0] 2871" xfId="39536" hidden="1" xr:uid="{00000000-0005-0000-0000-000084290000}"/>
    <cellStyle name="Comma [0] 2872" xfId="10172" hidden="1" xr:uid="{00000000-0005-0000-0000-000085290000}"/>
    <cellStyle name="Comma [0] 2872" xfId="39560" hidden="1" xr:uid="{00000000-0005-0000-0000-000086290000}"/>
    <cellStyle name="Comma [0] 2873" xfId="10138" hidden="1" xr:uid="{00000000-0005-0000-0000-000087290000}"/>
    <cellStyle name="Comma [0] 2873" xfId="39526" hidden="1" xr:uid="{00000000-0005-0000-0000-000088290000}"/>
    <cellStyle name="Comma [0] 2874" xfId="10110" hidden="1" xr:uid="{00000000-0005-0000-0000-000089290000}"/>
    <cellStyle name="Comma [0] 2874" xfId="39498" hidden="1" xr:uid="{00000000-0005-0000-0000-00008A290000}"/>
    <cellStyle name="Comma [0] 2875" xfId="10177" hidden="1" xr:uid="{00000000-0005-0000-0000-00008B290000}"/>
    <cellStyle name="Comma [0] 2875" xfId="39565" hidden="1" xr:uid="{00000000-0005-0000-0000-00008C290000}"/>
    <cellStyle name="Comma [0] 2876" xfId="10134" hidden="1" xr:uid="{00000000-0005-0000-0000-00008D290000}"/>
    <cellStyle name="Comma [0] 2876" xfId="39522" hidden="1" xr:uid="{00000000-0005-0000-0000-00008E290000}"/>
    <cellStyle name="Comma [0] 2877" xfId="10168" hidden="1" xr:uid="{00000000-0005-0000-0000-00008F290000}"/>
    <cellStyle name="Comma [0] 2877" xfId="39556" hidden="1" xr:uid="{00000000-0005-0000-0000-000090290000}"/>
    <cellStyle name="Comma [0] 2878" xfId="10181" hidden="1" xr:uid="{00000000-0005-0000-0000-000091290000}"/>
    <cellStyle name="Comma [0] 2878" xfId="39569" hidden="1" xr:uid="{00000000-0005-0000-0000-000092290000}"/>
    <cellStyle name="Comma [0] 2879" xfId="10183" hidden="1" xr:uid="{00000000-0005-0000-0000-000093290000}"/>
    <cellStyle name="Comma [0] 2879" xfId="39571" hidden="1" xr:uid="{00000000-0005-0000-0000-000094290000}"/>
    <cellStyle name="Comma [0] 288" xfId="5070" hidden="1" xr:uid="{00000000-0005-0000-0000-000095290000}"/>
    <cellStyle name="Comma [0] 288" xfId="34458" hidden="1" xr:uid="{00000000-0005-0000-0000-000096290000}"/>
    <cellStyle name="Comma [0] 2880" xfId="10051" hidden="1" xr:uid="{00000000-0005-0000-0000-000097290000}"/>
    <cellStyle name="Comma [0] 2880" xfId="39439" hidden="1" xr:uid="{00000000-0005-0000-0000-000098290000}"/>
    <cellStyle name="Comma [0] 2881" xfId="10171" hidden="1" xr:uid="{00000000-0005-0000-0000-000099290000}"/>
    <cellStyle name="Comma [0] 2881" xfId="39559" hidden="1" xr:uid="{00000000-0005-0000-0000-00009A290000}"/>
    <cellStyle name="Comma [0] 2882" xfId="10111" hidden="1" xr:uid="{00000000-0005-0000-0000-00009B290000}"/>
    <cellStyle name="Comma [0] 2882" xfId="39499" hidden="1" xr:uid="{00000000-0005-0000-0000-00009C290000}"/>
    <cellStyle name="Comma [0] 2883" xfId="10145" hidden="1" xr:uid="{00000000-0005-0000-0000-00009D290000}"/>
    <cellStyle name="Comma [0] 2883" xfId="39533" hidden="1" xr:uid="{00000000-0005-0000-0000-00009E290000}"/>
    <cellStyle name="Comma [0] 2884" xfId="10158" hidden="1" xr:uid="{00000000-0005-0000-0000-00009F290000}"/>
    <cellStyle name="Comma [0] 2884" xfId="39546" hidden="1" xr:uid="{00000000-0005-0000-0000-0000A0290000}"/>
    <cellStyle name="Comma [0] 2885" xfId="10186" hidden="1" xr:uid="{00000000-0005-0000-0000-0000A1290000}"/>
    <cellStyle name="Comma [0] 2885" xfId="39574" hidden="1" xr:uid="{00000000-0005-0000-0000-0000A2290000}"/>
    <cellStyle name="Comma [0] 2886" xfId="10149" hidden="1" xr:uid="{00000000-0005-0000-0000-0000A3290000}"/>
    <cellStyle name="Comma [0] 2886" xfId="39537" hidden="1" xr:uid="{00000000-0005-0000-0000-0000A4290000}"/>
    <cellStyle name="Comma [0] 2887" xfId="10109" hidden="1" xr:uid="{00000000-0005-0000-0000-0000A5290000}"/>
    <cellStyle name="Comma [0] 2887" xfId="39497" hidden="1" xr:uid="{00000000-0005-0000-0000-0000A6290000}"/>
    <cellStyle name="Comma [0] 2888" xfId="10188" hidden="1" xr:uid="{00000000-0005-0000-0000-0000A7290000}"/>
    <cellStyle name="Comma [0] 2888" xfId="39576" hidden="1" xr:uid="{00000000-0005-0000-0000-0000A8290000}"/>
    <cellStyle name="Comma [0] 2889" xfId="10190" hidden="1" xr:uid="{00000000-0005-0000-0000-0000A9290000}"/>
    <cellStyle name="Comma [0] 2889" xfId="39578" hidden="1" xr:uid="{00000000-0005-0000-0000-0000AA290000}"/>
    <cellStyle name="Comma [0] 289" xfId="5021" hidden="1" xr:uid="{00000000-0005-0000-0000-0000AB290000}"/>
    <cellStyle name="Comma [0] 289" xfId="34409" hidden="1" xr:uid="{00000000-0005-0000-0000-0000AC290000}"/>
    <cellStyle name="Comma [0] 2890" xfId="10249" hidden="1" xr:uid="{00000000-0005-0000-0000-0000AD290000}"/>
    <cellStyle name="Comma [0] 2890" xfId="39637" hidden="1" xr:uid="{00000000-0005-0000-0000-0000AE290000}"/>
    <cellStyle name="Comma [0] 2891" xfId="10268" hidden="1" xr:uid="{00000000-0005-0000-0000-0000AF290000}"/>
    <cellStyle name="Comma [0] 2891" xfId="39656" hidden="1" xr:uid="{00000000-0005-0000-0000-0000B0290000}"/>
    <cellStyle name="Comma [0] 2892" xfId="10275" hidden="1" xr:uid="{00000000-0005-0000-0000-0000B1290000}"/>
    <cellStyle name="Comma [0] 2892" xfId="39663" hidden="1" xr:uid="{00000000-0005-0000-0000-0000B2290000}"/>
    <cellStyle name="Comma [0] 2893" xfId="10282" hidden="1" xr:uid="{00000000-0005-0000-0000-0000B3290000}"/>
    <cellStyle name="Comma [0] 2893" xfId="39670" hidden="1" xr:uid="{00000000-0005-0000-0000-0000B4290000}"/>
    <cellStyle name="Comma [0] 2894" xfId="10287" hidden="1" xr:uid="{00000000-0005-0000-0000-0000B5290000}"/>
    <cellStyle name="Comma [0] 2894" xfId="39675" hidden="1" xr:uid="{00000000-0005-0000-0000-0000B6290000}"/>
    <cellStyle name="Comma [0] 2895" xfId="10274" hidden="1" xr:uid="{00000000-0005-0000-0000-0000B7290000}"/>
    <cellStyle name="Comma [0] 2895" xfId="39662" hidden="1" xr:uid="{00000000-0005-0000-0000-0000B8290000}"/>
    <cellStyle name="Comma [0] 2896" xfId="10279" hidden="1" xr:uid="{00000000-0005-0000-0000-0000B9290000}"/>
    <cellStyle name="Comma [0] 2896" xfId="39667" hidden="1" xr:uid="{00000000-0005-0000-0000-0000BA290000}"/>
    <cellStyle name="Comma [0] 2897" xfId="10291" hidden="1" xr:uid="{00000000-0005-0000-0000-0000BB290000}"/>
    <cellStyle name="Comma [0] 2897" xfId="39679" hidden="1" xr:uid="{00000000-0005-0000-0000-0000BC290000}"/>
    <cellStyle name="Comma [0] 2898" xfId="10293" hidden="1" xr:uid="{00000000-0005-0000-0000-0000BD290000}"/>
    <cellStyle name="Comma [0] 2898" xfId="39681" hidden="1" xr:uid="{00000000-0005-0000-0000-0000BE290000}"/>
    <cellStyle name="Comma [0] 2899" xfId="10264" hidden="1" xr:uid="{00000000-0005-0000-0000-0000BF290000}"/>
    <cellStyle name="Comma [0] 2899" xfId="39652" hidden="1" xr:uid="{00000000-0005-0000-0000-0000C0290000}"/>
    <cellStyle name="Comma [0] 29" xfId="328" hidden="1" xr:uid="{00000000-0005-0000-0000-0000C2290000}"/>
    <cellStyle name="Comma [0] 29" xfId="163" hidden="1" xr:uid="{00000000-0005-0000-0000-0000C1290000}"/>
    <cellStyle name="Comma [0] 29" xfId="2063" hidden="1" xr:uid="{00000000-0005-0000-0000-0000DC290000}"/>
    <cellStyle name="Comma [0] 29" xfId="407" hidden="1" xr:uid="{00000000-0005-0000-0000-0000C8290000}"/>
    <cellStyle name="Comma [0] 29" xfId="1519" hidden="1" xr:uid="{00000000-0005-0000-0000-0000D1290000}"/>
    <cellStyle name="Comma [0] 29" xfId="1014" hidden="1" xr:uid="{00000000-0005-0000-0000-0000CA290000}"/>
    <cellStyle name="Comma [0] 29" xfId="61232" hidden="1" xr:uid="{00000000-0005-0000-0000-0000DF290000}"/>
    <cellStyle name="Comma [0] 29" xfId="59" hidden="1" xr:uid="{00000000-0005-0000-0000-0000C4290000}"/>
    <cellStyle name="Comma [0] 29" xfId="1356" hidden="1" xr:uid="{00000000-0005-0000-0000-0000CE290000}"/>
    <cellStyle name="Comma [0] 29" xfId="676" hidden="1" xr:uid="{00000000-0005-0000-0000-0000C6290000}"/>
    <cellStyle name="Comma [0] 29" xfId="61480" hidden="1" xr:uid="{00000000-0005-0000-0000-0000E2290000}"/>
    <cellStyle name="Comma [0] 29" xfId="1191" hidden="1" xr:uid="{00000000-0005-0000-0000-0000CD290000}"/>
    <cellStyle name="Comma [0] 29" xfId="745" hidden="1" xr:uid="{00000000-0005-0000-0000-0000CC290000}"/>
    <cellStyle name="Comma [0] 29" xfId="216" hidden="1" xr:uid="{00000000-0005-0000-0000-0000C3290000}"/>
    <cellStyle name="Comma [0] 29" xfId="1087" hidden="1" xr:uid="{00000000-0005-0000-0000-0000D0290000}"/>
    <cellStyle name="Comma [0] 29" xfId="1244" hidden="1" xr:uid="{00000000-0005-0000-0000-0000CF290000}"/>
    <cellStyle name="Comma [0] 29" xfId="564" hidden="1" xr:uid="{00000000-0005-0000-0000-0000C7290000}"/>
    <cellStyle name="Comma [0] 29" xfId="1572" hidden="1" xr:uid="{00000000-0005-0000-0000-0000D3290000}"/>
    <cellStyle name="Comma [0] 29" xfId="1684" hidden="1" xr:uid="{00000000-0005-0000-0000-0000D2290000}"/>
    <cellStyle name="Comma [0] 29" xfId="902" hidden="1" xr:uid="{00000000-0005-0000-0000-0000CB290000}"/>
    <cellStyle name="Comma [0] 29" xfId="62301" hidden="1" xr:uid="{00000000-0005-0000-0000-0000EC290000}"/>
    <cellStyle name="Comma [0] 29" xfId="1900" hidden="1" xr:uid="{00000000-0005-0000-0000-0000D7290000}"/>
    <cellStyle name="Comma [0] 29" xfId="2012" hidden="1" xr:uid="{00000000-0005-0000-0000-0000D6290000}"/>
    <cellStyle name="Comma [0] 29" xfId="62620" hidden="1" xr:uid="{00000000-0005-0000-0000-0000F0290000}"/>
    <cellStyle name="Comma [0] 29" xfId="2342" hidden="1" xr:uid="{00000000-0005-0000-0000-0000DA290000}"/>
    <cellStyle name="Comma [0] 29" xfId="2178" hidden="1" xr:uid="{00000000-0005-0000-0000-0000D9290000}"/>
    <cellStyle name="Comma [0] 29" xfId="62950" hidden="1" xr:uid="{00000000-0005-0000-0000-0000F4290000}"/>
    <cellStyle name="Comma [0] 29" xfId="1415" hidden="1" xr:uid="{00000000-0005-0000-0000-0000D4290000}"/>
    <cellStyle name="Comma [0] 29" xfId="33890" hidden="1" xr:uid="{00000000-0005-0000-0000-0000DE290000}"/>
    <cellStyle name="Comma [0] 29" xfId="4501" hidden="1" xr:uid="{00000000-0005-0000-0000-0000DD290000}"/>
    <cellStyle name="Comma [0] 29" xfId="849" hidden="1" xr:uid="{00000000-0005-0000-0000-0000C9290000}"/>
    <cellStyle name="Comma [0] 29" xfId="61398" hidden="1" xr:uid="{00000000-0005-0000-0000-0000E1290000}"/>
    <cellStyle name="Comma [0] 29" xfId="61314" hidden="1" xr:uid="{00000000-0005-0000-0000-0000E0290000}"/>
    <cellStyle name="Comma [0] 29" xfId="511" hidden="1" xr:uid="{00000000-0005-0000-0000-0000C5290000}"/>
    <cellStyle name="Comma [0] 29" xfId="2231" hidden="1" xr:uid="{00000000-0005-0000-0000-0000DB290000}"/>
    <cellStyle name="Comma [0] 29" xfId="61725" hidden="1" xr:uid="{00000000-0005-0000-0000-0000E5290000}"/>
    <cellStyle name="Comma [0] 29" xfId="61645" hidden="1" xr:uid="{00000000-0005-0000-0000-0000E4290000}"/>
    <cellStyle name="Comma [0] 29" xfId="62786" hidden="1" xr:uid="{00000000-0005-0000-0000-0000F2290000}"/>
    <cellStyle name="Comma [0] 29" xfId="61971" hidden="1" xr:uid="{00000000-0005-0000-0000-0000E8290000}"/>
    <cellStyle name="Comma [0] 29" xfId="61889" hidden="1" xr:uid="{00000000-0005-0000-0000-0000E7290000}"/>
    <cellStyle name="Comma [0] 29" xfId="62463" hidden="1" xr:uid="{00000000-0005-0000-0000-0000EE290000}"/>
    <cellStyle name="Comma [0] 29" xfId="62219" hidden="1" xr:uid="{00000000-0005-0000-0000-0000EB290000}"/>
    <cellStyle name="Comma [0] 29" xfId="62137" hidden="1" xr:uid="{00000000-0005-0000-0000-0000EA290000}"/>
    <cellStyle name="Comma [0] 29" xfId="61563" hidden="1" xr:uid="{00000000-0005-0000-0000-0000E3290000}"/>
    <cellStyle name="Comma [0] 29" xfId="62704" hidden="1" xr:uid="{00000000-0005-0000-0000-0000F1290000}"/>
    <cellStyle name="Comma [0] 29" xfId="1743" hidden="1" xr:uid="{00000000-0005-0000-0000-0000D8290000}"/>
    <cellStyle name="Comma [0] 29" xfId="62868" hidden="1" xr:uid="{00000000-0005-0000-0000-0000F3290000}"/>
    <cellStyle name="Comma [0] 29" xfId="61807" hidden="1" xr:uid="{00000000-0005-0000-0000-0000E6290000}"/>
    <cellStyle name="Comma [0] 29" xfId="62381" hidden="1" xr:uid="{00000000-0005-0000-0000-0000ED290000}"/>
    <cellStyle name="Comma [0] 29" xfId="1847" hidden="1" xr:uid="{00000000-0005-0000-0000-0000D5290000}"/>
    <cellStyle name="Comma [0] 29" xfId="62538" hidden="1" xr:uid="{00000000-0005-0000-0000-0000EF290000}"/>
    <cellStyle name="Comma [0] 29" xfId="62055" hidden="1" xr:uid="{00000000-0005-0000-0000-0000E9290000}"/>
    <cellStyle name="Comma [0] 29" xfId="63112" hidden="1" xr:uid="{00000000-0005-0000-0000-0000F6290000}"/>
    <cellStyle name="Comma [0] 29" xfId="63030" hidden="1" xr:uid="{00000000-0005-0000-0000-0000F5290000}"/>
    <cellStyle name="Comma [0] 290" xfId="4366" hidden="1" xr:uid="{00000000-0005-0000-0000-0000F7290000}"/>
    <cellStyle name="Comma [0] 290" xfId="33755" hidden="1" xr:uid="{00000000-0005-0000-0000-0000F8290000}"/>
    <cellStyle name="Comma [0] 2900" xfId="10253" hidden="1" xr:uid="{00000000-0005-0000-0000-0000F9290000}"/>
    <cellStyle name="Comma [0] 2900" xfId="39641" hidden="1" xr:uid="{00000000-0005-0000-0000-0000FA290000}"/>
    <cellStyle name="Comma [0] 2901" xfId="10304" hidden="1" xr:uid="{00000000-0005-0000-0000-0000FB290000}"/>
    <cellStyle name="Comma [0] 2901" xfId="39692" hidden="1" xr:uid="{00000000-0005-0000-0000-0000FC290000}"/>
    <cellStyle name="Comma [0] 2902" xfId="10313" hidden="1" xr:uid="{00000000-0005-0000-0000-0000FD290000}"/>
    <cellStyle name="Comma [0] 2902" xfId="39701" hidden="1" xr:uid="{00000000-0005-0000-0000-0000FE290000}"/>
    <cellStyle name="Comma [0] 2903" xfId="10324" hidden="1" xr:uid="{00000000-0005-0000-0000-0000FF290000}"/>
    <cellStyle name="Comma [0] 2903" xfId="39712" hidden="1" xr:uid="{00000000-0005-0000-0000-0000002A0000}"/>
    <cellStyle name="Comma [0] 2904" xfId="10330" hidden="1" xr:uid="{00000000-0005-0000-0000-0000012A0000}"/>
    <cellStyle name="Comma [0] 2904" xfId="39718" hidden="1" xr:uid="{00000000-0005-0000-0000-0000022A0000}"/>
    <cellStyle name="Comma [0] 2905" xfId="10312" hidden="1" xr:uid="{00000000-0005-0000-0000-0000032A0000}"/>
    <cellStyle name="Comma [0] 2905" xfId="39700" hidden="1" xr:uid="{00000000-0005-0000-0000-0000042A0000}"/>
    <cellStyle name="Comma [0] 2906" xfId="10322" hidden="1" xr:uid="{00000000-0005-0000-0000-0000052A0000}"/>
    <cellStyle name="Comma [0] 2906" xfId="39710" hidden="1" xr:uid="{00000000-0005-0000-0000-0000062A0000}"/>
    <cellStyle name="Comma [0] 2907" xfId="10342" hidden="1" xr:uid="{00000000-0005-0000-0000-0000072A0000}"/>
    <cellStyle name="Comma [0] 2907" xfId="39730" hidden="1" xr:uid="{00000000-0005-0000-0000-0000082A0000}"/>
    <cellStyle name="Comma [0] 2908" xfId="10344" hidden="1" xr:uid="{00000000-0005-0000-0000-0000092A0000}"/>
    <cellStyle name="Comma [0] 2908" xfId="39732" hidden="1" xr:uid="{00000000-0005-0000-0000-00000A2A0000}"/>
    <cellStyle name="Comma [0] 2909" xfId="10295" hidden="1" xr:uid="{00000000-0005-0000-0000-00000B2A0000}"/>
    <cellStyle name="Comma [0] 2909" xfId="39683" hidden="1" xr:uid="{00000000-0005-0000-0000-00000C2A0000}"/>
    <cellStyle name="Comma [0] 291" xfId="5024" hidden="1" xr:uid="{00000000-0005-0000-0000-00000D2A0000}"/>
    <cellStyle name="Comma [0] 291" xfId="34412" hidden="1" xr:uid="{00000000-0005-0000-0000-00000E2A0000}"/>
    <cellStyle name="Comma [0] 2910" xfId="10256" hidden="1" xr:uid="{00000000-0005-0000-0000-00000F2A0000}"/>
    <cellStyle name="Comma [0] 2910" xfId="39644" hidden="1" xr:uid="{00000000-0005-0000-0000-0000102A0000}"/>
    <cellStyle name="Comma [0] 2911" xfId="10298" hidden="1" xr:uid="{00000000-0005-0000-0000-0000112A0000}"/>
    <cellStyle name="Comma [0] 2911" xfId="39686" hidden="1" xr:uid="{00000000-0005-0000-0000-0000122A0000}"/>
    <cellStyle name="Comma [0] 2912" xfId="10261" hidden="1" xr:uid="{00000000-0005-0000-0000-0000132A0000}"/>
    <cellStyle name="Comma [0] 2912" xfId="39649" hidden="1" xr:uid="{00000000-0005-0000-0000-0000142A0000}"/>
    <cellStyle name="Comma [0] 2913" xfId="10263" hidden="1" xr:uid="{00000000-0005-0000-0000-0000152A0000}"/>
    <cellStyle name="Comma [0] 2913" xfId="39651" hidden="1" xr:uid="{00000000-0005-0000-0000-0000162A0000}"/>
    <cellStyle name="Comma [0] 2914" xfId="10349" hidden="1" xr:uid="{00000000-0005-0000-0000-0000172A0000}"/>
    <cellStyle name="Comma [0] 2914" xfId="39737" hidden="1" xr:uid="{00000000-0005-0000-0000-0000182A0000}"/>
    <cellStyle name="Comma [0] 2915" xfId="10252" hidden="1" xr:uid="{00000000-0005-0000-0000-0000192A0000}"/>
    <cellStyle name="Comma [0] 2915" xfId="39640" hidden="1" xr:uid="{00000000-0005-0000-0000-00001A2A0000}"/>
    <cellStyle name="Comma [0] 2916" xfId="10260" hidden="1" xr:uid="{00000000-0005-0000-0000-00001B2A0000}"/>
    <cellStyle name="Comma [0] 2916" xfId="39648" hidden="1" xr:uid="{00000000-0005-0000-0000-00001C2A0000}"/>
    <cellStyle name="Comma [0] 2917" xfId="10361" hidden="1" xr:uid="{00000000-0005-0000-0000-00001D2A0000}"/>
    <cellStyle name="Comma [0] 2917" xfId="39749" hidden="1" xr:uid="{00000000-0005-0000-0000-00001E2A0000}"/>
    <cellStyle name="Comma [0] 2918" xfId="10363" hidden="1" xr:uid="{00000000-0005-0000-0000-00001F2A0000}"/>
    <cellStyle name="Comma [0] 2918" xfId="39751" hidden="1" xr:uid="{00000000-0005-0000-0000-0000202A0000}"/>
    <cellStyle name="Comma [0] 2919" xfId="10352" hidden="1" xr:uid="{00000000-0005-0000-0000-0000212A0000}"/>
    <cellStyle name="Comma [0] 2919" xfId="39740" hidden="1" xr:uid="{00000000-0005-0000-0000-0000222A0000}"/>
    <cellStyle name="Comma [0] 292" xfId="4377" hidden="1" xr:uid="{00000000-0005-0000-0000-0000232A0000}"/>
    <cellStyle name="Comma [0] 292" xfId="33766" hidden="1" xr:uid="{00000000-0005-0000-0000-0000242A0000}"/>
    <cellStyle name="Comma [0] 2920" xfId="10360" hidden="1" xr:uid="{00000000-0005-0000-0000-0000252A0000}"/>
    <cellStyle name="Comma [0] 2920" xfId="39748" hidden="1" xr:uid="{00000000-0005-0000-0000-0000262A0000}"/>
    <cellStyle name="Comma [0] 2921" xfId="10258" hidden="1" xr:uid="{00000000-0005-0000-0000-0000272A0000}"/>
    <cellStyle name="Comma [0] 2921" xfId="39646" hidden="1" xr:uid="{00000000-0005-0000-0000-0000282A0000}"/>
    <cellStyle name="Comma [0] 2922" xfId="10346" hidden="1" xr:uid="{00000000-0005-0000-0000-0000292A0000}"/>
    <cellStyle name="Comma [0] 2922" xfId="39734" hidden="1" xr:uid="{00000000-0005-0000-0000-00002A2A0000}"/>
    <cellStyle name="Comma [0] 2923" xfId="10379" hidden="1" xr:uid="{00000000-0005-0000-0000-00002B2A0000}"/>
    <cellStyle name="Comma [0] 2923" xfId="39767" hidden="1" xr:uid="{00000000-0005-0000-0000-00002C2A0000}"/>
    <cellStyle name="Comma [0] 2924" xfId="10387" hidden="1" xr:uid="{00000000-0005-0000-0000-00002D2A0000}"/>
    <cellStyle name="Comma [0] 2924" xfId="39775" hidden="1" xr:uid="{00000000-0005-0000-0000-00002E2A0000}"/>
    <cellStyle name="Comma [0] 2925" xfId="10296" hidden="1" xr:uid="{00000000-0005-0000-0000-00002F2A0000}"/>
    <cellStyle name="Comma [0] 2925" xfId="39684" hidden="1" xr:uid="{00000000-0005-0000-0000-0000302A0000}"/>
    <cellStyle name="Comma [0] 2926" xfId="10375" hidden="1" xr:uid="{00000000-0005-0000-0000-0000312A0000}"/>
    <cellStyle name="Comma [0] 2926" xfId="39763" hidden="1" xr:uid="{00000000-0005-0000-0000-0000322A0000}"/>
    <cellStyle name="Comma [0] 2927" xfId="10396" hidden="1" xr:uid="{00000000-0005-0000-0000-0000332A0000}"/>
    <cellStyle name="Comma [0] 2927" xfId="39784" hidden="1" xr:uid="{00000000-0005-0000-0000-0000342A0000}"/>
    <cellStyle name="Comma [0] 2928" xfId="10398" hidden="1" xr:uid="{00000000-0005-0000-0000-0000352A0000}"/>
    <cellStyle name="Comma [0] 2928" xfId="39786" hidden="1" xr:uid="{00000000-0005-0000-0000-0000362A0000}"/>
    <cellStyle name="Comma [0] 2929" xfId="10357" hidden="1" xr:uid="{00000000-0005-0000-0000-0000372A0000}"/>
    <cellStyle name="Comma [0] 2929" xfId="39745" hidden="1" xr:uid="{00000000-0005-0000-0000-0000382A0000}"/>
    <cellStyle name="Comma [0] 293" xfId="4376" hidden="1" xr:uid="{00000000-0005-0000-0000-0000392A0000}"/>
    <cellStyle name="Comma [0] 293" xfId="33765" hidden="1" xr:uid="{00000000-0005-0000-0000-00003A2A0000}"/>
    <cellStyle name="Comma [0] 2930" xfId="10302" hidden="1" xr:uid="{00000000-0005-0000-0000-00003B2A0000}"/>
    <cellStyle name="Comma [0] 2930" xfId="39690" hidden="1" xr:uid="{00000000-0005-0000-0000-00003C2A0000}"/>
    <cellStyle name="Comma [0] 2931" xfId="10355" hidden="1" xr:uid="{00000000-0005-0000-0000-00003D2A0000}"/>
    <cellStyle name="Comma [0] 2931" xfId="39743" hidden="1" xr:uid="{00000000-0005-0000-0000-00003E2A0000}"/>
    <cellStyle name="Comma [0] 2932" xfId="10339" hidden="1" xr:uid="{00000000-0005-0000-0000-00003F2A0000}"/>
    <cellStyle name="Comma [0] 2932" xfId="39727" hidden="1" xr:uid="{00000000-0005-0000-0000-0000402A0000}"/>
    <cellStyle name="Comma [0] 2933" xfId="10335" hidden="1" xr:uid="{00000000-0005-0000-0000-0000412A0000}"/>
    <cellStyle name="Comma [0] 2933" xfId="39723" hidden="1" xr:uid="{00000000-0005-0000-0000-0000422A0000}"/>
    <cellStyle name="Comma [0] 2934" xfId="10406" hidden="1" xr:uid="{00000000-0005-0000-0000-0000432A0000}"/>
    <cellStyle name="Comma [0] 2934" xfId="39794" hidden="1" xr:uid="{00000000-0005-0000-0000-0000442A0000}"/>
    <cellStyle name="Comma [0] 2935" xfId="10272" hidden="1" xr:uid="{00000000-0005-0000-0000-0000452A0000}"/>
    <cellStyle name="Comma [0] 2935" xfId="39660" hidden="1" xr:uid="{00000000-0005-0000-0000-0000462A0000}"/>
    <cellStyle name="Comma [0] 2936" xfId="10265" hidden="1" xr:uid="{00000000-0005-0000-0000-0000472A0000}"/>
    <cellStyle name="Comma [0] 2936" xfId="39653" hidden="1" xr:uid="{00000000-0005-0000-0000-0000482A0000}"/>
    <cellStyle name="Comma [0] 2937" xfId="10414" hidden="1" xr:uid="{00000000-0005-0000-0000-0000492A0000}"/>
    <cellStyle name="Comma [0] 2937" xfId="39802" hidden="1" xr:uid="{00000000-0005-0000-0000-00004A2A0000}"/>
    <cellStyle name="Comma [0] 2938" xfId="10416" hidden="1" xr:uid="{00000000-0005-0000-0000-00004B2A0000}"/>
    <cellStyle name="Comma [0] 2938" xfId="39804" hidden="1" xr:uid="{00000000-0005-0000-0000-00004C2A0000}"/>
    <cellStyle name="Comma [0] 2939" xfId="10365" hidden="1" xr:uid="{00000000-0005-0000-0000-00004D2A0000}"/>
    <cellStyle name="Comma [0] 2939" xfId="39753" hidden="1" xr:uid="{00000000-0005-0000-0000-00004E2A0000}"/>
    <cellStyle name="Comma [0] 294" xfId="5075" hidden="1" xr:uid="{00000000-0005-0000-0000-00004F2A0000}"/>
    <cellStyle name="Comma [0] 294" xfId="34463" hidden="1" xr:uid="{00000000-0005-0000-0000-0000502A0000}"/>
    <cellStyle name="Comma [0] 2940" xfId="10341" hidden="1" xr:uid="{00000000-0005-0000-0000-0000512A0000}"/>
    <cellStyle name="Comma [0] 2940" xfId="39729" hidden="1" xr:uid="{00000000-0005-0000-0000-0000522A0000}"/>
    <cellStyle name="Comma [0] 2941" xfId="10376" hidden="1" xr:uid="{00000000-0005-0000-0000-0000532A0000}"/>
    <cellStyle name="Comma [0] 2941" xfId="39764" hidden="1" xr:uid="{00000000-0005-0000-0000-0000542A0000}"/>
    <cellStyle name="Comma [0] 2942" xfId="10308" hidden="1" xr:uid="{00000000-0005-0000-0000-0000552A0000}"/>
    <cellStyle name="Comma [0] 2942" xfId="39696" hidden="1" xr:uid="{00000000-0005-0000-0000-0000562A0000}"/>
    <cellStyle name="Comma [0] 2943" xfId="10378" hidden="1" xr:uid="{00000000-0005-0000-0000-0000572A0000}"/>
    <cellStyle name="Comma [0] 2943" xfId="39766" hidden="1" xr:uid="{00000000-0005-0000-0000-0000582A0000}"/>
    <cellStyle name="Comma [0] 2944" xfId="10423" hidden="1" xr:uid="{00000000-0005-0000-0000-0000592A0000}"/>
    <cellStyle name="Comma [0] 2944" xfId="39811" hidden="1" xr:uid="{00000000-0005-0000-0000-00005A2A0000}"/>
    <cellStyle name="Comma [0] 2945" xfId="10366" hidden="1" xr:uid="{00000000-0005-0000-0000-00005B2A0000}"/>
    <cellStyle name="Comma [0] 2945" xfId="39754" hidden="1" xr:uid="{00000000-0005-0000-0000-00005C2A0000}"/>
    <cellStyle name="Comma [0] 2946" xfId="10323" hidden="1" xr:uid="{00000000-0005-0000-0000-00005D2A0000}"/>
    <cellStyle name="Comma [0] 2946" xfId="39711" hidden="1" xr:uid="{00000000-0005-0000-0000-00005E2A0000}"/>
    <cellStyle name="Comma [0] 2947" xfId="10429" hidden="1" xr:uid="{00000000-0005-0000-0000-00005F2A0000}"/>
    <cellStyle name="Comma [0] 2947" xfId="39817" hidden="1" xr:uid="{00000000-0005-0000-0000-0000602A0000}"/>
    <cellStyle name="Comma [0] 2948" xfId="10431" hidden="1" xr:uid="{00000000-0005-0000-0000-0000612A0000}"/>
    <cellStyle name="Comma [0] 2948" xfId="39819" hidden="1" xr:uid="{00000000-0005-0000-0000-0000622A0000}"/>
    <cellStyle name="Comma [0] 2949" xfId="10384" hidden="1" xr:uid="{00000000-0005-0000-0000-0000632A0000}"/>
    <cellStyle name="Comma [0] 2949" xfId="39772" hidden="1" xr:uid="{00000000-0005-0000-0000-0000642A0000}"/>
    <cellStyle name="Comma [0] 295" xfId="4433" hidden="1" xr:uid="{00000000-0005-0000-0000-0000652A0000}"/>
    <cellStyle name="Comma [0] 295" xfId="33822" hidden="1" xr:uid="{00000000-0005-0000-0000-0000662A0000}"/>
    <cellStyle name="Comma [0] 2950" xfId="10390" hidden="1" xr:uid="{00000000-0005-0000-0000-0000672A0000}"/>
    <cellStyle name="Comma [0] 2950" xfId="39778" hidden="1" xr:uid="{00000000-0005-0000-0000-0000682A0000}"/>
    <cellStyle name="Comma [0] 2951" xfId="10271" hidden="1" xr:uid="{00000000-0005-0000-0000-0000692A0000}"/>
    <cellStyle name="Comma [0] 2951" xfId="39659" hidden="1" xr:uid="{00000000-0005-0000-0000-00006A2A0000}"/>
    <cellStyle name="Comma [0] 2952" xfId="10340" hidden="1" xr:uid="{00000000-0005-0000-0000-00006B2A0000}"/>
    <cellStyle name="Comma [0] 2952" xfId="39728" hidden="1" xr:uid="{00000000-0005-0000-0000-00006C2A0000}"/>
    <cellStyle name="Comma [0] 2953" xfId="10348" hidden="1" xr:uid="{00000000-0005-0000-0000-00006D2A0000}"/>
    <cellStyle name="Comma [0] 2953" xfId="39736" hidden="1" xr:uid="{00000000-0005-0000-0000-00006E2A0000}"/>
    <cellStyle name="Comma [0] 2954" xfId="10437" hidden="1" xr:uid="{00000000-0005-0000-0000-00006F2A0000}"/>
    <cellStyle name="Comma [0] 2954" xfId="39825" hidden="1" xr:uid="{00000000-0005-0000-0000-0000702A0000}"/>
    <cellStyle name="Comma [0] 2955" xfId="10351" hidden="1" xr:uid="{00000000-0005-0000-0000-0000712A0000}"/>
    <cellStyle name="Comma [0] 2955" xfId="39739" hidden="1" xr:uid="{00000000-0005-0000-0000-0000722A0000}"/>
    <cellStyle name="Comma [0] 2956" xfId="10311" hidden="1" xr:uid="{00000000-0005-0000-0000-0000732A0000}"/>
    <cellStyle name="Comma [0] 2956" xfId="39699" hidden="1" xr:uid="{00000000-0005-0000-0000-0000742A0000}"/>
    <cellStyle name="Comma [0] 2957" xfId="10442" hidden="1" xr:uid="{00000000-0005-0000-0000-0000752A0000}"/>
    <cellStyle name="Comma [0] 2957" xfId="39830" hidden="1" xr:uid="{00000000-0005-0000-0000-0000762A0000}"/>
    <cellStyle name="Comma [0] 2958" xfId="10444" hidden="1" xr:uid="{00000000-0005-0000-0000-0000772A0000}"/>
    <cellStyle name="Comma [0] 2958" xfId="39832" hidden="1" xr:uid="{00000000-0005-0000-0000-0000782A0000}"/>
    <cellStyle name="Comma [0] 2959" xfId="10403" hidden="1" xr:uid="{00000000-0005-0000-0000-0000792A0000}"/>
    <cellStyle name="Comma [0] 2959" xfId="39791" hidden="1" xr:uid="{00000000-0005-0000-0000-00007A2A0000}"/>
    <cellStyle name="Comma [0] 296" xfId="4564" hidden="1" xr:uid="{00000000-0005-0000-0000-00007B2A0000}"/>
    <cellStyle name="Comma [0] 296" xfId="33952" hidden="1" xr:uid="{00000000-0005-0000-0000-00007C2A0000}"/>
    <cellStyle name="Comma [0] 2960" xfId="10409" hidden="1" xr:uid="{00000000-0005-0000-0000-00007D2A0000}"/>
    <cellStyle name="Comma [0] 2960" xfId="39797" hidden="1" xr:uid="{00000000-0005-0000-0000-00007E2A0000}"/>
    <cellStyle name="Comma [0] 2961" xfId="10310" hidden="1" xr:uid="{00000000-0005-0000-0000-00007F2A0000}"/>
    <cellStyle name="Comma [0] 2961" xfId="39698" hidden="1" xr:uid="{00000000-0005-0000-0000-0000802A0000}"/>
    <cellStyle name="Comma [0] 2962" xfId="10391" hidden="1" xr:uid="{00000000-0005-0000-0000-0000812A0000}"/>
    <cellStyle name="Comma [0] 2962" xfId="39779" hidden="1" xr:uid="{00000000-0005-0000-0000-0000822A0000}"/>
    <cellStyle name="Comma [0] 2963" xfId="10370" hidden="1" xr:uid="{00000000-0005-0000-0000-0000832A0000}"/>
    <cellStyle name="Comma [0] 2963" xfId="39758" hidden="1" xr:uid="{00000000-0005-0000-0000-0000842A0000}"/>
    <cellStyle name="Comma [0] 2964" xfId="10448" hidden="1" xr:uid="{00000000-0005-0000-0000-0000852A0000}"/>
    <cellStyle name="Comma [0] 2964" xfId="39836" hidden="1" xr:uid="{00000000-0005-0000-0000-0000862A0000}"/>
    <cellStyle name="Comma [0] 2965" xfId="10389" hidden="1" xr:uid="{00000000-0005-0000-0000-0000872A0000}"/>
    <cellStyle name="Comma [0] 2965" xfId="39777" hidden="1" xr:uid="{00000000-0005-0000-0000-0000882A0000}"/>
    <cellStyle name="Comma [0] 2966" xfId="10327" hidden="1" xr:uid="{00000000-0005-0000-0000-0000892A0000}"/>
    <cellStyle name="Comma [0] 2966" xfId="39715" hidden="1" xr:uid="{00000000-0005-0000-0000-00008A2A0000}"/>
    <cellStyle name="Comma [0] 2967" xfId="10455" hidden="1" xr:uid="{00000000-0005-0000-0000-00008B2A0000}"/>
    <cellStyle name="Comma [0] 2967" xfId="39843" hidden="1" xr:uid="{00000000-0005-0000-0000-00008C2A0000}"/>
    <cellStyle name="Comma [0] 2968" xfId="10457" hidden="1" xr:uid="{00000000-0005-0000-0000-00008D2A0000}"/>
    <cellStyle name="Comma [0] 2968" xfId="39845" hidden="1" xr:uid="{00000000-0005-0000-0000-00008E2A0000}"/>
    <cellStyle name="Comma [0] 2969" xfId="10421" hidden="1" xr:uid="{00000000-0005-0000-0000-00008F2A0000}"/>
    <cellStyle name="Comma [0] 2969" xfId="39809" hidden="1" xr:uid="{00000000-0005-0000-0000-0000902A0000}"/>
    <cellStyle name="Comma [0] 297" xfId="5087" hidden="1" xr:uid="{00000000-0005-0000-0000-0000912A0000}"/>
    <cellStyle name="Comma [0] 297" xfId="34475" hidden="1" xr:uid="{00000000-0005-0000-0000-0000922A0000}"/>
    <cellStyle name="Comma [0] 2970" xfId="10426" hidden="1" xr:uid="{00000000-0005-0000-0000-0000932A0000}"/>
    <cellStyle name="Comma [0] 2970" xfId="39814" hidden="1" xr:uid="{00000000-0005-0000-0000-0000942A0000}"/>
    <cellStyle name="Comma [0] 2971" xfId="10255" hidden="1" xr:uid="{00000000-0005-0000-0000-0000952A0000}"/>
    <cellStyle name="Comma [0] 2971" xfId="39643" hidden="1" xr:uid="{00000000-0005-0000-0000-0000962A0000}"/>
    <cellStyle name="Comma [0] 2972" xfId="10410" hidden="1" xr:uid="{00000000-0005-0000-0000-0000972A0000}"/>
    <cellStyle name="Comma [0] 2972" xfId="39798" hidden="1" xr:uid="{00000000-0005-0000-0000-0000982A0000}"/>
    <cellStyle name="Comma [0] 2973" xfId="10315" hidden="1" xr:uid="{00000000-0005-0000-0000-0000992A0000}"/>
    <cellStyle name="Comma [0] 2973" xfId="39703" hidden="1" xr:uid="{00000000-0005-0000-0000-00009A2A0000}"/>
    <cellStyle name="Comma [0] 2974" xfId="10461" hidden="1" xr:uid="{00000000-0005-0000-0000-00009B2A0000}"/>
    <cellStyle name="Comma [0] 2974" xfId="39849" hidden="1" xr:uid="{00000000-0005-0000-0000-00009C2A0000}"/>
    <cellStyle name="Comma [0] 2975" xfId="10408" hidden="1" xr:uid="{00000000-0005-0000-0000-00009D2A0000}"/>
    <cellStyle name="Comma [0] 2975" xfId="39796" hidden="1" xr:uid="{00000000-0005-0000-0000-00009E2A0000}"/>
    <cellStyle name="Comma [0] 2976" xfId="10347" hidden="1" xr:uid="{00000000-0005-0000-0000-00009F2A0000}"/>
    <cellStyle name="Comma [0] 2976" xfId="39735" hidden="1" xr:uid="{00000000-0005-0000-0000-0000A02A0000}"/>
    <cellStyle name="Comma [0] 2977" xfId="10465" hidden="1" xr:uid="{00000000-0005-0000-0000-0000A12A0000}"/>
    <cellStyle name="Comma [0] 2977" xfId="39853" hidden="1" xr:uid="{00000000-0005-0000-0000-0000A22A0000}"/>
    <cellStyle name="Comma [0] 2978" xfId="10467" hidden="1" xr:uid="{00000000-0005-0000-0000-0000A32A0000}"/>
    <cellStyle name="Comma [0] 2978" xfId="39855" hidden="1" xr:uid="{00000000-0005-0000-0000-0000A42A0000}"/>
    <cellStyle name="Comma [0] 2979" xfId="10435" hidden="1" xr:uid="{00000000-0005-0000-0000-0000A52A0000}"/>
    <cellStyle name="Comma [0] 2979" xfId="39823" hidden="1" xr:uid="{00000000-0005-0000-0000-0000A62A0000}"/>
    <cellStyle name="Comma [0] 298" xfId="5089" hidden="1" xr:uid="{00000000-0005-0000-0000-0000A72A0000}"/>
    <cellStyle name="Comma [0] 298" xfId="34477" hidden="1" xr:uid="{00000000-0005-0000-0000-0000A82A0000}"/>
    <cellStyle name="Comma [0] 2980" xfId="10439" hidden="1" xr:uid="{00000000-0005-0000-0000-0000A92A0000}"/>
    <cellStyle name="Comma [0] 2980" xfId="39827" hidden="1" xr:uid="{00000000-0005-0000-0000-0000AA2A0000}"/>
    <cellStyle name="Comma [0] 2981" xfId="10329" hidden="1" xr:uid="{00000000-0005-0000-0000-0000AB2A0000}"/>
    <cellStyle name="Comma [0] 2981" xfId="39717" hidden="1" xr:uid="{00000000-0005-0000-0000-0000AC2A0000}"/>
    <cellStyle name="Comma [0] 2982" xfId="10427" hidden="1" xr:uid="{00000000-0005-0000-0000-0000AD2A0000}"/>
    <cellStyle name="Comma [0] 2982" xfId="39815" hidden="1" xr:uid="{00000000-0005-0000-0000-0000AE2A0000}"/>
    <cellStyle name="Comma [0] 2983" xfId="10319" hidden="1" xr:uid="{00000000-0005-0000-0000-0000AF2A0000}"/>
    <cellStyle name="Comma [0] 2983" xfId="39707" hidden="1" xr:uid="{00000000-0005-0000-0000-0000B02A0000}"/>
    <cellStyle name="Comma [0] 2984" xfId="10471" hidden="1" xr:uid="{00000000-0005-0000-0000-0000B12A0000}"/>
    <cellStyle name="Comma [0] 2984" xfId="39859" hidden="1" xr:uid="{00000000-0005-0000-0000-0000B22A0000}"/>
    <cellStyle name="Comma [0] 2985" xfId="10425" hidden="1" xr:uid="{00000000-0005-0000-0000-0000B32A0000}"/>
    <cellStyle name="Comma [0] 2985" xfId="39813" hidden="1" xr:uid="{00000000-0005-0000-0000-0000B42A0000}"/>
    <cellStyle name="Comma [0] 2986" xfId="10394" hidden="1" xr:uid="{00000000-0005-0000-0000-0000B52A0000}"/>
    <cellStyle name="Comma [0] 2986" xfId="39782" hidden="1" xr:uid="{00000000-0005-0000-0000-0000B62A0000}"/>
    <cellStyle name="Comma [0] 2987" xfId="10475" hidden="1" xr:uid="{00000000-0005-0000-0000-0000B72A0000}"/>
    <cellStyle name="Comma [0] 2987" xfId="39863" hidden="1" xr:uid="{00000000-0005-0000-0000-0000B82A0000}"/>
    <cellStyle name="Comma [0] 2988" xfId="10477" hidden="1" xr:uid="{00000000-0005-0000-0000-0000B92A0000}"/>
    <cellStyle name="Comma [0] 2988" xfId="39865" hidden="1" xr:uid="{00000000-0005-0000-0000-0000BA2A0000}"/>
    <cellStyle name="Comma [0] 2989" xfId="10463" hidden="1" xr:uid="{00000000-0005-0000-0000-0000BB2A0000}"/>
    <cellStyle name="Comma [0] 2989" xfId="39851" hidden="1" xr:uid="{00000000-0005-0000-0000-0000BC2A0000}"/>
    <cellStyle name="Comma [0] 299" xfId="5078" hidden="1" xr:uid="{00000000-0005-0000-0000-0000BD2A0000}"/>
    <cellStyle name="Comma [0] 299" xfId="34466" hidden="1" xr:uid="{00000000-0005-0000-0000-0000BE2A0000}"/>
    <cellStyle name="Comma [0] 2990" xfId="10450" hidden="1" xr:uid="{00000000-0005-0000-0000-0000BF2A0000}"/>
    <cellStyle name="Comma [0] 2990" xfId="39838" hidden="1" xr:uid="{00000000-0005-0000-0000-0000C02A0000}"/>
    <cellStyle name="Comma [0] 2991" xfId="10474" hidden="1" xr:uid="{00000000-0005-0000-0000-0000C12A0000}"/>
    <cellStyle name="Comma [0] 2991" xfId="39862" hidden="1" xr:uid="{00000000-0005-0000-0000-0000C22A0000}"/>
    <cellStyle name="Comma [0] 2992" xfId="10440" hidden="1" xr:uid="{00000000-0005-0000-0000-0000C32A0000}"/>
    <cellStyle name="Comma [0] 2992" xfId="39828" hidden="1" xr:uid="{00000000-0005-0000-0000-0000C42A0000}"/>
    <cellStyle name="Comma [0] 2993" xfId="10412" hidden="1" xr:uid="{00000000-0005-0000-0000-0000C52A0000}"/>
    <cellStyle name="Comma [0] 2993" xfId="39800" hidden="1" xr:uid="{00000000-0005-0000-0000-0000C62A0000}"/>
    <cellStyle name="Comma [0] 2994" xfId="10479" hidden="1" xr:uid="{00000000-0005-0000-0000-0000C72A0000}"/>
    <cellStyle name="Comma [0] 2994" xfId="39867" hidden="1" xr:uid="{00000000-0005-0000-0000-0000C82A0000}"/>
    <cellStyle name="Comma [0] 2995" xfId="10436" hidden="1" xr:uid="{00000000-0005-0000-0000-0000C92A0000}"/>
    <cellStyle name="Comma [0] 2995" xfId="39824" hidden="1" xr:uid="{00000000-0005-0000-0000-0000CA2A0000}"/>
    <cellStyle name="Comma [0] 2996" xfId="10470" hidden="1" xr:uid="{00000000-0005-0000-0000-0000CB2A0000}"/>
    <cellStyle name="Comma [0] 2996" xfId="39858" hidden="1" xr:uid="{00000000-0005-0000-0000-0000CC2A0000}"/>
    <cellStyle name="Comma [0] 2997" xfId="10483" hidden="1" xr:uid="{00000000-0005-0000-0000-0000CD2A0000}"/>
    <cellStyle name="Comma [0] 2997" xfId="39871" hidden="1" xr:uid="{00000000-0005-0000-0000-0000CE2A0000}"/>
    <cellStyle name="Comma [0] 2998" xfId="10485" hidden="1" xr:uid="{00000000-0005-0000-0000-0000CF2A0000}"/>
    <cellStyle name="Comma [0] 2998" xfId="39873" hidden="1" xr:uid="{00000000-0005-0000-0000-0000D02A0000}"/>
    <cellStyle name="Comma [0] 2999" xfId="10353" hidden="1" xr:uid="{00000000-0005-0000-0000-0000D12A0000}"/>
    <cellStyle name="Comma [0] 2999" xfId="39741" hidden="1" xr:uid="{00000000-0005-0000-0000-0000D22A0000}"/>
    <cellStyle name="Comma [0] 3" xfId="63060" hidden="1" xr:uid="{00000000-0005-0000-0000-0000082B0000}"/>
    <cellStyle name="Comma [0] 3" xfId="276" hidden="1" xr:uid="{00000000-0005-0000-0000-0000D42A0000}"/>
    <cellStyle name="Comma [0] 3" xfId="268" hidden="1" xr:uid="{00000000-0005-0000-0000-0000D52A0000}"/>
    <cellStyle name="Comma [0] 3" xfId="104" hidden="1" xr:uid="{00000000-0005-0000-0000-0000D62A0000}"/>
    <cellStyle name="Comma [0] 3" xfId="459" hidden="1" xr:uid="{00000000-0005-0000-0000-0000D72A0000}"/>
    <cellStyle name="Comma [0] 3" xfId="624" hidden="1" xr:uid="{00000000-0005-0000-0000-0000D82A0000}"/>
    <cellStyle name="Comma [0] 3" xfId="616" hidden="1" xr:uid="{00000000-0005-0000-0000-0000D92A0000}"/>
    <cellStyle name="Comma [0] 3" xfId="452" hidden="1" xr:uid="{00000000-0005-0000-0000-0000DA2A0000}"/>
    <cellStyle name="Comma [0] 3" xfId="797" hidden="1" xr:uid="{00000000-0005-0000-0000-0000DB2A0000}"/>
    <cellStyle name="Comma [0] 3" xfId="962" hidden="1" xr:uid="{00000000-0005-0000-0000-0000DC2A0000}"/>
    <cellStyle name="Comma [0] 3" xfId="61346" hidden="1" xr:uid="{00000000-0005-0000-0000-0000F32A0000}"/>
    <cellStyle name="Comma [0] 3" xfId="61180" hidden="1" xr:uid="{00000000-0005-0000-0000-0000F12A0000}"/>
    <cellStyle name="Comma [0] 3" xfId="61262" hidden="1" xr:uid="{00000000-0005-0000-0000-0000F22A0000}"/>
    <cellStyle name="Comma [0] 3" xfId="61593" hidden="1" xr:uid="{00000000-0005-0000-0000-0000F62A0000}"/>
    <cellStyle name="Comma [0] 3" xfId="61428" hidden="1" xr:uid="{00000000-0005-0000-0000-0000F42A0000}"/>
    <cellStyle name="Comma [0] 3" xfId="61511" hidden="1" xr:uid="{00000000-0005-0000-0000-0000F52A0000}"/>
    <cellStyle name="Comma [0] 3" xfId="61837" hidden="1" xr:uid="{00000000-0005-0000-0000-0000F92A0000}"/>
    <cellStyle name="Comma [0] 3" xfId="61673" hidden="1" xr:uid="{00000000-0005-0000-0000-0000F72A0000}"/>
    <cellStyle name="Comma [0] 3" xfId="61755" hidden="1" xr:uid="{00000000-0005-0000-0000-0000F82A0000}"/>
    <cellStyle name="Comma [0] 3" xfId="62249" hidden="1" xr:uid="{00000000-0005-0000-0000-0000FE2A0000}"/>
    <cellStyle name="Comma [0] 3" xfId="4521" hidden="1" xr:uid="{00000000-0005-0000-0000-0000EF2A0000}"/>
    <cellStyle name="Comma [0] 3" xfId="61919" hidden="1" xr:uid="{00000000-0005-0000-0000-0000FA2A0000}"/>
    <cellStyle name="Comma [0] 3" xfId="62003" hidden="1" xr:uid="{00000000-0005-0000-0000-0000FB2A0000}"/>
    <cellStyle name="Comma [0] 3" xfId="1139" hidden="1" xr:uid="{00000000-0005-0000-0000-0000DF2A0000}"/>
    <cellStyle name="Comma [0] 3" xfId="954" hidden="1" xr:uid="{00000000-0005-0000-0000-0000DD2A0000}"/>
    <cellStyle name="Comma [0] 3" xfId="790" hidden="1" xr:uid="{00000000-0005-0000-0000-0000DE2A0000}"/>
    <cellStyle name="Comma [0] 3" xfId="1132" hidden="1" xr:uid="{00000000-0005-0000-0000-0000E22A0000}"/>
    <cellStyle name="Comma [0] 3" xfId="1304" hidden="1" xr:uid="{00000000-0005-0000-0000-0000E02A0000}"/>
    <cellStyle name="Comma [0] 3" xfId="1296" hidden="1" xr:uid="{00000000-0005-0000-0000-0000E12A0000}"/>
    <cellStyle name="Comma [0] 3" xfId="1795" hidden="1" xr:uid="{00000000-0005-0000-0000-0000E72A0000}"/>
    <cellStyle name="Comma [0] 3" xfId="1467" hidden="1" xr:uid="{00000000-0005-0000-0000-0000E32A0000}"/>
    <cellStyle name="Comma [0] 3" xfId="1632" hidden="1" xr:uid="{00000000-0005-0000-0000-0000E42A0000}"/>
    <cellStyle name="Comma [0] 3" xfId="1624" hidden="1" xr:uid="{00000000-0005-0000-0000-0000E52A0000}"/>
    <cellStyle name="Comma [0] 3" xfId="1952" hidden="1" xr:uid="{00000000-0005-0000-0000-0000E92A0000}"/>
    <cellStyle name="Comma [0] 3" xfId="62167" hidden="1" xr:uid="{00000000-0005-0000-0000-0000FD2A0000}"/>
    <cellStyle name="Comma [0] 3" xfId="1960" hidden="1" xr:uid="{00000000-0005-0000-0000-0000E82A0000}"/>
    <cellStyle name="Comma [0] 3" xfId="2290" hidden="1" xr:uid="{00000000-0005-0000-0000-0000EC2A0000}"/>
    <cellStyle name="Comma [0] 3" xfId="1788" hidden="1" xr:uid="{00000000-0005-0000-0000-0000EA2A0000}"/>
    <cellStyle name="Comma [0] 3" xfId="2126" hidden="1" xr:uid="{00000000-0005-0000-0000-0000EB2A0000}"/>
    <cellStyle name="Comma [0] 3" xfId="33909" hidden="1" xr:uid="{00000000-0005-0000-0000-0000F02A0000}"/>
    <cellStyle name="Comma [0] 3" xfId="2283" hidden="1" xr:uid="{00000000-0005-0000-0000-0000ED2A0000}"/>
    <cellStyle name="Comma [0] 3" xfId="2119" hidden="1" xr:uid="{00000000-0005-0000-0000-0000EE2A0000}"/>
    <cellStyle name="Comma [0] 3" xfId="111" hidden="1" xr:uid="{00000000-0005-0000-0000-0000D32A0000}"/>
    <cellStyle name="Comma [0] 3" xfId="1460" hidden="1" xr:uid="{00000000-0005-0000-0000-0000E62A0000}"/>
    <cellStyle name="Comma [0] 3" xfId="62329" hidden="1" xr:uid="{00000000-0005-0000-0000-0000FF2A0000}"/>
    <cellStyle name="Comma [0] 3" xfId="62411" hidden="1" xr:uid="{00000000-0005-0000-0000-0000002B0000}"/>
    <cellStyle name="Comma [0] 3" xfId="61174" hidden="1" xr:uid="{00000000-0005-0000-0000-0000012B0000}"/>
    <cellStyle name="Comma [0] 3" xfId="62568" hidden="1" xr:uid="{00000000-0005-0000-0000-0000022B0000}"/>
    <cellStyle name="Comma [0] 3" xfId="62652" hidden="1" xr:uid="{00000000-0005-0000-0000-0000032B0000}"/>
    <cellStyle name="Comma [0] 3" xfId="62734" hidden="1" xr:uid="{00000000-0005-0000-0000-0000042B0000}"/>
    <cellStyle name="Comma [0] 3" xfId="62816" hidden="1" xr:uid="{00000000-0005-0000-0000-0000052B0000}"/>
    <cellStyle name="Comma [0] 3" xfId="62898" hidden="1" xr:uid="{00000000-0005-0000-0000-0000062B0000}"/>
    <cellStyle name="Comma [0] 3" xfId="62978" hidden="1" xr:uid="{00000000-0005-0000-0000-0000072B0000}"/>
    <cellStyle name="Comma [0] 3" xfId="62085" hidden="1" xr:uid="{00000000-0005-0000-0000-0000FC2A0000}"/>
    <cellStyle name="Comma [0] 30" xfId="2014" hidden="1" xr:uid="{00000000-0005-0000-0000-00001E2B0000}"/>
    <cellStyle name="Comma [0] 30" xfId="330" hidden="1" xr:uid="{00000000-0005-0000-0000-00000A2B0000}"/>
    <cellStyle name="Comma [0] 30" xfId="214" hidden="1" xr:uid="{00000000-0005-0000-0000-00000B2B0000}"/>
    <cellStyle name="Comma [0] 30" xfId="62" hidden="1" xr:uid="{00000000-0005-0000-0000-00000C2B0000}"/>
    <cellStyle name="Comma [0] 30" xfId="513" hidden="1" xr:uid="{00000000-0005-0000-0000-00000D2B0000}"/>
    <cellStyle name="Comma [0] 30" xfId="678" hidden="1" xr:uid="{00000000-0005-0000-0000-00000E2B0000}"/>
    <cellStyle name="Comma [0] 30" xfId="562" hidden="1" xr:uid="{00000000-0005-0000-0000-00000F2B0000}"/>
    <cellStyle name="Comma [0] 30" xfId="410" hidden="1" xr:uid="{00000000-0005-0000-0000-0000102B0000}"/>
    <cellStyle name="Comma [0] 30" xfId="851" hidden="1" xr:uid="{00000000-0005-0000-0000-0000112B0000}"/>
    <cellStyle name="Comma [0] 30" xfId="1016" hidden="1" xr:uid="{00000000-0005-0000-0000-0000122B0000}"/>
    <cellStyle name="Comma [0] 30" xfId="61565" hidden="1" xr:uid="{00000000-0005-0000-0000-00002B2B0000}"/>
    <cellStyle name="Comma [0] 30" xfId="61400" hidden="1" xr:uid="{00000000-0005-0000-0000-0000292B0000}"/>
    <cellStyle name="Comma [0] 30" xfId="61482" hidden="1" xr:uid="{00000000-0005-0000-0000-00002A2B0000}"/>
    <cellStyle name="Comma [0] 30" xfId="61809" hidden="1" xr:uid="{00000000-0005-0000-0000-00002E2B0000}"/>
    <cellStyle name="Comma [0] 30" xfId="61647" hidden="1" xr:uid="{00000000-0005-0000-0000-00002C2B0000}"/>
    <cellStyle name="Comma [0] 30" xfId="61727" hidden="1" xr:uid="{00000000-0005-0000-0000-00002D2B0000}"/>
    <cellStyle name="Comma [0] 30" xfId="62057" hidden="1" xr:uid="{00000000-0005-0000-0000-0000312B0000}"/>
    <cellStyle name="Comma [0] 30" xfId="61891" hidden="1" xr:uid="{00000000-0005-0000-0000-00002F2B0000}"/>
    <cellStyle name="Comma [0] 30" xfId="61973" hidden="1" xr:uid="{00000000-0005-0000-0000-0000302B0000}"/>
    <cellStyle name="Comma [0] 30" xfId="62303" hidden="1" xr:uid="{00000000-0005-0000-0000-0000342B0000}"/>
    <cellStyle name="Comma [0] 30" xfId="62139" hidden="1" xr:uid="{00000000-0005-0000-0000-0000322B0000}"/>
    <cellStyle name="Comma [0] 30" xfId="62221" hidden="1" xr:uid="{00000000-0005-0000-0000-0000332B0000}"/>
    <cellStyle name="Comma [0] 30" xfId="900" hidden="1" xr:uid="{00000000-0005-0000-0000-0000132B0000}"/>
    <cellStyle name="Comma [0] 30" xfId="1242" hidden="1" xr:uid="{00000000-0005-0000-0000-0000172B0000}"/>
    <cellStyle name="Comma [0] 30" xfId="1193" hidden="1" xr:uid="{00000000-0005-0000-0000-0000152B0000}"/>
    <cellStyle name="Comma [0] 30" xfId="1358" hidden="1" xr:uid="{00000000-0005-0000-0000-0000162B0000}"/>
    <cellStyle name="Comma [0] 30" xfId="1686" hidden="1" xr:uid="{00000000-0005-0000-0000-00001A2B0000}"/>
    <cellStyle name="Comma [0] 30" xfId="1090" hidden="1" xr:uid="{00000000-0005-0000-0000-0000182B0000}"/>
    <cellStyle name="Comma [0] 30" xfId="1521" hidden="1" xr:uid="{00000000-0005-0000-0000-0000192B0000}"/>
    <cellStyle name="Comma [0] 30" xfId="1849" hidden="1" xr:uid="{00000000-0005-0000-0000-00001D2B0000}"/>
    <cellStyle name="Comma [0] 30" xfId="1570" hidden="1" xr:uid="{00000000-0005-0000-0000-00001B2B0000}"/>
    <cellStyle name="Comma [0] 30" xfId="1418" hidden="1" xr:uid="{00000000-0005-0000-0000-00001C2B0000}"/>
    <cellStyle name="Comma [0] 30" xfId="63114" hidden="1" xr:uid="{00000000-0005-0000-0000-00003E2B0000}"/>
    <cellStyle name="Comma [0] 30" xfId="2180" hidden="1" xr:uid="{00000000-0005-0000-0000-0000212B0000}"/>
    <cellStyle name="Comma [0] 30" xfId="1898" hidden="1" xr:uid="{00000000-0005-0000-0000-00001F2B0000}"/>
    <cellStyle name="Comma [0] 30" xfId="1746" hidden="1" xr:uid="{00000000-0005-0000-0000-0000202B0000}"/>
    <cellStyle name="Comma [0] 30" xfId="2071" hidden="1" xr:uid="{00000000-0005-0000-0000-0000242B0000}"/>
    <cellStyle name="Comma [0] 30" xfId="2344" hidden="1" xr:uid="{00000000-0005-0000-0000-0000222B0000}"/>
    <cellStyle name="Comma [0] 30" xfId="2229" hidden="1" xr:uid="{00000000-0005-0000-0000-0000232B0000}"/>
    <cellStyle name="Comma [0] 30" xfId="61234" hidden="1" xr:uid="{00000000-0005-0000-0000-0000272B0000}"/>
    <cellStyle name="Comma [0] 30" xfId="4565" hidden="1" xr:uid="{00000000-0005-0000-0000-0000252B0000}"/>
    <cellStyle name="Comma [0] 30" xfId="33953" hidden="1" xr:uid="{00000000-0005-0000-0000-0000262B0000}"/>
    <cellStyle name="Comma [0] 30" xfId="165" hidden="1" xr:uid="{00000000-0005-0000-0000-0000092B0000}"/>
    <cellStyle name="Comma [0] 30" xfId="61316" hidden="1" xr:uid="{00000000-0005-0000-0000-0000282B0000}"/>
    <cellStyle name="Comma [0] 30" xfId="62383" hidden="1" xr:uid="{00000000-0005-0000-0000-0000352B0000}"/>
    <cellStyle name="Comma [0] 30" xfId="62465" hidden="1" xr:uid="{00000000-0005-0000-0000-0000362B0000}"/>
    <cellStyle name="Comma [0] 30" xfId="62540" hidden="1" xr:uid="{00000000-0005-0000-0000-0000372B0000}"/>
    <cellStyle name="Comma [0] 30" xfId="62622" hidden="1" xr:uid="{00000000-0005-0000-0000-0000382B0000}"/>
    <cellStyle name="Comma [0] 30" xfId="62706" hidden="1" xr:uid="{00000000-0005-0000-0000-0000392B0000}"/>
    <cellStyle name="Comma [0] 30" xfId="62788" hidden="1" xr:uid="{00000000-0005-0000-0000-00003A2B0000}"/>
    <cellStyle name="Comma [0] 30" xfId="62870" hidden="1" xr:uid="{00000000-0005-0000-0000-00003B2B0000}"/>
    <cellStyle name="Comma [0] 30" xfId="62952" hidden="1" xr:uid="{00000000-0005-0000-0000-00003C2B0000}"/>
    <cellStyle name="Comma [0] 30" xfId="63032" hidden="1" xr:uid="{00000000-0005-0000-0000-00003D2B0000}"/>
    <cellStyle name="Comma [0] 30" xfId="748" hidden="1" xr:uid="{00000000-0005-0000-0000-0000142B0000}"/>
    <cellStyle name="Comma [0] 300" xfId="5086" hidden="1" xr:uid="{00000000-0005-0000-0000-00003F2B0000}"/>
    <cellStyle name="Comma [0] 300" xfId="34474" hidden="1" xr:uid="{00000000-0005-0000-0000-0000402B0000}"/>
    <cellStyle name="Comma [0] 3000" xfId="10473" hidden="1" xr:uid="{00000000-0005-0000-0000-0000412B0000}"/>
    <cellStyle name="Comma [0] 3000" xfId="39861" hidden="1" xr:uid="{00000000-0005-0000-0000-0000422B0000}"/>
    <cellStyle name="Comma [0] 3001" xfId="10413" hidden="1" xr:uid="{00000000-0005-0000-0000-0000432B0000}"/>
    <cellStyle name="Comma [0] 3001" xfId="39801" hidden="1" xr:uid="{00000000-0005-0000-0000-0000442B0000}"/>
    <cellStyle name="Comma [0] 3002" xfId="10447" hidden="1" xr:uid="{00000000-0005-0000-0000-0000452B0000}"/>
    <cellStyle name="Comma [0] 3002" xfId="39835" hidden="1" xr:uid="{00000000-0005-0000-0000-0000462B0000}"/>
    <cellStyle name="Comma [0] 3003" xfId="10460" hidden="1" xr:uid="{00000000-0005-0000-0000-0000472B0000}"/>
    <cellStyle name="Comma [0] 3003" xfId="39848" hidden="1" xr:uid="{00000000-0005-0000-0000-0000482B0000}"/>
    <cellStyle name="Comma [0] 3004" xfId="10488" hidden="1" xr:uid="{00000000-0005-0000-0000-0000492B0000}"/>
    <cellStyle name="Comma [0] 3004" xfId="39876" hidden="1" xr:uid="{00000000-0005-0000-0000-00004A2B0000}"/>
    <cellStyle name="Comma [0] 3005" xfId="10451" hidden="1" xr:uid="{00000000-0005-0000-0000-00004B2B0000}"/>
    <cellStyle name="Comma [0] 3005" xfId="39839" hidden="1" xr:uid="{00000000-0005-0000-0000-00004C2B0000}"/>
    <cellStyle name="Comma [0] 3006" xfId="10411" hidden="1" xr:uid="{00000000-0005-0000-0000-00004D2B0000}"/>
    <cellStyle name="Comma [0] 3006" xfId="39799" hidden="1" xr:uid="{00000000-0005-0000-0000-00004E2B0000}"/>
    <cellStyle name="Comma [0] 3007" xfId="10491" hidden="1" xr:uid="{00000000-0005-0000-0000-00004F2B0000}"/>
    <cellStyle name="Comma [0] 3007" xfId="39879" hidden="1" xr:uid="{00000000-0005-0000-0000-0000502B0000}"/>
    <cellStyle name="Comma [0] 3008" xfId="10493" hidden="1" xr:uid="{00000000-0005-0000-0000-0000512B0000}"/>
    <cellStyle name="Comma [0] 3008" xfId="39881" hidden="1" xr:uid="{00000000-0005-0000-0000-0000522B0000}"/>
    <cellStyle name="Comma [0] 3009" xfId="10212" hidden="1" xr:uid="{00000000-0005-0000-0000-0000532B0000}"/>
    <cellStyle name="Comma [0] 3009" xfId="39600" hidden="1" xr:uid="{00000000-0005-0000-0000-0000542B0000}"/>
    <cellStyle name="Comma [0] 301" xfId="4573" hidden="1" xr:uid="{00000000-0005-0000-0000-0000552B0000}"/>
    <cellStyle name="Comma [0] 301" xfId="33961" hidden="1" xr:uid="{00000000-0005-0000-0000-0000562B0000}"/>
    <cellStyle name="Comma [0] 3010" xfId="10194" hidden="1" xr:uid="{00000000-0005-0000-0000-0000572B0000}"/>
    <cellStyle name="Comma [0] 3010" xfId="39582" hidden="1" xr:uid="{00000000-0005-0000-0000-0000582B0000}"/>
    <cellStyle name="Comma [0] 3011" xfId="10497" hidden="1" xr:uid="{00000000-0005-0000-0000-0000592B0000}"/>
    <cellStyle name="Comma [0] 3011" xfId="39885" hidden="1" xr:uid="{00000000-0005-0000-0000-00005A2B0000}"/>
    <cellStyle name="Comma [0] 3012" xfId="10504" hidden="1" xr:uid="{00000000-0005-0000-0000-00005B2B0000}"/>
    <cellStyle name="Comma [0] 3012" xfId="39892" hidden="1" xr:uid="{00000000-0005-0000-0000-00005C2B0000}"/>
    <cellStyle name="Comma [0] 3013" xfId="10506" hidden="1" xr:uid="{00000000-0005-0000-0000-00005D2B0000}"/>
    <cellStyle name="Comma [0] 3013" xfId="39894" hidden="1" xr:uid="{00000000-0005-0000-0000-00005E2B0000}"/>
    <cellStyle name="Comma [0] 3014" xfId="10496" hidden="1" xr:uid="{00000000-0005-0000-0000-00005F2B0000}"/>
    <cellStyle name="Comma [0] 3014" xfId="39884" hidden="1" xr:uid="{00000000-0005-0000-0000-0000602B0000}"/>
    <cellStyle name="Comma [0] 3015" xfId="10502" hidden="1" xr:uid="{00000000-0005-0000-0000-0000612B0000}"/>
    <cellStyle name="Comma [0] 3015" xfId="39890" hidden="1" xr:uid="{00000000-0005-0000-0000-0000622B0000}"/>
    <cellStyle name="Comma [0] 3016" xfId="10509" hidden="1" xr:uid="{00000000-0005-0000-0000-0000632B0000}"/>
    <cellStyle name="Comma [0] 3016" xfId="39897" hidden="1" xr:uid="{00000000-0005-0000-0000-0000642B0000}"/>
    <cellStyle name="Comma [0] 3017" xfId="10511" hidden="1" xr:uid="{00000000-0005-0000-0000-0000652B0000}"/>
    <cellStyle name="Comma [0] 3017" xfId="39899" hidden="1" xr:uid="{00000000-0005-0000-0000-0000662B0000}"/>
    <cellStyle name="Comma [0] 3018" xfId="10286" hidden="1" xr:uid="{00000000-0005-0000-0000-0000672B0000}"/>
    <cellStyle name="Comma [0] 3018" xfId="39674" hidden="1" xr:uid="{00000000-0005-0000-0000-0000682B0000}"/>
    <cellStyle name="Comma [0] 3019" xfId="10242" hidden="1" xr:uid="{00000000-0005-0000-0000-0000692B0000}"/>
    <cellStyle name="Comma [0] 3019" xfId="39630" hidden="1" xr:uid="{00000000-0005-0000-0000-00006A2B0000}"/>
    <cellStyle name="Comma [0] 302" xfId="5072" hidden="1" xr:uid="{00000000-0005-0000-0000-00006B2B0000}"/>
    <cellStyle name="Comma [0] 302" xfId="34460" hidden="1" xr:uid="{00000000-0005-0000-0000-00006C2B0000}"/>
    <cellStyle name="Comma [0] 3020" xfId="10522" hidden="1" xr:uid="{00000000-0005-0000-0000-00006D2B0000}"/>
    <cellStyle name="Comma [0] 3020" xfId="39910" hidden="1" xr:uid="{00000000-0005-0000-0000-00006E2B0000}"/>
    <cellStyle name="Comma [0] 3021" xfId="10531" hidden="1" xr:uid="{00000000-0005-0000-0000-00006F2B0000}"/>
    <cellStyle name="Comma [0] 3021" xfId="39919" hidden="1" xr:uid="{00000000-0005-0000-0000-0000702B0000}"/>
    <cellStyle name="Comma [0] 3022" xfId="10542" hidden="1" xr:uid="{00000000-0005-0000-0000-0000712B0000}"/>
    <cellStyle name="Comma [0] 3022" xfId="39930" hidden="1" xr:uid="{00000000-0005-0000-0000-0000722B0000}"/>
    <cellStyle name="Comma [0] 3023" xfId="10548" hidden="1" xr:uid="{00000000-0005-0000-0000-0000732B0000}"/>
    <cellStyle name="Comma [0] 3023" xfId="39936" hidden="1" xr:uid="{00000000-0005-0000-0000-0000742B0000}"/>
    <cellStyle name="Comma [0] 3024" xfId="10530" hidden="1" xr:uid="{00000000-0005-0000-0000-0000752B0000}"/>
    <cellStyle name="Comma [0] 3024" xfId="39918" hidden="1" xr:uid="{00000000-0005-0000-0000-0000762B0000}"/>
    <cellStyle name="Comma [0] 3025" xfId="10540" hidden="1" xr:uid="{00000000-0005-0000-0000-0000772B0000}"/>
    <cellStyle name="Comma [0] 3025" xfId="39928" hidden="1" xr:uid="{00000000-0005-0000-0000-0000782B0000}"/>
    <cellStyle name="Comma [0] 3026" xfId="10560" hidden="1" xr:uid="{00000000-0005-0000-0000-0000792B0000}"/>
    <cellStyle name="Comma [0] 3026" xfId="39948" hidden="1" xr:uid="{00000000-0005-0000-0000-00007A2B0000}"/>
    <cellStyle name="Comma [0] 3027" xfId="10562" hidden="1" xr:uid="{00000000-0005-0000-0000-00007B2B0000}"/>
    <cellStyle name="Comma [0] 3027" xfId="39950" hidden="1" xr:uid="{00000000-0005-0000-0000-00007C2B0000}"/>
    <cellStyle name="Comma [0] 3028" xfId="10513" hidden="1" xr:uid="{00000000-0005-0000-0000-00007D2B0000}"/>
    <cellStyle name="Comma [0] 3028" xfId="39901" hidden="1" xr:uid="{00000000-0005-0000-0000-00007E2B0000}"/>
    <cellStyle name="Comma [0] 3029" xfId="10207" hidden="1" xr:uid="{00000000-0005-0000-0000-00007F2B0000}"/>
    <cellStyle name="Comma [0] 3029" xfId="39595" hidden="1" xr:uid="{00000000-0005-0000-0000-0000802B0000}"/>
    <cellStyle name="Comma [0] 303" xfId="5105" hidden="1" xr:uid="{00000000-0005-0000-0000-0000812B0000}"/>
    <cellStyle name="Comma [0] 303" xfId="34493" hidden="1" xr:uid="{00000000-0005-0000-0000-0000822B0000}"/>
    <cellStyle name="Comma [0] 3030" xfId="10516" hidden="1" xr:uid="{00000000-0005-0000-0000-0000832B0000}"/>
    <cellStyle name="Comma [0] 3030" xfId="39904" hidden="1" xr:uid="{00000000-0005-0000-0000-0000842B0000}"/>
    <cellStyle name="Comma [0] 3031" xfId="10241" hidden="1" xr:uid="{00000000-0005-0000-0000-0000852B0000}"/>
    <cellStyle name="Comma [0] 3031" xfId="39629" hidden="1" xr:uid="{00000000-0005-0000-0000-0000862B0000}"/>
    <cellStyle name="Comma [0] 3032" xfId="10240" hidden="1" xr:uid="{00000000-0005-0000-0000-0000872B0000}"/>
    <cellStyle name="Comma [0] 3032" xfId="39628" hidden="1" xr:uid="{00000000-0005-0000-0000-0000882B0000}"/>
    <cellStyle name="Comma [0] 3033" xfId="10567" hidden="1" xr:uid="{00000000-0005-0000-0000-0000892B0000}"/>
    <cellStyle name="Comma [0] 3033" xfId="39955" hidden="1" xr:uid="{00000000-0005-0000-0000-00008A2B0000}"/>
    <cellStyle name="Comma [0] 3034" xfId="10209" hidden="1" xr:uid="{00000000-0005-0000-0000-00008B2B0000}"/>
    <cellStyle name="Comma [0] 3034" xfId="39597" hidden="1" xr:uid="{00000000-0005-0000-0000-00008C2B0000}"/>
    <cellStyle name="Comma [0] 3035" xfId="10243" hidden="1" xr:uid="{00000000-0005-0000-0000-00008D2B0000}"/>
    <cellStyle name="Comma [0] 3035" xfId="39631" hidden="1" xr:uid="{00000000-0005-0000-0000-00008E2B0000}"/>
    <cellStyle name="Comma [0] 3036" xfId="10579" hidden="1" xr:uid="{00000000-0005-0000-0000-00008F2B0000}"/>
    <cellStyle name="Comma [0] 3036" xfId="39967" hidden="1" xr:uid="{00000000-0005-0000-0000-0000902B0000}"/>
    <cellStyle name="Comma [0] 3037" xfId="10581" hidden="1" xr:uid="{00000000-0005-0000-0000-0000912B0000}"/>
    <cellStyle name="Comma [0] 3037" xfId="39969" hidden="1" xr:uid="{00000000-0005-0000-0000-0000922B0000}"/>
    <cellStyle name="Comma [0] 3038" xfId="10570" hidden="1" xr:uid="{00000000-0005-0000-0000-0000932B0000}"/>
    <cellStyle name="Comma [0] 3038" xfId="39958" hidden="1" xr:uid="{00000000-0005-0000-0000-0000942B0000}"/>
    <cellStyle name="Comma [0] 3039" xfId="10578" hidden="1" xr:uid="{00000000-0005-0000-0000-0000952B0000}"/>
    <cellStyle name="Comma [0] 3039" xfId="39966" hidden="1" xr:uid="{00000000-0005-0000-0000-0000962B0000}"/>
    <cellStyle name="Comma [0] 304" xfId="5113" hidden="1" xr:uid="{00000000-0005-0000-0000-0000972B0000}"/>
    <cellStyle name="Comma [0] 304" xfId="34501" hidden="1" xr:uid="{00000000-0005-0000-0000-0000982B0000}"/>
    <cellStyle name="Comma [0] 3040" xfId="10205" hidden="1" xr:uid="{00000000-0005-0000-0000-0000992B0000}"/>
    <cellStyle name="Comma [0] 3040" xfId="39593" hidden="1" xr:uid="{00000000-0005-0000-0000-00009A2B0000}"/>
    <cellStyle name="Comma [0] 3041" xfId="10564" hidden="1" xr:uid="{00000000-0005-0000-0000-00009B2B0000}"/>
    <cellStyle name="Comma [0] 3041" xfId="39952" hidden="1" xr:uid="{00000000-0005-0000-0000-00009C2B0000}"/>
    <cellStyle name="Comma [0] 3042" xfId="10597" hidden="1" xr:uid="{00000000-0005-0000-0000-00009D2B0000}"/>
    <cellStyle name="Comma [0] 3042" xfId="39985" hidden="1" xr:uid="{00000000-0005-0000-0000-00009E2B0000}"/>
    <cellStyle name="Comma [0] 3043" xfId="10605" hidden="1" xr:uid="{00000000-0005-0000-0000-00009F2B0000}"/>
    <cellStyle name="Comma [0] 3043" xfId="39993" hidden="1" xr:uid="{00000000-0005-0000-0000-0000A02B0000}"/>
    <cellStyle name="Comma [0] 3044" xfId="10514" hidden="1" xr:uid="{00000000-0005-0000-0000-0000A12B0000}"/>
    <cellStyle name="Comma [0] 3044" xfId="39902" hidden="1" xr:uid="{00000000-0005-0000-0000-0000A22B0000}"/>
    <cellStyle name="Comma [0] 3045" xfId="10593" hidden="1" xr:uid="{00000000-0005-0000-0000-0000A32B0000}"/>
    <cellStyle name="Comma [0] 3045" xfId="39981" hidden="1" xr:uid="{00000000-0005-0000-0000-0000A42B0000}"/>
    <cellStyle name="Comma [0] 3046" xfId="10614" hidden="1" xr:uid="{00000000-0005-0000-0000-0000A52B0000}"/>
    <cellStyle name="Comma [0] 3046" xfId="40002" hidden="1" xr:uid="{00000000-0005-0000-0000-0000A62B0000}"/>
    <cellStyle name="Comma [0] 3047" xfId="10616" hidden="1" xr:uid="{00000000-0005-0000-0000-0000A72B0000}"/>
    <cellStyle name="Comma [0] 3047" xfId="40004" hidden="1" xr:uid="{00000000-0005-0000-0000-0000A82B0000}"/>
    <cellStyle name="Comma [0] 3048" xfId="10575" hidden="1" xr:uid="{00000000-0005-0000-0000-0000A92B0000}"/>
    <cellStyle name="Comma [0] 3048" xfId="39963" hidden="1" xr:uid="{00000000-0005-0000-0000-0000AA2B0000}"/>
    <cellStyle name="Comma [0] 3049" xfId="10520" hidden="1" xr:uid="{00000000-0005-0000-0000-0000AB2B0000}"/>
    <cellStyle name="Comma [0] 3049" xfId="39908" hidden="1" xr:uid="{00000000-0005-0000-0000-0000AC2B0000}"/>
    <cellStyle name="Comma [0] 305" xfId="5022" hidden="1" xr:uid="{00000000-0005-0000-0000-0000AD2B0000}"/>
    <cellStyle name="Comma [0] 305" xfId="34410" hidden="1" xr:uid="{00000000-0005-0000-0000-0000AE2B0000}"/>
    <cellStyle name="Comma [0] 3050" xfId="10573" hidden="1" xr:uid="{00000000-0005-0000-0000-0000AF2B0000}"/>
    <cellStyle name="Comma [0] 3050" xfId="39961" hidden="1" xr:uid="{00000000-0005-0000-0000-0000B02B0000}"/>
    <cellStyle name="Comma [0] 3051" xfId="10557" hidden="1" xr:uid="{00000000-0005-0000-0000-0000B12B0000}"/>
    <cellStyle name="Comma [0] 3051" xfId="39945" hidden="1" xr:uid="{00000000-0005-0000-0000-0000B22B0000}"/>
    <cellStyle name="Comma [0] 3052" xfId="10553" hidden="1" xr:uid="{00000000-0005-0000-0000-0000B32B0000}"/>
    <cellStyle name="Comma [0] 3052" xfId="39941" hidden="1" xr:uid="{00000000-0005-0000-0000-0000B42B0000}"/>
    <cellStyle name="Comma [0] 3053" xfId="10624" hidden="1" xr:uid="{00000000-0005-0000-0000-0000B52B0000}"/>
    <cellStyle name="Comma [0] 3053" xfId="40012" hidden="1" xr:uid="{00000000-0005-0000-0000-0000B62B0000}"/>
    <cellStyle name="Comma [0] 3054" xfId="10197" hidden="1" xr:uid="{00000000-0005-0000-0000-0000B72B0000}"/>
    <cellStyle name="Comma [0] 3054" xfId="39585" hidden="1" xr:uid="{00000000-0005-0000-0000-0000B82B0000}"/>
    <cellStyle name="Comma [0] 3055" xfId="10285" hidden="1" xr:uid="{00000000-0005-0000-0000-0000B92B0000}"/>
    <cellStyle name="Comma [0] 3055" xfId="39673" hidden="1" xr:uid="{00000000-0005-0000-0000-0000BA2B0000}"/>
    <cellStyle name="Comma [0] 3056" xfId="10632" hidden="1" xr:uid="{00000000-0005-0000-0000-0000BB2B0000}"/>
    <cellStyle name="Comma [0] 3056" xfId="40020" hidden="1" xr:uid="{00000000-0005-0000-0000-0000BC2B0000}"/>
    <cellStyle name="Comma [0] 3057" xfId="10634" hidden="1" xr:uid="{00000000-0005-0000-0000-0000BD2B0000}"/>
    <cellStyle name="Comma [0] 3057" xfId="40022" hidden="1" xr:uid="{00000000-0005-0000-0000-0000BE2B0000}"/>
    <cellStyle name="Comma [0] 3058" xfId="10583" hidden="1" xr:uid="{00000000-0005-0000-0000-0000BF2B0000}"/>
    <cellStyle name="Comma [0] 3058" xfId="39971" hidden="1" xr:uid="{00000000-0005-0000-0000-0000C02B0000}"/>
    <cellStyle name="Comma [0] 3059" xfId="10559" hidden="1" xr:uid="{00000000-0005-0000-0000-0000C12B0000}"/>
    <cellStyle name="Comma [0] 3059" xfId="39947" hidden="1" xr:uid="{00000000-0005-0000-0000-0000C22B0000}"/>
    <cellStyle name="Comma [0] 306" xfId="5101" hidden="1" xr:uid="{00000000-0005-0000-0000-0000C32B0000}"/>
    <cellStyle name="Comma [0] 306" xfId="34489" hidden="1" xr:uid="{00000000-0005-0000-0000-0000C42B0000}"/>
    <cellStyle name="Comma [0] 3060" xfId="10594" hidden="1" xr:uid="{00000000-0005-0000-0000-0000C52B0000}"/>
    <cellStyle name="Comma [0] 3060" xfId="39982" hidden="1" xr:uid="{00000000-0005-0000-0000-0000C62B0000}"/>
    <cellStyle name="Comma [0] 3061" xfId="10526" hidden="1" xr:uid="{00000000-0005-0000-0000-0000C72B0000}"/>
    <cellStyle name="Comma [0] 3061" xfId="39914" hidden="1" xr:uid="{00000000-0005-0000-0000-0000C82B0000}"/>
    <cellStyle name="Comma [0] 3062" xfId="10596" hidden="1" xr:uid="{00000000-0005-0000-0000-0000C92B0000}"/>
    <cellStyle name="Comma [0] 3062" xfId="39984" hidden="1" xr:uid="{00000000-0005-0000-0000-0000CA2B0000}"/>
    <cellStyle name="Comma [0] 3063" xfId="10641" hidden="1" xr:uid="{00000000-0005-0000-0000-0000CB2B0000}"/>
    <cellStyle name="Comma [0] 3063" xfId="40029" hidden="1" xr:uid="{00000000-0005-0000-0000-0000CC2B0000}"/>
    <cellStyle name="Comma [0] 3064" xfId="10584" hidden="1" xr:uid="{00000000-0005-0000-0000-0000CD2B0000}"/>
    <cellStyle name="Comma [0] 3064" xfId="39972" hidden="1" xr:uid="{00000000-0005-0000-0000-0000CE2B0000}"/>
    <cellStyle name="Comma [0] 3065" xfId="10541" hidden="1" xr:uid="{00000000-0005-0000-0000-0000CF2B0000}"/>
    <cellStyle name="Comma [0] 3065" xfId="39929" hidden="1" xr:uid="{00000000-0005-0000-0000-0000D02B0000}"/>
    <cellStyle name="Comma [0] 3066" xfId="10647" hidden="1" xr:uid="{00000000-0005-0000-0000-0000D12B0000}"/>
    <cellStyle name="Comma [0] 3066" xfId="40035" hidden="1" xr:uid="{00000000-0005-0000-0000-0000D22B0000}"/>
    <cellStyle name="Comma [0] 3067" xfId="10649" hidden="1" xr:uid="{00000000-0005-0000-0000-0000D32B0000}"/>
    <cellStyle name="Comma [0] 3067" xfId="40037" hidden="1" xr:uid="{00000000-0005-0000-0000-0000D42B0000}"/>
    <cellStyle name="Comma [0] 3068" xfId="10602" hidden="1" xr:uid="{00000000-0005-0000-0000-0000D52B0000}"/>
    <cellStyle name="Comma [0] 3068" xfId="39990" hidden="1" xr:uid="{00000000-0005-0000-0000-0000D62B0000}"/>
    <cellStyle name="Comma [0] 3069" xfId="10608" hidden="1" xr:uid="{00000000-0005-0000-0000-0000D72B0000}"/>
    <cellStyle name="Comma [0] 3069" xfId="39996" hidden="1" xr:uid="{00000000-0005-0000-0000-0000D82B0000}"/>
    <cellStyle name="Comma [0] 307" xfId="5122" hidden="1" xr:uid="{00000000-0005-0000-0000-0000D92B0000}"/>
    <cellStyle name="Comma [0] 307" xfId="34510" hidden="1" xr:uid="{00000000-0005-0000-0000-0000DA2B0000}"/>
    <cellStyle name="Comma [0] 3070" xfId="10234" hidden="1" xr:uid="{00000000-0005-0000-0000-0000DB2B0000}"/>
    <cellStyle name="Comma [0] 3070" xfId="39622" hidden="1" xr:uid="{00000000-0005-0000-0000-0000DC2B0000}"/>
    <cellStyle name="Comma [0] 3071" xfId="10558" hidden="1" xr:uid="{00000000-0005-0000-0000-0000DD2B0000}"/>
    <cellStyle name="Comma [0] 3071" xfId="39946" hidden="1" xr:uid="{00000000-0005-0000-0000-0000DE2B0000}"/>
    <cellStyle name="Comma [0] 3072" xfId="10566" hidden="1" xr:uid="{00000000-0005-0000-0000-0000DF2B0000}"/>
    <cellStyle name="Comma [0] 3072" xfId="39954" hidden="1" xr:uid="{00000000-0005-0000-0000-0000E02B0000}"/>
    <cellStyle name="Comma [0] 3073" xfId="10655" hidden="1" xr:uid="{00000000-0005-0000-0000-0000E12B0000}"/>
    <cellStyle name="Comma [0] 3073" xfId="40043" hidden="1" xr:uid="{00000000-0005-0000-0000-0000E22B0000}"/>
    <cellStyle name="Comma [0] 3074" xfId="10569" hidden="1" xr:uid="{00000000-0005-0000-0000-0000E32B0000}"/>
    <cellStyle name="Comma [0] 3074" xfId="39957" hidden="1" xr:uid="{00000000-0005-0000-0000-0000E42B0000}"/>
    <cellStyle name="Comma [0] 3075" xfId="10529" hidden="1" xr:uid="{00000000-0005-0000-0000-0000E52B0000}"/>
    <cellStyle name="Comma [0] 3075" xfId="39917" hidden="1" xr:uid="{00000000-0005-0000-0000-0000E62B0000}"/>
    <cellStyle name="Comma [0] 3076" xfId="10660" hidden="1" xr:uid="{00000000-0005-0000-0000-0000E72B0000}"/>
    <cellStyle name="Comma [0] 3076" xfId="40048" hidden="1" xr:uid="{00000000-0005-0000-0000-0000E82B0000}"/>
    <cellStyle name="Comma [0] 3077" xfId="10662" hidden="1" xr:uid="{00000000-0005-0000-0000-0000E92B0000}"/>
    <cellStyle name="Comma [0] 3077" xfId="40050" hidden="1" xr:uid="{00000000-0005-0000-0000-0000EA2B0000}"/>
    <cellStyle name="Comma [0] 3078" xfId="10621" hidden="1" xr:uid="{00000000-0005-0000-0000-0000EB2B0000}"/>
    <cellStyle name="Comma [0] 3078" xfId="40009" hidden="1" xr:uid="{00000000-0005-0000-0000-0000EC2B0000}"/>
    <cellStyle name="Comma [0] 3079" xfId="10627" hidden="1" xr:uid="{00000000-0005-0000-0000-0000ED2B0000}"/>
    <cellStyle name="Comma [0] 3079" xfId="40015" hidden="1" xr:uid="{00000000-0005-0000-0000-0000EE2B0000}"/>
    <cellStyle name="Comma [0] 308" xfId="5124" hidden="1" xr:uid="{00000000-0005-0000-0000-0000EF2B0000}"/>
    <cellStyle name="Comma [0] 308" xfId="34512" hidden="1" xr:uid="{00000000-0005-0000-0000-0000F02B0000}"/>
    <cellStyle name="Comma [0] 3080" xfId="10528" hidden="1" xr:uid="{00000000-0005-0000-0000-0000F12B0000}"/>
    <cellStyle name="Comma [0] 3080" xfId="39916" hidden="1" xr:uid="{00000000-0005-0000-0000-0000F22B0000}"/>
    <cellStyle name="Comma [0] 3081" xfId="10609" hidden="1" xr:uid="{00000000-0005-0000-0000-0000F32B0000}"/>
    <cellStyle name="Comma [0] 3081" xfId="39997" hidden="1" xr:uid="{00000000-0005-0000-0000-0000F42B0000}"/>
    <cellStyle name="Comma [0] 3082" xfId="10588" hidden="1" xr:uid="{00000000-0005-0000-0000-0000F52B0000}"/>
    <cellStyle name="Comma [0] 3082" xfId="39976" hidden="1" xr:uid="{00000000-0005-0000-0000-0000F62B0000}"/>
    <cellStyle name="Comma [0] 3083" xfId="10666" hidden="1" xr:uid="{00000000-0005-0000-0000-0000F72B0000}"/>
    <cellStyle name="Comma [0] 3083" xfId="40054" hidden="1" xr:uid="{00000000-0005-0000-0000-0000F82B0000}"/>
    <cellStyle name="Comma [0] 3084" xfId="10607" hidden="1" xr:uid="{00000000-0005-0000-0000-0000F92B0000}"/>
    <cellStyle name="Comma [0] 3084" xfId="39995" hidden="1" xr:uid="{00000000-0005-0000-0000-0000FA2B0000}"/>
    <cellStyle name="Comma [0] 3085" xfId="10545" hidden="1" xr:uid="{00000000-0005-0000-0000-0000FB2B0000}"/>
    <cellStyle name="Comma [0] 3085" xfId="39933" hidden="1" xr:uid="{00000000-0005-0000-0000-0000FC2B0000}"/>
    <cellStyle name="Comma [0] 3086" xfId="10673" hidden="1" xr:uid="{00000000-0005-0000-0000-0000FD2B0000}"/>
    <cellStyle name="Comma [0] 3086" xfId="40061" hidden="1" xr:uid="{00000000-0005-0000-0000-0000FE2B0000}"/>
    <cellStyle name="Comma [0] 3087" xfId="10675" hidden="1" xr:uid="{00000000-0005-0000-0000-0000FF2B0000}"/>
    <cellStyle name="Comma [0] 3087" xfId="40063" hidden="1" xr:uid="{00000000-0005-0000-0000-0000002C0000}"/>
    <cellStyle name="Comma [0] 3088" xfId="10639" hidden="1" xr:uid="{00000000-0005-0000-0000-0000012C0000}"/>
    <cellStyle name="Comma [0] 3088" xfId="40027" hidden="1" xr:uid="{00000000-0005-0000-0000-0000022C0000}"/>
    <cellStyle name="Comma [0] 3089" xfId="10644" hidden="1" xr:uid="{00000000-0005-0000-0000-0000032C0000}"/>
    <cellStyle name="Comma [0] 3089" xfId="40032" hidden="1" xr:uid="{00000000-0005-0000-0000-0000042C0000}"/>
    <cellStyle name="Comma [0] 309" xfId="5083" hidden="1" xr:uid="{00000000-0005-0000-0000-0000052C0000}"/>
    <cellStyle name="Comma [0] 309" xfId="34471" hidden="1" xr:uid="{00000000-0005-0000-0000-0000062C0000}"/>
    <cellStyle name="Comma [0] 3090" xfId="10208" hidden="1" xr:uid="{00000000-0005-0000-0000-0000072C0000}"/>
    <cellStyle name="Comma [0] 3090" xfId="39596" hidden="1" xr:uid="{00000000-0005-0000-0000-0000082C0000}"/>
    <cellStyle name="Comma [0] 3091" xfId="10628" hidden="1" xr:uid="{00000000-0005-0000-0000-0000092C0000}"/>
    <cellStyle name="Comma [0] 3091" xfId="40016" hidden="1" xr:uid="{00000000-0005-0000-0000-00000A2C0000}"/>
    <cellStyle name="Comma [0] 3092" xfId="10533" hidden="1" xr:uid="{00000000-0005-0000-0000-00000B2C0000}"/>
    <cellStyle name="Comma [0] 3092" xfId="39921" hidden="1" xr:uid="{00000000-0005-0000-0000-00000C2C0000}"/>
    <cellStyle name="Comma [0] 3093" xfId="10679" hidden="1" xr:uid="{00000000-0005-0000-0000-00000D2C0000}"/>
    <cellStyle name="Comma [0] 3093" xfId="40067" hidden="1" xr:uid="{00000000-0005-0000-0000-00000E2C0000}"/>
    <cellStyle name="Comma [0] 3094" xfId="10626" hidden="1" xr:uid="{00000000-0005-0000-0000-00000F2C0000}"/>
    <cellStyle name="Comma [0] 3094" xfId="40014" hidden="1" xr:uid="{00000000-0005-0000-0000-0000102C0000}"/>
    <cellStyle name="Comma [0] 3095" xfId="10565" hidden="1" xr:uid="{00000000-0005-0000-0000-0000112C0000}"/>
    <cellStyle name="Comma [0] 3095" xfId="39953" hidden="1" xr:uid="{00000000-0005-0000-0000-0000122C0000}"/>
    <cellStyle name="Comma [0] 3096" xfId="10683" hidden="1" xr:uid="{00000000-0005-0000-0000-0000132C0000}"/>
    <cellStyle name="Comma [0] 3096" xfId="40071" hidden="1" xr:uid="{00000000-0005-0000-0000-0000142C0000}"/>
    <cellStyle name="Comma [0] 3097" xfId="10685" hidden="1" xr:uid="{00000000-0005-0000-0000-0000152C0000}"/>
    <cellStyle name="Comma [0] 3097" xfId="40073" hidden="1" xr:uid="{00000000-0005-0000-0000-0000162C0000}"/>
    <cellStyle name="Comma [0] 3098" xfId="10653" hidden="1" xr:uid="{00000000-0005-0000-0000-0000172C0000}"/>
    <cellStyle name="Comma [0] 3098" xfId="40041" hidden="1" xr:uid="{00000000-0005-0000-0000-0000182C0000}"/>
    <cellStyle name="Comma [0] 3099" xfId="10657" hidden="1" xr:uid="{00000000-0005-0000-0000-0000192C0000}"/>
    <cellStyle name="Comma [0] 3099" xfId="40045" hidden="1" xr:uid="{00000000-0005-0000-0000-00001A2C0000}"/>
    <cellStyle name="Comma [0] 31" xfId="64" hidden="1" xr:uid="{00000000-0005-0000-0000-00001E2C0000}"/>
    <cellStyle name="Comma [0] 31" xfId="1523" hidden="1" xr:uid="{00000000-0005-0000-0000-00002B2C0000}"/>
    <cellStyle name="Comma [0] 31" xfId="61567" hidden="1" xr:uid="{00000000-0005-0000-0000-00003D2C0000}"/>
    <cellStyle name="Comma [0] 31" xfId="167" hidden="1" xr:uid="{00000000-0005-0000-0000-00001B2C0000}"/>
    <cellStyle name="Comma [0] 31" xfId="61318" hidden="1" xr:uid="{00000000-0005-0000-0000-00003A2C0000}"/>
    <cellStyle name="Comma [0] 31" xfId="898" hidden="1" xr:uid="{00000000-0005-0000-0000-0000252C0000}"/>
    <cellStyle name="Comma [0] 31" xfId="1018" hidden="1" xr:uid="{00000000-0005-0000-0000-0000242C0000}"/>
    <cellStyle name="Comma [0] 31" xfId="62059" hidden="1" xr:uid="{00000000-0005-0000-0000-0000432C0000}"/>
    <cellStyle name="Comma [0] 31" xfId="2346" hidden="1" xr:uid="{00000000-0005-0000-0000-0000342C0000}"/>
    <cellStyle name="Comma [0] 31" xfId="560" hidden="1" xr:uid="{00000000-0005-0000-0000-0000212C0000}"/>
    <cellStyle name="Comma [0] 31" xfId="680" hidden="1" xr:uid="{00000000-0005-0000-0000-0000202C0000}"/>
    <cellStyle name="Comma [0] 31" xfId="1748" hidden="1" xr:uid="{00000000-0005-0000-0000-0000322C0000}"/>
    <cellStyle name="Comma [0] 31" xfId="2182" hidden="1" xr:uid="{00000000-0005-0000-0000-0000332C0000}"/>
    <cellStyle name="Comma [0] 31" xfId="62542" hidden="1" xr:uid="{00000000-0005-0000-0000-0000492C0000}"/>
    <cellStyle name="Comma [0] 31" xfId="2227" hidden="1" xr:uid="{00000000-0005-0000-0000-0000352C0000}"/>
    <cellStyle name="Comma [0] 31" xfId="2074" hidden="1" xr:uid="{00000000-0005-0000-0000-0000362C0000}"/>
    <cellStyle name="Comma [0] 31" xfId="332" hidden="1" xr:uid="{00000000-0005-0000-0000-00001C2C0000}"/>
    <cellStyle name="Comma [0] 31" xfId="33955" hidden="1" xr:uid="{00000000-0005-0000-0000-0000382C0000}"/>
    <cellStyle name="Comma [0] 31" xfId="61236" hidden="1" xr:uid="{00000000-0005-0000-0000-0000392C0000}"/>
    <cellStyle name="Comma [0] 31" xfId="62954" hidden="1" xr:uid="{00000000-0005-0000-0000-00004E2C0000}"/>
    <cellStyle name="Comma [0] 31" xfId="61402" hidden="1" xr:uid="{00000000-0005-0000-0000-00003B2C0000}"/>
    <cellStyle name="Comma [0] 31" xfId="61484" hidden="1" xr:uid="{00000000-0005-0000-0000-00003C2C0000}"/>
    <cellStyle name="Comma [0] 31" xfId="62790" hidden="1" xr:uid="{00000000-0005-0000-0000-00004C2C0000}"/>
    <cellStyle name="Comma [0] 31" xfId="61649" hidden="1" xr:uid="{00000000-0005-0000-0000-00003E2C0000}"/>
    <cellStyle name="Comma [0] 31" xfId="61729" hidden="1" xr:uid="{00000000-0005-0000-0000-00003F2C0000}"/>
    <cellStyle name="Comma [0] 31" xfId="853" hidden="1" xr:uid="{00000000-0005-0000-0000-0000232C0000}"/>
    <cellStyle name="Comma [0] 31" xfId="61893" hidden="1" xr:uid="{00000000-0005-0000-0000-0000412C0000}"/>
    <cellStyle name="Comma [0] 31" xfId="61975" hidden="1" xr:uid="{00000000-0005-0000-0000-0000422C0000}"/>
    <cellStyle name="Comma [0] 31" xfId="62467" hidden="1" xr:uid="{00000000-0005-0000-0000-0000482C0000}"/>
    <cellStyle name="Comma [0] 31" xfId="62141" hidden="1" xr:uid="{00000000-0005-0000-0000-0000442C0000}"/>
    <cellStyle name="Comma [0] 31" xfId="62223" hidden="1" xr:uid="{00000000-0005-0000-0000-0000452C0000}"/>
    <cellStyle name="Comma [0] 31" xfId="515" hidden="1" xr:uid="{00000000-0005-0000-0000-00001F2C0000}"/>
    <cellStyle name="Comma [0] 31" xfId="750" hidden="1" xr:uid="{00000000-0005-0000-0000-0000262C0000}"/>
    <cellStyle name="Comma [0] 31" xfId="1195" hidden="1" xr:uid="{00000000-0005-0000-0000-0000272C0000}"/>
    <cellStyle name="Comma [0] 31" xfId="212" hidden="1" xr:uid="{00000000-0005-0000-0000-00001D2C0000}"/>
    <cellStyle name="Comma [0] 31" xfId="1240" hidden="1" xr:uid="{00000000-0005-0000-0000-0000292C0000}"/>
    <cellStyle name="Comma [0] 31" xfId="1092" hidden="1" xr:uid="{00000000-0005-0000-0000-00002A2C0000}"/>
    <cellStyle name="Comma [0] 31" xfId="63034" hidden="1" xr:uid="{00000000-0005-0000-0000-00004F2C0000}"/>
    <cellStyle name="Comma [0] 31" xfId="1688" hidden="1" xr:uid="{00000000-0005-0000-0000-00002C2C0000}"/>
    <cellStyle name="Comma [0] 31" xfId="1568" hidden="1" xr:uid="{00000000-0005-0000-0000-00002D2C0000}"/>
    <cellStyle name="Comma [0] 31" xfId="412" hidden="1" xr:uid="{00000000-0005-0000-0000-0000222C0000}"/>
    <cellStyle name="Comma [0] 31" xfId="1851" hidden="1" xr:uid="{00000000-0005-0000-0000-00002F2C0000}"/>
    <cellStyle name="Comma [0] 31" xfId="2016" hidden="1" xr:uid="{00000000-0005-0000-0000-0000302C0000}"/>
    <cellStyle name="Comma [0] 31" xfId="62708" hidden="1" xr:uid="{00000000-0005-0000-0000-00004B2C0000}"/>
    <cellStyle name="Comma [0] 31" xfId="62624" hidden="1" xr:uid="{00000000-0005-0000-0000-00004A2C0000}"/>
    <cellStyle name="Comma [0] 31" xfId="4567" hidden="1" xr:uid="{00000000-0005-0000-0000-0000372C0000}"/>
    <cellStyle name="Comma [0] 31" xfId="1360" hidden="1" xr:uid="{00000000-0005-0000-0000-0000282C0000}"/>
    <cellStyle name="Comma [0] 31" xfId="62385" hidden="1" xr:uid="{00000000-0005-0000-0000-0000472C0000}"/>
    <cellStyle name="Comma [0] 31" xfId="62305" hidden="1" xr:uid="{00000000-0005-0000-0000-0000462C0000}"/>
    <cellStyle name="Comma [0] 31" xfId="1896" hidden="1" xr:uid="{00000000-0005-0000-0000-0000312C0000}"/>
    <cellStyle name="Comma [0] 31" xfId="63116" hidden="1" xr:uid="{00000000-0005-0000-0000-0000502C0000}"/>
    <cellStyle name="Comma [0] 31" xfId="1420" hidden="1" xr:uid="{00000000-0005-0000-0000-00002E2C0000}"/>
    <cellStyle name="Comma [0] 31" xfId="61811" hidden="1" xr:uid="{00000000-0005-0000-0000-0000402C0000}"/>
    <cellStyle name="Comma [0] 31" xfId="62872" hidden="1" xr:uid="{00000000-0005-0000-0000-00004D2C0000}"/>
    <cellStyle name="Comma [0] 310" xfId="5028" hidden="1" xr:uid="{00000000-0005-0000-0000-0000512C0000}"/>
    <cellStyle name="Comma [0] 310" xfId="34416" hidden="1" xr:uid="{00000000-0005-0000-0000-0000522C0000}"/>
    <cellStyle name="Comma [0] 3100" xfId="10547" hidden="1" xr:uid="{00000000-0005-0000-0000-0000532C0000}"/>
    <cellStyle name="Comma [0] 3100" xfId="39935" hidden="1" xr:uid="{00000000-0005-0000-0000-0000542C0000}"/>
    <cellStyle name="Comma [0] 3101" xfId="10645" hidden="1" xr:uid="{00000000-0005-0000-0000-0000552C0000}"/>
    <cellStyle name="Comma [0] 3101" xfId="40033" hidden="1" xr:uid="{00000000-0005-0000-0000-0000562C0000}"/>
    <cellStyle name="Comma [0] 3102" xfId="10537" hidden="1" xr:uid="{00000000-0005-0000-0000-0000572C0000}"/>
    <cellStyle name="Comma [0] 3102" xfId="39925" hidden="1" xr:uid="{00000000-0005-0000-0000-0000582C0000}"/>
    <cellStyle name="Comma [0] 3103" xfId="10689" hidden="1" xr:uid="{00000000-0005-0000-0000-0000592C0000}"/>
    <cellStyle name="Comma [0] 3103" xfId="40077" hidden="1" xr:uid="{00000000-0005-0000-0000-00005A2C0000}"/>
    <cellStyle name="Comma [0] 3104" xfId="10643" hidden="1" xr:uid="{00000000-0005-0000-0000-00005B2C0000}"/>
    <cellStyle name="Comma [0] 3104" xfId="40031" hidden="1" xr:uid="{00000000-0005-0000-0000-00005C2C0000}"/>
    <cellStyle name="Comma [0] 3105" xfId="10612" hidden="1" xr:uid="{00000000-0005-0000-0000-00005D2C0000}"/>
    <cellStyle name="Comma [0] 3105" xfId="40000" hidden="1" xr:uid="{00000000-0005-0000-0000-00005E2C0000}"/>
    <cellStyle name="Comma [0] 3106" xfId="10693" hidden="1" xr:uid="{00000000-0005-0000-0000-00005F2C0000}"/>
    <cellStyle name="Comma [0] 3106" xfId="40081" hidden="1" xr:uid="{00000000-0005-0000-0000-0000602C0000}"/>
    <cellStyle name="Comma [0] 3107" xfId="10695" hidden="1" xr:uid="{00000000-0005-0000-0000-0000612C0000}"/>
    <cellStyle name="Comma [0] 3107" xfId="40083" hidden="1" xr:uid="{00000000-0005-0000-0000-0000622C0000}"/>
    <cellStyle name="Comma [0] 3108" xfId="10681" hidden="1" xr:uid="{00000000-0005-0000-0000-0000632C0000}"/>
    <cellStyle name="Comma [0] 3108" xfId="40069" hidden="1" xr:uid="{00000000-0005-0000-0000-0000642C0000}"/>
    <cellStyle name="Comma [0] 3109" xfId="10668" hidden="1" xr:uid="{00000000-0005-0000-0000-0000652C0000}"/>
    <cellStyle name="Comma [0] 3109" xfId="40056" hidden="1" xr:uid="{00000000-0005-0000-0000-0000662C0000}"/>
    <cellStyle name="Comma [0] 311" xfId="5081" hidden="1" xr:uid="{00000000-0005-0000-0000-0000672C0000}"/>
    <cellStyle name="Comma [0] 311" xfId="34469" hidden="1" xr:uid="{00000000-0005-0000-0000-0000682C0000}"/>
    <cellStyle name="Comma [0] 3110" xfId="10692" hidden="1" xr:uid="{00000000-0005-0000-0000-0000692C0000}"/>
    <cellStyle name="Comma [0] 3110" xfId="40080" hidden="1" xr:uid="{00000000-0005-0000-0000-00006A2C0000}"/>
    <cellStyle name="Comma [0] 3111" xfId="10658" hidden="1" xr:uid="{00000000-0005-0000-0000-00006B2C0000}"/>
    <cellStyle name="Comma [0] 3111" xfId="40046" hidden="1" xr:uid="{00000000-0005-0000-0000-00006C2C0000}"/>
    <cellStyle name="Comma [0] 3112" xfId="10630" hidden="1" xr:uid="{00000000-0005-0000-0000-00006D2C0000}"/>
    <cellStyle name="Comma [0] 3112" xfId="40018" hidden="1" xr:uid="{00000000-0005-0000-0000-00006E2C0000}"/>
    <cellStyle name="Comma [0] 3113" xfId="10697" hidden="1" xr:uid="{00000000-0005-0000-0000-00006F2C0000}"/>
    <cellStyle name="Comma [0] 3113" xfId="40085" hidden="1" xr:uid="{00000000-0005-0000-0000-0000702C0000}"/>
    <cellStyle name="Comma [0] 3114" xfId="10654" hidden="1" xr:uid="{00000000-0005-0000-0000-0000712C0000}"/>
    <cellStyle name="Comma [0] 3114" xfId="40042" hidden="1" xr:uid="{00000000-0005-0000-0000-0000722C0000}"/>
    <cellStyle name="Comma [0] 3115" xfId="10688" hidden="1" xr:uid="{00000000-0005-0000-0000-0000732C0000}"/>
    <cellStyle name="Comma [0] 3115" xfId="40076" hidden="1" xr:uid="{00000000-0005-0000-0000-0000742C0000}"/>
    <cellStyle name="Comma [0] 3116" xfId="10701" hidden="1" xr:uid="{00000000-0005-0000-0000-0000752C0000}"/>
    <cellStyle name="Comma [0] 3116" xfId="40089" hidden="1" xr:uid="{00000000-0005-0000-0000-0000762C0000}"/>
    <cellStyle name="Comma [0] 3117" xfId="10703" hidden="1" xr:uid="{00000000-0005-0000-0000-0000772C0000}"/>
    <cellStyle name="Comma [0] 3117" xfId="40091" hidden="1" xr:uid="{00000000-0005-0000-0000-0000782C0000}"/>
    <cellStyle name="Comma [0] 3118" xfId="10571" hidden="1" xr:uid="{00000000-0005-0000-0000-0000792C0000}"/>
    <cellStyle name="Comma [0] 3118" xfId="39959" hidden="1" xr:uid="{00000000-0005-0000-0000-00007A2C0000}"/>
    <cellStyle name="Comma [0] 3119" xfId="10691" hidden="1" xr:uid="{00000000-0005-0000-0000-00007B2C0000}"/>
    <cellStyle name="Comma [0] 3119" xfId="40079" hidden="1" xr:uid="{00000000-0005-0000-0000-00007C2C0000}"/>
    <cellStyle name="Comma [0] 312" xfId="5065" hidden="1" xr:uid="{00000000-0005-0000-0000-00007D2C0000}"/>
    <cellStyle name="Comma [0] 312" xfId="34453" hidden="1" xr:uid="{00000000-0005-0000-0000-00007E2C0000}"/>
    <cellStyle name="Comma [0] 3120" xfId="10631" hidden="1" xr:uid="{00000000-0005-0000-0000-00007F2C0000}"/>
    <cellStyle name="Comma [0] 3120" xfId="40019" hidden="1" xr:uid="{00000000-0005-0000-0000-0000802C0000}"/>
    <cellStyle name="Comma [0] 3121" xfId="10665" hidden="1" xr:uid="{00000000-0005-0000-0000-0000812C0000}"/>
    <cellStyle name="Comma [0] 3121" xfId="40053" hidden="1" xr:uid="{00000000-0005-0000-0000-0000822C0000}"/>
    <cellStyle name="Comma [0] 3122" xfId="10678" hidden="1" xr:uid="{00000000-0005-0000-0000-0000832C0000}"/>
    <cellStyle name="Comma [0] 3122" xfId="40066" hidden="1" xr:uid="{00000000-0005-0000-0000-0000842C0000}"/>
    <cellStyle name="Comma [0] 3123" xfId="10706" hidden="1" xr:uid="{00000000-0005-0000-0000-0000852C0000}"/>
    <cellStyle name="Comma [0] 3123" xfId="40094" hidden="1" xr:uid="{00000000-0005-0000-0000-0000862C0000}"/>
    <cellStyle name="Comma [0] 3124" xfId="10669" hidden="1" xr:uid="{00000000-0005-0000-0000-0000872C0000}"/>
    <cellStyle name="Comma [0] 3124" xfId="40057" hidden="1" xr:uid="{00000000-0005-0000-0000-0000882C0000}"/>
    <cellStyle name="Comma [0] 3125" xfId="10629" hidden="1" xr:uid="{00000000-0005-0000-0000-0000892C0000}"/>
    <cellStyle name="Comma [0] 3125" xfId="40017" hidden="1" xr:uid="{00000000-0005-0000-0000-00008A2C0000}"/>
    <cellStyle name="Comma [0] 3126" xfId="10708" hidden="1" xr:uid="{00000000-0005-0000-0000-00008B2C0000}"/>
    <cellStyle name="Comma [0] 3126" xfId="40096" hidden="1" xr:uid="{00000000-0005-0000-0000-00008C2C0000}"/>
    <cellStyle name="Comma [0] 3127" xfId="10710" hidden="1" xr:uid="{00000000-0005-0000-0000-00008D2C0000}"/>
    <cellStyle name="Comma [0] 3127" xfId="40098" hidden="1" xr:uid="{00000000-0005-0000-0000-00008E2C0000}"/>
    <cellStyle name="Comma [0] 3128" xfId="10222" hidden="1" xr:uid="{00000000-0005-0000-0000-00008F2C0000}"/>
    <cellStyle name="Comma [0] 3128" xfId="39610" hidden="1" xr:uid="{00000000-0005-0000-0000-0000902C0000}"/>
    <cellStyle name="Comma [0] 3129" xfId="10219" hidden="1" xr:uid="{00000000-0005-0000-0000-0000912C0000}"/>
    <cellStyle name="Comma [0] 3129" xfId="39607" hidden="1" xr:uid="{00000000-0005-0000-0000-0000922C0000}"/>
    <cellStyle name="Comma [0] 313" xfId="5061" hidden="1" xr:uid="{00000000-0005-0000-0000-0000932C0000}"/>
    <cellStyle name="Comma [0] 313" xfId="34449" hidden="1" xr:uid="{00000000-0005-0000-0000-0000942C0000}"/>
    <cellStyle name="Comma [0] 3130" xfId="10716" hidden="1" xr:uid="{00000000-0005-0000-0000-0000952C0000}"/>
    <cellStyle name="Comma [0] 3130" xfId="40104" hidden="1" xr:uid="{00000000-0005-0000-0000-0000962C0000}"/>
    <cellStyle name="Comma [0] 3131" xfId="10722" hidden="1" xr:uid="{00000000-0005-0000-0000-0000972C0000}"/>
    <cellStyle name="Comma [0] 3131" xfId="40110" hidden="1" xr:uid="{00000000-0005-0000-0000-0000982C0000}"/>
    <cellStyle name="Comma [0] 3132" xfId="10724" hidden="1" xr:uid="{00000000-0005-0000-0000-0000992C0000}"/>
    <cellStyle name="Comma [0] 3132" xfId="40112" hidden="1" xr:uid="{00000000-0005-0000-0000-00009A2C0000}"/>
    <cellStyle name="Comma [0] 3133" xfId="10715" hidden="1" xr:uid="{00000000-0005-0000-0000-00009B2C0000}"/>
    <cellStyle name="Comma [0] 3133" xfId="40103" hidden="1" xr:uid="{00000000-0005-0000-0000-00009C2C0000}"/>
    <cellStyle name="Comma [0] 3134" xfId="10720" hidden="1" xr:uid="{00000000-0005-0000-0000-00009D2C0000}"/>
    <cellStyle name="Comma [0] 3134" xfId="40108" hidden="1" xr:uid="{00000000-0005-0000-0000-00009E2C0000}"/>
    <cellStyle name="Comma [0] 3135" xfId="10726" hidden="1" xr:uid="{00000000-0005-0000-0000-00009F2C0000}"/>
    <cellStyle name="Comma [0] 3135" xfId="40114" hidden="1" xr:uid="{00000000-0005-0000-0000-0000A02C0000}"/>
    <cellStyle name="Comma [0] 3136" xfId="10728" hidden="1" xr:uid="{00000000-0005-0000-0000-0000A12C0000}"/>
    <cellStyle name="Comma [0] 3136" xfId="40116" hidden="1" xr:uid="{00000000-0005-0000-0000-0000A22C0000}"/>
    <cellStyle name="Comma [0] 3137" xfId="10245" hidden="1" xr:uid="{00000000-0005-0000-0000-0000A32C0000}"/>
    <cellStyle name="Comma [0] 3137" xfId="39633" hidden="1" xr:uid="{00000000-0005-0000-0000-0000A42C0000}"/>
    <cellStyle name="Comma [0] 3138" xfId="10247" hidden="1" xr:uid="{00000000-0005-0000-0000-0000A52C0000}"/>
    <cellStyle name="Comma [0] 3138" xfId="39635" hidden="1" xr:uid="{00000000-0005-0000-0000-0000A62C0000}"/>
    <cellStyle name="Comma [0] 3139" xfId="10739" hidden="1" xr:uid="{00000000-0005-0000-0000-0000A72C0000}"/>
    <cellStyle name="Comma [0] 3139" xfId="40127" hidden="1" xr:uid="{00000000-0005-0000-0000-0000A82C0000}"/>
    <cellStyle name="Comma [0] 314" xfId="5132" hidden="1" xr:uid="{00000000-0005-0000-0000-0000A92C0000}"/>
    <cellStyle name="Comma [0] 314" xfId="34520" hidden="1" xr:uid="{00000000-0005-0000-0000-0000AA2C0000}"/>
    <cellStyle name="Comma [0] 3140" xfId="10748" hidden="1" xr:uid="{00000000-0005-0000-0000-0000AB2C0000}"/>
    <cellStyle name="Comma [0] 3140" xfId="40136" hidden="1" xr:uid="{00000000-0005-0000-0000-0000AC2C0000}"/>
    <cellStyle name="Comma [0] 3141" xfId="10759" hidden="1" xr:uid="{00000000-0005-0000-0000-0000AD2C0000}"/>
    <cellStyle name="Comma [0] 3141" xfId="40147" hidden="1" xr:uid="{00000000-0005-0000-0000-0000AE2C0000}"/>
    <cellStyle name="Comma [0] 3142" xfId="10765" hidden="1" xr:uid="{00000000-0005-0000-0000-0000AF2C0000}"/>
    <cellStyle name="Comma [0] 3142" xfId="40153" hidden="1" xr:uid="{00000000-0005-0000-0000-0000B02C0000}"/>
    <cellStyle name="Comma [0] 3143" xfId="10747" hidden="1" xr:uid="{00000000-0005-0000-0000-0000B12C0000}"/>
    <cellStyle name="Comma [0] 3143" xfId="40135" hidden="1" xr:uid="{00000000-0005-0000-0000-0000B22C0000}"/>
    <cellStyle name="Comma [0] 3144" xfId="10757" hidden="1" xr:uid="{00000000-0005-0000-0000-0000B32C0000}"/>
    <cellStyle name="Comma [0] 3144" xfId="40145" hidden="1" xr:uid="{00000000-0005-0000-0000-0000B42C0000}"/>
    <cellStyle name="Comma [0] 3145" xfId="10777" hidden="1" xr:uid="{00000000-0005-0000-0000-0000B52C0000}"/>
    <cellStyle name="Comma [0] 3145" xfId="40165" hidden="1" xr:uid="{00000000-0005-0000-0000-0000B62C0000}"/>
    <cellStyle name="Comma [0] 3146" xfId="10779" hidden="1" xr:uid="{00000000-0005-0000-0000-0000B72C0000}"/>
    <cellStyle name="Comma [0] 3146" xfId="40167" hidden="1" xr:uid="{00000000-0005-0000-0000-0000B82C0000}"/>
    <cellStyle name="Comma [0] 3147" xfId="10730" hidden="1" xr:uid="{00000000-0005-0000-0000-0000B92C0000}"/>
    <cellStyle name="Comma [0] 3147" xfId="40118" hidden="1" xr:uid="{00000000-0005-0000-0000-0000BA2C0000}"/>
    <cellStyle name="Comma [0] 3148" xfId="10227" hidden="1" xr:uid="{00000000-0005-0000-0000-0000BB2C0000}"/>
    <cellStyle name="Comma [0] 3148" xfId="39615" hidden="1" xr:uid="{00000000-0005-0000-0000-0000BC2C0000}"/>
    <cellStyle name="Comma [0] 3149" xfId="10733" hidden="1" xr:uid="{00000000-0005-0000-0000-0000BD2C0000}"/>
    <cellStyle name="Comma [0] 3149" xfId="40121" hidden="1" xr:uid="{00000000-0005-0000-0000-0000BE2C0000}"/>
    <cellStyle name="Comma [0] 315" xfId="5004" hidden="1" xr:uid="{00000000-0005-0000-0000-0000BF2C0000}"/>
    <cellStyle name="Comma [0] 315" xfId="34392" hidden="1" xr:uid="{00000000-0005-0000-0000-0000C02C0000}"/>
    <cellStyle name="Comma [0] 3150" xfId="10232" hidden="1" xr:uid="{00000000-0005-0000-0000-0000C12C0000}"/>
    <cellStyle name="Comma [0] 3150" xfId="39620" hidden="1" xr:uid="{00000000-0005-0000-0000-0000C22C0000}"/>
    <cellStyle name="Comma [0] 3151" xfId="10216" hidden="1" xr:uid="{00000000-0005-0000-0000-0000C32C0000}"/>
    <cellStyle name="Comma [0] 3151" xfId="39604" hidden="1" xr:uid="{00000000-0005-0000-0000-0000C42C0000}"/>
    <cellStyle name="Comma [0] 3152" xfId="10784" hidden="1" xr:uid="{00000000-0005-0000-0000-0000C52C0000}"/>
    <cellStyle name="Comma [0] 3152" xfId="40172" hidden="1" xr:uid="{00000000-0005-0000-0000-0000C62C0000}"/>
    <cellStyle name="Comma [0] 3153" xfId="10225" hidden="1" xr:uid="{00000000-0005-0000-0000-0000C72C0000}"/>
    <cellStyle name="Comma [0] 3153" xfId="39613" hidden="1" xr:uid="{00000000-0005-0000-0000-0000C82C0000}"/>
    <cellStyle name="Comma [0] 3154" xfId="10246" hidden="1" xr:uid="{00000000-0005-0000-0000-0000C92C0000}"/>
    <cellStyle name="Comma [0] 3154" xfId="39634" hidden="1" xr:uid="{00000000-0005-0000-0000-0000CA2C0000}"/>
    <cellStyle name="Comma [0] 3155" xfId="10796" hidden="1" xr:uid="{00000000-0005-0000-0000-0000CB2C0000}"/>
    <cellStyle name="Comma [0] 3155" xfId="40184" hidden="1" xr:uid="{00000000-0005-0000-0000-0000CC2C0000}"/>
    <cellStyle name="Comma [0] 3156" xfId="10798" hidden="1" xr:uid="{00000000-0005-0000-0000-0000CD2C0000}"/>
    <cellStyle name="Comma [0] 3156" xfId="40186" hidden="1" xr:uid="{00000000-0005-0000-0000-0000CE2C0000}"/>
    <cellStyle name="Comma [0] 3157" xfId="10787" hidden="1" xr:uid="{00000000-0005-0000-0000-0000CF2C0000}"/>
    <cellStyle name="Comma [0] 3157" xfId="40175" hidden="1" xr:uid="{00000000-0005-0000-0000-0000D02C0000}"/>
    <cellStyle name="Comma [0] 3158" xfId="10795" hidden="1" xr:uid="{00000000-0005-0000-0000-0000D12C0000}"/>
    <cellStyle name="Comma [0] 3158" xfId="40183" hidden="1" xr:uid="{00000000-0005-0000-0000-0000D22C0000}"/>
    <cellStyle name="Comma [0] 3159" xfId="10229" hidden="1" xr:uid="{00000000-0005-0000-0000-0000D32C0000}"/>
    <cellStyle name="Comma [0] 3159" xfId="39617" hidden="1" xr:uid="{00000000-0005-0000-0000-0000D42C0000}"/>
    <cellStyle name="Comma [0] 316" xfId="4401" hidden="1" xr:uid="{00000000-0005-0000-0000-0000D52C0000}"/>
    <cellStyle name="Comma [0] 316" xfId="33790" hidden="1" xr:uid="{00000000-0005-0000-0000-0000D62C0000}"/>
    <cellStyle name="Comma [0] 3160" xfId="10781" hidden="1" xr:uid="{00000000-0005-0000-0000-0000D72C0000}"/>
    <cellStyle name="Comma [0] 3160" xfId="40169" hidden="1" xr:uid="{00000000-0005-0000-0000-0000D82C0000}"/>
    <cellStyle name="Comma [0] 3161" xfId="10814" hidden="1" xr:uid="{00000000-0005-0000-0000-0000D92C0000}"/>
    <cellStyle name="Comma [0] 3161" xfId="40202" hidden="1" xr:uid="{00000000-0005-0000-0000-0000DA2C0000}"/>
    <cellStyle name="Comma [0] 3162" xfId="10822" hidden="1" xr:uid="{00000000-0005-0000-0000-0000DB2C0000}"/>
    <cellStyle name="Comma [0] 3162" xfId="40210" hidden="1" xr:uid="{00000000-0005-0000-0000-0000DC2C0000}"/>
    <cellStyle name="Comma [0] 3163" xfId="10731" hidden="1" xr:uid="{00000000-0005-0000-0000-0000DD2C0000}"/>
    <cellStyle name="Comma [0] 3163" xfId="40119" hidden="1" xr:uid="{00000000-0005-0000-0000-0000DE2C0000}"/>
    <cellStyle name="Comma [0] 3164" xfId="10810" hidden="1" xr:uid="{00000000-0005-0000-0000-0000DF2C0000}"/>
    <cellStyle name="Comma [0] 3164" xfId="40198" hidden="1" xr:uid="{00000000-0005-0000-0000-0000E02C0000}"/>
    <cellStyle name="Comma [0] 3165" xfId="10831" hidden="1" xr:uid="{00000000-0005-0000-0000-0000E12C0000}"/>
    <cellStyle name="Comma [0] 3165" xfId="40219" hidden="1" xr:uid="{00000000-0005-0000-0000-0000E22C0000}"/>
    <cellStyle name="Comma [0] 3166" xfId="10833" hidden="1" xr:uid="{00000000-0005-0000-0000-0000E32C0000}"/>
    <cellStyle name="Comma [0] 3166" xfId="40221" hidden="1" xr:uid="{00000000-0005-0000-0000-0000E42C0000}"/>
    <cellStyle name="Comma [0] 3167" xfId="10792" hidden="1" xr:uid="{00000000-0005-0000-0000-0000E52C0000}"/>
    <cellStyle name="Comma [0] 3167" xfId="40180" hidden="1" xr:uid="{00000000-0005-0000-0000-0000E62C0000}"/>
    <cellStyle name="Comma [0] 3168" xfId="10737" hidden="1" xr:uid="{00000000-0005-0000-0000-0000E72C0000}"/>
    <cellStyle name="Comma [0] 3168" xfId="40125" hidden="1" xr:uid="{00000000-0005-0000-0000-0000E82C0000}"/>
    <cellStyle name="Comma [0] 3169" xfId="10790" hidden="1" xr:uid="{00000000-0005-0000-0000-0000E92C0000}"/>
    <cellStyle name="Comma [0] 3169" xfId="40178" hidden="1" xr:uid="{00000000-0005-0000-0000-0000EA2C0000}"/>
    <cellStyle name="Comma [0] 317" xfId="5140" hidden="1" xr:uid="{00000000-0005-0000-0000-0000EB2C0000}"/>
    <cellStyle name="Comma [0] 317" xfId="34528" hidden="1" xr:uid="{00000000-0005-0000-0000-0000EC2C0000}"/>
    <cellStyle name="Comma [0] 3170" xfId="10774" hidden="1" xr:uid="{00000000-0005-0000-0000-0000ED2C0000}"/>
    <cellStyle name="Comma [0] 3170" xfId="40162" hidden="1" xr:uid="{00000000-0005-0000-0000-0000EE2C0000}"/>
    <cellStyle name="Comma [0] 3171" xfId="10770" hidden="1" xr:uid="{00000000-0005-0000-0000-0000EF2C0000}"/>
    <cellStyle name="Comma [0] 3171" xfId="40158" hidden="1" xr:uid="{00000000-0005-0000-0000-0000F02C0000}"/>
    <cellStyle name="Comma [0] 3172" xfId="10841" hidden="1" xr:uid="{00000000-0005-0000-0000-0000F12C0000}"/>
    <cellStyle name="Comma [0] 3172" xfId="40229" hidden="1" xr:uid="{00000000-0005-0000-0000-0000F22C0000}"/>
    <cellStyle name="Comma [0] 3173" xfId="10713" hidden="1" xr:uid="{00000000-0005-0000-0000-0000F32C0000}"/>
    <cellStyle name="Comma [0] 3173" xfId="40101" hidden="1" xr:uid="{00000000-0005-0000-0000-0000F42C0000}"/>
    <cellStyle name="Comma [0] 3174" xfId="10195" hidden="1" xr:uid="{00000000-0005-0000-0000-0000F52C0000}"/>
    <cellStyle name="Comma [0] 3174" xfId="39583" hidden="1" xr:uid="{00000000-0005-0000-0000-0000F62C0000}"/>
    <cellStyle name="Comma [0] 3175" xfId="10849" hidden="1" xr:uid="{00000000-0005-0000-0000-0000F72C0000}"/>
    <cellStyle name="Comma [0] 3175" xfId="40237" hidden="1" xr:uid="{00000000-0005-0000-0000-0000F82C0000}"/>
    <cellStyle name="Comma [0] 3176" xfId="10851" hidden="1" xr:uid="{00000000-0005-0000-0000-0000F92C0000}"/>
    <cellStyle name="Comma [0] 3176" xfId="40239" hidden="1" xr:uid="{00000000-0005-0000-0000-0000FA2C0000}"/>
    <cellStyle name="Comma [0] 3177" xfId="10800" hidden="1" xr:uid="{00000000-0005-0000-0000-0000FB2C0000}"/>
    <cellStyle name="Comma [0] 3177" xfId="40188" hidden="1" xr:uid="{00000000-0005-0000-0000-0000FC2C0000}"/>
    <cellStyle name="Comma [0] 3178" xfId="10776" hidden="1" xr:uid="{00000000-0005-0000-0000-0000FD2C0000}"/>
    <cellStyle name="Comma [0] 3178" xfId="40164" hidden="1" xr:uid="{00000000-0005-0000-0000-0000FE2C0000}"/>
    <cellStyle name="Comma [0] 3179" xfId="10811" hidden="1" xr:uid="{00000000-0005-0000-0000-0000FF2C0000}"/>
    <cellStyle name="Comma [0] 3179" xfId="40199" hidden="1" xr:uid="{00000000-0005-0000-0000-0000002D0000}"/>
    <cellStyle name="Comma [0] 318" xfId="5142" hidden="1" xr:uid="{00000000-0005-0000-0000-0000012D0000}"/>
    <cellStyle name="Comma [0] 318" xfId="34530" hidden="1" xr:uid="{00000000-0005-0000-0000-0000022D0000}"/>
    <cellStyle name="Comma [0] 3180" xfId="10743" hidden="1" xr:uid="{00000000-0005-0000-0000-0000032D0000}"/>
    <cellStyle name="Comma [0] 3180" xfId="40131" hidden="1" xr:uid="{00000000-0005-0000-0000-0000042D0000}"/>
    <cellStyle name="Comma [0] 3181" xfId="10813" hidden="1" xr:uid="{00000000-0005-0000-0000-0000052D0000}"/>
    <cellStyle name="Comma [0] 3181" xfId="40201" hidden="1" xr:uid="{00000000-0005-0000-0000-0000062D0000}"/>
    <cellStyle name="Comma [0] 3182" xfId="10858" hidden="1" xr:uid="{00000000-0005-0000-0000-0000072D0000}"/>
    <cellStyle name="Comma [0] 3182" xfId="40246" hidden="1" xr:uid="{00000000-0005-0000-0000-0000082D0000}"/>
    <cellStyle name="Comma [0] 3183" xfId="10801" hidden="1" xr:uid="{00000000-0005-0000-0000-0000092D0000}"/>
    <cellStyle name="Comma [0] 3183" xfId="40189" hidden="1" xr:uid="{00000000-0005-0000-0000-00000A2D0000}"/>
    <cellStyle name="Comma [0] 3184" xfId="10758" hidden="1" xr:uid="{00000000-0005-0000-0000-00000B2D0000}"/>
    <cellStyle name="Comma [0] 3184" xfId="40146" hidden="1" xr:uid="{00000000-0005-0000-0000-00000C2D0000}"/>
    <cellStyle name="Comma [0] 3185" xfId="10864" hidden="1" xr:uid="{00000000-0005-0000-0000-00000D2D0000}"/>
    <cellStyle name="Comma [0] 3185" xfId="40252" hidden="1" xr:uid="{00000000-0005-0000-0000-00000E2D0000}"/>
    <cellStyle name="Comma [0] 3186" xfId="10866" hidden="1" xr:uid="{00000000-0005-0000-0000-00000F2D0000}"/>
    <cellStyle name="Comma [0] 3186" xfId="40254" hidden="1" xr:uid="{00000000-0005-0000-0000-0000102D0000}"/>
    <cellStyle name="Comma [0] 3187" xfId="10819" hidden="1" xr:uid="{00000000-0005-0000-0000-0000112D0000}"/>
    <cellStyle name="Comma [0] 3187" xfId="40207" hidden="1" xr:uid="{00000000-0005-0000-0000-0000122D0000}"/>
    <cellStyle name="Comma [0] 3188" xfId="10825" hidden="1" xr:uid="{00000000-0005-0000-0000-0000132D0000}"/>
    <cellStyle name="Comma [0] 3188" xfId="40213" hidden="1" xr:uid="{00000000-0005-0000-0000-0000142D0000}"/>
    <cellStyle name="Comma [0] 3189" xfId="10712" hidden="1" xr:uid="{00000000-0005-0000-0000-0000152D0000}"/>
    <cellStyle name="Comma [0] 3189" xfId="40100" hidden="1" xr:uid="{00000000-0005-0000-0000-0000162D0000}"/>
    <cellStyle name="Comma [0] 319" xfId="5091" hidden="1" xr:uid="{00000000-0005-0000-0000-0000172D0000}"/>
    <cellStyle name="Comma [0] 319" xfId="34479" hidden="1" xr:uid="{00000000-0005-0000-0000-0000182D0000}"/>
    <cellStyle name="Comma [0] 3190" xfId="10775" hidden="1" xr:uid="{00000000-0005-0000-0000-0000192D0000}"/>
    <cellStyle name="Comma [0] 3190" xfId="40163" hidden="1" xr:uid="{00000000-0005-0000-0000-00001A2D0000}"/>
    <cellStyle name="Comma [0] 3191" xfId="10783" hidden="1" xr:uid="{00000000-0005-0000-0000-00001B2D0000}"/>
    <cellStyle name="Comma [0] 3191" xfId="40171" hidden="1" xr:uid="{00000000-0005-0000-0000-00001C2D0000}"/>
    <cellStyle name="Comma [0] 3192" xfId="10872" hidden="1" xr:uid="{00000000-0005-0000-0000-00001D2D0000}"/>
    <cellStyle name="Comma [0] 3192" xfId="40260" hidden="1" xr:uid="{00000000-0005-0000-0000-00001E2D0000}"/>
    <cellStyle name="Comma [0] 3193" xfId="10786" hidden="1" xr:uid="{00000000-0005-0000-0000-00001F2D0000}"/>
    <cellStyle name="Comma [0] 3193" xfId="40174" hidden="1" xr:uid="{00000000-0005-0000-0000-0000202D0000}"/>
    <cellStyle name="Comma [0] 3194" xfId="10746" hidden="1" xr:uid="{00000000-0005-0000-0000-0000212D0000}"/>
    <cellStyle name="Comma [0] 3194" xfId="40134" hidden="1" xr:uid="{00000000-0005-0000-0000-0000222D0000}"/>
    <cellStyle name="Comma [0] 3195" xfId="10877" hidden="1" xr:uid="{00000000-0005-0000-0000-0000232D0000}"/>
    <cellStyle name="Comma [0] 3195" xfId="40265" hidden="1" xr:uid="{00000000-0005-0000-0000-0000242D0000}"/>
    <cellStyle name="Comma [0] 3196" xfId="10879" hidden="1" xr:uid="{00000000-0005-0000-0000-0000252D0000}"/>
    <cellStyle name="Comma [0] 3196" xfId="40267" hidden="1" xr:uid="{00000000-0005-0000-0000-0000262D0000}"/>
    <cellStyle name="Comma [0] 3197" xfId="10838" hidden="1" xr:uid="{00000000-0005-0000-0000-0000272D0000}"/>
    <cellStyle name="Comma [0] 3197" xfId="40226" hidden="1" xr:uid="{00000000-0005-0000-0000-0000282D0000}"/>
    <cellStyle name="Comma [0] 3198" xfId="10844" hidden="1" xr:uid="{00000000-0005-0000-0000-0000292D0000}"/>
    <cellStyle name="Comma [0] 3198" xfId="40232" hidden="1" xr:uid="{00000000-0005-0000-0000-00002A2D0000}"/>
    <cellStyle name="Comma [0] 3199" xfId="10745" hidden="1" xr:uid="{00000000-0005-0000-0000-00002B2D0000}"/>
    <cellStyle name="Comma [0] 3199" xfId="40133" hidden="1" xr:uid="{00000000-0005-0000-0000-00002C2D0000}"/>
    <cellStyle name="Comma [0] 32" xfId="334" hidden="1" xr:uid="{00000000-0005-0000-0000-00002E2D0000}"/>
    <cellStyle name="Comma [0] 32" xfId="169" hidden="1" xr:uid="{00000000-0005-0000-0000-00002D2D0000}"/>
    <cellStyle name="Comma [0] 32" xfId="61813" hidden="1" xr:uid="{00000000-0005-0000-0000-0000522D0000}"/>
    <cellStyle name="Comma [0] 32" xfId="61895" hidden="1" xr:uid="{00000000-0005-0000-0000-0000532D0000}"/>
    <cellStyle name="Comma [0] 32" xfId="1042" hidden="1" xr:uid="{00000000-0005-0000-0000-0000382D0000}"/>
    <cellStyle name="Comma [0] 32" xfId="1197" hidden="1" xr:uid="{00000000-0005-0000-0000-0000392D0000}"/>
    <cellStyle name="Comma [0] 32" xfId="1712" hidden="1" xr:uid="{00000000-0005-0000-0000-0000402D0000}"/>
    <cellStyle name="Comma [0] 32" xfId="855" hidden="1" xr:uid="{00000000-0005-0000-0000-0000352D0000}"/>
    <cellStyle name="Comma [0] 32" xfId="704" hidden="1" xr:uid="{00000000-0005-0000-0000-0000342D0000}"/>
    <cellStyle name="Comma [0] 32" xfId="33764" hidden="1" xr:uid="{00000000-0005-0000-0000-00004A2D0000}"/>
    <cellStyle name="Comma [0] 32" xfId="61238" hidden="1" xr:uid="{00000000-0005-0000-0000-00004B2D0000}"/>
    <cellStyle name="Comma [0] 32" xfId="61320" hidden="1" xr:uid="{00000000-0005-0000-0000-00004C2D0000}"/>
    <cellStyle name="Comma [0] 32" xfId="61731" hidden="1" xr:uid="{00000000-0005-0000-0000-0000512D0000}"/>
    <cellStyle name="Comma [0] 32" xfId="1020" hidden="1" xr:uid="{00000000-0005-0000-0000-0000362D0000}"/>
    <cellStyle name="Comma [0] 32" xfId="61569" hidden="1" xr:uid="{00000000-0005-0000-0000-00004F2D0000}"/>
    <cellStyle name="Comma [0] 32" xfId="62874" hidden="1" xr:uid="{00000000-0005-0000-0000-00005F2D0000}"/>
    <cellStyle name="Comma [0] 32" xfId="62956" hidden="1" xr:uid="{00000000-0005-0000-0000-0000602D0000}"/>
    <cellStyle name="Comma [0] 32" xfId="62143" hidden="1" xr:uid="{00000000-0005-0000-0000-0000562D0000}"/>
    <cellStyle name="Comma [0] 32" xfId="1238" hidden="1" xr:uid="{00000000-0005-0000-0000-00003B2D0000}"/>
    <cellStyle name="Comma [0] 32" xfId="61977" hidden="1" xr:uid="{00000000-0005-0000-0000-0000542D0000}"/>
    <cellStyle name="Comma [0] 32" xfId="896" hidden="1" xr:uid="{00000000-0005-0000-0000-0000372D0000}"/>
    <cellStyle name="Comma [0] 32" xfId="210" hidden="1" xr:uid="{00000000-0005-0000-0000-00002F2D0000}"/>
    <cellStyle name="Comma [0] 32" xfId="62225" hidden="1" xr:uid="{00000000-0005-0000-0000-0000572D0000}"/>
    <cellStyle name="Comma [0] 32" xfId="62307" hidden="1" xr:uid="{00000000-0005-0000-0000-0000582D0000}"/>
    <cellStyle name="Comma [0] 32" xfId="62387" hidden="1" xr:uid="{00000000-0005-0000-0000-0000592D0000}"/>
    <cellStyle name="Comma [0] 32" xfId="1384" hidden="1" xr:uid="{00000000-0005-0000-0000-00003C2D0000}"/>
    <cellStyle name="Comma [0] 32" xfId="1894" hidden="1" xr:uid="{00000000-0005-0000-0000-0000432D0000}"/>
    <cellStyle name="Comma [0] 32" xfId="1362" hidden="1" xr:uid="{00000000-0005-0000-0000-00003A2D0000}"/>
    <cellStyle name="Comma [0] 32" xfId="356" hidden="1" xr:uid="{00000000-0005-0000-0000-0000302D0000}"/>
    <cellStyle name="Comma [0] 32" xfId="517" hidden="1" xr:uid="{00000000-0005-0000-0000-0000312D0000}"/>
    <cellStyle name="Comma [0] 32" xfId="1853" hidden="1" xr:uid="{00000000-0005-0000-0000-0000412D0000}"/>
    <cellStyle name="Comma [0] 32" xfId="2076" hidden="1" xr:uid="{00000000-0005-0000-0000-0000482D0000}"/>
    <cellStyle name="Comma [0] 32" xfId="1566" hidden="1" xr:uid="{00000000-0005-0000-0000-00003F2D0000}"/>
    <cellStyle name="Comma [0] 32" xfId="2040" hidden="1" xr:uid="{00000000-0005-0000-0000-0000442D0000}"/>
    <cellStyle name="Comma [0] 32" xfId="62626" hidden="1" xr:uid="{00000000-0005-0000-0000-00005C2D0000}"/>
    <cellStyle name="Comma [0] 32" xfId="2018" hidden="1" xr:uid="{00000000-0005-0000-0000-0000422D0000}"/>
    <cellStyle name="Comma [0] 32" xfId="682" hidden="1" xr:uid="{00000000-0005-0000-0000-0000322D0000}"/>
    <cellStyle name="Comma [0] 32" xfId="558" hidden="1" xr:uid="{00000000-0005-0000-0000-0000332D0000}"/>
    <cellStyle name="Comma [0] 32" xfId="4375" hidden="1" xr:uid="{00000000-0005-0000-0000-0000492D0000}"/>
    <cellStyle name="Comma [0] 32" xfId="61651" hidden="1" xr:uid="{00000000-0005-0000-0000-0000502D0000}"/>
    <cellStyle name="Comma [0] 32" xfId="2225" hidden="1" xr:uid="{00000000-0005-0000-0000-0000472D0000}"/>
    <cellStyle name="Comma [0] 32" xfId="62710" hidden="1" xr:uid="{00000000-0005-0000-0000-00005D2D0000}"/>
    <cellStyle name="Comma [0] 32" xfId="62792" hidden="1" xr:uid="{00000000-0005-0000-0000-00005E2D0000}"/>
    <cellStyle name="Comma [0] 32" xfId="61486" hidden="1" xr:uid="{00000000-0005-0000-0000-00004E2D0000}"/>
    <cellStyle name="Comma [0] 32" xfId="62061" hidden="1" xr:uid="{00000000-0005-0000-0000-0000552D0000}"/>
    <cellStyle name="Comma [0] 32" xfId="62544" hidden="1" xr:uid="{00000000-0005-0000-0000-00005B2D0000}"/>
    <cellStyle name="Comma [0] 32" xfId="62469" hidden="1" xr:uid="{00000000-0005-0000-0000-00005A2D0000}"/>
    <cellStyle name="Comma [0] 32" xfId="1525" hidden="1" xr:uid="{00000000-0005-0000-0000-00003D2D0000}"/>
    <cellStyle name="Comma [0] 32" xfId="1690" hidden="1" xr:uid="{00000000-0005-0000-0000-00003E2D0000}"/>
    <cellStyle name="Comma [0] 32" xfId="2184" hidden="1" xr:uid="{00000000-0005-0000-0000-0000452D0000}"/>
    <cellStyle name="Comma [0] 32" xfId="2348" hidden="1" xr:uid="{00000000-0005-0000-0000-0000462D0000}"/>
    <cellStyle name="Comma [0] 32" xfId="61404" hidden="1" xr:uid="{00000000-0005-0000-0000-00004D2D0000}"/>
    <cellStyle name="Comma [0] 32" xfId="63118" hidden="1" xr:uid="{00000000-0005-0000-0000-0000622D0000}"/>
    <cellStyle name="Comma [0] 32" xfId="63036" hidden="1" xr:uid="{00000000-0005-0000-0000-0000612D0000}"/>
    <cellStyle name="Comma [0] 320" xfId="5067" hidden="1" xr:uid="{00000000-0005-0000-0000-0000632D0000}"/>
    <cellStyle name="Comma [0] 320" xfId="34455" hidden="1" xr:uid="{00000000-0005-0000-0000-0000642D0000}"/>
    <cellStyle name="Comma [0] 3200" xfId="10826" hidden="1" xr:uid="{00000000-0005-0000-0000-0000652D0000}"/>
    <cellStyle name="Comma [0] 3200" xfId="40214" hidden="1" xr:uid="{00000000-0005-0000-0000-0000662D0000}"/>
    <cellStyle name="Comma [0] 3201" xfId="10805" hidden="1" xr:uid="{00000000-0005-0000-0000-0000672D0000}"/>
    <cellStyle name="Comma [0] 3201" xfId="40193" hidden="1" xr:uid="{00000000-0005-0000-0000-0000682D0000}"/>
    <cellStyle name="Comma [0] 3202" xfId="10883" hidden="1" xr:uid="{00000000-0005-0000-0000-0000692D0000}"/>
    <cellStyle name="Comma [0] 3202" xfId="40271" hidden="1" xr:uid="{00000000-0005-0000-0000-00006A2D0000}"/>
    <cellStyle name="Comma [0] 3203" xfId="10824" hidden="1" xr:uid="{00000000-0005-0000-0000-00006B2D0000}"/>
    <cellStyle name="Comma [0] 3203" xfId="40212" hidden="1" xr:uid="{00000000-0005-0000-0000-00006C2D0000}"/>
    <cellStyle name="Comma [0] 3204" xfId="10762" hidden="1" xr:uid="{00000000-0005-0000-0000-00006D2D0000}"/>
    <cellStyle name="Comma [0] 3204" xfId="40150" hidden="1" xr:uid="{00000000-0005-0000-0000-00006E2D0000}"/>
    <cellStyle name="Comma [0] 3205" xfId="10890" hidden="1" xr:uid="{00000000-0005-0000-0000-00006F2D0000}"/>
    <cellStyle name="Comma [0] 3205" xfId="40278" hidden="1" xr:uid="{00000000-0005-0000-0000-0000702D0000}"/>
    <cellStyle name="Comma [0] 3206" xfId="10892" hidden="1" xr:uid="{00000000-0005-0000-0000-0000712D0000}"/>
    <cellStyle name="Comma [0] 3206" xfId="40280" hidden="1" xr:uid="{00000000-0005-0000-0000-0000722D0000}"/>
    <cellStyle name="Comma [0] 3207" xfId="10856" hidden="1" xr:uid="{00000000-0005-0000-0000-0000732D0000}"/>
    <cellStyle name="Comma [0] 3207" xfId="40244" hidden="1" xr:uid="{00000000-0005-0000-0000-0000742D0000}"/>
    <cellStyle name="Comma [0] 3208" xfId="10861" hidden="1" xr:uid="{00000000-0005-0000-0000-0000752D0000}"/>
    <cellStyle name="Comma [0] 3208" xfId="40249" hidden="1" xr:uid="{00000000-0005-0000-0000-0000762D0000}"/>
    <cellStyle name="Comma [0] 3209" xfId="10226" hidden="1" xr:uid="{00000000-0005-0000-0000-0000772D0000}"/>
    <cellStyle name="Comma [0] 3209" xfId="39614" hidden="1" xr:uid="{00000000-0005-0000-0000-0000782D0000}"/>
    <cellStyle name="Comma [0] 321" xfId="5102" hidden="1" xr:uid="{00000000-0005-0000-0000-0000792D0000}"/>
    <cellStyle name="Comma [0] 321" xfId="34490" hidden="1" xr:uid="{00000000-0005-0000-0000-00007A2D0000}"/>
    <cellStyle name="Comma [0] 3210" xfId="10845" hidden="1" xr:uid="{00000000-0005-0000-0000-00007B2D0000}"/>
    <cellStyle name="Comma [0] 3210" xfId="40233" hidden="1" xr:uid="{00000000-0005-0000-0000-00007C2D0000}"/>
    <cellStyle name="Comma [0] 3211" xfId="10750" hidden="1" xr:uid="{00000000-0005-0000-0000-00007D2D0000}"/>
    <cellStyle name="Comma [0] 3211" xfId="40138" hidden="1" xr:uid="{00000000-0005-0000-0000-00007E2D0000}"/>
    <cellStyle name="Comma [0] 3212" xfId="10896" hidden="1" xr:uid="{00000000-0005-0000-0000-00007F2D0000}"/>
    <cellStyle name="Comma [0] 3212" xfId="40284" hidden="1" xr:uid="{00000000-0005-0000-0000-0000802D0000}"/>
    <cellStyle name="Comma [0] 3213" xfId="10843" hidden="1" xr:uid="{00000000-0005-0000-0000-0000812D0000}"/>
    <cellStyle name="Comma [0] 3213" xfId="40231" hidden="1" xr:uid="{00000000-0005-0000-0000-0000822D0000}"/>
    <cellStyle name="Comma [0] 3214" xfId="10782" hidden="1" xr:uid="{00000000-0005-0000-0000-0000832D0000}"/>
    <cellStyle name="Comma [0] 3214" xfId="40170" hidden="1" xr:uid="{00000000-0005-0000-0000-0000842D0000}"/>
    <cellStyle name="Comma [0] 3215" xfId="10900" hidden="1" xr:uid="{00000000-0005-0000-0000-0000852D0000}"/>
    <cellStyle name="Comma [0] 3215" xfId="40288" hidden="1" xr:uid="{00000000-0005-0000-0000-0000862D0000}"/>
    <cellStyle name="Comma [0] 3216" xfId="10902" hidden="1" xr:uid="{00000000-0005-0000-0000-0000872D0000}"/>
    <cellStyle name="Comma [0] 3216" xfId="40290" hidden="1" xr:uid="{00000000-0005-0000-0000-0000882D0000}"/>
    <cellStyle name="Comma [0] 3217" xfId="10870" hidden="1" xr:uid="{00000000-0005-0000-0000-0000892D0000}"/>
    <cellStyle name="Comma [0] 3217" xfId="40258" hidden="1" xr:uid="{00000000-0005-0000-0000-00008A2D0000}"/>
    <cellStyle name="Comma [0] 3218" xfId="10874" hidden="1" xr:uid="{00000000-0005-0000-0000-00008B2D0000}"/>
    <cellStyle name="Comma [0] 3218" xfId="40262" hidden="1" xr:uid="{00000000-0005-0000-0000-00008C2D0000}"/>
    <cellStyle name="Comma [0] 3219" xfId="10764" hidden="1" xr:uid="{00000000-0005-0000-0000-00008D2D0000}"/>
    <cellStyle name="Comma [0] 3219" xfId="40152" hidden="1" xr:uid="{00000000-0005-0000-0000-00008E2D0000}"/>
    <cellStyle name="Comma [0] 322" xfId="5034" hidden="1" xr:uid="{00000000-0005-0000-0000-00008F2D0000}"/>
    <cellStyle name="Comma [0] 322" xfId="34422" hidden="1" xr:uid="{00000000-0005-0000-0000-0000902D0000}"/>
    <cellStyle name="Comma [0] 3220" xfId="10862" hidden="1" xr:uid="{00000000-0005-0000-0000-0000912D0000}"/>
    <cellStyle name="Comma [0] 3220" xfId="40250" hidden="1" xr:uid="{00000000-0005-0000-0000-0000922D0000}"/>
    <cellStyle name="Comma [0] 3221" xfId="10754" hidden="1" xr:uid="{00000000-0005-0000-0000-0000932D0000}"/>
    <cellStyle name="Comma [0] 3221" xfId="40142" hidden="1" xr:uid="{00000000-0005-0000-0000-0000942D0000}"/>
    <cellStyle name="Comma [0] 3222" xfId="10906" hidden="1" xr:uid="{00000000-0005-0000-0000-0000952D0000}"/>
    <cellStyle name="Comma [0] 3222" xfId="40294" hidden="1" xr:uid="{00000000-0005-0000-0000-0000962D0000}"/>
    <cellStyle name="Comma [0] 3223" xfId="10860" hidden="1" xr:uid="{00000000-0005-0000-0000-0000972D0000}"/>
    <cellStyle name="Comma [0] 3223" xfId="40248" hidden="1" xr:uid="{00000000-0005-0000-0000-0000982D0000}"/>
    <cellStyle name="Comma [0] 3224" xfId="10829" hidden="1" xr:uid="{00000000-0005-0000-0000-0000992D0000}"/>
    <cellStyle name="Comma [0] 3224" xfId="40217" hidden="1" xr:uid="{00000000-0005-0000-0000-00009A2D0000}"/>
    <cellStyle name="Comma [0] 3225" xfId="10910" hidden="1" xr:uid="{00000000-0005-0000-0000-00009B2D0000}"/>
    <cellStyle name="Comma [0] 3225" xfId="40298" hidden="1" xr:uid="{00000000-0005-0000-0000-00009C2D0000}"/>
    <cellStyle name="Comma [0] 3226" xfId="10912" hidden="1" xr:uid="{00000000-0005-0000-0000-00009D2D0000}"/>
    <cellStyle name="Comma [0] 3226" xfId="40300" hidden="1" xr:uid="{00000000-0005-0000-0000-00009E2D0000}"/>
    <cellStyle name="Comma [0] 3227" xfId="10898" hidden="1" xr:uid="{00000000-0005-0000-0000-00009F2D0000}"/>
    <cellStyle name="Comma [0] 3227" xfId="40286" hidden="1" xr:uid="{00000000-0005-0000-0000-0000A02D0000}"/>
    <cellStyle name="Comma [0] 3228" xfId="10885" hidden="1" xr:uid="{00000000-0005-0000-0000-0000A12D0000}"/>
    <cellStyle name="Comma [0] 3228" xfId="40273" hidden="1" xr:uid="{00000000-0005-0000-0000-0000A22D0000}"/>
    <cellStyle name="Comma [0] 3229" xfId="10909" hidden="1" xr:uid="{00000000-0005-0000-0000-0000A32D0000}"/>
    <cellStyle name="Comma [0] 3229" xfId="40297" hidden="1" xr:uid="{00000000-0005-0000-0000-0000A42D0000}"/>
    <cellStyle name="Comma [0] 323" xfId="5104" hidden="1" xr:uid="{00000000-0005-0000-0000-0000A52D0000}"/>
    <cellStyle name="Comma [0] 323" xfId="34492" hidden="1" xr:uid="{00000000-0005-0000-0000-0000A62D0000}"/>
    <cellStyle name="Comma [0] 3230" xfId="10875" hidden="1" xr:uid="{00000000-0005-0000-0000-0000A72D0000}"/>
    <cellStyle name="Comma [0] 3230" xfId="40263" hidden="1" xr:uid="{00000000-0005-0000-0000-0000A82D0000}"/>
    <cellStyle name="Comma [0] 3231" xfId="10847" hidden="1" xr:uid="{00000000-0005-0000-0000-0000A92D0000}"/>
    <cellStyle name="Comma [0] 3231" xfId="40235" hidden="1" xr:uid="{00000000-0005-0000-0000-0000AA2D0000}"/>
    <cellStyle name="Comma [0] 3232" xfId="10914" hidden="1" xr:uid="{00000000-0005-0000-0000-0000AB2D0000}"/>
    <cellStyle name="Comma [0] 3232" xfId="40302" hidden="1" xr:uid="{00000000-0005-0000-0000-0000AC2D0000}"/>
    <cellStyle name="Comma [0] 3233" xfId="10871" hidden="1" xr:uid="{00000000-0005-0000-0000-0000AD2D0000}"/>
    <cellStyle name="Comma [0] 3233" xfId="40259" hidden="1" xr:uid="{00000000-0005-0000-0000-0000AE2D0000}"/>
    <cellStyle name="Comma [0] 3234" xfId="10905" hidden="1" xr:uid="{00000000-0005-0000-0000-0000AF2D0000}"/>
    <cellStyle name="Comma [0] 3234" xfId="40293" hidden="1" xr:uid="{00000000-0005-0000-0000-0000B02D0000}"/>
    <cellStyle name="Comma [0] 3235" xfId="10918" hidden="1" xr:uid="{00000000-0005-0000-0000-0000B12D0000}"/>
    <cellStyle name="Comma [0] 3235" xfId="40306" hidden="1" xr:uid="{00000000-0005-0000-0000-0000B22D0000}"/>
    <cellStyle name="Comma [0] 3236" xfId="10920" hidden="1" xr:uid="{00000000-0005-0000-0000-0000B32D0000}"/>
    <cellStyle name="Comma [0] 3236" xfId="40308" hidden="1" xr:uid="{00000000-0005-0000-0000-0000B42D0000}"/>
    <cellStyle name="Comma [0] 3237" xfId="10788" hidden="1" xr:uid="{00000000-0005-0000-0000-0000B52D0000}"/>
    <cellStyle name="Comma [0] 3237" xfId="40176" hidden="1" xr:uid="{00000000-0005-0000-0000-0000B62D0000}"/>
    <cellStyle name="Comma [0] 3238" xfId="10908" hidden="1" xr:uid="{00000000-0005-0000-0000-0000B72D0000}"/>
    <cellStyle name="Comma [0] 3238" xfId="40296" hidden="1" xr:uid="{00000000-0005-0000-0000-0000B82D0000}"/>
    <cellStyle name="Comma [0] 3239" xfId="10848" hidden="1" xr:uid="{00000000-0005-0000-0000-0000B92D0000}"/>
    <cellStyle name="Comma [0] 3239" xfId="40236" hidden="1" xr:uid="{00000000-0005-0000-0000-0000BA2D0000}"/>
    <cellStyle name="Comma [0] 324" xfId="5149" hidden="1" xr:uid="{00000000-0005-0000-0000-0000BB2D0000}"/>
    <cellStyle name="Comma [0] 324" xfId="34537" hidden="1" xr:uid="{00000000-0005-0000-0000-0000BC2D0000}"/>
    <cellStyle name="Comma [0] 3240" xfId="10882" hidden="1" xr:uid="{00000000-0005-0000-0000-0000BD2D0000}"/>
    <cellStyle name="Comma [0] 3240" xfId="40270" hidden="1" xr:uid="{00000000-0005-0000-0000-0000BE2D0000}"/>
    <cellStyle name="Comma [0] 3241" xfId="10895" hidden="1" xr:uid="{00000000-0005-0000-0000-0000BF2D0000}"/>
    <cellStyle name="Comma [0] 3241" xfId="40283" hidden="1" xr:uid="{00000000-0005-0000-0000-0000C02D0000}"/>
    <cellStyle name="Comma [0] 3242" xfId="10923" hidden="1" xr:uid="{00000000-0005-0000-0000-0000C12D0000}"/>
    <cellStyle name="Comma [0] 3242" xfId="40311" hidden="1" xr:uid="{00000000-0005-0000-0000-0000C22D0000}"/>
    <cellStyle name="Comma [0] 3243" xfId="10886" hidden="1" xr:uid="{00000000-0005-0000-0000-0000C32D0000}"/>
    <cellStyle name="Comma [0] 3243" xfId="40274" hidden="1" xr:uid="{00000000-0005-0000-0000-0000C42D0000}"/>
    <cellStyle name="Comma [0] 3244" xfId="10846" hidden="1" xr:uid="{00000000-0005-0000-0000-0000C52D0000}"/>
    <cellStyle name="Comma [0] 3244" xfId="40234" hidden="1" xr:uid="{00000000-0005-0000-0000-0000C62D0000}"/>
    <cellStyle name="Comma [0] 3245" xfId="10925" hidden="1" xr:uid="{00000000-0005-0000-0000-0000C72D0000}"/>
    <cellStyle name="Comma [0] 3245" xfId="40313" hidden="1" xr:uid="{00000000-0005-0000-0000-0000C82D0000}"/>
    <cellStyle name="Comma [0] 3246" xfId="10927" hidden="1" xr:uid="{00000000-0005-0000-0000-0000C92D0000}"/>
    <cellStyle name="Comma [0] 3246" xfId="40315" hidden="1" xr:uid="{00000000-0005-0000-0000-0000CA2D0000}"/>
    <cellStyle name="Comma [0] 3247" xfId="10280" hidden="1" xr:uid="{00000000-0005-0000-0000-0000CB2D0000}"/>
    <cellStyle name="Comma [0] 3247" xfId="39668" hidden="1" xr:uid="{00000000-0005-0000-0000-0000CC2D0000}"/>
    <cellStyle name="Comma [0] 3248" xfId="10236" hidden="1" xr:uid="{00000000-0005-0000-0000-0000CD2D0000}"/>
    <cellStyle name="Comma [0] 3248" xfId="39624" hidden="1" xr:uid="{00000000-0005-0000-0000-0000CE2D0000}"/>
    <cellStyle name="Comma [0] 3249" xfId="10933" hidden="1" xr:uid="{00000000-0005-0000-0000-0000CF2D0000}"/>
    <cellStyle name="Comma [0] 3249" xfId="40321" hidden="1" xr:uid="{00000000-0005-0000-0000-0000D02D0000}"/>
    <cellStyle name="Comma [0] 325" xfId="5092" hidden="1" xr:uid="{00000000-0005-0000-0000-0000D12D0000}"/>
    <cellStyle name="Comma [0] 325" xfId="34480" hidden="1" xr:uid="{00000000-0005-0000-0000-0000D22D0000}"/>
    <cellStyle name="Comma [0] 3250" xfId="10939" hidden="1" xr:uid="{00000000-0005-0000-0000-0000D32D0000}"/>
    <cellStyle name="Comma [0] 3250" xfId="40327" hidden="1" xr:uid="{00000000-0005-0000-0000-0000D42D0000}"/>
    <cellStyle name="Comma [0] 3251" xfId="10941" hidden="1" xr:uid="{00000000-0005-0000-0000-0000D52D0000}"/>
    <cellStyle name="Comma [0] 3251" xfId="40329" hidden="1" xr:uid="{00000000-0005-0000-0000-0000D62D0000}"/>
    <cellStyle name="Comma [0] 3252" xfId="10932" hidden="1" xr:uid="{00000000-0005-0000-0000-0000D72D0000}"/>
    <cellStyle name="Comma [0] 3252" xfId="40320" hidden="1" xr:uid="{00000000-0005-0000-0000-0000D82D0000}"/>
    <cellStyle name="Comma [0] 3253" xfId="10937" hidden="1" xr:uid="{00000000-0005-0000-0000-0000D92D0000}"/>
    <cellStyle name="Comma [0] 3253" xfId="40325" hidden="1" xr:uid="{00000000-0005-0000-0000-0000DA2D0000}"/>
    <cellStyle name="Comma [0] 3254" xfId="10943" hidden="1" xr:uid="{00000000-0005-0000-0000-0000DB2D0000}"/>
    <cellStyle name="Comma [0] 3254" xfId="40331" hidden="1" xr:uid="{00000000-0005-0000-0000-0000DC2D0000}"/>
    <cellStyle name="Comma [0] 3255" xfId="10945" hidden="1" xr:uid="{00000000-0005-0000-0000-0000DD2D0000}"/>
    <cellStyle name="Comma [0] 3255" xfId="40333" hidden="1" xr:uid="{00000000-0005-0000-0000-0000DE2D0000}"/>
    <cellStyle name="Comma [0] 3256" xfId="10237" hidden="1" xr:uid="{00000000-0005-0000-0000-0000DF2D0000}"/>
    <cellStyle name="Comma [0] 3256" xfId="39625" hidden="1" xr:uid="{00000000-0005-0000-0000-0000E02D0000}"/>
    <cellStyle name="Comma [0] 3257" xfId="10215" hidden="1" xr:uid="{00000000-0005-0000-0000-0000E12D0000}"/>
    <cellStyle name="Comma [0] 3257" xfId="39603" hidden="1" xr:uid="{00000000-0005-0000-0000-0000E22D0000}"/>
    <cellStyle name="Comma [0] 3258" xfId="10956" hidden="1" xr:uid="{00000000-0005-0000-0000-0000E32D0000}"/>
    <cellStyle name="Comma [0] 3258" xfId="40344" hidden="1" xr:uid="{00000000-0005-0000-0000-0000E42D0000}"/>
    <cellStyle name="Comma [0] 3259" xfId="10965" hidden="1" xr:uid="{00000000-0005-0000-0000-0000E52D0000}"/>
    <cellStyle name="Comma [0] 3259" xfId="40353" hidden="1" xr:uid="{00000000-0005-0000-0000-0000E62D0000}"/>
    <cellStyle name="Comma [0] 326" xfId="5049" hidden="1" xr:uid="{00000000-0005-0000-0000-0000E72D0000}"/>
    <cellStyle name="Comma [0] 326" xfId="34437" hidden="1" xr:uid="{00000000-0005-0000-0000-0000E82D0000}"/>
    <cellStyle name="Comma [0] 3260" xfId="10976" hidden="1" xr:uid="{00000000-0005-0000-0000-0000E92D0000}"/>
    <cellStyle name="Comma [0] 3260" xfId="40364" hidden="1" xr:uid="{00000000-0005-0000-0000-0000EA2D0000}"/>
    <cellStyle name="Comma [0] 3261" xfId="10982" hidden="1" xr:uid="{00000000-0005-0000-0000-0000EB2D0000}"/>
    <cellStyle name="Comma [0] 3261" xfId="40370" hidden="1" xr:uid="{00000000-0005-0000-0000-0000EC2D0000}"/>
    <cellStyle name="Comma [0] 3262" xfId="10964" hidden="1" xr:uid="{00000000-0005-0000-0000-0000ED2D0000}"/>
    <cellStyle name="Comma [0] 3262" xfId="40352" hidden="1" xr:uid="{00000000-0005-0000-0000-0000EE2D0000}"/>
    <cellStyle name="Comma [0] 3263" xfId="10974" hidden="1" xr:uid="{00000000-0005-0000-0000-0000EF2D0000}"/>
    <cellStyle name="Comma [0] 3263" xfId="40362" hidden="1" xr:uid="{00000000-0005-0000-0000-0000F02D0000}"/>
    <cellStyle name="Comma [0] 3264" xfId="10994" hidden="1" xr:uid="{00000000-0005-0000-0000-0000F12D0000}"/>
    <cellStyle name="Comma [0] 3264" xfId="40382" hidden="1" xr:uid="{00000000-0005-0000-0000-0000F22D0000}"/>
    <cellStyle name="Comma [0] 3265" xfId="10996" hidden="1" xr:uid="{00000000-0005-0000-0000-0000F32D0000}"/>
    <cellStyle name="Comma [0] 3265" xfId="40384" hidden="1" xr:uid="{00000000-0005-0000-0000-0000F42D0000}"/>
    <cellStyle name="Comma [0] 3266" xfId="10947" hidden="1" xr:uid="{00000000-0005-0000-0000-0000F52D0000}"/>
    <cellStyle name="Comma [0] 3266" xfId="40335" hidden="1" xr:uid="{00000000-0005-0000-0000-0000F62D0000}"/>
    <cellStyle name="Comma [0] 3267" xfId="10203" hidden="1" xr:uid="{00000000-0005-0000-0000-0000F72D0000}"/>
    <cellStyle name="Comma [0] 3267" xfId="39591" hidden="1" xr:uid="{00000000-0005-0000-0000-0000F82D0000}"/>
    <cellStyle name="Comma [0] 3268" xfId="10950" hidden="1" xr:uid="{00000000-0005-0000-0000-0000F92D0000}"/>
    <cellStyle name="Comma [0] 3268" xfId="40338" hidden="1" xr:uid="{00000000-0005-0000-0000-0000FA2D0000}"/>
    <cellStyle name="Comma [0] 3269" xfId="10214" hidden="1" xr:uid="{00000000-0005-0000-0000-0000FB2D0000}"/>
    <cellStyle name="Comma [0] 3269" xfId="39602" hidden="1" xr:uid="{00000000-0005-0000-0000-0000FC2D0000}"/>
    <cellStyle name="Comma [0] 327" xfId="5155" hidden="1" xr:uid="{00000000-0005-0000-0000-0000FD2D0000}"/>
    <cellStyle name="Comma [0] 327" xfId="34543" hidden="1" xr:uid="{00000000-0005-0000-0000-0000FE2D0000}"/>
    <cellStyle name="Comma [0] 3270" xfId="10213" hidden="1" xr:uid="{00000000-0005-0000-0000-0000FF2D0000}"/>
    <cellStyle name="Comma [0] 3270" xfId="39601" hidden="1" xr:uid="{00000000-0005-0000-0000-0000002E0000}"/>
    <cellStyle name="Comma [0] 3271" xfId="11001" hidden="1" xr:uid="{00000000-0005-0000-0000-0000012E0000}"/>
    <cellStyle name="Comma [0] 3271" xfId="40389" hidden="1" xr:uid="{00000000-0005-0000-0000-0000022E0000}"/>
    <cellStyle name="Comma [0] 3272" xfId="10289" hidden="1" xr:uid="{00000000-0005-0000-0000-0000032E0000}"/>
    <cellStyle name="Comma [0] 3272" xfId="39677" hidden="1" xr:uid="{00000000-0005-0000-0000-0000042E0000}"/>
    <cellStyle name="Comma [0] 3273" xfId="10490" hidden="1" xr:uid="{00000000-0005-0000-0000-0000052E0000}"/>
    <cellStyle name="Comma [0] 3273" xfId="39878" hidden="1" xr:uid="{00000000-0005-0000-0000-0000062E0000}"/>
    <cellStyle name="Comma [0] 3274" xfId="11013" hidden="1" xr:uid="{00000000-0005-0000-0000-0000072E0000}"/>
    <cellStyle name="Comma [0] 3274" xfId="40401" hidden="1" xr:uid="{00000000-0005-0000-0000-0000082E0000}"/>
    <cellStyle name="Comma [0] 3275" xfId="11015" hidden="1" xr:uid="{00000000-0005-0000-0000-0000092E0000}"/>
    <cellStyle name="Comma [0] 3275" xfId="40403" hidden="1" xr:uid="{00000000-0005-0000-0000-00000A2E0000}"/>
    <cellStyle name="Comma [0] 3276" xfId="11004" hidden="1" xr:uid="{00000000-0005-0000-0000-00000B2E0000}"/>
    <cellStyle name="Comma [0] 3276" xfId="40392" hidden="1" xr:uid="{00000000-0005-0000-0000-00000C2E0000}"/>
    <cellStyle name="Comma [0] 3277" xfId="11012" hidden="1" xr:uid="{00000000-0005-0000-0000-00000D2E0000}"/>
    <cellStyle name="Comma [0] 3277" xfId="40400" hidden="1" xr:uid="{00000000-0005-0000-0000-00000E2E0000}"/>
    <cellStyle name="Comma [0] 3278" xfId="10499" hidden="1" xr:uid="{00000000-0005-0000-0000-00000F2E0000}"/>
    <cellStyle name="Comma [0] 3278" xfId="39887" hidden="1" xr:uid="{00000000-0005-0000-0000-0000102E0000}"/>
    <cellStyle name="Comma [0] 3279" xfId="10998" hidden="1" xr:uid="{00000000-0005-0000-0000-0000112E0000}"/>
    <cellStyle name="Comma [0] 3279" xfId="40386" hidden="1" xr:uid="{00000000-0005-0000-0000-0000122E0000}"/>
    <cellStyle name="Comma [0] 328" xfId="5157" hidden="1" xr:uid="{00000000-0005-0000-0000-0000132E0000}"/>
    <cellStyle name="Comma [0] 328" xfId="34545" hidden="1" xr:uid="{00000000-0005-0000-0000-0000142E0000}"/>
    <cellStyle name="Comma [0] 3280" xfId="11031" hidden="1" xr:uid="{00000000-0005-0000-0000-0000152E0000}"/>
    <cellStyle name="Comma [0] 3280" xfId="40419" hidden="1" xr:uid="{00000000-0005-0000-0000-0000162E0000}"/>
    <cellStyle name="Comma [0] 3281" xfId="11039" hidden="1" xr:uid="{00000000-0005-0000-0000-0000172E0000}"/>
    <cellStyle name="Comma [0] 3281" xfId="40427" hidden="1" xr:uid="{00000000-0005-0000-0000-0000182E0000}"/>
    <cellStyle name="Comma [0] 3282" xfId="10948" hidden="1" xr:uid="{00000000-0005-0000-0000-0000192E0000}"/>
    <cellStyle name="Comma [0] 3282" xfId="40336" hidden="1" xr:uid="{00000000-0005-0000-0000-00001A2E0000}"/>
    <cellStyle name="Comma [0] 3283" xfId="11027" hidden="1" xr:uid="{00000000-0005-0000-0000-00001B2E0000}"/>
    <cellStyle name="Comma [0] 3283" xfId="40415" hidden="1" xr:uid="{00000000-0005-0000-0000-00001C2E0000}"/>
    <cellStyle name="Comma [0] 3284" xfId="11048" hidden="1" xr:uid="{00000000-0005-0000-0000-00001D2E0000}"/>
    <cellStyle name="Comma [0] 3284" xfId="40436" hidden="1" xr:uid="{00000000-0005-0000-0000-00001E2E0000}"/>
    <cellStyle name="Comma [0] 3285" xfId="11050" hidden="1" xr:uid="{00000000-0005-0000-0000-00001F2E0000}"/>
    <cellStyle name="Comma [0] 3285" xfId="40438" hidden="1" xr:uid="{00000000-0005-0000-0000-0000202E0000}"/>
    <cellStyle name="Comma [0] 3286" xfId="11009" hidden="1" xr:uid="{00000000-0005-0000-0000-0000212E0000}"/>
    <cellStyle name="Comma [0] 3286" xfId="40397" hidden="1" xr:uid="{00000000-0005-0000-0000-0000222E0000}"/>
    <cellStyle name="Comma [0] 3287" xfId="10954" hidden="1" xr:uid="{00000000-0005-0000-0000-0000232E0000}"/>
    <cellStyle name="Comma [0] 3287" xfId="40342" hidden="1" xr:uid="{00000000-0005-0000-0000-0000242E0000}"/>
    <cellStyle name="Comma [0] 3288" xfId="11007" hidden="1" xr:uid="{00000000-0005-0000-0000-0000252E0000}"/>
    <cellStyle name="Comma [0] 3288" xfId="40395" hidden="1" xr:uid="{00000000-0005-0000-0000-0000262E0000}"/>
    <cellStyle name="Comma [0] 3289" xfId="10991" hidden="1" xr:uid="{00000000-0005-0000-0000-0000272E0000}"/>
    <cellStyle name="Comma [0] 3289" xfId="40379" hidden="1" xr:uid="{00000000-0005-0000-0000-0000282E0000}"/>
    <cellStyle name="Comma [0] 329" xfId="5110" hidden="1" xr:uid="{00000000-0005-0000-0000-0000292E0000}"/>
    <cellStyle name="Comma [0] 329" xfId="34498" hidden="1" xr:uid="{00000000-0005-0000-0000-00002A2E0000}"/>
    <cellStyle name="Comma [0] 3290" xfId="10987" hidden="1" xr:uid="{00000000-0005-0000-0000-00002B2E0000}"/>
    <cellStyle name="Comma [0] 3290" xfId="40375" hidden="1" xr:uid="{00000000-0005-0000-0000-00002C2E0000}"/>
    <cellStyle name="Comma [0] 3291" xfId="11058" hidden="1" xr:uid="{00000000-0005-0000-0000-00002D2E0000}"/>
    <cellStyle name="Comma [0] 3291" xfId="40446" hidden="1" xr:uid="{00000000-0005-0000-0000-00002E2E0000}"/>
    <cellStyle name="Comma [0] 3292" xfId="10930" hidden="1" xr:uid="{00000000-0005-0000-0000-00002F2E0000}"/>
    <cellStyle name="Comma [0] 3292" xfId="40318" hidden="1" xr:uid="{00000000-0005-0000-0000-0000302E0000}"/>
    <cellStyle name="Comma [0] 3293" xfId="10238" hidden="1" xr:uid="{00000000-0005-0000-0000-0000312E0000}"/>
    <cellStyle name="Comma [0] 3293" xfId="39626" hidden="1" xr:uid="{00000000-0005-0000-0000-0000322E0000}"/>
    <cellStyle name="Comma [0] 3294" xfId="11066" hidden="1" xr:uid="{00000000-0005-0000-0000-0000332E0000}"/>
    <cellStyle name="Comma [0] 3294" xfId="40454" hidden="1" xr:uid="{00000000-0005-0000-0000-0000342E0000}"/>
    <cellStyle name="Comma [0] 3295" xfId="11068" hidden="1" xr:uid="{00000000-0005-0000-0000-0000352E0000}"/>
    <cellStyle name="Comma [0] 3295" xfId="40456" hidden="1" xr:uid="{00000000-0005-0000-0000-0000362E0000}"/>
    <cellStyle name="Comma [0] 3296" xfId="11017" hidden="1" xr:uid="{00000000-0005-0000-0000-0000372E0000}"/>
    <cellStyle name="Comma [0] 3296" xfId="40405" hidden="1" xr:uid="{00000000-0005-0000-0000-0000382E0000}"/>
    <cellStyle name="Comma [0] 3297" xfId="10993" hidden="1" xr:uid="{00000000-0005-0000-0000-0000392E0000}"/>
    <cellStyle name="Comma [0] 3297" xfId="40381" hidden="1" xr:uid="{00000000-0005-0000-0000-00003A2E0000}"/>
    <cellStyle name="Comma [0] 3298" xfId="11028" hidden="1" xr:uid="{00000000-0005-0000-0000-00003B2E0000}"/>
    <cellStyle name="Comma [0] 3298" xfId="40416" hidden="1" xr:uid="{00000000-0005-0000-0000-00003C2E0000}"/>
    <cellStyle name="Comma [0] 3299" xfId="10960" hidden="1" xr:uid="{00000000-0005-0000-0000-00003D2E0000}"/>
    <cellStyle name="Comma [0] 3299" xfId="40348" hidden="1" xr:uid="{00000000-0005-0000-0000-00003E2E0000}"/>
    <cellStyle name="Comma [0] 33" xfId="519" hidden="1" xr:uid="{00000000-0005-0000-0000-0000432E0000}"/>
    <cellStyle name="Comma [0] 33" xfId="336" hidden="1" xr:uid="{00000000-0005-0000-0000-0000402E0000}"/>
    <cellStyle name="Comma [0] 33" xfId="171" hidden="1" xr:uid="{00000000-0005-0000-0000-00003F2E0000}"/>
    <cellStyle name="Comma [0] 33" xfId="706" hidden="1" xr:uid="{00000000-0005-0000-0000-0000462E0000}"/>
    <cellStyle name="Comma [0] 33" xfId="61240" hidden="1" xr:uid="{00000000-0005-0000-0000-00005D2E0000}"/>
    <cellStyle name="Comma [0] 33" xfId="61653" hidden="1" xr:uid="{00000000-0005-0000-0000-0000622E0000}"/>
    <cellStyle name="Comma [0] 33" xfId="556" hidden="1" xr:uid="{00000000-0005-0000-0000-0000452E0000}"/>
    <cellStyle name="Comma [0] 33" xfId="684" hidden="1" xr:uid="{00000000-0005-0000-0000-0000442E0000}"/>
    <cellStyle name="Comma [0] 33" xfId="358" hidden="1" xr:uid="{00000000-0005-0000-0000-0000422E0000}"/>
    <cellStyle name="Comma [0] 33" xfId="1022" hidden="1" xr:uid="{00000000-0005-0000-0000-0000482E0000}"/>
    <cellStyle name="Comma [0] 33" xfId="857" hidden="1" xr:uid="{00000000-0005-0000-0000-0000472E0000}"/>
    <cellStyle name="Comma [0] 33" xfId="1527" hidden="1" xr:uid="{00000000-0005-0000-0000-00004F2E0000}"/>
    <cellStyle name="Comma [0] 33" xfId="1692" hidden="1" xr:uid="{00000000-0005-0000-0000-0000502E0000}"/>
    <cellStyle name="Comma [0] 33" xfId="2350" hidden="1" xr:uid="{00000000-0005-0000-0000-0000582E0000}"/>
    <cellStyle name="Comma [0] 33" xfId="1236" hidden="1" xr:uid="{00000000-0005-0000-0000-00004D2E0000}"/>
    <cellStyle name="Comma [0] 33" xfId="1364" hidden="1" xr:uid="{00000000-0005-0000-0000-00004C2E0000}"/>
    <cellStyle name="Comma [0] 33" xfId="2020" hidden="1" xr:uid="{00000000-0005-0000-0000-0000542E0000}"/>
    <cellStyle name="Comma [0] 33" xfId="1892" hidden="1" xr:uid="{00000000-0005-0000-0000-0000552E0000}"/>
    <cellStyle name="Comma [0] 33" xfId="62712" hidden="1" xr:uid="{00000000-0005-0000-0000-00006F2E0000}"/>
    <cellStyle name="Comma [0] 33" xfId="1714" hidden="1" xr:uid="{00000000-0005-0000-0000-0000522E0000}"/>
    <cellStyle name="Comma [0] 33" xfId="1564" hidden="1" xr:uid="{00000000-0005-0000-0000-0000512E0000}"/>
    <cellStyle name="Comma [0] 33" xfId="2223" hidden="1" xr:uid="{00000000-0005-0000-0000-0000592E0000}"/>
    <cellStyle name="Comma [0] 33" xfId="2068" hidden="1" xr:uid="{00000000-0005-0000-0000-00005A2E0000}"/>
    <cellStyle name="Comma [0] 33" xfId="62794" hidden="1" xr:uid="{00000000-0005-0000-0000-0000702E0000}"/>
    <cellStyle name="Comma [0] 33" xfId="2186" hidden="1" xr:uid="{00000000-0005-0000-0000-0000572E0000}"/>
    <cellStyle name="Comma [0] 33" xfId="2042" hidden="1" xr:uid="{00000000-0005-0000-0000-0000562E0000}"/>
    <cellStyle name="Comma [0] 33" xfId="61322" hidden="1" xr:uid="{00000000-0005-0000-0000-00005E2E0000}"/>
    <cellStyle name="Comma [0] 33" xfId="61406" hidden="1" xr:uid="{00000000-0005-0000-0000-00005F2E0000}"/>
    <cellStyle name="Comma [0] 33" xfId="62063" hidden="1" xr:uid="{00000000-0005-0000-0000-0000672E0000}"/>
    <cellStyle name="Comma [0] 33" xfId="33746" hidden="1" xr:uid="{00000000-0005-0000-0000-00005C2E0000}"/>
    <cellStyle name="Comma [0] 33" xfId="4357" hidden="1" xr:uid="{00000000-0005-0000-0000-00005B2E0000}"/>
    <cellStyle name="Comma [0] 33" xfId="61733" hidden="1" xr:uid="{00000000-0005-0000-0000-0000632E0000}"/>
    <cellStyle name="Comma [0] 33" xfId="61815" hidden="1" xr:uid="{00000000-0005-0000-0000-0000642E0000}"/>
    <cellStyle name="Comma [0] 33" xfId="894" hidden="1" xr:uid="{00000000-0005-0000-0000-0000492E0000}"/>
    <cellStyle name="Comma [0] 33" xfId="61571" hidden="1" xr:uid="{00000000-0005-0000-0000-0000612E0000}"/>
    <cellStyle name="Comma [0] 33" xfId="61488" hidden="1" xr:uid="{00000000-0005-0000-0000-0000602E0000}"/>
    <cellStyle name="Comma [0] 33" xfId="62145" hidden="1" xr:uid="{00000000-0005-0000-0000-0000682E0000}"/>
    <cellStyle name="Comma [0] 33" xfId="62227" hidden="1" xr:uid="{00000000-0005-0000-0000-0000692E0000}"/>
    <cellStyle name="Comma [0] 33" xfId="208" hidden="1" xr:uid="{00000000-0005-0000-0000-0000412E0000}"/>
    <cellStyle name="Comma [0] 33" xfId="61979" hidden="1" xr:uid="{00000000-0005-0000-0000-0000662E0000}"/>
    <cellStyle name="Comma [0] 33" xfId="61897" hidden="1" xr:uid="{00000000-0005-0000-0000-0000652E0000}"/>
    <cellStyle name="Comma [0] 33" xfId="1044" hidden="1" xr:uid="{00000000-0005-0000-0000-00004A2E0000}"/>
    <cellStyle name="Comma [0] 33" xfId="1199" hidden="1" xr:uid="{00000000-0005-0000-0000-00004B2E0000}"/>
    <cellStyle name="Comma [0] 33" xfId="1855" hidden="1" xr:uid="{00000000-0005-0000-0000-0000532E0000}"/>
    <cellStyle name="Comma [0] 33" xfId="62389" hidden="1" xr:uid="{00000000-0005-0000-0000-00006B2E0000}"/>
    <cellStyle name="Comma [0] 33" xfId="62309" hidden="1" xr:uid="{00000000-0005-0000-0000-00006A2E0000}"/>
    <cellStyle name="Comma [0] 33" xfId="62876" hidden="1" xr:uid="{00000000-0005-0000-0000-0000712E0000}"/>
    <cellStyle name="Comma [0] 33" xfId="62628" hidden="1" xr:uid="{00000000-0005-0000-0000-00006E2E0000}"/>
    <cellStyle name="Comma [0] 33" xfId="62546" hidden="1" xr:uid="{00000000-0005-0000-0000-00006D2E0000}"/>
    <cellStyle name="Comma [0] 33" xfId="63120" hidden="1" xr:uid="{00000000-0005-0000-0000-0000742E0000}"/>
    <cellStyle name="Comma [0] 33" xfId="62471" hidden="1" xr:uid="{00000000-0005-0000-0000-00006C2E0000}"/>
    <cellStyle name="Comma [0] 33" xfId="1386" hidden="1" xr:uid="{00000000-0005-0000-0000-00004E2E0000}"/>
    <cellStyle name="Comma [0] 33" xfId="63038" hidden="1" xr:uid="{00000000-0005-0000-0000-0000732E0000}"/>
    <cellStyle name="Comma [0] 33" xfId="62958" hidden="1" xr:uid="{00000000-0005-0000-0000-0000722E0000}"/>
    <cellStyle name="Comma [0] 330" xfId="5116" hidden="1" xr:uid="{00000000-0005-0000-0000-0000752E0000}"/>
    <cellStyle name="Comma [0] 330" xfId="34504" hidden="1" xr:uid="{00000000-0005-0000-0000-0000762E0000}"/>
    <cellStyle name="Comma [0] 3300" xfId="11030" hidden="1" xr:uid="{00000000-0005-0000-0000-0000772E0000}"/>
    <cellStyle name="Comma [0] 3300" xfId="40418" hidden="1" xr:uid="{00000000-0005-0000-0000-0000782E0000}"/>
    <cellStyle name="Comma [0] 3301" xfId="11075" hidden="1" xr:uid="{00000000-0005-0000-0000-0000792E0000}"/>
    <cellStyle name="Comma [0] 3301" xfId="40463" hidden="1" xr:uid="{00000000-0005-0000-0000-00007A2E0000}"/>
    <cellStyle name="Comma [0] 3302" xfId="11018" hidden="1" xr:uid="{00000000-0005-0000-0000-00007B2E0000}"/>
    <cellStyle name="Comma [0] 3302" xfId="40406" hidden="1" xr:uid="{00000000-0005-0000-0000-00007C2E0000}"/>
    <cellStyle name="Comma [0] 3303" xfId="10975" hidden="1" xr:uid="{00000000-0005-0000-0000-00007D2E0000}"/>
    <cellStyle name="Comma [0] 3303" xfId="40363" hidden="1" xr:uid="{00000000-0005-0000-0000-00007E2E0000}"/>
    <cellStyle name="Comma [0] 3304" xfId="11081" hidden="1" xr:uid="{00000000-0005-0000-0000-00007F2E0000}"/>
    <cellStyle name="Comma [0] 3304" xfId="40469" hidden="1" xr:uid="{00000000-0005-0000-0000-0000802E0000}"/>
    <cellStyle name="Comma [0] 3305" xfId="11083" hidden="1" xr:uid="{00000000-0005-0000-0000-0000812E0000}"/>
    <cellStyle name="Comma [0] 3305" xfId="40471" hidden="1" xr:uid="{00000000-0005-0000-0000-0000822E0000}"/>
    <cellStyle name="Comma [0] 3306" xfId="11036" hidden="1" xr:uid="{00000000-0005-0000-0000-0000832E0000}"/>
    <cellStyle name="Comma [0] 3306" xfId="40424" hidden="1" xr:uid="{00000000-0005-0000-0000-0000842E0000}"/>
    <cellStyle name="Comma [0] 3307" xfId="11042" hidden="1" xr:uid="{00000000-0005-0000-0000-0000852E0000}"/>
    <cellStyle name="Comma [0] 3307" xfId="40430" hidden="1" xr:uid="{00000000-0005-0000-0000-0000862E0000}"/>
    <cellStyle name="Comma [0] 3308" xfId="10929" hidden="1" xr:uid="{00000000-0005-0000-0000-0000872E0000}"/>
    <cellStyle name="Comma [0] 3308" xfId="40317" hidden="1" xr:uid="{00000000-0005-0000-0000-0000882E0000}"/>
    <cellStyle name="Comma [0] 3309" xfId="10992" hidden="1" xr:uid="{00000000-0005-0000-0000-0000892E0000}"/>
    <cellStyle name="Comma [0] 3309" xfId="40380" hidden="1" xr:uid="{00000000-0005-0000-0000-00008A2E0000}"/>
    <cellStyle name="Comma [0] 331" xfId="5003" hidden="1" xr:uid="{00000000-0005-0000-0000-00008B2E0000}"/>
    <cellStyle name="Comma [0] 331" xfId="34391" hidden="1" xr:uid="{00000000-0005-0000-0000-00008C2E0000}"/>
    <cellStyle name="Comma [0] 3310" xfId="11000" hidden="1" xr:uid="{00000000-0005-0000-0000-00008D2E0000}"/>
    <cellStyle name="Comma [0] 3310" xfId="40388" hidden="1" xr:uid="{00000000-0005-0000-0000-00008E2E0000}"/>
    <cellStyle name="Comma [0] 3311" xfId="11089" hidden="1" xr:uid="{00000000-0005-0000-0000-00008F2E0000}"/>
    <cellStyle name="Comma [0] 3311" xfId="40477" hidden="1" xr:uid="{00000000-0005-0000-0000-0000902E0000}"/>
    <cellStyle name="Comma [0] 3312" xfId="11003" hidden="1" xr:uid="{00000000-0005-0000-0000-0000912E0000}"/>
    <cellStyle name="Comma [0] 3312" xfId="40391" hidden="1" xr:uid="{00000000-0005-0000-0000-0000922E0000}"/>
    <cellStyle name="Comma [0] 3313" xfId="10963" hidden="1" xr:uid="{00000000-0005-0000-0000-0000932E0000}"/>
    <cellStyle name="Comma [0] 3313" xfId="40351" hidden="1" xr:uid="{00000000-0005-0000-0000-0000942E0000}"/>
    <cellStyle name="Comma [0] 3314" xfId="11094" hidden="1" xr:uid="{00000000-0005-0000-0000-0000952E0000}"/>
    <cellStyle name="Comma [0] 3314" xfId="40482" hidden="1" xr:uid="{00000000-0005-0000-0000-0000962E0000}"/>
    <cellStyle name="Comma [0] 3315" xfId="11096" hidden="1" xr:uid="{00000000-0005-0000-0000-0000972E0000}"/>
    <cellStyle name="Comma [0] 3315" xfId="40484" hidden="1" xr:uid="{00000000-0005-0000-0000-0000982E0000}"/>
    <cellStyle name="Comma [0] 3316" xfId="11055" hidden="1" xr:uid="{00000000-0005-0000-0000-0000992E0000}"/>
    <cellStyle name="Comma [0] 3316" xfId="40443" hidden="1" xr:uid="{00000000-0005-0000-0000-00009A2E0000}"/>
    <cellStyle name="Comma [0] 3317" xfId="11061" hidden="1" xr:uid="{00000000-0005-0000-0000-00009B2E0000}"/>
    <cellStyle name="Comma [0] 3317" xfId="40449" hidden="1" xr:uid="{00000000-0005-0000-0000-00009C2E0000}"/>
    <cellStyle name="Comma [0] 3318" xfId="10962" hidden="1" xr:uid="{00000000-0005-0000-0000-00009D2E0000}"/>
    <cellStyle name="Comma [0] 3318" xfId="40350" hidden="1" xr:uid="{00000000-0005-0000-0000-00009E2E0000}"/>
    <cellStyle name="Comma [0] 3319" xfId="11043" hidden="1" xr:uid="{00000000-0005-0000-0000-00009F2E0000}"/>
    <cellStyle name="Comma [0] 3319" xfId="40431" hidden="1" xr:uid="{00000000-0005-0000-0000-0000A02E0000}"/>
    <cellStyle name="Comma [0] 332" xfId="5066" hidden="1" xr:uid="{00000000-0005-0000-0000-0000A12E0000}"/>
    <cellStyle name="Comma [0] 332" xfId="34454" hidden="1" xr:uid="{00000000-0005-0000-0000-0000A22E0000}"/>
    <cellStyle name="Comma [0] 3320" xfId="11022" hidden="1" xr:uid="{00000000-0005-0000-0000-0000A32E0000}"/>
    <cellStyle name="Comma [0] 3320" xfId="40410" hidden="1" xr:uid="{00000000-0005-0000-0000-0000A42E0000}"/>
    <cellStyle name="Comma [0] 3321" xfId="11100" hidden="1" xr:uid="{00000000-0005-0000-0000-0000A52E0000}"/>
    <cellStyle name="Comma [0] 3321" xfId="40488" hidden="1" xr:uid="{00000000-0005-0000-0000-0000A62E0000}"/>
    <cellStyle name="Comma [0] 3322" xfId="11041" hidden="1" xr:uid="{00000000-0005-0000-0000-0000A72E0000}"/>
    <cellStyle name="Comma [0] 3322" xfId="40429" hidden="1" xr:uid="{00000000-0005-0000-0000-0000A82E0000}"/>
    <cellStyle name="Comma [0] 3323" xfId="10979" hidden="1" xr:uid="{00000000-0005-0000-0000-0000A92E0000}"/>
    <cellStyle name="Comma [0] 3323" xfId="40367" hidden="1" xr:uid="{00000000-0005-0000-0000-0000AA2E0000}"/>
    <cellStyle name="Comma [0] 3324" xfId="11107" hidden="1" xr:uid="{00000000-0005-0000-0000-0000AB2E0000}"/>
    <cellStyle name="Comma [0] 3324" xfId="40495" hidden="1" xr:uid="{00000000-0005-0000-0000-0000AC2E0000}"/>
    <cellStyle name="Comma [0] 3325" xfId="11109" hidden="1" xr:uid="{00000000-0005-0000-0000-0000AD2E0000}"/>
    <cellStyle name="Comma [0] 3325" xfId="40497" hidden="1" xr:uid="{00000000-0005-0000-0000-0000AE2E0000}"/>
    <cellStyle name="Comma [0] 3326" xfId="11073" hidden="1" xr:uid="{00000000-0005-0000-0000-0000AF2E0000}"/>
    <cellStyle name="Comma [0] 3326" xfId="40461" hidden="1" xr:uid="{00000000-0005-0000-0000-0000B02E0000}"/>
    <cellStyle name="Comma [0] 3327" xfId="11078" hidden="1" xr:uid="{00000000-0005-0000-0000-0000B12E0000}"/>
    <cellStyle name="Comma [0] 3327" xfId="40466" hidden="1" xr:uid="{00000000-0005-0000-0000-0000B22E0000}"/>
    <cellStyle name="Comma [0] 3328" xfId="10508" hidden="1" xr:uid="{00000000-0005-0000-0000-0000B32E0000}"/>
    <cellStyle name="Comma [0] 3328" xfId="39896" hidden="1" xr:uid="{00000000-0005-0000-0000-0000B42E0000}"/>
    <cellStyle name="Comma [0] 3329" xfId="11062" hidden="1" xr:uid="{00000000-0005-0000-0000-0000B52E0000}"/>
    <cellStyle name="Comma [0] 3329" xfId="40450" hidden="1" xr:uid="{00000000-0005-0000-0000-0000B62E0000}"/>
    <cellStyle name="Comma [0] 333" xfId="5074" hidden="1" xr:uid="{00000000-0005-0000-0000-0000B72E0000}"/>
    <cellStyle name="Comma [0] 333" xfId="34462" hidden="1" xr:uid="{00000000-0005-0000-0000-0000B82E0000}"/>
    <cellStyle name="Comma [0] 3330" xfId="10967" hidden="1" xr:uid="{00000000-0005-0000-0000-0000B92E0000}"/>
    <cellStyle name="Comma [0] 3330" xfId="40355" hidden="1" xr:uid="{00000000-0005-0000-0000-0000BA2E0000}"/>
    <cellStyle name="Comma [0] 3331" xfId="11113" hidden="1" xr:uid="{00000000-0005-0000-0000-0000BB2E0000}"/>
    <cellStyle name="Comma [0] 3331" xfId="40501" hidden="1" xr:uid="{00000000-0005-0000-0000-0000BC2E0000}"/>
    <cellStyle name="Comma [0] 3332" xfId="11060" hidden="1" xr:uid="{00000000-0005-0000-0000-0000BD2E0000}"/>
    <cellStyle name="Comma [0] 3332" xfId="40448" hidden="1" xr:uid="{00000000-0005-0000-0000-0000BE2E0000}"/>
    <cellStyle name="Comma [0] 3333" xfId="10999" hidden="1" xr:uid="{00000000-0005-0000-0000-0000BF2E0000}"/>
    <cellStyle name="Comma [0] 3333" xfId="40387" hidden="1" xr:uid="{00000000-0005-0000-0000-0000C02E0000}"/>
    <cellStyle name="Comma [0] 3334" xfId="11117" hidden="1" xr:uid="{00000000-0005-0000-0000-0000C12E0000}"/>
    <cellStyle name="Comma [0] 3334" xfId="40505" hidden="1" xr:uid="{00000000-0005-0000-0000-0000C22E0000}"/>
    <cellStyle name="Comma [0] 3335" xfId="11119" hidden="1" xr:uid="{00000000-0005-0000-0000-0000C32E0000}"/>
    <cellStyle name="Comma [0] 3335" xfId="40507" hidden="1" xr:uid="{00000000-0005-0000-0000-0000C42E0000}"/>
    <cellStyle name="Comma [0] 3336" xfId="11087" hidden="1" xr:uid="{00000000-0005-0000-0000-0000C52E0000}"/>
    <cellStyle name="Comma [0] 3336" xfId="40475" hidden="1" xr:uid="{00000000-0005-0000-0000-0000C62E0000}"/>
    <cellStyle name="Comma [0] 3337" xfId="11091" hidden="1" xr:uid="{00000000-0005-0000-0000-0000C72E0000}"/>
    <cellStyle name="Comma [0] 3337" xfId="40479" hidden="1" xr:uid="{00000000-0005-0000-0000-0000C82E0000}"/>
    <cellStyle name="Comma [0] 3338" xfId="10981" hidden="1" xr:uid="{00000000-0005-0000-0000-0000C92E0000}"/>
    <cellStyle name="Comma [0] 3338" xfId="40369" hidden="1" xr:uid="{00000000-0005-0000-0000-0000CA2E0000}"/>
    <cellStyle name="Comma [0] 3339" xfId="11079" hidden="1" xr:uid="{00000000-0005-0000-0000-0000CB2E0000}"/>
    <cellStyle name="Comma [0] 3339" xfId="40467" hidden="1" xr:uid="{00000000-0005-0000-0000-0000CC2E0000}"/>
    <cellStyle name="Comma [0] 334" xfId="5163" hidden="1" xr:uid="{00000000-0005-0000-0000-0000CD2E0000}"/>
    <cellStyle name="Comma [0] 334" xfId="34551" hidden="1" xr:uid="{00000000-0005-0000-0000-0000CE2E0000}"/>
    <cellStyle name="Comma [0] 3340" xfId="10971" hidden="1" xr:uid="{00000000-0005-0000-0000-0000CF2E0000}"/>
    <cellStyle name="Comma [0] 3340" xfId="40359" hidden="1" xr:uid="{00000000-0005-0000-0000-0000D02E0000}"/>
    <cellStyle name="Comma [0] 3341" xfId="11123" hidden="1" xr:uid="{00000000-0005-0000-0000-0000D12E0000}"/>
    <cellStyle name="Comma [0] 3341" xfId="40511" hidden="1" xr:uid="{00000000-0005-0000-0000-0000D22E0000}"/>
    <cellStyle name="Comma [0] 3342" xfId="11077" hidden="1" xr:uid="{00000000-0005-0000-0000-0000D32E0000}"/>
    <cellStyle name="Comma [0] 3342" xfId="40465" hidden="1" xr:uid="{00000000-0005-0000-0000-0000D42E0000}"/>
    <cellStyle name="Comma [0] 3343" xfId="11046" hidden="1" xr:uid="{00000000-0005-0000-0000-0000D52E0000}"/>
    <cellStyle name="Comma [0] 3343" xfId="40434" hidden="1" xr:uid="{00000000-0005-0000-0000-0000D62E0000}"/>
    <cellStyle name="Comma [0] 3344" xfId="11127" hidden="1" xr:uid="{00000000-0005-0000-0000-0000D72E0000}"/>
    <cellStyle name="Comma [0] 3344" xfId="40515" hidden="1" xr:uid="{00000000-0005-0000-0000-0000D82E0000}"/>
    <cellStyle name="Comma [0] 3345" xfId="11129" hidden="1" xr:uid="{00000000-0005-0000-0000-0000D92E0000}"/>
    <cellStyle name="Comma [0] 3345" xfId="40517" hidden="1" xr:uid="{00000000-0005-0000-0000-0000DA2E0000}"/>
    <cellStyle name="Comma [0] 3346" xfId="11115" hidden="1" xr:uid="{00000000-0005-0000-0000-0000DB2E0000}"/>
    <cellStyle name="Comma [0] 3346" xfId="40503" hidden="1" xr:uid="{00000000-0005-0000-0000-0000DC2E0000}"/>
    <cellStyle name="Comma [0] 3347" xfId="11102" hidden="1" xr:uid="{00000000-0005-0000-0000-0000DD2E0000}"/>
    <cellStyle name="Comma [0] 3347" xfId="40490" hidden="1" xr:uid="{00000000-0005-0000-0000-0000DE2E0000}"/>
    <cellStyle name="Comma [0] 3348" xfId="11126" hidden="1" xr:uid="{00000000-0005-0000-0000-0000DF2E0000}"/>
    <cellStyle name="Comma [0] 3348" xfId="40514" hidden="1" xr:uid="{00000000-0005-0000-0000-0000E02E0000}"/>
    <cellStyle name="Comma [0] 3349" xfId="11092" hidden="1" xr:uid="{00000000-0005-0000-0000-0000E12E0000}"/>
    <cellStyle name="Comma [0] 3349" xfId="40480" hidden="1" xr:uid="{00000000-0005-0000-0000-0000E22E0000}"/>
    <cellStyle name="Comma [0] 335" xfId="5077" hidden="1" xr:uid="{00000000-0005-0000-0000-0000E32E0000}"/>
    <cellStyle name="Comma [0] 335" xfId="34465" hidden="1" xr:uid="{00000000-0005-0000-0000-0000E42E0000}"/>
    <cellStyle name="Comma [0] 3350" xfId="11064" hidden="1" xr:uid="{00000000-0005-0000-0000-0000E52E0000}"/>
    <cellStyle name="Comma [0] 3350" xfId="40452" hidden="1" xr:uid="{00000000-0005-0000-0000-0000E62E0000}"/>
    <cellStyle name="Comma [0] 3351" xfId="11131" hidden="1" xr:uid="{00000000-0005-0000-0000-0000E72E0000}"/>
    <cellStyle name="Comma [0] 3351" xfId="40519" hidden="1" xr:uid="{00000000-0005-0000-0000-0000E82E0000}"/>
    <cellStyle name="Comma [0] 3352" xfId="11088" hidden="1" xr:uid="{00000000-0005-0000-0000-0000E92E0000}"/>
    <cellStyle name="Comma [0] 3352" xfId="40476" hidden="1" xr:uid="{00000000-0005-0000-0000-0000EA2E0000}"/>
    <cellStyle name="Comma [0] 3353" xfId="11122" hidden="1" xr:uid="{00000000-0005-0000-0000-0000EB2E0000}"/>
    <cellStyle name="Comma [0] 3353" xfId="40510" hidden="1" xr:uid="{00000000-0005-0000-0000-0000EC2E0000}"/>
    <cellStyle name="Comma [0] 3354" xfId="11135" hidden="1" xr:uid="{00000000-0005-0000-0000-0000ED2E0000}"/>
    <cellStyle name="Comma [0] 3354" xfId="40523" hidden="1" xr:uid="{00000000-0005-0000-0000-0000EE2E0000}"/>
    <cellStyle name="Comma [0] 3355" xfId="11137" hidden="1" xr:uid="{00000000-0005-0000-0000-0000EF2E0000}"/>
    <cellStyle name="Comma [0] 3355" xfId="40525" hidden="1" xr:uid="{00000000-0005-0000-0000-0000F02E0000}"/>
    <cellStyle name="Comma [0] 3356" xfId="11005" hidden="1" xr:uid="{00000000-0005-0000-0000-0000F12E0000}"/>
    <cellStyle name="Comma [0] 3356" xfId="40393" hidden="1" xr:uid="{00000000-0005-0000-0000-0000F22E0000}"/>
    <cellStyle name="Comma [0] 3357" xfId="11125" hidden="1" xr:uid="{00000000-0005-0000-0000-0000F32E0000}"/>
    <cellStyle name="Comma [0] 3357" xfId="40513" hidden="1" xr:uid="{00000000-0005-0000-0000-0000F42E0000}"/>
    <cellStyle name="Comma [0] 3358" xfId="11065" hidden="1" xr:uid="{00000000-0005-0000-0000-0000F52E0000}"/>
    <cellStyle name="Comma [0] 3358" xfId="40453" hidden="1" xr:uid="{00000000-0005-0000-0000-0000F62E0000}"/>
    <cellStyle name="Comma [0] 3359" xfId="11099" hidden="1" xr:uid="{00000000-0005-0000-0000-0000F72E0000}"/>
    <cellStyle name="Comma [0] 3359" xfId="40487" hidden="1" xr:uid="{00000000-0005-0000-0000-0000F82E0000}"/>
    <cellStyle name="Comma [0] 336" xfId="5037" hidden="1" xr:uid="{00000000-0005-0000-0000-0000F92E0000}"/>
    <cellStyle name="Comma [0] 336" xfId="34425" hidden="1" xr:uid="{00000000-0005-0000-0000-0000FA2E0000}"/>
    <cellStyle name="Comma [0] 3360" xfId="11112" hidden="1" xr:uid="{00000000-0005-0000-0000-0000FB2E0000}"/>
    <cellStyle name="Comma [0] 3360" xfId="40500" hidden="1" xr:uid="{00000000-0005-0000-0000-0000FC2E0000}"/>
    <cellStyle name="Comma [0] 3361" xfId="11140" hidden="1" xr:uid="{00000000-0005-0000-0000-0000FD2E0000}"/>
    <cellStyle name="Comma [0] 3361" xfId="40528" hidden="1" xr:uid="{00000000-0005-0000-0000-0000FE2E0000}"/>
    <cellStyle name="Comma [0] 3362" xfId="11103" hidden="1" xr:uid="{00000000-0005-0000-0000-0000FF2E0000}"/>
    <cellStyle name="Comma [0] 3362" xfId="40491" hidden="1" xr:uid="{00000000-0005-0000-0000-0000002F0000}"/>
    <cellStyle name="Comma [0] 3363" xfId="11063" hidden="1" xr:uid="{00000000-0005-0000-0000-0000012F0000}"/>
    <cellStyle name="Comma [0] 3363" xfId="40451" hidden="1" xr:uid="{00000000-0005-0000-0000-0000022F0000}"/>
    <cellStyle name="Comma [0] 3364" xfId="11142" hidden="1" xr:uid="{00000000-0005-0000-0000-0000032F0000}"/>
    <cellStyle name="Comma [0] 3364" xfId="40530" hidden="1" xr:uid="{00000000-0005-0000-0000-0000042F0000}"/>
    <cellStyle name="Comma [0] 3365" xfId="11144" hidden="1" xr:uid="{00000000-0005-0000-0000-0000052F0000}"/>
    <cellStyle name="Comma [0] 3365" xfId="40532" hidden="1" xr:uid="{00000000-0005-0000-0000-0000062F0000}"/>
    <cellStyle name="Comma [0] 3366" xfId="7624" hidden="1" xr:uid="{00000000-0005-0000-0000-0000072F0000}"/>
    <cellStyle name="Comma [0] 3366" xfId="37012" hidden="1" xr:uid="{00000000-0005-0000-0000-0000082F0000}"/>
    <cellStyle name="Comma [0] 3367" xfId="7576" hidden="1" xr:uid="{00000000-0005-0000-0000-0000092F0000}"/>
    <cellStyle name="Comma [0] 3367" xfId="36964" hidden="1" xr:uid="{00000000-0005-0000-0000-00000A2F0000}"/>
    <cellStyle name="Comma [0] 3368" xfId="7572" hidden="1" xr:uid="{00000000-0005-0000-0000-00000B2F0000}"/>
    <cellStyle name="Comma [0] 3368" xfId="36960" hidden="1" xr:uid="{00000000-0005-0000-0000-00000C2F0000}"/>
    <cellStyle name="Comma [0] 3369" xfId="11149" hidden="1" xr:uid="{00000000-0005-0000-0000-00000D2F0000}"/>
    <cellStyle name="Comma [0] 3369" xfId="40537" hidden="1" xr:uid="{00000000-0005-0000-0000-00000E2F0000}"/>
    <cellStyle name="Comma [0] 337" xfId="5168" hidden="1" xr:uid="{00000000-0005-0000-0000-00000F2F0000}"/>
    <cellStyle name="Comma [0] 337" xfId="34556" hidden="1" xr:uid="{00000000-0005-0000-0000-0000102F0000}"/>
    <cellStyle name="Comma [0] 3370" xfId="11151" hidden="1" xr:uid="{00000000-0005-0000-0000-0000112F0000}"/>
    <cellStyle name="Comma [0] 3370" xfId="40539" hidden="1" xr:uid="{00000000-0005-0000-0000-0000122F0000}"/>
    <cellStyle name="Comma [0] 3371" xfId="7601" hidden="1" xr:uid="{00000000-0005-0000-0000-0000132F0000}"/>
    <cellStyle name="Comma [0] 3371" xfId="36989" hidden="1" xr:uid="{00000000-0005-0000-0000-0000142F0000}"/>
    <cellStyle name="Comma [0] 3372" xfId="11147" hidden="1" xr:uid="{00000000-0005-0000-0000-0000152F0000}"/>
    <cellStyle name="Comma [0] 3372" xfId="40535" hidden="1" xr:uid="{00000000-0005-0000-0000-0000162F0000}"/>
    <cellStyle name="Comma [0] 3373" xfId="11153" hidden="1" xr:uid="{00000000-0005-0000-0000-0000172F0000}"/>
    <cellStyle name="Comma [0] 3373" xfId="40541" hidden="1" xr:uid="{00000000-0005-0000-0000-0000182F0000}"/>
    <cellStyle name="Comma [0] 3374" xfId="11155" hidden="1" xr:uid="{00000000-0005-0000-0000-0000192F0000}"/>
    <cellStyle name="Comma [0] 3374" xfId="40543" hidden="1" xr:uid="{00000000-0005-0000-0000-00001A2F0000}"/>
    <cellStyle name="Comma [0] 3375" xfId="7642" hidden="1" xr:uid="{00000000-0005-0000-0000-00001B2F0000}"/>
    <cellStyle name="Comma [0] 3375" xfId="37030" hidden="1" xr:uid="{00000000-0005-0000-0000-00001C2F0000}"/>
    <cellStyle name="Comma [0] 3376" xfId="10192" hidden="1" xr:uid="{00000000-0005-0000-0000-00001D2F0000}"/>
    <cellStyle name="Comma [0] 3376" xfId="39580" hidden="1" xr:uid="{00000000-0005-0000-0000-00001E2F0000}"/>
    <cellStyle name="Comma [0] 3377" xfId="11166" hidden="1" xr:uid="{00000000-0005-0000-0000-00001F2F0000}"/>
    <cellStyle name="Comma [0] 3377" xfId="40554" hidden="1" xr:uid="{00000000-0005-0000-0000-0000202F0000}"/>
    <cellStyle name="Comma [0] 3378" xfId="11175" hidden="1" xr:uid="{00000000-0005-0000-0000-0000212F0000}"/>
    <cellStyle name="Comma [0] 3378" xfId="40563" hidden="1" xr:uid="{00000000-0005-0000-0000-0000222F0000}"/>
    <cellStyle name="Comma [0] 3379" xfId="11186" hidden="1" xr:uid="{00000000-0005-0000-0000-0000232F0000}"/>
    <cellStyle name="Comma [0] 3379" xfId="40574" hidden="1" xr:uid="{00000000-0005-0000-0000-0000242F0000}"/>
    <cellStyle name="Comma [0] 338" xfId="5170" hidden="1" xr:uid="{00000000-0005-0000-0000-0000252F0000}"/>
    <cellStyle name="Comma [0] 338" xfId="34558" hidden="1" xr:uid="{00000000-0005-0000-0000-0000262F0000}"/>
    <cellStyle name="Comma [0] 3380" xfId="11192" hidden="1" xr:uid="{00000000-0005-0000-0000-0000272F0000}"/>
    <cellStyle name="Comma [0] 3380" xfId="40580" hidden="1" xr:uid="{00000000-0005-0000-0000-0000282F0000}"/>
    <cellStyle name="Comma [0] 3381" xfId="11174" hidden="1" xr:uid="{00000000-0005-0000-0000-0000292F0000}"/>
    <cellStyle name="Comma [0] 3381" xfId="40562" hidden="1" xr:uid="{00000000-0005-0000-0000-00002A2F0000}"/>
    <cellStyle name="Comma [0] 3382" xfId="11184" hidden="1" xr:uid="{00000000-0005-0000-0000-00002B2F0000}"/>
    <cellStyle name="Comma [0] 3382" xfId="40572" hidden="1" xr:uid="{00000000-0005-0000-0000-00002C2F0000}"/>
    <cellStyle name="Comma [0] 3383" xfId="11204" hidden="1" xr:uid="{00000000-0005-0000-0000-00002D2F0000}"/>
    <cellStyle name="Comma [0] 3383" xfId="40592" hidden="1" xr:uid="{00000000-0005-0000-0000-00002E2F0000}"/>
    <cellStyle name="Comma [0] 3384" xfId="11206" hidden="1" xr:uid="{00000000-0005-0000-0000-00002F2F0000}"/>
    <cellStyle name="Comma [0] 3384" xfId="40594" hidden="1" xr:uid="{00000000-0005-0000-0000-0000302F0000}"/>
    <cellStyle name="Comma [0] 3385" xfId="11157" hidden="1" xr:uid="{00000000-0005-0000-0000-0000312F0000}"/>
    <cellStyle name="Comma [0] 3385" xfId="40545" hidden="1" xr:uid="{00000000-0005-0000-0000-0000322F0000}"/>
    <cellStyle name="Comma [0] 3386" xfId="8813" hidden="1" xr:uid="{00000000-0005-0000-0000-0000332F0000}"/>
    <cellStyle name="Comma [0] 3386" xfId="38201" hidden="1" xr:uid="{00000000-0005-0000-0000-0000342F0000}"/>
    <cellStyle name="Comma [0] 3387" xfId="11160" hidden="1" xr:uid="{00000000-0005-0000-0000-0000352F0000}"/>
    <cellStyle name="Comma [0] 3387" xfId="40548" hidden="1" xr:uid="{00000000-0005-0000-0000-0000362F0000}"/>
    <cellStyle name="Comma [0] 3388" xfId="7644" hidden="1" xr:uid="{00000000-0005-0000-0000-0000372F0000}"/>
    <cellStyle name="Comma [0] 3388" xfId="37032" hidden="1" xr:uid="{00000000-0005-0000-0000-0000382F0000}"/>
    <cellStyle name="Comma [0] 3389" xfId="7626" hidden="1" xr:uid="{00000000-0005-0000-0000-0000392F0000}"/>
    <cellStyle name="Comma [0] 3389" xfId="37014" hidden="1" xr:uid="{00000000-0005-0000-0000-00003A2F0000}"/>
    <cellStyle name="Comma [0] 339" xfId="5129" hidden="1" xr:uid="{00000000-0005-0000-0000-00003B2F0000}"/>
    <cellStyle name="Comma [0] 339" xfId="34517" hidden="1" xr:uid="{00000000-0005-0000-0000-00003C2F0000}"/>
    <cellStyle name="Comma [0] 3390" xfId="11211" hidden="1" xr:uid="{00000000-0005-0000-0000-00003D2F0000}"/>
    <cellStyle name="Comma [0] 3390" xfId="40599" hidden="1" xr:uid="{00000000-0005-0000-0000-00003E2F0000}"/>
    <cellStyle name="Comma [0] 3391" xfId="10193" hidden="1" xr:uid="{00000000-0005-0000-0000-00003F2F0000}"/>
    <cellStyle name="Comma [0] 3391" xfId="39581" hidden="1" xr:uid="{00000000-0005-0000-0000-0000402F0000}"/>
    <cellStyle name="Comma [0] 3392" xfId="9027" hidden="1" xr:uid="{00000000-0005-0000-0000-0000412F0000}"/>
    <cellStyle name="Comma [0] 3392" xfId="38415" hidden="1" xr:uid="{00000000-0005-0000-0000-0000422F0000}"/>
    <cellStyle name="Comma [0] 3393" xfId="11223" hidden="1" xr:uid="{00000000-0005-0000-0000-0000432F0000}"/>
    <cellStyle name="Comma [0] 3393" xfId="40611" hidden="1" xr:uid="{00000000-0005-0000-0000-0000442F0000}"/>
    <cellStyle name="Comma [0] 3394" xfId="11225" hidden="1" xr:uid="{00000000-0005-0000-0000-0000452F0000}"/>
    <cellStyle name="Comma [0] 3394" xfId="40613" hidden="1" xr:uid="{00000000-0005-0000-0000-0000462F0000}"/>
    <cellStyle name="Comma [0] 3395" xfId="11214" hidden="1" xr:uid="{00000000-0005-0000-0000-0000472F0000}"/>
    <cellStyle name="Comma [0] 3395" xfId="40602" hidden="1" xr:uid="{00000000-0005-0000-0000-0000482F0000}"/>
    <cellStyle name="Comma [0] 3396" xfId="11222" hidden="1" xr:uid="{00000000-0005-0000-0000-0000492F0000}"/>
    <cellStyle name="Comma [0] 3396" xfId="40610" hidden="1" xr:uid="{00000000-0005-0000-0000-00004A2F0000}"/>
    <cellStyle name="Comma [0] 3397" xfId="7643" hidden="1" xr:uid="{00000000-0005-0000-0000-00004B2F0000}"/>
    <cellStyle name="Comma [0] 3397" xfId="37031" hidden="1" xr:uid="{00000000-0005-0000-0000-00004C2F0000}"/>
    <cellStyle name="Comma [0] 3398" xfId="11208" hidden="1" xr:uid="{00000000-0005-0000-0000-00004D2F0000}"/>
    <cellStyle name="Comma [0] 3398" xfId="40596" hidden="1" xr:uid="{00000000-0005-0000-0000-00004E2F0000}"/>
    <cellStyle name="Comma [0] 3399" xfId="11241" hidden="1" xr:uid="{00000000-0005-0000-0000-00004F2F0000}"/>
    <cellStyle name="Comma [0] 3399" xfId="40629" hidden="1" xr:uid="{00000000-0005-0000-0000-0000502F0000}"/>
    <cellStyle name="Comma [0] 34" xfId="708" hidden="1" xr:uid="{00000000-0005-0000-0000-0000582F0000}"/>
    <cellStyle name="Comma [0] 34" xfId="859" hidden="1" xr:uid="{00000000-0005-0000-0000-0000592F0000}"/>
    <cellStyle name="Comma [0] 34" xfId="206" hidden="1" xr:uid="{00000000-0005-0000-0000-0000532F0000}"/>
    <cellStyle name="Comma [0] 34" xfId="360" hidden="1" xr:uid="{00000000-0005-0000-0000-0000542F0000}"/>
    <cellStyle name="Comma [0] 34" xfId="521" hidden="1" xr:uid="{00000000-0005-0000-0000-0000552F0000}"/>
    <cellStyle name="Comma [0] 34" xfId="61242" hidden="1" xr:uid="{00000000-0005-0000-0000-00006F2F0000}"/>
    <cellStyle name="Comma [0] 34" xfId="33959" hidden="1" xr:uid="{00000000-0005-0000-0000-00006E2F0000}"/>
    <cellStyle name="Comma [0] 34" xfId="338" hidden="1" xr:uid="{00000000-0005-0000-0000-0000522F0000}"/>
    <cellStyle name="Comma [0] 34" xfId="173" hidden="1" xr:uid="{00000000-0005-0000-0000-0000512F0000}"/>
    <cellStyle name="Comma [0] 34" xfId="61981" hidden="1" xr:uid="{00000000-0005-0000-0000-0000782F0000}"/>
    <cellStyle name="Comma [0] 34" xfId="62065" hidden="1" xr:uid="{00000000-0005-0000-0000-0000792F0000}"/>
    <cellStyle name="Comma [0] 34" xfId="1562" hidden="1" xr:uid="{00000000-0005-0000-0000-0000632F0000}"/>
    <cellStyle name="Comma [0] 34" xfId="1694" hidden="1" xr:uid="{00000000-0005-0000-0000-0000622F0000}"/>
    <cellStyle name="Comma [0] 34" xfId="62311" hidden="1" xr:uid="{00000000-0005-0000-0000-00007C2F0000}"/>
    <cellStyle name="Comma [0] 34" xfId="62391" hidden="1" xr:uid="{00000000-0005-0000-0000-00007D2F0000}"/>
    <cellStyle name="Comma [0] 34" xfId="1890" hidden="1" xr:uid="{00000000-0005-0000-0000-0000672F0000}"/>
    <cellStyle name="Comma [0] 34" xfId="2022" hidden="1" xr:uid="{00000000-0005-0000-0000-0000662F0000}"/>
    <cellStyle name="Comma [0] 34" xfId="1046" hidden="1" xr:uid="{00000000-0005-0000-0000-00005C2F0000}"/>
    <cellStyle name="Comma [0] 34" xfId="1201" hidden="1" xr:uid="{00000000-0005-0000-0000-00005D2F0000}"/>
    <cellStyle name="Comma [0] 34" xfId="2221" hidden="1" xr:uid="{00000000-0005-0000-0000-00006B2F0000}"/>
    <cellStyle name="Comma [0] 34" xfId="2352" hidden="1" xr:uid="{00000000-0005-0000-0000-00006A2F0000}"/>
    <cellStyle name="Comma [0] 34" xfId="1388" hidden="1" xr:uid="{00000000-0005-0000-0000-0000602F0000}"/>
    <cellStyle name="Comma [0] 34" xfId="1529" hidden="1" xr:uid="{00000000-0005-0000-0000-0000612F0000}"/>
    <cellStyle name="Comma [0] 34" xfId="62714" hidden="1" xr:uid="{00000000-0005-0000-0000-0000812F0000}"/>
    <cellStyle name="Comma [0] 34" xfId="62630" hidden="1" xr:uid="{00000000-0005-0000-0000-0000802F0000}"/>
    <cellStyle name="Comma [0] 34" xfId="1716" hidden="1" xr:uid="{00000000-0005-0000-0000-0000642F0000}"/>
    <cellStyle name="Comma [0] 34" xfId="1857" hidden="1" xr:uid="{00000000-0005-0000-0000-0000652F0000}"/>
    <cellStyle name="Comma [0] 34" xfId="61573" hidden="1" xr:uid="{00000000-0005-0000-0000-0000732F0000}"/>
    <cellStyle name="Comma [0] 34" xfId="61490" hidden="1" xr:uid="{00000000-0005-0000-0000-0000722F0000}"/>
    <cellStyle name="Comma [0] 34" xfId="686" hidden="1" xr:uid="{00000000-0005-0000-0000-0000562F0000}"/>
    <cellStyle name="Comma [0] 34" xfId="554" hidden="1" xr:uid="{00000000-0005-0000-0000-0000572F0000}"/>
    <cellStyle name="Comma [0] 34" xfId="61899" hidden="1" xr:uid="{00000000-0005-0000-0000-0000772F0000}"/>
    <cellStyle name="Comma [0] 34" xfId="61817" hidden="1" xr:uid="{00000000-0005-0000-0000-0000762F0000}"/>
    <cellStyle name="Comma [0] 34" xfId="2372" hidden="1" xr:uid="{00000000-0005-0000-0000-00006C2F0000}"/>
    <cellStyle name="Comma [0] 34" xfId="4571" hidden="1" xr:uid="{00000000-0005-0000-0000-00006D2F0000}"/>
    <cellStyle name="Comma [0] 34" xfId="62229" hidden="1" xr:uid="{00000000-0005-0000-0000-00007B2F0000}"/>
    <cellStyle name="Comma [0] 34" xfId="62147" hidden="1" xr:uid="{00000000-0005-0000-0000-00007A2F0000}"/>
    <cellStyle name="Comma [0] 34" xfId="61324" hidden="1" xr:uid="{00000000-0005-0000-0000-0000702F0000}"/>
    <cellStyle name="Comma [0] 34" xfId="61408" hidden="1" xr:uid="{00000000-0005-0000-0000-0000712F0000}"/>
    <cellStyle name="Comma [0] 34" xfId="892" hidden="1" xr:uid="{00000000-0005-0000-0000-00005B2F0000}"/>
    <cellStyle name="Comma [0] 34" xfId="1024" hidden="1" xr:uid="{00000000-0005-0000-0000-00005A2F0000}"/>
    <cellStyle name="Comma [0] 34" xfId="61655" hidden="1" xr:uid="{00000000-0005-0000-0000-0000742F0000}"/>
    <cellStyle name="Comma [0] 34" xfId="61735" hidden="1" xr:uid="{00000000-0005-0000-0000-0000752F0000}"/>
    <cellStyle name="Comma [0] 34" xfId="1234" hidden="1" xr:uid="{00000000-0005-0000-0000-00005F2F0000}"/>
    <cellStyle name="Comma [0] 34" xfId="1366" hidden="1" xr:uid="{00000000-0005-0000-0000-00005E2F0000}"/>
    <cellStyle name="Comma [0] 34" xfId="63040" hidden="1" xr:uid="{00000000-0005-0000-0000-0000852F0000}"/>
    <cellStyle name="Comma [0] 34" xfId="63122" hidden="1" xr:uid="{00000000-0005-0000-0000-0000862F0000}"/>
    <cellStyle name="Comma [0] 34" xfId="2044" hidden="1" xr:uid="{00000000-0005-0000-0000-0000682F0000}"/>
    <cellStyle name="Comma [0] 34" xfId="2188" hidden="1" xr:uid="{00000000-0005-0000-0000-0000692F0000}"/>
    <cellStyle name="Comma [0] 34" xfId="62796" hidden="1" xr:uid="{00000000-0005-0000-0000-0000822F0000}"/>
    <cellStyle name="Comma [0] 34" xfId="62878" hidden="1" xr:uid="{00000000-0005-0000-0000-0000832F0000}"/>
    <cellStyle name="Comma [0] 34" xfId="62960" hidden="1" xr:uid="{00000000-0005-0000-0000-0000842F0000}"/>
    <cellStyle name="Comma [0] 34" xfId="62548" hidden="1" xr:uid="{00000000-0005-0000-0000-00007F2F0000}"/>
    <cellStyle name="Comma [0] 34" xfId="62473" hidden="1" xr:uid="{00000000-0005-0000-0000-00007E2F0000}"/>
    <cellStyle name="Comma [0] 340" xfId="5135" hidden="1" xr:uid="{00000000-0005-0000-0000-0000872F0000}"/>
    <cellStyle name="Comma [0] 340" xfId="34523" hidden="1" xr:uid="{00000000-0005-0000-0000-0000882F0000}"/>
    <cellStyle name="Comma [0] 3400" xfId="11249" hidden="1" xr:uid="{00000000-0005-0000-0000-0000892F0000}"/>
    <cellStyle name="Comma [0] 3400" xfId="40637" hidden="1" xr:uid="{00000000-0005-0000-0000-00008A2F0000}"/>
    <cellStyle name="Comma [0] 3401" xfId="11158" hidden="1" xr:uid="{00000000-0005-0000-0000-00008B2F0000}"/>
    <cellStyle name="Comma [0] 3401" xfId="40546" hidden="1" xr:uid="{00000000-0005-0000-0000-00008C2F0000}"/>
    <cellStyle name="Comma [0] 3402" xfId="11237" hidden="1" xr:uid="{00000000-0005-0000-0000-00008D2F0000}"/>
    <cellStyle name="Comma [0] 3402" xfId="40625" hidden="1" xr:uid="{00000000-0005-0000-0000-00008E2F0000}"/>
    <cellStyle name="Comma [0] 3403" xfId="11258" hidden="1" xr:uid="{00000000-0005-0000-0000-00008F2F0000}"/>
    <cellStyle name="Comma [0] 3403" xfId="40646" hidden="1" xr:uid="{00000000-0005-0000-0000-0000902F0000}"/>
    <cellStyle name="Comma [0] 3404" xfId="11260" hidden="1" xr:uid="{00000000-0005-0000-0000-0000912F0000}"/>
    <cellStyle name="Comma [0] 3404" xfId="40648" hidden="1" xr:uid="{00000000-0005-0000-0000-0000922F0000}"/>
    <cellStyle name="Comma [0] 3405" xfId="11219" hidden="1" xr:uid="{00000000-0005-0000-0000-0000932F0000}"/>
    <cellStyle name="Comma [0] 3405" xfId="40607" hidden="1" xr:uid="{00000000-0005-0000-0000-0000942F0000}"/>
    <cellStyle name="Comma [0] 3406" xfId="11164" hidden="1" xr:uid="{00000000-0005-0000-0000-0000952F0000}"/>
    <cellStyle name="Comma [0] 3406" xfId="40552" hidden="1" xr:uid="{00000000-0005-0000-0000-0000962F0000}"/>
    <cellStyle name="Comma [0] 3407" xfId="11217" hidden="1" xr:uid="{00000000-0005-0000-0000-0000972F0000}"/>
    <cellStyle name="Comma [0] 3407" xfId="40605" hidden="1" xr:uid="{00000000-0005-0000-0000-0000982F0000}"/>
    <cellStyle name="Comma [0] 3408" xfId="11201" hidden="1" xr:uid="{00000000-0005-0000-0000-0000992F0000}"/>
    <cellStyle name="Comma [0] 3408" xfId="40589" hidden="1" xr:uid="{00000000-0005-0000-0000-00009A2F0000}"/>
    <cellStyle name="Comma [0] 3409" xfId="11197" hidden="1" xr:uid="{00000000-0005-0000-0000-00009B2F0000}"/>
    <cellStyle name="Comma [0] 3409" xfId="40585" hidden="1" xr:uid="{00000000-0005-0000-0000-00009C2F0000}"/>
    <cellStyle name="Comma [0] 341" xfId="5036" hidden="1" xr:uid="{00000000-0005-0000-0000-00009D2F0000}"/>
    <cellStyle name="Comma [0] 341" xfId="34424" hidden="1" xr:uid="{00000000-0005-0000-0000-00009E2F0000}"/>
    <cellStyle name="Comma [0] 3410" xfId="11268" hidden="1" xr:uid="{00000000-0005-0000-0000-00009F2F0000}"/>
    <cellStyle name="Comma [0] 3410" xfId="40656" hidden="1" xr:uid="{00000000-0005-0000-0000-0000A02F0000}"/>
    <cellStyle name="Comma [0] 3411" xfId="7653" hidden="1" xr:uid="{00000000-0005-0000-0000-0000A12F0000}"/>
    <cellStyle name="Comma [0] 3411" xfId="37041" hidden="1" xr:uid="{00000000-0005-0000-0000-0000A22F0000}"/>
    <cellStyle name="Comma [0] 3412" xfId="7574" hidden="1" xr:uid="{00000000-0005-0000-0000-0000A32F0000}"/>
    <cellStyle name="Comma [0] 3412" xfId="36962" hidden="1" xr:uid="{00000000-0005-0000-0000-0000A42F0000}"/>
    <cellStyle name="Comma [0] 3413" xfId="11276" hidden="1" xr:uid="{00000000-0005-0000-0000-0000A52F0000}"/>
    <cellStyle name="Comma [0] 3413" xfId="40664" hidden="1" xr:uid="{00000000-0005-0000-0000-0000A62F0000}"/>
    <cellStyle name="Comma [0] 3414" xfId="11278" hidden="1" xr:uid="{00000000-0005-0000-0000-0000A72F0000}"/>
    <cellStyle name="Comma [0] 3414" xfId="40666" hidden="1" xr:uid="{00000000-0005-0000-0000-0000A82F0000}"/>
    <cellStyle name="Comma [0] 3415" xfId="11227" hidden="1" xr:uid="{00000000-0005-0000-0000-0000A92F0000}"/>
    <cellStyle name="Comma [0] 3415" xfId="40615" hidden="1" xr:uid="{00000000-0005-0000-0000-0000AA2F0000}"/>
    <cellStyle name="Comma [0] 3416" xfId="11203" hidden="1" xr:uid="{00000000-0005-0000-0000-0000AB2F0000}"/>
    <cellStyle name="Comma [0] 3416" xfId="40591" hidden="1" xr:uid="{00000000-0005-0000-0000-0000AC2F0000}"/>
    <cellStyle name="Comma [0] 3417" xfId="11238" hidden="1" xr:uid="{00000000-0005-0000-0000-0000AD2F0000}"/>
    <cellStyle name="Comma [0] 3417" xfId="40626" hidden="1" xr:uid="{00000000-0005-0000-0000-0000AE2F0000}"/>
    <cellStyle name="Comma [0] 3418" xfId="11170" hidden="1" xr:uid="{00000000-0005-0000-0000-0000AF2F0000}"/>
    <cellStyle name="Comma [0] 3418" xfId="40558" hidden="1" xr:uid="{00000000-0005-0000-0000-0000B02F0000}"/>
    <cellStyle name="Comma [0] 3419" xfId="11240" hidden="1" xr:uid="{00000000-0005-0000-0000-0000B12F0000}"/>
    <cellStyle name="Comma [0] 3419" xfId="40628" hidden="1" xr:uid="{00000000-0005-0000-0000-0000B22F0000}"/>
    <cellStyle name="Comma [0] 342" xfId="5117" hidden="1" xr:uid="{00000000-0005-0000-0000-0000B32F0000}"/>
    <cellStyle name="Comma [0] 342" xfId="34505" hidden="1" xr:uid="{00000000-0005-0000-0000-0000B42F0000}"/>
    <cellStyle name="Comma [0] 3420" xfId="11285" hidden="1" xr:uid="{00000000-0005-0000-0000-0000B52F0000}"/>
    <cellStyle name="Comma [0] 3420" xfId="40673" hidden="1" xr:uid="{00000000-0005-0000-0000-0000B62F0000}"/>
    <cellStyle name="Comma [0] 3421" xfId="11228" hidden="1" xr:uid="{00000000-0005-0000-0000-0000B72F0000}"/>
    <cellStyle name="Comma [0] 3421" xfId="40616" hidden="1" xr:uid="{00000000-0005-0000-0000-0000B82F0000}"/>
    <cellStyle name="Comma [0] 3422" xfId="11185" hidden="1" xr:uid="{00000000-0005-0000-0000-0000B92F0000}"/>
    <cellStyle name="Comma [0] 3422" xfId="40573" hidden="1" xr:uid="{00000000-0005-0000-0000-0000BA2F0000}"/>
    <cellStyle name="Comma [0] 3423" xfId="11291" hidden="1" xr:uid="{00000000-0005-0000-0000-0000BB2F0000}"/>
    <cellStyle name="Comma [0] 3423" xfId="40679" hidden="1" xr:uid="{00000000-0005-0000-0000-0000BC2F0000}"/>
    <cellStyle name="Comma [0] 3424" xfId="11293" hidden="1" xr:uid="{00000000-0005-0000-0000-0000BD2F0000}"/>
    <cellStyle name="Comma [0] 3424" xfId="40681" hidden="1" xr:uid="{00000000-0005-0000-0000-0000BE2F0000}"/>
    <cellStyle name="Comma [0] 3425" xfId="11246" hidden="1" xr:uid="{00000000-0005-0000-0000-0000BF2F0000}"/>
    <cellStyle name="Comma [0] 3425" xfId="40634" hidden="1" xr:uid="{00000000-0005-0000-0000-0000C02F0000}"/>
    <cellStyle name="Comma [0] 3426" xfId="11252" hidden="1" xr:uid="{00000000-0005-0000-0000-0000C12F0000}"/>
    <cellStyle name="Comma [0] 3426" xfId="40640" hidden="1" xr:uid="{00000000-0005-0000-0000-0000C22F0000}"/>
    <cellStyle name="Comma [0] 3427" xfId="7592" hidden="1" xr:uid="{00000000-0005-0000-0000-0000C32F0000}"/>
    <cellStyle name="Comma [0] 3427" xfId="36980" hidden="1" xr:uid="{00000000-0005-0000-0000-0000C42F0000}"/>
    <cellStyle name="Comma [0] 3428" xfId="11202" hidden="1" xr:uid="{00000000-0005-0000-0000-0000C52F0000}"/>
    <cellStyle name="Comma [0] 3428" xfId="40590" hidden="1" xr:uid="{00000000-0005-0000-0000-0000C62F0000}"/>
    <cellStyle name="Comma [0] 3429" xfId="11210" hidden="1" xr:uid="{00000000-0005-0000-0000-0000C72F0000}"/>
    <cellStyle name="Comma [0] 3429" xfId="40598" hidden="1" xr:uid="{00000000-0005-0000-0000-0000C82F0000}"/>
    <cellStyle name="Comma [0] 343" xfId="5096" hidden="1" xr:uid="{00000000-0005-0000-0000-0000C92F0000}"/>
    <cellStyle name="Comma [0] 343" xfId="34484" hidden="1" xr:uid="{00000000-0005-0000-0000-0000CA2F0000}"/>
    <cellStyle name="Comma [0] 3430" xfId="11299" hidden="1" xr:uid="{00000000-0005-0000-0000-0000CB2F0000}"/>
    <cellStyle name="Comma [0] 3430" xfId="40687" hidden="1" xr:uid="{00000000-0005-0000-0000-0000CC2F0000}"/>
    <cellStyle name="Comma [0] 3431" xfId="11213" hidden="1" xr:uid="{00000000-0005-0000-0000-0000CD2F0000}"/>
    <cellStyle name="Comma [0] 3431" xfId="40601" hidden="1" xr:uid="{00000000-0005-0000-0000-0000CE2F0000}"/>
    <cellStyle name="Comma [0] 3432" xfId="11173" hidden="1" xr:uid="{00000000-0005-0000-0000-0000CF2F0000}"/>
    <cellStyle name="Comma [0] 3432" xfId="40561" hidden="1" xr:uid="{00000000-0005-0000-0000-0000D02F0000}"/>
    <cellStyle name="Comma [0] 3433" xfId="11304" hidden="1" xr:uid="{00000000-0005-0000-0000-0000D12F0000}"/>
    <cellStyle name="Comma [0] 3433" xfId="40692" hidden="1" xr:uid="{00000000-0005-0000-0000-0000D22F0000}"/>
    <cellStyle name="Comma [0] 3434" xfId="11306" hidden="1" xr:uid="{00000000-0005-0000-0000-0000D32F0000}"/>
    <cellStyle name="Comma [0] 3434" xfId="40694" hidden="1" xr:uid="{00000000-0005-0000-0000-0000D42F0000}"/>
    <cellStyle name="Comma [0] 3435" xfId="11265" hidden="1" xr:uid="{00000000-0005-0000-0000-0000D52F0000}"/>
    <cellStyle name="Comma [0] 3435" xfId="40653" hidden="1" xr:uid="{00000000-0005-0000-0000-0000D62F0000}"/>
    <cellStyle name="Comma [0] 3436" xfId="11271" hidden="1" xr:uid="{00000000-0005-0000-0000-0000D72F0000}"/>
    <cellStyle name="Comma [0] 3436" xfId="40659" hidden="1" xr:uid="{00000000-0005-0000-0000-0000D82F0000}"/>
    <cellStyle name="Comma [0] 3437" xfId="11172" hidden="1" xr:uid="{00000000-0005-0000-0000-0000D92F0000}"/>
    <cellStyle name="Comma [0] 3437" xfId="40560" hidden="1" xr:uid="{00000000-0005-0000-0000-0000DA2F0000}"/>
    <cellStyle name="Comma [0] 3438" xfId="11253" hidden="1" xr:uid="{00000000-0005-0000-0000-0000DB2F0000}"/>
    <cellStyle name="Comma [0] 3438" xfId="40641" hidden="1" xr:uid="{00000000-0005-0000-0000-0000DC2F0000}"/>
    <cellStyle name="Comma [0] 3439" xfId="11232" hidden="1" xr:uid="{00000000-0005-0000-0000-0000DD2F0000}"/>
    <cellStyle name="Comma [0] 3439" xfId="40620" hidden="1" xr:uid="{00000000-0005-0000-0000-0000DE2F0000}"/>
    <cellStyle name="Comma [0] 344" xfId="5174" hidden="1" xr:uid="{00000000-0005-0000-0000-0000DF2F0000}"/>
    <cellStyle name="Comma [0] 344" xfId="34562" hidden="1" xr:uid="{00000000-0005-0000-0000-0000E02F0000}"/>
    <cellStyle name="Comma [0] 3440" xfId="11310" hidden="1" xr:uid="{00000000-0005-0000-0000-0000E12F0000}"/>
    <cellStyle name="Comma [0] 3440" xfId="40698" hidden="1" xr:uid="{00000000-0005-0000-0000-0000E22F0000}"/>
    <cellStyle name="Comma [0] 3441" xfId="11251" hidden="1" xr:uid="{00000000-0005-0000-0000-0000E32F0000}"/>
    <cellStyle name="Comma [0] 3441" xfId="40639" hidden="1" xr:uid="{00000000-0005-0000-0000-0000E42F0000}"/>
    <cellStyle name="Comma [0] 3442" xfId="11189" hidden="1" xr:uid="{00000000-0005-0000-0000-0000E52F0000}"/>
    <cellStyle name="Comma [0] 3442" xfId="40577" hidden="1" xr:uid="{00000000-0005-0000-0000-0000E62F0000}"/>
    <cellStyle name="Comma [0] 3443" xfId="11317" hidden="1" xr:uid="{00000000-0005-0000-0000-0000E72F0000}"/>
    <cellStyle name="Comma [0] 3443" xfId="40705" hidden="1" xr:uid="{00000000-0005-0000-0000-0000E82F0000}"/>
    <cellStyle name="Comma [0] 3444" xfId="11319" hidden="1" xr:uid="{00000000-0005-0000-0000-0000E92F0000}"/>
    <cellStyle name="Comma [0] 3444" xfId="40707" hidden="1" xr:uid="{00000000-0005-0000-0000-0000EA2F0000}"/>
    <cellStyle name="Comma [0] 3445" xfId="11283" hidden="1" xr:uid="{00000000-0005-0000-0000-0000EB2F0000}"/>
    <cellStyle name="Comma [0] 3445" xfId="40671" hidden="1" xr:uid="{00000000-0005-0000-0000-0000EC2F0000}"/>
    <cellStyle name="Comma [0] 3446" xfId="11288" hidden="1" xr:uid="{00000000-0005-0000-0000-0000ED2F0000}"/>
    <cellStyle name="Comma [0] 3446" xfId="40676" hidden="1" xr:uid="{00000000-0005-0000-0000-0000EE2F0000}"/>
    <cellStyle name="Comma [0] 3447" xfId="7639" hidden="1" xr:uid="{00000000-0005-0000-0000-0000EF2F0000}"/>
    <cellStyle name="Comma [0] 3447" xfId="37027" hidden="1" xr:uid="{00000000-0005-0000-0000-0000F02F0000}"/>
    <cellStyle name="Comma [0] 3448" xfId="11272" hidden="1" xr:uid="{00000000-0005-0000-0000-0000F12F0000}"/>
    <cellStyle name="Comma [0] 3448" xfId="40660" hidden="1" xr:uid="{00000000-0005-0000-0000-0000F22F0000}"/>
    <cellStyle name="Comma [0] 3449" xfId="11177" hidden="1" xr:uid="{00000000-0005-0000-0000-0000F32F0000}"/>
    <cellStyle name="Comma [0] 3449" xfId="40565" hidden="1" xr:uid="{00000000-0005-0000-0000-0000F42F0000}"/>
    <cellStyle name="Comma [0] 345" xfId="5115" hidden="1" xr:uid="{00000000-0005-0000-0000-0000F52F0000}"/>
    <cellStyle name="Comma [0] 345" xfId="34503" hidden="1" xr:uid="{00000000-0005-0000-0000-0000F62F0000}"/>
    <cellStyle name="Comma [0] 3450" xfId="11323" hidden="1" xr:uid="{00000000-0005-0000-0000-0000F72F0000}"/>
    <cellStyle name="Comma [0] 3450" xfId="40711" hidden="1" xr:uid="{00000000-0005-0000-0000-0000F82F0000}"/>
    <cellStyle name="Comma [0] 3451" xfId="11270" hidden="1" xr:uid="{00000000-0005-0000-0000-0000F92F0000}"/>
    <cellStyle name="Comma [0] 3451" xfId="40658" hidden="1" xr:uid="{00000000-0005-0000-0000-0000FA2F0000}"/>
    <cellStyle name="Comma [0] 3452" xfId="11209" hidden="1" xr:uid="{00000000-0005-0000-0000-0000FB2F0000}"/>
    <cellStyle name="Comma [0] 3452" xfId="40597" hidden="1" xr:uid="{00000000-0005-0000-0000-0000FC2F0000}"/>
    <cellStyle name="Comma [0] 3453" xfId="11327" hidden="1" xr:uid="{00000000-0005-0000-0000-0000FD2F0000}"/>
    <cellStyle name="Comma [0] 3453" xfId="40715" hidden="1" xr:uid="{00000000-0005-0000-0000-0000FE2F0000}"/>
    <cellStyle name="Comma [0] 3454" xfId="11329" hidden="1" xr:uid="{00000000-0005-0000-0000-0000FF2F0000}"/>
    <cellStyle name="Comma [0] 3454" xfId="40717" hidden="1" xr:uid="{00000000-0005-0000-0000-000000300000}"/>
    <cellStyle name="Comma [0] 3455" xfId="11297" hidden="1" xr:uid="{00000000-0005-0000-0000-000001300000}"/>
    <cellStyle name="Comma [0] 3455" xfId="40685" hidden="1" xr:uid="{00000000-0005-0000-0000-000002300000}"/>
    <cellStyle name="Comma [0] 3456" xfId="11301" hidden="1" xr:uid="{00000000-0005-0000-0000-000003300000}"/>
    <cellStyle name="Comma [0] 3456" xfId="40689" hidden="1" xr:uid="{00000000-0005-0000-0000-000004300000}"/>
    <cellStyle name="Comma [0] 3457" xfId="11191" hidden="1" xr:uid="{00000000-0005-0000-0000-000005300000}"/>
    <cellStyle name="Comma [0] 3457" xfId="40579" hidden="1" xr:uid="{00000000-0005-0000-0000-000006300000}"/>
    <cellStyle name="Comma [0] 3458" xfId="11289" hidden="1" xr:uid="{00000000-0005-0000-0000-000007300000}"/>
    <cellStyle name="Comma [0] 3458" xfId="40677" hidden="1" xr:uid="{00000000-0005-0000-0000-000008300000}"/>
    <cellStyle name="Comma [0] 3459" xfId="11181" hidden="1" xr:uid="{00000000-0005-0000-0000-000009300000}"/>
    <cellStyle name="Comma [0] 3459" xfId="40569" hidden="1" xr:uid="{00000000-0005-0000-0000-00000A300000}"/>
    <cellStyle name="Comma [0] 346" xfId="5053" hidden="1" xr:uid="{00000000-0005-0000-0000-00000B300000}"/>
    <cellStyle name="Comma [0] 346" xfId="34441" hidden="1" xr:uid="{00000000-0005-0000-0000-00000C300000}"/>
    <cellStyle name="Comma [0] 3460" xfId="11333" hidden="1" xr:uid="{00000000-0005-0000-0000-00000D300000}"/>
    <cellStyle name="Comma [0] 3460" xfId="40721" hidden="1" xr:uid="{00000000-0005-0000-0000-00000E300000}"/>
    <cellStyle name="Comma [0] 3461" xfId="11287" hidden="1" xr:uid="{00000000-0005-0000-0000-00000F300000}"/>
    <cellStyle name="Comma [0] 3461" xfId="40675" hidden="1" xr:uid="{00000000-0005-0000-0000-000010300000}"/>
    <cellStyle name="Comma [0] 3462" xfId="11256" hidden="1" xr:uid="{00000000-0005-0000-0000-000011300000}"/>
    <cellStyle name="Comma [0] 3462" xfId="40644" hidden="1" xr:uid="{00000000-0005-0000-0000-000012300000}"/>
    <cellStyle name="Comma [0] 3463" xfId="11337" hidden="1" xr:uid="{00000000-0005-0000-0000-000013300000}"/>
    <cellStyle name="Comma [0] 3463" xfId="40725" hidden="1" xr:uid="{00000000-0005-0000-0000-000014300000}"/>
    <cellStyle name="Comma [0] 3464" xfId="11339" hidden="1" xr:uid="{00000000-0005-0000-0000-000015300000}"/>
    <cellStyle name="Comma [0] 3464" xfId="40727" hidden="1" xr:uid="{00000000-0005-0000-0000-000016300000}"/>
    <cellStyle name="Comma [0] 3465" xfId="11325" hidden="1" xr:uid="{00000000-0005-0000-0000-000017300000}"/>
    <cellStyle name="Comma [0] 3465" xfId="40713" hidden="1" xr:uid="{00000000-0005-0000-0000-000018300000}"/>
    <cellStyle name="Comma [0] 3466" xfId="11312" hidden="1" xr:uid="{00000000-0005-0000-0000-000019300000}"/>
    <cellStyle name="Comma [0] 3466" xfId="40700" hidden="1" xr:uid="{00000000-0005-0000-0000-00001A300000}"/>
    <cellStyle name="Comma [0] 3467" xfId="11336" hidden="1" xr:uid="{00000000-0005-0000-0000-00001B300000}"/>
    <cellStyle name="Comma [0] 3467" xfId="40724" hidden="1" xr:uid="{00000000-0005-0000-0000-00001C300000}"/>
    <cellStyle name="Comma [0] 3468" xfId="11302" hidden="1" xr:uid="{00000000-0005-0000-0000-00001D300000}"/>
    <cellStyle name="Comma [0] 3468" xfId="40690" hidden="1" xr:uid="{00000000-0005-0000-0000-00001E300000}"/>
    <cellStyle name="Comma [0] 3469" xfId="11274" hidden="1" xr:uid="{00000000-0005-0000-0000-00001F300000}"/>
    <cellStyle name="Comma [0] 3469" xfId="40662" hidden="1" xr:uid="{00000000-0005-0000-0000-000020300000}"/>
    <cellStyle name="Comma [0] 347" xfId="5181" hidden="1" xr:uid="{00000000-0005-0000-0000-000021300000}"/>
    <cellStyle name="Comma [0] 347" xfId="34569" hidden="1" xr:uid="{00000000-0005-0000-0000-000022300000}"/>
    <cellStyle name="Comma [0] 3470" xfId="11341" hidden="1" xr:uid="{00000000-0005-0000-0000-000023300000}"/>
    <cellStyle name="Comma [0] 3470" xfId="40729" hidden="1" xr:uid="{00000000-0005-0000-0000-000024300000}"/>
    <cellStyle name="Comma [0] 3471" xfId="11298" hidden="1" xr:uid="{00000000-0005-0000-0000-000025300000}"/>
    <cellStyle name="Comma [0] 3471" xfId="40686" hidden="1" xr:uid="{00000000-0005-0000-0000-000026300000}"/>
    <cellStyle name="Comma [0] 3472" xfId="11332" hidden="1" xr:uid="{00000000-0005-0000-0000-000027300000}"/>
    <cellStyle name="Comma [0] 3472" xfId="40720" hidden="1" xr:uid="{00000000-0005-0000-0000-000028300000}"/>
    <cellStyle name="Comma [0] 3473" xfId="11345" hidden="1" xr:uid="{00000000-0005-0000-0000-000029300000}"/>
    <cellStyle name="Comma [0] 3473" xfId="40733" hidden="1" xr:uid="{00000000-0005-0000-0000-00002A300000}"/>
    <cellStyle name="Comma [0] 3474" xfId="11347" hidden="1" xr:uid="{00000000-0005-0000-0000-00002B300000}"/>
    <cellStyle name="Comma [0] 3474" xfId="40735" hidden="1" xr:uid="{00000000-0005-0000-0000-00002C300000}"/>
    <cellStyle name="Comma [0] 3475" xfId="11215" hidden="1" xr:uid="{00000000-0005-0000-0000-00002D300000}"/>
    <cellStyle name="Comma [0] 3475" xfId="40603" hidden="1" xr:uid="{00000000-0005-0000-0000-00002E300000}"/>
    <cellStyle name="Comma [0] 3476" xfId="11335" hidden="1" xr:uid="{00000000-0005-0000-0000-00002F300000}"/>
    <cellStyle name="Comma [0] 3476" xfId="40723" hidden="1" xr:uid="{00000000-0005-0000-0000-000030300000}"/>
    <cellStyle name="Comma [0] 3477" xfId="11275" hidden="1" xr:uid="{00000000-0005-0000-0000-000031300000}"/>
    <cellStyle name="Comma [0] 3477" xfId="40663" hidden="1" xr:uid="{00000000-0005-0000-0000-000032300000}"/>
    <cellStyle name="Comma [0] 3478" xfId="11309" hidden="1" xr:uid="{00000000-0005-0000-0000-000033300000}"/>
    <cellStyle name="Comma [0] 3478" xfId="40697" hidden="1" xr:uid="{00000000-0005-0000-0000-000034300000}"/>
    <cellStyle name="Comma [0] 3479" xfId="11322" hidden="1" xr:uid="{00000000-0005-0000-0000-000035300000}"/>
    <cellStyle name="Comma [0] 3479" xfId="40710" hidden="1" xr:uid="{00000000-0005-0000-0000-000036300000}"/>
    <cellStyle name="Comma [0] 348" xfId="5183" hidden="1" xr:uid="{00000000-0005-0000-0000-000037300000}"/>
    <cellStyle name="Comma [0] 348" xfId="34571" hidden="1" xr:uid="{00000000-0005-0000-0000-000038300000}"/>
    <cellStyle name="Comma [0] 3480" xfId="11350" hidden="1" xr:uid="{00000000-0005-0000-0000-000039300000}"/>
    <cellStyle name="Comma [0] 3480" xfId="40738" hidden="1" xr:uid="{00000000-0005-0000-0000-00003A300000}"/>
    <cellStyle name="Comma [0] 3481" xfId="11313" hidden="1" xr:uid="{00000000-0005-0000-0000-00003B300000}"/>
    <cellStyle name="Comma [0] 3481" xfId="40701" hidden="1" xr:uid="{00000000-0005-0000-0000-00003C300000}"/>
    <cellStyle name="Comma [0] 3482" xfId="11273" hidden="1" xr:uid="{00000000-0005-0000-0000-00003D300000}"/>
    <cellStyle name="Comma [0] 3482" xfId="40661" hidden="1" xr:uid="{00000000-0005-0000-0000-00003E300000}"/>
    <cellStyle name="Comma [0] 3483" xfId="11352" hidden="1" xr:uid="{00000000-0005-0000-0000-00003F300000}"/>
    <cellStyle name="Comma [0] 3483" xfId="40740" hidden="1" xr:uid="{00000000-0005-0000-0000-000040300000}"/>
    <cellStyle name="Comma [0] 3484" xfId="11354" hidden="1" xr:uid="{00000000-0005-0000-0000-000041300000}"/>
    <cellStyle name="Comma [0] 3484" xfId="40742" hidden="1" xr:uid="{00000000-0005-0000-0000-000042300000}"/>
    <cellStyle name="Comma [0] 3485" xfId="11411" hidden="1" xr:uid="{00000000-0005-0000-0000-000043300000}"/>
    <cellStyle name="Comma [0] 3485" xfId="40799" hidden="1" xr:uid="{00000000-0005-0000-0000-000044300000}"/>
    <cellStyle name="Comma [0] 3486" xfId="11430" hidden="1" xr:uid="{00000000-0005-0000-0000-000045300000}"/>
    <cellStyle name="Comma [0] 3486" xfId="40818" hidden="1" xr:uid="{00000000-0005-0000-0000-000046300000}"/>
    <cellStyle name="Comma [0] 3487" xfId="11437" hidden="1" xr:uid="{00000000-0005-0000-0000-000047300000}"/>
    <cellStyle name="Comma [0] 3487" xfId="40825" hidden="1" xr:uid="{00000000-0005-0000-0000-000048300000}"/>
    <cellStyle name="Comma [0] 3488" xfId="11444" hidden="1" xr:uid="{00000000-0005-0000-0000-000049300000}"/>
    <cellStyle name="Comma [0] 3488" xfId="40832" hidden="1" xr:uid="{00000000-0005-0000-0000-00004A300000}"/>
    <cellStyle name="Comma [0] 3489" xfId="11449" hidden="1" xr:uid="{00000000-0005-0000-0000-00004B300000}"/>
    <cellStyle name="Comma [0] 3489" xfId="40837" hidden="1" xr:uid="{00000000-0005-0000-0000-00004C300000}"/>
    <cellStyle name="Comma [0] 349" xfId="5147" hidden="1" xr:uid="{00000000-0005-0000-0000-00004D300000}"/>
    <cellStyle name="Comma [0] 349" xfId="34535" hidden="1" xr:uid="{00000000-0005-0000-0000-00004E300000}"/>
    <cellStyle name="Comma [0] 3490" xfId="11436" hidden="1" xr:uid="{00000000-0005-0000-0000-00004F300000}"/>
    <cellStyle name="Comma [0] 3490" xfId="40824" hidden="1" xr:uid="{00000000-0005-0000-0000-000050300000}"/>
    <cellStyle name="Comma [0] 3491" xfId="11441" hidden="1" xr:uid="{00000000-0005-0000-0000-000051300000}"/>
    <cellStyle name="Comma [0] 3491" xfId="40829" hidden="1" xr:uid="{00000000-0005-0000-0000-000052300000}"/>
    <cellStyle name="Comma [0] 3492" xfId="11453" hidden="1" xr:uid="{00000000-0005-0000-0000-000053300000}"/>
    <cellStyle name="Comma [0] 3492" xfId="40841" hidden="1" xr:uid="{00000000-0005-0000-0000-000054300000}"/>
    <cellStyle name="Comma [0] 3493" xfId="11455" hidden="1" xr:uid="{00000000-0005-0000-0000-000055300000}"/>
    <cellStyle name="Comma [0] 3493" xfId="40843" hidden="1" xr:uid="{00000000-0005-0000-0000-000056300000}"/>
    <cellStyle name="Comma [0] 3494" xfId="11426" hidden="1" xr:uid="{00000000-0005-0000-0000-000057300000}"/>
    <cellStyle name="Comma [0] 3494" xfId="40814" hidden="1" xr:uid="{00000000-0005-0000-0000-000058300000}"/>
    <cellStyle name="Comma [0] 3495" xfId="11415" hidden="1" xr:uid="{00000000-0005-0000-0000-000059300000}"/>
    <cellStyle name="Comma [0] 3495" xfId="40803" hidden="1" xr:uid="{00000000-0005-0000-0000-00005A300000}"/>
    <cellStyle name="Comma [0] 3496" xfId="11466" hidden="1" xr:uid="{00000000-0005-0000-0000-00005B300000}"/>
    <cellStyle name="Comma [0] 3496" xfId="40854" hidden="1" xr:uid="{00000000-0005-0000-0000-00005C300000}"/>
    <cellStyle name="Comma [0] 3497" xfId="11475" hidden="1" xr:uid="{00000000-0005-0000-0000-00005D300000}"/>
    <cellStyle name="Comma [0] 3497" xfId="40863" hidden="1" xr:uid="{00000000-0005-0000-0000-00005E300000}"/>
    <cellStyle name="Comma [0] 3498" xfId="11486" hidden="1" xr:uid="{00000000-0005-0000-0000-00005F300000}"/>
    <cellStyle name="Comma [0] 3498" xfId="40874" hidden="1" xr:uid="{00000000-0005-0000-0000-000060300000}"/>
    <cellStyle name="Comma [0] 3499" xfId="11492" hidden="1" xr:uid="{00000000-0005-0000-0000-000061300000}"/>
    <cellStyle name="Comma [0] 3499" xfId="40880" hidden="1" xr:uid="{00000000-0005-0000-0000-000062300000}"/>
    <cellStyle name="Comma [0] 35" xfId="175" hidden="1" xr:uid="{00000000-0005-0000-0000-000063300000}"/>
    <cellStyle name="Comma [0] 35" xfId="340" hidden="1" xr:uid="{00000000-0005-0000-0000-000064300000}"/>
    <cellStyle name="Comma [0] 35" xfId="204" hidden="1" xr:uid="{00000000-0005-0000-0000-000065300000}"/>
    <cellStyle name="Comma [0] 35" xfId="362" hidden="1" xr:uid="{00000000-0005-0000-0000-000066300000}"/>
    <cellStyle name="Comma [0] 35" xfId="523" hidden="1" xr:uid="{00000000-0005-0000-0000-000067300000}"/>
    <cellStyle name="Comma [0] 35" xfId="688" hidden="1" xr:uid="{00000000-0005-0000-0000-000068300000}"/>
    <cellStyle name="Comma [0] 35" xfId="552" hidden="1" xr:uid="{00000000-0005-0000-0000-000069300000}"/>
    <cellStyle name="Comma [0] 35" xfId="710" hidden="1" xr:uid="{00000000-0005-0000-0000-00006A300000}"/>
    <cellStyle name="Comma [0] 35" xfId="861" hidden="1" xr:uid="{00000000-0005-0000-0000-00006B300000}"/>
    <cellStyle name="Comma [0] 35" xfId="1026" hidden="1" xr:uid="{00000000-0005-0000-0000-00006C300000}"/>
    <cellStyle name="Comma [0] 35" xfId="890" hidden="1" xr:uid="{00000000-0005-0000-0000-00006D300000}"/>
    <cellStyle name="Comma [0] 35" xfId="1048" hidden="1" xr:uid="{00000000-0005-0000-0000-00006E300000}"/>
    <cellStyle name="Comma [0] 35" xfId="1203" hidden="1" xr:uid="{00000000-0005-0000-0000-00006F300000}"/>
    <cellStyle name="Comma [0] 35" xfId="1368" hidden="1" xr:uid="{00000000-0005-0000-0000-000070300000}"/>
    <cellStyle name="Comma [0] 35" xfId="1232" hidden="1" xr:uid="{00000000-0005-0000-0000-000071300000}"/>
    <cellStyle name="Comma [0] 35" xfId="1390" hidden="1" xr:uid="{00000000-0005-0000-0000-000072300000}"/>
    <cellStyle name="Comma [0] 35" xfId="1531" hidden="1" xr:uid="{00000000-0005-0000-0000-000073300000}"/>
    <cellStyle name="Comma [0] 35" xfId="1696" hidden="1" xr:uid="{00000000-0005-0000-0000-000074300000}"/>
    <cellStyle name="Comma [0] 35" xfId="1560" hidden="1" xr:uid="{00000000-0005-0000-0000-000075300000}"/>
    <cellStyle name="Comma [0] 35" xfId="1718" hidden="1" xr:uid="{00000000-0005-0000-0000-000076300000}"/>
    <cellStyle name="Comma [0] 35" xfId="1859" hidden="1" xr:uid="{00000000-0005-0000-0000-000077300000}"/>
    <cellStyle name="Comma [0] 35" xfId="2024" hidden="1" xr:uid="{00000000-0005-0000-0000-000078300000}"/>
    <cellStyle name="Comma [0] 35" xfId="1888" hidden="1" xr:uid="{00000000-0005-0000-0000-000079300000}"/>
    <cellStyle name="Comma [0] 35" xfId="2046" hidden="1" xr:uid="{00000000-0005-0000-0000-00007A300000}"/>
    <cellStyle name="Comma [0] 35" xfId="2190" hidden="1" xr:uid="{00000000-0005-0000-0000-00007B300000}"/>
    <cellStyle name="Comma [0] 35" xfId="2354" hidden="1" xr:uid="{00000000-0005-0000-0000-00007C300000}"/>
    <cellStyle name="Comma [0] 35" xfId="2219" hidden="1" xr:uid="{00000000-0005-0000-0000-00007D300000}"/>
    <cellStyle name="Comma [0] 35" xfId="2374" hidden="1" xr:uid="{00000000-0005-0000-0000-00007E300000}"/>
    <cellStyle name="Comma [0] 35" xfId="4578" hidden="1" xr:uid="{00000000-0005-0000-0000-00007F300000}"/>
    <cellStyle name="Comma [0] 35" xfId="33966" hidden="1" xr:uid="{00000000-0005-0000-0000-000080300000}"/>
    <cellStyle name="Comma [0] 35" xfId="61244" hidden="1" xr:uid="{00000000-0005-0000-0000-000081300000}"/>
    <cellStyle name="Comma [0] 35" xfId="61326" hidden="1" xr:uid="{00000000-0005-0000-0000-000082300000}"/>
    <cellStyle name="Comma [0] 35" xfId="61410" hidden="1" xr:uid="{00000000-0005-0000-0000-000083300000}"/>
    <cellStyle name="Comma [0] 35" xfId="61492" hidden="1" xr:uid="{00000000-0005-0000-0000-000084300000}"/>
    <cellStyle name="Comma [0] 35" xfId="61575" hidden="1" xr:uid="{00000000-0005-0000-0000-000085300000}"/>
    <cellStyle name="Comma [0] 35" xfId="61657" hidden="1" xr:uid="{00000000-0005-0000-0000-000086300000}"/>
    <cellStyle name="Comma [0] 35" xfId="61737" hidden="1" xr:uid="{00000000-0005-0000-0000-000087300000}"/>
    <cellStyle name="Comma [0] 35" xfId="61819" hidden="1" xr:uid="{00000000-0005-0000-0000-000088300000}"/>
    <cellStyle name="Comma [0] 35" xfId="61901" hidden="1" xr:uid="{00000000-0005-0000-0000-000089300000}"/>
    <cellStyle name="Comma [0] 35" xfId="61983" hidden="1" xr:uid="{00000000-0005-0000-0000-00008A300000}"/>
    <cellStyle name="Comma [0] 35" xfId="62067" hidden="1" xr:uid="{00000000-0005-0000-0000-00008B300000}"/>
    <cellStyle name="Comma [0] 35" xfId="62149" hidden="1" xr:uid="{00000000-0005-0000-0000-00008C300000}"/>
    <cellStyle name="Comma [0] 35" xfId="62231" hidden="1" xr:uid="{00000000-0005-0000-0000-00008D300000}"/>
    <cellStyle name="Comma [0] 35" xfId="62313" hidden="1" xr:uid="{00000000-0005-0000-0000-00008E300000}"/>
    <cellStyle name="Comma [0] 35" xfId="62393" hidden="1" xr:uid="{00000000-0005-0000-0000-00008F300000}"/>
    <cellStyle name="Comma [0] 35" xfId="62475" hidden="1" xr:uid="{00000000-0005-0000-0000-000090300000}"/>
    <cellStyle name="Comma [0] 35" xfId="62550" hidden="1" xr:uid="{00000000-0005-0000-0000-000091300000}"/>
    <cellStyle name="Comma [0] 35" xfId="62632" hidden="1" xr:uid="{00000000-0005-0000-0000-000092300000}"/>
    <cellStyle name="Comma [0] 35" xfId="62716" hidden="1" xr:uid="{00000000-0005-0000-0000-000093300000}"/>
    <cellStyle name="Comma [0] 35" xfId="62798" hidden="1" xr:uid="{00000000-0005-0000-0000-000094300000}"/>
    <cellStyle name="Comma [0] 35" xfId="62880" hidden="1" xr:uid="{00000000-0005-0000-0000-000095300000}"/>
    <cellStyle name="Comma [0] 35" xfId="62962" hidden="1" xr:uid="{00000000-0005-0000-0000-000096300000}"/>
    <cellStyle name="Comma [0] 35" xfId="63042" hidden="1" xr:uid="{00000000-0005-0000-0000-000097300000}"/>
    <cellStyle name="Comma [0] 35" xfId="63124" hidden="1" xr:uid="{00000000-0005-0000-0000-000098300000}"/>
    <cellStyle name="Comma [0] 350" xfId="5152" hidden="1" xr:uid="{00000000-0005-0000-0000-000099300000}"/>
    <cellStyle name="Comma [0] 350" xfId="34540" hidden="1" xr:uid="{00000000-0005-0000-0000-00009A300000}"/>
    <cellStyle name="Comma [0] 3500" xfId="11474" hidden="1" xr:uid="{00000000-0005-0000-0000-00009B300000}"/>
    <cellStyle name="Comma [0] 3500" xfId="40862" hidden="1" xr:uid="{00000000-0005-0000-0000-00009C300000}"/>
    <cellStyle name="Comma [0] 3501" xfId="11484" hidden="1" xr:uid="{00000000-0005-0000-0000-00009D300000}"/>
    <cellStyle name="Comma [0] 3501" xfId="40872" hidden="1" xr:uid="{00000000-0005-0000-0000-00009E300000}"/>
    <cellStyle name="Comma [0] 3502" xfId="11504" hidden="1" xr:uid="{00000000-0005-0000-0000-00009F300000}"/>
    <cellStyle name="Comma [0] 3502" xfId="40892" hidden="1" xr:uid="{00000000-0005-0000-0000-0000A0300000}"/>
    <cellStyle name="Comma [0] 3503" xfId="11506" hidden="1" xr:uid="{00000000-0005-0000-0000-0000A1300000}"/>
    <cellStyle name="Comma [0] 3503" xfId="40894" hidden="1" xr:uid="{00000000-0005-0000-0000-0000A2300000}"/>
    <cellStyle name="Comma [0] 3504" xfId="11457" hidden="1" xr:uid="{00000000-0005-0000-0000-0000A3300000}"/>
    <cellStyle name="Comma [0] 3504" xfId="40845" hidden="1" xr:uid="{00000000-0005-0000-0000-0000A4300000}"/>
    <cellStyle name="Comma [0] 3505" xfId="11418" hidden="1" xr:uid="{00000000-0005-0000-0000-0000A5300000}"/>
    <cellStyle name="Comma [0] 3505" xfId="40806" hidden="1" xr:uid="{00000000-0005-0000-0000-0000A6300000}"/>
    <cellStyle name="Comma [0] 3506" xfId="11460" hidden="1" xr:uid="{00000000-0005-0000-0000-0000A7300000}"/>
    <cellStyle name="Comma [0] 3506" xfId="40848" hidden="1" xr:uid="{00000000-0005-0000-0000-0000A8300000}"/>
    <cellStyle name="Comma [0] 3507" xfId="11423" hidden="1" xr:uid="{00000000-0005-0000-0000-0000A9300000}"/>
    <cellStyle name="Comma [0] 3507" xfId="40811" hidden="1" xr:uid="{00000000-0005-0000-0000-0000AA300000}"/>
    <cellStyle name="Comma [0] 3508" xfId="11425" hidden="1" xr:uid="{00000000-0005-0000-0000-0000AB300000}"/>
    <cellStyle name="Comma [0] 3508" xfId="40813" hidden="1" xr:uid="{00000000-0005-0000-0000-0000AC300000}"/>
    <cellStyle name="Comma [0] 3509" xfId="11511" hidden="1" xr:uid="{00000000-0005-0000-0000-0000AD300000}"/>
    <cellStyle name="Comma [0] 3509" xfId="40899" hidden="1" xr:uid="{00000000-0005-0000-0000-0000AE300000}"/>
    <cellStyle name="Comma [0] 351" xfId="4582" hidden="1" xr:uid="{00000000-0005-0000-0000-0000AF300000}"/>
    <cellStyle name="Comma [0] 351" xfId="33970" hidden="1" xr:uid="{00000000-0005-0000-0000-0000B0300000}"/>
    <cellStyle name="Comma [0] 3510" xfId="11414" hidden="1" xr:uid="{00000000-0005-0000-0000-0000B1300000}"/>
    <cellStyle name="Comma [0] 3510" xfId="40802" hidden="1" xr:uid="{00000000-0005-0000-0000-0000B2300000}"/>
    <cellStyle name="Comma [0] 3511" xfId="11422" hidden="1" xr:uid="{00000000-0005-0000-0000-0000B3300000}"/>
    <cellStyle name="Comma [0] 3511" xfId="40810" hidden="1" xr:uid="{00000000-0005-0000-0000-0000B4300000}"/>
    <cellStyle name="Comma [0] 3512" xfId="11523" hidden="1" xr:uid="{00000000-0005-0000-0000-0000B5300000}"/>
    <cellStyle name="Comma [0] 3512" xfId="40911" hidden="1" xr:uid="{00000000-0005-0000-0000-0000B6300000}"/>
    <cellStyle name="Comma [0] 3513" xfId="11525" hidden="1" xr:uid="{00000000-0005-0000-0000-0000B7300000}"/>
    <cellStyle name="Comma [0] 3513" xfId="40913" hidden="1" xr:uid="{00000000-0005-0000-0000-0000B8300000}"/>
    <cellStyle name="Comma [0] 3514" xfId="11514" hidden="1" xr:uid="{00000000-0005-0000-0000-0000B9300000}"/>
    <cellStyle name="Comma [0] 3514" xfId="40902" hidden="1" xr:uid="{00000000-0005-0000-0000-0000BA300000}"/>
    <cellStyle name="Comma [0] 3515" xfId="11522" hidden="1" xr:uid="{00000000-0005-0000-0000-0000BB300000}"/>
    <cellStyle name="Comma [0] 3515" xfId="40910" hidden="1" xr:uid="{00000000-0005-0000-0000-0000BC300000}"/>
    <cellStyle name="Comma [0] 3516" xfId="11420" hidden="1" xr:uid="{00000000-0005-0000-0000-0000BD300000}"/>
    <cellStyle name="Comma [0] 3516" xfId="40808" hidden="1" xr:uid="{00000000-0005-0000-0000-0000BE300000}"/>
    <cellStyle name="Comma [0] 3517" xfId="11508" hidden="1" xr:uid="{00000000-0005-0000-0000-0000BF300000}"/>
    <cellStyle name="Comma [0] 3517" xfId="40896" hidden="1" xr:uid="{00000000-0005-0000-0000-0000C0300000}"/>
    <cellStyle name="Comma [0] 3518" xfId="11541" hidden="1" xr:uid="{00000000-0005-0000-0000-0000C1300000}"/>
    <cellStyle name="Comma [0] 3518" xfId="40929" hidden="1" xr:uid="{00000000-0005-0000-0000-0000C2300000}"/>
    <cellStyle name="Comma [0] 3519" xfId="11549" hidden="1" xr:uid="{00000000-0005-0000-0000-0000C3300000}"/>
    <cellStyle name="Comma [0] 3519" xfId="40937" hidden="1" xr:uid="{00000000-0005-0000-0000-0000C4300000}"/>
    <cellStyle name="Comma [0] 352" xfId="5136" hidden="1" xr:uid="{00000000-0005-0000-0000-0000C5300000}"/>
    <cellStyle name="Comma [0] 352" xfId="34524" hidden="1" xr:uid="{00000000-0005-0000-0000-0000C6300000}"/>
    <cellStyle name="Comma [0] 3520" xfId="11458" hidden="1" xr:uid="{00000000-0005-0000-0000-0000C7300000}"/>
    <cellStyle name="Comma [0] 3520" xfId="40846" hidden="1" xr:uid="{00000000-0005-0000-0000-0000C8300000}"/>
    <cellStyle name="Comma [0] 3521" xfId="11537" hidden="1" xr:uid="{00000000-0005-0000-0000-0000C9300000}"/>
    <cellStyle name="Comma [0] 3521" xfId="40925" hidden="1" xr:uid="{00000000-0005-0000-0000-0000CA300000}"/>
    <cellStyle name="Comma [0] 3522" xfId="11558" hidden="1" xr:uid="{00000000-0005-0000-0000-0000CB300000}"/>
    <cellStyle name="Comma [0] 3522" xfId="40946" hidden="1" xr:uid="{00000000-0005-0000-0000-0000CC300000}"/>
    <cellStyle name="Comma [0] 3523" xfId="11560" hidden="1" xr:uid="{00000000-0005-0000-0000-0000CD300000}"/>
    <cellStyle name="Comma [0] 3523" xfId="40948" hidden="1" xr:uid="{00000000-0005-0000-0000-0000CE300000}"/>
    <cellStyle name="Comma [0] 3524" xfId="11519" hidden="1" xr:uid="{00000000-0005-0000-0000-0000CF300000}"/>
    <cellStyle name="Comma [0] 3524" xfId="40907" hidden="1" xr:uid="{00000000-0005-0000-0000-0000D0300000}"/>
    <cellStyle name="Comma [0] 3525" xfId="11464" hidden="1" xr:uid="{00000000-0005-0000-0000-0000D1300000}"/>
    <cellStyle name="Comma [0] 3525" xfId="40852" hidden="1" xr:uid="{00000000-0005-0000-0000-0000D2300000}"/>
    <cellStyle name="Comma [0] 3526" xfId="11517" hidden="1" xr:uid="{00000000-0005-0000-0000-0000D3300000}"/>
    <cellStyle name="Comma [0] 3526" xfId="40905" hidden="1" xr:uid="{00000000-0005-0000-0000-0000D4300000}"/>
    <cellStyle name="Comma [0] 3527" xfId="11501" hidden="1" xr:uid="{00000000-0005-0000-0000-0000D5300000}"/>
    <cellStyle name="Comma [0] 3527" xfId="40889" hidden="1" xr:uid="{00000000-0005-0000-0000-0000D6300000}"/>
    <cellStyle name="Comma [0] 3528" xfId="11497" hidden="1" xr:uid="{00000000-0005-0000-0000-0000D7300000}"/>
    <cellStyle name="Comma [0] 3528" xfId="40885" hidden="1" xr:uid="{00000000-0005-0000-0000-0000D8300000}"/>
    <cellStyle name="Comma [0] 3529" xfId="11568" hidden="1" xr:uid="{00000000-0005-0000-0000-0000D9300000}"/>
    <cellStyle name="Comma [0] 3529" xfId="40956" hidden="1" xr:uid="{00000000-0005-0000-0000-0000DA300000}"/>
    <cellStyle name="Comma [0] 353" xfId="5041" hidden="1" xr:uid="{00000000-0005-0000-0000-0000DB300000}"/>
    <cellStyle name="Comma [0] 353" xfId="34429" hidden="1" xr:uid="{00000000-0005-0000-0000-0000DC300000}"/>
    <cellStyle name="Comma [0] 3530" xfId="11434" hidden="1" xr:uid="{00000000-0005-0000-0000-0000DD300000}"/>
    <cellStyle name="Comma [0] 3530" xfId="40822" hidden="1" xr:uid="{00000000-0005-0000-0000-0000DE300000}"/>
    <cellStyle name="Comma [0] 3531" xfId="11427" hidden="1" xr:uid="{00000000-0005-0000-0000-0000DF300000}"/>
    <cellStyle name="Comma [0] 3531" xfId="40815" hidden="1" xr:uid="{00000000-0005-0000-0000-0000E0300000}"/>
    <cellStyle name="Comma [0] 3532" xfId="11576" hidden="1" xr:uid="{00000000-0005-0000-0000-0000E1300000}"/>
    <cellStyle name="Comma [0] 3532" xfId="40964" hidden="1" xr:uid="{00000000-0005-0000-0000-0000E2300000}"/>
    <cellStyle name="Comma [0] 3533" xfId="11578" hidden="1" xr:uid="{00000000-0005-0000-0000-0000E3300000}"/>
    <cellStyle name="Comma [0] 3533" xfId="40966" hidden="1" xr:uid="{00000000-0005-0000-0000-0000E4300000}"/>
    <cellStyle name="Comma [0] 3534" xfId="11527" hidden="1" xr:uid="{00000000-0005-0000-0000-0000E5300000}"/>
    <cellStyle name="Comma [0] 3534" xfId="40915" hidden="1" xr:uid="{00000000-0005-0000-0000-0000E6300000}"/>
    <cellStyle name="Comma [0] 3535" xfId="11503" hidden="1" xr:uid="{00000000-0005-0000-0000-0000E7300000}"/>
    <cellStyle name="Comma [0] 3535" xfId="40891" hidden="1" xr:uid="{00000000-0005-0000-0000-0000E8300000}"/>
    <cellStyle name="Comma [0] 3536" xfId="11538" hidden="1" xr:uid="{00000000-0005-0000-0000-0000E9300000}"/>
    <cellStyle name="Comma [0] 3536" xfId="40926" hidden="1" xr:uid="{00000000-0005-0000-0000-0000EA300000}"/>
    <cellStyle name="Comma [0] 3537" xfId="11470" hidden="1" xr:uid="{00000000-0005-0000-0000-0000EB300000}"/>
    <cellStyle name="Comma [0] 3537" xfId="40858" hidden="1" xr:uid="{00000000-0005-0000-0000-0000EC300000}"/>
    <cellStyle name="Comma [0] 3538" xfId="11540" hidden="1" xr:uid="{00000000-0005-0000-0000-0000ED300000}"/>
    <cellStyle name="Comma [0] 3538" xfId="40928" hidden="1" xr:uid="{00000000-0005-0000-0000-0000EE300000}"/>
    <cellStyle name="Comma [0] 3539" xfId="11585" hidden="1" xr:uid="{00000000-0005-0000-0000-0000EF300000}"/>
    <cellStyle name="Comma [0] 3539" xfId="40973" hidden="1" xr:uid="{00000000-0005-0000-0000-0000F0300000}"/>
    <cellStyle name="Comma [0] 354" xfId="5187" hidden="1" xr:uid="{00000000-0005-0000-0000-0000F1300000}"/>
    <cellStyle name="Comma [0] 354" xfId="34575" hidden="1" xr:uid="{00000000-0005-0000-0000-0000F2300000}"/>
    <cellStyle name="Comma [0] 3540" xfId="11528" hidden="1" xr:uid="{00000000-0005-0000-0000-0000F3300000}"/>
    <cellStyle name="Comma [0] 3540" xfId="40916" hidden="1" xr:uid="{00000000-0005-0000-0000-0000F4300000}"/>
    <cellStyle name="Comma [0] 3541" xfId="11485" hidden="1" xr:uid="{00000000-0005-0000-0000-0000F5300000}"/>
    <cellStyle name="Comma [0] 3541" xfId="40873" hidden="1" xr:uid="{00000000-0005-0000-0000-0000F6300000}"/>
    <cellStyle name="Comma [0] 3542" xfId="11591" hidden="1" xr:uid="{00000000-0005-0000-0000-0000F7300000}"/>
    <cellStyle name="Comma [0] 3542" xfId="40979" hidden="1" xr:uid="{00000000-0005-0000-0000-0000F8300000}"/>
    <cellStyle name="Comma [0] 3543" xfId="11593" hidden="1" xr:uid="{00000000-0005-0000-0000-0000F9300000}"/>
    <cellStyle name="Comma [0] 3543" xfId="40981" hidden="1" xr:uid="{00000000-0005-0000-0000-0000FA300000}"/>
    <cellStyle name="Comma [0] 3544" xfId="11546" hidden="1" xr:uid="{00000000-0005-0000-0000-0000FB300000}"/>
    <cellStyle name="Comma [0] 3544" xfId="40934" hidden="1" xr:uid="{00000000-0005-0000-0000-0000FC300000}"/>
    <cellStyle name="Comma [0] 3545" xfId="11552" hidden="1" xr:uid="{00000000-0005-0000-0000-0000FD300000}"/>
    <cellStyle name="Comma [0] 3545" xfId="40940" hidden="1" xr:uid="{00000000-0005-0000-0000-0000FE300000}"/>
    <cellStyle name="Comma [0] 3546" xfId="11433" hidden="1" xr:uid="{00000000-0005-0000-0000-0000FF300000}"/>
    <cellStyle name="Comma [0] 3546" xfId="40821" hidden="1" xr:uid="{00000000-0005-0000-0000-000000310000}"/>
    <cellStyle name="Comma [0] 3547" xfId="11502" hidden="1" xr:uid="{00000000-0005-0000-0000-000001310000}"/>
    <cellStyle name="Comma [0] 3547" xfId="40890" hidden="1" xr:uid="{00000000-0005-0000-0000-000002310000}"/>
    <cellStyle name="Comma [0] 3548" xfId="11510" hidden="1" xr:uid="{00000000-0005-0000-0000-000003310000}"/>
    <cellStyle name="Comma [0] 3548" xfId="40898" hidden="1" xr:uid="{00000000-0005-0000-0000-000004310000}"/>
    <cellStyle name="Comma [0] 3549" xfId="11599" hidden="1" xr:uid="{00000000-0005-0000-0000-000005310000}"/>
    <cellStyle name="Comma [0] 3549" xfId="40987" hidden="1" xr:uid="{00000000-0005-0000-0000-000006310000}"/>
    <cellStyle name="Comma [0] 355" xfId="5134" hidden="1" xr:uid="{00000000-0005-0000-0000-000007310000}"/>
    <cellStyle name="Comma [0] 355" xfId="34522" hidden="1" xr:uid="{00000000-0005-0000-0000-000008310000}"/>
    <cellStyle name="Comma [0] 3550" xfId="11513" hidden="1" xr:uid="{00000000-0005-0000-0000-000009310000}"/>
    <cellStyle name="Comma [0] 3550" xfId="40901" hidden="1" xr:uid="{00000000-0005-0000-0000-00000A310000}"/>
    <cellStyle name="Comma [0] 3551" xfId="11473" hidden="1" xr:uid="{00000000-0005-0000-0000-00000B310000}"/>
    <cellStyle name="Comma [0] 3551" xfId="40861" hidden="1" xr:uid="{00000000-0005-0000-0000-00000C310000}"/>
    <cellStyle name="Comma [0] 3552" xfId="11604" hidden="1" xr:uid="{00000000-0005-0000-0000-00000D310000}"/>
    <cellStyle name="Comma [0] 3552" xfId="40992" hidden="1" xr:uid="{00000000-0005-0000-0000-00000E310000}"/>
    <cellStyle name="Comma [0] 3553" xfId="11606" hidden="1" xr:uid="{00000000-0005-0000-0000-00000F310000}"/>
    <cellStyle name="Comma [0] 3553" xfId="40994" hidden="1" xr:uid="{00000000-0005-0000-0000-000010310000}"/>
    <cellStyle name="Comma [0] 3554" xfId="11565" hidden="1" xr:uid="{00000000-0005-0000-0000-000011310000}"/>
    <cellStyle name="Comma [0] 3554" xfId="40953" hidden="1" xr:uid="{00000000-0005-0000-0000-000012310000}"/>
    <cellStyle name="Comma [0] 3555" xfId="11571" hidden="1" xr:uid="{00000000-0005-0000-0000-000013310000}"/>
    <cellStyle name="Comma [0] 3555" xfId="40959" hidden="1" xr:uid="{00000000-0005-0000-0000-000014310000}"/>
    <cellStyle name="Comma [0] 3556" xfId="11472" hidden="1" xr:uid="{00000000-0005-0000-0000-000015310000}"/>
    <cellStyle name="Comma [0] 3556" xfId="40860" hidden="1" xr:uid="{00000000-0005-0000-0000-000016310000}"/>
    <cellStyle name="Comma [0] 3557" xfId="11553" hidden="1" xr:uid="{00000000-0005-0000-0000-000017310000}"/>
    <cellStyle name="Comma [0] 3557" xfId="40941" hidden="1" xr:uid="{00000000-0005-0000-0000-000018310000}"/>
    <cellStyle name="Comma [0] 3558" xfId="11532" hidden="1" xr:uid="{00000000-0005-0000-0000-000019310000}"/>
    <cellStyle name="Comma [0] 3558" xfId="40920" hidden="1" xr:uid="{00000000-0005-0000-0000-00001A310000}"/>
    <cellStyle name="Comma [0] 3559" xfId="11610" hidden="1" xr:uid="{00000000-0005-0000-0000-00001B310000}"/>
    <cellStyle name="Comma [0] 3559" xfId="40998" hidden="1" xr:uid="{00000000-0005-0000-0000-00001C310000}"/>
    <cellStyle name="Comma [0] 356" xfId="5073" hidden="1" xr:uid="{00000000-0005-0000-0000-00001D310000}"/>
    <cellStyle name="Comma [0] 356" xfId="34461" hidden="1" xr:uid="{00000000-0005-0000-0000-00001E310000}"/>
    <cellStyle name="Comma [0] 3560" xfId="11551" hidden="1" xr:uid="{00000000-0005-0000-0000-00001F310000}"/>
    <cellStyle name="Comma [0] 3560" xfId="40939" hidden="1" xr:uid="{00000000-0005-0000-0000-000020310000}"/>
    <cellStyle name="Comma [0] 3561" xfId="11489" hidden="1" xr:uid="{00000000-0005-0000-0000-000021310000}"/>
    <cellStyle name="Comma [0] 3561" xfId="40877" hidden="1" xr:uid="{00000000-0005-0000-0000-000022310000}"/>
    <cellStyle name="Comma [0] 3562" xfId="11617" hidden="1" xr:uid="{00000000-0005-0000-0000-000023310000}"/>
    <cellStyle name="Comma [0] 3562" xfId="41005" hidden="1" xr:uid="{00000000-0005-0000-0000-000024310000}"/>
    <cellStyle name="Comma [0] 3563" xfId="11619" hidden="1" xr:uid="{00000000-0005-0000-0000-000025310000}"/>
    <cellStyle name="Comma [0] 3563" xfId="41007" hidden="1" xr:uid="{00000000-0005-0000-0000-000026310000}"/>
    <cellStyle name="Comma [0] 3564" xfId="11583" hidden="1" xr:uid="{00000000-0005-0000-0000-000027310000}"/>
    <cellStyle name="Comma [0] 3564" xfId="40971" hidden="1" xr:uid="{00000000-0005-0000-0000-000028310000}"/>
    <cellStyle name="Comma [0] 3565" xfId="11588" hidden="1" xr:uid="{00000000-0005-0000-0000-000029310000}"/>
    <cellStyle name="Comma [0] 3565" xfId="40976" hidden="1" xr:uid="{00000000-0005-0000-0000-00002A310000}"/>
    <cellStyle name="Comma [0] 3566" xfId="11417" hidden="1" xr:uid="{00000000-0005-0000-0000-00002B310000}"/>
    <cellStyle name="Comma [0] 3566" xfId="40805" hidden="1" xr:uid="{00000000-0005-0000-0000-00002C310000}"/>
    <cellStyle name="Comma [0] 3567" xfId="11572" hidden="1" xr:uid="{00000000-0005-0000-0000-00002D310000}"/>
    <cellStyle name="Comma [0] 3567" xfId="40960" hidden="1" xr:uid="{00000000-0005-0000-0000-00002E310000}"/>
    <cellStyle name="Comma [0] 3568" xfId="11477" hidden="1" xr:uid="{00000000-0005-0000-0000-00002F310000}"/>
    <cellStyle name="Comma [0] 3568" xfId="40865" hidden="1" xr:uid="{00000000-0005-0000-0000-000030310000}"/>
    <cellStyle name="Comma [0] 3569" xfId="11623" hidden="1" xr:uid="{00000000-0005-0000-0000-000031310000}"/>
    <cellStyle name="Comma [0] 3569" xfId="41011" hidden="1" xr:uid="{00000000-0005-0000-0000-000032310000}"/>
    <cellStyle name="Comma [0] 357" xfId="5191" hidden="1" xr:uid="{00000000-0005-0000-0000-000033310000}"/>
    <cellStyle name="Comma [0] 357" xfId="34579" hidden="1" xr:uid="{00000000-0005-0000-0000-000034310000}"/>
    <cellStyle name="Comma [0] 3570" xfId="11570" hidden="1" xr:uid="{00000000-0005-0000-0000-000035310000}"/>
    <cellStyle name="Comma [0] 3570" xfId="40958" hidden="1" xr:uid="{00000000-0005-0000-0000-000036310000}"/>
    <cellStyle name="Comma [0] 3571" xfId="11509" hidden="1" xr:uid="{00000000-0005-0000-0000-000037310000}"/>
    <cellStyle name="Comma [0] 3571" xfId="40897" hidden="1" xr:uid="{00000000-0005-0000-0000-000038310000}"/>
    <cellStyle name="Comma [0] 3572" xfId="11627" hidden="1" xr:uid="{00000000-0005-0000-0000-000039310000}"/>
    <cellStyle name="Comma [0] 3572" xfId="41015" hidden="1" xr:uid="{00000000-0005-0000-0000-00003A310000}"/>
    <cellStyle name="Comma [0] 3573" xfId="11629" hidden="1" xr:uid="{00000000-0005-0000-0000-00003B310000}"/>
    <cellStyle name="Comma [0] 3573" xfId="41017" hidden="1" xr:uid="{00000000-0005-0000-0000-00003C310000}"/>
    <cellStyle name="Comma [0] 3574" xfId="11597" hidden="1" xr:uid="{00000000-0005-0000-0000-00003D310000}"/>
    <cellStyle name="Comma [0] 3574" xfId="40985" hidden="1" xr:uid="{00000000-0005-0000-0000-00003E310000}"/>
    <cellStyle name="Comma [0] 3575" xfId="11601" hidden="1" xr:uid="{00000000-0005-0000-0000-00003F310000}"/>
    <cellStyle name="Comma [0] 3575" xfId="40989" hidden="1" xr:uid="{00000000-0005-0000-0000-000040310000}"/>
    <cellStyle name="Comma [0] 3576" xfId="11491" hidden="1" xr:uid="{00000000-0005-0000-0000-000041310000}"/>
    <cellStyle name="Comma [0] 3576" xfId="40879" hidden="1" xr:uid="{00000000-0005-0000-0000-000042310000}"/>
    <cellStyle name="Comma [0] 3577" xfId="11589" hidden="1" xr:uid="{00000000-0005-0000-0000-000043310000}"/>
    <cellStyle name="Comma [0] 3577" xfId="40977" hidden="1" xr:uid="{00000000-0005-0000-0000-000044310000}"/>
    <cellStyle name="Comma [0] 3578" xfId="11481" hidden="1" xr:uid="{00000000-0005-0000-0000-000045310000}"/>
    <cellStyle name="Comma [0] 3578" xfId="40869" hidden="1" xr:uid="{00000000-0005-0000-0000-000046310000}"/>
    <cellStyle name="Comma [0] 3579" xfId="11633" hidden="1" xr:uid="{00000000-0005-0000-0000-000047310000}"/>
    <cellStyle name="Comma [0] 3579" xfId="41021" hidden="1" xr:uid="{00000000-0005-0000-0000-000048310000}"/>
    <cellStyle name="Comma [0] 358" xfId="5193" hidden="1" xr:uid="{00000000-0005-0000-0000-000049310000}"/>
    <cellStyle name="Comma [0] 358" xfId="34581" hidden="1" xr:uid="{00000000-0005-0000-0000-00004A310000}"/>
    <cellStyle name="Comma [0] 3580" xfId="11587" hidden="1" xr:uid="{00000000-0005-0000-0000-00004B310000}"/>
    <cellStyle name="Comma [0] 3580" xfId="40975" hidden="1" xr:uid="{00000000-0005-0000-0000-00004C310000}"/>
    <cellStyle name="Comma [0] 3581" xfId="11556" hidden="1" xr:uid="{00000000-0005-0000-0000-00004D310000}"/>
    <cellStyle name="Comma [0] 3581" xfId="40944" hidden="1" xr:uid="{00000000-0005-0000-0000-00004E310000}"/>
    <cellStyle name="Comma [0] 3582" xfId="11637" hidden="1" xr:uid="{00000000-0005-0000-0000-00004F310000}"/>
    <cellStyle name="Comma [0] 3582" xfId="41025" hidden="1" xr:uid="{00000000-0005-0000-0000-000050310000}"/>
    <cellStyle name="Comma [0] 3583" xfId="11639" hidden="1" xr:uid="{00000000-0005-0000-0000-000051310000}"/>
    <cellStyle name="Comma [0] 3583" xfId="41027" hidden="1" xr:uid="{00000000-0005-0000-0000-000052310000}"/>
    <cellStyle name="Comma [0] 3584" xfId="11625" hidden="1" xr:uid="{00000000-0005-0000-0000-000053310000}"/>
    <cellStyle name="Comma [0] 3584" xfId="41013" hidden="1" xr:uid="{00000000-0005-0000-0000-000054310000}"/>
    <cellStyle name="Comma [0] 3585" xfId="11612" hidden="1" xr:uid="{00000000-0005-0000-0000-000055310000}"/>
    <cellStyle name="Comma [0] 3585" xfId="41000" hidden="1" xr:uid="{00000000-0005-0000-0000-000056310000}"/>
    <cellStyle name="Comma [0] 3586" xfId="11636" hidden="1" xr:uid="{00000000-0005-0000-0000-000057310000}"/>
    <cellStyle name="Comma [0] 3586" xfId="41024" hidden="1" xr:uid="{00000000-0005-0000-0000-000058310000}"/>
    <cellStyle name="Comma [0] 3587" xfId="11602" hidden="1" xr:uid="{00000000-0005-0000-0000-000059310000}"/>
    <cellStyle name="Comma [0] 3587" xfId="40990" hidden="1" xr:uid="{00000000-0005-0000-0000-00005A310000}"/>
    <cellStyle name="Comma [0] 3588" xfId="11574" hidden="1" xr:uid="{00000000-0005-0000-0000-00005B310000}"/>
    <cellStyle name="Comma [0] 3588" xfId="40962" hidden="1" xr:uid="{00000000-0005-0000-0000-00005C310000}"/>
    <cellStyle name="Comma [0] 3589" xfId="11641" hidden="1" xr:uid="{00000000-0005-0000-0000-00005D310000}"/>
    <cellStyle name="Comma [0] 3589" xfId="41029" hidden="1" xr:uid="{00000000-0005-0000-0000-00005E310000}"/>
    <cellStyle name="Comma [0] 359" xfId="5161" hidden="1" xr:uid="{00000000-0005-0000-0000-00005F310000}"/>
    <cellStyle name="Comma [0] 359" xfId="34549" hidden="1" xr:uid="{00000000-0005-0000-0000-000060310000}"/>
    <cellStyle name="Comma [0] 3590" xfId="11598" hidden="1" xr:uid="{00000000-0005-0000-0000-000061310000}"/>
    <cellStyle name="Comma [0] 3590" xfId="40986" hidden="1" xr:uid="{00000000-0005-0000-0000-000062310000}"/>
    <cellStyle name="Comma [0] 3591" xfId="11632" hidden="1" xr:uid="{00000000-0005-0000-0000-000063310000}"/>
    <cellStyle name="Comma [0] 3591" xfId="41020" hidden="1" xr:uid="{00000000-0005-0000-0000-000064310000}"/>
    <cellStyle name="Comma [0] 3592" xfId="11645" hidden="1" xr:uid="{00000000-0005-0000-0000-000065310000}"/>
    <cellStyle name="Comma [0] 3592" xfId="41033" hidden="1" xr:uid="{00000000-0005-0000-0000-000066310000}"/>
    <cellStyle name="Comma [0] 3593" xfId="11647" hidden="1" xr:uid="{00000000-0005-0000-0000-000067310000}"/>
    <cellStyle name="Comma [0] 3593" xfId="41035" hidden="1" xr:uid="{00000000-0005-0000-0000-000068310000}"/>
    <cellStyle name="Comma [0] 3594" xfId="11515" hidden="1" xr:uid="{00000000-0005-0000-0000-000069310000}"/>
    <cellStyle name="Comma [0] 3594" xfId="40903" hidden="1" xr:uid="{00000000-0005-0000-0000-00006A310000}"/>
    <cellStyle name="Comma [0] 3595" xfId="11635" hidden="1" xr:uid="{00000000-0005-0000-0000-00006B310000}"/>
    <cellStyle name="Comma [0] 3595" xfId="41023" hidden="1" xr:uid="{00000000-0005-0000-0000-00006C310000}"/>
    <cellStyle name="Comma [0] 3596" xfId="11575" hidden="1" xr:uid="{00000000-0005-0000-0000-00006D310000}"/>
    <cellStyle name="Comma [0] 3596" xfId="40963" hidden="1" xr:uid="{00000000-0005-0000-0000-00006E310000}"/>
    <cellStyle name="Comma [0] 3597" xfId="11609" hidden="1" xr:uid="{00000000-0005-0000-0000-00006F310000}"/>
    <cellStyle name="Comma [0] 3597" xfId="40997" hidden="1" xr:uid="{00000000-0005-0000-0000-000070310000}"/>
    <cellStyle name="Comma [0] 3598" xfId="11622" hidden="1" xr:uid="{00000000-0005-0000-0000-000071310000}"/>
    <cellStyle name="Comma [0] 3598" xfId="41010" hidden="1" xr:uid="{00000000-0005-0000-0000-000072310000}"/>
    <cellStyle name="Comma [0] 3599" xfId="11650" hidden="1" xr:uid="{00000000-0005-0000-0000-000073310000}"/>
    <cellStyle name="Comma [0] 3599" xfId="41038" hidden="1" xr:uid="{00000000-0005-0000-0000-000074310000}"/>
    <cellStyle name="Comma [0] 36" xfId="178" hidden="1" xr:uid="{00000000-0005-0000-0000-000075310000}"/>
    <cellStyle name="Comma [0] 36" xfId="61246" hidden="1" xr:uid="{00000000-0005-0000-0000-000093310000}"/>
    <cellStyle name="Comma [0] 36" xfId="62634" hidden="1" xr:uid="{00000000-0005-0000-0000-0000A4310000}"/>
    <cellStyle name="Comma [0] 36" xfId="1028" hidden="1" xr:uid="{00000000-0005-0000-0000-00007E310000}"/>
    <cellStyle name="Comma [0] 36" xfId="526" hidden="1" xr:uid="{00000000-0005-0000-0000-000079310000}"/>
    <cellStyle name="Comma [0] 36" xfId="61328" hidden="1" xr:uid="{00000000-0005-0000-0000-000094310000}"/>
    <cellStyle name="Comma [0] 36" xfId="62964" hidden="1" xr:uid="{00000000-0005-0000-0000-0000A8310000}"/>
    <cellStyle name="Comma [0] 36" xfId="1230" hidden="1" xr:uid="{00000000-0005-0000-0000-000083310000}"/>
    <cellStyle name="Comma [0] 36" xfId="690" hidden="1" xr:uid="{00000000-0005-0000-0000-00007A310000}"/>
    <cellStyle name="Comma [0] 36" xfId="61577" hidden="1" xr:uid="{00000000-0005-0000-0000-000097310000}"/>
    <cellStyle name="Comma [0] 36" xfId="712" hidden="1" xr:uid="{00000000-0005-0000-0000-00007C310000}"/>
    <cellStyle name="Comma [0] 36" xfId="1698" hidden="1" xr:uid="{00000000-0005-0000-0000-000086310000}"/>
    <cellStyle name="Comma [0] 36" xfId="1558" hidden="1" xr:uid="{00000000-0005-0000-0000-000087310000}"/>
    <cellStyle name="Comma [0] 36" xfId="1720" hidden="1" xr:uid="{00000000-0005-0000-0000-000088310000}"/>
    <cellStyle name="Comma [0] 36" xfId="1862" hidden="1" xr:uid="{00000000-0005-0000-0000-000089310000}"/>
    <cellStyle name="Comma [0] 36" xfId="2026" hidden="1" xr:uid="{00000000-0005-0000-0000-00008A310000}"/>
    <cellStyle name="Comma [0] 36" xfId="1886" hidden="1" xr:uid="{00000000-0005-0000-0000-00008B310000}"/>
    <cellStyle name="Comma [0] 36" xfId="2048" hidden="1" xr:uid="{00000000-0005-0000-0000-00008C310000}"/>
    <cellStyle name="Comma [0] 36" xfId="550" hidden="1" xr:uid="{00000000-0005-0000-0000-00007B310000}"/>
    <cellStyle name="Comma [0] 36" xfId="62395" hidden="1" xr:uid="{00000000-0005-0000-0000-0000A1310000}"/>
    <cellStyle name="Comma [0] 36" xfId="2376" hidden="1" xr:uid="{00000000-0005-0000-0000-000090310000}"/>
    <cellStyle name="Comma [0] 36" xfId="888" hidden="1" xr:uid="{00000000-0005-0000-0000-00007F310000}"/>
    <cellStyle name="Comma [0] 36" xfId="62718" hidden="1" xr:uid="{00000000-0005-0000-0000-0000A5310000}"/>
    <cellStyle name="Comma [0] 36" xfId="63044" hidden="1" xr:uid="{00000000-0005-0000-0000-0000A9310000}"/>
    <cellStyle name="Comma [0] 36" xfId="1370" hidden="1" xr:uid="{00000000-0005-0000-0000-000082310000}"/>
    <cellStyle name="Comma [0] 36" xfId="342" hidden="1" xr:uid="{00000000-0005-0000-0000-000076310000}"/>
    <cellStyle name="Comma [0] 36" xfId="61494" hidden="1" xr:uid="{00000000-0005-0000-0000-000096310000}"/>
    <cellStyle name="Comma [0] 36" xfId="2192" hidden="1" xr:uid="{00000000-0005-0000-0000-00008D310000}"/>
    <cellStyle name="Comma [0] 36" xfId="1534" hidden="1" xr:uid="{00000000-0005-0000-0000-000085310000}"/>
    <cellStyle name="Comma [0] 36" xfId="2217" hidden="1" xr:uid="{00000000-0005-0000-0000-00008F310000}"/>
    <cellStyle name="Comma [0] 36" xfId="61739" hidden="1" xr:uid="{00000000-0005-0000-0000-000099310000}"/>
    <cellStyle name="Comma [0] 36" xfId="61821" hidden="1" xr:uid="{00000000-0005-0000-0000-00009A310000}"/>
    <cellStyle name="Comma [0] 36" xfId="61903" hidden="1" xr:uid="{00000000-0005-0000-0000-00009B310000}"/>
    <cellStyle name="Comma [0] 36" xfId="61985" hidden="1" xr:uid="{00000000-0005-0000-0000-00009C310000}"/>
    <cellStyle name="Comma [0] 36" xfId="62069" hidden="1" xr:uid="{00000000-0005-0000-0000-00009D310000}"/>
    <cellStyle name="Comma [0] 36" xfId="62151" hidden="1" xr:uid="{00000000-0005-0000-0000-00009E310000}"/>
    <cellStyle name="Comma [0] 36" xfId="62233" hidden="1" xr:uid="{00000000-0005-0000-0000-00009F310000}"/>
    <cellStyle name="Comma [0] 36" xfId="2356" hidden="1" xr:uid="{00000000-0005-0000-0000-00008E310000}"/>
    <cellStyle name="Comma [0] 36" xfId="864" hidden="1" xr:uid="{00000000-0005-0000-0000-00007D310000}"/>
    <cellStyle name="Comma [0] 36" xfId="62552" hidden="1" xr:uid="{00000000-0005-0000-0000-0000A3310000}"/>
    <cellStyle name="Comma [0] 36" xfId="33968" hidden="1" xr:uid="{00000000-0005-0000-0000-000092310000}"/>
    <cellStyle name="Comma [0] 36" xfId="364" hidden="1" xr:uid="{00000000-0005-0000-0000-000078310000}"/>
    <cellStyle name="Comma [0] 36" xfId="202" hidden="1" xr:uid="{00000000-0005-0000-0000-000077310000}"/>
    <cellStyle name="Comma [0] 36" xfId="61412" hidden="1" xr:uid="{00000000-0005-0000-0000-000095310000}"/>
    <cellStyle name="Comma [0] 36" xfId="62882" hidden="1" xr:uid="{00000000-0005-0000-0000-0000A7310000}"/>
    <cellStyle name="Comma [0] 36" xfId="1392" hidden="1" xr:uid="{00000000-0005-0000-0000-000084310000}"/>
    <cellStyle name="Comma [0] 36" xfId="62315" hidden="1" xr:uid="{00000000-0005-0000-0000-0000A0310000}"/>
    <cellStyle name="Comma [0] 36" xfId="61659" hidden="1" xr:uid="{00000000-0005-0000-0000-000098310000}"/>
    <cellStyle name="Comma [0] 36" xfId="62477" hidden="1" xr:uid="{00000000-0005-0000-0000-0000A2310000}"/>
    <cellStyle name="Comma [0] 36" xfId="62800" hidden="1" xr:uid="{00000000-0005-0000-0000-0000A6310000}"/>
    <cellStyle name="Comma [0] 36" xfId="1206" hidden="1" xr:uid="{00000000-0005-0000-0000-000081310000}"/>
    <cellStyle name="Comma [0] 36" xfId="1050" hidden="1" xr:uid="{00000000-0005-0000-0000-000080310000}"/>
    <cellStyle name="Comma [0] 36" xfId="4580" hidden="1" xr:uid="{00000000-0005-0000-0000-000091310000}"/>
    <cellStyle name="Comma [0] 36" xfId="63126" hidden="1" xr:uid="{00000000-0005-0000-0000-0000AA310000}"/>
    <cellStyle name="Comma [0] 360" xfId="5165" hidden="1" xr:uid="{00000000-0005-0000-0000-0000AB310000}"/>
    <cellStyle name="Comma [0] 360" xfId="34553" hidden="1" xr:uid="{00000000-0005-0000-0000-0000AC310000}"/>
    <cellStyle name="Comma [0] 3600" xfId="11613" hidden="1" xr:uid="{00000000-0005-0000-0000-0000AD310000}"/>
    <cellStyle name="Comma [0] 3600" xfId="41001" hidden="1" xr:uid="{00000000-0005-0000-0000-0000AE310000}"/>
    <cellStyle name="Comma [0] 3601" xfId="11573" hidden="1" xr:uid="{00000000-0005-0000-0000-0000AF310000}"/>
    <cellStyle name="Comma [0] 3601" xfId="40961" hidden="1" xr:uid="{00000000-0005-0000-0000-0000B0310000}"/>
    <cellStyle name="Comma [0] 3602" xfId="11653" hidden="1" xr:uid="{00000000-0005-0000-0000-0000B1310000}"/>
    <cellStyle name="Comma [0] 3602" xfId="41041" hidden="1" xr:uid="{00000000-0005-0000-0000-0000B2310000}"/>
    <cellStyle name="Comma [0] 3603" xfId="11655" hidden="1" xr:uid="{00000000-0005-0000-0000-0000B3310000}"/>
    <cellStyle name="Comma [0] 3603" xfId="41043" hidden="1" xr:uid="{00000000-0005-0000-0000-0000B4310000}"/>
    <cellStyle name="Comma [0] 3604" xfId="11374" hidden="1" xr:uid="{00000000-0005-0000-0000-0000B5310000}"/>
    <cellStyle name="Comma [0] 3604" xfId="40762" hidden="1" xr:uid="{00000000-0005-0000-0000-0000B6310000}"/>
    <cellStyle name="Comma [0] 3605" xfId="11356" hidden="1" xr:uid="{00000000-0005-0000-0000-0000B7310000}"/>
    <cellStyle name="Comma [0] 3605" xfId="40744" hidden="1" xr:uid="{00000000-0005-0000-0000-0000B8310000}"/>
    <cellStyle name="Comma [0] 3606" xfId="11659" hidden="1" xr:uid="{00000000-0005-0000-0000-0000B9310000}"/>
    <cellStyle name="Comma [0] 3606" xfId="41047" hidden="1" xr:uid="{00000000-0005-0000-0000-0000BA310000}"/>
    <cellStyle name="Comma [0] 3607" xfId="11666" hidden="1" xr:uid="{00000000-0005-0000-0000-0000BB310000}"/>
    <cellStyle name="Comma [0] 3607" xfId="41054" hidden="1" xr:uid="{00000000-0005-0000-0000-0000BC310000}"/>
    <cellStyle name="Comma [0] 3608" xfId="11668" hidden="1" xr:uid="{00000000-0005-0000-0000-0000BD310000}"/>
    <cellStyle name="Comma [0] 3608" xfId="41056" hidden="1" xr:uid="{00000000-0005-0000-0000-0000BE310000}"/>
    <cellStyle name="Comma [0] 3609" xfId="11658" hidden="1" xr:uid="{00000000-0005-0000-0000-0000BF310000}"/>
    <cellStyle name="Comma [0] 3609" xfId="41046" hidden="1" xr:uid="{00000000-0005-0000-0000-0000C0310000}"/>
    <cellStyle name="Comma [0] 361" xfId="5055" hidden="1" xr:uid="{00000000-0005-0000-0000-0000C1310000}"/>
    <cellStyle name="Comma [0] 361" xfId="34443" hidden="1" xr:uid="{00000000-0005-0000-0000-0000C2310000}"/>
    <cellStyle name="Comma [0] 3610" xfId="11664" hidden="1" xr:uid="{00000000-0005-0000-0000-0000C3310000}"/>
    <cellStyle name="Comma [0] 3610" xfId="41052" hidden="1" xr:uid="{00000000-0005-0000-0000-0000C4310000}"/>
    <cellStyle name="Comma [0] 3611" xfId="11671" hidden="1" xr:uid="{00000000-0005-0000-0000-0000C5310000}"/>
    <cellStyle name="Comma [0] 3611" xfId="41059" hidden="1" xr:uid="{00000000-0005-0000-0000-0000C6310000}"/>
    <cellStyle name="Comma [0] 3612" xfId="11673" hidden="1" xr:uid="{00000000-0005-0000-0000-0000C7310000}"/>
    <cellStyle name="Comma [0] 3612" xfId="41061" hidden="1" xr:uid="{00000000-0005-0000-0000-0000C8310000}"/>
    <cellStyle name="Comma [0] 3613" xfId="11448" hidden="1" xr:uid="{00000000-0005-0000-0000-0000C9310000}"/>
    <cellStyle name="Comma [0] 3613" xfId="40836" hidden="1" xr:uid="{00000000-0005-0000-0000-0000CA310000}"/>
    <cellStyle name="Comma [0] 3614" xfId="11404" hidden="1" xr:uid="{00000000-0005-0000-0000-0000CB310000}"/>
    <cellStyle name="Comma [0] 3614" xfId="40792" hidden="1" xr:uid="{00000000-0005-0000-0000-0000CC310000}"/>
    <cellStyle name="Comma [0] 3615" xfId="11684" hidden="1" xr:uid="{00000000-0005-0000-0000-0000CD310000}"/>
    <cellStyle name="Comma [0] 3615" xfId="41072" hidden="1" xr:uid="{00000000-0005-0000-0000-0000CE310000}"/>
    <cellStyle name="Comma [0] 3616" xfId="11693" hidden="1" xr:uid="{00000000-0005-0000-0000-0000CF310000}"/>
    <cellStyle name="Comma [0] 3616" xfId="41081" hidden="1" xr:uid="{00000000-0005-0000-0000-0000D0310000}"/>
    <cellStyle name="Comma [0] 3617" xfId="11704" hidden="1" xr:uid="{00000000-0005-0000-0000-0000D1310000}"/>
    <cellStyle name="Comma [0] 3617" xfId="41092" hidden="1" xr:uid="{00000000-0005-0000-0000-0000D2310000}"/>
    <cellStyle name="Comma [0] 3618" xfId="11710" hidden="1" xr:uid="{00000000-0005-0000-0000-0000D3310000}"/>
    <cellStyle name="Comma [0] 3618" xfId="41098" hidden="1" xr:uid="{00000000-0005-0000-0000-0000D4310000}"/>
    <cellStyle name="Comma [0] 3619" xfId="11692" hidden="1" xr:uid="{00000000-0005-0000-0000-0000D5310000}"/>
    <cellStyle name="Comma [0] 3619" xfId="41080" hidden="1" xr:uid="{00000000-0005-0000-0000-0000D6310000}"/>
    <cellStyle name="Comma [0] 362" xfId="5153" hidden="1" xr:uid="{00000000-0005-0000-0000-0000D7310000}"/>
    <cellStyle name="Comma [0] 362" xfId="34541" hidden="1" xr:uid="{00000000-0005-0000-0000-0000D8310000}"/>
    <cellStyle name="Comma [0] 3620" xfId="11702" hidden="1" xr:uid="{00000000-0005-0000-0000-0000D9310000}"/>
    <cellStyle name="Comma [0] 3620" xfId="41090" hidden="1" xr:uid="{00000000-0005-0000-0000-0000DA310000}"/>
    <cellStyle name="Comma [0] 3621" xfId="11722" hidden="1" xr:uid="{00000000-0005-0000-0000-0000DB310000}"/>
    <cellStyle name="Comma [0] 3621" xfId="41110" hidden="1" xr:uid="{00000000-0005-0000-0000-0000DC310000}"/>
    <cellStyle name="Comma [0] 3622" xfId="11724" hidden="1" xr:uid="{00000000-0005-0000-0000-0000DD310000}"/>
    <cellStyle name="Comma [0] 3622" xfId="41112" hidden="1" xr:uid="{00000000-0005-0000-0000-0000DE310000}"/>
    <cellStyle name="Comma [0] 3623" xfId="11675" hidden="1" xr:uid="{00000000-0005-0000-0000-0000DF310000}"/>
    <cellStyle name="Comma [0] 3623" xfId="41063" hidden="1" xr:uid="{00000000-0005-0000-0000-0000E0310000}"/>
    <cellStyle name="Comma [0] 3624" xfId="11369" hidden="1" xr:uid="{00000000-0005-0000-0000-0000E1310000}"/>
    <cellStyle name="Comma [0] 3624" xfId="40757" hidden="1" xr:uid="{00000000-0005-0000-0000-0000E2310000}"/>
    <cellStyle name="Comma [0] 3625" xfId="11678" hidden="1" xr:uid="{00000000-0005-0000-0000-0000E3310000}"/>
    <cellStyle name="Comma [0] 3625" xfId="41066" hidden="1" xr:uid="{00000000-0005-0000-0000-0000E4310000}"/>
    <cellStyle name="Comma [0] 3626" xfId="11403" hidden="1" xr:uid="{00000000-0005-0000-0000-0000E5310000}"/>
    <cellStyle name="Comma [0] 3626" xfId="40791" hidden="1" xr:uid="{00000000-0005-0000-0000-0000E6310000}"/>
    <cellStyle name="Comma [0] 3627" xfId="11402" hidden="1" xr:uid="{00000000-0005-0000-0000-0000E7310000}"/>
    <cellStyle name="Comma [0] 3627" xfId="40790" hidden="1" xr:uid="{00000000-0005-0000-0000-0000E8310000}"/>
    <cellStyle name="Comma [0] 3628" xfId="11729" hidden="1" xr:uid="{00000000-0005-0000-0000-0000E9310000}"/>
    <cellStyle name="Comma [0] 3628" xfId="41117" hidden="1" xr:uid="{00000000-0005-0000-0000-0000EA310000}"/>
    <cellStyle name="Comma [0] 3629" xfId="11371" hidden="1" xr:uid="{00000000-0005-0000-0000-0000EB310000}"/>
    <cellStyle name="Comma [0] 3629" xfId="40759" hidden="1" xr:uid="{00000000-0005-0000-0000-0000EC310000}"/>
    <cellStyle name="Comma [0] 363" xfId="5045" hidden="1" xr:uid="{00000000-0005-0000-0000-0000ED310000}"/>
    <cellStyle name="Comma [0] 363" xfId="34433" hidden="1" xr:uid="{00000000-0005-0000-0000-0000EE310000}"/>
    <cellStyle name="Comma [0] 3630" xfId="11405" hidden="1" xr:uid="{00000000-0005-0000-0000-0000EF310000}"/>
    <cellStyle name="Comma [0] 3630" xfId="40793" hidden="1" xr:uid="{00000000-0005-0000-0000-0000F0310000}"/>
    <cellStyle name="Comma [0] 3631" xfId="11741" hidden="1" xr:uid="{00000000-0005-0000-0000-0000F1310000}"/>
    <cellStyle name="Comma [0] 3631" xfId="41129" hidden="1" xr:uid="{00000000-0005-0000-0000-0000F2310000}"/>
    <cellStyle name="Comma [0] 3632" xfId="11743" hidden="1" xr:uid="{00000000-0005-0000-0000-0000F3310000}"/>
    <cellStyle name="Comma [0] 3632" xfId="41131" hidden="1" xr:uid="{00000000-0005-0000-0000-0000F4310000}"/>
    <cellStyle name="Comma [0] 3633" xfId="11732" hidden="1" xr:uid="{00000000-0005-0000-0000-0000F5310000}"/>
    <cellStyle name="Comma [0] 3633" xfId="41120" hidden="1" xr:uid="{00000000-0005-0000-0000-0000F6310000}"/>
    <cellStyle name="Comma [0] 3634" xfId="11740" hidden="1" xr:uid="{00000000-0005-0000-0000-0000F7310000}"/>
    <cellStyle name="Comma [0] 3634" xfId="41128" hidden="1" xr:uid="{00000000-0005-0000-0000-0000F8310000}"/>
    <cellStyle name="Comma [0] 3635" xfId="11367" hidden="1" xr:uid="{00000000-0005-0000-0000-0000F9310000}"/>
    <cellStyle name="Comma [0] 3635" xfId="40755" hidden="1" xr:uid="{00000000-0005-0000-0000-0000FA310000}"/>
    <cellStyle name="Comma [0] 3636" xfId="11726" hidden="1" xr:uid="{00000000-0005-0000-0000-0000FB310000}"/>
    <cellStyle name="Comma [0] 3636" xfId="41114" hidden="1" xr:uid="{00000000-0005-0000-0000-0000FC310000}"/>
    <cellStyle name="Comma [0] 3637" xfId="11759" hidden="1" xr:uid="{00000000-0005-0000-0000-0000FD310000}"/>
    <cellStyle name="Comma [0] 3637" xfId="41147" hidden="1" xr:uid="{00000000-0005-0000-0000-0000FE310000}"/>
    <cellStyle name="Comma [0] 3638" xfId="11767" hidden="1" xr:uid="{00000000-0005-0000-0000-0000FF310000}"/>
    <cellStyle name="Comma [0] 3638" xfId="41155" hidden="1" xr:uid="{00000000-0005-0000-0000-000000320000}"/>
    <cellStyle name="Comma [0] 3639" xfId="11676" hidden="1" xr:uid="{00000000-0005-0000-0000-000001320000}"/>
    <cellStyle name="Comma [0] 3639" xfId="41064" hidden="1" xr:uid="{00000000-0005-0000-0000-000002320000}"/>
    <cellStyle name="Comma [0] 364" xfId="5197" hidden="1" xr:uid="{00000000-0005-0000-0000-000003320000}"/>
    <cellStyle name="Comma [0] 364" xfId="34585" hidden="1" xr:uid="{00000000-0005-0000-0000-000004320000}"/>
    <cellStyle name="Comma [0] 3640" xfId="11755" hidden="1" xr:uid="{00000000-0005-0000-0000-000005320000}"/>
    <cellStyle name="Comma [0] 3640" xfId="41143" hidden="1" xr:uid="{00000000-0005-0000-0000-000006320000}"/>
    <cellStyle name="Comma [0] 3641" xfId="11776" hidden="1" xr:uid="{00000000-0005-0000-0000-000007320000}"/>
    <cellStyle name="Comma [0] 3641" xfId="41164" hidden="1" xr:uid="{00000000-0005-0000-0000-000008320000}"/>
    <cellStyle name="Comma [0] 3642" xfId="11778" hidden="1" xr:uid="{00000000-0005-0000-0000-000009320000}"/>
    <cellStyle name="Comma [0] 3642" xfId="41166" hidden="1" xr:uid="{00000000-0005-0000-0000-00000A320000}"/>
    <cellStyle name="Comma [0] 3643" xfId="11737" hidden="1" xr:uid="{00000000-0005-0000-0000-00000B320000}"/>
    <cellStyle name="Comma [0] 3643" xfId="41125" hidden="1" xr:uid="{00000000-0005-0000-0000-00000C320000}"/>
    <cellStyle name="Comma [0] 3644" xfId="11682" hidden="1" xr:uid="{00000000-0005-0000-0000-00000D320000}"/>
    <cellStyle name="Comma [0] 3644" xfId="41070" hidden="1" xr:uid="{00000000-0005-0000-0000-00000E320000}"/>
    <cellStyle name="Comma [0] 3645" xfId="11735" hidden="1" xr:uid="{00000000-0005-0000-0000-00000F320000}"/>
    <cellStyle name="Comma [0] 3645" xfId="41123" hidden="1" xr:uid="{00000000-0005-0000-0000-000010320000}"/>
    <cellStyle name="Comma [0] 3646" xfId="11719" hidden="1" xr:uid="{00000000-0005-0000-0000-000011320000}"/>
    <cellStyle name="Comma [0] 3646" xfId="41107" hidden="1" xr:uid="{00000000-0005-0000-0000-000012320000}"/>
    <cellStyle name="Comma [0] 3647" xfId="11715" hidden="1" xr:uid="{00000000-0005-0000-0000-000013320000}"/>
    <cellStyle name="Comma [0] 3647" xfId="41103" hidden="1" xr:uid="{00000000-0005-0000-0000-000014320000}"/>
    <cellStyle name="Comma [0] 3648" xfId="11786" hidden="1" xr:uid="{00000000-0005-0000-0000-000015320000}"/>
    <cellStyle name="Comma [0] 3648" xfId="41174" hidden="1" xr:uid="{00000000-0005-0000-0000-000016320000}"/>
    <cellStyle name="Comma [0] 3649" xfId="11359" hidden="1" xr:uid="{00000000-0005-0000-0000-000017320000}"/>
    <cellStyle name="Comma [0] 3649" xfId="40747" hidden="1" xr:uid="{00000000-0005-0000-0000-000018320000}"/>
    <cellStyle name="Comma [0] 365" xfId="5151" hidden="1" xr:uid="{00000000-0005-0000-0000-000019320000}"/>
    <cellStyle name="Comma [0] 365" xfId="34539" hidden="1" xr:uid="{00000000-0005-0000-0000-00001A320000}"/>
    <cellStyle name="Comma [0] 3650" xfId="11447" hidden="1" xr:uid="{00000000-0005-0000-0000-00001B320000}"/>
    <cellStyle name="Comma [0] 3650" xfId="40835" hidden="1" xr:uid="{00000000-0005-0000-0000-00001C320000}"/>
    <cellStyle name="Comma [0] 3651" xfId="11794" hidden="1" xr:uid="{00000000-0005-0000-0000-00001D320000}"/>
    <cellStyle name="Comma [0] 3651" xfId="41182" hidden="1" xr:uid="{00000000-0005-0000-0000-00001E320000}"/>
    <cellStyle name="Comma [0] 3652" xfId="11796" hidden="1" xr:uid="{00000000-0005-0000-0000-00001F320000}"/>
    <cellStyle name="Comma [0] 3652" xfId="41184" hidden="1" xr:uid="{00000000-0005-0000-0000-000020320000}"/>
    <cellStyle name="Comma [0] 3653" xfId="11745" hidden="1" xr:uid="{00000000-0005-0000-0000-000021320000}"/>
    <cellStyle name="Comma [0] 3653" xfId="41133" hidden="1" xr:uid="{00000000-0005-0000-0000-000022320000}"/>
    <cellStyle name="Comma [0] 3654" xfId="11721" hidden="1" xr:uid="{00000000-0005-0000-0000-000023320000}"/>
    <cellStyle name="Comma [0] 3654" xfId="41109" hidden="1" xr:uid="{00000000-0005-0000-0000-000024320000}"/>
    <cellStyle name="Comma [0] 3655" xfId="11756" hidden="1" xr:uid="{00000000-0005-0000-0000-000025320000}"/>
    <cellStyle name="Comma [0] 3655" xfId="41144" hidden="1" xr:uid="{00000000-0005-0000-0000-000026320000}"/>
    <cellStyle name="Comma [0] 3656" xfId="11688" hidden="1" xr:uid="{00000000-0005-0000-0000-000027320000}"/>
    <cellStyle name="Comma [0] 3656" xfId="41076" hidden="1" xr:uid="{00000000-0005-0000-0000-000028320000}"/>
    <cellStyle name="Comma [0] 3657" xfId="11758" hidden="1" xr:uid="{00000000-0005-0000-0000-000029320000}"/>
    <cellStyle name="Comma [0] 3657" xfId="41146" hidden="1" xr:uid="{00000000-0005-0000-0000-00002A320000}"/>
    <cellStyle name="Comma [0] 3658" xfId="11803" hidden="1" xr:uid="{00000000-0005-0000-0000-00002B320000}"/>
    <cellStyle name="Comma [0] 3658" xfId="41191" hidden="1" xr:uid="{00000000-0005-0000-0000-00002C320000}"/>
    <cellStyle name="Comma [0] 3659" xfId="11746" hidden="1" xr:uid="{00000000-0005-0000-0000-00002D320000}"/>
    <cellStyle name="Comma [0] 3659" xfId="41134" hidden="1" xr:uid="{00000000-0005-0000-0000-00002E320000}"/>
    <cellStyle name="Comma [0] 366" xfId="5120" hidden="1" xr:uid="{00000000-0005-0000-0000-00002F320000}"/>
    <cellStyle name="Comma [0] 366" xfId="34508" hidden="1" xr:uid="{00000000-0005-0000-0000-000030320000}"/>
    <cellStyle name="Comma [0] 3660" xfId="11703" hidden="1" xr:uid="{00000000-0005-0000-0000-000031320000}"/>
    <cellStyle name="Comma [0] 3660" xfId="41091" hidden="1" xr:uid="{00000000-0005-0000-0000-000032320000}"/>
    <cellStyle name="Comma [0] 3661" xfId="11809" hidden="1" xr:uid="{00000000-0005-0000-0000-000033320000}"/>
    <cellStyle name="Comma [0] 3661" xfId="41197" hidden="1" xr:uid="{00000000-0005-0000-0000-000034320000}"/>
    <cellStyle name="Comma [0] 3662" xfId="11811" hidden="1" xr:uid="{00000000-0005-0000-0000-000035320000}"/>
    <cellStyle name="Comma [0] 3662" xfId="41199" hidden="1" xr:uid="{00000000-0005-0000-0000-000036320000}"/>
    <cellStyle name="Comma [0] 3663" xfId="11764" hidden="1" xr:uid="{00000000-0005-0000-0000-000037320000}"/>
    <cellStyle name="Comma [0] 3663" xfId="41152" hidden="1" xr:uid="{00000000-0005-0000-0000-000038320000}"/>
    <cellStyle name="Comma [0] 3664" xfId="11770" hidden="1" xr:uid="{00000000-0005-0000-0000-000039320000}"/>
    <cellStyle name="Comma [0] 3664" xfId="41158" hidden="1" xr:uid="{00000000-0005-0000-0000-00003A320000}"/>
    <cellStyle name="Comma [0] 3665" xfId="11396" hidden="1" xr:uid="{00000000-0005-0000-0000-00003B320000}"/>
    <cellStyle name="Comma [0] 3665" xfId="40784" hidden="1" xr:uid="{00000000-0005-0000-0000-00003C320000}"/>
    <cellStyle name="Comma [0] 3666" xfId="11720" hidden="1" xr:uid="{00000000-0005-0000-0000-00003D320000}"/>
    <cellStyle name="Comma [0] 3666" xfId="41108" hidden="1" xr:uid="{00000000-0005-0000-0000-00003E320000}"/>
    <cellStyle name="Comma [0] 3667" xfId="11728" hidden="1" xr:uid="{00000000-0005-0000-0000-00003F320000}"/>
    <cellStyle name="Comma [0] 3667" xfId="41116" hidden="1" xr:uid="{00000000-0005-0000-0000-000040320000}"/>
    <cellStyle name="Comma [0] 3668" xfId="11817" hidden="1" xr:uid="{00000000-0005-0000-0000-000041320000}"/>
    <cellStyle name="Comma [0] 3668" xfId="41205" hidden="1" xr:uid="{00000000-0005-0000-0000-000042320000}"/>
    <cellStyle name="Comma [0] 3669" xfId="11731" hidden="1" xr:uid="{00000000-0005-0000-0000-000043320000}"/>
    <cellStyle name="Comma [0] 3669" xfId="41119" hidden="1" xr:uid="{00000000-0005-0000-0000-000044320000}"/>
    <cellStyle name="Comma [0] 367" xfId="5201" hidden="1" xr:uid="{00000000-0005-0000-0000-000045320000}"/>
    <cellStyle name="Comma [0] 367" xfId="34589" hidden="1" xr:uid="{00000000-0005-0000-0000-000046320000}"/>
    <cellStyle name="Comma [0] 3670" xfId="11691" hidden="1" xr:uid="{00000000-0005-0000-0000-000047320000}"/>
    <cellStyle name="Comma [0] 3670" xfId="41079" hidden="1" xr:uid="{00000000-0005-0000-0000-000048320000}"/>
    <cellStyle name="Comma [0] 3671" xfId="11822" hidden="1" xr:uid="{00000000-0005-0000-0000-000049320000}"/>
    <cellStyle name="Comma [0] 3671" xfId="41210" hidden="1" xr:uid="{00000000-0005-0000-0000-00004A320000}"/>
    <cellStyle name="Comma [0] 3672" xfId="11824" hidden="1" xr:uid="{00000000-0005-0000-0000-00004B320000}"/>
    <cellStyle name="Comma [0] 3672" xfId="41212" hidden="1" xr:uid="{00000000-0005-0000-0000-00004C320000}"/>
    <cellStyle name="Comma [0] 3673" xfId="11783" hidden="1" xr:uid="{00000000-0005-0000-0000-00004D320000}"/>
    <cellStyle name="Comma [0] 3673" xfId="41171" hidden="1" xr:uid="{00000000-0005-0000-0000-00004E320000}"/>
    <cellStyle name="Comma [0] 3674" xfId="11789" hidden="1" xr:uid="{00000000-0005-0000-0000-00004F320000}"/>
    <cellStyle name="Comma [0] 3674" xfId="41177" hidden="1" xr:uid="{00000000-0005-0000-0000-000050320000}"/>
    <cellStyle name="Comma [0] 3675" xfId="11690" hidden="1" xr:uid="{00000000-0005-0000-0000-000051320000}"/>
    <cellStyle name="Comma [0] 3675" xfId="41078" hidden="1" xr:uid="{00000000-0005-0000-0000-000052320000}"/>
    <cellStyle name="Comma [0] 3676" xfId="11771" hidden="1" xr:uid="{00000000-0005-0000-0000-000053320000}"/>
    <cellStyle name="Comma [0] 3676" xfId="41159" hidden="1" xr:uid="{00000000-0005-0000-0000-000054320000}"/>
    <cellStyle name="Comma [0] 3677" xfId="11750" hidden="1" xr:uid="{00000000-0005-0000-0000-000055320000}"/>
    <cellStyle name="Comma [0] 3677" xfId="41138" hidden="1" xr:uid="{00000000-0005-0000-0000-000056320000}"/>
    <cellStyle name="Comma [0] 3678" xfId="11828" hidden="1" xr:uid="{00000000-0005-0000-0000-000057320000}"/>
    <cellStyle name="Comma [0] 3678" xfId="41216" hidden="1" xr:uid="{00000000-0005-0000-0000-000058320000}"/>
    <cellStyle name="Comma [0] 3679" xfId="11769" hidden="1" xr:uid="{00000000-0005-0000-0000-000059320000}"/>
    <cellStyle name="Comma [0] 3679" xfId="41157" hidden="1" xr:uid="{00000000-0005-0000-0000-00005A320000}"/>
    <cellStyle name="Comma [0] 368" xfId="5203" hidden="1" xr:uid="{00000000-0005-0000-0000-00005B320000}"/>
    <cellStyle name="Comma [0] 368" xfId="34591" hidden="1" xr:uid="{00000000-0005-0000-0000-00005C320000}"/>
    <cellStyle name="Comma [0] 3680" xfId="11707" hidden="1" xr:uid="{00000000-0005-0000-0000-00005D320000}"/>
    <cellStyle name="Comma [0] 3680" xfId="41095" hidden="1" xr:uid="{00000000-0005-0000-0000-00005E320000}"/>
    <cellStyle name="Comma [0] 3681" xfId="11835" hidden="1" xr:uid="{00000000-0005-0000-0000-00005F320000}"/>
    <cellStyle name="Comma [0] 3681" xfId="41223" hidden="1" xr:uid="{00000000-0005-0000-0000-000060320000}"/>
    <cellStyle name="Comma [0] 3682" xfId="11837" hidden="1" xr:uid="{00000000-0005-0000-0000-000061320000}"/>
    <cellStyle name="Comma [0] 3682" xfId="41225" hidden="1" xr:uid="{00000000-0005-0000-0000-000062320000}"/>
    <cellStyle name="Comma [0] 3683" xfId="11801" hidden="1" xr:uid="{00000000-0005-0000-0000-000063320000}"/>
    <cellStyle name="Comma [0] 3683" xfId="41189" hidden="1" xr:uid="{00000000-0005-0000-0000-000064320000}"/>
    <cellStyle name="Comma [0] 3684" xfId="11806" hidden="1" xr:uid="{00000000-0005-0000-0000-000065320000}"/>
    <cellStyle name="Comma [0] 3684" xfId="41194" hidden="1" xr:uid="{00000000-0005-0000-0000-000066320000}"/>
    <cellStyle name="Comma [0] 3685" xfId="11370" hidden="1" xr:uid="{00000000-0005-0000-0000-000067320000}"/>
    <cellStyle name="Comma [0] 3685" xfId="40758" hidden="1" xr:uid="{00000000-0005-0000-0000-000068320000}"/>
    <cellStyle name="Comma [0] 3686" xfId="11790" hidden="1" xr:uid="{00000000-0005-0000-0000-000069320000}"/>
    <cellStyle name="Comma [0] 3686" xfId="41178" hidden="1" xr:uid="{00000000-0005-0000-0000-00006A320000}"/>
    <cellStyle name="Comma [0] 3687" xfId="11695" hidden="1" xr:uid="{00000000-0005-0000-0000-00006B320000}"/>
    <cellStyle name="Comma [0] 3687" xfId="41083" hidden="1" xr:uid="{00000000-0005-0000-0000-00006C320000}"/>
    <cellStyle name="Comma [0] 3688" xfId="11841" hidden="1" xr:uid="{00000000-0005-0000-0000-00006D320000}"/>
    <cellStyle name="Comma [0] 3688" xfId="41229" hidden="1" xr:uid="{00000000-0005-0000-0000-00006E320000}"/>
    <cellStyle name="Comma [0] 3689" xfId="11788" hidden="1" xr:uid="{00000000-0005-0000-0000-00006F320000}"/>
    <cellStyle name="Comma [0] 3689" xfId="41176" hidden="1" xr:uid="{00000000-0005-0000-0000-000070320000}"/>
    <cellStyle name="Comma [0] 369" xfId="5189" hidden="1" xr:uid="{00000000-0005-0000-0000-000071320000}"/>
    <cellStyle name="Comma [0] 369" xfId="34577" hidden="1" xr:uid="{00000000-0005-0000-0000-000072320000}"/>
    <cellStyle name="Comma [0] 3690" xfId="11727" hidden="1" xr:uid="{00000000-0005-0000-0000-000073320000}"/>
    <cellStyle name="Comma [0] 3690" xfId="41115" hidden="1" xr:uid="{00000000-0005-0000-0000-000074320000}"/>
    <cellStyle name="Comma [0] 3691" xfId="11845" hidden="1" xr:uid="{00000000-0005-0000-0000-000075320000}"/>
    <cellStyle name="Comma [0] 3691" xfId="41233" hidden="1" xr:uid="{00000000-0005-0000-0000-000076320000}"/>
    <cellStyle name="Comma [0] 3692" xfId="11847" hidden="1" xr:uid="{00000000-0005-0000-0000-000077320000}"/>
    <cellStyle name="Comma [0] 3692" xfId="41235" hidden="1" xr:uid="{00000000-0005-0000-0000-000078320000}"/>
    <cellStyle name="Comma [0] 3693" xfId="11815" hidden="1" xr:uid="{00000000-0005-0000-0000-000079320000}"/>
    <cellStyle name="Comma [0] 3693" xfId="41203" hidden="1" xr:uid="{00000000-0005-0000-0000-00007A320000}"/>
    <cellStyle name="Comma [0] 3694" xfId="11819" hidden="1" xr:uid="{00000000-0005-0000-0000-00007B320000}"/>
    <cellStyle name="Comma [0] 3694" xfId="41207" hidden="1" xr:uid="{00000000-0005-0000-0000-00007C320000}"/>
    <cellStyle name="Comma [0] 3695" xfId="11709" hidden="1" xr:uid="{00000000-0005-0000-0000-00007D320000}"/>
    <cellStyle name="Comma [0] 3695" xfId="41097" hidden="1" xr:uid="{00000000-0005-0000-0000-00007E320000}"/>
    <cellStyle name="Comma [0] 3696" xfId="11807" hidden="1" xr:uid="{00000000-0005-0000-0000-00007F320000}"/>
    <cellStyle name="Comma [0] 3696" xfId="41195" hidden="1" xr:uid="{00000000-0005-0000-0000-000080320000}"/>
    <cellStyle name="Comma [0] 3697" xfId="11699" hidden="1" xr:uid="{00000000-0005-0000-0000-000081320000}"/>
    <cellStyle name="Comma [0] 3697" xfId="41087" hidden="1" xr:uid="{00000000-0005-0000-0000-000082320000}"/>
    <cellStyle name="Comma [0] 3698" xfId="11851" hidden="1" xr:uid="{00000000-0005-0000-0000-000083320000}"/>
    <cellStyle name="Comma [0] 3698" xfId="41239" hidden="1" xr:uid="{00000000-0005-0000-0000-000084320000}"/>
    <cellStyle name="Comma [0] 3699" xfId="11805" hidden="1" xr:uid="{00000000-0005-0000-0000-000085320000}"/>
    <cellStyle name="Comma [0] 3699" xfId="41193" hidden="1" xr:uid="{00000000-0005-0000-0000-000086320000}"/>
    <cellStyle name="Comma [0] 37" xfId="62397" hidden="1" xr:uid="{00000000-0005-0000-0000-0000B3320000}"/>
    <cellStyle name="Comma [0] 37" xfId="344" hidden="1" xr:uid="{00000000-0005-0000-0000-000088320000}"/>
    <cellStyle name="Comma [0] 37" xfId="200" hidden="1" xr:uid="{00000000-0005-0000-0000-000089320000}"/>
    <cellStyle name="Comma [0] 37" xfId="62071" hidden="1" xr:uid="{00000000-0005-0000-0000-0000AF320000}"/>
    <cellStyle name="Comma [0] 37" xfId="4570" hidden="1" xr:uid="{00000000-0005-0000-0000-0000A3320000}"/>
    <cellStyle name="Comma [0] 37" xfId="33958" hidden="1" xr:uid="{00000000-0005-0000-0000-0000A4320000}"/>
    <cellStyle name="Comma [0] 37" xfId="1394" hidden="1" xr:uid="{00000000-0005-0000-0000-000096320000}"/>
    <cellStyle name="Comma [0] 37" xfId="1884" hidden="1" xr:uid="{00000000-0005-0000-0000-00009D320000}"/>
    <cellStyle name="Comma [0] 37" xfId="1372" hidden="1" xr:uid="{00000000-0005-0000-0000-000094320000}"/>
    <cellStyle name="Comma [0] 37" xfId="63128" hidden="1" xr:uid="{00000000-0005-0000-0000-0000BC320000}"/>
    <cellStyle name="Comma [0] 37" xfId="2358" hidden="1" xr:uid="{00000000-0005-0000-0000-0000A0320000}"/>
    <cellStyle name="Comma [0] 37" xfId="1536" hidden="1" xr:uid="{00000000-0005-0000-0000-000097320000}"/>
    <cellStyle name="Comma [0] 37" xfId="1700" hidden="1" xr:uid="{00000000-0005-0000-0000-000098320000}"/>
    <cellStyle name="Comma [0] 37" xfId="62884" hidden="1" xr:uid="{00000000-0005-0000-0000-0000B9320000}"/>
    <cellStyle name="Comma [0] 37" xfId="886" hidden="1" xr:uid="{00000000-0005-0000-0000-000091320000}"/>
    <cellStyle name="Comma [0] 37" xfId="1864" hidden="1" xr:uid="{00000000-0005-0000-0000-00009B320000}"/>
    <cellStyle name="Comma [0] 37" xfId="2028" hidden="1" xr:uid="{00000000-0005-0000-0000-00009C320000}"/>
    <cellStyle name="Comma [0] 37" xfId="2215" hidden="1" xr:uid="{00000000-0005-0000-0000-0000A1320000}"/>
    <cellStyle name="Comma [0] 37" xfId="1228" hidden="1" xr:uid="{00000000-0005-0000-0000-000095320000}"/>
    <cellStyle name="Comma [0] 37" xfId="2194" hidden="1" xr:uid="{00000000-0005-0000-0000-00009F320000}"/>
    <cellStyle name="Comma [0] 37" xfId="548" hidden="1" xr:uid="{00000000-0005-0000-0000-00008D320000}"/>
    <cellStyle name="Comma [0] 37" xfId="1052" hidden="1" xr:uid="{00000000-0005-0000-0000-000092320000}"/>
    <cellStyle name="Comma [0] 37" xfId="1556" hidden="1" xr:uid="{00000000-0005-0000-0000-000099320000}"/>
    <cellStyle name="Comma [0] 37" xfId="1030" hidden="1" xr:uid="{00000000-0005-0000-0000-000090320000}"/>
    <cellStyle name="Comma [0] 37" xfId="62720" hidden="1" xr:uid="{00000000-0005-0000-0000-0000B7320000}"/>
    <cellStyle name="Comma [0] 37" xfId="62802" hidden="1" xr:uid="{00000000-0005-0000-0000-0000B8320000}"/>
    <cellStyle name="Comma [0] 37" xfId="1208" hidden="1" xr:uid="{00000000-0005-0000-0000-000093320000}"/>
    <cellStyle name="Comma [0] 37" xfId="61741" hidden="1" xr:uid="{00000000-0005-0000-0000-0000AB320000}"/>
    <cellStyle name="Comma [0] 37" xfId="62317" hidden="1" xr:uid="{00000000-0005-0000-0000-0000B2320000}"/>
    <cellStyle name="Comma [0] 37" xfId="61579" hidden="1" xr:uid="{00000000-0005-0000-0000-0000A9320000}"/>
    <cellStyle name="Comma [0] 37" xfId="180" hidden="1" xr:uid="{00000000-0005-0000-0000-000087320000}"/>
    <cellStyle name="Comma [0] 37" xfId="62554" hidden="1" xr:uid="{00000000-0005-0000-0000-0000B5320000}"/>
    <cellStyle name="Comma [0] 37" xfId="61823" hidden="1" xr:uid="{00000000-0005-0000-0000-0000AC320000}"/>
    <cellStyle name="Comma [0] 37" xfId="61905" hidden="1" xr:uid="{00000000-0005-0000-0000-0000AD320000}"/>
    <cellStyle name="Comma [0] 37" xfId="692" hidden="1" xr:uid="{00000000-0005-0000-0000-00008C320000}"/>
    <cellStyle name="Comma [0] 37" xfId="61330" hidden="1" xr:uid="{00000000-0005-0000-0000-0000A6320000}"/>
    <cellStyle name="Comma [0] 37" xfId="62153" hidden="1" xr:uid="{00000000-0005-0000-0000-0000B0320000}"/>
    <cellStyle name="Comma [0] 37" xfId="62235" hidden="1" xr:uid="{00000000-0005-0000-0000-0000B1320000}"/>
    <cellStyle name="Comma [0] 37" xfId="62636" hidden="1" xr:uid="{00000000-0005-0000-0000-0000B6320000}"/>
    <cellStyle name="Comma [0] 37" xfId="61661" hidden="1" xr:uid="{00000000-0005-0000-0000-0000AA320000}"/>
    <cellStyle name="Comma [0] 37" xfId="62479" hidden="1" xr:uid="{00000000-0005-0000-0000-0000B4320000}"/>
    <cellStyle name="Comma [0] 37" xfId="2378" hidden="1" xr:uid="{00000000-0005-0000-0000-0000A2320000}"/>
    <cellStyle name="Comma [0] 37" xfId="61414" hidden="1" xr:uid="{00000000-0005-0000-0000-0000A7320000}"/>
    <cellStyle name="Comma [0] 37" xfId="61987" hidden="1" xr:uid="{00000000-0005-0000-0000-0000AE320000}"/>
    <cellStyle name="Comma [0] 37" xfId="61248" hidden="1" xr:uid="{00000000-0005-0000-0000-0000A5320000}"/>
    <cellStyle name="Comma [0] 37" xfId="366" hidden="1" xr:uid="{00000000-0005-0000-0000-00008A320000}"/>
    <cellStyle name="Comma [0] 37" xfId="528" hidden="1" xr:uid="{00000000-0005-0000-0000-00008B320000}"/>
    <cellStyle name="Comma [0] 37" xfId="61496" hidden="1" xr:uid="{00000000-0005-0000-0000-0000A8320000}"/>
    <cellStyle name="Comma [0] 37" xfId="1722" hidden="1" xr:uid="{00000000-0005-0000-0000-00009A320000}"/>
    <cellStyle name="Comma [0] 37" xfId="714" hidden="1" xr:uid="{00000000-0005-0000-0000-00008E320000}"/>
    <cellStyle name="Comma [0] 37" xfId="866" hidden="1" xr:uid="{00000000-0005-0000-0000-00008F320000}"/>
    <cellStyle name="Comma [0] 37" xfId="62966" hidden="1" xr:uid="{00000000-0005-0000-0000-0000BA320000}"/>
    <cellStyle name="Comma [0] 37" xfId="63046" hidden="1" xr:uid="{00000000-0005-0000-0000-0000BB320000}"/>
    <cellStyle name="Comma [0] 37" xfId="2050" hidden="1" xr:uid="{00000000-0005-0000-0000-00009E320000}"/>
    <cellStyle name="Comma [0] 370" xfId="5176" hidden="1" xr:uid="{00000000-0005-0000-0000-0000BD320000}"/>
    <cellStyle name="Comma [0] 370" xfId="34564" hidden="1" xr:uid="{00000000-0005-0000-0000-0000BE320000}"/>
    <cellStyle name="Comma [0] 3700" xfId="11774" hidden="1" xr:uid="{00000000-0005-0000-0000-0000BF320000}"/>
    <cellStyle name="Comma [0] 3700" xfId="41162" hidden="1" xr:uid="{00000000-0005-0000-0000-0000C0320000}"/>
    <cellStyle name="Comma [0] 3701" xfId="11855" hidden="1" xr:uid="{00000000-0005-0000-0000-0000C1320000}"/>
    <cellStyle name="Comma [0] 3701" xfId="41243" hidden="1" xr:uid="{00000000-0005-0000-0000-0000C2320000}"/>
    <cellStyle name="Comma [0] 3702" xfId="11857" hidden="1" xr:uid="{00000000-0005-0000-0000-0000C3320000}"/>
    <cellStyle name="Comma [0] 3702" xfId="41245" hidden="1" xr:uid="{00000000-0005-0000-0000-0000C4320000}"/>
    <cellStyle name="Comma [0] 3703" xfId="11843" hidden="1" xr:uid="{00000000-0005-0000-0000-0000C5320000}"/>
    <cellStyle name="Comma [0] 3703" xfId="41231" hidden="1" xr:uid="{00000000-0005-0000-0000-0000C6320000}"/>
    <cellStyle name="Comma [0] 3704" xfId="11830" hidden="1" xr:uid="{00000000-0005-0000-0000-0000C7320000}"/>
    <cellStyle name="Comma [0] 3704" xfId="41218" hidden="1" xr:uid="{00000000-0005-0000-0000-0000C8320000}"/>
    <cellStyle name="Comma [0] 3705" xfId="11854" hidden="1" xr:uid="{00000000-0005-0000-0000-0000C9320000}"/>
    <cellStyle name="Comma [0] 3705" xfId="41242" hidden="1" xr:uid="{00000000-0005-0000-0000-0000CA320000}"/>
    <cellStyle name="Comma [0] 3706" xfId="11820" hidden="1" xr:uid="{00000000-0005-0000-0000-0000CB320000}"/>
    <cellStyle name="Comma [0] 3706" xfId="41208" hidden="1" xr:uid="{00000000-0005-0000-0000-0000CC320000}"/>
    <cellStyle name="Comma [0] 3707" xfId="11792" hidden="1" xr:uid="{00000000-0005-0000-0000-0000CD320000}"/>
    <cellStyle name="Comma [0] 3707" xfId="41180" hidden="1" xr:uid="{00000000-0005-0000-0000-0000CE320000}"/>
    <cellStyle name="Comma [0] 3708" xfId="11859" hidden="1" xr:uid="{00000000-0005-0000-0000-0000CF320000}"/>
    <cellStyle name="Comma [0] 3708" xfId="41247" hidden="1" xr:uid="{00000000-0005-0000-0000-0000D0320000}"/>
    <cellStyle name="Comma [0] 3709" xfId="11816" hidden="1" xr:uid="{00000000-0005-0000-0000-0000D1320000}"/>
    <cellStyle name="Comma [0] 3709" xfId="41204" hidden="1" xr:uid="{00000000-0005-0000-0000-0000D2320000}"/>
    <cellStyle name="Comma [0] 371" xfId="5200" hidden="1" xr:uid="{00000000-0005-0000-0000-0000D3320000}"/>
    <cellStyle name="Comma [0] 371" xfId="34588" hidden="1" xr:uid="{00000000-0005-0000-0000-0000D4320000}"/>
    <cellStyle name="Comma [0] 3710" xfId="11850" hidden="1" xr:uid="{00000000-0005-0000-0000-0000D5320000}"/>
    <cellStyle name="Comma [0] 3710" xfId="41238" hidden="1" xr:uid="{00000000-0005-0000-0000-0000D6320000}"/>
    <cellStyle name="Comma [0] 3711" xfId="11863" hidden="1" xr:uid="{00000000-0005-0000-0000-0000D7320000}"/>
    <cellStyle name="Comma [0] 3711" xfId="41251" hidden="1" xr:uid="{00000000-0005-0000-0000-0000D8320000}"/>
    <cellStyle name="Comma [0] 3712" xfId="11865" hidden="1" xr:uid="{00000000-0005-0000-0000-0000D9320000}"/>
    <cellStyle name="Comma [0] 3712" xfId="41253" hidden="1" xr:uid="{00000000-0005-0000-0000-0000DA320000}"/>
    <cellStyle name="Comma [0] 3713" xfId="11733" hidden="1" xr:uid="{00000000-0005-0000-0000-0000DB320000}"/>
    <cellStyle name="Comma [0] 3713" xfId="41121" hidden="1" xr:uid="{00000000-0005-0000-0000-0000DC320000}"/>
    <cellStyle name="Comma [0] 3714" xfId="11853" hidden="1" xr:uid="{00000000-0005-0000-0000-0000DD320000}"/>
    <cellStyle name="Comma [0] 3714" xfId="41241" hidden="1" xr:uid="{00000000-0005-0000-0000-0000DE320000}"/>
    <cellStyle name="Comma [0] 3715" xfId="11793" hidden="1" xr:uid="{00000000-0005-0000-0000-0000DF320000}"/>
    <cellStyle name="Comma [0] 3715" xfId="41181" hidden="1" xr:uid="{00000000-0005-0000-0000-0000E0320000}"/>
    <cellStyle name="Comma [0] 3716" xfId="11827" hidden="1" xr:uid="{00000000-0005-0000-0000-0000E1320000}"/>
    <cellStyle name="Comma [0] 3716" xfId="41215" hidden="1" xr:uid="{00000000-0005-0000-0000-0000E2320000}"/>
    <cellStyle name="Comma [0] 3717" xfId="11840" hidden="1" xr:uid="{00000000-0005-0000-0000-0000E3320000}"/>
    <cellStyle name="Comma [0] 3717" xfId="41228" hidden="1" xr:uid="{00000000-0005-0000-0000-0000E4320000}"/>
    <cellStyle name="Comma [0] 3718" xfId="11868" hidden="1" xr:uid="{00000000-0005-0000-0000-0000E5320000}"/>
    <cellStyle name="Comma [0] 3718" xfId="41256" hidden="1" xr:uid="{00000000-0005-0000-0000-0000E6320000}"/>
    <cellStyle name="Comma [0] 3719" xfId="11831" hidden="1" xr:uid="{00000000-0005-0000-0000-0000E7320000}"/>
    <cellStyle name="Comma [0] 3719" xfId="41219" hidden="1" xr:uid="{00000000-0005-0000-0000-0000E8320000}"/>
    <cellStyle name="Comma [0] 372" xfId="5166" hidden="1" xr:uid="{00000000-0005-0000-0000-0000E9320000}"/>
    <cellStyle name="Comma [0] 372" xfId="34554" hidden="1" xr:uid="{00000000-0005-0000-0000-0000EA320000}"/>
    <cellStyle name="Comma [0] 3720" xfId="11791" hidden="1" xr:uid="{00000000-0005-0000-0000-0000EB320000}"/>
    <cellStyle name="Comma [0] 3720" xfId="41179" hidden="1" xr:uid="{00000000-0005-0000-0000-0000EC320000}"/>
    <cellStyle name="Comma [0] 3721" xfId="11870" hidden="1" xr:uid="{00000000-0005-0000-0000-0000ED320000}"/>
    <cellStyle name="Comma [0] 3721" xfId="41258" hidden="1" xr:uid="{00000000-0005-0000-0000-0000EE320000}"/>
    <cellStyle name="Comma [0] 3722" xfId="11872" hidden="1" xr:uid="{00000000-0005-0000-0000-0000EF320000}"/>
    <cellStyle name="Comma [0] 3722" xfId="41260" hidden="1" xr:uid="{00000000-0005-0000-0000-0000F0320000}"/>
    <cellStyle name="Comma [0] 3723" xfId="11384" hidden="1" xr:uid="{00000000-0005-0000-0000-0000F1320000}"/>
    <cellStyle name="Comma [0] 3723" xfId="40772" hidden="1" xr:uid="{00000000-0005-0000-0000-0000F2320000}"/>
    <cellStyle name="Comma [0] 3724" xfId="11381" hidden="1" xr:uid="{00000000-0005-0000-0000-0000F3320000}"/>
    <cellStyle name="Comma [0] 3724" xfId="40769" hidden="1" xr:uid="{00000000-0005-0000-0000-0000F4320000}"/>
    <cellStyle name="Comma [0] 3725" xfId="11878" hidden="1" xr:uid="{00000000-0005-0000-0000-0000F5320000}"/>
    <cellStyle name="Comma [0] 3725" xfId="41266" hidden="1" xr:uid="{00000000-0005-0000-0000-0000F6320000}"/>
    <cellStyle name="Comma [0] 3726" xfId="11884" hidden="1" xr:uid="{00000000-0005-0000-0000-0000F7320000}"/>
    <cellStyle name="Comma [0] 3726" xfId="41272" hidden="1" xr:uid="{00000000-0005-0000-0000-0000F8320000}"/>
    <cellStyle name="Comma [0] 3727" xfId="11886" hidden="1" xr:uid="{00000000-0005-0000-0000-0000F9320000}"/>
    <cellStyle name="Comma [0] 3727" xfId="41274" hidden="1" xr:uid="{00000000-0005-0000-0000-0000FA320000}"/>
    <cellStyle name="Comma [0] 3728" xfId="11877" hidden="1" xr:uid="{00000000-0005-0000-0000-0000FB320000}"/>
    <cellStyle name="Comma [0] 3728" xfId="41265" hidden="1" xr:uid="{00000000-0005-0000-0000-0000FC320000}"/>
    <cellStyle name="Comma [0] 3729" xfId="11882" hidden="1" xr:uid="{00000000-0005-0000-0000-0000FD320000}"/>
    <cellStyle name="Comma [0] 3729" xfId="41270" hidden="1" xr:uid="{00000000-0005-0000-0000-0000FE320000}"/>
    <cellStyle name="Comma [0] 373" xfId="5138" hidden="1" xr:uid="{00000000-0005-0000-0000-0000FF320000}"/>
    <cellStyle name="Comma [0] 373" xfId="34526" hidden="1" xr:uid="{00000000-0005-0000-0000-000000330000}"/>
    <cellStyle name="Comma [0] 3730" xfId="11888" hidden="1" xr:uid="{00000000-0005-0000-0000-000001330000}"/>
    <cellStyle name="Comma [0] 3730" xfId="41276" hidden="1" xr:uid="{00000000-0005-0000-0000-000002330000}"/>
    <cellStyle name="Comma [0] 3731" xfId="11890" hidden="1" xr:uid="{00000000-0005-0000-0000-000003330000}"/>
    <cellStyle name="Comma [0] 3731" xfId="41278" hidden="1" xr:uid="{00000000-0005-0000-0000-000004330000}"/>
    <cellStyle name="Comma [0] 3732" xfId="11407" hidden="1" xr:uid="{00000000-0005-0000-0000-000005330000}"/>
    <cellStyle name="Comma [0] 3732" xfId="40795" hidden="1" xr:uid="{00000000-0005-0000-0000-000006330000}"/>
    <cellStyle name="Comma [0] 3733" xfId="11409" hidden="1" xr:uid="{00000000-0005-0000-0000-000007330000}"/>
    <cellStyle name="Comma [0] 3733" xfId="40797" hidden="1" xr:uid="{00000000-0005-0000-0000-000008330000}"/>
    <cellStyle name="Comma [0] 3734" xfId="11901" hidden="1" xr:uid="{00000000-0005-0000-0000-000009330000}"/>
    <cellStyle name="Comma [0] 3734" xfId="41289" hidden="1" xr:uid="{00000000-0005-0000-0000-00000A330000}"/>
    <cellStyle name="Comma [0] 3735" xfId="11910" hidden="1" xr:uid="{00000000-0005-0000-0000-00000B330000}"/>
    <cellStyle name="Comma [0] 3735" xfId="41298" hidden="1" xr:uid="{00000000-0005-0000-0000-00000C330000}"/>
    <cellStyle name="Comma [0] 3736" xfId="11921" hidden="1" xr:uid="{00000000-0005-0000-0000-00000D330000}"/>
    <cellStyle name="Comma [0] 3736" xfId="41309" hidden="1" xr:uid="{00000000-0005-0000-0000-00000E330000}"/>
    <cellStyle name="Comma [0] 3737" xfId="11927" hidden="1" xr:uid="{00000000-0005-0000-0000-00000F330000}"/>
    <cellStyle name="Comma [0] 3737" xfId="41315" hidden="1" xr:uid="{00000000-0005-0000-0000-000010330000}"/>
    <cellStyle name="Comma [0] 3738" xfId="11909" hidden="1" xr:uid="{00000000-0005-0000-0000-000011330000}"/>
    <cellStyle name="Comma [0] 3738" xfId="41297" hidden="1" xr:uid="{00000000-0005-0000-0000-000012330000}"/>
    <cellStyle name="Comma [0] 3739" xfId="11919" hidden="1" xr:uid="{00000000-0005-0000-0000-000013330000}"/>
    <cellStyle name="Comma [0] 3739" xfId="41307" hidden="1" xr:uid="{00000000-0005-0000-0000-000014330000}"/>
    <cellStyle name="Comma [0] 374" xfId="5205" hidden="1" xr:uid="{00000000-0005-0000-0000-000015330000}"/>
    <cellStyle name="Comma [0] 374" xfId="34593" hidden="1" xr:uid="{00000000-0005-0000-0000-000016330000}"/>
    <cellStyle name="Comma [0] 3740" xfId="11939" hidden="1" xr:uid="{00000000-0005-0000-0000-000017330000}"/>
    <cellStyle name="Comma [0] 3740" xfId="41327" hidden="1" xr:uid="{00000000-0005-0000-0000-000018330000}"/>
    <cellStyle name="Comma [0] 3741" xfId="11941" hidden="1" xr:uid="{00000000-0005-0000-0000-000019330000}"/>
    <cellStyle name="Comma [0] 3741" xfId="41329" hidden="1" xr:uid="{00000000-0005-0000-0000-00001A330000}"/>
    <cellStyle name="Comma [0] 3742" xfId="11892" hidden="1" xr:uid="{00000000-0005-0000-0000-00001B330000}"/>
    <cellStyle name="Comma [0] 3742" xfId="41280" hidden="1" xr:uid="{00000000-0005-0000-0000-00001C330000}"/>
    <cellStyle name="Comma [0] 3743" xfId="11389" hidden="1" xr:uid="{00000000-0005-0000-0000-00001D330000}"/>
    <cellStyle name="Comma [0] 3743" xfId="40777" hidden="1" xr:uid="{00000000-0005-0000-0000-00001E330000}"/>
    <cellStyle name="Comma [0] 3744" xfId="11895" hidden="1" xr:uid="{00000000-0005-0000-0000-00001F330000}"/>
    <cellStyle name="Comma [0] 3744" xfId="41283" hidden="1" xr:uid="{00000000-0005-0000-0000-000020330000}"/>
    <cellStyle name="Comma [0] 3745" xfId="11394" hidden="1" xr:uid="{00000000-0005-0000-0000-000021330000}"/>
    <cellStyle name="Comma [0] 3745" xfId="40782" hidden="1" xr:uid="{00000000-0005-0000-0000-000022330000}"/>
    <cellStyle name="Comma [0] 3746" xfId="11378" hidden="1" xr:uid="{00000000-0005-0000-0000-000023330000}"/>
    <cellStyle name="Comma [0] 3746" xfId="40766" hidden="1" xr:uid="{00000000-0005-0000-0000-000024330000}"/>
    <cellStyle name="Comma [0] 3747" xfId="11946" hidden="1" xr:uid="{00000000-0005-0000-0000-000025330000}"/>
    <cellStyle name="Comma [0] 3747" xfId="41334" hidden="1" xr:uid="{00000000-0005-0000-0000-000026330000}"/>
    <cellStyle name="Comma [0] 3748" xfId="11387" hidden="1" xr:uid="{00000000-0005-0000-0000-000027330000}"/>
    <cellStyle name="Comma [0] 3748" xfId="40775" hidden="1" xr:uid="{00000000-0005-0000-0000-000028330000}"/>
    <cellStyle name="Comma [0] 3749" xfId="11408" hidden="1" xr:uid="{00000000-0005-0000-0000-000029330000}"/>
    <cellStyle name="Comma [0] 3749" xfId="40796" hidden="1" xr:uid="{00000000-0005-0000-0000-00002A330000}"/>
    <cellStyle name="Comma [0] 375" xfId="5162" hidden="1" xr:uid="{00000000-0005-0000-0000-00002B330000}"/>
    <cellStyle name="Comma [0] 375" xfId="34550" hidden="1" xr:uid="{00000000-0005-0000-0000-00002C330000}"/>
    <cellStyle name="Comma [0] 3750" xfId="11958" hidden="1" xr:uid="{00000000-0005-0000-0000-00002D330000}"/>
    <cellStyle name="Comma [0] 3750" xfId="41346" hidden="1" xr:uid="{00000000-0005-0000-0000-00002E330000}"/>
    <cellStyle name="Comma [0] 3751" xfId="11960" hidden="1" xr:uid="{00000000-0005-0000-0000-00002F330000}"/>
    <cellStyle name="Comma [0] 3751" xfId="41348" hidden="1" xr:uid="{00000000-0005-0000-0000-000030330000}"/>
    <cellStyle name="Comma [0] 3752" xfId="11949" hidden="1" xr:uid="{00000000-0005-0000-0000-000031330000}"/>
    <cellStyle name="Comma [0] 3752" xfId="41337" hidden="1" xr:uid="{00000000-0005-0000-0000-000032330000}"/>
    <cellStyle name="Comma [0] 3753" xfId="11957" hidden="1" xr:uid="{00000000-0005-0000-0000-000033330000}"/>
    <cellStyle name="Comma [0] 3753" xfId="41345" hidden="1" xr:uid="{00000000-0005-0000-0000-000034330000}"/>
    <cellStyle name="Comma [0] 3754" xfId="11391" hidden="1" xr:uid="{00000000-0005-0000-0000-000035330000}"/>
    <cellStyle name="Comma [0] 3754" xfId="40779" hidden="1" xr:uid="{00000000-0005-0000-0000-000036330000}"/>
    <cellStyle name="Comma [0] 3755" xfId="11943" hidden="1" xr:uid="{00000000-0005-0000-0000-000037330000}"/>
    <cellStyle name="Comma [0] 3755" xfId="41331" hidden="1" xr:uid="{00000000-0005-0000-0000-000038330000}"/>
    <cellStyle name="Comma [0] 3756" xfId="11976" hidden="1" xr:uid="{00000000-0005-0000-0000-000039330000}"/>
    <cellStyle name="Comma [0] 3756" xfId="41364" hidden="1" xr:uid="{00000000-0005-0000-0000-00003A330000}"/>
    <cellStyle name="Comma [0] 3757" xfId="11984" hidden="1" xr:uid="{00000000-0005-0000-0000-00003B330000}"/>
    <cellStyle name="Comma [0] 3757" xfId="41372" hidden="1" xr:uid="{00000000-0005-0000-0000-00003C330000}"/>
    <cellStyle name="Comma [0] 3758" xfId="11893" hidden="1" xr:uid="{00000000-0005-0000-0000-00003D330000}"/>
    <cellStyle name="Comma [0] 3758" xfId="41281" hidden="1" xr:uid="{00000000-0005-0000-0000-00003E330000}"/>
    <cellStyle name="Comma [0] 3759" xfId="11972" hidden="1" xr:uid="{00000000-0005-0000-0000-00003F330000}"/>
    <cellStyle name="Comma [0] 3759" xfId="41360" hidden="1" xr:uid="{00000000-0005-0000-0000-000040330000}"/>
    <cellStyle name="Comma [0] 376" xfId="5196" hidden="1" xr:uid="{00000000-0005-0000-0000-000041330000}"/>
    <cellStyle name="Comma [0] 376" xfId="34584" hidden="1" xr:uid="{00000000-0005-0000-0000-000042330000}"/>
    <cellStyle name="Comma [0] 3760" xfId="11993" hidden="1" xr:uid="{00000000-0005-0000-0000-000043330000}"/>
    <cellStyle name="Comma [0] 3760" xfId="41381" hidden="1" xr:uid="{00000000-0005-0000-0000-000044330000}"/>
    <cellStyle name="Comma [0] 3761" xfId="11995" hidden="1" xr:uid="{00000000-0005-0000-0000-000045330000}"/>
    <cellStyle name="Comma [0] 3761" xfId="41383" hidden="1" xr:uid="{00000000-0005-0000-0000-000046330000}"/>
    <cellStyle name="Comma [0] 3762" xfId="11954" hidden="1" xr:uid="{00000000-0005-0000-0000-000047330000}"/>
    <cellStyle name="Comma [0] 3762" xfId="41342" hidden="1" xr:uid="{00000000-0005-0000-0000-000048330000}"/>
    <cellStyle name="Comma [0] 3763" xfId="11899" hidden="1" xr:uid="{00000000-0005-0000-0000-000049330000}"/>
    <cellStyle name="Comma [0] 3763" xfId="41287" hidden="1" xr:uid="{00000000-0005-0000-0000-00004A330000}"/>
    <cellStyle name="Comma [0] 3764" xfId="11952" hidden="1" xr:uid="{00000000-0005-0000-0000-00004B330000}"/>
    <cellStyle name="Comma [0] 3764" xfId="41340" hidden="1" xr:uid="{00000000-0005-0000-0000-00004C330000}"/>
    <cellStyle name="Comma [0] 3765" xfId="11936" hidden="1" xr:uid="{00000000-0005-0000-0000-00004D330000}"/>
    <cellStyle name="Comma [0] 3765" xfId="41324" hidden="1" xr:uid="{00000000-0005-0000-0000-00004E330000}"/>
    <cellStyle name="Comma [0] 3766" xfId="11932" hidden="1" xr:uid="{00000000-0005-0000-0000-00004F330000}"/>
    <cellStyle name="Comma [0] 3766" xfId="41320" hidden="1" xr:uid="{00000000-0005-0000-0000-000050330000}"/>
    <cellStyle name="Comma [0] 3767" xfId="12003" hidden="1" xr:uid="{00000000-0005-0000-0000-000051330000}"/>
    <cellStyle name="Comma [0] 3767" xfId="41391" hidden="1" xr:uid="{00000000-0005-0000-0000-000052330000}"/>
    <cellStyle name="Comma [0] 3768" xfId="11875" hidden="1" xr:uid="{00000000-0005-0000-0000-000053330000}"/>
    <cellStyle name="Comma [0] 3768" xfId="41263" hidden="1" xr:uid="{00000000-0005-0000-0000-000054330000}"/>
    <cellStyle name="Comma [0] 3769" xfId="11357" hidden="1" xr:uid="{00000000-0005-0000-0000-000055330000}"/>
    <cellStyle name="Comma [0] 3769" xfId="40745" hidden="1" xr:uid="{00000000-0005-0000-0000-000056330000}"/>
    <cellStyle name="Comma [0] 377" xfId="5209" hidden="1" xr:uid="{00000000-0005-0000-0000-000057330000}"/>
    <cellStyle name="Comma [0] 377" xfId="34597" hidden="1" xr:uid="{00000000-0005-0000-0000-000058330000}"/>
    <cellStyle name="Comma [0] 3770" xfId="12011" hidden="1" xr:uid="{00000000-0005-0000-0000-000059330000}"/>
    <cellStyle name="Comma [0] 3770" xfId="41399" hidden="1" xr:uid="{00000000-0005-0000-0000-00005A330000}"/>
    <cellStyle name="Comma [0] 3771" xfId="12013" hidden="1" xr:uid="{00000000-0005-0000-0000-00005B330000}"/>
    <cellStyle name="Comma [0] 3771" xfId="41401" hidden="1" xr:uid="{00000000-0005-0000-0000-00005C330000}"/>
    <cellStyle name="Comma [0] 3772" xfId="11962" hidden="1" xr:uid="{00000000-0005-0000-0000-00005D330000}"/>
    <cellStyle name="Comma [0] 3772" xfId="41350" hidden="1" xr:uid="{00000000-0005-0000-0000-00005E330000}"/>
    <cellStyle name="Comma [0] 3773" xfId="11938" hidden="1" xr:uid="{00000000-0005-0000-0000-00005F330000}"/>
    <cellStyle name="Comma [0] 3773" xfId="41326" hidden="1" xr:uid="{00000000-0005-0000-0000-000060330000}"/>
    <cellStyle name="Comma [0] 3774" xfId="11973" hidden="1" xr:uid="{00000000-0005-0000-0000-000061330000}"/>
    <cellStyle name="Comma [0] 3774" xfId="41361" hidden="1" xr:uid="{00000000-0005-0000-0000-000062330000}"/>
    <cellStyle name="Comma [0] 3775" xfId="11905" hidden="1" xr:uid="{00000000-0005-0000-0000-000063330000}"/>
    <cellStyle name="Comma [0] 3775" xfId="41293" hidden="1" xr:uid="{00000000-0005-0000-0000-000064330000}"/>
    <cellStyle name="Comma [0] 3776" xfId="11975" hidden="1" xr:uid="{00000000-0005-0000-0000-000065330000}"/>
    <cellStyle name="Comma [0] 3776" xfId="41363" hidden="1" xr:uid="{00000000-0005-0000-0000-000066330000}"/>
    <cellStyle name="Comma [0] 3777" xfId="12020" hidden="1" xr:uid="{00000000-0005-0000-0000-000067330000}"/>
    <cellStyle name="Comma [0] 3777" xfId="41408" hidden="1" xr:uid="{00000000-0005-0000-0000-000068330000}"/>
    <cellStyle name="Comma [0] 3778" xfId="11963" hidden="1" xr:uid="{00000000-0005-0000-0000-000069330000}"/>
    <cellStyle name="Comma [0] 3778" xfId="41351" hidden="1" xr:uid="{00000000-0005-0000-0000-00006A330000}"/>
    <cellStyle name="Comma [0] 3779" xfId="11920" hidden="1" xr:uid="{00000000-0005-0000-0000-00006B330000}"/>
    <cellStyle name="Comma [0] 3779" xfId="41308" hidden="1" xr:uid="{00000000-0005-0000-0000-00006C330000}"/>
    <cellStyle name="Comma [0] 378" xfId="5211" hidden="1" xr:uid="{00000000-0005-0000-0000-00006D330000}"/>
    <cellStyle name="Comma [0] 378" xfId="34599" hidden="1" xr:uid="{00000000-0005-0000-0000-00006E330000}"/>
    <cellStyle name="Comma [0] 3780" xfId="12026" hidden="1" xr:uid="{00000000-0005-0000-0000-00006F330000}"/>
    <cellStyle name="Comma [0] 3780" xfId="41414" hidden="1" xr:uid="{00000000-0005-0000-0000-000070330000}"/>
    <cellStyle name="Comma [0] 3781" xfId="12028" hidden="1" xr:uid="{00000000-0005-0000-0000-000071330000}"/>
    <cellStyle name="Comma [0] 3781" xfId="41416" hidden="1" xr:uid="{00000000-0005-0000-0000-000072330000}"/>
    <cellStyle name="Comma [0] 3782" xfId="11981" hidden="1" xr:uid="{00000000-0005-0000-0000-000073330000}"/>
    <cellStyle name="Comma [0] 3782" xfId="41369" hidden="1" xr:uid="{00000000-0005-0000-0000-000074330000}"/>
    <cellStyle name="Comma [0] 3783" xfId="11987" hidden="1" xr:uid="{00000000-0005-0000-0000-000075330000}"/>
    <cellStyle name="Comma [0] 3783" xfId="41375" hidden="1" xr:uid="{00000000-0005-0000-0000-000076330000}"/>
    <cellStyle name="Comma [0] 3784" xfId="11874" hidden="1" xr:uid="{00000000-0005-0000-0000-000077330000}"/>
    <cellStyle name="Comma [0] 3784" xfId="41262" hidden="1" xr:uid="{00000000-0005-0000-0000-000078330000}"/>
    <cellStyle name="Comma [0] 3785" xfId="11937" hidden="1" xr:uid="{00000000-0005-0000-0000-000079330000}"/>
    <cellStyle name="Comma [0] 3785" xfId="41325" hidden="1" xr:uid="{00000000-0005-0000-0000-00007A330000}"/>
    <cellStyle name="Comma [0] 3786" xfId="11945" hidden="1" xr:uid="{00000000-0005-0000-0000-00007B330000}"/>
    <cellStyle name="Comma [0] 3786" xfId="41333" hidden="1" xr:uid="{00000000-0005-0000-0000-00007C330000}"/>
    <cellStyle name="Comma [0] 3787" xfId="12034" hidden="1" xr:uid="{00000000-0005-0000-0000-00007D330000}"/>
    <cellStyle name="Comma [0] 3787" xfId="41422" hidden="1" xr:uid="{00000000-0005-0000-0000-00007E330000}"/>
    <cellStyle name="Comma [0] 3788" xfId="11948" hidden="1" xr:uid="{00000000-0005-0000-0000-00007F330000}"/>
    <cellStyle name="Comma [0] 3788" xfId="41336" hidden="1" xr:uid="{00000000-0005-0000-0000-000080330000}"/>
    <cellStyle name="Comma [0] 3789" xfId="11908" hidden="1" xr:uid="{00000000-0005-0000-0000-000081330000}"/>
    <cellStyle name="Comma [0] 3789" xfId="41296" hidden="1" xr:uid="{00000000-0005-0000-0000-000082330000}"/>
    <cellStyle name="Comma [0] 379" xfId="5079" hidden="1" xr:uid="{00000000-0005-0000-0000-000083330000}"/>
    <cellStyle name="Comma [0] 379" xfId="34467" hidden="1" xr:uid="{00000000-0005-0000-0000-000084330000}"/>
    <cellStyle name="Comma [0] 3790" xfId="12039" hidden="1" xr:uid="{00000000-0005-0000-0000-000085330000}"/>
    <cellStyle name="Comma [0] 3790" xfId="41427" hidden="1" xr:uid="{00000000-0005-0000-0000-000086330000}"/>
    <cellStyle name="Comma [0] 3791" xfId="12041" hidden="1" xr:uid="{00000000-0005-0000-0000-000087330000}"/>
    <cellStyle name="Comma [0] 3791" xfId="41429" hidden="1" xr:uid="{00000000-0005-0000-0000-000088330000}"/>
    <cellStyle name="Comma [0] 3792" xfId="12000" hidden="1" xr:uid="{00000000-0005-0000-0000-000089330000}"/>
    <cellStyle name="Comma [0] 3792" xfId="41388" hidden="1" xr:uid="{00000000-0005-0000-0000-00008A330000}"/>
    <cellStyle name="Comma [0] 3793" xfId="12006" hidden="1" xr:uid="{00000000-0005-0000-0000-00008B330000}"/>
    <cellStyle name="Comma [0] 3793" xfId="41394" hidden="1" xr:uid="{00000000-0005-0000-0000-00008C330000}"/>
    <cellStyle name="Comma [0] 3794" xfId="11907" hidden="1" xr:uid="{00000000-0005-0000-0000-00008D330000}"/>
    <cellStyle name="Comma [0] 3794" xfId="41295" hidden="1" xr:uid="{00000000-0005-0000-0000-00008E330000}"/>
    <cellStyle name="Comma [0] 3795" xfId="11988" hidden="1" xr:uid="{00000000-0005-0000-0000-00008F330000}"/>
    <cellStyle name="Comma [0] 3795" xfId="41376" hidden="1" xr:uid="{00000000-0005-0000-0000-000090330000}"/>
    <cellStyle name="Comma [0] 3796" xfId="11967" hidden="1" xr:uid="{00000000-0005-0000-0000-000091330000}"/>
    <cellStyle name="Comma [0] 3796" xfId="41355" hidden="1" xr:uid="{00000000-0005-0000-0000-000092330000}"/>
    <cellStyle name="Comma [0] 3797" xfId="12045" hidden="1" xr:uid="{00000000-0005-0000-0000-000093330000}"/>
    <cellStyle name="Comma [0] 3797" xfId="41433" hidden="1" xr:uid="{00000000-0005-0000-0000-000094330000}"/>
    <cellStyle name="Comma [0] 3798" xfId="11986" hidden="1" xr:uid="{00000000-0005-0000-0000-000095330000}"/>
    <cellStyle name="Comma [0] 3798" xfId="41374" hidden="1" xr:uid="{00000000-0005-0000-0000-000096330000}"/>
    <cellStyle name="Comma [0] 3799" xfId="11924" hidden="1" xr:uid="{00000000-0005-0000-0000-000097330000}"/>
    <cellStyle name="Comma [0] 3799" xfId="41312" hidden="1" xr:uid="{00000000-0005-0000-0000-000098330000}"/>
    <cellStyle name="Comma [0] 38" xfId="182" hidden="1" xr:uid="{00000000-0005-0000-0000-000099330000}"/>
    <cellStyle name="Comma [0] 38" xfId="346" hidden="1" xr:uid="{00000000-0005-0000-0000-00009A330000}"/>
    <cellStyle name="Comma [0] 38" xfId="198" hidden="1" xr:uid="{00000000-0005-0000-0000-00009B330000}"/>
    <cellStyle name="Comma [0] 38" xfId="61581" hidden="1" xr:uid="{00000000-0005-0000-0000-0000BB330000}"/>
    <cellStyle name="Comma [0] 38" xfId="716" hidden="1" xr:uid="{00000000-0005-0000-0000-0000A0330000}"/>
    <cellStyle name="Comma [0] 38" xfId="61907" hidden="1" xr:uid="{00000000-0005-0000-0000-0000BF330000}"/>
    <cellStyle name="Comma [0] 38" xfId="1054" hidden="1" xr:uid="{00000000-0005-0000-0000-0000A4330000}"/>
    <cellStyle name="Comma [0] 38" xfId="1554" hidden="1" xr:uid="{00000000-0005-0000-0000-0000AB330000}"/>
    <cellStyle name="Comma [0] 38" xfId="1724" hidden="1" xr:uid="{00000000-0005-0000-0000-0000AC330000}"/>
    <cellStyle name="Comma [0] 38" xfId="1866" hidden="1" xr:uid="{00000000-0005-0000-0000-0000AD330000}"/>
    <cellStyle name="Comma [0] 38" xfId="530" hidden="1" xr:uid="{00000000-0005-0000-0000-00009D330000}"/>
    <cellStyle name="Comma [0] 38" xfId="1882" hidden="1" xr:uid="{00000000-0005-0000-0000-0000AF330000}"/>
    <cellStyle name="Comma [0] 38" xfId="2052" hidden="1" xr:uid="{00000000-0005-0000-0000-0000B0330000}"/>
    <cellStyle name="Comma [0] 38" xfId="2196" hidden="1" xr:uid="{00000000-0005-0000-0000-0000B1330000}"/>
    <cellStyle name="Comma [0] 38" xfId="546" hidden="1" xr:uid="{00000000-0005-0000-0000-00009F330000}"/>
    <cellStyle name="Comma [0] 38" xfId="62722" hidden="1" xr:uid="{00000000-0005-0000-0000-0000C9330000}"/>
    <cellStyle name="Comma [0] 38" xfId="868" hidden="1" xr:uid="{00000000-0005-0000-0000-0000A1330000}"/>
    <cellStyle name="Comma [0] 38" xfId="1032" hidden="1" xr:uid="{00000000-0005-0000-0000-0000A2330000}"/>
    <cellStyle name="Comma [0] 38" xfId="884" hidden="1" xr:uid="{00000000-0005-0000-0000-0000A3330000}"/>
    <cellStyle name="Comma [0] 38" xfId="62886" hidden="1" xr:uid="{00000000-0005-0000-0000-0000CB330000}"/>
    <cellStyle name="Comma [0] 38" xfId="2360" hidden="1" xr:uid="{00000000-0005-0000-0000-0000B2330000}"/>
    <cellStyle name="Comma [0] 38" xfId="1374" hidden="1" xr:uid="{00000000-0005-0000-0000-0000A6330000}"/>
    <cellStyle name="Comma [0] 38" xfId="1226" hidden="1" xr:uid="{00000000-0005-0000-0000-0000A7330000}"/>
    <cellStyle name="Comma [0] 38" xfId="1396" hidden="1" xr:uid="{00000000-0005-0000-0000-0000A8330000}"/>
    <cellStyle name="Comma [0] 38" xfId="2380" hidden="1" xr:uid="{00000000-0005-0000-0000-0000B4330000}"/>
    <cellStyle name="Comma [0] 38" xfId="1702" hidden="1" xr:uid="{00000000-0005-0000-0000-0000AA330000}"/>
    <cellStyle name="Comma [0] 38" xfId="33964" hidden="1" xr:uid="{00000000-0005-0000-0000-0000B6330000}"/>
    <cellStyle name="Comma [0] 38" xfId="2030" hidden="1" xr:uid="{00000000-0005-0000-0000-0000AE330000}"/>
    <cellStyle name="Comma [0] 38" xfId="61498" hidden="1" xr:uid="{00000000-0005-0000-0000-0000BA330000}"/>
    <cellStyle name="Comma [0] 38" xfId="62073" hidden="1" xr:uid="{00000000-0005-0000-0000-0000C1330000}"/>
    <cellStyle name="Comma [0] 38" xfId="62155" hidden="1" xr:uid="{00000000-0005-0000-0000-0000C2330000}"/>
    <cellStyle name="Comma [0] 38" xfId="62237" hidden="1" xr:uid="{00000000-0005-0000-0000-0000C3330000}"/>
    <cellStyle name="Comma [0] 38" xfId="2213" hidden="1" xr:uid="{00000000-0005-0000-0000-0000B3330000}"/>
    <cellStyle name="Comma [0] 38" xfId="62399" hidden="1" xr:uid="{00000000-0005-0000-0000-0000C5330000}"/>
    <cellStyle name="Comma [0] 38" xfId="62481" hidden="1" xr:uid="{00000000-0005-0000-0000-0000C6330000}"/>
    <cellStyle name="Comma [0] 38" xfId="62556" hidden="1" xr:uid="{00000000-0005-0000-0000-0000C7330000}"/>
    <cellStyle name="Comma [0] 38" xfId="4576" hidden="1" xr:uid="{00000000-0005-0000-0000-0000B5330000}"/>
    <cellStyle name="Comma [0] 38" xfId="368" hidden="1" xr:uid="{00000000-0005-0000-0000-00009C330000}"/>
    <cellStyle name="Comma [0] 38" xfId="61250" hidden="1" xr:uid="{00000000-0005-0000-0000-0000B7330000}"/>
    <cellStyle name="Comma [0] 38" xfId="61332" hidden="1" xr:uid="{00000000-0005-0000-0000-0000B8330000}"/>
    <cellStyle name="Comma [0] 38" xfId="61416" hidden="1" xr:uid="{00000000-0005-0000-0000-0000B9330000}"/>
    <cellStyle name="Comma [0] 38" xfId="694" hidden="1" xr:uid="{00000000-0005-0000-0000-00009E330000}"/>
    <cellStyle name="Comma [0] 38" xfId="62638" hidden="1" xr:uid="{00000000-0005-0000-0000-0000C8330000}"/>
    <cellStyle name="Comma [0] 38" xfId="61663" hidden="1" xr:uid="{00000000-0005-0000-0000-0000BC330000}"/>
    <cellStyle name="Comma [0] 38" xfId="61743" hidden="1" xr:uid="{00000000-0005-0000-0000-0000BD330000}"/>
    <cellStyle name="Comma [0] 38" xfId="61825" hidden="1" xr:uid="{00000000-0005-0000-0000-0000BE330000}"/>
    <cellStyle name="Comma [0] 38" xfId="62804" hidden="1" xr:uid="{00000000-0005-0000-0000-0000CA330000}"/>
    <cellStyle name="Comma [0] 38" xfId="61989" hidden="1" xr:uid="{00000000-0005-0000-0000-0000C0330000}"/>
    <cellStyle name="Comma [0] 38" xfId="1210" hidden="1" xr:uid="{00000000-0005-0000-0000-0000A5330000}"/>
    <cellStyle name="Comma [0] 38" xfId="62319" hidden="1" xr:uid="{00000000-0005-0000-0000-0000C4330000}"/>
    <cellStyle name="Comma [0] 38" xfId="1538" hidden="1" xr:uid="{00000000-0005-0000-0000-0000A9330000}"/>
    <cellStyle name="Comma [0] 38" xfId="62968" hidden="1" xr:uid="{00000000-0005-0000-0000-0000CC330000}"/>
    <cellStyle name="Comma [0] 38" xfId="63048" hidden="1" xr:uid="{00000000-0005-0000-0000-0000CD330000}"/>
    <cellStyle name="Comma [0] 38" xfId="63130" hidden="1" xr:uid="{00000000-0005-0000-0000-0000CE330000}"/>
    <cellStyle name="Comma [0] 380" xfId="5199" hidden="1" xr:uid="{00000000-0005-0000-0000-0000CF330000}"/>
    <cellStyle name="Comma [0] 380" xfId="34587" hidden="1" xr:uid="{00000000-0005-0000-0000-0000D0330000}"/>
    <cellStyle name="Comma [0] 3800" xfId="12052" hidden="1" xr:uid="{00000000-0005-0000-0000-0000D1330000}"/>
    <cellStyle name="Comma [0] 3800" xfId="41440" hidden="1" xr:uid="{00000000-0005-0000-0000-0000D2330000}"/>
    <cellStyle name="Comma [0] 3801" xfId="12054" hidden="1" xr:uid="{00000000-0005-0000-0000-0000D3330000}"/>
    <cellStyle name="Comma [0] 3801" xfId="41442" hidden="1" xr:uid="{00000000-0005-0000-0000-0000D4330000}"/>
    <cellStyle name="Comma [0] 3802" xfId="12018" hidden="1" xr:uid="{00000000-0005-0000-0000-0000D5330000}"/>
    <cellStyle name="Comma [0] 3802" xfId="41406" hidden="1" xr:uid="{00000000-0005-0000-0000-0000D6330000}"/>
    <cellStyle name="Comma [0] 3803" xfId="12023" hidden="1" xr:uid="{00000000-0005-0000-0000-0000D7330000}"/>
    <cellStyle name="Comma [0] 3803" xfId="41411" hidden="1" xr:uid="{00000000-0005-0000-0000-0000D8330000}"/>
    <cellStyle name="Comma [0] 3804" xfId="11388" hidden="1" xr:uid="{00000000-0005-0000-0000-0000D9330000}"/>
    <cellStyle name="Comma [0] 3804" xfId="40776" hidden="1" xr:uid="{00000000-0005-0000-0000-0000DA330000}"/>
    <cellStyle name="Comma [0] 3805" xfId="12007" hidden="1" xr:uid="{00000000-0005-0000-0000-0000DB330000}"/>
    <cellStyle name="Comma [0] 3805" xfId="41395" hidden="1" xr:uid="{00000000-0005-0000-0000-0000DC330000}"/>
    <cellStyle name="Comma [0] 3806" xfId="11912" hidden="1" xr:uid="{00000000-0005-0000-0000-0000DD330000}"/>
    <cellStyle name="Comma [0] 3806" xfId="41300" hidden="1" xr:uid="{00000000-0005-0000-0000-0000DE330000}"/>
    <cellStyle name="Comma [0] 3807" xfId="12058" hidden="1" xr:uid="{00000000-0005-0000-0000-0000DF330000}"/>
    <cellStyle name="Comma [0] 3807" xfId="41446" hidden="1" xr:uid="{00000000-0005-0000-0000-0000E0330000}"/>
    <cellStyle name="Comma [0] 3808" xfId="12005" hidden="1" xr:uid="{00000000-0005-0000-0000-0000E1330000}"/>
    <cellStyle name="Comma [0] 3808" xfId="41393" hidden="1" xr:uid="{00000000-0005-0000-0000-0000E2330000}"/>
    <cellStyle name="Comma [0] 3809" xfId="11944" hidden="1" xr:uid="{00000000-0005-0000-0000-0000E3330000}"/>
    <cellStyle name="Comma [0] 3809" xfId="41332" hidden="1" xr:uid="{00000000-0005-0000-0000-0000E4330000}"/>
    <cellStyle name="Comma [0] 381" xfId="5139" hidden="1" xr:uid="{00000000-0005-0000-0000-0000E5330000}"/>
    <cellStyle name="Comma [0] 381" xfId="34527" hidden="1" xr:uid="{00000000-0005-0000-0000-0000E6330000}"/>
    <cellStyle name="Comma [0] 3810" xfId="12062" hidden="1" xr:uid="{00000000-0005-0000-0000-0000E7330000}"/>
    <cellStyle name="Comma [0] 3810" xfId="41450" hidden="1" xr:uid="{00000000-0005-0000-0000-0000E8330000}"/>
    <cellStyle name="Comma [0] 3811" xfId="12064" hidden="1" xr:uid="{00000000-0005-0000-0000-0000E9330000}"/>
    <cellStyle name="Comma [0] 3811" xfId="41452" hidden="1" xr:uid="{00000000-0005-0000-0000-0000EA330000}"/>
    <cellStyle name="Comma [0] 3812" xfId="12032" hidden="1" xr:uid="{00000000-0005-0000-0000-0000EB330000}"/>
    <cellStyle name="Comma [0] 3812" xfId="41420" hidden="1" xr:uid="{00000000-0005-0000-0000-0000EC330000}"/>
    <cellStyle name="Comma [0] 3813" xfId="12036" hidden="1" xr:uid="{00000000-0005-0000-0000-0000ED330000}"/>
    <cellStyle name="Comma [0] 3813" xfId="41424" hidden="1" xr:uid="{00000000-0005-0000-0000-0000EE330000}"/>
    <cellStyle name="Comma [0] 3814" xfId="11926" hidden="1" xr:uid="{00000000-0005-0000-0000-0000EF330000}"/>
    <cellStyle name="Comma [0] 3814" xfId="41314" hidden="1" xr:uid="{00000000-0005-0000-0000-0000F0330000}"/>
    <cellStyle name="Comma [0] 3815" xfId="12024" hidden="1" xr:uid="{00000000-0005-0000-0000-0000F1330000}"/>
    <cellStyle name="Comma [0] 3815" xfId="41412" hidden="1" xr:uid="{00000000-0005-0000-0000-0000F2330000}"/>
    <cellStyle name="Comma [0] 3816" xfId="11916" hidden="1" xr:uid="{00000000-0005-0000-0000-0000F3330000}"/>
    <cellStyle name="Comma [0] 3816" xfId="41304" hidden="1" xr:uid="{00000000-0005-0000-0000-0000F4330000}"/>
    <cellStyle name="Comma [0] 3817" xfId="12068" hidden="1" xr:uid="{00000000-0005-0000-0000-0000F5330000}"/>
    <cellStyle name="Comma [0] 3817" xfId="41456" hidden="1" xr:uid="{00000000-0005-0000-0000-0000F6330000}"/>
    <cellStyle name="Comma [0] 3818" xfId="12022" hidden="1" xr:uid="{00000000-0005-0000-0000-0000F7330000}"/>
    <cellStyle name="Comma [0] 3818" xfId="41410" hidden="1" xr:uid="{00000000-0005-0000-0000-0000F8330000}"/>
    <cellStyle name="Comma [0] 3819" xfId="11991" hidden="1" xr:uid="{00000000-0005-0000-0000-0000F9330000}"/>
    <cellStyle name="Comma [0] 3819" xfId="41379" hidden="1" xr:uid="{00000000-0005-0000-0000-0000FA330000}"/>
    <cellStyle name="Comma [0] 382" xfId="5173" hidden="1" xr:uid="{00000000-0005-0000-0000-0000FB330000}"/>
    <cellStyle name="Comma [0] 382" xfId="34561" hidden="1" xr:uid="{00000000-0005-0000-0000-0000FC330000}"/>
    <cellStyle name="Comma [0] 3820" xfId="12072" hidden="1" xr:uid="{00000000-0005-0000-0000-0000FD330000}"/>
    <cellStyle name="Comma [0] 3820" xfId="41460" hidden="1" xr:uid="{00000000-0005-0000-0000-0000FE330000}"/>
    <cellStyle name="Comma [0] 3821" xfId="12074" hidden="1" xr:uid="{00000000-0005-0000-0000-0000FF330000}"/>
    <cellStyle name="Comma [0] 3821" xfId="41462" hidden="1" xr:uid="{00000000-0005-0000-0000-000000340000}"/>
    <cellStyle name="Comma [0] 3822" xfId="12060" hidden="1" xr:uid="{00000000-0005-0000-0000-000001340000}"/>
    <cellStyle name="Comma [0] 3822" xfId="41448" hidden="1" xr:uid="{00000000-0005-0000-0000-000002340000}"/>
    <cellStyle name="Comma [0] 3823" xfId="12047" hidden="1" xr:uid="{00000000-0005-0000-0000-000003340000}"/>
    <cellStyle name="Comma [0] 3823" xfId="41435" hidden="1" xr:uid="{00000000-0005-0000-0000-000004340000}"/>
    <cellStyle name="Comma [0] 3824" xfId="12071" hidden="1" xr:uid="{00000000-0005-0000-0000-000005340000}"/>
    <cellStyle name="Comma [0] 3824" xfId="41459" hidden="1" xr:uid="{00000000-0005-0000-0000-000006340000}"/>
    <cellStyle name="Comma [0] 3825" xfId="12037" hidden="1" xr:uid="{00000000-0005-0000-0000-000007340000}"/>
    <cellStyle name="Comma [0] 3825" xfId="41425" hidden="1" xr:uid="{00000000-0005-0000-0000-000008340000}"/>
    <cellStyle name="Comma [0] 3826" xfId="12009" hidden="1" xr:uid="{00000000-0005-0000-0000-000009340000}"/>
    <cellStyle name="Comma [0] 3826" xfId="41397" hidden="1" xr:uid="{00000000-0005-0000-0000-00000A340000}"/>
    <cellStyle name="Comma [0] 3827" xfId="12076" hidden="1" xr:uid="{00000000-0005-0000-0000-00000B340000}"/>
    <cellStyle name="Comma [0] 3827" xfId="41464" hidden="1" xr:uid="{00000000-0005-0000-0000-00000C340000}"/>
    <cellStyle name="Comma [0] 3828" xfId="12033" hidden="1" xr:uid="{00000000-0005-0000-0000-00000D340000}"/>
    <cellStyle name="Comma [0] 3828" xfId="41421" hidden="1" xr:uid="{00000000-0005-0000-0000-00000E340000}"/>
    <cellStyle name="Comma [0] 3829" xfId="12067" hidden="1" xr:uid="{00000000-0005-0000-0000-00000F340000}"/>
    <cellStyle name="Comma [0] 3829" xfId="41455" hidden="1" xr:uid="{00000000-0005-0000-0000-000010340000}"/>
    <cellStyle name="Comma [0] 383" xfId="5186" hidden="1" xr:uid="{00000000-0005-0000-0000-000011340000}"/>
    <cellStyle name="Comma [0] 383" xfId="34574" hidden="1" xr:uid="{00000000-0005-0000-0000-000012340000}"/>
    <cellStyle name="Comma [0] 3830" xfId="12080" hidden="1" xr:uid="{00000000-0005-0000-0000-000013340000}"/>
    <cellStyle name="Comma [0] 3830" xfId="41468" hidden="1" xr:uid="{00000000-0005-0000-0000-000014340000}"/>
    <cellStyle name="Comma [0] 3831" xfId="12082" hidden="1" xr:uid="{00000000-0005-0000-0000-000015340000}"/>
    <cellStyle name="Comma [0] 3831" xfId="41470" hidden="1" xr:uid="{00000000-0005-0000-0000-000016340000}"/>
    <cellStyle name="Comma [0] 3832" xfId="11950" hidden="1" xr:uid="{00000000-0005-0000-0000-000017340000}"/>
    <cellStyle name="Comma [0] 3832" xfId="41338" hidden="1" xr:uid="{00000000-0005-0000-0000-000018340000}"/>
    <cellStyle name="Comma [0] 3833" xfId="12070" hidden="1" xr:uid="{00000000-0005-0000-0000-000019340000}"/>
    <cellStyle name="Comma [0] 3833" xfId="41458" hidden="1" xr:uid="{00000000-0005-0000-0000-00001A340000}"/>
    <cellStyle name="Comma [0] 3834" xfId="12010" hidden="1" xr:uid="{00000000-0005-0000-0000-00001B340000}"/>
    <cellStyle name="Comma [0] 3834" xfId="41398" hidden="1" xr:uid="{00000000-0005-0000-0000-00001C340000}"/>
    <cellStyle name="Comma [0] 3835" xfId="12044" hidden="1" xr:uid="{00000000-0005-0000-0000-00001D340000}"/>
    <cellStyle name="Comma [0] 3835" xfId="41432" hidden="1" xr:uid="{00000000-0005-0000-0000-00001E340000}"/>
    <cellStyle name="Comma [0] 3836" xfId="12057" hidden="1" xr:uid="{00000000-0005-0000-0000-00001F340000}"/>
    <cellStyle name="Comma [0] 3836" xfId="41445" hidden="1" xr:uid="{00000000-0005-0000-0000-000020340000}"/>
    <cellStyle name="Comma [0] 3837" xfId="12085" hidden="1" xr:uid="{00000000-0005-0000-0000-000021340000}"/>
    <cellStyle name="Comma [0] 3837" xfId="41473" hidden="1" xr:uid="{00000000-0005-0000-0000-000022340000}"/>
    <cellStyle name="Comma [0] 3838" xfId="12048" hidden="1" xr:uid="{00000000-0005-0000-0000-000023340000}"/>
    <cellStyle name="Comma [0] 3838" xfId="41436" hidden="1" xr:uid="{00000000-0005-0000-0000-000024340000}"/>
    <cellStyle name="Comma [0] 3839" xfId="12008" hidden="1" xr:uid="{00000000-0005-0000-0000-000025340000}"/>
    <cellStyle name="Comma [0] 3839" xfId="41396" hidden="1" xr:uid="{00000000-0005-0000-0000-000026340000}"/>
    <cellStyle name="Comma [0] 384" xfId="5214" hidden="1" xr:uid="{00000000-0005-0000-0000-000027340000}"/>
    <cellStyle name="Comma [0] 384" xfId="34602" hidden="1" xr:uid="{00000000-0005-0000-0000-000028340000}"/>
    <cellStyle name="Comma [0] 3840" xfId="12087" hidden="1" xr:uid="{00000000-0005-0000-0000-000029340000}"/>
    <cellStyle name="Comma [0] 3840" xfId="41475" hidden="1" xr:uid="{00000000-0005-0000-0000-00002A340000}"/>
    <cellStyle name="Comma [0] 3841" xfId="12089" hidden="1" xr:uid="{00000000-0005-0000-0000-00002B340000}"/>
    <cellStyle name="Comma [0] 3841" xfId="41477" hidden="1" xr:uid="{00000000-0005-0000-0000-00002C340000}"/>
    <cellStyle name="Comma [0] 3842" xfId="11442" hidden="1" xr:uid="{00000000-0005-0000-0000-00002D340000}"/>
    <cellStyle name="Comma [0] 3842" xfId="40830" hidden="1" xr:uid="{00000000-0005-0000-0000-00002E340000}"/>
    <cellStyle name="Comma [0] 3843" xfId="11398" hidden="1" xr:uid="{00000000-0005-0000-0000-00002F340000}"/>
    <cellStyle name="Comma [0] 3843" xfId="40786" hidden="1" xr:uid="{00000000-0005-0000-0000-000030340000}"/>
    <cellStyle name="Comma [0] 3844" xfId="12095" hidden="1" xr:uid="{00000000-0005-0000-0000-000031340000}"/>
    <cellStyle name="Comma [0] 3844" xfId="41483" hidden="1" xr:uid="{00000000-0005-0000-0000-000032340000}"/>
    <cellStyle name="Comma [0] 3845" xfId="12101" hidden="1" xr:uid="{00000000-0005-0000-0000-000033340000}"/>
    <cellStyle name="Comma [0] 3845" xfId="41489" hidden="1" xr:uid="{00000000-0005-0000-0000-000034340000}"/>
    <cellStyle name="Comma [0] 3846" xfId="12103" hidden="1" xr:uid="{00000000-0005-0000-0000-000035340000}"/>
    <cellStyle name="Comma [0] 3846" xfId="41491" hidden="1" xr:uid="{00000000-0005-0000-0000-000036340000}"/>
    <cellStyle name="Comma [0] 3847" xfId="12094" hidden="1" xr:uid="{00000000-0005-0000-0000-000037340000}"/>
    <cellStyle name="Comma [0] 3847" xfId="41482" hidden="1" xr:uid="{00000000-0005-0000-0000-000038340000}"/>
    <cellStyle name="Comma [0] 3848" xfId="12099" hidden="1" xr:uid="{00000000-0005-0000-0000-000039340000}"/>
    <cellStyle name="Comma [0] 3848" xfId="41487" hidden="1" xr:uid="{00000000-0005-0000-0000-00003A340000}"/>
    <cellStyle name="Comma [0] 3849" xfId="12105" hidden="1" xr:uid="{00000000-0005-0000-0000-00003B340000}"/>
    <cellStyle name="Comma [0] 3849" xfId="41493" hidden="1" xr:uid="{00000000-0005-0000-0000-00003C340000}"/>
    <cellStyle name="Comma [0] 385" xfId="5177" hidden="1" xr:uid="{00000000-0005-0000-0000-00003D340000}"/>
    <cellStyle name="Comma [0] 385" xfId="34565" hidden="1" xr:uid="{00000000-0005-0000-0000-00003E340000}"/>
    <cellStyle name="Comma [0] 3850" xfId="12107" hidden="1" xr:uid="{00000000-0005-0000-0000-00003F340000}"/>
    <cellStyle name="Comma [0] 3850" xfId="41495" hidden="1" xr:uid="{00000000-0005-0000-0000-000040340000}"/>
    <cellStyle name="Comma [0] 3851" xfId="11399" hidden="1" xr:uid="{00000000-0005-0000-0000-000041340000}"/>
    <cellStyle name="Comma [0] 3851" xfId="40787" hidden="1" xr:uid="{00000000-0005-0000-0000-000042340000}"/>
    <cellStyle name="Comma [0] 3852" xfId="11377" hidden="1" xr:uid="{00000000-0005-0000-0000-000043340000}"/>
    <cellStyle name="Comma [0] 3852" xfId="40765" hidden="1" xr:uid="{00000000-0005-0000-0000-000044340000}"/>
    <cellStyle name="Comma [0] 3853" xfId="12118" hidden="1" xr:uid="{00000000-0005-0000-0000-000045340000}"/>
    <cellStyle name="Comma [0] 3853" xfId="41506" hidden="1" xr:uid="{00000000-0005-0000-0000-000046340000}"/>
    <cellStyle name="Comma [0] 3854" xfId="12127" hidden="1" xr:uid="{00000000-0005-0000-0000-000047340000}"/>
    <cellStyle name="Comma [0] 3854" xfId="41515" hidden="1" xr:uid="{00000000-0005-0000-0000-000048340000}"/>
    <cellStyle name="Comma [0] 3855" xfId="12138" hidden="1" xr:uid="{00000000-0005-0000-0000-000049340000}"/>
    <cellStyle name="Comma [0] 3855" xfId="41526" hidden="1" xr:uid="{00000000-0005-0000-0000-00004A340000}"/>
    <cellStyle name="Comma [0] 3856" xfId="12144" hidden="1" xr:uid="{00000000-0005-0000-0000-00004B340000}"/>
    <cellStyle name="Comma [0] 3856" xfId="41532" hidden="1" xr:uid="{00000000-0005-0000-0000-00004C340000}"/>
    <cellStyle name="Comma [0] 3857" xfId="12126" hidden="1" xr:uid="{00000000-0005-0000-0000-00004D340000}"/>
    <cellStyle name="Comma [0] 3857" xfId="41514" hidden="1" xr:uid="{00000000-0005-0000-0000-00004E340000}"/>
    <cellStyle name="Comma [0] 3858" xfId="12136" hidden="1" xr:uid="{00000000-0005-0000-0000-00004F340000}"/>
    <cellStyle name="Comma [0] 3858" xfId="41524" hidden="1" xr:uid="{00000000-0005-0000-0000-000050340000}"/>
    <cellStyle name="Comma [0] 3859" xfId="12156" hidden="1" xr:uid="{00000000-0005-0000-0000-000051340000}"/>
    <cellStyle name="Comma [0] 3859" xfId="41544" hidden="1" xr:uid="{00000000-0005-0000-0000-000052340000}"/>
    <cellStyle name="Comma [0] 386" xfId="5137" hidden="1" xr:uid="{00000000-0005-0000-0000-000053340000}"/>
    <cellStyle name="Comma [0] 386" xfId="34525" hidden="1" xr:uid="{00000000-0005-0000-0000-000054340000}"/>
    <cellStyle name="Comma [0] 3860" xfId="12158" hidden="1" xr:uid="{00000000-0005-0000-0000-000055340000}"/>
    <cellStyle name="Comma [0] 3860" xfId="41546" hidden="1" xr:uid="{00000000-0005-0000-0000-000056340000}"/>
    <cellStyle name="Comma [0] 3861" xfId="12109" hidden="1" xr:uid="{00000000-0005-0000-0000-000057340000}"/>
    <cellStyle name="Comma [0] 3861" xfId="41497" hidden="1" xr:uid="{00000000-0005-0000-0000-000058340000}"/>
    <cellStyle name="Comma [0] 3862" xfId="11365" hidden="1" xr:uid="{00000000-0005-0000-0000-000059340000}"/>
    <cellStyle name="Comma [0] 3862" xfId="40753" hidden="1" xr:uid="{00000000-0005-0000-0000-00005A340000}"/>
    <cellStyle name="Comma [0] 3863" xfId="12112" hidden="1" xr:uid="{00000000-0005-0000-0000-00005B340000}"/>
    <cellStyle name="Comma [0] 3863" xfId="41500" hidden="1" xr:uid="{00000000-0005-0000-0000-00005C340000}"/>
    <cellStyle name="Comma [0] 3864" xfId="11376" hidden="1" xr:uid="{00000000-0005-0000-0000-00005D340000}"/>
    <cellStyle name="Comma [0] 3864" xfId="40764" hidden="1" xr:uid="{00000000-0005-0000-0000-00005E340000}"/>
    <cellStyle name="Comma [0] 3865" xfId="11375" hidden="1" xr:uid="{00000000-0005-0000-0000-00005F340000}"/>
    <cellStyle name="Comma [0] 3865" xfId="40763" hidden="1" xr:uid="{00000000-0005-0000-0000-000060340000}"/>
    <cellStyle name="Comma [0] 3866" xfId="12163" hidden="1" xr:uid="{00000000-0005-0000-0000-000061340000}"/>
    <cellStyle name="Comma [0] 3866" xfId="41551" hidden="1" xr:uid="{00000000-0005-0000-0000-000062340000}"/>
    <cellStyle name="Comma [0] 3867" xfId="11451" hidden="1" xr:uid="{00000000-0005-0000-0000-000063340000}"/>
    <cellStyle name="Comma [0] 3867" xfId="40839" hidden="1" xr:uid="{00000000-0005-0000-0000-000064340000}"/>
    <cellStyle name="Comma [0] 3868" xfId="11652" hidden="1" xr:uid="{00000000-0005-0000-0000-000065340000}"/>
    <cellStyle name="Comma [0] 3868" xfId="41040" hidden="1" xr:uid="{00000000-0005-0000-0000-000066340000}"/>
    <cellStyle name="Comma [0] 3869" xfId="12175" hidden="1" xr:uid="{00000000-0005-0000-0000-000067340000}"/>
    <cellStyle name="Comma [0] 3869" xfId="41563" hidden="1" xr:uid="{00000000-0005-0000-0000-000068340000}"/>
    <cellStyle name="Comma [0] 387" xfId="5216" hidden="1" xr:uid="{00000000-0005-0000-0000-000069340000}"/>
    <cellStyle name="Comma [0] 387" xfId="34604" hidden="1" xr:uid="{00000000-0005-0000-0000-00006A340000}"/>
    <cellStyle name="Comma [0] 3870" xfId="12177" hidden="1" xr:uid="{00000000-0005-0000-0000-00006B340000}"/>
    <cellStyle name="Comma [0] 3870" xfId="41565" hidden="1" xr:uid="{00000000-0005-0000-0000-00006C340000}"/>
    <cellStyle name="Comma [0] 3871" xfId="12166" hidden="1" xr:uid="{00000000-0005-0000-0000-00006D340000}"/>
    <cellStyle name="Comma [0] 3871" xfId="41554" hidden="1" xr:uid="{00000000-0005-0000-0000-00006E340000}"/>
    <cellStyle name="Comma [0] 3872" xfId="12174" hidden="1" xr:uid="{00000000-0005-0000-0000-00006F340000}"/>
    <cellStyle name="Comma [0] 3872" xfId="41562" hidden="1" xr:uid="{00000000-0005-0000-0000-000070340000}"/>
    <cellStyle name="Comma [0] 3873" xfId="11661" hidden="1" xr:uid="{00000000-0005-0000-0000-000071340000}"/>
    <cellStyle name="Comma [0] 3873" xfId="41049" hidden="1" xr:uid="{00000000-0005-0000-0000-000072340000}"/>
    <cellStyle name="Comma [0] 3874" xfId="12160" hidden="1" xr:uid="{00000000-0005-0000-0000-000073340000}"/>
    <cellStyle name="Comma [0] 3874" xfId="41548" hidden="1" xr:uid="{00000000-0005-0000-0000-000074340000}"/>
    <cellStyle name="Comma [0] 3875" xfId="12193" hidden="1" xr:uid="{00000000-0005-0000-0000-000075340000}"/>
    <cellStyle name="Comma [0] 3875" xfId="41581" hidden="1" xr:uid="{00000000-0005-0000-0000-000076340000}"/>
    <cellStyle name="Comma [0] 3876" xfId="12201" hidden="1" xr:uid="{00000000-0005-0000-0000-000077340000}"/>
    <cellStyle name="Comma [0] 3876" xfId="41589" hidden="1" xr:uid="{00000000-0005-0000-0000-000078340000}"/>
    <cellStyle name="Comma [0] 3877" xfId="12110" hidden="1" xr:uid="{00000000-0005-0000-0000-000079340000}"/>
    <cellStyle name="Comma [0] 3877" xfId="41498" hidden="1" xr:uid="{00000000-0005-0000-0000-00007A340000}"/>
    <cellStyle name="Comma [0] 3878" xfId="12189" hidden="1" xr:uid="{00000000-0005-0000-0000-00007B340000}"/>
    <cellStyle name="Comma [0] 3878" xfId="41577" hidden="1" xr:uid="{00000000-0005-0000-0000-00007C340000}"/>
    <cellStyle name="Comma [0] 3879" xfId="12210" hidden="1" xr:uid="{00000000-0005-0000-0000-00007D340000}"/>
    <cellStyle name="Comma [0] 3879" xfId="41598" hidden="1" xr:uid="{00000000-0005-0000-0000-00007E340000}"/>
    <cellStyle name="Comma [0] 388" xfId="5218" hidden="1" xr:uid="{00000000-0005-0000-0000-00007F340000}"/>
    <cellStyle name="Comma [0] 388" xfId="34606" hidden="1" xr:uid="{00000000-0005-0000-0000-000080340000}"/>
    <cellStyle name="Comma [0] 3880" xfId="12212" hidden="1" xr:uid="{00000000-0005-0000-0000-000081340000}"/>
    <cellStyle name="Comma [0] 3880" xfId="41600" hidden="1" xr:uid="{00000000-0005-0000-0000-000082340000}"/>
    <cellStyle name="Comma [0] 3881" xfId="12171" hidden="1" xr:uid="{00000000-0005-0000-0000-000083340000}"/>
    <cellStyle name="Comma [0] 3881" xfId="41559" hidden="1" xr:uid="{00000000-0005-0000-0000-000084340000}"/>
    <cellStyle name="Comma [0] 3882" xfId="12116" hidden="1" xr:uid="{00000000-0005-0000-0000-000085340000}"/>
    <cellStyle name="Comma [0] 3882" xfId="41504" hidden="1" xr:uid="{00000000-0005-0000-0000-000086340000}"/>
    <cellStyle name="Comma [0] 3883" xfId="12169" hidden="1" xr:uid="{00000000-0005-0000-0000-000087340000}"/>
    <cellStyle name="Comma [0] 3883" xfId="41557" hidden="1" xr:uid="{00000000-0005-0000-0000-000088340000}"/>
    <cellStyle name="Comma [0] 3884" xfId="12153" hidden="1" xr:uid="{00000000-0005-0000-0000-000089340000}"/>
    <cellStyle name="Comma [0] 3884" xfId="41541" hidden="1" xr:uid="{00000000-0005-0000-0000-00008A340000}"/>
    <cellStyle name="Comma [0] 3885" xfId="12149" hidden="1" xr:uid="{00000000-0005-0000-0000-00008B340000}"/>
    <cellStyle name="Comma [0] 3885" xfId="41537" hidden="1" xr:uid="{00000000-0005-0000-0000-00008C340000}"/>
    <cellStyle name="Comma [0] 3886" xfId="12220" hidden="1" xr:uid="{00000000-0005-0000-0000-00008D340000}"/>
    <cellStyle name="Comma [0] 3886" xfId="41608" hidden="1" xr:uid="{00000000-0005-0000-0000-00008E340000}"/>
    <cellStyle name="Comma [0] 3887" xfId="12092" hidden="1" xr:uid="{00000000-0005-0000-0000-00008F340000}"/>
    <cellStyle name="Comma [0] 3887" xfId="41480" hidden="1" xr:uid="{00000000-0005-0000-0000-000090340000}"/>
    <cellStyle name="Comma [0] 3888" xfId="11400" hidden="1" xr:uid="{00000000-0005-0000-0000-000091340000}"/>
    <cellStyle name="Comma [0] 3888" xfId="40788" hidden="1" xr:uid="{00000000-0005-0000-0000-000092340000}"/>
    <cellStyle name="Comma [0] 3889" xfId="12228" hidden="1" xr:uid="{00000000-0005-0000-0000-000093340000}"/>
    <cellStyle name="Comma [0] 3889" xfId="41616" hidden="1" xr:uid="{00000000-0005-0000-0000-000094340000}"/>
    <cellStyle name="Comma [0] 389" xfId="3626" hidden="1" xr:uid="{00000000-0005-0000-0000-000095340000}"/>
    <cellStyle name="Comma [0] 389" xfId="33015" hidden="1" xr:uid="{00000000-0005-0000-0000-000096340000}"/>
    <cellStyle name="Comma [0] 3890" xfId="12230" hidden="1" xr:uid="{00000000-0005-0000-0000-000097340000}"/>
    <cellStyle name="Comma [0] 3890" xfId="41618" hidden="1" xr:uid="{00000000-0005-0000-0000-000098340000}"/>
    <cellStyle name="Comma [0] 3891" xfId="12179" hidden="1" xr:uid="{00000000-0005-0000-0000-000099340000}"/>
    <cellStyle name="Comma [0] 3891" xfId="41567" hidden="1" xr:uid="{00000000-0005-0000-0000-00009A340000}"/>
    <cellStyle name="Comma [0] 3892" xfId="12155" hidden="1" xr:uid="{00000000-0005-0000-0000-00009B340000}"/>
    <cellStyle name="Comma [0] 3892" xfId="41543" hidden="1" xr:uid="{00000000-0005-0000-0000-00009C340000}"/>
    <cellStyle name="Comma [0] 3893" xfId="12190" hidden="1" xr:uid="{00000000-0005-0000-0000-00009D340000}"/>
    <cellStyle name="Comma [0] 3893" xfId="41578" hidden="1" xr:uid="{00000000-0005-0000-0000-00009E340000}"/>
    <cellStyle name="Comma [0] 3894" xfId="12122" hidden="1" xr:uid="{00000000-0005-0000-0000-00009F340000}"/>
    <cellStyle name="Comma [0] 3894" xfId="41510" hidden="1" xr:uid="{00000000-0005-0000-0000-0000A0340000}"/>
    <cellStyle name="Comma [0] 3895" xfId="12192" hidden="1" xr:uid="{00000000-0005-0000-0000-0000A1340000}"/>
    <cellStyle name="Comma [0] 3895" xfId="41580" hidden="1" xr:uid="{00000000-0005-0000-0000-0000A2340000}"/>
    <cellStyle name="Comma [0] 3896" xfId="12237" hidden="1" xr:uid="{00000000-0005-0000-0000-0000A3340000}"/>
    <cellStyle name="Comma [0] 3896" xfId="41625" hidden="1" xr:uid="{00000000-0005-0000-0000-0000A4340000}"/>
    <cellStyle name="Comma [0] 3897" xfId="12180" hidden="1" xr:uid="{00000000-0005-0000-0000-0000A5340000}"/>
    <cellStyle name="Comma [0] 3897" xfId="41568" hidden="1" xr:uid="{00000000-0005-0000-0000-0000A6340000}"/>
    <cellStyle name="Comma [0] 3898" xfId="12137" hidden="1" xr:uid="{00000000-0005-0000-0000-0000A7340000}"/>
    <cellStyle name="Comma [0] 3898" xfId="41525" hidden="1" xr:uid="{00000000-0005-0000-0000-0000A8340000}"/>
    <cellStyle name="Comma [0] 3899" xfId="12243" hidden="1" xr:uid="{00000000-0005-0000-0000-0000A9340000}"/>
    <cellStyle name="Comma [0] 3899" xfId="41631" hidden="1" xr:uid="{00000000-0005-0000-0000-0000AA340000}"/>
    <cellStyle name="Comma [0] 39" xfId="61745" hidden="1" xr:uid="{00000000-0005-0000-0000-0000CF340000}"/>
    <cellStyle name="Comma [0] 39" xfId="62640" hidden="1" xr:uid="{00000000-0005-0000-0000-0000DA340000}"/>
    <cellStyle name="Comma [0] 39" xfId="62483" hidden="1" xr:uid="{00000000-0005-0000-0000-0000D8340000}"/>
    <cellStyle name="Comma [0] 39" xfId="1223" hidden="1" xr:uid="{00000000-0005-0000-0000-0000B9340000}"/>
    <cellStyle name="Comma [0] 39" xfId="1551" hidden="1" xr:uid="{00000000-0005-0000-0000-0000BD340000}"/>
    <cellStyle name="Comma [0] 39" xfId="1726" hidden="1" xr:uid="{00000000-0005-0000-0000-0000BE340000}"/>
    <cellStyle name="Comma [0] 39" xfId="63050" hidden="1" xr:uid="{00000000-0005-0000-0000-0000DF340000}"/>
    <cellStyle name="Comma [0] 39" xfId="1056" hidden="1" xr:uid="{00000000-0005-0000-0000-0000B6340000}"/>
    <cellStyle name="Comma [0] 39" xfId="62970" hidden="1" xr:uid="{00000000-0005-0000-0000-0000DE340000}"/>
    <cellStyle name="Comma [0] 39" xfId="1376" hidden="1" xr:uid="{00000000-0005-0000-0000-0000B8340000}"/>
    <cellStyle name="Comma [0] 39" xfId="2199" hidden="1" xr:uid="{00000000-0005-0000-0000-0000C3340000}"/>
    <cellStyle name="Comma [0] 39" xfId="2362" hidden="1" xr:uid="{00000000-0005-0000-0000-0000C4340000}"/>
    <cellStyle name="Comma [0] 39" xfId="543" hidden="1" xr:uid="{00000000-0005-0000-0000-0000B1340000}"/>
    <cellStyle name="Comma [0] 39" xfId="718" hidden="1" xr:uid="{00000000-0005-0000-0000-0000B2340000}"/>
    <cellStyle name="Comma [0] 39" xfId="870" hidden="1" xr:uid="{00000000-0005-0000-0000-0000B3340000}"/>
    <cellStyle name="Comma [0] 39" xfId="2211" hidden="1" xr:uid="{00000000-0005-0000-0000-0000C5340000}"/>
    <cellStyle name="Comma [0] 39" xfId="1868" hidden="1" xr:uid="{00000000-0005-0000-0000-0000BF340000}"/>
    <cellStyle name="Comma [0] 39" xfId="63132" hidden="1" xr:uid="{00000000-0005-0000-0000-0000E0340000}"/>
    <cellStyle name="Comma [0] 39" xfId="1879" hidden="1" xr:uid="{00000000-0005-0000-0000-0000C1340000}"/>
    <cellStyle name="Comma [0] 39" xfId="370" hidden="1" xr:uid="{00000000-0005-0000-0000-0000AE340000}"/>
    <cellStyle name="Comma [0] 39" xfId="532" hidden="1" xr:uid="{00000000-0005-0000-0000-0000AF340000}"/>
    <cellStyle name="Comma [0] 39" xfId="1398" hidden="1" xr:uid="{00000000-0005-0000-0000-0000BA340000}"/>
    <cellStyle name="Comma [0] 39" xfId="1540" hidden="1" xr:uid="{00000000-0005-0000-0000-0000BB340000}"/>
    <cellStyle name="Comma [0] 39" xfId="1704" hidden="1" xr:uid="{00000000-0005-0000-0000-0000BC340000}"/>
    <cellStyle name="Comma [0] 39" xfId="696" hidden="1" xr:uid="{00000000-0005-0000-0000-0000B0340000}"/>
    <cellStyle name="Comma [0] 39" xfId="1034" hidden="1" xr:uid="{00000000-0005-0000-0000-0000B4340000}"/>
    <cellStyle name="Comma [0] 39" xfId="881" hidden="1" xr:uid="{00000000-0005-0000-0000-0000B5340000}"/>
    <cellStyle name="Comma [0] 39" xfId="61909" hidden="1" xr:uid="{00000000-0005-0000-0000-0000D1340000}"/>
    <cellStyle name="Comma [0] 39" xfId="62239" hidden="1" xr:uid="{00000000-0005-0000-0000-0000D5340000}"/>
    <cellStyle name="Comma [0] 39" xfId="62321" hidden="1" xr:uid="{00000000-0005-0000-0000-0000D6340000}"/>
    <cellStyle name="Comma [0] 39" xfId="195" hidden="1" xr:uid="{00000000-0005-0000-0000-0000AD340000}"/>
    <cellStyle name="Comma [0] 39" xfId="61665" hidden="1" xr:uid="{00000000-0005-0000-0000-0000CE340000}"/>
    <cellStyle name="Comma [0] 39" xfId="348" hidden="1" xr:uid="{00000000-0005-0000-0000-0000AC340000}"/>
    <cellStyle name="Comma [0] 39" xfId="61827" hidden="1" xr:uid="{00000000-0005-0000-0000-0000D0340000}"/>
    <cellStyle name="Comma [0] 39" xfId="62724" hidden="1" xr:uid="{00000000-0005-0000-0000-0000DB340000}"/>
    <cellStyle name="Comma [0] 39" xfId="62806" hidden="1" xr:uid="{00000000-0005-0000-0000-0000DC340000}"/>
    <cellStyle name="Comma [0] 39" xfId="61252" hidden="1" xr:uid="{00000000-0005-0000-0000-0000C9340000}"/>
    <cellStyle name="Comma [0] 39" xfId="61334" hidden="1" xr:uid="{00000000-0005-0000-0000-0000CA340000}"/>
    <cellStyle name="Comma [0] 39" xfId="61418" hidden="1" xr:uid="{00000000-0005-0000-0000-0000CB340000}"/>
    <cellStyle name="Comma [0] 39" xfId="62888" hidden="1" xr:uid="{00000000-0005-0000-0000-0000DD340000}"/>
    <cellStyle name="Comma [0] 39" xfId="62401" hidden="1" xr:uid="{00000000-0005-0000-0000-0000D7340000}"/>
    <cellStyle name="Comma [0] 39" xfId="184" hidden="1" xr:uid="{00000000-0005-0000-0000-0000AB340000}"/>
    <cellStyle name="Comma [0] 39" xfId="62558" hidden="1" xr:uid="{00000000-0005-0000-0000-0000D9340000}"/>
    <cellStyle name="Comma [0] 39" xfId="2382" hidden="1" xr:uid="{00000000-0005-0000-0000-0000C6340000}"/>
    <cellStyle name="Comma [0] 39" xfId="4583" hidden="1" xr:uid="{00000000-0005-0000-0000-0000C7340000}"/>
    <cellStyle name="Comma [0] 39" xfId="61991" hidden="1" xr:uid="{00000000-0005-0000-0000-0000D2340000}"/>
    <cellStyle name="Comma [0] 39" xfId="62075" hidden="1" xr:uid="{00000000-0005-0000-0000-0000D3340000}"/>
    <cellStyle name="Comma [0] 39" xfId="62157" hidden="1" xr:uid="{00000000-0005-0000-0000-0000D4340000}"/>
    <cellStyle name="Comma [0] 39" xfId="33971" hidden="1" xr:uid="{00000000-0005-0000-0000-0000C8340000}"/>
    <cellStyle name="Comma [0] 39" xfId="61500" hidden="1" xr:uid="{00000000-0005-0000-0000-0000CC340000}"/>
    <cellStyle name="Comma [0] 39" xfId="61583" hidden="1" xr:uid="{00000000-0005-0000-0000-0000CD340000}"/>
    <cellStyle name="Comma [0] 39" xfId="2054" hidden="1" xr:uid="{00000000-0005-0000-0000-0000C2340000}"/>
    <cellStyle name="Comma [0] 39" xfId="2032" hidden="1" xr:uid="{00000000-0005-0000-0000-0000C0340000}"/>
    <cellStyle name="Comma [0] 39" xfId="1212" hidden="1" xr:uid="{00000000-0005-0000-0000-0000B7340000}"/>
    <cellStyle name="Comma [0] 390" xfId="3641" hidden="1" xr:uid="{00000000-0005-0000-0000-0000E1340000}"/>
    <cellStyle name="Comma [0] 390" xfId="33030" hidden="1" xr:uid="{00000000-0005-0000-0000-0000E2340000}"/>
    <cellStyle name="Comma [0] 3900" xfId="12245" hidden="1" xr:uid="{00000000-0005-0000-0000-0000E3340000}"/>
    <cellStyle name="Comma [0] 3900" xfId="41633" hidden="1" xr:uid="{00000000-0005-0000-0000-0000E4340000}"/>
    <cellStyle name="Comma [0] 3901" xfId="12198" hidden="1" xr:uid="{00000000-0005-0000-0000-0000E5340000}"/>
    <cellStyle name="Comma [0] 3901" xfId="41586" hidden="1" xr:uid="{00000000-0005-0000-0000-0000E6340000}"/>
    <cellStyle name="Comma [0] 3902" xfId="12204" hidden="1" xr:uid="{00000000-0005-0000-0000-0000E7340000}"/>
    <cellStyle name="Comma [0] 3902" xfId="41592" hidden="1" xr:uid="{00000000-0005-0000-0000-0000E8340000}"/>
    <cellStyle name="Comma [0] 3903" xfId="12091" hidden="1" xr:uid="{00000000-0005-0000-0000-0000E9340000}"/>
    <cellStyle name="Comma [0] 3903" xfId="41479" hidden="1" xr:uid="{00000000-0005-0000-0000-0000EA340000}"/>
    <cellStyle name="Comma [0] 3904" xfId="12154" hidden="1" xr:uid="{00000000-0005-0000-0000-0000EB340000}"/>
    <cellStyle name="Comma [0] 3904" xfId="41542" hidden="1" xr:uid="{00000000-0005-0000-0000-0000EC340000}"/>
    <cellStyle name="Comma [0] 3905" xfId="12162" hidden="1" xr:uid="{00000000-0005-0000-0000-0000ED340000}"/>
    <cellStyle name="Comma [0] 3905" xfId="41550" hidden="1" xr:uid="{00000000-0005-0000-0000-0000EE340000}"/>
    <cellStyle name="Comma [0] 3906" xfId="12251" hidden="1" xr:uid="{00000000-0005-0000-0000-0000EF340000}"/>
    <cellStyle name="Comma [0] 3906" xfId="41639" hidden="1" xr:uid="{00000000-0005-0000-0000-0000F0340000}"/>
    <cellStyle name="Comma [0] 3907" xfId="12165" hidden="1" xr:uid="{00000000-0005-0000-0000-0000F1340000}"/>
    <cellStyle name="Comma [0] 3907" xfId="41553" hidden="1" xr:uid="{00000000-0005-0000-0000-0000F2340000}"/>
    <cellStyle name="Comma [0] 3908" xfId="12125" hidden="1" xr:uid="{00000000-0005-0000-0000-0000F3340000}"/>
    <cellStyle name="Comma [0] 3908" xfId="41513" hidden="1" xr:uid="{00000000-0005-0000-0000-0000F4340000}"/>
    <cellStyle name="Comma [0] 3909" xfId="12256" hidden="1" xr:uid="{00000000-0005-0000-0000-0000F5340000}"/>
    <cellStyle name="Comma [0] 3909" xfId="41644" hidden="1" xr:uid="{00000000-0005-0000-0000-0000F6340000}"/>
    <cellStyle name="Comma [0] 391" xfId="3645" hidden="1" xr:uid="{00000000-0005-0000-0000-0000F7340000}"/>
    <cellStyle name="Comma [0] 391" xfId="33034" hidden="1" xr:uid="{00000000-0005-0000-0000-0000F8340000}"/>
    <cellStyle name="Comma [0] 3910" xfId="12258" hidden="1" xr:uid="{00000000-0005-0000-0000-0000F9340000}"/>
    <cellStyle name="Comma [0] 3910" xfId="41646" hidden="1" xr:uid="{00000000-0005-0000-0000-0000FA340000}"/>
    <cellStyle name="Comma [0] 3911" xfId="12217" hidden="1" xr:uid="{00000000-0005-0000-0000-0000FB340000}"/>
    <cellStyle name="Comma [0] 3911" xfId="41605" hidden="1" xr:uid="{00000000-0005-0000-0000-0000FC340000}"/>
    <cellStyle name="Comma [0] 3912" xfId="12223" hidden="1" xr:uid="{00000000-0005-0000-0000-0000FD340000}"/>
    <cellStyle name="Comma [0] 3912" xfId="41611" hidden="1" xr:uid="{00000000-0005-0000-0000-0000FE340000}"/>
    <cellStyle name="Comma [0] 3913" xfId="12124" hidden="1" xr:uid="{00000000-0005-0000-0000-0000FF340000}"/>
    <cellStyle name="Comma [0] 3913" xfId="41512" hidden="1" xr:uid="{00000000-0005-0000-0000-000000350000}"/>
    <cellStyle name="Comma [0] 3914" xfId="12205" hidden="1" xr:uid="{00000000-0005-0000-0000-000001350000}"/>
    <cellStyle name="Comma [0] 3914" xfId="41593" hidden="1" xr:uid="{00000000-0005-0000-0000-000002350000}"/>
    <cellStyle name="Comma [0] 3915" xfId="12184" hidden="1" xr:uid="{00000000-0005-0000-0000-000003350000}"/>
    <cellStyle name="Comma [0] 3915" xfId="41572" hidden="1" xr:uid="{00000000-0005-0000-0000-000004350000}"/>
    <cellStyle name="Comma [0] 3916" xfId="12262" hidden="1" xr:uid="{00000000-0005-0000-0000-000005350000}"/>
    <cellStyle name="Comma [0] 3916" xfId="41650" hidden="1" xr:uid="{00000000-0005-0000-0000-000006350000}"/>
    <cellStyle name="Comma [0] 3917" xfId="12203" hidden="1" xr:uid="{00000000-0005-0000-0000-000007350000}"/>
    <cellStyle name="Comma [0] 3917" xfId="41591" hidden="1" xr:uid="{00000000-0005-0000-0000-000008350000}"/>
    <cellStyle name="Comma [0] 3918" xfId="12141" hidden="1" xr:uid="{00000000-0005-0000-0000-000009350000}"/>
    <cellStyle name="Comma [0] 3918" xfId="41529" hidden="1" xr:uid="{00000000-0005-0000-0000-00000A350000}"/>
    <cellStyle name="Comma [0] 3919" xfId="12269" hidden="1" xr:uid="{00000000-0005-0000-0000-00000B350000}"/>
    <cellStyle name="Comma [0] 3919" xfId="41657" hidden="1" xr:uid="{00000000-0005-0000-0000-00000C350000}"/>
    <cellStyle name="Comma [0] 392" xfId="5223" hidden="1" xr:uid="{00000000-0005-0000-0000-00000D350000}"/>
    <cellStyle name="Comma [0] 392" xfId="34611" hidden="1" xr:uid="{00000000-0005-0000-0000-00000E350000}"/>
    <cellStyle name="Comma [0] 3920" xfId="12271" hidden="1" xr:uid="{00000000-0005-0000-0000-00000F350000}"/>
    <cellStyle name="Comma [0] 3920" xfId="41659" hidden="1" xr:uid="{00000000-0005-0000-0000-000010350000}"/>
    <cellStyle name="Comma [0] 3921" xfId="12235" hidden="1" xr:uid="{00000000-0005-0000-0000-000011350000}"/>
    <cellStyle name="Comma [0] 3921" xfId="41623" hidden="1" xr:uid="{00000000-0005-0000-0000-000012350000}"/>
    <cellStyle name="Comma [0] 3922" xfId="12240" hidden="1" xr:uid="{00000000-0005-0000-0000-000013350000}"/>
    <cellStyle name="Comma [0] 3922" xfId="41628" hidden="1" xr:uid="{00000000-0005-0000-0000-000014350000}"/>
    <cellStyle name="Comma [0] 3923" xfId="11670" hidden="1" xr:uid="{00000000-0005-0000-0000-000015350000}"/>
    <cellStyle name="Comma [0] 3923" xfId="41058" hidden="1" xr:uid="{00000000-0005-0000-0000-000016350000}"/>
    <cellStyle name="Comma [0] 3924" xfId="12224" hidden="1" xr:uid="{00000000-0005-0000-0000-000017350000}"/>
    <cellStyle name="Comma [0] 3924" xfId="41612" hidden="1" xr:uid="{00000000-0005-0000-0000-000018350000}"/>
    <cellStyle name="Comma [0] 3925" xfId="12129" hidden="1" xr:uid="{00000000-0005-0000-0000-000019350000}"/>
    <cellStyle name="Comma [0] 3925" xfId="41517" hidden="1" xr:uid="{00000000-0005-0000-0000-00001A350000}"/>
    <cellStyle name="Comma [0] 3926" xfId="12275" hidden="1" xr:uid="{00000000-0005-0000-0000-00001B350000}"/>
    <cellStyle name="Comma [0] 3926" xfId="41663" hidden="1" xr:uid="{00000000-0005-0000-0000-00001C350000}"/>
    <cellStyle name="Comma [0] 3927" xfId="12222" hidden="1" xr:uid="{00000000-0005-0000-0000-00001D350000}"/>
    <cellStyle name="Comma [0] 3927" xfId="41610" hidden="1" xr:uid="{00000000-0005-0000-0000-00001E350000}"/>
    <cellStyle name="Comma [0] 3928" xfId="12161" hidden="1" xr:uid="{00000000-0005-0000-0000-00001F350000}"/>
    <cellStyle name="Comma [0] 3928" xfId="41549" hidden="1" xr:uid="{00000000-0005-0000-0000-000020350000}"/>
    <cellStyle name="Comma [0] 3929" xfId="12279" hidden="1" xr:uid="{00000000-0005-0000-0000-000021350000}"/>
    <cellStyle name="Comma [0] 3929" xfId="41667" hidden="1" xr:uid="{00000000-0005-0000-0000-000022350000}"/>
    <cellStyle name="Comma [0] 393" xfId="5225" hidden="1" xr:uid="{00000000-0005-0000-0000-000023350000}"/>
    <cellStyle name="Comma [0] 393" xfId="34613" hidden="1" xr:uid="{00000000-0005-0000-0000-000024350000}"/>
    <cellStyle name="Comma [0] 3930" xfId="12281" hidden="1" xr:uid="{00000000-0005-0000-0000-000025350000}"/>
    <cellStyle name="Comma [0] 3930" xfId="41669" hidden="1" xr:uid="{00000000-0005-0000-0000-000026350000}"/>
    <cellStyle name="Comma [0] 3931" xfId="12249" hidden="1" xr:uid="{00000000-0005-0000-0000-000027350000}"/>
    <cellStyle name="Comma [0] 3931" xfId="41637" hidden="1" xr:uid="{00000000-0005-0000-0000-000028350000}"/>
    <cellStyle name="Comma [0] 3932" xfId="12253" hidden="1" xr:uid="{00000000-0005-0000-0000-000029350000}"/>
    <cellStyle name="Comma [0] 3932" xfId="41641" hidden="1" xr:uid="{00000000-0005-0000-0000-00002A350000}"/>
    <cellStyle name="Comma [0] 3933" xfId="12143" hidden="1" xr:uid="{00000000-0005-0000-0000-00002B350000}"/>
    <cellStyle name="Comma [0] 3933" xfId="41531" hidden="1" xr:uid="{00000000-0005-0000-0000-00002C350000}"/>
    <cellStyle name="Comma [0] 3934" xfId="12241" hidden="1" xr:uid="{00000000-0005-0000-0000-00002D350000}"/>
    <cellStyle name="Comma [0] 3934" xfId="41629" hidden="1" xr:uid="{00000000-0005-0000-0000-00002E350000}"/>
    <cellStyle name="Comma [0] 3935" xfId="12133" hidden="1" xr:uid="{00000000-0005-0000-0000-00002F350000}"/>
    <cellStyle name="Comma [0] 3935" xfId="41521" hidden="1" xr:uid="{00000000-0005-0000-0000-000030350000}"/>
    <cellStyle name="Comma [0] 3936" xfId="12285" hidden="1" xr:uid="{00000000-0005-0000-0000-000031350000}"/>
    <cellStyle name="Comma [0] 3936" xfId="41673" hidden="1" xr:uid="{00000000-0005-0000-0000-000032350000}"/>
    <cellStyle name="Comma [0] 3937" xfId="12239" hidden="1" xr:uid="{00000000-0005-0000-0000-000033350000}"/>
    <cellStyle name="Comma [0] 3937" xfId="41627" hidden="1" xr:uid="{00000000-0005-0000-0000-000034350000}"/>
    <cellStyle name="Comma [0] 3938" xfId="12208" hidden="1" xr:uid="{00000000-0005-0000-0000-000035350000}"/>
    <cellStyle name="Comma [0] 3938" xfId="41596" hidden="1" xr:uid="{00000000-0005-0000-0000-000036350000}"/>
    <cellStyle name="Comma [0] 3939" xfId="12289" hidden="1" xr:uid="{00000000-0005-0000-0000-000037350000}"/>
    <cellStyle name="Comma [0] 3939" xfId="41677" hidden="1" xr:uid="{00000000-0005-0000-0000-000038350000}"/>
    <cellStyle name="Comma [0] 394" xfId="3640" hidden="1" xr:uid="{00000000-0005-0000-0000-000039350000}"/>
    <cellStyle name="Comma [0] 394" xfId="33029" hidden="1" xr:uid="{00000000-0005-0000-0000-00003A350000}"/>
    <cellStyle name="Comma [0] 3940" xfId="12291" hidden="1" xr:uid="{00000000-0005-0000-0000-00003B350000}"/>
    <cellStyle name="Comma [0] 3940" xfId="41679" hidden="1" xr:uid="{00000000-0005-0000-0000-00003C350000}"/>
    <cellStyle name="Comma [0] 3941" xfId="12277" hidden="1" xr:uid="{00000000-0005-0000-0000-00003D350000}"/>
    <cellStyle name="Comma [0] 3941" xfId="41665" hidden="1" xr:uid="{00000000-0005-0000-0000-00003E350000}"/>
    <cellStyle name="Comma [0] 3942" xfId="12264" hidden="1" xr:uid="{00000000-0005-0000-0000-00003F350000}"/>
    <cellStyle name="Comma [0] 3942" xfId="41652" hidden="1" xr:uid="{00000000-0005-0000-0000-000040350000}"/>
    <cellStyle name="Comma [0] 3943" xfId="12288" hidden="1" xr:uid="{00000000-0005-0000-0000-000041350000}"/>
    <cellStyle name="Comma [0] 3943" xfId="41676" hidden="1" xr:uid="{00000000-0005-0000-0000-000042350000}"/>
    <cellStyle name="Comma [0] 3944" xfId="12254" hidden="1" xr:uid="{00000000-0005-0000-0000-000043350000}"/>
    <cellStyle name="Comma [0] 3944" xfId="41642" hidden="1" xr:uid="{00000000-0005-0000-0000-000044350000}"/>
    <cellStyle name="Comma [0] 3945" xfId="12226" hidden="1" xr:uid="{00000000-0005-0000-0000-000045350000}"/>
    <cellStyle name="Comma [0] 3945" xfId="41614" hidden="1" xr:uid="{00000000-0005-0000-0000-000046350000}"/>
    <cellStyle name="Comma [0] 3946" xfId="12293" hidden="1" xr:uid="{00000000-0005-0000-0000-000047350000}"/>
    <cellStyle name="Comma [0] 3946" xfId="41681" hidden="1" xr:uid="{00000000-0005-0000-0000-000048350000}"/>
    <cellStyle name="Comma [0] 3947" xfId="12250" hidden="1" xr:uid="{00000000-0005-0000-0000-000049350000}"/>
    <cellStyle name="Comma [0] 3947" xfId="41638" hidden="1" xr:uid="{00000000-0005-0000-0000-00004A350000}"/>
    <cellStyle name="Comma [0] 3948" xfId="12284" hidden="1" xr:uid="{00000000-0005-0000-0000-00004B350000}"/>
    <cellStyle name="Comma [0] 3948" xfId="41672" hidden="1" xr:uid="{00000000-0005-0000-0000-00004C350000}"/>
    <cellStyle name="Comma [0] 3949" xfId="12297" hidden="1" xr:uid="{00000000-0005-0000-0000-00004D350000}"/>
    <cellStyle name="Comma [0] 3949" xfId="41685" hidden="1" xr:uid="{00000000-0005-0000-0000-00004E350000}"/>
    <cellStyle name="Comma [0] 395" xfId="5221" hidden="1" xr:uid="{00000000-0005-0000-0000-00004F350000}"/>
    <cellStyle name="Comma [0] 395" xfId="34609" hidden="1" xr:uid="{00000000-0005-0000-0000-000050350000}"/>
    <cellStyle name="Comma [0] 3950" xfId="12299" hidden="1" xr:uid="{00000000-0005-0000-0000-000051350000}"/>
    <cellStyle name="Comma [0] 3950" xfId="41687" hidden="1" xr:uid="{00000000-0005-0000-0000-000052350000}"/>
    <cellStyle name="Comma [0] 3951" xfId="12167" hidden="1" xr:uid="{00000000-0005-0000-0000-000053350000}"/>
    <cellStyle name="Comma [0] 3951" xfId="41555" hidden="1" xr:uid="{00000000-0005-0000-0000-000054350000}"/>
    <cellStyle name="Comma [0] 3952" xfId="12287" hidden="1" xr:uid="{00000000-0005-0000-0000-000055350000}"/>
    <cellStyle name="Comma [0] 3952" xfId="41675" hidden="1" xr:uid="{00000000-0005-0000-0000-000056350000}"/>
    <cellStyle name="Comma [0] 3953" xfId="12227" hidden="1" xr:uid="{00000000-0005-0000-0000-000057350000}"/>
    <cellStyle name="Comma [0] 3953" xfId="41615" hidden="1" xr:uid="{00000000-0005-0000-0000-000058350000}"/>
    <cellStyle name="Comma [0] 3954" xfId="12261" hidden="1" xr:uid="{00000000-0005-0000-0000-000059350000}"/>
    <cellStyle name="Comma [0] 3954" xfId="41649" hidden="1" xr:uid="{00000000-0005-0000-0000-00005A350000}"/>
    <cellStyle name="Comma [0] 3955" xfId="12274" hidden="1" xr:uid="{00000000-0005-0000-0000-00005B350000}"/>
    <cellStyle name="Comma [0] 3955" xfId="41662" hidden="1" xr:uid="{00000000-0005-0000-0000-00005C350000}"/>
    <cellStyle name="Comma [0] 3956" xfId="12302" hidden="1" xr:uid="{00000000-0005-0000-0000-00005D350000}"/>
    <cellStyle name="Comma [0] 3956" xfId="41690" hidden="1" xr:uid="{00000000-0005-0000-0000-00005E350000}"/>
    <cellStyle name="Comma [0] 3957" xfId="12265" hidden="1" xr:uid="{00000000-0005-0000-0000-00005F350000}"/>
    <cellStyle name="Comma [0] 3957" xfId="41653" hidden="1" xr:uid="{00000000-0005-0000-0000-000060350000}"/>
    <cellStyle name="Comma [0] 3958" xfId="12225" hidden="1" xr:uid="{00000000-0005-0000-0000-000061350000}"/>
    <cellStyle name="Comma [0] 3958" xfId="41613" hidden="1" xr:uid="{00000000-0005-0000-0000-000062350000}"/>
    <cellStyle name="Comma [0] 3959" xfId="12304" hidden="1" xr:uid="{00000000-0005-0000-0000-000063350000}"/>
    <cellStyle name="Comma [0] 3959" xfId="41692" hidden="1" xr:uid="{00000000-0005-0000-0000-000064350000}"/>
    <cellStyle name="Comma [0] 396" xfId="5227" hidden="1" xr:uid="{00000000-0005-0000-0000-000065350000}"/>
    <cellStyle name="Comma [0] 396" xfId="34615" hidden="1" xr:uid="{00000000-0005-0000-0000-000066350000}"/>
    <cellStyle name="Comma [0] 3960" xfId="12306" hidden="1" xr:uid="{00000000-0005-0000-0000-000067350000}"/>
    <cellStyle name="Comma [0] 3960" xfId="41694" hidden="1" xr:uid="{00000000-0005-0000-0000-000068350000}"/>
    <cellStyle name="Comma [0] 3961" xfId="12308" hidden="1" xr:uid="{00000000-0005-0000-0000-000069350000}"/>
    <cellStyle name="Comma [0] 3961" xfId="41696" hidden="1" xr:uid="{00000000-0005-0000-0000-00006A350000}"/>
    <cellStyle name="Comma [0] 3962" xfId="12311" hidden="1" xr:uid="{00000000-0005-0000-0000-00006B350000}"/>
    <cellStyle name="Comma [0] 3962" xfId="41699" hidden="1" xr:uid="{00000000-0005-0000-0000-00006C350000}"/>
    <cellStyle name="Comma [0] 3963" xfId="12312" hidden="1" xr:uid="{00000000-0005-0000-0000-00006D350000}"/>
    <cellStyle name="Comma [0] 3963" xfId="41700" hidden="1" xr:uid="{00000000-0005-0000-0000-00006E350000}"/>
    <cellStyle name="Comma [0] 3964" xfId="12330" hidden="1" xr:uid="{00000000-0005-0000-0000-00006F350000}"/>
    <cellStyle name="Comma [0] 3964" xfId="41718" hidden="1" xr:uid="{00000000-0005-0000-0000-000070350000}"/>
    <cellStyle name="Comma [0] 3965" xfId="12337" hidden="1" xr:uid="{00000000-0005-0000-0000-000071350000}"/>
    <cellStyle name="Comma [0] 3965" xfId="41725" hidden="1" xr:uid="{00000000-0005-0000-0000-000072350000}"/>
    <cellStyle name="Comma [0] 3966" xfId="12343" hidden="1" xr:uid="{00000000-0005-0000-0000-000073350000}"/>
    <cellStyle name="Comma [0] 3966" xfId="41731" hidden="1" xr:uid="{00000000-0005-0000-0000-000074350000}"/>
    <cellStyle name="Comma [0] 3967" xfId="12345" hidden="1" xr:uid="{00000000-0005-0000-0000-000075350000}"/>
    <cellStyle name="Comma [0] 3967" xfId="41733" hidden="1" xr:uid="{00000000-0005-0000-0000-000076350000}"/>
    <cellStyle name="Comma [0] 3968" xfId="12336" hidden="1" xr:uid="{00000000-0005-0000-0000-000077350000}"/>
    <cellStyle name="Comma [0] 3968" xfId="41724" hidden="1" xr:uid="{00000000-0005-0000-0000-000078350000}"/>
    <cellStyle name="Comma [0] 3969" xfId="12341" hidden="1" xr:uid="{00000000-0005-0000-0000-000079350000}"/>
    <cellStyle name="Comma [0] 3969" xfId="41729" hidden="1" xr:uid="{00000000-0005-0000-0000-00007A350000}"/>
    <cellStyle name="Comma [0] 397" xfId="5229" hidden="1" xr:uid="{00000000-0005-0000-0000-00007B350000}"/>
    <cellStyle name="Comma [0] 397" xfId="34617" hidden="1" xr:uid="{00000000-0005-0000-0000-00007C350000}"/>
    <cellStyle name="Comma [0] 3970" xfId="12347" hidden="1" xr:uid="{00000000-0005-0000-0000-00007D350000}"/>
    <cellStyle name="Comma [0] 3970" xfId="41735" hidden="1" xr:uid="{00000000-0005-0000-0000-00007E350000}"/>
    <cellStyle name="Comma [0] 3971" xfId="12349" hidden="1" xr:uid="{00000000-0005-0000-0000-00007F350000}"/>
    <cellStyle name="Comma [0] 3971" xfId="41737" hidden="1" xr:uid="{00000000-0005-0000-0000-000080350000}"/>
    <cellStyle name="Comma [0] 3972" xfId="12327" hidden="1" xr:uid="{00000000-0005-0000-0000-000081350000}"/>
    <cellStyle name="Comma [0] 3972" xfId="41715" hidden="1" xr:uid="{00000000-0005-0000-0000-000082350000}"/>
    <cellStyle name="Comma [0] 3973" xfId="12316" hidden="1" xr:uid="{00000000-0005-0000-0000-000083350000}"/>
    <cellStyle name="Comma [0] 3973" xfId="41704" hidden="1" xr:uid="{00000000-0005-0000-0000-000084350000}"/>
    <cellStyle name="Comma [0] 3974" xfId="12360" hidden="1" xr:uid="{00000000-0005-0000-0000-000085350000}"/>
    <cellStyle name="Comma [0] 3974" xfId="41748" hidden="1" xr:uid="{00000000-0005-0000-0000-000086350000}"/>
    <cellStyle name="Comma [0] 3975" xfId="12369" hidden="1" xr:uid="{00000000-0005-0000-0000-000087350000}"/>
    <cellStyle name="Comma [0] 3975" xfId="41757" hidden="1" xr:uid="{00000000-0005-0000-0000-000088350000}"/>
    <cellStyle name="Comma [0] 3976" xfId="12380" hidden="1" xr:uid="{00000000-0005-0000-0000-000089350000}"/>
    <cellStyle name="Comma [0] 3976" xfId="41768" hidden="1" xr:uid="{00000000-0005-0000-0000-00008A350000}"/>
    <cellStyle name="Comma [0] 3977" xfId="12386" hidden="1" xr:uid="{00000000-0005-0000-0000-00008B350000}"/>
    <cellStyle name="Comma [0] 3977" xfId="41774" hidden="1" xr:uid="{00000000-0005-0000-0000-00008C350000}"/>
    <cellStyle name="Comma [0] 3978" xfId="12368" hidden="1" xr:uid="{00000000-0005-0000-0000-00008D350000}"/>
    <cellStyle name="Comma [0] 3978" xfId="41756" hidden="1" xr:uid="{00000000-0005-0000-0000-00008E350000}"/>
    <cellStyle name="Comma [0] 3979" xfId="12378" hidden="1" xr:uid="{00000000-0005-0000-0000-00008F350000}"/>
    <cellStyle name="Comma [0] 3979" xfId="41766" hidden="1" xr:uid="{00000000-0005-0000-0000-000090350000}"/>
    <cellStyle name="Comma [0] 398" xfId="3634" hidden="1" xr:uid="{00000000-0005-0000-0000-000091350000}"/>
    <cellStyle name="Comma [0] 398" xfId="33023" hidden="1" xr:uid="{00000000-0005-0000-0000-000092350000}"/>
    <cellStyle name="Comma [0] 3980" xfId="12398" hidden="1" xr:uid="{00000000-0005-0000-0000-000093350000}"/>
    <cellStyle name="Comma [0] 3980" xfId="41786" hidden="1" xr:uid="{00000000-0005-0000-0000-000094350000}"/>
    <cellStyle name="Comma [0] 3981" xfId="12400" hidden="1" xr:uid="{00000000-0005-0000-0000-000095350000}"/>
    <cellStyle name="Comma [0] 3981" xfId="41788" hidden="1" xr:uid="{00000000-0005-0000-0000-000096350000}"/>
    <cellStyle name="Comma [0] 3982" xfId="12351" hidden="1" xr:uid="{00000000-0005-0000-0000-000097350000}"/>
    <cellStyle name="Comma [0] 3982" xfId="41739" hidden="1" xr:uid="{00000000-0005-0000-0000-000098350000}"/>
    <cellStyle name="Comma [0] 3983" xfId="12319" hidden="1" xr:uid="{00000000-0005-0000-0000-000099350000}"/>
    <cellStyle name="Comma [0] 3983" xfId="41707" hidden="1" xr:uid="{00000000-0005-0000-0000-00009A350000}"/>
    <cellStyle name="Comma [0] 3984" xfId="12354" hidden="1" xr:uid="{00000000-0005-0000-0000-00009B350000}"/>
    <cellStyle name="Comma [0] 3984" xfId="41742" hidden="1" xr:uid="{00000000-0005-0000-0000-00009C350000}"/>
    <cellStyle name="Comma [0] 3985" xfId="12324" hidden="1" xr:uid="{00000000-0005-0000-0000-00009D350000}"/>
    <cellStyle name="Comma [0] 3985" xfId="41712" hidden="1" xr:uid="{00000000-0005-0000-0000-00009E350000}"/>
    <cellStyle name="Comma [0] 3986" xfId="12326" hidden="1" xr:uid="{00000000-0005-0000-0000-00009F350000}"/>
    <cellStyle name="Comma [0] 3986" xfId="41714" hidden="1" xr:uid="{00000000-0005-0000-0000-0000A0350000}"/>
    <cellStyle name="Comma [0] 3987" xfId="12405" hidden="1" xr:uid="{00000000-0005-0000-0000-0000A1350000}"/>
    <cellStyle name="Comma [0] 3987" xfId="41793" hidden="1" xr:uid="{00000000-0005-0000-0000-0000A2350000}"/>
    <cellStyle name="Comma [0] 3988" xfId="12315" hidden="1" xr:uid="{00000000-0005-0000-0000-0000A3350000}"/>
    <cellStyle name="Comma [0] 3988" xfId="41703" hidden="1" xr:uid="{00000000-0005-0000-0000-0000A4350000}"/>
    <cellStyle name="Comma [0] 3989" xfId="12323" hidden="1" xr:uid="{00000000-0005-0000-0000-0000A5350000}"/>
    <cellStyle name="Comma [0] 3989" xfId="41711" hidden="1" xr:uid="{00000000-0005-0000-0000-0000A6350000}"/>
    <cellStyle name="Comma [0] 399" xfId="4355" hidden="1" xr:uid="{00000000-0005-0000-0000-0000A7350000}"/>
    <cellStyle name="Comma [0] 399" xfId="33744" hidden="1" xr:uid="{00000000-0005-0000-0000-0000A8350000}"/>
    <cellStyle name="Comma [0] 3990" xfId="12417" hidden="1" xr:uid="{00000000-0005-0000-0000-0000A9350000}"/>
    <cellStyle name="Comma [0] 3990" xfId="41805" hidden="1" xr:uid="{00000000-0005-0000-0000-0000AA350000}"/>
    <cellStyle name="Comma [0] 3991" xfId="12419" hidden="1" xr:uid="{00000000-0005-0000-0000-0000AB350000}"/>
    <cellStyle name="Comma [0] 3991" xfId="41807" hidden="1" xr:uid="{00000000-0005-0000-0000-0000AC350000}"/>
    <cellStyle name="Comma [0] 3992" xfId="12408" hidden="1" xr:uid="{00000000-0005-0000-0000-0000AD350000}"/>
    <cellStyle name="Comma [0] 3992" xfId="41796" hidden="1" xr:uid="{00000000-0005-0000-0000-0000AE350000}"/>
    <cellStyle name="Comma [0] 3993" xfId="12416" hidden="1" xr:uid="{00000000-0005-0000-0000-0000AF350000}"/>
    <cellStyle name="Comma [0] 3993" xfId="41804" hidden="1" xr:uid="{00000000-0005-0000-0000-0000B0350000}"/>
    <cellStyle name="Comma [0] 3994" xfId="12321" hidden="1" xr:uid="{00000000-0005-0000-0000-0000B1350000}"/>
    <cellStyle name="Comma [0] 3994" xfId="41709" hidden="1" xr:uid="{00000000-0005-0000-0000-0000B2350000}"/>
    <cellStyle name="Comma [0] 3995" xfId="12402" hidden="1" xr:uid="{00000000-0005-0000-0000-0000B3350000}"/>
    <cellStyle name="Comma [0] 3995" xfId="41790" hidden="1" xr:uid="{00000000-0005-0000-0000-0000B4350000}"/>
    <cellStyle name="Comma [0] 3996" xfId="12435" hidden="1" xr:uid="{00000000-0005-0000-0000-0000B5350000}"/>
    <cellStyle name="Comma [0] 3996" xfId="41823" hidden="1" xr:uid="{00000000-0005-0000-0000-0000B6350000}"/>
    <cellStyle name="Comma [0] 3997" xfId="12443" hidden="1" xr:uid="{00000000-0005-0000-0000-0000B7350000}"/>
    <cellStyle name="Comma [0] 3997" xfId="41831" hidden="1" xr:uid="{00000000-0005-0000-0000-0000B8350000}"/>
    <cellStyle name="Comma [0] 3998" xfId="12352" hidden="1" xr:uid="{00000000-0005-0000-0000-0000B9350000}"/>
    <cellStyle name="Comma [0] 3998" xfId="41740" hidden="1" xr:uid="{00000000-0005-0000-0000-0000BA350000}"/>
    <cellStyle name="Comma [0] 3999" xfId="12431" hidden="1" xr:uid="{00000000-0005-0000-0000-0000BB350000}"/>
    <cellStyle name="Comma [0] 3999" xfId="41819" hidden="1" xr:uid="{00000000-0005-0000-0000-0000BC350000}"/>
    <cellStyle name="Comma [0] 4" xfId="113" hidden="1" xr:uid="{00000000-0005-0000-0000-0000BD350000}"/>
    <cellStyle name="Comma [0] 4" xfId="278" hidden="1" xr:uid="{00000000-0005-0000-0000-0000BE350000}"/>
    <cellStyle name="Comma [0] 4" xfId="266" hidden="1" xr:uid="{00000000-0005-0000-0000-0000BF350000}"/>
    <cellStyle name="Comma [0] 4" xfId="102" hidden="1" xr:uid="{00000000-0005-0000-0000-0000C0350000}"/>
    <cellStyle name="Comma [0] 4" xfId="461" hidden="1" xr:uid="{00000000-0005-0000-0000-0000C1350000}"/>
    <cellStyle name="Comma [0] 4" xfId="626" hidden="1" xr:uid="{00000000-0005-0000-0000-0000C2350000}"/>
    <cellStyle name="Comma [0] 4" xfId="614" hidden="1" xr:uid="{00000000-0005-0000-0000-0000C3350000}"/>
    <cellStyle name="Comma [0] 4" xfId="450" hidden="1" xr:uid="{00000000-0005-0000-0000-0000C4350000}"/>
    <cellStyle name="Comma [0] 4" xfId="799" hidden="1" xr:uid="{00000000-0005-0000-0000-0000C5350000}"/>
    <cellStyle name="Comma [0] 4" xfId="964" hidden="1" xr:uid="{00000000-0005-0000-0000-0000C6350000}"/>
    <cellStyle name="Comma [0] 4" xfId="952" hidden="1" xr:uid="{00000000-0005-0000-0000-0000C7350000}"/>
    <cellStyle name="Comma [0] 4" xfId="788" hidden="1" xr:uid="{00000000-0005-0000-0000-0000C8350000}"/>
    <cellStyle name="Comma [0] 4" xfId="1141" hidden="1" xr:uid="{00000000-0005-0000-0000-0000C9350000}"/>
    <cellStyle name="Comma [0] 4" xfId="1306" hidden="1" xr:uid="{00000000-0005-0000-0000-0000CA350000}"/>
    <cellStyle name="Comma [0] 4" xfId="1294" hidden="1" xr:uid="{00000000-0005-0000-0000-0000CB350000}"/>
    <cellStyle name="Comma [0] 4" xfId="1130" hidden="1" xr:uid="{00000000-0005-0000-0000-0000CC350000}"/>
    <cellStyle name="Comma [0] 4" xfId="1469" hidden="1" xr:uid="{00000000-0005-0000-0000-0000CD350000}"/>
    <cellStyle name="Comma [0] 4" xfId="1634" hidden="1" xr:uid="{00000000-0005-0000-0000-0000CE350000}"/>
    <cellStyle name="Comma [0] 4" xfId="1622" hidden="1" xr:uid="{00000000-0005-0000-0000-0000CF350000}"/>
    <cellStyle name="Comma [0] 4" xfId="1458" hidden="1" xr:uid="{00000000-0005-0000-0000-0000D0350000}"/>
    <cellStyle name="Comma [0] 4" xfId="1797" hidden="1" xr:uid="{00000000-0005-0000-0000-0000D1350000}"/>
    <cellStyle name="Comma [0] 4" xfId="1962" hidden="1" xr:uid="{00000000-0005-0000-0000-0000D2350000}"/>
    <cellStyle name="Comma [0] 4" xfId="1950" hidden="1" xr:uid="{00000000-0005-0000-0000-0000D3350000}"/>
    <cellStyle name="Comma [0] 4" xfId="1786" hidden="1" xr:uid="{00000000-0005-0000-0000-0000D4350000}"/>
    <cellStyle name="Comma [0] 4" xfId="2128" hidden="1" xr:uid="{00000000-0005-0000-0000-0000D5350000}"/>
    <cellStyle name="Comma [0] 4" xfId="2292" hidden="1" xr:uid="{00000000-0005-0000-0000-0000D6350000}"/>
    <cellStyle name="Comma [0] 4" xfId="2281" hidden="1" xr:uid="{00000000-0005-0000-0000-0000D7350000}"/>
    <cellStyle name="Comma [0] 4" xfId="2117" hidden="1" xr:uid="{00000000-0005-0000-0000-0000D8350000}"/>
    <cellStyle name="Comma [0] 4" xfId="4456" hidden="1" xr:uid="{00000000-0005-0000-0000-0000D9350000}"/>
    <cellStyle name="Comma [0] 4" xfId="33845" hidden="1" xr:uid="{00000000-0005-0000-0000-0000DA350000}"/>
    <cellStyle name="Comma [0] 4" xfId="61182" hidden="1" xr:uid="{00000000-0005-0000-0000-0000DB350000}"/>
    <cellStyle name="Comma [0] 4" xfId="61264" hidden="1" xr:uid="{00000000-0005-0000-0000-0000DC350000}"/>
    <cellStyle name="Comma [0] 4" xfId="61348" hidden="1" xr:uid="{00000000-0005-0000-0000-0000DD350000}"/>
    <cellStyle name="Comma [0] 4" xfId="61430" hidden="1" xr:uid="{00000000-0005-0000-0000-0000DE350000}"/>
    <cellStyle name="Comma [0] 4" xfId="61513" hidden="1" xr:uid="{00000000-0005-0000-0000-0000DF350000}"/>
    <cellStyle name="Comma [0] 4" xfId="61595" hidden="1" xr:uid="{00000000-0005-0000-0000-0000E0350000}"/>
    <cellStyle name="Comma [0] 4" xfId="61675" hidden="1" xr:uid="{00000000-0005-0000-0000-0000E1350000}"/>
    <cellStyle name="Comma [0] 4" xfId="61757" hidden="1" xr:uid="{00000000-0005-0000-0000-0000E2350000}"/>
    <cellStyle name="Comma [0] 4" xfId="61839" hidden="1" xr:uid="{00000000-0005-0000-0000-0000E3350000}"/>
    <cellStyle name="Comma [0] 4" xfId="61921" hidden="1" xr:uid="{00000000-0005-0000-0000-0000E4350000}"/>
    <cellStyle name="Comma [0] 4" xfId="62005" hidden="1" xr:uid="{00000000-0005-0000-0000-0000E5350000}"/>
    <cellStyle name="Comma [0] 4" xfId="62087" hidden="1" xr:uid="{00000000-0005-0000-0000-0000E6350000}"/>
    <cellStyle name="Comma [0] 4" xfId="62169" hidden="1" xr:uid="{00000000-0005-0000-0000-0000E7350000}"/>
    <cellStyle name="Comma [0] 4" xfId="62251" hidden="1" xr:uid="{00000000-0005-0000-0000-0000E8350000}"/>
    <cellStyle name="Comma [0] 4" xfId="62331" hidden="1" xr:uid="{00000000-0005-0000-0000-0000E9350000}"/>
    <cellStyle name="Comma [0] 4" xfId="62413" hidden="1" xr:uid="{00000000-0005-0000-0000-0000EA350000}"/>
    <cellStyle name="Comma [0] 4" xfId="61172" hidden="1" xr:uid="{00000000-0005-0000-0000-0000EB350000}"/>
    <cellStyle name="Comma [0] 4" xfId="62570" hidden="1" xr:uid="{00000000-0005-0000-0000-0000EC350000}"/>
    <cellStyle name="Comma [0] 4" xfId="62654" hidden="1" xr:uid="{00000000-0005-0000-0000-0000ED350000}"/>
    <cellStyle name="Comma [0] 4" xfId="62736" hidden="1" xr:uid="{00000000-0005-0000-0000-0000EE350000}"/>
    <cellStyle name="Comma [0] 4" xfId="62818" hidden="1" xr:uid="{00000000-0005-0000-0000-0000EF350000}"/>
    <cellStyle name="Comma [0] 4" xfId="62900" hidden="1" xr:uid="{00000000-0005-0000-0000-0000F0350000}"/>
    <cellStyle name="Comma [0] 4" xfId="62980" hidden="1" xr:uid="{00000000-0005-0000-0000-0000F1350000}"/>
    <cellStyle name="Comma [0] 4" xfId="63062" hidden="1" xr:uid="{00000000-0005-0000-0000-0000F2350000}"/>
    <cellStyle name="Comma [0] 40" xfId="186" hidden="1" xr:uid="{00000000-0005-0000-0000-0000F3350000}"/>
    <cellStyle name="Comma [0] 40" xfId="350" hidden="1" xr:uid="{00000000-0005-0000-0000-0000F4350000}"/>
    <cellStyle name="Comma [0] 40" xfId="193" hidden="1" xr:uid="{00000000-0005-0000-0000-0000F5350000}"/>
    <cellStyle name="Comma [0] 40" xfId="872" hidden="1" xr:uid="{00000000-0005-0000-0000-0000FB350000}"/>
    <cellStyle name="Comma [0] 40" xfId="1036" hidden="1" xr:uid="{00000000-0005-0000-0000-0000FC350000}"/>
    <cellStyle name="Comma [0] 40" xfId="879" hidden="1" xr:uid="{00000000-0005-0000-0000-0000FD350000}"/>
    <cellStyle name="Comma [0] 40" xfId="541" hidden="1" xr:uid="{00000000-0005-0000-0000-0000F9350000}"/>
    <cellStyle name="Comma [0] 40" xfId="720" hidden="1" xr:uid="{00000000-0005-0000-0000-0000FA350000}"/>
    <cellStyle name="Comma [0] 40" xfId="372" hidden="1" xr:uid="{00000000-0005-0000-0000-0000F6350000}"/>
    <cellStyle name="Comma [0] 40" xfId="534" hidden="1" xr:uid="{00000000-0005-0000-0000-0000F7350000}"/>
    <cellStyle name="Comma [0] 40" xfId="698" hidden="1" xr:uid="{00000000-0005-0000-0000-0000F8350000}"/>
    <cellStyle name="Comma [0] 40" xfId="1058" hidden="1" xr:uid="{00000000-0005-0000-0000-0000FE350000}"/>
    <cellStyle name="Comma [0] 40" xfId="1214" hidden="1" xr:uid="{00000000-0005-0000-0000-0000FF350000}"/>
    <cellStyle name="Comma [0] 40" xfId="1378" hidden="1" xr:uid="{00000000-0005-0000-0000-000000360000}"/>
    <cellStyle name="Comma [0] 40" xfId="1221" hidden="1" xr:uid="{00000000-0005-0000-0000-000001360000}"/>
    <cellStyle name="Comma [0] 40" xfId="1400" hidden="1" xr:uid="{00000000-0005-0000-0000-000002360000}"/>
    <cellStyle name="Comma [0] 40" xfId="2034" hidden="1" xr:uid="{00000000-0005-0000-0000-000008360000}"/>
    <cellStyle name="Comma [0] 40" xfId="1877" hidden="1" xr:uid="{00000000-0005-0000-0000-000009360000}"/>
    <cellStyle name="Comma [0] 40" xfId="2056" hidden="1" xr:uid="{00000000-0005-0000-0000-00000A360000}"/>
    <cellStyle name="Comma [0] 40" xfId="1728" hidden="1" xr:uid="{00000000-0005-0000-0000-000006360000}"/>
    <cellStyle name="Comma [0] 40" xfId="1870" hidden="1" xr:uid="{00000000-0005-0000-0000-000007360000}"/>
    <cellStyle name="Comma [0] 40" xfId="1542" hidden="1" xr:uid="{00000000-0005-0000-0000-000003360000}"/>
    <cellStyle name="Comma [0] 40" xfId="1706" hidden="1" xr:uid="{00000000-0005-0000-0000-000004360000}"/>
    <cellStyle name="Comma [0] 40" xfId="1549" hidden="1" xr:uid="{00000000-0005-0000-0000-000005360000}"/>
    <cellStyle name="Comma [0] 40" xfId="2201" hidden="1" xr:uid="{00000000-0005-0000-0000-00000B360000}"/>
    <cellStyle name="Comma [0] 40" xfId="2364" hidden="1" xr:uid="{00000000-0005-0000-0000-00000C360000}"/>
    <cellStyle name="Comma [0] 40" xfId="2209" hidden="1" xr:uid="{00000000-0005-0000-0000-00000D360000}"/>
    <cellStyle name="Comma [0] 40" xfId="2384" hidden="1" xr:uid="{00000000-0005-0000-0000-00000E360000}"/>
    <cellStyle name="Comma [0] 40" xfId="4585" hidden="1" xr:uid="{00000000-0005-0000-0000-00000F360000}"/>
    <cellStyle name="Comma [0] 40" xfId="33973" hidden="1" xr:uid="{00000000-0005-0000-0000-000010360000}"/>
    <cellStyle name="Comma [0] 40" xfId="61667" hidden="1" xr:uid="{00000000-0005-0000-0000-000016360000}"/>
    <cellStyle name="Comma [0] 40" xfId="61747" hidden="1" xr:uid="{00000000-0005-0000-0000-000017360000}"/>
    <cellStyle name="Comma [0] 40" xfId="61829" hidden="1" xr:uid="{00000000-0005-0000-0000-000018360000}"/>
    <cellStyle name="Comma [0] 40" xfId="61502" hidden="1" xr:uid="{00000000-0005-0000-0000-000014360000}"/>
    <cellStyle name="Comma [0] 40" xfId="61585" hidden="1" xr:uid="{00000000-0005-0000-0000-000015360000}"/>
    <cellStyle name="Comma [0] 40" xfId="61254" hidden="1" xr:uid="{00000000-0005-0000-0000-000011360000}"/>
    <cellStyle name="Comma [0] 40" xfId="61336" hidden="1" xr:uid="{00000000-0005-0000-0000-000012360000}"/>
    <cellStyle name="Comma [0] 40" xfId="61420" hidden="1" xr:uid="{00000000-0005-0000-0000-000013360000}"/>
    <cellStyle name="Comma [0] 40" xfId="61911" hidden="1" xr:uid="{00000000-0005-0000-0000-000019360000}"/>
    <cellStyle name="Comma [0] 40" xfId="61993" hidden="1" xr:uid="{00000000-0005-0000-0000-00001A360000}"/>
    <cellStyle name="Comma [0] 40" xfId="62077" hidden="1" xr:uid="{00000000-0005-0000-0000-00001B360000}"/>
    <cellStyle name="Comma [0] 40" xfId="62159" hidden="1" xr:uid="{00000000-0005-0000-0000-00001C360000}"/>
    <cellStyle name="Comma [0] 40" xfId="62241" hidden="1" xr:uid="{00000000-0005-0000-0000-00001D360000}"/>
    <cellStyle name="Comma [0] 40" xfId="62726" hidden="1" xr:uid="{00000000-0005-0000-0000-000023360000}"/>
    <cellStyle name="Comma [0] 40" xfId="62808" hidden="1" xr:uid="{00000000-0005-0000-0000-000024360000}"/>
    <cellStyle name="Comma [0] 40" xfId="62890" hidden="1" xr:uid="{00000000-0005-0000-0000-000025360000}"/>
    <cellStyle name="Comma [0] 40" xfId="62560" hidden="1" xr:uid="{00000000-0005-0000-0000-000021360000}"/>
    <cellStyle name="Comma [0] 40" xfId="62642" hidden="1" xr:uid="{00000000-0005-0000-0000-000022360000}"/>
    <cellStyle name="Comma [0] 40" xfId="62323" hidden="1" xr:uid="{00000000-0005-0000-0000-00001E360000}"/>
    <cellStyle name="Comma [0] 40" xfId="62403" hidden="1" xr:uid="{00000000-0005-0000-0000-00001F360000}"/>
    <cellStyle name="Comma [0] 40" xfId="62485" hidden="1" xr:uid="{00000000-0005-0000-0000-000020360000}"/>
    <cellStyle name="Comma [0] 40" xfId="62972" hidden="1" xr:uid="{00000000-0005-0000-0000-000026360000}"/>
    <cellStyle name="Comma [0] 40" xfId="63052" hidden="1" xr:uid="{00000000-0005-0000-0000-000027360000}"/>
    <cellStyle name="Comma [0] 40" xfId="63134" hidden="1" xr:uid="{00000000-0005-0000-0000-000028360000}"/>
    <cellStyle name="Comma [0] 400" xfId="5240" hidden="1" xr:uid="{00000000-0005-0000-0000-000029360000}"/>
    <cellStyle name="Comma [0] 400" xfId="34628" hidden="1" xr:uid="{00000000-0005-0000-0000-00002A360000}"/>
    <cellStyle name="Comma [0] 4000" xfId="12452" hidden="1" xr:uid="{00000000-0005-0000-0000-00002B360000}"/>
    <cellStyle name="Comma [0] 4000" xfId="41840" hidden="1" xr:uid="{00000000-0005-0000-0000-00002C360000}"/>
    <cellStyle name="Comma [0] 4001" xfId="12454" hidden="1" xr:uid="{00000000-0005-0000-0000-00002D360000}"/>
    <cellStyle name="Comma [0] 4001" xfId="41842" hidden="1" xr:uid="{00000000-0005-0000-0000-00002E360000}"/>
    <cellStyle name="Comma [0] 4002" xfId="12413" hidden="1" xr:uid="{00000000-0005-0000-0000-00002F360000}"/>
    <cellStyle name="Comma [0] 4002" xfId="41801" hidden="1" xr:uid="{00000000-0005-0000-0000-000030360000}"/>
    <cellStyle name="Comma [0] 4003" xfId="12358" hidden="1" xr:uid="{00000000-0005-0000-0000-000031360000}"/>
    <cellStyle name="Comma [0] 4003" xfId="41746" hidden="1" xr:uid="{00000000-0005-0000-0000-000032360000}"/>
    <cellStyle name="Comma [0] 4004" xfId="12411" hidden="1" xr:uid="{00000000-0005-0000-0000-000033360000}"/>
    <cellStyle name="Comma [0] 4004" xfId="41799" hidden="1" xr:uid="{00000000-0005-0000-0000-000034360000}"/>
    <cellStyle name="Comma [0] 4005" xfId="12395" hidden="1" xr:uid="{00000000-0005-0000-0000-000035360000}"/>
    <cellStyle name="Comma [0] 4005" xfId="41783" hidden="1" xr:uid="{00000000-0005-0000-0000-000036360000}"/>
    <cellStyle name="Comma [0] 4006" xfId="12391" hidden="1" xr:uid="{00000000-0005-0000-0000-000037360000}"/>
    <cellStyle name="Comma [0] 4006" xfId="41779" hidden="1" xr:uid="{00000000-0005-0000-0000-000038360000}"/>
    <cellStyle name="Comma [0] 4007" xfId="12462" hidden="1" xr:uid="{00000000-0005-0000-0000-000039360000}"/>
    <cellStyle name="Comma [0] 4007" xfId="41850" hidden="1" xr:uid="{00000000-0005-0000-0000-00003A360000}"/>
    <cellStyle name="Comma [0] 4008" xfId="12334" hidden="1" xr:uid="{00000000-0005-0000-0000-00003B360000}"/>
    <cellStyle name="Comma [0] 4008" xfId="41722" hidden="1" xr:uid="{00000000-0005-0000-0000-00003C360000}"/>
    <cellStyle name="Comma [0] 4009" xfId="12328" hidden="1" xr:uid="{00000000-0005-0000-0000-00003D360000}"/>
    <cellStyle name="Comma [0] 4009" xfId="41716" hidden="1" xr:uid="{00000000-0005-0000-0000-00003E360000}"/>
    <cellStyle name="Comma [0] 401" xfId="5249" hidden="1" xr:uid="{00000000-0005-0000-0000-00003F360000}"/>
    <cellStyle name="Comma [0] 401" xfId="34637" hidden="1" xr:uid="{00000000-0005-0000-0000-000040360000}"/>
    <cellStyle name="Comma [0] 4010" xfId="12470" hidden="1" xr:uid="{00000000-0005-0000-0000-000041360000}"/>
    <cellStyle name="Comma [0] 4010" xfId="41858" hidden="1" xr:uid="{00000000-0005-0000-0000-000042360000}"/>
    <cellStyle name="Comma [0] 4011" xfId="12472" hidden="1" xr:uid="{00000000-0005-0000-0000-000043360000}"/>
    <cellStyle name="Comma [0] 4011" xfId="41860" hidden="1" xr:uid="{00000000-0005-0000-0000-000044360000}"/>
    <cellStyle name="Comma [0] 4012" xfId="12421" hidden="1" xr:uid="{00000000-0005-0000-0000-000045360000}"/>
    <cellStyle name="Comma [0] 4012" xfId="41809" hidden="1" xr:uid="{00000000-0005-0000-0000-000046360000}"/>
    <cellStyle name="Comma [0] 4013" xfId="12397" hidden="1" xr:uid="{00000000-0005-0000-0000-000047360000}"/>
    <cellStyle name="Comma [0] 4013" xfId="41785" hidden="1" xr:uid="{00000000-0005-0000-0000-000048360000}"/>
    <cellStyle name="Comma [0] 4014" xfId="12432" hidden="1" xr:uid="{00000000-0005-0000-0000-000049360000}"/>
    <cellStyle name="Comma [0] 4014" xfId="41820" hidden="1" xr:uid="{00000000-0005-0000-0000-00004A360000}"/>
    <cellStyle name="Comma [0] 4015" xfId="12364" hidden="1" xr:uid="{00000000-0005-0000-0000-00004B360000}"/>
    <cellStyle name="Comma [0] 4015" xfId="41752" hidden="1" xr:uid="{00000000-0005-0000-0000-00004C360000}"/>
    <cellStyle name="Comma [0] 4016" xfId="12434" hidden="1" xr:uid="{00000000-0005-0000-0000-00004D360000}"/>
    <cellStyle name="Comma [0] 4016" xfId="41822" hidden="1" xr:uid="{00000000-0005-0000-0000-00004E360000}"/>
    <cellStyle name="Comma [0] 4017" xfId="12479" hidden="1" xr:uid="{00000000-0005-0000-0000-00004F360000}"/>
    <cellStyle name="Comma [0] 4017" xfId="41867" hidden="1" xr:uid="{00000000-0005-0000-0000-000050360000}"/>
    <cellStyle name="Comma [0] 4018" xfId="12422" hidden="1" xr:uid="{00000000-0005-0000-0000-000051360000}"/>
    <cellStyle name="Comma [0] 4018" xfId="41810" hidden="1" xr:uid="{00000000-0005-0000-0000-000052360000}"/>
    <cellStyle name="Comma [0] 4019" xfId="12379" hidden="1" xr:uid="{00000000-0005-0000-0000-000053360000}"/>
    <cellStyle name="Comma [0] 4019" xfId="41767" hidden="1" xr:uid="{00000000-0005-0000-0000-000054360000}"/>
    <cellStyle name="Comma [0] 402" xfId="5260" hidden="1" xr:uid="{00000000-0005-0000-0000-000055360000}"/>
    <cellStyle name="Comma [0] 402" xfId="34648" hidden="1" xr:uid="{00000000-0005-0000-0000-000056360000}"/>
    <cellStyle name="Comma [0] 4020" xfId="12485" hidden="1" xr:uid="{00000000-0005-0000-0000-000057360000}"/>
    <cellStyle name="Comma [0] 4020" xfId="41873" hidden="1" xr:uid="{00000000-0005-0000-0000-000058360000}"/>
    <cellStyle name="Comma [0] 4021" xfId="12487" hidden="1" xr:uid="{00000000-0005-0000-0000-000059360000}"/>
    <cellStyle name="Comma [0] 4021" xfId="41875" hidden="1" xr:uid="{00000000-0005-0000-0000-00005A360000}"/>
    <cellStyle name="Comma [0] 4022" xfId="12440" hidden="1" xr:uid="{00000000-0005-0000-0000-00005B360000}"/>
    <cellStyle name="Comma [0] 4022" xfId="41828" hidden="1" xr:uid="{00000000-0005-0000-0000-00005C360000}"/>
    <cellStyle name="Comma [0] 4023" xfId="12446" hidden="1" xr:uid="{00000000-0005-0000-0000-00005D360000}"/>
    <cellStyle name="Comma [0] 4023" xfId="41834" hidden="1" xr:uid="{00000000-0005-0000-0000-00005E360000}"/>
    <cellStyle name="Comma [0] 4024" xfId="12333" hidden="1" xr:uid="{00000000-0005-0000-0000-00005F360000}"/>
    <cellStyle name="Comma [0] 4024" xfId="41721" hidden="1" xr:uid="{00000000-0005-0000-0000-000060360000}"/>
    <cellStyle name="Comma [0] 4025" xfId="12396" hidden="1" xr:uid="{00000000-0005-0000-0000-000061360000}"/>
    <cellStyle name="Comma [0] 4025" xfId="41784" hidden="1" xr:uid="{00000000-0005-0000-0000-000062360000}"/>
    <cellStyle name="Comma [0] 4026" xfId="12404" hidden="1" xr:uid="{00000000-0005-0000-0000-000063360000}"/>
    <cellStyle name="Comma [0] 4026" xfId="41792" hidden="1" xr:uid="{00000000-0005-0000-0000-000064360000}"/>
    <cellStyle name="Comma [0] 4027" xfId="12493" hidden="1" xr:uid="{00000000-0005-0000-0000-000065360000}"/>
    <cellStyle name="Comma [0] 4027" xfId="41881" hidden="1" xr:uid="{00000000-0005-0000-0000-000066360000}"/>
    <cellStyle name="Comma [0] 4028" xfId="12407" hidden="1" xr:uid="{00000000-0005-0000-0000-000067360000}"/>
    <cellStyle name="Comma [0] 4028" xfId="41795" hidden="1" xr:uid="{00000000-0005-0000-0000-000068360000}"/>
    <cellStyle name="Comma [0] 4029" xfId="12367" hidden="1" xr:uid="{00000000-0005-0000-0000-000069360000}"/>
    <cellStyle name="Comma [0] 4029" xfId="41755" hidden="1" xr:uid="{00000000-0005-0000-0000-00006A360000}"/>
    <cellStyle name="Comma [0] 403" xfId="5266" hidden="1" xr:uid="{00000000-0005-0000-0000-00006B360000}"/>
    <cellStyle name="Comma [0] 403" xfId="34654" hidden="1" xr:uid="{00000000-0005-0000-0000-00006C360000}"/>
    <cellStyle name="Comma [0] 4030" xfId="12498" hidden="1" xr:uid="{00000000-0005-0000-0000-00006D360000}"/>
    <cellStyle name="Comma [0] 4030" xfId="41886" hidden="1" xr:uid="{00000000-0005-0000-0000-00006E360000}"/>
    <cellStyle name="Comma [0] 4031" xfId="12500" hidden="1" xr:uid="{00000000-0005-0000-0000-00006F360000}"/>
    <cellStyle name="Comma [0] 4031" xfId="41888" hidden="1" xr:uid="{00000000-0005-0000-0000-000070360000}"/>
    <cellStyle name="Comma [0] 4032" xfId="12459" hidden="1" xr:uid="{00000000-0005-0000-0000-000071360000}"/>
    <cellStyle name="Comma [0] 4032" xfId="41847" hidden="1" xr:uid="{00000000-0005-0000-0000-000072360000}"/>
    <cellStyle name="Comma [0] 4033" xfId="12465" hidden="1" xr:uid="{00000000-0005-0000-0000-000073360000}"/>
    <cellStyle name="Comma [0] 4033" xfId="41853" hidden="1" xr:uid="{00000000-0005-0000-0000-000074360000}"/>
    <cellStyle name="Comma [0] 4034" xfId="12366" hidden="1" xr:uid="{00000000-0005-0000-0000-000075360000}"/>
    <cellStyle name="Comma [0] 4034" xfId="41754" hidden="1" xr:uid="{00000000-0005-0000-0000-000076360000}"/>
    <cellStyle name="Comma [0] 4035" xfId="12447" hidden="1" xr:uid="{00000000-0005-0000-0000-000077360000}"/>
    <cellStyle name="Comma [0] 4035" xfId="41835" hidden="1" xr:uid="{00000000-0005-0000-0000-000078360000}"/>
    <cellStyle name="Comma [0] 4036" xfId="12426" hidden="1" xr:uid="{00000000-0005-0000-0000-000079360000}"/>
    <cellStyle name="Comma [0] 4036" xfId="41814" hidden="1" xr:uid="{00000000-0005-0000-0000-00007A360000}"/>
    <cellStyle name="Comma [0] 4037" xfId="12504" hidden="1" xr:uid="{00000000-0005-0000-0000-00007B360000}"/>
    <cellStyle name="Comma [0] 4037" xfId="41892" hidden="1" xr:uid="{00000000-0005-0000-0000-00007C360000}"/>
    <cellStyle name="Comma [0] 4038" xfId="12445" hidden="1" xr:uid="{00000000-0005-0000-0000-00007D360000}"/>
    <cellStyle name="Comma [0] 4038" xfId="41833" hidden="1" xr:uid="{00000000-0005-0000-0000-00007E360000}"/>
    <cellStyle name="Comma [0] 4039" xfId="12383" hidden="1" xr:uid="{00000000-0005-0000-0000-00007F360000}"/>
    <cellStyle name="Comma [0] 4039" xfId="41771" hidden="1" xr:uid="{00000000-0005-0000-0000-000080360000}"/>
    <cellStyle name="Comma [0] 404" xfId="5248" hidden="1" xr:uid="{00000000-0005-0000-0000-000081360000}"/>
    <cellStyle name="Comma [0] 404" xfId="34636" hidden="1" xr:uid="{00000000-0005-0000-0000-000082360000}"/>
    <cellStyle name="Comma [0] 4040" xfId="12511" hidden="1" xr:uid="{00000000-0005-0000-0000-000083360000}"/>
    <cellStyle name="Comma [0] 4040" xfId="41899" hidden="1" xr:uid="{00000000-0005-0000-0000-000084360000}"/>
    <cellStyle name="Comma [0] 4041" xfId="12513" hidden="1" xr:uid="{00000000-0005-0000-0000-000085360000}"/>
    <cellStyle name="Comma [0] 4041" xfId="41901" hidden="1" xr:uid="{00000000-0005-0000-0000-000086360000}"/>
    <cellStyle name="Comma [0] 4042" xfId="12477" hidden="1" xr:uid="{00000000-0005-0000-0000-000087360000}"/>
    <cellStyle name="Comma [0] 4042" xfId="41865" hidden="1" xr:uid="{00000000-0005-0000-0000-000088360000}"/>
    <cellStyle name="Comma [0] 4043" xfId="12482" hidden="1" xr:uid="{00000000-0005-0000-0000-000089360000}"/>
    <cellStyle name="Comma [0] 4043" xfId="41870" hidden="1" xr:uid="{00000000-0005-0000-0000-00008A360000}"/>
    <cellStyle name="Comma [0] 4044" xfId="12318" hidden="1" xr:uid="{00000000-0005-0000-0000-00008B360000}"/>
    <cellStyle name="Comma [0] 4044" xfId="41706" hidden="1" xr:uid="{00000000-0005-0000-0000-00008C360000}"/>
    <cellStyle name="Comma [0] 4045" xfId="12466" hidden="1" xr:uid="{00000000-0005-0000-0000-00008D360000}"/>
    <cellStyle name="Comma [0] 4045" xfId="41854" hidden="1" xr:uid="{00000000-0005-0000-0000-00008E360000}"/>
    <cellStyle name="Comma [0] 4046" xfId="12371" hidden="1" xr:uid="{00000000-0005-0000-0000-00008F360000}"/>
    <cellStyle name="Comma [0] 4046" xfId="41759" hidden="1" xr:uid="{00000000-0005-0000-0000-000090360000}"/>
    <cellStyle name="Comma [0] 4047" xfId="12517" hidden="1" xr:uid="{00000000-0005-0000-0000-000091360000}"/>
    <cellStyle name="Comma [0] 4047" xfId="41905" hidden="1" xr:uid="{00000000-0005-0000-0000-000092360000}"/>
    <cellStyle name="Comma [0] 4048" xfId="12464" hidden="1" xr:uid="{00000000-0005-0000-0000-000093360000}"/>
    <cellStyle name="Comma [0] 4048" xfId="41852" hidden="1" xr:uid="{00000000-0005-0000-0000-000094360000}"/>
    <cellStyle name="Comma [0] 4049" xfId="12403" hidden="1" xr:uid="{00000000-0005-0000-0000-000095360000}"/>
    <cellStyle name="Comma [0] 4049" xfId="41791" hidden="1" xr:uid="{00000000-0005-0000-0000-000096360000}"/>
    <cellStyle name="Comma [0] 405" xfId="5258" hidden="1" xr:uid="{00000000-0005-0000-0000-000097360000}"/>
    <cellStyle name="Comma [0] 405" xfId="34646" hidden="1" xr:uid="{00000000-0005-0000-0000-000098360000}"/>
    <cellStyle name="Comma [0] 4050" xfId="12521" hidden="1" xr:uid="{00000000-0005-0000-0000-000099360000}"/>
    <cellStyle name="Comma [0] 4050" xfId="41909" hidden="1" xr:uid="{00000000-0005-0000-0000-00009A360000}"/>
    <cellStyle name="Comma [0] 4051" xfId="12523" hidden="1" xr:uid="{00000000-0005-0000-0000-00009B360000}"/>
    <cellStyle name="Comma [0] 4051" xfId="41911" hidden="1" xr:uid="{00000000-0005-0000-0000-00009C360000}"/>
    <cellStyle name="Comma [0] 4052" xfId="12491" hidden="1" xr:uid="{00000000-0005-0000-0000-00009D360000}"/>
    <cellStyle name="Comma [0] 4052" xfId="41879" hidden="1" xr:uid="{00000000-0005-0000-0000-00009E360000}"/>
    <cellStyle name="Comma [0] 4053" xfId="12495" hidden="1" xr:uid="{00000000-0005-0000-0000-00009F360000}"/>
    <cellStyle name="Comma [0] 4053" xfId="41883" hidden="1" xr:uid="{00000000-0005-0000-0000-0000A0360000}"/>
    <cellStyle name="Comma [0] 4054" xfId="12385" hidden="1" xr:uid="{00000000-0005-0000-0000-0000A1360000}"/>
    <cellStyle name="Comma [0] 4054" xfId="41773" hidden="1" xr:uid="{00000000-0005-0000-0000-0000A2360000}"/>
    <cellStyle name="Comma [0] 4055" xfId="12483" hidden="1" xr:uid="{00000000-0005-0000-0000-0000A3360000}"/>
    <cellStyle name="Comma [0] 4055" xfId="41871" hidden="1" xr:uid="{00000000-0005-0000-0000-0000A4360000}"/>
    <cellStyle name="Comma [0] 4056" xfId="12375" hidden="1" xr:uid="{00000000-0005-0000-0000-0000A5360000}"/>
    <cellStyle name="Comma [0] 4056" xfId="41763" hidden="1" xr:uid="{00000000-0005-0000-0000-0000A6360000}"/>
    <cellStyle name="Comma [0] 4057" xfId="12527" hidden="1" xr:uid="{00000000-0005-0000-0000-0000A7360000}"/>
    <cellStyle name="Comma [0] 4057" xfId="41915" hidden="1" xr:uid="{00000000-0005-0000-0000-0000A8360000}"/>
    <cellStyle name="Comma [0] 4058" xfId="12481" hidden="1" xr:uid="{00000000-0005-0000-0000-0000A9360000}"/>
    <cellStyle name="Comma [0] 4058" xfId="41869" hidden="1" xr:uid="{00000000-0005-0000-0000-0000AA360000}"/>
    <cellStyle name="Comma [0] 4059" xfId="12450" hidden="1" xr:uid="{00000000-0005-0000-0000-0000AB360000}"/>
    <cellStyle name="Comma [0] 4059" xfId="41838" hidden="1" xr:uid="{00000000-0005-0000-0000-0000AC360000}"/>
    <cellStyle name="Comma [0] 406" xfId="5278" hidden="1" xr:uid="{00000000-0005-0000-0000-0000AD360000}"/>
    <cellStyle name="Comma [0] 406" xfId="34666" hidden="1" xr:uid="{00000000-0005-0000-0000-0000AE360000}"/>
    <cellStyle name="Comma [0] 4060" xfId="12531" hidden="1" xr:uid="{00000000-0005-0000-0000-0000AF360000}"/>
    <cellStyle name="Comma [0] 4060" xfId="41919" hidden="1" xr:uid="{00000000-0005-0000-0000-0000B0360000}"/>
    <cellStyle name="Comma [0] 4061" xfId="12533" hidden="1" xr:uid="{00000000-0005-0000-0000-0000B1360000}"/>
    <cellStyle name="Comma [0] 4061" xfId="41921" hidden="1" xr:uid="{00000000-0005-0000-0000-0000B2360000}"/>
    <cellStyle name="Comma [0] 4062" xfId="12519" hidden="1" xr:uid="{00000000-0005-0000-0000-0000B3360000}"/>
    <cellStyle name="Comma [0] 4062" xfId="41907" hidden="1" xr:uid="{00000000-0005-0000-0000-0000B4360000}"/>
    <cellStyle name="Comma [0] 4063" xfId="12506" hidden="1" xr:uid="{00000000-0005-0000-0000-0000B5360000}"/>
    <cellStyle name="Comma [0] 4063" xfId="41894" hidden="1" xr:uid="{00000000-0005-0000-0000-0000B6360000}"/>
    <cellStyle name="Comma [0] 4064" xfId="12530" hidden="1" xr:uid="{00000000-0005-0000-0000-0000B7360000}"/>
    <cellStyle name="Comma [0] 4064" xfId="41918" hidden="1" xr:uid="{00000000-0005-0000-0000-0000B8360000}"/>
    <cellStyle name="Comma [0] 4065" xfId="12496" hidden="1" xr:uid="{00000000-0005-0000-0000-0000B9360000}"/>
    <cellStyle name="Comma [0] 4065" xfId="41884" hidden="1" xr:uid="{00000000-0005-0000-0000-0000BA360000}"/>
    <cellStyle name="Comma [0] 4066" xfId="12468" hidden="1" xr:uid="{00000000-0005-0000-0000-0000BB360000}"/>
    <cellStyle name="Comma [0] 4066" xfId="41856" hidden="1" xr:uid="{00000000-0005-0000-0000-0000BC360000}"/>
    <cellStyle name="Comma [0] 4067" xfId="12535" hidden="1" xr:uid="{00000000-0005-0000-0000-0000BD360000}"/>
    <cellStyle name="Comma [0] 4067" xfId="41923" hidden="1" xr:uid="{00000000-0005-0000-0000-0000BE360000}"/>
    <cellStyle name="Comma [0] 4068" xfId="12492" hidden="1" xr:uid="{00000000-0005-0000-0000-0000BF360000}"/>
    <cellStyle name="Comma [0] 4068" xfId="41880" hidden="1" xr:uid="{00000000-0005-0000-0000-0000C0360000}"/>
    <cellStyle name="Comma [0] 4069" xfId="12526" hidden="1" xr:uid="{00000000-0005-0000-0000-0000C1360000}"/>
    <cellStyle name="Comma [0] 4069" xfId="41914" hidden="1" xr:uid="{00000000-0005-0000-0000-0000C2360000}"/>
    <cellStyle name="Comma [0] 407" xfId="5280" hidden="1" xr:uid="{00000000-0005-0000-0000-0000C3360000}"/>
    <cellStyle name="Comma [0] 407" xfId="34668" hidden="1" xr:uid="{00000000-0005-0000-0000-0000C4360000}"/>
    <cellStyle name="Comma [0] 4070" xfId="12539" hidden="1" xr:uid="{00000000-0005-0000-0000-0000C5360000}"/>
    <cellStyle name="Comma [0] 4070" xfId="41927" hidden="1" xr:uid="{00000000-0005-0000-0000-0000C6360000}"/>
    <cellStyle name="Comma [0] 4071" xfId="12541" hidden="1" xr:uid="{00000000-0005-0000-0000-0000C7360000}"/>
    <cellStyle name="Comma [0] 4071" xfId="41929" hidden="1" xr:uid="{00000000-0005-0000-0000-0000C8360000}"/>
    <cellStyle name="Comma [0] 4072" xfId="12409" hidden="1" xr:uid="{00000000-0005-0000-0000-0000C9360000}"/>
    <cellStyle name="Comma [0] 4072" xfId="41797" hidden="1" xr:uid="{00000000-0005-0000-0000-0000CA360000}"/>
    <cellStyle name="Comma [0] 4073" xfId="12529" hidden="1" xr:uid="{00000000-0005-0000-0000-0000CB360000}"/>
    <cellStyle name="Comma [0] 4073" xfId="41917" hidden="1" xr:uid="{00000000-0005-0000-0000-0000CC360000}"/>
    <cellStyle name="Comma [0] 4074" xfId="12469" hidden="1" xr:uid="{00000000-0005-0000-0000-0000CD360000}"/>
    <cellStyle name="Comma [0] 4074" xfId="41857" hidden="1" xr:uid="{00000000-0005-0000-0000-0000CE360000}"/>
    <cellStyle name="Comma [0] 4075" xfId="12503" hidden="1" xr:uid="{00000000-0005-0000-0000-0000CF360000}"/>
    <cellStyle name="Comma [0] 4075" xfId="41891" hidden="1" xr:uid="{00000000-0005-0000-0000-0000D0360000}"/>
    <cellStyle name="Comma [0] 4076" xfId="12516" hidden="1" xr:uid="{00000000-0005-0000-0000-0000D1360000}"/>
    <cellStyle name="Comma [0] 4076" xfId="41904" hidden="1" xr:uid="{00000000-0005-0000-0000-0000D2360000}"/>
    <cellStyle name="Comma [0] 4077" xfId="12544" hidden="1" xr:uid="{00000000-0005-0000-0000-0000D3360000}"/>
    <cellStyle name="Comma [0] 4077" xfId="41932" hidden="1" xr:uid="{00000000-0005-0000-0000-0000D4360000}"/>
    <cellStyle name="Comma [0] 4078" xfId="12507" hidden="1" xr:uid="{00000000-0005-0000-0000-0000D5360000}"/>
    <cellStyle name="Comma [0] 4078" xfId="41895" hidden="1" xr:uid="{00000000-0005-0000-0000-0000D6360000}"/>
    <cellStyle name="Comma [0] 4079" xfId="12467" hidden="1" xr:uid="{00000000-0005-0000-0000-0000D7360000}"/>
    <cellStyle name="Comma [0] 4079" xfId="41855" hidden="1" xr:uid="{00000000-0005-0000-0000-0000D8360000}"/>
    <cellStyle name="Comma [0] 408" xfId="5231" hidden="1" xr:uid="{00000000-0005-0000-0000-0000D9360000}"/>
    <cellStyle name="Comma [0] 408" xfId="34619" hidden="1" xr:uid="{00000000-0005-0000-0000-0000DA360000}"/>
    <cellStyle name="Comma [0] 4080" xfId="12546" hidden="1" xr:uid="{00000000-0005-0000-0000-0000DB360000}"/>
    <cellStyle name="Comma [0] 4080" xfId="41934" hidden="1" xr:uid="{00000000-0005-0000-0000-0000DC360000}"/>
    <cellStyle name="Comma [0] 4081" xfId="12548" hidden="1" xr:uid="{00000000-0005-0000-0000-0000DD360000}"/>
    <cellStyle name="Comma [0] 4081" xfId="41936" hidden="1" xr:uid="{00000000-0005-0000-0000-0000DE360000}"/>
    <cellStyle name="Comma [0] 4082" xfId="12605" hidden="1" xr:uid="{00000000-0005-0000-0000-0000DF360000}"/>
    <cellStyle name="Comma [0] 4082" xfId="41993" hidden="1" xr:uid="{00000000-0005-0000-0000-0000E0360000}"/>
    <cellStyle name="Comma [0] 4083" xfId="12624" hidden="1" xr:uid="{00000000-0005-0000-0000-0000E1360000}"/>
    <cellStyle name="Comma [0] 4083" xfId="42012" hidden="1" xr:uid="{00000000-0005-0000-0000-0000E2360000}"/>
    <cellStyle name="Comma [0] 4084" xfId="12631" hidden="1" xr:uid="{00000000-0005-0000-0000-0000E3360000}"/>
    <cellStyle name="Comma [0] 4084" xfId="42019" hidden="1" xr:uid="{00000000-0005-0000-0000-0000E4360000}"/>
    <cellStyle name="Comma [0] 4085" xfId="12638" hidden="1" xr:uid="{00000000-0005-0000-0000-0000E5360000}"/>
    <cellStyle name="Comma [0] 4085" xfId="42026" hidden="1" xr:uid="{00000000-0005-0000-0000-0000E6360000}"/>
    <cellStyle name="Comma [0] 4086" xfId="12643" hidden="1" xr:uid="{00000000-0005-0000-0000-0000E7360000}"/>
    <cellStyle name="Comma [0] 4086" xfId="42031" hidden="1" xr:uid="{00000000-0005-0000-0000-0000E8360000}"/>
    <cellStyle name="Comma [0] 4087" xfId="12630" hidden="1" xr:uid="{00000000-0005-0000-0000-0000E9360000}"/>
    <cellStyle name="Comma [0] 4087" xfId="42018" hidden="1" xr:uid="{00000000-0005-0000-0000-0000EA360000}"/>
    <cellStyle name="Comma [0] 4088" xfId="12635" hidden="1" xr:uid="{00000000-0005-0000-0000-0000EB360000}"/>
    <cellStyle name="Comma [0] 4088" xfId="42023" hidden="1" xr:uid="{00000000-0005-0000-0000-0000EC360000}"/>
    <cellStyle name="Comma [0] 4089" xfId="12647" hidden="1" xr:uid="{00000000-0005-0000-0000-0000ED360000}"/>
    <cellStyle name="Comma [0] 4089" xfId="42035" hidden="1" xr:uid="{00000000-0005-0000-0000-0000EE360000}"/>
    <cellStyle name="Comma [0] 409" xfId="3660" hidden="1" xr:uid="{00000000-0005-0000-0000-0000EF360000}"/>
    <cellStyle name="Comma [0] 409" xfId="33049" hidden="1" xr:uid="{00000000-0005-0000-0000-0000F0360000}"/>
    <cellStyle name="Comma [0] 4090" xfId="12649" hidden="1" xr:uid="{00000000-0005-0000-0000-0000F1360000}"/>
    <cellStyle name="Comma [0] 4090" xfId="42037" hidden="1" xr:uid="{00000000-0005-0000-0000-0000F2360000}"/>
    <cellStyle name="Comma [0] 4091" xfId="12620" hidden="1" xr:uid="{00000000-0005-0000-0000-0000F3360000}"/>
    <cellStyle name="Comma [0] 4091" xfId="42008" hidden="1" xr:uid="{00000000-0005-0000-0000-0000F4360000}"/>
    <cellStyle name="Comma [0] 4092" xfId="12609" hidden="1" xr:uid="{00000000-0005-0000-0000-0000F5360000}"/>
    <cellStyle name="Comma [0] 4092" xfId="41997" hidden="1" xr:uid="{00000000-0005-0000-0000-0000F6360000}"/>
    <cellStyle name="Comma [0] 4093" xfId="12660" hidden="1" xr:uid="{00000000-0005-0000-0000-0000F7360000}"/>
    <cellStyle name="Comma [0] 4093" xfId="42048" hidden="1" xr:uid="{00000000-0005-0000-0000-0000F8360000}"/>
    <cellStyle name="Comma [0] 4094" xfId="12669" hidden="1" xr:uid="{00000000-0005-0000-0000-0000F9360000}"/>
    <cellStyle name="Comma [0] 4094" xfId="42057" hidden="1" xr:uid="{00000000-0005-0000-0000-0000FA360000}"/>
    <cellStyle name="Comma [0] 4095" xfId="12680" hidden="1" xr:uid="{00000000-0005-0000-0000-0000FB360000}"/>
    <cellStyle name="Comma [0] 4095" xfId="42068" hidden="1" xr:uid="{00000000-0005-0000-0000-0000FC360000}"/>
    <cellStyle name="Comma [0] 4096" xfId="12686" hidden="1" xr:uid="{00000000-0005-0000-0000-0000FD360000}"/>
    <cellStyle name="Comma [0] 4096" xfId="42074" hidden="1" xr:uid="{00000000-0005-0000-0000-0000FE360000}"/>
    <cellStyle name="Comma [0] 4097" xfId="12668" hidden="1" xr:uid="{00000000-0005-0000-0000-0000FF360000}"/>
    <cellStyle name="Comma [0] 4097" xfId="42056" hidden="1" xr:uid="{00000000-0005-0000-0000-000000370000}"/>
    <cellStyle name="Comma [0] 4098" xfId="12678" hidden="1" xr:uid="{00000000-0005-0000-0000-000001370000}"/>
    <cellStyle name="Comma [0] 4098" xfId="42066" hidden="1" xr:uid="{00000000-0005-0000-0000-000002370000}"/>
    <cellStyle name="Comma [0] 4099" xfId="12698" hidden="1" xr:uid="{00000000-0005-0000-0000-000003370000}"/>
    <cellStyle name="Comma [0] 4099" xfId="42086" hidden="1" xr:uid="{00000000-0005-0000-0000-000004370000}"/>
    <cellStyle name="Comma [0] 41" xfId="188" hidden="1" xr:uid="{00000000-0005-0000-0000-000005370000}"/>
    <cellStyle name="Comma [0] 41" xfId="352" hidden="1" xr:uid="{00000000-0005-0000-0000-000006370000}"/>
    <cellStyle name="Comma [0] 41" xfId="191" hidden="1" xr:uid="{00000000-0005-0000-0000-000007370000}"/>
    <cellStyle name="Comma [0] 41" xfId="874" hidden="1" xr:uid="{00000000-0005-0000-0000-00000D370000}"/>
    <cellStyle name="Comma [0] 41" xfId="1038" hidden="1" xr:uid="{00000000-0005-0000-0000-00000E370000}"/>
    <cellStyle name="Comma [0] 41" xfId="877" hidden="1" xr:uid="{00000000-0005-0000-0000-00000F370000}"/>
    <cellStyle name="Comma [0] 41" xfId="539" hidden="1" xr:uid="{00000000-0005-0000-0000-00000B370000}"/>
    <cellStyle name="Comma [0] 41" xfId="722" hidden="1" xr:uid="{00000000-0005-0000-0000-00000C370000}"/>
    <cellStyle name="Comma [0] 41" xfId="374" hidden="1" xr:uid="{00000000-0005-0000-0000-000008370000}"/>
    <cellStyle name="Comma [0] 41" xfId="536" hidden="1" xr:uid="{00000000-0005-0000-0000-000009370000}"/>
    <cellStyle name="Comma [0] 41" xfId="700" hidden="1" xr:uid="{00000000-0005-0000-0000-00000A370000}"/>
    <cellStyle name="Comma [0] 41" xfId="1060" hidden="1" xr:uid="{00000000-0005-0000-0000-000010370000}"/>
    <cellStyle name="Comma [0] 41" xfId="1216" hidden="1" xr:uid="{00000000-0005-0000-0000-000011370000}"/>
    <cellStyle name="Comma [0] 41" xfId="1380" hidden="1" xr:uid="{00000000-0005-0000-0000-000012370000}"/>
    <cellStyle name="Comma [0] 41" xfId="1219" hidden="1" xr:uid="{00000000-0005-0000-0000-000013370000}"/>
    <cellStyle name="Comma [0] 41" xfId="1402" hidden="1" xr:uid="{00000000-0005-0000-0000-000014370000}"/>
    <cellStyle name="Comma [0] 41" xfId="2036" hidden="1" xr:uid="{00000000-0005-0000-0000-00001A370000}"/>
    <cellStyle name="Comma [0] 41" xfId="1875" hidden="1" xr:uid="{00000000-0005-0000-0000-00001B370000}"/>
    <cellStyle name="Comma [0] 41" xfId="2058" hidden="1" xr:uid="{00000000-0005-0000-0000-00001C370000}"/>
    <cellStyle name="Comma [0] 41" xfId="1730" hidden="1" xr:uid="{00000000-0005-0000-0000-000018370000}"/>
    <cellStyle name="Comma [0] 41" xfId="1872" hidden="1" xr:uid="{00000000-0005-0000-0000-000019370000}"/>
    <cellStyle name="Comma [0] 41" xfId="1544" hidden="1" xr:uid="{00000000-0005-0000-0000-000015370000}"/>
    <cellStyle name="Comma [0] 41" xfId="1708" hidden="1" xr:uid="{00000000-0005-0000-0000-000016370000}"/>
    <cellStyle name="Comma [0] 41" xfId="1547" hidden="1" xr:uid="{00000000-0005-0000-0000-000017370000}"/>
    <cellStyle name="Comma [0] 41" xfId="2203" hidden="1" xr:uid="{00000000-0005-0000-0000-00001D370000}"/>
    <cellStyle name="Comma [0] 41" xfId="2366" hidden="1" xr:uid="{00000000-0005-0000-0000-00001E370000}"/>
    <cellStyle name="Comma [0] 41" xfId="2206" hidden="1" xr:uid="{00000000-0005-0000-0000-00001F370000}"/>
    <cellStyle name="Comma [0] 41" xfId="2386" hidden="1" xr:uid="{00000000-0005-0000-0000-000020370000}"/>
    <cellStyle name="Comma [0] 41" xfId="4431" hidden="1" xr:uid="{00000000-0005-0000-0000-000021370000}"/>
    <cellStyle name="Comma [0] 41" xfId="33820" hidden="1" xr:uid="{00000000-0005-0000-0000-000022370000}"/>
    <cellStyle name="Comma [0] 41" xfId="61669" hidden="1" xr:uid="{00000000-0005-0000-0000-000028370000}"/>
    <cellStyle name="Comma [0] 41" xfId="61749" hidden="1" xr:uid="{00000000-0005-0000-0000-000029370000}"/>
    <cellStyle name="Comma [0] 41" xfId="61831" hidden="1" xr:uid="{00000000-0005-0000-0000-00002A370000}"/>
    <cellStyle name="Comma [0] 41" xfId="61504" hidden="1" xr:uid="{00000000-0005-0000-0000-000026370000}"/>
    <cellStyle name="Comma [0] 41" xfId="61587" hidden="1" xr:uid="{00000000-0005-0000-0000-000027370000}"/>
    <cellStyle name="Comma [0] 41" xfId="61256" hidden="1" xr:uid="{00000000-0005-0000-0000-000023370000}"/>
    <cellStyle name="Comma [0] 41" xfId="61338" hidden="1" xr:uid="{00000000-0005-0000-0000-000024370000}"/>
    <cellStyle name="Comma [0] 41" xfId="61422" hidden="1" xr:uid="{00000000-0005-0000-0000-000025370000}"/>
    <cellStyle name="Comma [0] 41" xfId="61913" hidden="1" xr:uid="{00000000-0005-0000-0000-00002B370000}"/>
    <cellStyle name="Comma [0] 41" xfId="61995" hidden="1" xr:uid="{00000000-0005-0000-0000-00002C370000}"/>
    <cellStyle name="Comma [0] 41" xfId="62079" hidden="1" xr:uid="{00000000-0005-0000-0000-00002D370000}"/>
    <cellStyle name="Comma [0] 41" xfId="62161" hidden="1" xr:uid="{00000000-0005-0000-0000-00002E370000}"/>
    <cellStyle name="Comma [0] 41" xfId="62243" hidden="1" xr:uid="{00000000-0005-0000-0000-00002F370000}"/>
    <cellStyle name="Comma [0] 41" xfId="62728" hidden="1" xr:uid="{00000000-0005-0000-0000-000035370000}"/>
    <cellStyle name="Comma [0] 41" xfId="62810" hidden="1" xr:uid="{00000000-0005-0000-0000-000036370000}"/>
    <cellStyle name="Comma [0] 41" xfId="62892" hidden="1" xr:uid="{00000000-0005-0000-0000-000037370000}"/>
    <cellStyle name="Comma [0] 41" xfId="62562" hidden="1" xr:uid="{00000000-0005-0000-0000-000033370000}"/>
    <cellStyle name="Comma [0] 41" xfId="62644" hidden="1" xr:uid="{00000000-0005-0000-0000-000034370000}"/>
    <cellStyle name="Comma [0] 41" xfId="62325" hidden="1" xr:uid="{00000000-0005-0000-0000-000030370000}"/>
    <cellStyle name="Comma [0] 41" xfId="62405" hidden="1" xr:uid="{00000000-0005-0000-0000-000031370000}"/>
    <cellStyle name="Comma [0] 41" xfId="62487" hidden="1" xr:uid="{00000000-0005-0000-0000-000032370000}"/>
    <cellStyle name="Comma [0] 41" xfId="62974" hidden="1" xr:uid="{00000000-0005-0000-0000-000038370000}"/>
    <cellStyle name="Comma [0] 41" xfId="63054" hidden="1" xr:uid="{00000000-0005-0000-0000-000039370000}"/>
    <cellStyle name="Comma [0] 41" xfId="63136" hidden="1" xr:uid="{00000000-0005-0000-0000-00003A370000}"/>
    <cellStyle name="Comma [0] 410" xfId="5234" hidden="1" xr:uid="{00000000-0005-0000-0000-00003B370000}"/>
    <cellStyle name="Comma [0] 410" xfId="34622" hidden="1" xr:uid="{00000000-0005-0000-0000-00003C370000}"/>
    <cellStyle name="Comma [0] 4100" xfId="12700" hidden="1" xr:uid="{00000000-0005-0000-0000-00003D370000}"/>
    <cellStyle name="Comma [0] 4100" xfId="42088" hidden="1" xr:uid="{00000000-0005-0000-0000-00003E370000}"/>
    <cellStyle name="Comma [0] 4101" xfId="12651" hidden="1" xr:uid="{00000000-0005-0000-0000-00003F370000}"/>
    <cellStyle name="Comma [0] 4101" xfId="42039" hidden="1" xr:uid="{00000000-0005-0000-0000-000040370000}"/>
    <cellStyle name="Comma [0] 4102" xfId="12612" hidden="1" xr:uid="{00000000-0005-0000-0000-000041370000}"/>
    <cellStyle name="Comma [0] 4102" xfId="42000" hidden="1" xr:uid="{00000000-0005-0000-0000-000042370000}"/>
    <cellStyle name="Comma [0] 4103" xfId="12654" hidden="1" xr:uid="{00000000-0005-0000-0000-000043370000}"/>
    <cellStyle name="Comma [0] 4103" xfId="42042" hidden="1" xr:uid="{00000000-0005-0000-0000-000044370000}"/>
    <cellStyle name="Comma [0] 4104" xfId="12617" hidden="1" xr:uid="{00000000-0005-0000-0000-000045370000}"/>
    <cellStyle name="Comma [0] 4104" xfId="42005" hidden="1" xr:uid="{00000000-0005-0000-0000-000046370000}"/>
    <cellStyle name="Comma [0] 4105" xfId="12619" hidden="1" xr:uid="{00000000-0005-0000-0000-000047370000}"/>
    <cellStyle name="Comma [0] 4105" xfId="42007" hidden="1" xr:uid="{00000000-0005-0000-0000-000048370000}"/>
    <cellStyle name="Comma [0] 4106" xfId="12705" hidden="1" xr:uid="{00000000-0005-0000-0000-000049370000}"/>
    <cellStyle name="Comma [0] 4106" xfId="42093" hidden="1" xr:uid="{00000000-0005-0000-0000-00004A370000}"/>
    <cellStyle name="Comma [0] 4107" xfId="12608" hidden="1" xr:uid="{00000000-0005-0000-0000-00004B370000}"/>
    <cellStyle name="Comma [0] 4107" xfId="41996" hidden="1" xr:uid="{00000000-0005-0000-0000-00004C370000}"/>
    <cellStyle name="Comma [0] 4108" xfId="12616" hidden="1" xr:uid="{00000000-0005-0000-0000-00004D370000}"/>
    <cellStyle name="Comma [0] 4108" xfId="42004" hidden="1" xr:uid="{00000000-0005-0000-0000-00004E370000}"/>
    <cellStyle name="Comma [0] 4109" xfId="12717" hidden="1" xr:uid="{00000000-0005-0000-0000-00004F370000}"/>
    <cellStyle name="Comma [0] 4109" xfId="42105" hidden="1" xr:uid="{00000000-0005-0000-0000-000050370000}"/>
    <cellStyle name="Comma [0] 411" xfId="3631" hidden="1" xr:uid="{00000000-0005-0000-0000-000051370000}"/>
    <cellStyle name="Comma [0] 411" xfId="33020" hidden="1" xr:uid="{00000000-0005-0000-0000-000052370000}"/>
    <cellStyle name="Comma [0] 4110" xfId="12719" hidden="1" xr:uid="{00000000-0005-0000-0000-000053370000}"/>
    <cellStyle name="Comma [0] 4110" xfId="42107" hidden="1" xr:uid="{00000000-0005-0000-0000-000054370000}"/>
    <cellStyle name="Comma [0] 4111" xfId="12708" hidden="1" xr:uid="{00000000-0005-0000-0000-000055370000}"/>
    <cellStyle name="Comma [0] 4111" xfId="42096" hidden="1" xr:uid="{00000000-0005-0000-0000-000056370000}"/>
    <cellStyle name="Comma [0] 4112" xfId="12716" hidden="1" xr:uid="{00000000-0005-0000-0000-000057370000}"/>
    <cellStyle name="Comma [0] 4112" xfId="42104" hidden="1" xr:uid="{00000000-0005-0000-0000-000058370000}"/>
    <cellStyle name="Comma [0] 4113" xfId="12614" hidden="1" xr:uid="{00000000-0005-0000-0000-000059370000}"/>
    <cellStyle name="Comma [0] 4113" xfId="42002" hidden="1" xr:uid="{00000000-0005-0000-0000-00005A370000}"/>
    <cellStyle name="Comma [0] 4114" xfId="12702" hidden="1" xr:uid="{00000000-0005-0000-0000-00005B370000}"/>
    <cellStyle name="Comma [0] 4114" xfId="42090" hidden="1" xr:uid="{00000000-0005-0000-0000-00005C370000}"/>
    <cellStyle name="Comma [0] 4115" xfId="12735" hidden="1" xr:uid="{00000000-0005-0000-0000-00005D370000}"/>
    <cellStyle name="Comma [0] 4115" xfId="42123" hidden="1" xr:uid="{00000000-0005-0000-0000-00005E370000}"/>
    <cellStyle name="Comma [0] 4116" xfId="12743" hidden="1" xr:uid="{00000000-0005-0000-0000-00005F370000}"/>
    <cellStyle name="Comma [0] 4116" xfId="42131" hidden="1" xr:uid="{00000000-0005-0000-0000-000060370000}"/>
    <cellStyle name="Comma [0] 4117" xfId="12652" hidden="1" xr:uid="{00000000-0005-0000-0000-000061370000}"/>
    <cellStyle name="Comma [0] 4117" xfId="42040" hidden="1" xr:uid="{00000000-0005-0000-0000-000062370000}"/>
    <cellStyle name="Comma [0] 4118" xfId="12731" hidden="1" xr:uid="{00000000-0005-0000-0000-000063370000}"/>
    <cellStyle name="Comma [0] 4118" xfId="42119" hidden="1" xr:uid="{00000000-0005-0000-0000-000064370000}"/>
    <cellStyle name="Comma [0] 4119" xfId="12752" hidden="1" xr:uid="{00000000-0005-0000-0000-000065370000}"/>
    <cellStyle name="Comma [0] 4119" xfId="42140" hidden="1" xr:uid="{00000000-0005-0000-0000-000066370000}"/>
    <cellStyle name="Comma [0] 412" xfId="3633" hidden="1" xr:uid="{00000000-0005-0000-0000-000067370000}"/>
    <cellStyle name="Comma [0] 412" xfId="33022" hidden="1" xr:uid="{00000000-0005-0000-0000-000068370000}"/>
    <cellStyle name="Comma [0] 4120" xfId="12754" hidden="1" xr:uid="{00000000-0005-0000-0000-000069370000}"/>
    <cellStyle name="Comma [0] 4120" xfId="42142" hidden="1" xr:uid="{00000000-0005-0000-0000-00006A370000}"/>
    <cellStyle name="Comma [0] 4121" xfId="12713" hidden="1" xr:uid="{00000000-0005-0000-0000-00006B370000}"/>
    <cellStyle name="Comma [0] 4121" xfId="42101" hidden="1" xr:uid="{00000000-0005-0000-0000-00006C370000}"/>
    <cellStyle name="Comma [0] 4122" xfId="12658" hidden="1" xr:uid="{00000000-0005-0000-0000-00006D370000}"/>
    <cellStyle name="Comma [0] 4122" xfId="42046" hidden="1" xr:uid="{00000000-0005-0000-0000-00006E370000}"/>
    <cellStyle name="Comma [0] 4123" xfId="12711" hidden="1" xr:uid="{00000000-0005-0000-0000-00006F370000}"/>
    <cellStyle name="Comma [0] 4123" xfId="42099" hidden="1" xr:uid="{00000000-0005-0000-0000-000070370000}"/>
    <cellStyle name="Comma [0] 4124" xfId="12695" hidden="1" xr:uid="{00000000-0005-0000-0000-000071370000}"/>
    <cellStyle name="Comma [0] 4124" xfId="42083" hidden="1" xr:uid="{00000000-0005-0000-0000-000072370000}"/>
    <cellStyle name="Comma [0] 4125" xfId="12691" hidden="1" xr:uid="{00000000-0005-0000-0000-000073370000}"/>
    <cellStyle name="Comma [0] 4125" xfId="42079" hidden="1" xr:uid="{00000000-0005-0000-0000-000074370000}"/>
    <cellStyle name="Comma [0] 4126" xfId="12762" hidden="1" xr:uid="{00000000-0005-0000-0000-000075370000}"/>
    <cellStyle name="Comma [0] 4126" xfId="42150" hidden="1" xr:uid="{00000000-0005-0000-0000-000076370000}"/>
    <cellStyle name="Comma [0] 4127" xfId="12628" hidden="1" xr:uid="{00000000-0005-0000-0000-000077370000}"/>
    <cellStyle name="Comma [0] 4127" xfId="42016" hidden="1" xr:uid="{00000000-0005-0000-0000-000078370000}"/>
    <cellStyle name="Comma [0] 4128" xfId="12621" hidden="1" xr:uid="{00000000-0005-0000-0000-000079370000}"/>
    <cellStyle name="Comma [0] 4128" xfId="42009" hidden="1" xr:uid="{00000000-0005-0000-0000-00007A370000}"/>
    <cellStyle name="Comma [0] 4129" xfId="12770" hidden="1" xr:uid="{00000000-0005-0000-0000-00007B370000}"/>
    <cellStyle name="Comma [0] 4129" xfId="42158" hidden="1" xr:uid="{00000000-0005-0000-0000-00007C370000}"/>
    <cellStyle name="Comma [0] 413" xfId="5285" hidden="1" xr:uid="{00000000-0005-0000-0000-00007D370000}"/>
    <cellStyle name="Comma [0] 413" xfId="34673" hidden="1" xr:uid="{00000000-0005-0000-0000-00007E370000}"/>
    <cellStyle name="Comma [0] 4130" xfId="12772" hidden="1" xr:uid="{00000000-0005-0000-0000-00007F370000}"/>
    <cellStyle name="Comma [0] 4130" xfId="42160" hidden="1" xr:uid="{00000000-0005-0000-0000-000080370000}"/>
    <cellStyle name="Comma [0] 4131" xfId="12721" hidden="1" xr:uid="{00000000-0005-0000-0000-000081370000}"/>
    <cellStyle name="Comma [0] 4131" xfId="42109" hidden="1" xr:uid="{00000000-0005-0000-0000-000082370000}"/>
    <cellStyle name="Comma [0] 4132" xfId="12697" hidden="1" xr:uid="{00000000-0005-0000-0000-000083370000}"/>
    <cellStyle name="Comma [0] 4132" xfId="42085" hidden="1" xr:uid="{00000000-0005-0000-0000-000084370000}"/>
    <cellStyle name="Comma [0] 4133" xfId="12732" hidden="1" xr:uid="{00000000-0005-0000-0000-000085370000}"/>
    <cellStyle name="Comma [0] 4133" xfId="42120" hidden="1" xr:uid="{00000000-0005-0000-0000-000086370000}"/>
    <cellStyle name="Comma [0] 4134" xfId="12664" hidden="1" xr:uid="{00000000-0005-0000-0000-000087370000}"/>
    <cellStyle name="Comma [0] 4134" xfId="42052" hidden="1" xr:uid="{00000000-0005-0000-0000-000088370000}"/>
    <cellStyle name="Comma [0] 4135" xfId="12734" hidden="1" xr:uid="{00000000-0005-0000-0000-000089370000}"/>
    <cellStyle name="Comma [0] 4135" xfId="42122" hidden="1" xr:uid="{00000000-0005-0000-0000-00008A370000}"/>
    <cellStyle name="Comma [0] 4136" xfId="12779" hidden="1" xr:uid="{00000000-0005-0000-0000-00008B370000}"/>
    <cellStyle name="Comma [0] 4136" xfId="42167" hidden="1" xr:uid="{00000000-0005-0000-0000-00008C370000}"/>
    <cellStyle name="Comma [0] 4137" xfId="12722" hidden="1" xr:uid="{00000000-0005-0000-0000-00008D370000}"/>
    <cellStyle name="Comma [0] 4137" xfId="42110" hidden="1" xr:uid="{00000000-0005-0000-0000-00008E370000}"/>
    <cellStyle name="Comma [0] 4138" xfId="12679" hidden="1" xr:uid="{00000000-0005-0000-0000-00008F370000}"/>
    <cellStyle name="Comma [0] 4138" xfId="42067" hidden="1" xr:uid="{00000000-0005-0000-0000-000090370000}"/>
    <cellStyle name="Comma [0] 4139" xfId="12785" hidden="1" xr:uid="{00000000-0005-0000-0000-000091370000}"/>
    <cellStyle name="Comma [0] 4139" xfId="42173" hidden="1" xr:uid="{00000000-0005-0000-0000-000092370000}"/>
    <cellStyle name="Comma [0] 414" xfId="4356" hidden="1" xr:uid="{00000000-0005-0000-0000-000093370000}"/>
    <cellStyle name="Comma [0] 414" xfId="33745" hidden="1" xr:uid="{00000000-0005-0000-0000-000094370000}"/>
    <cellStyle name="Comma [0] 4140" xfId="12787" hidden="1" xr:uid="{00000000-0005-0000-0000-000095370000}"/>
    <cellStyle name="Comma [0] 4140" xfId="42175" hidden="1" xr:uid="{00000000-0005-0000-0000-000096370000}"/>
    <cellStyle name="Comma [0] 4141" xfId="12740" hidden="1" xr:uid="{00000000-0005-0000-0000-000097370000}"/>
    <cellStyle name="Comma [0] 4141" xfId="42128" hidden="1" xr:uid="{00000000-0005-0000-0000-000098370000}"/>
    <cellStyle name="Comma [0] 4142" xfId="12746" hidden="1" xr:uid="{00000000-0005-0000-0000-000099370000}"/>
    <cellStyle name="Comma [0] 4142" xfId="42134" hidden="1" xr:uid="{00000000-0005-0000-0000-00009A370000}"/>
    <cellStyle name="Comma [0] 4143" xfId="12627" hidden="1" xr:uid="{00000000-0005-0000-0000-00009B370000}"/>
    <cellStyle name="Comma [0] 4143" xfId="42015" hidden="1" xr:uid="{00000000-0005-0000-0000-00009C370000}"/>
    <cellStyle name="Comma [0] 4144" xfId="12696" hidden="1" xr:uid="{00000000-0005-0000-0000-00009D370000}"/>
    <cellStyle name="Comma [0] 4144" xfId="42084" hidden="1" xr:uid="{00000000-0005-0000-0000-00009E370000}"/>
    <cellStyle name="Comma [0] 4145" xfId="12704" hidden="1" xr:uid="{00000000-0005-0000-0000-00009F370000}"/>
    <cellStyle name="Comma [0] 4145" xfId="42092" hidden="1" xr:uid="{00000000-0005-0000-0000-0000A0370000}"/>
    <cellStyle name="Comma [0] 4146" xfId="12793" hidden="1" xr:uid="{00000000-0005-0000-0000-0000A1370000}"/>
    <cellStyle name="Comma [0] 4146" xfId="42181" hidden="1" xr:uid="{00000000-0005-0000-0000-0000A2370000}"/>
    <cellStyle name="Comma [0] 4147" xfId="12707" hidden="1" xr:uid="{00000000-0005-0000-0000-0000A3370000}"/>
    <cellStyle name="Comma [0] 4147" xfId="42095" hidden="1" xr:uid="{00000000-0005-0000-0000-0000A4370000}"/>
    <cellStyle name="Comma [0] 4148" xfId="12667" hidden="1" xr:uid="{00000000-0005-0000-0000-0000A5370000}"/>
    <cellStyle name="Comma [0] 4148" xfId="42055" hidden="1" xr:uid="{00000000-0005-0000-0000-0000A6370000}"/>
    <cellStyle name="Comma [0] 4149" xfId="12798" hidden="1" xr:uid="{00000000-0005-0000-0000-0000A7370000}"/>
    <cellStyle name="Comma [0] 4149" xfId="42186" hidden="1" xr:uid="{00000000-0005-0000-0000-0000A8370000}"/>
    <cellStyle name="Comma [0] 415" xfId="3770" hidden="1" xr:uid="{00000000-0005-0000-0000-0000A9370000}"/>
    <cellStyle name="Comma [0] 415" xfId="33159" hidden="1" xr:uid="{00000000-0005-0000-0000-0000AA370000}"/>
    <cellStyle name="Comma [0] 4150" xfId="12800" hidden="1" xr:uid="{00000000-0005-0000-0000-0000AB370000}"/>
    <cellStyle name="Comma [0] 4150" xfId="42188" hidden="1" xr:uid="{00000000-0005-0000-0000-0000AC370000}"/>
    <cellStyle name="Comma [0] 4151" xfId="12759" hidden="1" xr:uid="{00000000-0005-0000-0000-0000AD370000}"/>
    <cellStyle name="Comma [0] 4151" xfId="42147" hidden="1" xr:uid="{00000000-0005-0000-0000-0000AE370000}"/>
    <cellStyle name="Comma [0] 4152" xfId="12765" hidden="1" xr:uid="{00000000-0005-0000-0000-0000AF370000}"/>
    <cellStyle name="Comma [0] 4152" xfId="42153" hidden="1" xr:uid="{00000000-0005-0000-0000-0000B0370000}"/>
    <cellStyle name="Comma [0] 4153" xfId="12666" hidden="1" xr:uid="{00000000-0005-0000-0000-0000B1370000}"/>
    <cellStyle name="Comma [0] 4153" xfId="42054" hidden="1" xr:uid="{00000000-0005-0000-0000-0000B2370000}"/>
    <cellStyle name="Comma [0] 4154" xfId="12747" hidden="1" xr:uid="{00000000-0005-0000-0000-0000B3370000}"/>
    <cellStyle name="Comma [0] 4154" xfId="42135" hidden="1" xr:uid="{00000000-0005-0000-0000-0000B4370000}"/>
    <cellStyle name="Comma [0] 4155" xfId="12726" hidden="1" xr:uid="{00000000-0005-0000-0000-0000B5370000}"/>
    <cellStyle name="Comma [0] 4155" xfId="42114" hidden="1" xr:uid="{00000000-0005-0000-0000-0000B6370000}"/>
    <cellStyle name="Comma [0] 4156" xfId="12804" hidden="1" xr:uid="{00000000-0005-0000-0000-0000B7370000}"/>
    <cellStyle name="Comma [0] 4156" xfId="42192" hidden="1" xr:uid="{00000000-0005-0000-0000-0000B8370000}"/>
    <cellStyle name="Comma [0] 4157" xfId="12745" hidden="1" xr:uid="{00000000-0005-0000-0000-0000B9370000}"/>
    <cellStyle name="Comma [0] 4157" xfId="42133" hidden="1" xr:uid="{00000000-0005-0000-0000-0000BA370000}"/>
    <cellStyle name="Comma [0] 4158" xfId="12683" hidden="1" xr:uid="{00000000-0005-0000-0000-0000BB370000}"/>
    <cellStyle name="Comma [0] 4158" xfId="42071" hidden="1" xr:uid="{00000000-0005-0000-0000-0000BC370000}"/>
    <cellStyle name="Comma [0] 4159" xfId="12811" hidden="1" xr:uid="{00000000-0005-0000-0000-0000BD370000}"/>
    <cellStyle name="Comma [0] 4159" xfId="42199" hidden="1" xr:uid="{00000000-0005-0000-0000-0000BE370000}"/>
    <cellStyle name="Comma [0] 416" xfId="5297" hidden="1" xr:uid="{00000000-0005-0000-0000-0000BF370000}"/>
    <cellStyle name="Comma [0] 416" xfId="34685" hidden="1" xr:uid="{00000000-0005-0000-0000-0000C0370000}"/>
    <cellStyle name="Comma [0] 4160" xfId="12813" hidden="1" xr:uid="{00000000-0005-0000-0000-0000C1370000}"/>
    <cellStyle name="Comma [0] 4160" xfId="42201" hidden="1" xr:uid="{00000000-0005-0000-0000-0000C2370000}"/>
    <cellStyle name="Comma [0] 4161" xfId="12777" hidden="1" xr:uid="{00000000-0005-0000-0000-0000C3370000}"/>
    <cellStyle name="Comma [0] 4161" xfId="42165" hidden="1" xr:uid="{00000000-0005-0000-0000-0000C4370000}"/>
    <cellStyle name="Comma [0] 4162" xfId="12782" hidden="1" xr:uid="{00000000-0005-0000-0000-0000C5370000}"/>
    <cellStyle name="Comma [0] 4162" xfId="42170" hidden="1" xr:uid="{00000000-0005-0000-0000-0000C6370000}"/>
    <cellStyle name="Comma [0] 4163" xfId="12611" hidden="1" xr:uid="{00000000-0005-0000-0000-0000C7370000}"/>
    <cellStyle name="Comma [0] 4163" xfId="41999" hidden="1" xr:uid="{00000000-0005-0000-0000-0000C8370000}"/>
    <cellStyle name="Comma [0] 4164" xfId="12766" hidden="1" xr:uid="{00000000-0005-0000-0000-0000C9370000}"/>
    <cellStyle name="Comma [0] 4164" xfId="42154" hidden="1" xr:uid="{00000000-0005-0000-0000-0000CA370000}"/>
    <cellStyle name="Comma [0] 4165" xfId="12671" hidden="1" xr:uid="{00000000-0005-0000-0000-0000CB370000}"/>
    <cellStyle name="Comma [0] 4165" xfId="42059" hidden="1" xr:uid="{00000000-0005-0000-0000-0000CC370000}"/>
    <cellStyle name="Comma [0] 4166" xfId="12817" hidden="1" xr:uid="{00000000-0005-0000-0000-0000CD370000}"/>
    <cellStyle name="Comma [0] 4166" xfId="42205" hidden="1" xr:uid="{00000000-0005-0000-0000-0000CE370000}"/>
    <cellStyle name="Comma [0] 4167" xfId="12764" hidden="1" xr:uid="{00000000-0005-0000-0000-0000CF370000}"/>
    <cellStyle name="Comma [0] 4167" xfId="42152" hidden="1" xr:uid="{00000000-0005-0000-0000-0000D0370000}"/>
    <cellStyle name="Comma [0] 4168" xfId="12703" hidden="1" xr:uid="{00000000-0005-0000-0000-0000D1370000}"/>
    <cellStyle name="Comma [0] 4168" xfId="42091" hidden="1" xr:uid="{00000000-0005-0000-0000-0000D2370000}"/>
    <cellStyle name="Comma [0] 4169" xfId="12821" hidden="1" xr:uid="{00000000-0005-0000-0000-0000D3370000}"/>
    <cellStyle name="Comma [0] 4169" xfId="42209" hidden="1" xr:uid="{00000000-0005-0000-0000-0000D4370000}"/>
    <cellStyle name="Comma [0] 417" xfId="5299" hidden="1" xr:uid="{00000000-0005-0000-0000-0000D5370000}"/>
    <cellStyle name="Comma [0] 417" xfId="34687" hidden="1" xr:uid="{00000000-0005-0000-0000-0000D6370000}"/>
    <cellStyle name="Comma [0] 4170" xfId="12823" hidden="1" xr:uid="{00000000-0005-0000-0000-0000D7370000}"/>
    <cellStyle name="Comma [0] 4170" xfId="42211" hidden="1" xr:uid="{00000000-0005-0000-0000-0000D8370000}"/>
    <cellStyle name="Comma [0] 4171" xfId="12791" hidden="1" xr:uid="{00000000-0005-0000-0000-0000D9370000}"/>
    <cellStyle name="Comma [0] 4171" xfId="42179" hidden="1" xr:uid="{00000000-0005-0000-0000-0000DA370000}"/>
    <cellStyle name="Comma [0] 4172" xfId="12795" hidden="1" xr:uid="{00000000-0005-0000-0000-0000DB370000}"/>
    <cellStyle name="Comma [0] 4172" xfId="42183" hidden="1" xr:uid="{00000000-0005-0000-0000-0000DC370000}"/>
    <cellStyle name="Comma [0] 4173" xfId="12685" hidden="1" xr:uid="{00000000-0005-0000-0000-0000DD370000}"/>
    <cellStyle name="Comma [0] 4173" xfId="42073" hidden="1" xr:uid="{00000000-0005-0000-0000-0000DE370000}"/>
    <cellStyle name="Comma [0] 4174" xfId="12783" hidden="1" xr:uid="{00000000-0005-0000-0000-0000DF370000}"/>
    <cellStyle name="Comma [0] 4174" xfId="42171" hidden="1" xr:uid="{00000000-0005-0000-0000-0000E0370000}"/>
    <cellStyle name="Comma [0] 4175" xfId="12675" hidden="1" xr:uid="{00000000-0005-0000-0000-0000E1370000}"/>
    <cellStyle name="Comma [0] 4175" xfId="42063" hidden="1" xr:uid="{00000000-0005-0000-0000-0000E2370000}"/>
    <cellStyle name="Comma [0] 4176" xfId="12827" hidden="1" xr:uid="{00000000-0005-0000-0000-0000E3370000}"/>
    <cellStyle name="Comma [0] 4176" xfId="42215" hidden="1" xr:uid="{00000000-0005-0000-0000-0000E4370000}"/>
    <cellStyle name="Comma [0] 4177" xfId="12781" hidden="1" xr:uid="{00000000-0005-0000-0000-0000E5370000}"/>
    <cellStyle name="Comma [0] 4177" xfId="42169" hidden="1" xr:uid="{00000000-0005-0000-0000-0000E6370000}"/>
    <cellStyle name="Comma [0] 4178" xfId="12750" hidden="1" xr:uid="{00000000-0005-0000-0000-0000E7370000}"/>
    <cellStyle name="Comma [0] 4178" xfId="42138" hidden="1" xr:uid="{00000000-0005-0000-0000-0000E8370000}"/>
    <cellStyle name="Comma [0] 4179" xfId="12831" hidden="1" xr:uid="{00000000-0005-0000-0000-0000E9370000}"/>
    <cellStyle name="Comma [0] 4179" xfId="42219" hidden="1" xr:uid="{00000000-0005-0000-0000-0000EA370000}"/>
    <cellStyle name="Comma [0] 418" xfId="5288" hidden="1" xr:uid="{00000000-0005-0000-0000-0000EB370000}"/>
    <cellStyle name="Comma [0] 418" xfId="34676" hidden="1" xr:uid="{00000000-0005-0000-0000-0000EC370000}"/>
    <cellStyle name="Comma [0] 4180" xfId="12833" hidden="1" xr:uid="{00000000-0005-0000-0000-0000ED370000}"/>
    <cellStyle name="Comma [0] 4180" xfId="42221" hidden="1" xr:uid="{00000000-0005-0000-0000-0000EE370000}"/>
    <cellStyle name="Comma [0] 4181" xfId="12819" hidden="1" xr:uid="{00000000-0005-0000-0000-0000EF370000}"/>
    <cellStyle name="Comma [0] 4181" xfId="42207" hidden="1" xr:uid="{00000000-0005-0000-0000-0000F0370000}"/>
    <cellStyle name="Comma [0] 4182" xfId="12806" hidden="1" xr:uid="{00000000-0005-0000-0000-0000F1370000}"/>
    <cellStyle name="Comma [0] 4182" xfId="42194" hidden="1" xr:uid="{00000000-0005-0000-0000-0000F2370000}"/>
    <cellStyle name="Comma [0] 4183" xfId="12830" hidden="1" xr:uid="{00000000-0005-0000-0000-0000F3370000}"/>
    <cellStyle name="Comma [0] 4183" xfId="42218" hidden="1" xr:uid="{00000000-0005-0000-0000-0000F4370000}"/>
    <cellStyle name="Comma [0] 4184" xfId="12796" hidden="1" xr:uid="{00000000-0005-0000-0000-0000F5370000}"/>
    <cellStyle name="Comma [0] 4184" xfId="42184" hidden="1" xr:uid="{00000000-0005-0000-0000-0000F6370000}"/>
    <cellStyle name="Comma [0] 4185" xfId="12768" hidden="1" xr:uid="{00000000-0005-0000-0000-0000F7370000}"/>
    <cellStyle name="Comma [0] 4185" xfId="42156" hidden="1" xr:uid="{00000000-0005-0000-0000-0000F8370000}"/>
    <cellStyle name="Comma [0] 4186" xfId="12835" hidden="1" xr:uid="{00000000-0005-0000-0000-0000F9370000}"/>
    <cellStyle name="Comma [0] 4186" xfId="42223" hidden="1" xr:uid="{00000000-0005-0000-0000-0000FA370000}"/>
    <cellStyle name="Comma [0] 4187" xfId="12792" hidden="1" xr:uid="{00000000-0005-0000-0000-0000FB370000}"/>
    <cellStyle name="Comma [0] 4187" xfId="42180" hidden="1" xr:uid="{00000000-0005-0000-0000-0000FC370000}"/>
    <cellStyle name="Comma [0] 4188" xfId="12826" hidden="1" xr:uid="{00000000-0005-0000-0000-0000FD370000}"/>
    <cellStyle name="Comma [0] 4188" xfId="42214" hidden="1" xr:uid="{00000000-0005-0000-0000-0000FE370000}"/>
    <cellStyle name="Comma [0] 4189" xfId="12839" hidden="1" xr:uid="{00000000-0005-0000-0000-0000FF370000}"/>
    <cellStyle name="Comma [0] 4189" xfId="42227" hidden="1" xr:uid="{00000000-0005-0000-0000-000000380000}"/>
    <cellStyle name="Comma [0] 419" xfId="5296" hidden="1" xr:uid="{00000000-0005-0000-0000-000001380000}"/>
    <cellStyle name="Comma [0] 419" xfId="34684" hidden="1" xr:uid="{00000000-0005-0000-0000-000002380000}"/>
    <cellStyle name="Comma [0] 4190" xfId="12841" hidden="1" xr:uid="{00000000-0005-0000-0000-000003380000}"/>
    <cellStyle name="Comma [0] 4190" xfId="42229" hidden="1" xr:uid="{00000000-0005-0000-0000-000004380000}"/>
    <cellStyle name="Comma [0] 4191" xfId="12709" hidden="1" xr:uid="{00000000-0005-0000-0000-000005380000}"/>
    <cellStyle name="Comma [0] 4191" xfId="42097" hidden="1" xr:uid="{00000000-0005-0000-0000-000006380000}"/>
    <cellStyle name="Comma [0] 4192" xfId="12829" hidden="1" xr:uid="{00000000-0005-0000-0000-000007380000}"/>
    <cellStyle name="Comma [0] 4192" xfId="42217" hidden="1" xr:uid="{00000000-0005-0000-0000-000008380000}"/>
    <cellStyle name="Comma [0] 4193" xfId="12769" hidden="1" xr:uid="{00000000-0005-0000-0000-000009380000}"/>
    <cellStyle name="Comma [0] 4193" xfId="42157" hidden="1" xr:uid="{00000000-0005-0000-0000-00000A380000}"/>
    <cellStyle name="Comma [0] 4194" xfId="12803" hidden="1" xr:uid="{00000000-0005-0000-0000-00000B380000}"/>
    <cellStyle name="Comma [0] 4194" xfId="42191" hidden="1" xr:uid="{00000000-0005-0000-0000-00000C380000}"/>
    <cellStyle name="Comma [0] 4195" xfId="12816" hidden="1" xr:uid="{00000000-0005-0000-0000-00000D380000}"/>
    <cellStyle name="Comma [0] 4195" xfId="42204" hidden="1" xr:uid="{00000000-0005-0000-0000-00000E380000}"/>
    <cellStyle name="Comma [0] 4196" xfId="12844" hidden="1" xr:uid="{00000000-0005-0000-0000-00000F380000}"/>
    <cellStyle name="Comma [0] 4196" xfId="42232" hidden="1" xr:uid="{00000000-0005-0000-0000-000010380000}"/>
    <cellStyle name="Comma [0] 4197" xfId="12807" hidden="1" xr:uid="{00000000-0005-0000-0000-000011380000}"/>
    <cellStyle name="Comma [0] 4197" xfId="42195" hidden="1" xr:uid="{00000000-0005-0000-0000-000012380000}"/>
    <cellStyle name="Comma [0] 4198" xfId="12767" hidden="1" xr:uid="{00000000-0005-0000-0000-000013380000}"/>
    <cellStyle name="Comma [0] 4198" xfId="42155" hidden="1" xr:uid="{00000000-0005-0000-0000-000014380000}"/>
    <cellStyle name="Comma [0] 4199" xfId="12847" hidden="1" xr:uid="{00000000-0005-0000-0000-000015380000}"/>
    <cellStyle name="Comma [0] 4199" xfId="42235" hidden="1" xr:uid="{00000000-0005-0000-0000-000016380000}"/>
    <cellStyle name="Comma [0] 42" xfId="4405" hidden="1" xr:uid="{00000000-0005-0000-0000-000017380000}"/>
    <cellStyle name="Comma [0] 42" xfId="33794" hidden="1" xr:uid="{00000000-0005-0000-0000-000018380000}"/>
    <cellStyle name="Comma [0] 420" xfId="3630" hidden="1" xr:uid="{00000000-0005-0000-0000-000019380000}"/>
    <cellStyle name="Comma [0] 420" xfId="33019" hidden="1" xr:uid="{00000000-0005-0000-0000-00001A380000}"/>
    <cellStyle name="Comma [0] 4200" xfId="12849" hidden="1" xr:uid="{00000000-0005-0000-0000-00001B380000}"/>
    <cellStyle name="Comma [0] 4200" xfId="42237" hidden="1" xr:uid="{00000000-0005-0000-0000-00001C380000}"/>
    <cellStyle name="Comma [0] 4201" xfId="12568" hidden="1" xr:uid="{00000000-0005-0000-0000-00001D380000}"/>
    <cellStyle name="Comma [0] 4201" xfId="41956" hidden="1" xr:uid="{00000000-0005-0000-0000-00001E380000}"/>
    <cellStyle name="Comma [0] 4202" xfId="12550" hidden="1" xr:uid="{00000000-0005-0000-0000-00001F380000}"/>
    <cellStyle name="Comma [0] 4202" xfId="41938" hidden="1" xr:uid="{00000000-0005-0000-0000-000020380000}"/>
    <cellStyle name="Comma [0] 4203" xfId="12853" hidden="1" xr:uid="{00000000-0005-0000-0000-000021380000}"/>
    <cellStyle name="Comma [0] 4203" xfId="42241" hidden="1" xr:uid="{00000000-0005-0000-0000-000022380000}"/>
    <cellStyle name="Comma [0] 4204" xfId="12860" hidden="1" xr:uid="{00000000-0005-0000-0000-000023380000}"/>
    <cellStyle name="Comma [0] 4204" xfId="42248" hidden="1" xr:uid="{00000000-0005-0000-0000-000024380000}"/>
    <cellStyle name="Comma [0] 4205" xfId="12862" hidden="1" xr:uid="{00000000-0005-0000-0000-000025380000}"/>
    <cellStyle name="Comma [0] 4205" xfId="42250" hidden="1" xr:uid="{00000000-0005-0000-0000-000026380000}"/>
    <cellStyle name="Comma [0] 4206" xfId="12852" hidden="1" xr:uid="{00000000-0005-0000-0000-000027380000}"/>
    <cellStyle name="Comma [0] 4206" xfId="42240" hidden="1" xr:uid="{00000000-0005-0000-0000-000028380000}"/>
    <cellStyle name="Comma [0] 4207" xfId="12858" hidden="1" xr:uid="{00000000-0005-0000-0000-000029380000}"/>
    <cellStyle name="Comma [0] 4207" xfId="42246" hidden="1" xr:uid="{00000000-0005-0000-0000-00002A380000}"/>
    <cellStyle name="Comma [0] 4208" xfId="12865" hidden="1" xr:uid="{00000000-0005-0000-0000-00002B380000}"/>
    <cellStyle name="Comma [0] 4208" xfId="42253" hidden="1" xr:uid="{00000000-0005-0000-0000-00002C380000}"/>
    <cellStyle name="Comma [0] 4209" xfId="12867" hidden="1" xr:uid="{00000000-0005-0000-0000-00002D380000}"/>
    <cellStyle name="Comma [0] 4209" xfId="42255" hidden="1" xr:uid="{00000000-0005-0000-0000-00002E380000}"/>
    <cellStyle name="Comma [0] 421" xfId="5282" hidden="1" xr:uid="{00000000-0005-0000-0000-00002F380000}"/>
    <cellStyle name="Comma [0] 421" xfId="34670" hidden="1" xr:uid="{00000000-0005-0000-0000-000030380000}"/>
    <cellStyle name="Comma [0] 4210" xfId="12642" hidden="1" xr:uid="{00000000-0005-0000-0000-000031380000}"/>
    <cellStyle name="Comma [0] 4210" xfId="42030" hidden="1" xr:uid="{00000000-0005-0000-0000-000032380000}"/>
    <cellStyle name="Comma [0] 4211" xfId="12598" hidden="1" xr:uid="{00000000-0005-0000-0000-000033380000}"/>
    <cellStyle name="Comma [0] 4211" xfId="41986" hidden="1" xr:uid="{00000000-0005-0000-0000-000034380000}"/>
    <cellStyle name="Comma [0] 4212" xfId="12878" hidden="1" xr:uid="{00000000-0005-0000-0000-000035380000}"/>
    <cellStyle name="Comma [0] 4212" xfId="42266" hidden="1" xr:uid="{00000000-0005-0000-0000-000036380000}"/>
    <cellStyle name="Comma [0] 4213" xfId="12887" hidden="1" xr:uid="{00000000-0005-0000-0000-000037380000}"/>
    <cellStyle name="Comma [0] 4213" xfId="42275" hidden="1" xr:uid="{00000000-0005-0000-0000-000038380000}"/>
    <cellStyle name="Comma [0] 4214" xfId="12898" hidden="1" xr:uid="{00000000-0005-0000-0000-000039380000}"/>
    <cellStyle name="Comma [0] 4214" xfId="42286" hidden="1" xr:uid="{00000000-0005-0000-0000-00003A380000}"/>
    <cellStyle name="Comma [0] 4215" xfId="12904" hidden="1" xr:uid="{00000000-0005-0000-0000-00003B380000}"/>
    <cellStyle name="Comma [0] 4215" xfId="42292" hidden="1" xr:uid="{00000000-0005-0000-0000-00003C380000}"/>
    <cellStyle name="Comma [0] 4216" xfId="12886" hidden="1" xr:uid="{00000000-0005-0000-0000-00003D380000}"/>
    <cellStyle name="Comma [0] 4216" xfId="42274" hidden="1" xr:uid="{00000000-0005-0000-0000-00003E380000}"/>
    <cellStyle name="Comma [0] 4217" xfId="12896" hidden="1" xr:uid="{00000000-0005-0000-0000-00003F380000}"/>
    <cellStyle name="Comma [0] 4217" xfId="42284" hidden="1" xr:uid="{00000000-0005-0000-0000-000040380000}"/>
    <cellStyle name="Comma [0] 4218" xfId="12916" hidden="1" xr:uid="{00000000-0005-0000-0000-000041380000}"/>
    <cellStyle name="Comma [0] 4218" xfId="42304" hidden="1" xr:uid="{00000000-0005-0000-0000-000042380000}"/>
    <cellStyle name="Comma [0] 4219" xfId="12918" hidden="1" xr:uid="{00000000-0005-0000-0000-000043380000}"/>
    <cellStyle name="Comma [0] 4219" xfId="42306" hidden="1" xr:uid="{00000000-0005-0000-0000-000044380000}"/>
    <cellStyle name="Comma [0] 422" xfId="5315" hidden="1" xr:uid="{00000000-0005-0000-0000-000045380000}"/>
    <cellStyle name="Comma [0] 422" xfId="34703" hidden="1" xr:uid="{00000000-0005-0000-0000-000046380000}"/>
    <cellStyle name="Comma [0] 4220" xfId="12869" hidden="1" xr:uid="{00000000-0005-0000-0000-000047380000}"/>
    <cellStyle name="Comma [0] 4220" xfId="42257" hidden="1" xr:uid="{00000000-0005-0000-0000-000048380000}"/>
    <cellStyle name="Comma [0] 4221" xfId="12563" hidden="1" xr:uid="{00000000-0005-0000-0000-000049380000}"/>
    <cellStyle name="Comma [0] 4221" xfId="41951" hidden="1" xr:uid="{00000000-0005-0000-0000-00004A380000}"/>
    <cellStyle name="Comma [0] 4222" xfId="12872" hidden="1" xr:uid="{00000000-0005-0000-0000-00004B380000}"/>
    <cellStyle name="Comma [0] 4222" xfId="42260" hidden="1" xr:uid="{00000000-0005-0000-0000-00004C380000}"/>
    <cellStyle name="Comma [0] 4223" xfId="12597" hidden="1" xr:uid="{00000000-0005-0000-0000-00004D380000}"/>
    <cellStyle name="Comma [0] 4223" xfId="41985" hidden="1" xr:uid="{00000000-0005-0000-0000-00004E380000}"/>
    <cellStyle name="Comma [0] 4224" xfId="12596" hidden="1" xr:uid="{00000000-0005-0000-0000-00004F380000}"/>
    <cellStyle name="Comma [0] 4224" xfId="41984" hidden="1" xr:uid="{00000000-0005-0000-0000-000050380000}"/>
    <cellStyle name="Comma [0] 4225" xfId="12923" hidden="1" xr:uid="{00000000-0005-0000-0000-000051380000}"/>
    <cellStyle name="Comma [0] 4225" xfId="42311" hidden="1" xr:uid="{00000000-0005-0000-0000-000052380000}"/>
    <cellStyle name="Comma [0] 4226" xfId="12565" hidden="1" xr:uid="{00000000-0005-0000-0000-000053380000}"/>
    <cellStyle name="Comma [0] 4226" xfId="41953" hidden="1" xr:uid="{00000000-0005-0000-0000-000054380000}"/>
    <cellStyle name="Comma [0] 4227" xfId="12599" hidden="1" xr:uid="{00000000-0005-0000-0000-000055380000}"/>
    <cellStyle name="Comma [0] 4227" xfId="41987" hidden="1" xr:uid="{00000000-0005-0000-0000-000056380000}"/>
    <cellStyle name="Comma [0] 4228" xfId="12935" hidden="1" xr:uid="{00000000-0005-0000-0000-000057380000}"/>
    <cellStyle name="Comma [0] 4228" xfId="42323" hidden="1" xr:uid="{00000000-0005-0000-0000-000058380000}"/>
    <cellStyle name="Comma [0] 4229" xfId="12937" hidden="1" xr:uid="{00000000-0005-0000-0000-000059380000}"/>
    <cellStyle name="Comma [0] 4229" xfId="42325" hidden="1" xr:uid="{00000000-0005-0000-0000-00005A380000}"/>
    <cellStyle name="Comma [0] 423" xfId="5323" hidden="1" xr:uid="{00000000-0005-0000-0000-00005B380000}"/>
    <cellStyle name="Comma [0] 423" xfId="34711" hidden="1" xr:uid="{00000000-0005-0000-0000-00005C380000}"/>
    <cellStyle name="Comma [0] 4230" xfId="12926" hidden="1" xr:uid="{00000000-0005-0000-0000-00005D380000}"/>
    <cellStyle name="Comma [0] 4230" xfId="42314" hidden="1" xr:uid="{00000000-0005-0000-0000-00005E380000}"/>
    <cellStyle name="Comma [0] 4231" xfId="12934" hidden="1" xr:uid="{00000000-0005-0000-0000-00005F380000}"/>
    <cellStyle name="Comma [0] 4231" xfId="42322" hidden="1" xr:uid="{00000000-0005-0000-0000-000060380000}"/>
    <cellStyle name="Comma [0] 4232" xfId="12561" hidden="1" xr:uid="{00000000-0005-0000-0000-000061380000}"/>
    <cellStyle name="Comma [0] 4232" xfId="41949" hidden="1" xr:uid="{00000000-0005-0000-0000-000062380000}"/>
    <cellStyle name="Comma [0] 4233" xfId="12920" hidden="1" xr:uid="{00000000-0005-0000-0000-000063380000}"/>
    <cellStyle name="Comma [0] 4233" xfId="42308" hidden="1" xr:uid="{00000000-0005-0000-0000-000064380000}"/>
    <cellStyle name="Comma [0] 4234" xfId="12953" hidden="1" xr:uid="{00000000-0005-0000-0000-000065380000}"/>
    <cellStyle name="Comma [0] 4234" xfId="42341" hidden="1" xr:uid="{00000000-0005-0000-0000-000066380000}"/>
    <cellStyle name="Comma [0] 4235" xfId="12961" hidden="1" xr:uid="{00000000-0005-0000-0000-000067380000}"/>
    <cellStyle name="Comma [0] 4235" xfId="42349" hidden="1" xr:uid="{00000000-0005-0000-0000-000068380000}"/>
    <cellStyle name="Comma [0] 4236" xfId="12870" hidden="1" xr:uid="{00000000-0005-0000-0000-000069380000}"/>
    <cellStyle name="Comma [0] 4236" xfId="42258" hidden="1" xr:uid="{00000000-0005-0000-0000-00006A380000}"/>
    <cellStyle name="Comma [0] 4237" xfId="12949" hidden="1" xr:uid="{00000000-0005-0000-0000-00006B380000}"/>
    <cellStyle name="Comma [0] 4237" xfId="42337" hidden="1" xr:uid="{00000000-0005-0000-0000-00006C380000}"/>
    <cellStyle name="Comma [0] 4238" xfId="12970" hidden="1" xr:uid="{00000000-0005-0000-0000-00006D380000}"/>
    <cellStyle name="Comma [0] 4238" xfId="42358" hidden="1" xr:uid="{00000000-0005-0000-0000-00006E380000}"/>
    <cellStyle name="Comma [0] 4239" xfId="12972" hidden="1" xr:uid="{00000000-0005-0000-0000-00006F380000}"/>
    <cellStyle name="Comma [0] 4239" xfId="42360" hidden="1" xr:uid="{00000000-0005-0000-0000-000070380000}"/>
    <cellStyle name="Comma [0] 424" xfId="5232" hidden="1" xr:uid="{00000000-0005-0000-0000-000071380000}"/>
    <cellStyle name="Comma [0] 424" xfId="34620" hidden="1" xr:uid="{00000000-0005-0000-0000-000072380000}"/>
    <cellStyle name="Comma [0] 4240" xfId="12931" hidden="1" xr:uid="{00000000-0005-0000-0000-000073380000}"/>
    <cellStyle name="Comma [0] 4240" xfId="42319" hidden="1" xr:uid="{00000000-0005-0000-0000-000074380000}"/>
    <cellStyle name="Comma [0] 4241" xfId="12876" hidden="1" xr:uid="{00000000-0005-0000-0000-000075380000}"/>
    <cellStyle name="Comma [0] 4241" xfId="42264" hidden="1" xr:uid="{00000000-0005-0000-0000-000076380000}"/>
    <cellStyle name="Comma [0] 4242" xfId="12929" hidden="1" xr:uid="{00000000-0005-0000-0000-000077380000}"/>
    <cellStyle name="Comma [0] 4242" xfId="42317" hidden="1" xr:uid="{00000000-0005-0000-0000-000078380000}"/>
    <cellStyle name="Comma [0] 4243" xfId="12913" hidden="1" xr:uid="{00000000-0005-0000-0000-000079380000}"/>
    <cellStyle name="Comma [0] 4243" xfId="42301" hidden="1" xr:uid="{00000000-0005-0000-0000-00007A380000}"/>
    <cellStyle name="Comma [0] 4244" xfId="12909" hidden="1" xr:uid="{00000000-0005-0000-0000-00007B380000}"/>
    <cellStyle name="Comma [0] 4244" xfId="42297" hidden="1" xr:uid="{00000000-0005-0000-0000-00007C380000}"/>
    <cellStyle name="Comma [0] 4245" xfId="12980" hidden="1" xr:uid="{00000000-0005-0000-0000-00007D380000}"/>
    <cellStyle name="Comma [0] 4245" xfId="42368" hidden="1" xr:uid="{00000000-0005-0000-0000-00007E380000}"/>
    <cellStyle name="Comma [0] 4246" xfId="12553" hidden="1" xr:uid="{00000000-0005-0000-0000-00007F380000}"/>
    <cellStyle name="Comma [0] 4246" xfId="41941" hidden="1" xr:uid="{00000000-0005-0000-0000-000080380000}"/>
    <cellStyle name="Comma [0] 4247" xfId="12641" hidden="1" xr:uid="{00000000-0005-0000-0000-000081380000}"/>
    <cellStyle name="Comma [0] 4247" xfId="42029" hidden="1" xr:uid="{00000000-0005-0000-0000-000082380000}"/>
    <cellStyle name="Comma [0] 4248" xfId="12988" hidden="1" xr:uid="{00000000-0005-0000-0000-000083380000}"/>
    <cellStyle name="Comma [0] 4248" xfId="42376" hidden="1" xr:uid="{00000000-0005-0000-0000-000084380000}"/>
    <cellStyle name="Comma [0] 4249" xfId="12990" hidden="1" xr:uid="{00000000-0005-0000-0000-000085380000}"/>
    <cellStyle name="Comma [0] 4249" xfId="42378" hidden="1" xr:uid="{00000000-0005-0000-0000-000086380000}"/>
    <cellStyle name="Comma [0] 425" xfId="5311" hidden="1" xr:uid="{00000000-0005-0000-0000-000087380000}"/>
    <cellStyle name="Comma [0] 425" xfId="34699" hidden="1" xr:uid="{00000000-0005-0000-0000-000088380000}"/>
    <cellStyle name="Comma [0] 4250" xfId="12939" hidden="1" xr:uid="{00000000-0005-0000-0000-000089380000}"/>
    <cellStyle name="Comma [0] 4250" xfId="42327" hidden="1" xr:uid="{00000000-0005-0000-0000-00008A380000}"/>
    <cellStyle name="Comma [0] 4251" xfId="12915" hidden="1" xr:uid="{00000000-0005-0000-0000-00008B380000}"/>
    <cellStyle name="Comma [0] 4251" xfId="42303" hidden="1" xr:uid="{00000000-0005-0000-0000-00008C380000}"/>
    <cellStyle name="Comma [0] 4252" xfId="12950" hidden="1" xr:uid="{00000000-0005-0000-0000-00008D380000}"/>
    <cellStyle name="Comma [0] 4252" xfId="42338" hidden="1" xr:uid="{00000000-0005-0000-0000-00008E380000}"/>
    <cellStyle name="Comma [0] 4253" xfId="12882" hidden="1" xr:uid="{00000000-0005-0000-0000-00008F380000}"/>
    <cellStyle name="Comma [0] 4253" xfId="42270" hidden="1" xr:uid="{00000000-0005-0000-0000-000090380000}"/>
    <cellStyle name="Comma [0] 4254" xfId="12952" hidden="1" xr:uid="{00000000-0005-0000-0000-000091380000}"/>
    <cellStyle name="Comma [0] 4254" xfId="42340" hidden="1" xr:uid="{00000000-0005-0000-0000-000092380000}"/>
    <cellStyle name="Comma [0] 4255" xfId="12997" hidden="1" xr:uid="{00000000-0005-0000-0000-000093380000}"/>
    <cellStyle name="Comma [0] 4255" xfId="42385" hidden="1" xr:uid="{00000000-0005-0000-0000-000094380000}"/>
    <cellStyle name="Comma [0] 4256" xfId="12940" hidden="1" xr:uid="{00000000-0005-0000-0000-000095380000}"/>
    <cellStyle name="Comma [0] 4256" xfId="42328" hidden="1" xr:uid="{00000000-0005-0000-0000-000096380000}"/>
    <cellStyle name="Comma [0] 4257" xfId="12897" hidden="1" xr:uid="{00000000-0005-0000-0000-000097380000}"/>
    <cellStyle name="Comma [0] 4257" xfId="42285" hidden="1" xr:uid="{00000000-0005-0000-0000-000098380000}"/>
    <cellStyle name="Comma [0] 4258" xfId="13003" hidden="1" xr:uid="{00000000-0005-0000-0000-000099380000}"/>
    <cellStyle name="Comma [0] 4258" xfId="42391" hidden="1" xr:uid="{00000000-0005-0000-0000-00009A380000}"/>
    <cellStyle name="Comma [0] 4259" xfId="13005" hidden="1" xr:uid="{00000000-0005-0000-0000-00009B380000}"/>
    <cellStyle name="Comma [0] 4259" xfId="42393" hidden="1" xr:uid="{00000000-0005-0000-0000-00009C380000}"/>
    <cellStyle name="Comma [0] 426" xfId="5332" hidden="1" xr:uid="{00000000-0005-0000-0000-00009D380000}"/>
    <cellStyle name="Comma [0] 426" xfId="34720" hidden="1" xr:uid="{00000000-0005-0000-0000-00009E380000}"/>
    <cellStyle name="Comma [0] 4260" xfId="12958" hidden="1" xr:uid="{00000000-0005-0000-0000-00009F380000}"/>
    <cellStyle name="Comma [0] 4260" xfId="42346" hidden="1" xr:uid="{00000000-0005-0000-0000-0000A0380000}"/>
    <cellStyle name="Comma [0] 4261" xfId="12964" hidden="1" xr:uid="{00000000-0005-0000-0000-0000A1380000}"/>
    <cellStyle name="Comma [0] 4261" xfId="42352" hidden="1" xr:uid="{00000000-0005-0000-0000-0000A2380000}"/>
    <cellStyle name="Comma [0] 4262" xfId="12590" hidden="1" xr:uid="{00000000-0005-0000-0000-0000A3380000}"/>
    <cellStyle name="Comma [0] 4262" xfId="41978" hidden="1" xr:uid="{00000000-0005-0000-0000-0000A4380000}"/>
    <cellStyle name="Comma [0] 4263" xfId="12914" hidden="1" xr:uid="{00000000-0005-0000-0000-0000A5380000}"/>
    <cellStyle name="Comma [0] 4263" xfId="42302" hidden="1" xr:uid="{00000000-0005-0000-0000-0000A6380000}"/>
    <cellStyle name="Comma [0] 4264" xfId="12922" hidden="1" xr:uid="{00000000-0005-0000-0000-0000A7380000}"/>
    <cellStyle name="Comma [0] 4264" xfId="42310" hidden="1" xr:uid="{00000000-0005-0000-0000-0000A8380000}"/>
    <cellStyle name="Comma [0] 4265" xfId="13011" hidden="1" xr:uid="{00000000-0005-0000-0000-0000A9380000}"/>
    <cellStyle name="Comma [0] 4265" xfId="42399" hidden="1" xr:uid="{00000000-0005-0000-0000-0000AA380000}"/>
    <cellStyle name="Comma [0] 4266" xfId="12925" hidden="1" xr:uid="{00000000-0005-0000-0000-0000AB380000}"/>
    <cellStyle name="Comma [0] 4266" xfId="42313" hidden="1" xr:uid="{00000000-0005-0000-0000-0000AC380000}"/>
    <cellStyle name="Comma [0] 4267" xfId="12885" hidden="1" xr:uid="{00000000-0005-0000-0000-0000AD380000}"/>
    <cellStyle name="Comma [0] 4267" xfId="42273" hidden="1" xr:uid="{00000000-0005-0000-0000-0000AE380000}"/>
    <cellStyle name="Comma [0] 4268" xfId="13016" hidden="1" xr:uid="{00000000-0005-0000-0000-0000AF380000}"/>
    <cellStyle name="Comma [0] 4268" xfId="42404" hidden="1" xr:uid="{00000000-0005-0000-0000-0000B0380000}"/>
    <cellStyle name="Comma [0] 4269" xfId="13018" hidden="1" xr:uid="{00000000-0005-0000-0000-0000B1380000}"/>
    <cellStyle name="Comma [0] 4269" xfId="42406" hidden="1" xr:uid="{00000000-0005-0000-0000-0000B2380000}"/>
    <cellStyle name="Comma [0] 427" xfId="5334" hidden="1" xr:uid="{00000000-0005-0000-0000-0000B3380000}"/>
    <cellStyle name="Comma [0] 427" xfId="34722" hidden="1" xr:uid="{00000000-0005-0000-0000-0000B4380000}"/>
    <cellStyle name="Comma [0] 4270" xfId="12977" hidden="1" xr:uid="{00000000-0005-0000-0000-0000B5380000}"/>
    <cellStyle name="Comma [0] 4270" xfId="42365" hidden="1" xr:uid="{00000000-0005-0000-0000-0000B6380000}"/>
    <cellStyle name="Comma [0] 4271" xfId="12983" hidden="1" xr:uid="{00000000-0005-0000-0000-0000B7380000}"/>
    <cellStyle name="Comma [0] 4271" xfId="42371" hidden="1" xr:uid="{00000000-0005-0000-0000-0000B8380000}"/>
    <cellStyle name="Comma [0] 4272" xfId="12884" hidden="1" xr:uid="{00000000-0005-0000-0000-0000B9380000}"/>
    <cellStyle name="Comma [0] 4272" xfId="42272" hidden="1" xr:uid="{00000000-0005-0000-0000-0000BA380000}"/>
    <cellStyle name="Comma [0] 4273" xfId="12965" hidden="1" xr:uid="{00000000-0005-0000-0000-0000BB380000}"/>
    <cellStyle name="Comma [0] 4273" xfId="42353" hidden="1" xr:uid="{00000000-0005-0000-0000-0000BC380000}"/>
    <cellStyle name="Comma [0] 4274" xfId="12944" hidden="1" xr:uid="{00000000-0005-0000-0000-0000BD380000}"/>
    <cellStyle name="Comma [0] 4274" xfId="42332" hidden="1" xr:uid="{00000000-0005-0000-0000-0000BE380000}"/>
    <cellStyle name="Comma [0] 4275" xfId="13022" hidden="1" xr:uid="{00000000-0005-0000-0000-0000BF380000}"/>
    <cellStyle name="Comma [0] 4275" xfId="42410" hidden="1" xr:uid="{00000000-0005-0000-0000-0000C0380000}"/>
    <cellStyle name="Comma [0] 4276" xfId="12963" hidden="1" xr:uid="{00000000-0005-0000-0000-0000C1380000}"/>
    <cellStyle name="Comma [0] 4276" xfId="42351" hidden="1" xr:uid="{00000000-0005-0000-0000-0000C2380000}"/>
    <cellStyle name="Comma [0] 4277" xfId="12901" hidden="1" xr:uid="{00000000-0005-0000-0000-0000C3380000}"/>
    <cellStyle name="Comma [0] 4277" xfId="42289" hidden="1" xr:uid="{00000000-0005-0000-0000-0000C4380000}"/>
    <cellStyle name="Comma [0] 4278" xfId="13029" hidden="1" xr:uid="{00000000-0005-0000-0000-0000C5380000}"/>
    <cellStyle name="Comma [0] 4278" xfId="42417" hidden="1" xr:uid="{00000000-0005-0000-0000-0000C6380000}"/>
    <cellStyle name="Comma [0] 4279" xfId="13031" hidden="1" xr:uid="{00000000-0005-0000-0000-0000C7380000}"/>
    <cellStyle name="Comma [0] 4279" xfId="42419" hidden="1" xr:uid="{00000000-0005-0000-0000-0000C8380000}"/>
    <cellStyle name="Comma [0] 428" xfId="5293" hidden="1" xr:uid="{00000000-0005-0000-0000-0000C9380000}"/>
    <cellStyle name="Comma [0] 428" xfId="34681" hidden="1" xr:uid="{00000000-0005-0000-0000-0000CA380000}"/>
    <cellStyle name="Comma [0] 4280" xfId="12995" hidden="1" xr:uid="{00000000-0005-0000-0000-0000CB380000}"/>
    <cellStyle name="Comma [0] 4280" xfId="42383" hidden="1" xr:uid="{00000000-0005-0000-0000-0000CC380000}"/>
    <cellStyle name="Comma [0] 4281" xfId="13000" hidden="1" xr:uid="{00000000-0005-0000-0000-0000CD380000}"/>
    <cellStyle name="Comma [0] 4281" xfId="42388" hidden="1" xr:uid="{00000000-0005-0000-0000-0000CE380000}"/>
    <cellStyle name="Comma [0] 4282" xfId="12564" hidden="1" xr:uid="{00000000-0005-0000-0000-0000CF380000}"/>
    <cellStyle name="Comma [0] 4282" xfId="41952" hidden="1" xr:uid="{00000000-0005-0000-0000-0000D0380000}"/>
    <cellStyle name="Comma [0] 4283" xfId="12984" hidden="1" xr:uid="{00000000-0005-0000-0000-0000D1380000}"/>
    <cellStyle name="Comma [0] 4283" xfId="42372" hidden="1" xr:uid="{00000000-0005-0000-0000-0000D2380000}"/>
    <cellStyle name="Comma [0] 4284" xfId="12889" hidden="1" xr:uid="{00000000-0005-0000-0000-0000D3380000}"/>
    <cellStyle name="Comma [0] 4284" xfId="42277" hidden="1" xr:uid="{00000000-0005-0000-0000-0000D4380000}"/>
    <cellStyle name="Comma [0] 4285" xfId="13035" hidden="1" xr:uid="{00000000-0005-0000-0000-0000D5380000}"/>
    <cellStyle name="Comma [0] 4285" xfId="42423" hidden="1" xr:uid="{00000000-0005-0000-0000-0000D6380000}"/>
    <cellStyle name="Comma [0] 4286" xfId="12982" hidden="1" xr:uid="{00000000-0005-0000-0000-0000D7380000}"/>
    <cellStyle name="Comma [0] 4286" xfId="42370" hidden="1" xr:uid="{00000000-0005-0000-0000-0000D8380000}"/>
    <cellStyle name="Comma [0] 4287" xfId="12921" hidden="1" xr:uid="{00000000-0005-0000-0000-0000D9380000}"/>
    <cellStyle name="Comma [0] 4287" xfId="42309" hidden="1" xr:uid="{00000000-0005-0000-0000-0000DA380000}"/>
    <cellStyle name="Comma [0] 4288" xfId="13039" hidden="1" xr:uid="{00000000-0005-0000-0000-0000DB380000}"/>
    <cellStyle name="Comma [0] 4288" xfId="42427" hidden="1" xr:uid="{00000000-0005-0000-0000-0000DC380000}"/>
    <cellStyle name="Comma [0] 4289" xfId="13041" hidden="1" xr:uid="{00000000-0005-0000-0000-0000DD380000}"/>
    <cellStyle name="Comma [0] 4289" xfId="42429" hidden="1" xr:uid="{00000000-0005-0000-0000-0000DE380000}"/>
    <cellStyle name="Comma [0] 429" xfId="5238" hidden="1" xr:uid="{00000000-0005-0000-0000-0000DF380000}"/>
    <cellStyle name="Comma [0] 429" xfId="34626" hidden="1" xr:uid="{00000000-0005-0000-0000-0000E0380000}"/>
    <cellStyle name="Comma [0] 4290" xfId="13009" hidden="1" xr:uid="{00000000-0005-0000-0000-0000E1380000}"/>
    <cellStyle name="Comma [0] 4290" xfId="42397" hidden="1" xr:uid="{00000000-0005-0000-0000-0000E2380000}"/>
    <cellStyle name="Comma [0] 4291" xfId="13013" hidden="1" xr:uid="{00000000-0005-0000-0000-0000E3380000}"/>
    <cellStyle name="Comma [0] 4291" xfId="42401" hidden="1" xr:uid="{00000000-0005-0000-0000-0000E4380000}"/>
    <cellStyle name="Comma [0] 4292" xfId="12903" hidden="1" xr:uid="{00000000-0005-0000-0000-0000E5380000}"/>
    <cellStyle name="Comma [0] 4292" xfId="42291" hidden="1" xr:uid="{00000000-0005-0000-0000-0000E6380000}"/>
    <cellStyle name="Comma [0] 4293" xfId="13001" hidden="1" xr:uid="{00000000-0005-0000-0000-0000E7380000}"/>
    <cellStyle name="Comma [0] 4293" xfId="42389" hidden="1" xr:uid="{00000000-0005-0000-0000-0000E8380000}"/>
    <cellStyle name="Comma [0] 4294" xfId="12893" hidden="1" xr:uid="{00000000-0005-0000-0000-0000E9380000}"/>
    <cellStyle name="Comma [0] 4294" xfId="42281" hidden="1" xr:uid="{00000000-0005-0000-0000-0000EA380000}"/>
    <cellStyle name="Comma [0] 4295" xfId="13045" hidden="1" xr:uid="{00000000-0005-0000-0000-0000EB380000}"/>
    <cellStyle name="Comma [0] 4295" xfId="42433" hidden="1" xr:uid="{00000000-0005-0000-0000-0000EC380000}"/>
    <cellStyle name="Comma [0] 4296" xfId="12999" hidden="1" xr:uid="{00000000-0005-0000-0000-0000ED380000}"/>
    <cellStyle name="Comma [0] 4296" xfId="42387" hidden="1" xr:uid="{00000000-0005-0000-0000-0000EE380000}"/>
    <cellStyle name="Comma [0] 4297" xfId="12968" hidden="1" xr:uid="{00000000-0005-0000-0000-0000EF380000}"/>
    <cellStyle name="Comma [0] 4297" xfId="42356" hidden="1" xr:uid="{00000000-0005-0000-0000-0000F0380000}"/>
    <cellStyle name="Comma [0] 4298" xfId="13049" hidden="1" xr:uid="{00000000-0005-0000-0000-0000F1380000}"/>
    <cellStyle name="Comma [0] 4298" xfId="42437" hidden="1" xr:uid="{00000000-0005-0000-0000-0000F2380000}"/>
    <cellStyle name="Comma [0] 4299" xfId="13051" hidden="1" xr:uid="{00000000-0005-0000-0000-0000F3380000}"/>
    <cellStyle name="Comma [0] 4299" xfId="42439" hidden="1" xr:uid="{00000000-0005-0000-0000-0000F4380000}"/>
    <cellStyle name="Comma [0] 43" xfId="4596" hidden="1" xr:uid="{00000000-0005-0000-0000-0000F5380000}"/>
    <cellStyle name="Comma [0] 43" xfId="33984" hidden="1" xr:uid="{00000000-0005-0000-0000-0000F6380000}"/>
    <cellStyle name="Comma [0] 430" xfId="5291" hidden="1" xr:uid="{00000000-0005-0000-0000-0000F7380000}"/>
    <cellStyle name="Comma [0] 430" xfId="34679" hidden="1" xr:uid="{00000000-0005-0000-0000-0000F8380000}"/>
    <cellStyle name="Comma [0] 4300" xfId="13037" hidden="1" xr:uid="{00000000-0005-0000-0000-0000F9380000}"/>
    <cellStyle name="Comma [0] 4300" xfId="42425" hidden="1" xr:uid="{00000000-0005-0000-0000-0000FA380000}"/>
    <cellStyle name="Comma [0] 4301" xfId="13024" hidden="1" xr:uid="{00000000-0005-0000-0000-0000FB380000}"/>
    <cellStyle name="Comma [0] 4301" xfId="42412" hidden="1" xr:uid="{00000000-0005-0000-0000-0000FC380000}"/>
    <cellStyle name="Comma [0] 4302" xfId="13048" hidden="1" xr:uid="{00000000-0005-0000-0000-0000FD380000}"/>
    <cellStyle name="Comma [0] 4302" xfId="42436" hidden="1" xr:uid="{00000000-0005-0000-0000-0000FE380000}"/>
    <cellStyle name="Comma [0] 4303" xfId="13014" hidden="1" xr:uid="{00000000-0005-0000-0000-0000FF380000}"/>
    <cellStyle name="Comma [0] 4303" xfId="42402" hidden="1" xr:uid="{00000000-0005-0000-0000-000000390000}"/>
    <cellStyle name="Comma [0] 4304" xfId="12986" hidden="1" xr:uid="{00000000-0005-0000-0000-000001390000}"/>
    <cellStyle name="Comma [0] 4304" xfId="42374" hidden="1" xr:uid="{00000000-0005-0000-0000-000002390000}"/>
    <cellStyle name="Comma [0] 4305" xfId="13053" hidden="1" xr:uid="{00000000-0005-0000-0000-000003390000}"/>
    <cellStyle name="Comma [0] 4305" xfId="42441" hidden="1" xr:uid="{00000000-0005-0000-0000-000004390000}"/>
    <cellStyle name="Comma [0] 4306" xfId="13010" hidden="1" xr:uid="{00000000-0005-0000-0000-000005390000}"/>
    <cellStyle name="Comma [0] 4306" xfId="42398" hidden="1" xr:uid="{00000000-0005-0000-0000-000006390000}"/>
    <cellStyle name="Comma [0] 4307" xfId="13044" hidden="1" xr:uid="{00000000-0005-0000-0000-000007390000}"/>
    <cellStyle name="Comma [0] 4307" xfId="42432" hidden="1" xr:uid="{00000000-0005-0000-0000-000008390000}"/>
    <cellStyle name="Comma [0] 4308" xfId="13057" hidden="1" xr:uid="{00000000-0005-0000-0000-000009390000}"/>
    <cellStyle name="Comma [0] 4308" xfId="42445" hidden="1" xr:uid="{00000000-0005-0000-0000-00000A390000}"/>
    <cellStyle name="Comma [0] 4309" xfId="13059" hidden="1" xr:uid="{00000000-0005-0000-0000-00000B390000}"/>
    <cellStyle name="Comma [0] 4309" xfId="42447" hidden="1" xr:uid="{00000000-0005-0000-0000-00000C390000}"/>
    <cellStyle name="Comma [0] 431" xfId="5275" hidden="1" xr:uid="{00000000-0005-0000-0000-00000D390000}"/>
    <cellStyle name="Comma [0] 431" xfId="34663" hidden="1" xr:uid="{00000000-0005-0000-0000-00000E390000}"/>
    <cellStyle name="Comma [0] 4310" xfId="12927" hidden="1" xr:uid="{00000000-0005-0000-0000-00000F390000}"/>
    <cellStyle name="Comma [0] 4310" xfId="42315" hidden="1" xr:uid="{00000000-0005-0000-0000-000010390000}"/>
    <cellStyle name="Comma [0] 4311" xfId="13047" hidden="1" xr:uid="{00000000-0005-0000-0000-000011390000}"/>
    <cellStyle name="Comma [0] 4311" xfId="42435" hidden="1" xr:uid="{00000000-0005-0000-0000-000012390000}"/>
    <cellStyle name="Comma [0] 4312" xfId="12987" hidden="1" xr:uid="{00000000-0005-0000-0000-000013390000}"/>
    <cellStyle name="Comma [0] 4312" xfId="42375" hidden="1" xr:uid="{00000000-0005-0000-0000-000014390000}"/>
    <cellStyle name="Comma [0] 4313" xfId="13021" hidden="1" xr:uid="{00000000-0005-0000-0000-000015390000}"/>
    <cellStyle name="Comma [0] 4313" xfId="42409" hidden="1" xr:uid="{00000000-0005-0000-0000-000016390000}"/>
    <cellStyle name="Comma [0] 4314" xfId="13034" hidden="1" xr:uid="{00000000-0005-0000-0000-000017390000}"/>
    <cellStyle name="Comma [0] 4314" xfId="42422" hidden="1" xr:uid="{00000000-0005-0000-0000-000018390000}"/>
    <cellStyle name="Comma [0] 4315" xfId="13062" hidden="1" xr:uid="{00000000-0005-0000-0000-000019390000}"/>
    <cellStyle name="Comma [0] 4315" xfId="42450" hidden="1" xr:uid="{00000000-0005-0000-0000-00001A390000}"/>
    <cellStyle name="Comma [0] 4316" xfId="13025" hidden="1" xr:uid="{00000000-0005-0000-0000-00001B390000}"/>
    <cellStyle name="Comma [0] 4316" xfId="42413" hidden="1" xr:uid="{00000000-0005-0000-0000-00001C390000}"/>
    <cellStyle name="Comma [0] 4317" xfId="12985" hidden="1" xr:uid="{00000000-0005-0000-0000-00001D390000}"/>
    <cellStyle name="Comma [0] 4317" xfId="42373" hidden="1" xr:uid="{00000000-0005-0000-0000-00001E390000}"/>
    <cellStyle name="Comma [0] 4318" xfId="13064" hidden="1" xr:uid="{00000000-0005-0000-0000-00001F390000}"/>
    <cellStyle name="Comma [0] 4318" xfId="42452" hidden="1" xr:uid="{00000000-0005-0000-0000-000020390000}"/>
    <cellStyle name="Comma [0] 4319" xfId="13066" hidden="1" xr:uid="{00000000-0005-0000-0000-000021390000}"/>
    <cellStyle name="Comma [0] 4319" xfId="42454" hidden="1" xr:uid="{00000000-0005-0000-0000-000022390000}"/>
    <cellStyle name="Comma [0] 432" xfId="5271" hidden="1" xr:uid="{00000000-0005-0000-0000-000023390000}"/>
    <cellStyle name="Comma [0] 432" xfId="34659" hidden="1" xr:uid="{00000000-0005-0000-0000-000024390000}"/>
    <cellStyle name="Comma [0] 4320" xfId="12578" hidden="1" xr:uid="{00000000-0005-0000-0000-000025390000}"/>
    <cellStyle name="Comma [0] 4320" xfId="41966" hidden="1" xr:uid="{00000000-0005-0000-0000-000026390000}"/>
    <cellStyle name="Comma [0] 4321" xfId="12575" hidden="1" xr:uid="{00000000-0005-0000-0000-000027390000}"/>
    <cellStyle name="Comma [0] 4321" xfId="41963" hidden="1" xr:uid="{00000000-0005-0000-0000-000028390000}"/>
    <cellStyle name="Comma [0] 4322" xfId="13072" hidden="1" xr:uid="{00000000-0005-0000-0000-000029390000}"/>
    <cellStyle name="Comma [0] 4322" xfId="42460" hidden="1" xr:uid="{00000000-0005-0000-0000-00002A390000}"/>
    <cellStyle name="Comma [0] 4323" xfId="13078" hidden="1" xr:uid="{00000000-0005-0000-0000-00002B390000}"/>
    <cellStyle name="Comma [0] 4323" xfId="42466" hidden="1" xr:uid="{00000000-0005-0000-0000-00002C390000}"/>
    <cellStyle name="Comma [0] 4324" xfId="13080" hidden="1" xr:uid="{00000000-0005-0000-0000-00002D390000}"/>
    <cellStyle name="Comma [0] 4324" xfId="42468" hidden="1" xr:uid="{00000000-0005-0000-0000-00002E390000}"/>
    <cellStyle name="Comma [0] 4325" xfId="13071" hidden="1" xr:uid="{00000000-0005-0000-0000-00002F390000}"/>
    <cellStyle name="Comma [0] 4325" xfId="42459" hidden="1" xr:uid="{00000000-0005-0000-0000-000030390000}"/>
    <cellStyle name="Comma [0] 4326" xfId="13076" hidden="1" xr:uid="{00000000-0005-0000-0000-000031390000}"/>
    <cellStyle name="Comma [0] 4326" xfId="42464" hidden="1" xr:uid="{00000000-0005-0000-0000-000032390000}"/>
    <cellStyle name="Comma [0] 4327" xfId="13082" hidden="1" xr:uid="{00000000-0005-0000-0000-000033390000}"/>
    <cellStyle name="Comma [0] 4327" xfId="42470" hidden="1" xr:uid="{00000000-0005-0000-0000-000034390000}"/>
    <cellStyle name="Comma [0] 4328" xfId="13084" hidden="1" xr:uid="{00000000-0005-0000-0000-000035390000}"/>
    <cellStyle name="Comma [0] 4328" xfId="42472" hidden="1" xr:uid="{00000000-0005-0000-0000-000036390000}"/>
    <cellStyle name="Comma [0] 4329" xfId="12601" hidden="1" xr:uid="{00000000-0005-0000-0000-000037390000}"/>
    <cellStyle name="Comma [0] 4329" xfId="41989" hidden="1" xr:uid="{00000000-0005-0000-0000-000038390000}"/>
    <cellStyle name="Comma [0] 433" xfId="5342" hidden="1" xr:uid="{00000000-0005-0000-0000-000039390000}"/>
    <cellStyle name="Comma [0] 433" xfId="34730" hidden="1" xr:uid="{00000000-0005-0000-0000-00003A390000}"/>
    <cellStyle name="Comma [0] 4330" xfId="12603" hidden="1" xr:uid="{00000000-0005-0000-0000-00003B390000}"/>
    <cellStyle name="Comma [0] 4330" xfId="41991" hidden="1" xr:uid="{00000000-0005-0000-0000-00003C390000}"/>
    <cellStyle name="Comma [0] 4331" xfId="13095" hidden="1" xr:uid="{00000000-0005-0000-0000-00003D390000}"/>
    <cellStyle name="Comma [0] 4331" xfId="42483" hidden="1" xr:uid="{00000000-0005-0000-0000-00003E390000}"/>
    <cellStyle name="Comma [0] 4332" xfId="13104" hidden="1" xr:uid="{00000000-0005-0000-0000-00003F390000}"/>
    <cellStyle name="Comma [0] 4332" xfId="42492" hidden="1" xr:uid="{00000000-0005-0000-0000-000040390000}"/>
    <cellStyle name="Comma [0] 4333" xfId="13115" hidden="1" xr:uid="{00000000-0005-0000-0000-000041390000}"/>
    <cellStyle name="Comma [0] 4333" xfId="42503" hidden="1" xr:uid="{00000000-0005-0000-0000-000042390000}"/>
    <cellStyle name="Comma [0] 4334" xfId="13121" hidden="1" xr:uid="{00000000-0005-0000-0000-000043390000}"/>
    <cellStyle name="Comma [0] 4334" xfId="42509" hidden="1" xr:uid="{00000000-0005-0000-0000-000044390000}"/>
    <cellStyle name="Comma [0] 4335" xfId="13103" hidden="1" xr:uid="{00000000-0005-0000-0000-000045390000}"/>
    <cellStyle name="Comma [0] 4335" xfId="42491" hidden="1" xr:uid="{00000000-0005-0000-0000-000046390000}"/>
    <cellStyle name="Comma [0] 4336" xfId="13113" hidden="1" xr:uid="{00000000-0005-0000-0000-000047390000}"/>
    <cellStyle name="Comma [0] 4336" xfId="42501" hidden="1" xr:uid="{00000000-0005-0000-0000-000048390000}"/>
    <cellStyle name="Comma [0] 4337" xfId="13133" hidden="1" xr:uid="{00000000-0005-0000-0000-000049390000}"/>
    <cellStyle name="Comma [0] 4337" xfId="42521" hidden="1" xr:uid="{00000000-0005-0000-0000-00004A390000}"/>
    <cellStyle name="Comma [0] 4338" xfId="13135" hidden="1" xr:uid="{00000000-0005-0000-0000-00004B390000}"/>
    <cellStyle name="Comma [0] 4338" xfId="42523" hidden="1" xr:uid="{00000000-0005-0000-0000-00004C390000}"/>
    <cellStyle name="Comma [0] 4339" xfId="13086" hidden="1" xr:uid="{00000000-0005-0000-0000-00004D390000}"/>
    <cellStyle name="Comma [0] 4339" xfId="42474" hidden="1" xr:uid="{00000000-0005-0000-0000-00004E390000}"/>
    <cellStyle name="Comma [0] 434" xfId="3638" hidden="1" xr:uid="{00000000-0005-0000-0000-00004F390000}"/>
    <cellStyle name="Comma [0] 434" xfId="33027" hidden="1" xr:uid="{00000000-0005-0000-0000-000050390000}"/>
    <cellStyle name="Comma [0] 4340" xfId="12583" hidden="1" xr:uid="{00000000-0005-0000-0000-000051390000}"/>
    <cellStyle name="Comma [0] 4340" xfId="41971" hidden="1" xr:uid="{00000000-0005-0000-0000-000052390000}"/>
    <cellStyle name="Comma [0] 4341" xfId="13089" hidden="1" xr:uid="{00000000-0005-0000-0000-000053390000}"/>
    <cellStyle name="Comma [0] 4341" xfId="42477" hidden="1" xr:uid="{00000000-0005-0000-0000-000054390000}"/>
    <cellStyle name="Comma [0] 4342" xfId="12588" hidden="1" xr:uid="{00000000-0005-0000-0000-000055390000}"/>
    <cellStyle name="Comma [0] 4342" xfId="41976" hidden="1" xr:uid="{00000000-0005-0000-0000-000056390000}"/>
    <cellStyle name="Comma [0] 4343" xfId="12572" hidden="1" xr:uid="{00000000-0005-0000-0000-000057390000}"/>
    <cellStyle name="Comma [0] 4343" xfId="41960" hidden="1" xr:uid="{00000000-0005-0000-0000-000058390000}"/>
    <cellStyle name="Comma [0] 4344" xfId="13140" hidden="1" xr:uid="{00000000-0005-0000-0000-000059390000}"/>
    <cellStyle name="Comma [0] 4344" xfId="42528" hidden="1" xr:uid="{00000000-0005-0000-0000-00005A390000}"/>
    <cellStyle name="Comma [0] 4345" xfId="12581" hidden="1" xr:uid="{00000000-0005-0000-0000-00005B390000}"/>
    <cellStyle name="Comma [0] 4345" xfId="41969" hidden="1" xr:uid="{00000000-0005-0000-0000-00005C390000}"/>
    <cellStyle name="Comma [0] 4346" xfId="12602" hidden="1" xr:uid="{00000000-0005-0000-0000-00005D390000}"/>
    <cellStyle name="Comma [0] 4346" xfId="41990" hidden="1" xr:uid="{00000000-0005-0000-0000-00005E390000}"/>
    <cellStyle name="Comma [0] 4347" xfId="13152" hidden="1" xr:uid="{00000000-0005-0000-0000-00005F390000}"/>
    <cellStyle name="Comma [0] 4347" xfId="42540" hidden="1" xr:uid="{00000000-0005-0000-0000-000060390000}"/>
    <cellStyle name="Comma [0] 4348" xfId="13154" hidden="1" xr:uid="{00000000-0005-0000-0000-000061390000}"/>
    <cellStyle name="Comma [0] 4348" xfId="42542" hidden="1" xr:uid="{00000000-0005-0000-0000-000062390000}"/>
    <cellStyle name="Comma [0] 4349" xfId="13143" hidden="1" xr:uid="{00000000-0005-0000-0000-000063390000}"/>
    <cellStyle name="Comma [0] 4349" xfId="42531" hidden="1" xr:uid="{00000000-0005-0000-0000-000064390000}"/>
    <cellStyle name="Comma [0] 435" xfId="3643" hidden="1" xr:uid="{00000000-0005-0000-0000-000065390000}"/>
    <cellStyle name="Comma [0] 435" xfId="33032" hidden="1" xr:uid="{00000000-0005-0000-0000-000066390000}"/>
    <cellStyle name="Comma [0] 4350" xfId="13151" hidden="1" xr:uid="{00000000-0005-0000-0000-000067390000}"/>
    <cellStyle name="Comma [0] 4350" xfId="42539" hidden="1" xr:uid="{00000000-0005-0000-0000-000068390000}"/>
    <cellStyle name="Comma [0] 4351" xfId="12585" hidden="1" xr:uid="{00000000-0005-0000-0000-000069390000}"/>
    <cellStyle name="Comma [0] 4351" xfId="41973" hidden="1" xr:uid="{00000000-0005-0000-0000-00006A390000}"/>
    <cellStyle name="Comma [0] 4352" xfId="13137" hidden="1" xr:uid="{00000000-0005-0000-0000-00006B390000}"/>
    <cellStyle name="Comma [0] 4352" xfId="42525" hidden="1" xr:uid="{00000000-0005-0000-0000-00006C390000}"/>
    <cellStyle name="Comma [0] 4353" xfId="13170" hidden="1" xr:uid="{00000000-0005-0000-0000-00006D390000}"/>
    <cellStyle name="Comma [0] 4353" xfId="42558" hidden="1" xr:uid="{00000000-0005-0000-0000-00006E390000}"/>
    <cellStyle name="Comma [0] 4354" xfId="13178" hidden="1" xr:uid="{00000000-0005-0000-0000-00006F390000}"/>
    <cellStyle name="Comma [0] 4354" xfId="42566" hidden="1" xr:uid="{00000000-0005-0000-0000-000070390000}"/>
    <cellStyle name="Comma [0] 4355" xfId="13087" hidden="1" xr:uid="{00000000-0005-0000-0000-000071390000}"/>
    <cellStyle name="Comma [0] 4355" xfId="42475" hidden="1" xr:uid="{00000000-0005-0000-0000-000072390000}"/>
    <cellStyle name="Comma [0] 4356" xfId="13166" hidden="1" xr:uid="{00000000-0005-0000-0000-000073390000}"/>
    <cellStyle name="Comma [0] 4356" xfId="42554" hidden="1" xr:uid="{00000000-0005-0000-0000-000074390000}"/>
    <cellStyle name="Comma [0] 4357" xfId="13187" hidden="1" xr:uid="{00000000-0005-0000-0000-000075390000}"/>
    <cellStyle name="Comma [0] 4357" xfId="42575" hidden="1" xr:uid="{00000000-0005-0000-0000-000076390000}"/>
    <cellStyle name="Comma [0] 4358" xfId="13189" hidden="1" xr:uid="{00000000-0005-0000-0000-000077390000}"/>
    <cellStyle name="Comma [0] 4358" xfId="42577" hidden="1" xr:uid="{00000000-0005-0000-0000-000078390000}"/>
    <cellStyle name="Comma [0] 4359" xfId="13148" hidden="1" xr:uid="{00000000-0005-0000-0000-000079390000}"/>
    <cellStyle name="Comma [0] 4359" xfId="42536" hidden="1" xr:uid="{00000000-0005-0000-0000-00007A390000}"/>
    <cellStyle name="Comma [0] 436" xfId="5350" hidden="1" xr:uid="{00000000-0005-0000-0000-00007B390000}"/>
    <cellStyle name="Comma [0] 436" xfId="34738" hidden="1" xr:uid="{00000000-0005-0000-0000-00007C390000}"/>
    <cellStyle name="Comma [0] 4360" xfId="13093" hidden="1" xr:uid="{00000000-0005-0000-0000-00007D390000}"/>
    <cellStyle name="Comma [0] 4360" xfId="42481" hidden="1" xr:uid="{00000000-0005-0000-0000-00007E390000}"/>
    <cellStyle name="Comma [0] 4361" xfId="13146" hidden="1" xr:uid="{00000000-0005-0000-0000-00007F390000}"/>
    <cellStyle name="Comma [0] 4361" xfId="42534" hidden="1" xr:uid="{00000000-0005-0000-0000-000080390000}"/>
    <cellStyle name="Comma [0] 4362" xfId="13130" hidden="1" xr:uid="{00000000-0005-0000-0000-000081390000}"/>
    <cellStyle name="Comma [0] 4362" xfId="42518" hidden="1" xr:uid="{00000000-0005-0000-0000-000082390000}"/>
    <cellStyle name="Comma [0] 4363" xfId="13126" hidden="1" xr:uid="{00000000-0005-0000-0000-000083390000}"/>
    <cellStyle name="Comma [0] 4363" xfId="42514" hidden="1" xr:uid="{00000000-0005-0000-0000-000084390000}"/>
    <cellStyle name="Comma [0] 4364" xfId="13197" hidden="1" xr:uid="{00000000-0005-0000-0000-000085390000}"/>
    <cellStyle name="Comma [0] 4364" xfId="42585" hidden="1" xr:uid="{00000000-0005-0000-0000-000086390000}"/>
    <cellStyle name="Comma [0] 4365" xfId="13069" hidden="1" xr:uid="{00000000-0005-0000-0000-000087390000}"/>
    <cellStyle name="Comma [0] 4365" xfId="42457" hidden="1" xr:uid="{00000000-0005-0000-0000-000088390000}"/>
    <cellStyle name="Comma [0] 4366" xfId="12551" hidden="1" xr:uid="{00000000-0005-0000-0000-000089390000}"/>
    <cellStyle name="Comma [0] 4366" xfId="41939" hidden="1" xr:uid="{00000000-0005-0000-0000-00008A390000}"/>
    <cellStyle name="Comma [0] 4367" xfId="13205" hidden="1" xr:uid="{00000000-0005-0000-0000-00008B390000}"/>
    <cellStyle name="Comma [0] 4367" xfId="42593" hidden="1" xr:uid="{00000000-0005-0000-0000-00008C390000}"/>
    <cellStyle name="Comma [0] 4368" xfId="13207" hidden="1" xr:uid="{00000000-0005-0000-0000-00008D390000}"/>
    <cellStyle name="Comma [0] 4368" xfId="42595" hidden="1" xr:uid="{00000000-0005-0000-0000-00008E390000}"/>
    <cellStyle name="Comma [0] 4369" xfId="13156" hidden="1" xr:uid="{00000000-0005-0000-0000-00008F390000}"/>
    <cellStyle name="Comma [0] 4369" xfId="42544" hidden="1" xr:uid="{00000000-0005-0000-0000-000090390000}"/>
    <cellStyle name="Comma [0] 437" xfId="5352" hidden="1" xr:uid="{00000000-0005-0000-0000-000091390000}"/>
    <cellStyle name="Comma [0] 437" xfId="34740" hidden="1" xr:uid="{00000000-0005-0000-0000-000092390000}"/>
    <cellStyle name="Comma [0] 4370" xfId="13132" hidden="1" xr:uid="{00000000-0005-0000-0000-000093390000}"/>
    <cellStyle name="Comma [0] 4370" xfId="42520" hidden="1" xr:uid="{00000000-0005-0000-0000-000094390000}"/>
    <cellStyle name="Comma [0] 4371" xfId="13167" hidden="1" xr:uid="{00000000-0005-0000-0000-000095390000}"/>
    <cellStyle name="Comma [0] 4371" xfId="42555" hidden="1" xr:uid="{00000000-0005-0000-0000-000096390000}"/>
    <cellStyle name="Comma [0] 4372" xfId="13099" hidden="1" xr:uid="{00000000-0005-0000-0000-000097390000}"/>
    <cellStyle name="Comma [0] 4372" xfId="42487" hidden="1" xr:uid="{00000000-0005-0000-0000-000098390000}"/>
    <cellStyle name="Comma [0] 4373" xfId="13169" hidden="1" xr:uid="{00000000-0005-0000-0000-000099390000}"/>
    <cellStyle name="Comma [0] 4373" xfId="42557" hidden="1" xr:uid="{00000000-0005-0000-0000-00009A390000}"/>
    <cellStyle name="Comma [0] 4374" xfId="13214" hidden="1" xr:uid="{00000000-0005-0000-0000-00009B390000}"/>
    <cellStyle name="Comma [0] 4374" xfId="42602" hidden="1" xr:uid="{00000000-0005-0000-0000-00009C390000}"/>
    <cellStyle name="Comma [0] 4375" xfId="13157" hidden="1" xr:uid="{00000000-0005-0000-0000-00009D390000}"/>
    <cellStyle name="Comma [0] 4375" xfId="42545" hidden="1" xr:uid="{00000000-0005-0000-0000-00009E390000}"/>
    <cellStyle name="Comma [0] 4376" xfId="13114" hidden="1" xr:uid="{00000000-0005-0000-0000-00009F390000}"/>
    <cellStyle name="Comma [0] 4376" xfId="42502" hidden="1" xr:uid="{00000000-0005-0000-0000-0000A0390000}"/>
    <cellStyle name="Comma [0] 4377" xfId="13220" hidden="1" xr:uid="{00000000-0005-0000-0000-0000A1390000}"/>
    <cellStyle name="Comma [0] 4377" xfId="42608" hidden="1" xr:uid="{00000000-0005-0000-0000-0000A2390000}"/>
    <cellStyle name="Comma [0] 4378" xfId="13222" hidden="1" xr:uid="{00000000-0005-0000-0000-0000A3390000}"/>
    <cellStyle name="Comma [0] 4378" xfId="42610" hidden="1" xr:uid="{00000000-0005-0000-0000-0000A4390000}"/>
    <cellStyle name="Comma [0] 4379" xfId="13175" hidden="1" xr:uid="{00000000-0005-0000-0000-0000A5390000}"/>
    <cellStyle name="Comma [0] 4379" xfId="42563" hidden="1" xr:uid="{00000000-0005-0000-0000-0000A6390000}"/>
    <cellStyle name="Comma [0] 438" xfId="5301" hidden="1" xr:uid="{00000000-0005-0000-0000-0000A7390000}"/>
    <cellStyle name="Comma [0] 438" xfId="34689" hidden="1" xr:uid="{00000000-0005-0000-0000-0000A8390000}"/>
    <cellStyle name="Comma [0] 4380" xfId="13181" hidden="1" xr:uid="{00000000-0005-0000-0000-0000A9390000}"/>
    <cellStyle name="Comma [0] 4380" xfId="42569" hidden="1" xr:uid="{00000000-0005-0000-0000-0000AA390000}"/>
    <cellStyle name="Comma [0] 4381" xfId="13068" hidden="1" xr:uid="{00000000-0005-0000-0000-0000AB390000}"/>
    <cellStyle name="Comma [0] 4381" xfId="42456" hidden="1" xr:uid="{00000000-0005-0000-0000-0000AC390000}"/>
    <cellStyle name="Comma [0] 4382" xfId="13131" hidden="1" xr:uid="{00000000-0005-0000-0000-0000AD390000}"/>
    <cellStyle name="Comma [0] 4382" xfId="42519" hidden="1" xr:uid="{00000000-0005-0000-0000-0000AE390000}"/>
    <cellStyle name="Comma [0] 4383" xfId="13139" hidden="1" xr:uid="{00000000-0005-0000-0000-0000AF390000}"/>
    <cellStyle name="Comma [0] 4383" xfId="42527" hidden="1" xr:uid="{00000000-0005-0000-0000-0000B0390000}"/>
    <cellStyle name="Comma [0] 4384" xfId="13228" hidden="1" xr:uid="{00000000-0005-0000-0000-0000B1390000}"/>
    <cellStyle name="Comma [0] 4384" xfId="42616" hidden="1" xr:uid="{00000000-0005-0000-0000-0000B2390000}"/>
    <cellStyle name="Comma [0] 4385" xfId="13142" hidden="1" xr:uid="{00000000-0005-0000-0000-0000B3390000}"/>
    <cellStyle name="Comma [0] 4385" xfId="42530" hidden="1" xr:uid="{00000000-0005-0000-0000-0000B4390000}"/>
    <cellStyle name="Comma [0] 4386" xfId="13102" hidden="1" xr:uid="{00000000-0005-0000-0000-0000B5390000}"/>
    <cellStyle name="Comma [0] 4386" xfId="42490" hidden="1" xr:uid="{00000000-0005-0000-0000-0000B6390000}"/>
    <cellStyle name="Comma [0] 4387" xfId="13233" hidden="1" xr:uid="{00000000-0005-0000-0000-0000B7390000}"/>
    <cellStyle name="Comma [0] 4387" xfId="42621" hidden="1" xr:uid="{00000000-0005-0000-0000-0000B8390000}"/>
    <cellStyle name="Comma [0] 4388" xfId="13235" hidden="1" xr:uid="{00000000-0005-0000-0000-0000B9390000}"/>
    <cellStyle name="Comma [0] 4388" xfId="42623" hidden="1" xr:uid="{00000000-0005-0000-0000-0000BA390000}"/>
    <cellStyle name="Comma [0] 4389" xfId="13194" hidden="1" xr:uid="{00000000-0005-0000-0000-0000BB390000}"/>
    <cellStyle name="Comma [0] 4389" xfId="42582" hidden="1" xr:uid="{00000000-0005-0000-0000-0000BC390000}"/>
    <cellStyle name="Comma [0] 439" xfId="5277" hidden="1" xr:uid="{00000000-0005-0000-0000-0000BD390000}"/>
    <cellStyle name="Comma [0] 439" xfId="34665" hidden="1" xr:uid="{00000000-0005-0000-0000-0000BE390000}"/>
    <cellStyle name="Comma [0] 4390" xfId="13200" hidden="1" xr:uid="{00000000-0005-0000-0000-0000BF390000}"/>
    <cellStyle name="Comma [0] 4390" xfId="42588" hidden="1" xr:uid="{00000000-0005-0000-0000-0000C0390000}"/>
    <cellStyle name="Comma [0] 4391" xfId="13101" hidden="1" xr:uid="{00000000-0005-0000-0000-0000C1390000}"/>
    <cellStyle name="Comma [0] 4391" xfId="42489" hidden="1" xr:uid="{00000000-0005-0000-0000-0000C2390000}"/>
    <cellStyle name="Comma [0] 4392" xfId="13182" hidden="1" xr:uid="{00000000-0005-0000-0000-0000C3390000}"/>
    <cellStyle name="Comma [0] 4392" xfId="42570" hidden="1" xr:uid="{00000000-0005-0000-0000-0000C4390000}"/>
    <cellStyle name="Comma [0] 4393" xfId="13161" hidden="1" xr:uid="{00000000-0005-0000-0000-0000C5390000}"/>
    <cellStyle name="Comma [0] 4393" xfId="42549" hidden="1" xr:uid="{00000000-0005-0000-0000-0000C6390000}"/>
    <cellStyle name="Comma [0] 4394" xfId="13239" hidden="1" xr:uid="{00000000-0005-0000-0000-0000C7390000}"/>
    <cellStyle name="Comma [0] 4394" xfId="42627" hidden="1" xr:uid="{00000000-0005-0000-0000-0000C8390000}"/>
    <cellStyle name="Comma [0] 4395" xfId="13180" hidden="1" xr:uid="{00000000-0005-0000-0000-0000C9390000}"/>
    <cellStyle name="Comma [0] 4395" xfId="42568" hidden="1" xr:uid="{00000000-0005-0000-0000-0000CA390000}"/>
    <cellStyle name="Comma [0] 4396" xfId="13118" hidden="1" xr:uid="{00000000-0005-0000-0000-0000CB390000}"/>
    <cellStyle name="Comma [0] 4396" xfId="42506" hidden="1" xr:uid="{00000000-0005-0000-0000-0000CC390000}"/>
    <cellStyle name="Comma [0] 4397" xfId="13246" hidden="1" xr:uid="{00000000-0005-0000-0000-0000CD390000}"/>
    <cellStyle name="Comma [0] 4397" xfId="42634" hidden="1" xr:uid="{00000000-0005-0000-0000-0000CE390000}"/>
    <cellStyle name="Comma [0] 4398" xfId="13248" hidden="1" xr:uid="{00000000-0005-0000-0000-0000CF390000}"/>
    <cellStyle name="Comma [0] 4398" xfId="42636" hidden="1" xr:uid="{00000000-0005-0000-0000-0000D0390000}"/>
    <cellStyle name="Comma [0] 4399" xfId="13212" hidden="1" xr:uid="{00000000-0005-0000-0000-0000D1390000}"/>
    <cellStyle name="Comma [0] 4399" xfId="42600" hidden="1" xr:uid="{00000000-0005-0000-0000-0000D2390000}"/>
    <cellStyle name="Comma [0] 44" xfId="4605" hidden="1" xr:uid="{00000000-0005-0000-0000-0000D3390000}"/>
    <cellStyle name="Comma [0] 44" xfId="33993" hidden="1" xr:uid="{00000000-0005-0000-0000-0000D4390000}"/>
    <cellStyle name="Comma [0] 440" xfId="5312" hidden="1" xr:uid="{00000000-0005-0000-0000-0000D5390000}"/>
    <cellStyle name="Comma [0] 440" xfId="34700" hidden="1" xr:uid="{00000000-0005-0000-0000-0000D6390000}"/>
    <cellStyle name="Comma [0] 4400" xfId="13217" hidden="1" xr:uid="{00000000-0005-0000-0000-0000D7390000}"/>
    <cellStyle name="Comma [0] 4400" xfId="42605" hidden="1" xr:uid="{00000000-0005-0000-0000-0000D8390000}"/>
    <cellStyle name="Comma [0] 4401" xfId="12582" hidden="1" xr:uid="{00000000-0005-0000-0000-0000D9390000}"/>
    <cellStyle name="Comma [0] 4401" xfId="41970" hidden="1" xr:uid="{00000000-0005-0000-0000-0000DA390000}"/>
    <cellStyle name="Comma [0] 4402" xfId="13201" hidden="1" xr:uid="{00000000-0005-0000-0000-0000DB390000}"/>
    <cellStyle name="Comma [0] 4402" xfId="42589" hidden="1" xr:uid="{00000000-0005-0000-0000-0000DC390000}"/>
    <cellStyle name="Comma [0] 4403" xfId="13106" hidden="1" xr:uid="{00000000-0005-0000-0000-0000DD390000}"/>
    <cellStyle name="Comma [0] 4403" xfId="42494" hidden="1" xr:uid="{00000000-0005-0000-0000-0000DE390000}"/>
    <cellStyle name="Comma [0] 4404" xfId="13252" hidden="1" xr:uid="{00000000-0005-0000-0000-0000DF390000}"/>
    <cellStyle name="Comma [0] 4404" xfId="42640" hidden="1" xr:uid="{00000000-0005-0000-0000-0000E0390000}"/>
    <cellStyle name="Comma [0] 4405" xfId="13199" hidden="1" xr:uid="{00000000-0005-0000-0000-0000E1390000}"/>
    <cellStyle name="Comma [0] 4405" xfId="42587" hidden="1" xr:uid="{00000000-0005-0000-0000-0000E2390000}"/>
    <cellStyle name="Comma [0] 4406" xfId="13138" hidden="1" xr:uid="{00000000-0005-0000-0000-0000E3390000}"/>
    <cellStyle name="Comma [0] 4406" xfId="42526" hidden="1" xr:uid="{00000000-0005-0000-0000-0000E4390000}"/>
    <cellStyle name="Comma [0] 4407" xfId="13256" hidden="1" xr:uid="{00000000-0005-0000-0000-0000E5390000}"/>
    <cellStyle name="Comma [0] 4407" xfId="42644" hidden="1" xr:uid="{00000000-0005-0000-0000-0000E6390000}"/>
    <cellStyle name="Comma [0] 4408" xfId="13258" hidden="1" xr:uid="{00000000-0005-0000-0000-0000E7390000}"/>
    <cellStyle name="Comma [0] 4408" xfId="42646" hidden="1" xr:uid="{00000000-0005-0000-0000-0000E8390000}"/>
    <cellStyle name="Comma [0] 4409" xfId="13226" hidden="1" xr:uid="{00000000-0005-0000-0000-0000E9390000}"/>
    <cellStyle name="Comma [0] 4409" xfId="42614" hidden="1" xr:uid="{00000000-0005-0000-0000-0000EA390000}"/>
    <cellStyle name="Comma [0] 441" xfId="5244" hidden="1" xr:uid="{00000000-0005-0000-0000-0000EB390000}"/>
    <cellStyle name="Comma [0] 441" xfId="34632" hidden="1" xr:uid="{00000000-0005-0000-0000-0000EC390000}"/>
    <cellStyle name="Comma [0] 4410" xfId="13230" hidden="1" xr:uid="{00000000-0005-0000-0000-0000ED390000}"/>
    <cellStyle name="Comma [0] 4410" xfId="42618" hidden="1" xr:uid="{00000000-0005-0000-0000-0000EE390000}"/>
    <cellStyle name="Comma [0] 4411" xfId="13120" hidden="1" xr:uid="{00000000-0005-0000-0000-0000EF390000}"/>
    <cellStyle name="Comma [0] 4411" xfId="42508" hidden="1" xr:uid="{00000000-0005-0000-0000-0000F0390000}"/>
    <cellStyle name="Comma [0] 4412" xfId="13218" hidden="1" xr:uid="{00000000-0005-0000-0000-0000F1390000}"/>
    <cellStyle name="Comma [0] 4412" xfId="42606" hidden="1" xr:uid="{00000000-0005-0000-0000-0000F2390000}"/>
    <cellStyle name="Comma [0] 4413" xfId="13110" hidden="1" xr:uid="{00000000-0005-0000-0000-0000F3390000}"/>
    <cellStyle name="Comma [0] 4413" xfId="42498" hidden="1" xr:uid="{00000000-0005-0000-0000-0000F4390000}"/>
    <cellStyle name="Comma [0] 4414" xfId="13262" hidden="1" xr:uid="{00000000-0005-0000-0000-0000F5390000}"/>
    <cellStyle name="Comma [0] 4414" xfId="42650" hidden="1" xr:uid="{00000000-0005-0000-0000-0000F6390000}"/>
    <cellStyle name="Comma [0] 4415" xfId="13216" hidden="1" xr:uid="{00000000-0005-0000-0000-0000F7390000}"/>
    <cellStyle name="Comma [0] 4415" xfId="42604" hidden="1" xr:uid="{00000000-0005-0000-0000-0000F8390000}"/>
    <cellStyle name="Comma [0] 4416" xfId="13185" hidden="1" xr:uid="{00000000-0005-0000-0000-0000F9390000}"/>
    <cellStyle name="Comma [0] 4416" xfId="42573" hidden="1" xr:uid="{00000000-0005-0000-0000-0000FA390000}"/>
    <cellStyle name="Comma [0] 4417" xfId="13266" hidden="1" xr:uid="{00000000-0005-0000-0000-0000FB390000}"/>
    <cellStyle name="Comma [0] 4417" xfId="42654" hidden="1" xr:uid="{00000000-0005-0000-0000-0000FC390000}"/>
    <cellStyle name="Comma [0] 4418" xfId="13268" hidden="1" xr:uid="{00000000-0005-0000-0000-0000FD390000}"/>
    <cellStyle name="Comma [0] 4418" xfId="42656" hidden="1" xr:uid="{00000000-0005-0000-0000-0000FE390000}"/>
    <cellStyle name="Comma [0] 4419" xfId="13254" hidden="1" xr:uid="{00000000-0005-0000-0000-0000FF390000}"/>
    <cellStyle name="Comma [0] 4419" xfId="42642" hidden="1" xr:uid="{00000000-0005-0000-0000-0000003A0000}"/>
    <cellStyle name="Comma [0] 442" xfId="5314" hidden="1" xr:uid="{00000000-0005-0000-0000-0000013A0000}"/>
    <cellStyle name="Comma [0] 442" xfId="34702" hidden="1" xr:uid="{00000000-0005-0000-0000-0000023A0000}"/>
    <cellStyle name="Comma [0] 4420" xfId="13241" hidden="1" xr:uid="{00000000-0005-0000-0000-0000033A0000}"/>
    <cellStyle name="Comma [0] 4420" xfId="42629" hidden="1" xr:uid="{00000000-0005-0000-0000-0000043A0000}"/>
    <cellStyle name="Comma [0] 4421" xfId="13265" hidden="1" xr:uid="{00000000-0005-0000-0000-0000053A0000}"/>
    <cellStyle name="Comma [0] 4421" xfId="42653" hidden="1" xr:uid="{00000000-0005-0000-0000-0000063A0000}"/>
    <cellStyle name="Comma [0] 4422" xfId="13231" hidden="1" xr:uid="{00000000-0005-0000-0000-0000073A0000}"/>
    <cellStyle name="Comma [0] 4422" xfId="42619" hidden="1" xr:uid="{00000000-0005-0000-0000-0000083A0000}"/>
    <cellStyle name="Comma [0] 4423" xfId="13203" hidden="1" xr:uid="{00000000-0005-0000-0000-0000093A0000}"/>
    <cellStyle name="Comma [0] 4423" xfId="42591" hidden="1" xr:uid="{00000000-0005-0000-0000-00000A3A0000}"/>
    <cellStyle name="Comma [0] 4424" xfId="13270" hidden="1" xr:uid="{00000000-0005-0000-0000-00000B3A0000}"/>
    <cellStyle name="Comma [0] 4424" xfId="42658" hidden="1" xr:uid="{00000000-0005-0000-0000-00000C3A0000}"/>
    <cellStyle name="Comma [0] 4425" xfId="13227" hidden="1" xr:uid="{00000000-0005-0000-0000-00000D3A0000}"/>
    <cellStyle name="Comma [0] 4425" xfId="42615" hidden="1" xr:uid="{00000000-0005-0000-0000-00000E3A0000}"/>
    <cellStyle name="Comma [0] 4426" xfId="13261" hidden="1" xr:uid="{00000000-0005-0000-0000-00000F3A0000}"/>
    <cellStyle name="Comma [0] 4426" xfId="42649" hidden="1" xr:uid="{00000000-0005-0000-0000-0000103A0000}"/>
    <cellStyle name="Comma [0] 4427" xfId="13274" hidden="1" xr:uid="{00000000-0005-0000-0000-0000113A0000}"/>
    <cellStyle name="Comma [0] 4427" xfId="42662" hidden="1" xr:uid="{00000000-0005-0000-0000-0000123A0000}"/>
    <cellStyle name="Comma [0] 4428" xfId="13276" hidden="1" xr:uid="{00000000-0005-0000-0000-0000133A0000}"/>
    <cellStyle name="Comma [0] 4428" xfId="42664" hidden="1" xr:uid="{00000000-0005-0000-0000-0000143A0000}"/>
    <cellStyle name="Comma [0] 4429" xfId="13144" hidden="1" xr:uid="{00000000-0005-0000-0000-0000153A0000}"/>
    <cellStyle name="Comma [0] 4429" xfId="42532" hidden="1" xr:uid="{00000000-0005-0000-0000-0000163A0000}"/>
    <cellStyle name="Comma [0] 443" xfId="5359" hidden="1" xr:uid="{00000000-0005-0000-0000-0000173A0000}"/>
    <cellStyle name="Comma [0] 443" xfId="34747" hidden="1" xr:uid="{00000000-0005-0000-0000-0000183A0000}"/>
    <cellStyle name="Comma [0] 4430" xfId="13264" hidden="1" xr:uid="{00000000-0005-0000-0000-0000193A0000}"/>
    <cellStyle name="Comma [0] 4430" xfId="42652" hidden="1" xr:uid="{00000000-0005-0000-0000-00001A3A0000}"/>
    <cellStyle name="Comma [0] 4431" xfId="13204" hidden="1" xr:uid="{00000000-0005-0000-0000-00001B3A0000}"/>
    <cellStyle name="Comma [0] 4431" xfId="42592" hidden="1" xr:uid="{00000000-0005-0000-0000-00001C3A0000}"/>
    <cellStyle name="Comma [0] 4432" xfId="13238" hidden="1" xr:uid="{00000000-0005-0000-0000-00001D3A0000}"/>
    <cellStyle name="Comma [0] 4432" xfId="42626" hidden="1" xr:uid="{00000000-0005-0000-0000-00001E3A0000}"/>
    <cellStyle name="Comma [0] 4433" xfId="13251" hidden="1" xr:uid="{00000000-0005-0000-0000-00001F3A0000}"/>
    <cellStyle name="Comma [0] 4433" xfId="42639" hidden="1" xr:uid="{00000000-0005-0000-0000-0000203A0000}"/>
    <cellStyle name="Comma [0] 4434" xfId="13279" hidden="1" xr:uid="{00000000-0005-0000-0000-0000213A0000}"/>
    <cellStyle name="Comma [0] 4434" xfId="42667" hidden="1" xr:uid="{00000000-0005-0000-0000-0000223A0000}"/>
    <cellStyle name="Comma [0] 4435" xfId="13242" hidden="1" xr:uid="{00000000-0005-0000-0000-0000233A0000}"/>
    <cellStyle name="Comma [0] 4435" xfId="42630" hidden="1" xr:uid="{00000000-0005-0000-0000-0000243A0000}"/>
    <cellStyle name="Comma [0] 4436" xfId="13202" hidden="1" xr:uid="{00000000-0005-0000-0000-0000253A0000}"/>
    <cellStyle name="Comma [0] 4436" xfId="42590" hidden="1" xr:uid="{00000000-0005-0000-0000-0000263A0000}"/>
    <cellStyle name="Comma [0] 4437" xfId="13281" hidden="1" xr:uid="{00000000-0005-0000-0000-0000273A0000}"/>
    <cellStyle name="Comma [0] 4437" xfId="42669" hidden="1" xr:uid="{00000000-0005-0000-0000-0000283A0000}"/>
    <cellStyle name="Comma [0] 4438" xfId="13283" hidden="1" xr:uid="{00000000-0005-0000-0000-0000293A0000}"/>
    <cellStyle name="Comma [0] 4438" xfId="42671" hidden="1" xr:uid="{00000000-0005-0000-0000-00002A3A0000}"/>
    <cellStyle name="Comma [0] 4439" xfId="12636" hidden="1" xr:uid="{00000000-0005-0000-0000-00002B3A0000}"/>
    <cellStyle name="Comma [0] 4439" xfId="42024" hidden="1" xr:uid="{00000000-0005-0000-0000-00002C3A0000}"/>
    <cellStyle name="Comma [0] 444" xfId="5302" hidden="1" xr:uid="{00000000-0005-0000-0000-00002D3A0000}"/>
    <cellStyle name="Comma [0] 444" xfId="34690" hidden="1" xr:uid="{00000000-0005-0000-0000-00002E3A0000}"/>
    <cellStyle name="Comma [0] 4440" xfId="12592" hidden="1" xr:uid="{00000000-0005-0000-0000-00002F3A0000}"/>
    <cellStyle name="Comma [0] 4440" xfId="41980" hidden="1" xr:uid="{00000000-0005-0000-0000-0000303A0000}"/>
    <cellStyle name="Comma [0] 4441" xfId="13289" hidden="1" xr:uid="{00000000-0005-0000-0000-0000313A0000}"/>
    <cellStyle name="Comma [0] 4441" xfId="42677" hidden="1" xr:uid="{00000000-0005-0000-0000-0000323A0000}"/>
    <cellStyle name="Comma [0] 4442" xfId="13295" hidden="1" xr:uid="{00000000-0005-0000-0000-0000333A0000}"/>
    <cellStyle name="Comma [0] 4442" xfId="42683" hidden="1" xr:uid="{00000000-0005-0000-0000-0000343A0000}"/>
    <cellStyle name="Comma [0] 4443" xfId="13297" hidden="1" xr:uid="{00000000-0005-0000-0000-0000353A0000}"/>
    <cellStyle name="Comma [0] 4443" xfId="42685" hidden="1" xr:uid="{00000000-0005-0000-0000-0000363A0000}"/>
    <cellStyle name="Comma [0] 4444" xfId="13288" hidden="1" xr:uid="{00000000-0005-0000-0000-0000373A0000}"/>
    <cellStyle name="Comma [0] 4444" xfId="42676" hidden="1" xr:uid="{00000000-0005-0000-0000-0000383A0000}"/>
    <cellStyle name="Comma [0] 4445" xfId="13293" hidden="1" xr:uid="{00000000-0005-0000-0000-0000393A0000}"/>
    <cellStyle name="Comma [0] 4445" xfId="42681" hidden="1" xr:uid="{00000000-0005-0000-0000-00003A3A0000}"/>
    <cellStyle name="Comma [0] 4446" xfId="13299" hidden="1" xr:uid="{00000000-0005-0000-0000-00003B3A0000}"/>
    <cellStyle name="Comma [0] 4446" xfId="42687" hidden="1" xr:uid="{00000000-0005-0000-0000-00003C3A0000}"/>
    <cellStyle name="Comma [0] 4447" xfId="13301" hidden="1" xr:uid="{00000000-0005-0000-0000-00003D3A0000}"/>
    <cellStyle name="Comma [0] 4447" xfId="42689" hidden="1" xr:uid="{00000000-0005-0000-0000-00003E3A0000}"/>
    <cellStyle name="Comma [0] 4448" xfId="12593" hidden="1" xr:uid="{00000000-0005-0000-0000-00003F3A0000}"/>
    <cellStyle name="Comma [0] 4448" xfId="41981" hidden="1" xr:uid="{00000000-0005-0000-0000-0000403A0000}"/>
    <cellStyle name="Comma [0] 4449" xfId="12571" hidden="1" xr:uid="{00000000-0005-0000-0000-0000413A0000}"/>
    <cellStyle name="Comma [0] 4449" xfId="41959" hidden="1" xr:uid="{00000000-0005-0000-0000-0000423A0000}"/>
    <cellStyle name="Comma [0] 445" xfId="5259" hidden="1" xr:uid="{00000000-0005-0000-0000-0000433A0000}"/>
    <cellStyle name="Comma [0] 445" xfId="34647" hidden="1" xr:uid="{00000000-0005-0000-0000-0000443A0000}"/>
    <cellStyle name="Comma [0] 4450" xfId="13312" hidden="1" xr:uid="{00000000-0005-0000-0000-0000453A0000}"/>
    <cellStyle name="Comma [0] 4450" xfId="42700" hidden="1" xr:uid="{00000000-0005-0000-0000-0000463A0000}"/>
    <cellStyle name="Comma [0] 4451" xfId="13321" hidden="1" xr:uid="{00000000-0005-0000-0000-0000473A0000}"/>
    <cellStyle name="Comma [0] 4451" xfId="42709" hidden="1" xr:uid="{00000000-0005-0000-0000-0000483A0000}"/>
    <cellStyle name="Comma [0] 4452" xfId="13332" hidden="1" xr:uid="{00000000-0005-0000-0000-0000493A0000}"/>
    <cellStyle name="Comma [0] 4452" xfId="42720" hidden="1" xr:uid="{00000000-0005-0000-0000-00004A3A0000}"/>
    <cellStyle name="Comma [0] 4453" xfId="13338" hidden="1" xr:uid="{00000000-0005-0000-0000-00004B3A0000}"/>
    <cellStyle name="Comma [0] 4453" xfId="42726" hidden="1" xr:uid="{00000000-0005-0000-0000-00004C3A0000}"/>
    <cellStyle name="Comma [0] 4454" xfId="13320" hidden="1" xr:uid="{00000000-0005-0000-0000-00004D3A0000}"/>
    <cellStyle name="Comma [0] 4454" xfId="42708" hidden="1" xr:uid="{00000000-0005-0000-0000-00004E3A0000}"/>
    <cellStyle name="Comma [0] 4455" xfId="13330" hidden="1" xr:uid="{00000000-0005-0000-0000-00004F3A0000}"/>
    <cellStyle name="Comma [0] 4455" xfId="42718" hidden="1" xr:uid="{00000000-0005-0000-0000-0000503A0000}"/>
    <cellStyle name="Comma [0] 4456" xfId="13350" hidden="1" xr:uid="{00000000-0005-0000-0000-0000513A0000}"/>
    <cellStyle name="Comma [0] 4456" xfId="42738" hidden="1" xr:uid="{00000000-0005-0000-0000-0000523A0000}"/>
    <cellStyle name="Comma [0] 4457" xfId="13352" hidden="1" xr:uid="{00000000-0005-0000-0000-0000533A0000}"/>
    <cellStyle name="Comma [0] 4457" xfId="42740" hidden="1" xr:uid="{00000000-0005-0000-0000-0000543A0000}"/>
    <cellStyle name="Comma [0] 4458" xfId="13303" hidden="1" xr:uid="{00000000-0005-0000-0000-0000553A0000}"/>
    <cellStyle name="Comma [0] 4458" xfId="42691" hidden="1" xr:uid="{00000000-0005-0000-0000-0000563A0000}"/>
    <cellStyle name="Comma [0] 4459" xfId="12559" hidden="1" xr:uid="{00000000-0005-0000-0000-0000573A0000}"/>
    <cellStyle name="Comma [0] 4459" xfId="41947" hidden="1" xr:uid="{00000000-0005-0000-0000-0000583A0000}"/>
    <cellStyle name="Comma [0] 446" xfId="5365" hidden="1" xr:uid="{00000000-0005-0000-0000-0000593A0000}"/>
    <cellStyle name="Comma [0] 446" xfId="34753" hidden="1" xr:uid="{00000000-0005-0000-0000-00005A3A0000}"/>
    <cellStyle name="Comma [0] 4460" xfId="13306" hidden="1" xr:uid="{00000000-0005-0000-0000-00005B3A0000}"/>
    <cellStyle name="Comma [0] 4460" xfId="42694" hidden="1" xr:uid="{00000000-0005-0000-0000-00005C3A0000}"/>
    <cellStyle name="Comma [0] 4461" xfId="12570" hidden="1" xr:uid="{00000000-0005-0000-0000-00005D3A0000}"/>
    <cellStyle name="Comma [0] 4461" xfId="41958" hidden="1" xr:uid="{00000000-0005-0000-0000-00005E3A0000}"/>
    <cellStyle name="Comma [0] 4462" xfId="12569" hidden="1" xr:uid="{00000000-0005-0000-0000-00005F3A0000}"/>
    <cellStyle name="Comma [0] 4462" xfId="41957" hidden="1" xr:uid="{00000000-0005-0000-0000-0000603A0000}"/>
    <cellStyle name="Comma [0] 4463" xfId="13357" hidden="1" xr:uid="{00000000-0005-0000-0000-0000613A0000}"/>
    <cellStyle name="Comma [0] 4463" xfId="42745" hidden="1" xr:uid="{00000000-0005-0000-0000-0000623A0000}"/>
    <cellStyle name="Comma [0] 4464" xfId="12645" hidden="1" xr:uid="{00000000-0005-0000-0000-0000633A0000}"/>
    <cellStyle name="Comma [0] 4464" xfId="42033" hidden="1" xr:uid="{00000000-0005-0000-0000-0000643A0000}"/>
    <cellStyle name="Comma [0] 4465" xfId="12846" hidden="1" xr:uid="{00000000-0005-0000-0000-0000653A0000}"/>
    <cellStyle name="Comma [0] 4465" xfId="42234" hidden="1" xr:uid="{00000000-0005-0000-0000-0000663A0000}"/>
    <cellStyle name="Comma [0] 4466" xfId="13369" hidden="1" xr:uid="{00000000-0005-0000-0000-0000673A0000}"/>
    <cellStyle name="Comma [0] 4466" xfId="42757" hidden="1" xr:uid="{00000000-0005-0000-0000-0000683A0000}"/>
    <cellStyle name="Comma [0] 4467" xfId="13371" hidden="1" xr:uid="{00000000-0005-0000-0000-0000693A0000}"/>
    <cellStyle name="Comma [0] 4467" xfId="42759" hidden="1" xr:uid="{00000000-0005-0000-0000-00006A3A0000}"/>
    <cellStyle name="Comma [0] 4468" xfId="13360" hidden="1" xr:uid="{00000000-0005-0000-0000-00006B3A0000}"/>
    <cellStyle name="Comma [0] 4468" xfId="42748" hidden="1" xr:uid="{00000000-0005-0000-0000-00006C3A0000}"/>
    <cellStyle name="Comma [0] 4469" xfId="13368" hidden="1" xr:uid="{00000000-0005-0000-0000-00006D3A0000}"/>
    <cellStyle name="Comma [0] 4469" xfId="42756" hidden="1" xr:uid="{00000000-0005-0000-0000-00006E3A0000}"/>
    <cellStyle name="Comma [0] 447" xfId="5367" hidden="1" xr:uid="{00000000-0005-0000-0000-00006F3A0000}"/>
    <cellStyle name="Comma [0] 447" xfId="34755" hidden="1" xr:uid="{00000000-0005-0000-0000-0000703A0000}"/>
    <cellStyle name="Comma [0] 4470" xfId="12855" hidden="1" xr:uid="{00000000-0005-0000-0000-0000713A0000}"/>
    <cellStyle name="Comma [0] 4470" xfId="42243" hidden="1" xr:uid="{00000000-0005-0000-0000-0000723A0000}"/>
    <cellStyle name="Comma [0] 4471" xfId="13354" hidden="1" xr:uid="{00000000-0005-0000-0000-0000733A0000}"/>
    <cellStyle name="Comma [0] 4471" xfId="42742" hidden="1" xr:uid="{00000000-0005-0000-0000-0000743A0000}"/>
    <cellStyle name="Comma [0] 4472" xfId="13387" hidden="1" xr:uid="{00000000-0005-0000-0000-0000753A0000}"/>
    <cellStyle name="Comma [0] 4472" xfId="42775" hidden="1" xr:uid="{00000000-0005-0000-0000-0000763A0000}"/>
    <cellStyle name="Comma [0] 4473" xfId="13395" hidden="1" xr:uid="{00000000-0005-0000-0000-0000773A0000}"/>
    <cellStyle name="Comma [0] 4473" xfId="42783" hidden="1" xr:uid="{00000000-0005-0000-0000-0000783A0000}"/>
    <cellStyle name="Comma [0] 4474" xfId="13304" hidden="1" xr:uid="{00000000-0005-0000-0000-0000793A0000}"/>
    <cellStyle name="Comma [0] 4474" xfId="42692" hidden="1" xr:uid="{00000000-0005-0000-0000-00007A3A0000}"/>
    <cellStyle name="Comma [0] 4475" xfId="13383" hidden="1" xr:uid="{00000000-0005-0000-0000-00007B3A0000}"/>
    <cellStyle name="Comma [0] 4475" xfId="42771" hidden="1" xr:uid="{00000000-0005-0000-0000-00007C3A0000}"/>
    <cellStyle name="Comma [0] 4476" xfId="13404" hidden="1" xr:uid="{00000000-0005-0000-0000-00007D3A0000}"/>
    <cellStyle name="Comma [0] 4476" xfId="42792" hidden="1" xr:uid="{00000000-0005-0000-0000-00007E3A0000}"/>
    <cellStyle name="Comma [0] 4477" xfId="13406" hidden="1" xr:uid="{00000000-0005-0000-0000-00007F3A0000}"/>
    <cellStyle name="Comma [0] 4477" xfId="42794" hidden="1" xr:uid="{00000000-0005-0000-0000-0000803A0000}"/>
    <cellStyle name="Comma [0] 4478" xfId="13365" hidden="1" xr:uid="{00000000-0005-0000-0000-0000813A0000}"/>
    <cellStyle name="Comma [0] 4478" xfId="42753" hidden="1" xr:uid="{00000000-0005-0000-0000-0000823A0000}"/>
    <cellStyle name="Comma [0] 4479" xfId="13310" hidden="1" xr:uid="{00000000-0005-0000-0000-0000833A0000}"/>
    <cellStyle name="Comma [0] 4479" xfId="42698" hidden="1" xr:uid="{00000000-0005-0000-0000-0000843A0000}"/>
    <cellStyle name="Comma [0] 448" xfId="5320" hidden="1" xr:uid="{00000000-0005-0000-0000-0000853A0000}"/>
    <cellStyle name="Comma [0] 448" xfId="34708" hidden="1" xr:uid="{00000000-0005-0000-0000-0000863A0000}"/>
    <cellStyle name="Comma [0] 4480" xfId="13363" hidden="1" xr:uid="{00000000-0005-0000-0000-0000873A0000}"/>
    <cellStyle name="Comma [0] 4480" xfId="42751" hidden="1" xr:uid="{00000000-0005-0000-0000-0000883A0000}"/>
    <cellStyle name="Comma [0] 4481" xfId="13347" hidden="1" xr:uid="{00000000-0005-0000-0000-0000893A0000}"/>
    <cellStyle name="Comma [0] 4481" xfId="42735" hidden="1" xr:uid="{00000000-0005-0000-0000-00008A3A0000}"/>
    <cellStyle name="Comma [0] 4482" xfId="13343" hidden="1" xr:uid="{00000000-0005-0000-0000-00008B3A0000}"/>
    <cellStyle name="Comma [0] 4482" xfId="42731" hidden="1" xr:uid="{00000000-0005-0000-0000-00008C3A0000}"/>
    <cellStyle name="Comma [0] 4483" xfId="13414" hidden="1" xr:uid="{00000000-0005-0000-0000-00008D3A0000}"/>
    <cellStyle name="Comma [0] 4483" xfId="42802" hidden="1" xr:uid="{00000000-0005-0000-0000-00008E3A0000}"/>
    <cellStyle name="Comma [0] 4484" xfId="13286" hidden="1" xr:uid="{00000000-0005-0000-0000-00008F3A0000}"/>
    <cellStyle name="Comma [0] 4484" xfId="42674" hidden="1" xr:uid="{00000000-0005-0000-0000-0000903A0000}"/>
    <cellStyle name="Comma [0] 4485" xfId="12594" hidden="1" xr:uid="{00000000-0005-0000-0000-0000913A0000}"/>
    <cellStyle name="Comma [0] 4485" xfId="41982" hidden="1" xr:uid="{00000000-0005-0000-0000-0000923A0000}"/>
    <cellStyle name="Comma [0] 4486" xfId="13422" hidden="1" xr:uid="{00000000-0005-0000-0000-0000933A0000}"/>
    <cellStyle name="Comma [0] 4486" xfId="42810" hidden="1" xr:uid="{00000000-0005-0000-0000-0000943A0000}"/>
    <cellStyle name="Comma [0] 4487" xfId="13424" hidden="1" xr:uid="{00000000-0005-0000-0000-0000953A0000}"/>
    <cellStyle name="Comma [0] 4487" xfId="42812" hidden="1" xr:uid="{00000000-0005-0000-0000-0000963A0000}"/>
    <cellStyle name="Comma [0] 4488" xfId="13373" hidden="1" xr:uid="{00000000-0005-0000-0000-0000973A0000}"/>
    <cellStyle name="Comma [0] 4488" xfId="42761" hidden="1" xr:uid="{00000000-0005-0000-0000-0000983A0000}"/>
    <cellStyle name="Comma [0] 4489" xfId="13349" hidden="1" xr:uid="{00000000-0005-0000-0000-0000993A0000}"/>
    <cellStyle name="Comma [0] 4489" xfId="42737" hidden="1" xr:uid="{00000000-0005-0000-0000-00009A3A0000}"/>
    <cellStyle name="Comma [0] 449" xfId="5326" hidden="1" xr:uid="{00000000-0005-0000-0000-00009B3A0000}"/>
    <cellStyle name="Comma [0] 449" xfId="34714" hidden="1" xr:uid="{00000000-0005-0000-0000-00009C3A0000}"/>
    <cellStyle name="Comma [0] 4490" xfId="13384" hidden="1" xr:uid="{00000000-0005-0000-0000-00009D3A0000}"/>
    <cellStyle name="Comma [0] 4490" xfId="42772" hidden="1" xr:uid="{00000000-0005-0000-0000-00009E3A0000}"/>
    <cellStyle name="Comma [0] 4491" xfId="13316" hidden="1" xr:uid="{00000000-0005-0000-0000-00009F3A0000}"/>
    <cellStyle name="Comma [0] 4491" xfId="42704" hidden="1" xr:uid="{00000000-0005-0000-0000-0000A03A0000}"/>
    <cellStyle name="Comma [0] 4492" xfId="13386" hidden="1" xr:uid="{00000000-0005-0000-0000-0000A13A0000}"/>
    <cellStyle name="Comma [0] 4492" xfId="42774" hidden="1" xr:uid="{00000000-0005-0000-0000-0000A23A0000}"/>
    <cellStyle name="Comma [0] 4493" xfId="13431" hidden="1" xr:uid="{00000000-0005-0000-0000-0000A33A0000}"/>
    <cellStyle name="Comma [0] 4493" xfId="42819" hidden="1" xr:uid="{00000000-0005-0000-0000-0000A43A0000}"/>
    <cellStyle name="Comma [0] 4494" xfId="13374" hidden="1" xr:uid="{00000000-0005-0000-0000-0000A53A0000}"/>
    <cellStyle name="Comma [0] 4494" xfId="42762" hidden="1" xr:uid="{00000000-0005-0000-0000-0000A63A0000}"/>
    <cellStyle name="Comma [0] 4495" xfId="13331" hidden="1" xr:uid="{00000000-0005-0000-0000-0000A73A0000}"/>
    <cellStyle name="Comma [0] 4495" xfId="42719" hidden="1" xr:uid="{00000000-0005-0000-0000-0000A83A0000}"/>
    <cellStyle name="Comma [0] 4496" xfId="13437" hidden="1" xr:uid="{00000000-0005-0000-0000-0000A93A0000}"/>
    <cellStyle name="Comma [0] 4496" xfId="42825" hidden="1" xr:uid="{00000000-0005-0000-0000-0000AA3A0000}"/>
    <cellStyle name="Comma [0] 4497" xfId="13439" hidden="1" xr:uid="{00000000-0005-0000-0000-0000AB3A0000}"/>
    <cellStyle name="Comma [0] 4497" xfId="42827" hidden="1" xr:uid="{00000000-0005-0000-0000-0000AC3A0000}"/>
    <cellStyle name="Comma [0] 4498" xfId="13392" hidden="1" xr:uid="{00000000-0005-0000-0000-0000AD3A0000}"/>
    <cellStyle name="Comma [0] 4498" xfId="42780" hidden="1" xr:uid="{00000000-0005-0000-0000-0000AE3A0000}"/>
    <cellStyle name="Comma [0] 4499" xfId="13398" hidden="1" xr:uid="{00000000-0005-0000-0000-0000AF3A0000}"/>
    <cellStyle name="Comma [0] 4499" xfId="42786" hidden="1" xr:uid="{00000000-0005-0000-0000-0000B03A0000}"/>
    <cellStyle name="Comma [0] 45" xfId="4616" hidden="1" xr:uid="{00000000-0005-0000-0000-0000B13A0000}"/>
    <cellStyle name="Comma [0] 45" xfId="34004" hidden="1" xr:uid="{00000000-0005-0000-0000-0000B23A0000}"/>
    <cellStyle name="Comma [0] 450" xfId="3636" hidden="1" xr:uid="{00000000-0005-0000-0000-0000B33A0000}"/>
    <cellStyle name="Comma [0] 450" xfId="33025" hidden="1" xr:uid="{00000000-0005-0000-0000-0000B43A0000}"/>
    <cellStyle name="Comma [0] 4500" xfId="13285" hidden="1" xr:uid="{00000000-0005-0000-0000-0000B53A0000}"/>
    <cellStyle name="Comma [0] 4500" xfId="42673" hidden="1" xr:uid="{00000000-0005-0000-0000-0000B63A0000}"/>
    <cellStyle name="Comma [0] 4501" xfId="13348" hidden="1" xr:uid="{00000000-0005-0000-0000-0000B73A0000}"/>
    <cellStyle name="Comma [0] 4501" xfId="42736" hidden="1" xr:uid="{00000000-0005-0000-0000-0000B83A0000}"/>
    <cellStyle name="Comma [0] 4502" xfId="13356" hidden="1" xr:uid="{00000000-0005-0000-0000-0000B93A0000}"/>
    <cellStyle name="Comma [0] 4502" xfId="42744" hidden="1" xr:uid="{00000000-0005-0000-0000-0000BA3A0000}"/>
    <cellStyle name="Comma [0] 4503" xfId="13445" hidden="1" xr:uid="{00000000-0005-0000-0000-0000BB3A0000}"/>
    <cellStyle name="Comma [0] 4503" xfId="42833" hidden="1" xr:uid="{00000000-0005-0000-0000-0000BC3A0000}"/>
    <cellStyle name="Comma [0] 4504" xfId="13359" hidden="1" xr:uid="{00000000-0005-0000-0000-0000BD3A0000}"/>
    <cellStyle name="Comma [0] 4504" xfId="42747" hidden="1" xr:uid="{00000000-0005-0000-0000-0000BE3A0000}"/>
    <cellStyle name="Comma [0] 4505" xfId="13319" hidden="1" xr:uid="{00000000-0005-0000-0000-0000BF3A0000}"/>
    <cellStyle name="Comma [0] 4505" xfId="42707" hidden="1" xr:uid="{00000000-0005-0000-0000-0000C03A0000}"/>
    <cellStyle name="Comma [0] 4506" xfId="13450" hidden="1" xr:uid="{00000000-0005-0000-0000-0000C13A0000}"/>
    <cellStyle name="Comma [0] 4506" xfId="42838" hidden="1" xr:uid="{00000000-0005-0000-0000-0000C23A0000}"/>
    <cellStyle name="Comma [0] 4507" xfId="13452" hidden="1" xr:uid="{00000000-0005-0000-0000-0000C33A0000}"/>
    <cellStyle name="Comma [0] 4507" xfId="42840" hidden="1" xr:uid="{00000000-0005-0000-0000-0000C43A0000}"/>
    <cellStyle name="Comma [0] 4508" xfId="13411" hidden="1" xr:uid="{00000000-0005-0000-0000-0000C53A0000}"/>
    <cellStyle name="Comma [0] 4508" xfId="42799" hidden="1" xr:uid="{00000000-0005-0000-0000-0000C63A0000}"/>
    <cellStyle name="Comma [0] 4509" xfId="13417" hidden="1" xr:uid="{00000000-0005-0000-0000-0000C73A0000}"/>
    <cellStyle name="Comma [0] 4509" xfId="42805" hidden="1" xr:uid="{00000000-0005-0000-0000-0000C83A0000}"/>
    <cellStyle name="Comma [0] 451" xfId="5276" hidden="1" xr:uid="{00000000-0005-0000-0000-0000C93A0000}"/>
    <cellStyle name="Comma [0] 451" xfId="34664" hidden="1" xr:uid="{00000000-0005-0000-0000-0000CA3A0000}"/>
    <cellStyle name="Comma [0] 4510" xfId="13318" hidden="1" xr:uid="{00000000-0005-0000-0000-0000CB3A0000}"/>
    <cellStyle name="Comma [0] 4510" xfId="42706" hidden="1" xr:uid="{00000000-0005-0000-0000-0000CC3A0000}"/>
    <cellStyle name="Comma [0] 4511" xfId="13399" hidden="1" xr:uid="{00000000-0005-0000-0000-0000CD3A0000}"/>
    <cellStyle name="Comma [0] 4511" xfId="42787" hidden="1" xr:uid="{00000000-0005-0000-0000-0000CE3A0000}"/>
    <cellStyle name="Comma [0] 4512" xfId="13378" hidden="1" xr:uid="{00000000-0005-0000-0000-0000CF3A0000}"/>
    <cellStyle name="Comma [0] 4512" xfId="42766" hidden="1" xr:uid="{00000000-0005-0000-0000-0000D03A0000}"/>
    <cellStyle name="Comma [0] 4513" xfId="13456" hidden="1" xr:uid="{00000000-0005-0000-0000-0000D13A0000}"/>
    <cellStyle name="Comma [0] 4513" xfId="42844" hidden="1" xr:uid="{00000000-0005-0000-0000-0000D23A0000}"/>
    <cellStyle name="Comma [0] 4514" xfId="13397" hidden="1" xr:uid="{00000000-0005-0000-0000-0000D33A0000}"/>
    <cellStyle name="Comma [0] 4514" xfId="42785" hidden="1" xr:uid="{00000000-0005-0000-0000-0000D43A0000}"/>
    <cellStyle name="Comma [0] 4515" xfId="13335" hidden="1" xr:uid="{00000000-0005-0000-0000-0000D53A0000}"/>
    <cellStyle name="Comma [0] 4515" xfId="42723" hidden="1" xr:uid="{00000000-0005-0000-0000-0000D63A0000}"/>
    <cellStyle name="Comma [0] 4516" xfId="13463" hidden="1" xr:uid="{00000000-0005-0000-0000-0000D73A0000}"/>
    <cellStyle name="Comma [0] 4516" xfId="42851" hidden="1" xr:uid="{00000000-0005-0000-0000-0000D83A0000}"/>
    <cellStyle name="Comma [0] 4517" xfId="13465" hidden="1" xr:uid="{00000000-0005-0000-0000-0000D93A0000}"/>
    <cellStyle name="Comma [0] 4517" xfId="42853" hidden="1" xr:uid="{00000000-0005-0000-0000-0000DA3A0000}"/>
    <cellStyle name="Comma [0] 4518" xfId="13429" hidden="1" xr:uid="{00000000-0005-0000-0000-0000DB3A0000}"/>
    <cellStyle name="Comma [0] 4518" xfId="42817" hidden="1" xr:uid="{00000000-0005-0000-0000-0000DC3A0000}"/>
    <cellStyle name="Comma [0] 4519" xfId="13434" hidden="1" xr:uid="{00000000-0005-0000-0000-0000DD3A0000}"/>
    <cellStyle name="Comma [0] 4519" xfId="42822" hidden="1" xr:uid="{00000000-0005-0000-0000-0000DE3A0000}"/>
    <cellStyle name="Comma [0] 452" xfId="5284" hidden="1" xr:uid="{00000000-0005-0000-0000-0000DF3A0000}"/>
    <cellStyle name="Comma [0] 452" xfId="34672" hidden="1" xr:uid="{00000000-0005-0000-0000-0000E03A0000}"/>
    <cellStyle name="Comma [0] 4520" xfId="12864" hidden="1" xr:uid="{00000000-0005-0000-0000-0000E13A0000}"/>
    <cellStyle name="Comma [0] 4520" xfId="42252" hidden="1" xr:uid="{00000000-0005-0000-0000-0000E23A0000}"/>
    <cellStyle name="Comma [0] 4521" xfId="13418" hidden="1" xr:uid="{00000000-0005-0000-0000-0000E33A0000}"/>
    <cellStyle name="Comma [0] 4521" xfId="42806" hidden="1" xr:uid="{00000000-0005-0000-0000-0000E43A0000}"/>
    <cellStyle name="Comma [0] 4522" xfId="13323" hidden="1" xr:uid="{00000000-0005-0000-0000-0000E53A0000}"/>
    <cellStyle name="Comma [0] 4522" xfId="42711" hidden="1" xr:uid="{00000000-0005-0000-0000-0000E63A0000}"/>
    <cellStyle name="Comma [0] 4523" xfId="13469" hidden="1" xr:uid="{00000000-0005-0000-0000-0000E73A0000}"/>
    <cellStyle name="Comma [0] 4523" xfId="42857" hidden="1" xr:uid="{00000000-0005-0000-0000-0000E83A0000}"/>
    <cellStyle name="Comma [0] 4524" xfId="13416" hidden="1" xr:uid="{00000000-0005-0000-0000-0000E93A0000}"/>
    <cellStyle name="Comma [0] 4524" xfId="42804" hidden="1" xr:uid="{00000000-0005-0000-0000-0000EA3A0000}"/>
    <cellStyle name="Comma [0] 4525" xfId="13355" hidden="1" xr:uid="{00000000-0005-0000-0000-0000EB3A0000}"/>
    <cellStyle name="Comma [0] 4525" xfId="42743" hidden="1" xr:uid="{00000000-0005-0000-0000-0000EC3A0000}"/>
    <cellStyle name="Comma [0] 4526" xfId="13473" hidden="1" xr:uid="{00000000-0005-0000-0000-0000ED3A0000}"/>
    <cellStyle name="Comma [0] 4526" xfId="42861" hidden="1" xr:uid="{00000000-0005-0000-0000-0000EE3A0000}"/>
    <cellStyle name="Comma [0] 4527" xfId="13475" hidden="1" xr:uid="{00000000-0005-0000-0000-0000EF3A0000}"/>
    <cellStyle name="Comma [0] 4527" xfId="42863" hidden="1" xr:uid="{00000000-0005-0000-0000-0000F03A0000}"/>
    <cellStyle name="Comma [0] 4528" xfId="13443" hidden="1" xr:uid="{00000000-0005-0000-0000-0000F13A0000}"/>
    <cellStyle name="Comma [0] 4528" xfId="42831" hidden="1" xr:uid="{00000000-0005-0000-0000-0000F23A0000}"/>
    <cellStyle name="Comma [0] 4529" xfId="13447" hidden="1" xr:uid="{00000000-0005-0000-0000-0000F33A0000}"/>
    <cellStyle name="Comma [0] 4529" xfId="42835" hidden="1" xr:uid="{00000000-0005-0000-0000-0000F43A0000}"/>
    <cellStyle name="Comma [0] 453" xfId="5373" hidden="1" xr:uid="{00000000-0005-0000-0000-0000F53A0000}"/>
    <cellStyle name="Comma [0] 453" xfId="34761" hidden="1" xr:uid="{00000000-0005-0000-0000-0000F63A0000}"/>
    <cellStyle name="Comma [0] 4530" xfId="13337" hidden="1" xr:uid="{00000000-0005-0000-0000-0000F73A0000}"/>
    <cellStyle name="Comma [0] 4530" xfId="42725" hidden="1" xr:uid="{00000000-0005-0000-0000-0000F83A0000}"/>
    <cellStyle name="Comma [0] 4531" xfId="13435" hidden="1" xr:uid="{00000000-0005-0000-0000-0000F93A0000}"/>
    <cellStyle name="Comma [0] 4531" xfId="42823" hidden="1" xr:uid="{00000000-0005-0000-0000-0000FA3A0000}"/>
    <cellStyle name="Comma [0] 4532" xfId="13327" hidden="1" xr:uid="{00000000-0005-0000-0000-0000FB3A0000}"/>
    <cellStyle name="Comma [0] 4532" xfId="42715" hidden="1" xr:uid="{00000000-0005-0000-0000-0000FC3A0000}"/>
    <cellStyle name="Comma [0] 4533" xfId="13479" hidden="1" xr:uid="{00000000-0005-0000-0000-0000FD3A0000}"/>
    <cellStyle name="Comma [0] 4533" xfId="42867" hidden="1" xr:uid="{00000000-0005-0000-0000-0000FE3A0000}"/>
    <cellStyle name="Comma [0] 4534" xfId="13433" hidden="1" xr:uid="{00000000-0005-0000-0000-0000FF3A0000}"/>
    <cellStyle name="Comma [0] 4534" xfId="42821" hidden="1" xr:uid="{00000000-0005-0000-0000-0000003B0000}"/>
    <cellStyle name="Comma [0] 4535" xfId="13402" hidden="1" xr:uid="{00000000-0005-0000-0000-0000013B0000}"/>
    <cellStyle name="Comma [0] 4535" xfId="42790" hidden="1" xr:uid="{00000000-0005-0000-0000-0000023B0000}"/>
    <cellStyle name="Comma [0] 4536" xfId="13483" hidden="1" xr:uid="{00000000-0005-0000-0000-0000033B0000}"/>
    <cellStyle name="Comma [0] 4536" xfId="42871" hidden="1" xr:uid="{00000000-0005-0000-0000-0000043B0000}"/>
    <cellStyle name="Comma [0] 4537" xfId="13485" hidden="1" xr:uid="{00000000-0005-0000-0000-0000053B0000}"/>
    <cellStyle name="Comma [0] 4537" xfId="42873" hidden="1" xr:uid="{00000000-0005-0000-0000-0000063B0000}"/>
    <cellStyle name="Comma [0] 4538" xfId="13471" hidden="1" xr:uid="{00000000-0005-0000-0000-0000073B0000}"/>
    <cellStyle name="Comma [0] 4538" xfId="42859" hidden="1" xr:uid="{00000000-0005-0000-0000-0000083B0000}"/>
    <cellStyle name="Comma [0] 4539" xfId="13458" hidden="1" xr:uid="{00000000-0005-0000-0000-0000093B0000}"/>
    <cellStyle name="Comma [0] 4539" xfId="42846" hidden="1" xr:uid="{00000000-0005-0000-0000-00000A3B0000}"/>
    <cellStyle name="Comma [0] 454" xfId="5287" hidden="1" xr:uid="{00000000-0005-0000-0000-00000B3B0000}"/>
    <cellStyle name="Comma [0] 454" xfId="34675" hidden="1" xr:uid="{00000000-0005-0000-0000-00000C3B0000}"/>
    <cellStyle name="Comma [0] 4540" xfId="13482" hidden="1" xr:uid="{00000000-0005-0000-0000-00000D3B0000}"/>
    <cellStyle name="Comma [0] 4540" xfId="42870" hidden="1" xr:uid="{00000000-0005-0000-0000-00000E3B0000}"/>
    <cellStyle name="Comma [0] 4541" xfId="13448" hidden="1" xr:uid="{00000000-0005-0000-0000-00000F3B0000}"/>
    <cellStyle name="Comma [0] 4541" xfId="42836" hidden="1" xr:uid="{00000000-0005-0000-0000-0000103B0000}"/>
    <cellStyle name="Comma [0] 4542" xfId="13420" hidden="1" xr:uid="{00000000-0005-0000-0000-0000113B0000}"/>
    <cellStyle name="Comma [0] 4542" xfId="42808" hidden="1" xr:uid="{00000000-0005-0000-0000-0000123B0000}"/>
    <cellStyle name="Comma [0] 4543" xfId="13487" hidden="1" xr:uid="{00000000-0005-0000-0000-0000133B0000}"/>
    <cellStyle name="Comma [0] 4543" xfId="42875" hidden="1" xr:uid="{00000000-0005-0000-0000-0000143B0000}"/>
    <cellStyle name="Comma [0] 4544" xfId="13444" hidden="1" xr:uid="{00000000-0005-0000-0000-0000153B0000}"/>
    <cellStyle name="Comma [0] 4544" xfId="42832" hidden="1" xr:uid="{00000000-0005-0000-0000-0000163B0000}"/>
    <cellStyle name="Comma [0] 4545" xfId="13478" hidden="1" xr:uid="{00000000-0005-0000-0000-0000173B0000}"/>
    <cellStyle name="Comma [0] 4545" xfId="42866" hidden="1" xr:uid="{00000000-0005-0000-0000-0000183B0000}"/>
    <cellStyle name="Comma [0] 4546" xfId="13491" hidden="1" xr:uid="{00000000-0005-0000-0000-0000193B0000}"/>
    <cellStyle name="Comma [0] 4546" xfId="42879" hidden="1" xr:uid="{00000000-0005-0000-0000-00001A3B0000}"/>
    <cellStyle name="Comma [0] 4547" xfId="13493" hidden="1" xr:uid="{00000000-0005-0000-0000-00001B3B0000}"/>
    <cellStyle name="Comma [0] 4547" xfId="42881" hidden="1" xr:uid="{00000000-0005-0000-0000-00001C3B0000}"/>
    <cellStyle name="Comma [0] 4548" xfId="13361" hidden="1" xr:uid="{00000000-0005-0000-0000-00001D3B0000}"/>
    <cellStyle name="Comma [0] 4548" xfId="42749" hidden="1" xr:uid="{00000000-0005-0000-0000-00001E3B0000}"/>
    <cellStyle name="Comma [0] 4549" xfId="13481" hidden="1" xr:uid="{00000000-0005-0000-0000-00001F3B0000}"/>
    <cellStyle name="Comma [0] 4549" xfId="42869" hidden="1" xr:uid="{00000000-0005-0000-0000-0000203B0000}"/>
    <cellStyle name="Comma [0] 455" xfId="5247" hidden="1" xr:uid="{00000000-0005-0000-0000-0000213B0000}"/>
    <cellStyle name="Comma [0] 455" xfId="34635" hidden="1" xr:uid="{00000000-0005-0000-0000-0000223B0000}"/>
    <cellStyle name="Comma [0] 4550" xfId="13421" hidden="1" xr:uid="{00000000-0005-0000-0000-0000233B0000}"/>
    <cellStyle name="Comma [0] 4550" xfId="42809" hidden="1" xr:uid="{00000000-0005-0000-0000-0000243B0000}"/>
    <cellStyle name="Comma [0] 4551" xfId="13455" hidden="1" xr:uid="{00000000-0005-0000-0000-0000253B0000}"/>
    <cellStyle name="Comma [0] 4551" xfId="42843" hidden="1" xr:uid="{00000000-0005-0000-0000-0000263B0000}"/>
    <cellStyle name="Comma [0] 4552" xfId="13468" hidden="1" xr:uid="{00000000-0005-0000-0000-0000273B0000}"/>
    <cellStyle name="Comma [0] 4552" xfId="42856" hidden="1" xr:uid="{00000000-0005-0000-0000-0000283B0000}"/>
    <cellStyle name="Comma [0] 4553" xfId="13496" hidden="1" xr:uid="{00000000-0005-0000-0000-0000293B0000}"/>
    <cellStyle name="Comma [0] 4553" xfId="42884" hidden="1" xr:uid="{00000000-0005-0000-0000-00002A3B0000}"/>
    <cellStyle name="Comma [0] 4554" xfId="13459" hidden="1" xr:uid="{00000000-0005-0000-0000-00002B3B0000}"/>
    <cellStyle name="Comma [0] 4554" xfId="42847" hidden="1" xr:uid="{00000000-0005-0000-0000-00002C3B0000}"/>
    <cellStyle name="Comma [0] 4555" xfId="13419" hidden="1" xr:uid="{00000000-0005-0000-0000-00002D3B0000}"/>
    <cellStyle name="Comma [0] 4555" xfId="42807" hidden="1" xr:uid="{00000000-0005-0000-0000-00002E3B0000}"/>
    <cellStyle name="Comma [0] 4556" xfId="13498" hidden="1" xr:uid="{00000000-0005-0000-0000-00002F3B0000}"/>
    <cellStyle name="Comma [0] 4556" xfId="42886" hidden="1" xr:uid="{00000000-0005-0000-0000-0000303B0000}"/>
    <cellStyle name="Comma [0] 4557" xfId="13500" hidden="1" xr:uid="{00000000-0005-0000-0000-0000313B0000}"/>
    <cellStyle name="Comma [0] 4557" xfId="42888" hidden="1" xr:uid="{00000000-0005-0000-0000-0000323B0000}"/>
    <cellStyle name="Comma [0] 4558" xfId="13547" hidden="1" xr:uid="{00000000-0005-0000-0000-0000333B0000}"/>
    <cellStyle name="Comma [0] 4558" xfId="42935" hidden="1" xr:uid="{00000000-0005-0000-0000-0000343B0000}"/>
    <cellStyle name="Comma [0] 4559" xfId="13567" hidden="1" xr:uid="{00000000-0005-0000-0000-0000353B0000}"/>
    <cellStyle name="Comma [0] 4559" xfId="42955" hidden="1" xr:uid="{00000000-0005-0000-0000-0000363B0000}"/>
    <cellStyle name="Comma [0] 456" xfId="5378" hidden="1" xr:uid="{00000000-0005-0000-0000-0000373B0000}"/>
    <cellStyle name="Comma [0] 456" xfId="34766" hidden="1" xr:uid="{00000000-0005-0000-0000-0000383B0000}"/>
    <cellStyle name="Comma [0] 4560" xfId="13574" hidden="1" xr:uid="{00000000-0005-0000-0000-0000393B0000}"/>
    <cellStyle name="Comma [0] 4560" xfId="42962" hidden="1" xr:uid="{00000000-0005-0000-0000-00003A3B0000}"/>
    <cellStyle name="Comma [0] 4561" xfId="13582" hidden="1" xr:uid="{00000000-0005-0000-0000-00003B3B0000}"/>
    <cellStyle name="Comma [0] 4561" xfId="42970" hidden="1" xr:uid="{00000000-0005-0000-0000-00003C3B0000}"/>
    <cellStyle name="Comma [0] 4562" xfId="13585" hidden="1" xr:uid="{00000000-0005-0000-0000-00003D3B0000}"/>
    <cellStyle name="Comma [0] 4562" xfId="42973" hidden="1" xr:uid="{00000000-0005-0000-0000-00003E3B0000}"/>
    <cellStyle name="Comma [0] 4563" xfId="13573" hidden="1" xr:uid="{00000000-0005-0000-0000-00003F3B0000}"/>
    <cellStyle name="Comma [0] 4563" xfId="42961" hidden="1" xr:uid="{00000000-0005-0000-0000-0000403B0000}"/>
    <cellStyle name="Comma [0] 4564" xfId="13580" hidden="1" xr:uid="{00000000-0005-0000-0000-0000413B0000}"/>
    <cellStyle name="Comma [0] 4564" xfId="42968" hidden="1" xr:uid="{00000000-0005-0000-0000-0000423B0000}"/>
    <cellStyle name="Comma [0] 4565" xfId="13587" hidden="1" xr:uid="{00000000-0005-0000-0000-0000433B0000}"/>
    <cellStyle name="Comma [0] 4565" xfId="42975" hidden="1" xr:uid="{00000000-0005-0000-0000-0000443B0000}"/>
    <cellStyle name="Comma [0] 4566" xfId="13589" hidden="1" xr:uid="{00000000-0005-0000-0000-0000453B0000}"/>
    <cellStyle name="Comma [0] 4566" xfId="42977" hidden="1" xr:uid="{00000000-0005-0000-0000-0000463B0000}"/>
    <cellStyle name="Comma [0] 4567" xfId="13563" hidden="1" xr:uid="{00000000-0005-0000-0000-0000473B0000}"/>
    <cellStyle name="Comma [0] 4567" xfId="42951" hidden="1" xr:uid="{00000000-0005-0000-0000-0000483B0000}"/>
    <cellStyle name="Comma [0] 4568" xfId="13551" hidden="1" xr:uid="{00000000-0005-0000-0000-0000493B0000}"/>
    <cellStyle name="Comma [0] 4568" xfId="42939" hidden="1" xr:uid="{00000000-0005-0000-0000-00004A3B0000}"/>
    <cellStyle name="Comma [0] 4569" xfId="13600" hidden="1" xr:uid="{00000000-0005-0000-0000-00004B3B0000}"/>
    <cellStyle name="Comma [0] 4569" xfId="42988" hidden="1" xr:uid="{00000000-0005-0000-0000-00004C3B0000}"/>
    <cellStyle name="Comma [0] 457" xfId="5380" hidden="1" xr:uid="{00000000-0005-0000-0000-00004D3B0000}"/>
    <cellStyle name="Comma [0] 457" xfId="34768" hidden="1" xr:uid="{00000000-0005-0000-0000-00004E3B0000}"/>
    <cellStyle name="Comma [0] 4570" xfId="13609" hidden="1" xr:uid="{00000000-0005-0000-0000-00004F3B0000}"/>
    <cellStyle name="Comma [0] 4570" xfId="42997" hidden="1" xr:uid="{00000000-0005-0000-0000-0000503B0000}"/>
    <cellStyle name="Comma [0] 4571" xfId="13620" hidden="1" xr:uid="{00000000-0005-0000-0000-0000513B0000}"/>
    <cellStyle name="Comma [0] 4571" xfId="43008" hidden="1" xr:uid="{00000000-0005-0000-0000-0000523B0000}"/>
    <cellStyle name="Comma [0] 4572" xfId="13626" hidden="1" xr:uid="{00000000-0005-0000-0000-0000533B0000}"/>
    <cellStyle name="Comma [0] 4572" xfId="43014" hidden="1" xr:uid="{00000000-0005-0000-0000-0000543B0000}"/>
    <cellStyle name="Comma [0] 4573" xfId="13608" hidden="1" xr:uid="{00000000-0005-0000-0000-0000553B0000}"/>
    <cellStyle name="Comma [0] 4573" xfId="42996" hidden="1" xr:uid="{00000000-0005-0000-0000-0000563B0000}"/>
    <cellStyle name="Comma [0] 4574" xfId="13618" hidden="1" xr:uid="{00000000-0005-0000-0000-0000573B0000}"/>
    <cellStyle name="Comma [0] 4574" xfId="43006" hidden="1" xr:uid="{00000000-0005-0000-0000-0000583B0000}"/>
    <cellStyle name="Comma [0] 4575" xfId="13638" hidden="1" xr:uid="{00000000-0005-0000-0000-0000593B0000}"/>
    <cellStyle name="Comma [0] 4575" xfId="43026" hidden="1" xr:uid="{00000000-0005-0000-0000-00005A3B0000}"/>
    <cellStyle name="Comma [0] 4576" xfId="13640" hidden="1" xr:uid="{00000000-0005-0000-0000-00005B3B0000}"/>
    <cellStyle name="Comma [0] 4576" xfId="43028" hidden="1" xr:uid="{00000000-0005-0000-0000-00005C3B0000}"/>
    <cellStyle name="Comma [0] 4577" xfId="13591" hidden="1" xr:uid="{00000000-0005-0000-0000-00005D3B0000}"/>
    <cellStyle name="Comma [0] 4577" xfId="42979" hidden="1" xr:uid="{00000000-0005-0000-0000-00005E3B0000}"/>
    <cellStyle name="Comma [0] 4578" xfId="13554" hidden="1" xr:uid="{00000000-0005-0000-0000-00005F3B0000}"/>
    <cellStyle name="Comma [0] 4578" xfId="42942" hidden="1" xr:uid="{00000000-0005-0000-0000-0000603B0000}"/>
    <cellStyle name="Comma [0] 4579" xfId="13594" hidden="1" xr:uid="{00000000-0005-0000-0000-0000613B0000}"/>
    <cellStyle name="Comma [0] 4579" xfId="42982" hidden="1" xr:uid="{00000000-0005-0000-0000-0000623B0000}"/>
    <cellStyle name="Comma [0] 458" xfId="5339" hidden="1" xr:uid="{00000000-0005-0000-0000-0000633B0000}"/>
    <cellStyle name="Comma [0] 458" xfId="34727" hidden="1" xr:uid="{00000000-0005-0000-0000-0000643B0000}"/>
    <cellStyle name="Comma [0] 4580" xfId="13560" hidden="1" xr:uid="{00000000-0005-0000-0000-0000653B0000}"/>
    <cellStyle name="Comma [0] 4580" xfId="42948" hidden="1" xr:uid="{00000000-0005-0000-0000-0000663B0000}"/>
    <cellStyle name="Comma [0] 4581" xfId="13562" hidden="1" xr:uid="{00000000-0005-0000-0000-0000673B0000}"/>
    <cellStyle name="Comma [0] 4581" xfId="42950" hidden="1" xr:uid="{00000000-0005-0000-0000-0000683B0000}"/>
    <cellStyle name="Comma [0] 4582" xfId="13645" hidden="1" xr:uid="{00000000-0005-0000-0000-0000693B0000}"/>
    <cellStyle name="Comma [0] 4582" xfId="43033" hidden="1" xr:uid="{00000000-0005-0000-0000-00006A3B0000}"/>
    <cellStyle name="Comma [0] 4583" xfId="13550" hidden="1" xr:uid="{00000000-0005-0000-0000-00006B3B0000}"/>
    <cellStyle name="Comma [0] 4583" xfId="42938" hidden="1" xr:uid="{00000000-0005-0000-0000-00006C3B0000}"/>
    <cellStyle name="Comma [0] 4584" xfId="13558" hidden="1" xr:uid="{00000000-0005-0000-0000-00006D3B0000}"/>
    <cellStyle name="Comma [0] 4584" xfId="42946" hidden="1" xr:uid="{00000000-0005-0000-0000-00006E3B0000}"/>
    <cellStyle name="Comma [0] 4585" xfId="13657" hidden="1" xr:uid="{00000000-0005-0000-0000-00006F3B0000}"/>
    <cellStyle name="Comma [0] 4585" xfId="43045" hidden="1" xr:uid="{00000000-0005-0000-0000-0000703B0000}"/>
    <cellStyle name="Comma [0] 4586" xfId="13659" hidden="1" xr:uid="{00000000-0005-0000-0000-0000713B0000}"/>
    <cellStyle name="Comma [0] 4586" xfId="43047" hidden="1" xr:uid="{00000000-0005-0000-0000-0000723B0000}"/>
    <cellStyle name="Comma [0] 4587" xfId="13648" hidden="1" xr:uid="{00000000-0005-0000-0000-0000733B0000}"/>
    <cellStyle name="Comma [0] 4587" xfId="43036" hidden="1" xr:uid="{00000000-0005-0000-0000-0000743B0000}"/>
    <cellStyle name="Comma [0] 4588" xfId="13656" hidden="1" xr:uid="{00000000-0005-0000-0000-0000753B0000}"/>
    <cellStyle name="Comma [0] 4588" xfId="43044" hidden="1" xr:uid="{00000000-0005-0000-0000-0000763B0000}"/>
    <cellStyle name="Comma [0] 4589" xfId="13556" hidden="1" xr:uid="{00000000-0005-0000-0000-0000773B0000}"/>
    <cellStyle name="Comma [0] 4589" xfId="42944" hidden="1" xr:uid="{00000000-0005-0000-0000-0000783B0000}"/>
    <cellStyle name="Comma [0] 459" xfId="5345" hidden="1" xr:uid="{00000000-0005-0000-0000-0000793B0000}"/>
    <cellStyle name="Comma [0] 459" xfId="34733" hidden="1" xr:uid="{00000000-0005-0000-0000-00007A3B0000}"/>
    <cellStyle name="Comma [0] 4590" xfId="13642" hidden="1" xr:uid="{00000000-0005-0000-0000-00007B3B0000}"/>
    <cellStyle name="Comma [0] 4590" xfId="43030" hidden="1" xr:uid="{00000000-0005-0000-0000-00007C3B0000}"/>
    <cellStyle name="Comma [0] 4591" xfId="13675" hidden="1" xr:uid="{00000000-0005-0000-0000-00007D3B0000}"/>
    <cellStyle name="Comma [0] 4591" xfId="43063" hidden="1" xr:uid="{00000000-0005-0000-0000-00007E3B0000}"/>
    <cellStyle name="Comma [0] 4592" xfId="13683" hidden="1" xr:uid="{00000000-0005-0000-0000-00007F3B0000}"/>
    <cellStyle name="Comma [0] 4592" xfId="43071" hidden="1" xr:uid="{00000000-0005-0000-0000-0000803B0000}"/>
    <cellStyle name="Comma [0] 4593" xfId="13592" hidden="1" xr:uid="{00000000-0005-0000-0000-0000813B0000}"/>
    <cellStyle name="Comma [0] 4593" xfId="42980" hidden="1" xr:uid="{00000000-0005-0000-0000-0000823B0000}"/>
    <cellStyle name="Comma [0] 4594" xfId="13671" hidden="1" xr:uid="{00000000-0005-0000-0000-0000833B0000}"/>
    <cellStyle name="Comma [0] 4594" xfId="43059" hidden="1" xr:uid="{00000000-0005-0000-0000-0000843B0000}"/>
    <cellStyle name="Comma [0] 4595" xfId="13692" hidden="1" xr:uid="{00000000-0005-0000-0000-0000853B0000}"/>
    <cellStyle name="Comma [0] 4595" xfId="43080" hidden="1" xr:uid="{00000000-0005-0000-0000-0000863B0000}"/>
    <cellStyle name="Comma [0] 4596" xfId="13694" hidden="1" xr:uid="{00000000-0005-0000-0000-0000873B0000}"/>
    <cellStyle name="Comma [0] 4596" xfId="43082" hidden="1" xr:uid="{00000000-0005-0000-0000-0000883B0000}"/>
    <cellStyle name="Comma [0] 4597" xfId="13653" hidden="1" xr:uid="{00000000-0005-0000-0000-0000893B0000}"/>
    <cellStyle name="Comma [0] 4597" xfId="43041" hidden="1" xr:uid="{00000000-0005-0000-0000-00008A3B0000}"/>
    <cellStyle name="Comma [0] 4598" xfId="13598" hidden="1" xr:uid="{00000000-0005-0000-0000-00008B3B0000}"/>
    <cellStyle name="Comma [0] 4598" xfId="42986" hidden="1" xr:uid="{00000000-0005-0000-0000-00008C3B0000}"/>
    <cellStyle name="Comma [0] 4599" xfId="13651" hidden="1" xr:uid="{00000000-0005-0000-0000-00008D3B0000}"/>
    <cellStyle name="Comma [0] 4599" xfId="43039" hidden="1" xr:uid="{00000000-0005-0000-0000-00008E3B0000}"/>
    <cellStyle name="Comma [0] 46" xfId="4622" hidden="1" xr:uid="{00000000-0005-0000-0000-00008F3B0000}"/>
    <cellStyle name="Comma [0] 46" xfId="34010" hidden="1" xr:uid="{00000000-0005-0000-0000-0000903B0000}"/>
    <cellStyle name="Comma [0] 460" xfId="5246" hidden="1" xr:uid="{00000000-0005-0000-0000-0000913B0000}"/>
    <cellStyle name="Comma [0] 460" xfId="34634" hidden="1" xr:uid="{00000000-0005-0000-0000-0000923B0000}"/>
    <cellStyle name="Comma [0] 4600" xfId="13635" hidden="1" xr:uid="{00000000-0005-0000-0000-0000933B0000}"/>
    <cellStyle name="Comma [0] 4600" xfId="43023" hidden="1" xr:uid="{00000000-0005-0000-0000-0000943B0000}"/>
    <cellStyle name="Comma [0] 4601" xfId="13631" hidden="1" xr:uid="{00000000-0005-0000-0000-0000953B0000}"/>
    <cellStyle name="Comma [0] 4601" xfId="43019" hidden="1" xr:uid="{00000000-0005-0000-0000-0000963B0000}"/>
    <cellStyle name="Comma [0] 4602" xfId="13702" hidden="1" xr:uid="{00000000-0005-0000-0000-0000973B0000}"/>
    <cellStyle name="Comma [0] 4602" xfId="43090" hidden="1" xr:uid="{00000000-0005-0000-0000-0000983B0000}"/>
    <cellStyle name="Comma [0] 4603" xfId="13571" hidden="1" xr:uid="{00000000-0005-0000-0000-0000993B0000}"/>
    <cellStyle name="Comma [0] 4603" xfId="42959" hidden="1" xr:uid="{00000000-0005-0000-0000-00009A3B0000}"/>
    <cellStyle name="Comma [0] 4604" xfId="13564" hidden="1" xr:uid="{00000000-0005-0000-0000-00009B3B0000}"/>
    <cellStyle name="Comma [0] 4604" xfId="42952" hidden="1" xr:uid="{00000000-0005-0000-0000-00009C3B0000}"/>
    <cellStyle name="Comma [0] 4605" xfId="13710" hidden="1" xr:uid="{00000000-0005-0000-0000-00009D3B0000}"/>
    <cellStyle name="Comma [0] 4605" xfId="43098" hidden="1" xr:uid="{00000000-0005-0000-0000-00009E3B0000}"/>
    <cellStyle name="Comma [0] 4606" xfId="13712" hidden="1" xr:uid="{00000000-0005-0000-0000-00009F3B0000}"/>
    <cellStyle name="Comma [0] 4606" xfId="43100" hidden="1" xr:uid="{00000000-0005-0000-0000-0000A03B0000}"/>
    <cellStyle name="Comma [0] 4607" xfId="13661" hidden="1" xr:uid="{00000000-0005-0000-0000-0000A13B0000}"/>
    <cellStyle name="Comma [0] 4607" xfId="43049" hidden="1" xr:uid="{00000000-0005-0000-0000-0000A23B0000}"/>
    <cellStyle name="Comma [0] 4608" xfId="13637" hidden="1" xr:uid="{00000000-0005-0000-0000-0000A33B0000}"/>
    <cellStyle name="Comma [0] 4608" xfId="43025" hidden="1" xr:uid="{00000000-0005-0000-0000-0000A43B0000}"/>
    <cellStyle name="Comma [0] 4609" xfId="13672" hidden="1" xr:uid="{00000000-0005-0000-0000-0000A53B0000}"/>
    <cellStyle name="Comma [0] 4609" xfId="43060" hidden="1" xr:uid="{00000000-0005-0000-0000-0000A63B0000}"/>
    <cellStyle name="Comma [0] 461" xfId="5327" hidden="1" xr:uid="{00000000-0005-0000-0000-0000A73B0000}"/>
    <cellStyle name="Comma [0] 461" xfId="34715" hidden="1" xr:uid="{00000000-0005-0000-0000-0000A83B0000}"/>
    <cellStyle name="Comma [0] 4610" xfId="13604" hidden="1" xr:uid="{00000000-0005-0000-0000-0000A93B0000}"/>
    <cellStyle name="Comma [0] 4610" xfId="42992" hidden="1" xr:uid="{00000000-0005-0000-0000-0000AA3B0000}"/>
    <cellStyle name="Comma [0] 4611" xfId="13674" hidden="1" xr:uid="{00000000-0005-0000-0000-0000AB3B0000}"/>
    <cellStyle name="Comma [0] 4611" xfId="43062" hidden="1" xr:uid="{00000000-0005-0000-0000-0000AC3B0000}"/>
    <cellStyle name="Comma [0] 4612" xfId="13719" hidden="1" xr:uid="{00000000-0005-0000-0000-0000AD3B0000}"/>
    <cellStyle name="Comma [0] 4612" xfId="43107" hidden="1" xr:uid="{00000000-0005-0000-0000-0000AE3B0000}"/>
    <cellStyle name="Comma [0] 4613" xfId="13662" hidden="1" xr:uid="{00000000-0005-0000-0000-0000AF3B0000}"/>
    <cellStyle name="Comma [0] 4613" xfId="43050" hidden="1" xr:uid="{00000000-0005-0000-0000-0000B03B0000}"/>
    <cellStyle name="Comma [0] 4614" xfId="13619" hidden="1" xr:uid="{00000000-0005-0000-0000-0000B13B0000}"/>
    <cellStyle name="Comma [0] 4614" xfId="43007" hidden="1" xr:uid="{00000000-0005-0000-0000-0000B23B0000}"/>
    <cellStyle name="Comma [0] 4615" xfId="13725" hidden="1" xr:uid="{00000000-0005-0000-0000-0000B33B0000}"/>
    <cellStyle name="Comma [0] 4615" xfId="43113" hidden="1" xr:uid="{00000000-0005-0000-0000-0000B43B0000}"/>
    <cellStyle name="Comma [0] 4616" xfId="13727" hidden="1" xr:uid="{00000000-0005-0000-0000-0000B53B0000}"/>
    <cellStyle name="Comma [0] 4616" xfId="43115" hidden="1" xr:uid="{00000000-0005-0000-0000-0000B63B0000}"/>
    <cellStyle name="Comma [0] 4617" xfId="13680" hidden="1" xr:uid="{00000000-0005-0000-0000-0000B73B0000}"/>
    <cellStyle name="Comma [0] 4617" xfId="43068" hidden="1" xr:uid="{00000000-0005-0000-0000-0000B83B0000}"/>
    <cellStyle name="Comma [0] 4618" xfId="13686" hidden="1" xr:uid="{00000000-0005-0000-0000-0000B93B0000}"/>
    <cellStyle name="Comma [0] 4618" xfId="43074" hidden="1" xr:uid="{00000000-0005-0000-0000-0000BA3B0000}"/>
    <cellStyle name="Comma [0] 4619" xfId="13570" hidden="1" xr:uid="{00000000-0005-0000-0000-0000BB3B0000}"/>
    <cellStyle name="Comma [0] 4619" xfId="42958" hidden="1" xr:uid="{00000000-0005-0000-0000-0000BC3B0000}"/>
    <cellStyle name="Comma [0] 462" xfId="5306" hidden="1" xr:uid="{00000000-0005-0000-0000-0000BD3B0000}"/>
    <cellStyle name="Comma [0] 462" xfId="34694" hidden="1" xr:uid="{00000000-0005-0000-0000-0000BE3B0000}"/>
    <cellStyle name="Comma [0] 4620" xfId="13636" hidden="1" xr:uid="{00000000-0005-0000-0000-0000BF3B0000}"/>
    <cellStyle name="Comma [0] 4620" xfId="43024" hidden="1" xr:uid="{00000000-0005-0000-0000-0000C03B0000}"/>
    <cellStyle name="Comma [0] 4621" xfId="13644" hidden="1" xr:uid="{00000000-0005-0000-0000-0000C13B0000}"/>
    <cellStyle name="Comma [0] 4621" xfId="43032" hidden="1" xr:uid="{00000000-0005-0000-0000-0000C23B0000}"/>
    <cellStyle name="Comma [0] 4622" xfId="13733" hidden="1" xr:uid="{00000000-0005-0000-0000-0000C33B0000}"/>
    <cellStyle name="Comma [0] 4622" xfId="43121" hidden="1" xr:uid="{00000000-0005-0000-0000-0000C43B0000}"/>
    <cellStyle name="Comma [0] 4623" xfId="13647" hidden="1" xr:uid="{00000000-0005-0000-0000-0000C53B0000}"/>
    <cellStyle name="Comma [0] 4623" xfId="43035" hidden="1" xr:uid="{00000000-0005-0000-0000-0000C63B0000}"/>
    <cellStyle name="Comma [0] 4624" xfId="13607" hidden="1" xr:uid="{00000000-0005-0000-0000-0000C73B0000}"/>
    <cellStyle name="Comma [0] 4624" xfId="42995" hidden="1" xr:uid="{00000000-0005-0000-0000-0000C83B0000}"/>
    <cellStyle name="Comma [0] 4625" xfId="13738" hidden="1" xr:uid="{00000000-0005-0000-0000-0000C93B0000}"/>
    <cellStyle name="Comma [0] 4625" xfId="43126" hidden="1" xr:uid="{00000000-0005-0000-0000-0000CA3B0000}"/>
    <cellStyle name="Comma [0] 4626" xfId="13740" hidden="1" xr:uid="{00000000-0005-0000-0000-0000CB3B0000}"/>
    <cellStyle name="Comma [0] 4626" xfId="43128" hidden="1" xr:uid="{00000000-0005-0000-0000-0000CC3B0000}"/>
    <cellStyle name="Comma [0] 4627" xfId="13699" hidden="1" xr:uid="{00000000-0005-0000-0000-0000CD3B0000}"/>
    <cellStyle name="Comma [0] 4627" xfId="43087" hidden="1" xr:uid="{00000000-0005-0000-0000-0000CE3B0000}"/>
    <cellStyle name="Comma [0] 4628" xfId="13705" hidden="1" xr:uid="{00000000-0005-0000-0000-0000CF3B0000}"/>
    <cellStyle name="Comma [0] 4628" xfId="43093" hidden="1" xr:uid="{00000000-0005-0000-0000-0000D03B0000}"/>
    <cellStyle name="Comma [0] 4629" xfId="13606" hidden="1" xr:uid="{00000000-0005-0000-0000-0000D13B0000}"/>
    <cellStyle name="Comma [0] 4629" xfId="42994" hidden="1" xr:uid="{00000000-0005-0000-0000-0000D23B0000}"/>
    <cellStyle name="Comma [0] 463" xfId="5384" hidden="1" xr:uid="{00000000-0005-0000-0000-0000D33B0000}"/>
    <cellStyle name="Comma [0] 463" xfId="34772" hidden="1" xr:uid="{00000000-0005-0000-0000-0000D43B0000}"/>
    <cellStyle name="Comma [0] 4630" xfId="13687" hidden="1" xr:uid="{00000000-0005-0000-0000-0000D53B0000}"/>
    <cellStyle name="Comma [0] 4630" xfId="43075" hidden="1" xr:uid="{00000000-0005-0000-0000-0000D63B0000}"/>
    <cellStyle name="Comma [0] 4631" xfId="13666" hidden="1" xr:uid="{00000000-0005-0000-0000-0000D73B0000}"/>
    <cellStyle name="Comma [0] 4631" xfId="43054" hidden="1" xr:uid="{00000000-0005-0000-0000-0000D83B0000}"/>
    <cellStyle name="Comma [0] 4632" xfId="13744" hidden="1" xr:uid="{00000000-0005-0000-0000-0000D93B0000}"/>
    <cellStyle name="Comma [0] 4632" xfId="43132" hidden="1" xr:uid="{00000000-0005-0000-0000-0000DA3B0000}"/>
    <cellStyle name="Comma [0] 4633" xfId="13685" hidden="1" xr:uid="{00000000-0005-0000-0000-0000DB3B0000}"/>
    <cellStyle name="Comma [0] 4633" xfId="43073" hidden="1" xr:uid="{00000000-0005-0000-0000-0000DC3B0000}"/>
    <cellStyle name="Comma [0] 4634" xfId="13623" hidden="1" xr:uid="{00000000-0005-0000-0000-0000DD3B0000}"/>
    <cellStyle name="Comma [0] 4634" xfId="43011" hidden="1" xr:uid="{00000000-0005-0000-0000-0000DE3B0000}"/>
    <cellStyle name="Comma [0] 4635" xfId="13751" hidden="1" xr:uid="{00000000-0005-0000-0000-0000DF3B0000}"/>
    <cellStyle name="Comma [0] 4635" xfId="43139" hidden="1" xr:uid="{00000000-0005-0000-0000-0000E03B0000}"/>
    <cellStyle name="Comma [0] 4636" xfId="13753" hidden="1" xr:uid="{00000000-0005-0000-0000-0000E13B0000}"/>
    <cellStyle name="Comma [0] 4636" xfId="43141" hidden="1" xr:uid="{00000000-0005-0000-0000-0000E23B0000}"/>
    <cellStyle name="Comma [0] 4637" xfId="13717" hidden="1" xr:uid="{00000000-0005-0000-0000-0000E33B0000}"/>
    <cellStyle name="Comma [0] 4637" xfId="43105" hidden="1" xr:uid="{00000000-0005-0000-0000-0000E43B0000}"/>
    <cellStyle name="Comma [0] 4638" xfId="13722" hidden="1" xr:uid="{00000000-0005-0000-0000-0000E53B0000}"/>
    <cellStyle name="Comma [0] 4638" xfId="43110" hidden="1" xr:uid="{00000000-0005-0000-0000-0000E63B0000}"/>
    <cellStyle name="Comma [0] 4639" xfId="13553" hidden="1" xr:uid="{00000000-0005-0000-0000-0000E73B0000}"/>
    <cellStyle name="Comma [0] 4639" xfId="42941" hidden="1" xr:uid="{00000000-0005-0000-0000-0000E83B0000}"/>
    <cellStyle name="Comma [0] 464" xfId="5325" hidden="1" xr:uid="{00000000-0005-0000-0000-0000E93B0000}"/>
    <cellStyle name="Comma [0] 464" xfId="34713" hidden="1" xr:uid="{00000000-0005-0000-0000-0000EA3B0000}"/>
    <cellStyle name="Comma [0] 4640" xfId="13706" hidden="1" xr:uid="{00000000-0005-0000-0000-0000EB3B0000}"/>
    <cellStyle name="Comma [0] 4640" xfId="43094" hidden="1" xr:uid="{00000000-0005-0000-0000-0000EC3B0000}"/>
    <cellStyle name="Comma [0] 4641" xfId="13611" hidden="1" xr:uid="{00000000-0005-0000-0000-0000ED3B0000}"/>
    <cellStyle name="Comma [0] 4641" xfId="42999" hidden="1" xr:uid="{00000000-0005-0000-0000-0000EE3B0000}"/>
    <cellStyle name="Comma [0] 4642" xfId="13757" hidden="1" xr:uid="{00000000-0005-0000-0000-0000EF3B0000}"/>
    <cellStyle name="Comma [0] 4642" xfId="43145" hidden="1" xr:uid="{00000000-0005-0000-0000-0000F03B0000}"/>
    <cellStyle name="Comma [0] 4643" xfId="13704" hidden="1" xr:uid="{00000000-0005-0000-0000-0000F13B0000}"/>
    <cellStyle name="Comma [0] 4643" xfId="43092" hidden="1" xr:uid="{00000000-0005-0000-0000-0000F23B0000}"/>
    <cellStyle name="Comma [0] 4644" xfId="13643" hidden="1" xr:uid="{00000000-0005-0000-0000-0000F33B0000}"/>
    <cellStyle name="Comma [0] 4644" xfId="43031" hidden="1" xr:uid="{00000000-0005-0000-0000-0000F43B0000}"/>
    <cellStyle name="Comma [0] 4645" xfId="13761" hidden="1" xr:uid="{00000000-0005-0000-0000-0000F53B0000}"/>
    <cellStyle name="Comma [0] 4645" xfId="43149" hidden="1" xr:uid="{00000000-0005-0000-0000-0000F63B0000}"/>
    <cellStyle name="Comma [0] 4646" xfId="13763" hidden="1" xr:uid="{00000000-0005-0000-0000-0000F73B0000}"/>
    <cellStyle name="Comma [0] 4646" xfId="43151" hidden="1" xr:uid="{00000000-0005-0000-0000-0000F83B0000}"/>
    <cellStyle name="Comma [0] 4647" xfId="13731" hidden="1" xr:uid="{00000000-0005-0000-0000-0000F93B0000}"/>
    <cellStyle name="Comma [0] 4647" xfId="43119" hidden="1" xr:uid="{00000000-0005-0000-0000-0000FA3B0000}"/>
    <cellStyle name="Comma [0] 4648" xfId="13735" hidden="1" xr:uid="{00000000-0005-0000-0000-0000FB3B0000}"/>
    <cellStyle name="Comma [0] 4648" xfId="43123" hidden="1" xr:uid="{00000000-0005-0000-0000-0000FC3B0000}"/>
    <cellStyle name="Comma [0] 4649" xfId="13625" hidden="1" xr:uid="{00000000-0005-0000-0000-0000FD3B0000}"/>
    <cellStyle name="Comma [0] 4649" xfId="43013" hidden="1" xr:uid="{00000000-0005-0000-0000-0000FE3B0000}"/>
    <cellStyle name="Comma [0] 465" xfId="5263" hidden="1" xr:uid="{00000000-0005-0000-0000-0000FF3B0000}"/>
    <cellStyle name="Comma [0] 465" xfId="34651" hidden="1" xr:uid="{00000000-0005-0000-0000-0000003C0000}"/>
    <cellStyle name="Comma [0] 4650" xfId="13723" hidden="1" xr:uid="{00000000-0005-0000-0000-0000013C0000}"/>
    <cellStyle name="Comma [0] 4650" xfId="43111" hidden="1" xr:uid="{00000000-0005-0000-0000-0000023C0000}"/>
    <cellStyle name="Comma [0] 4651" xfId="13615" hidden="1" xr:uid="{00000000-0005-0000-0000-0000033C0000}"/>
    <cellStyle name="Comma [0] 4651" xfId="43003" hidden="1" xr:uid="{00000000-0005-0000-0000-0000043C0000}"/>
    <cellStyle name="Comma [0] 4652" xfId="13767" hidden="1" xr:uid="{00000000-0005-0000-0000-0000053C0000}"/>
    <cellStyle name="Comma [0] 4652" xfId="43155" hidden="1" xr:uid="{00000000-0005-0000-0000-0000063C0000}"/>
    <cellStyle name="Comma [0] 4653" xfId="13721" hidden="1" xr:uid="{00000000-0005-0000-0000-0000073C0000}"/>
    <cellStyle name="Comma [0] 4653" xfId="43109" hidden="1" xr:uid="{00000000-0005-0000-0000-0000083C0000}"/>
    <cellStyle name="Comma [0] 4654" xfId="13690" hidden="1" xr:uid="{00000000-0005-0000-0000-0000093C0000}"/>
    <cellStyle name="Comma [0] 4654" xfId="43078" hidden="1" xr:uid="{00000000-0005-0000-0000-00000A3C0000}"/>
    <cellStyle name="Comma [0] 4655" xfId="13771" hidden="1" xr:uid="{00000000-0005-0000-0000-00000B3C0000}"/>
    <cellStyle name="Comma [0] 4655" xfId="43159" hidden="1" xr:uid="{00000000-0005-0000-0000-00000C3C0000}"/>
    <cellStyle name="Comma [0] 4656" xfId="13773" hidden="1" xr:uid="{00000000-0005-0000-0000-00000D3C0000}"/>
    <cellStyle name="Comma [0] 4656" xfId="43161" hidden="1" xr:uid="{00000000-0005-0000-0000-00000E3C0000}"/>
    <cellStyle name="Comma [0] 4657" xfId="13759" hidden="1" xr:uid="{00000000-0005-0000-0000-00000F3C0000}"/>
    <cellStyle name="Comma [0] 4657" xfId="43147" hidden="1" xr:uid="{00000000-0005-0000-0000-0000103C0000}"/>
    <cellStyle name="Comma [0] 4658" xfId="13746" hidden="1" xr:uid="{00000000-0005-0000-0000-0000113C0000}"/>
    <cellStyle name="Comma [0] 4658" xfId="43134" hidden="1" xr:uid="{00000000-0005-0000-0000-0000123C0000}"/>
    <cellStyle name="Comma [0] 4659" xfId="13770" hidden="1" xr:uid="{00000000-0005-0000-0000-0000133C0000}"/>
    <cellStyle name="Comma [0] 4659" xfId="43158" hidden="1" xr:uid="{00000000-0005-0000-0000-0000143C0000}"/>
    <cellStyle name="Comma [0] 466" xfId="5391" hidden="1" xr:uid="{00000000-0005-0000-0000-0000153C0000}"/>
    <cellStyle name="Comma [0] 466" xfId="34779" hidden="1" xr:uid="{00000000-0005-0000-0000-0000163C0000}"/>
    <cellStyle name="Comma [0] 4660" xfId="13736" hidden="1" xr:uid="{00000000-0005-0000-0000-0000173C0000}"/>
    <cellStyle name="Comma [0] 4660" xfId="43124" hidden="1" xr:uid="{00000000-0005-0000-0000-0000183C0000}"/>
    <cellStyle name="Comma [0] 4661" xfId="13708" hidden="1" xr:uid="{00000000-0005-0000-0000-0000193C0000}"/>
    <cellStyle name="Comma [0] 4661" xfId="43096" hidden="1" xr:uid="{00000000-0005-0000-0000-00001A3C0000}"/>
    <cellStyle name="Comma [0] 4662" xfId="13775" hidden="1" xr:uid="{00000000-0005-0000-0000-00001B3C0000}"/>
    <cellStyle name="Comma [0] 4662" xfId="43163" hidden="1" xr:uid="{00000000-0005-0000-0000-00001C3C0000}"/>
    <cellStyle name="Comma [0] 4663" xfId="13732" hidden="1" xr:uid="{00000000-0005-0000-0000-00001D3C0000}"/>
    <cellStyle name="Comma [0] 4663" xfId="43120" hidden="1" xr:uid="{00000000-0005-0000-0000-00001E3C0000}"/>
    <cellStyle name="Comma [0] 4664" xfId="13766" hidden="1" xr:uid="{00000000-0005-0000-0000-00001F3C0000}"/>
    <cellStyle name="Comma [0] 4664" xfId="43154" hidden="1" xr:uid="{00000000-0005-0000-0000-0000203C0000}"/>
    <cellStyle name="Comma [0] 4665" xfId="13779" hidden="1" xr:uid="{00000000-0005-0000-0000-0000213C0000}"/>
    <cellStyle name="Comma [0] 4665" xfId="43167" hidden="1" xr:uid="{00000000-0005-0000-0000-0000223C0000}"/>
    <cellStyle name="Comma [0] 4666" xfId="13781" hidden="1" xr:uid="{00000000-0005-0000-0000-0000233C0000}"/>
    <cellStyle name="Comma [0] 4666" xfId="43169" hidden="1" xr:uid="{00000000-0005-0000-0000-0000243C0000}"/>
    <cellStyle name="Comma [0] 4667" xfId="13649" hidden="1" xr:uid="{00000000-0005-0000-0000-0000253C0000}"/>
    <cellStyle name="Comma [0] 4667" xfId="43037" hidden="1" xr:uid="{00000000-0005-0000-0000-0000263C0000}"/>
    <cellStyle name="Comma [0] 4668" xfId="13769" hidden="1" xr:uid="{00000000-0005-0000-0000-0000273C0000}"/>
    <cellStyle name="Comma [0] 4668" xfId="43157" hidden="1" xr:uid="{00000000-0005-0000-0000-0000283C0000}"/>
    <cellStyle name="Comma [0] 4669" xfId="13709" hidden="1" xr:uid="{00000000-0005-0000-0000-0000293C0000}"/>
    <cellStyle name="Comma [0] 4669" xfId="43097" hidden="1" xr:uid="{00000000-0005-0000-0000-00002A3C0000}"/>
    <cellStyle name="Comma [0] 467" xfId="5393" hidden="1" xr:uid="{00000000-0005-0000-0000-00002B3C0000}"/>
    <cellStyle name="Comma [0] 467" xfId="34781" hidden="1" xr:uid="{00000000-0005-0000-0000-00002C3C0000}"/>
    <cellStyle name="Comma [0] 4670" xfId="13743" hidden="1" xr:uid="{00000000-0005-0000-0000-00002D3C0000}"/>
    <cellStyle name="Comma [0] 4670" xfId="43131" hidden="1" xr:uid="{00000000-0005-0000-0000-00002E3C0000}"/>
    <cellStyle name="Comma [0] 4671" xfId="13756" hidden="1" xr:uid="{00000000-0005-0000-0000-00002F3C0000}"/>
    <cellStyle name="Comma [0] 4671" xfId="43144" hidden="1" xr:uid="{00000000-0005-0000-0000-0000303C0000}"/>
    <cellStyle name="Comma [0] 4672" xfId="13784" hidden="1" xr:uid="{00000000-0005-0000-0000-0000313C0000}"/>
    <cellStyle name="Comma [0] 4672" xfId="43172" hidden="1" xr:uid="{00000000-0005-0000-0000-0000323C0000}"/>
    <cellStyle name="Comma [0] 4673" xfId="13747" hidden="1" xr:uid="{00000000-0005-0000-0000-0000333C0000}"/>
    <cellStyle name="Comma [0] 4673" xfId="43135" hidden="1" xr:uid="{00000000-0005-0000-0000-0000343C0000}"/>
    <cellStyle name="Comma [0] 4674" xfId="13707" hidden="1" xr:uid="{00000000-0005-0000-0000-0000353C0000}"/>
    <cellStyle name="Comma [0] 4674" xfId="43095" hidden="1" xr:uid="{00000000-0005-0000-0000-0000363C0000}"/>
    <cellStyle name="Comma [0] 4675" xfId="13786" hidden="1" xr:uid="{00000000-0005-0000-0000-0000373C0000}"/>
    <cellStyle name="Comma [0] 4675" xfId="43174" hidden="1" xr:uid="{00000000-0005-0000-0000-0000383C0000}"/>
    <cellStyle name="Comma [0] 4676" xfId="13788" hidden="1" xr:uid="{00000000-0005-0000-0000-0000393C0000}"/>
    <cellStyle name="Comma [0] 4676" xfId="43176" hidden="1" xr:uid="{00000000-0005-0000-0000-00003A3C0000}"/>
    <cellStyle name="Comma [0] 4677" xfId="13848" hidden="1" xr:uid="{00000000-0005-0000-0000-00003B3C0000}"/>
    <cellStyle name="Comma [0] 4677" xfId="43236" hidden="1" xr:uid="{00000000-0005-0000-0000-00003C3C0000}"/>
    <cellStyle name="Comma [0] 4678" xfId="13867" hidden="1" xr:uid="{00000000-0005-0000-0000-00003D3C0000}"/>
    <cellStyle name="Comma [0] 4678" xfId="43255" hidden="1" xr:uid="{00000000-0005-0000-0000-00003E3C0000}"/>
    <cellStyle name="Comma [0] 4679" xfId="13874" hidden="1" xr:uid="{00000000-0005-0000-0000-00003F3C0000}"/>
    <cellStyle name="Comma [0] 4679" xfId="43262" hidden="1" xr:uid="{00000000-0005-0000-0000-0000403C0000}"/>
    <cellStyle name="Comma [0] 468" xfId="5357" hidden="1" xr:uid="{00000000-0005-0000-0000-0000413C0000}"/>
    <cellStyle name="Comma [0] 468" xfId="34745" hidden="1" xr:uid="{00000000-0005-0000-0000-0000423C0000}"/>
    <cellStyle name="Comma [0] 4680" xfId="13881" hidden="1" xr:uid="{00000000-0005-0000-0000-0000433C0000}"/>
    <cellStyle name="Comma [0] 4680" xfId="43269" hidden="1" xr:uid="{00000000-0005-0000-0000-0000443C0000}"/>
    <cellStyle name="Comma [0] 4681" xfId="13886" hidden="1" xr:uid="{00000000-0005-0000-0000-0000453C0000}"/>
    <cellStyle name="Comma [0] 4681" xfId="43274" hidden="1" xr:uid="{00000000-0005-0000-0000-0000463C0000}"/>
    <cellStyle name="Comma [0] 4682" xfId="13873" hidden="1" xr:uid="{00000000-0005-0000-0000-0000473C0000}"/>
    <cellStyle name="Comma [0] 4682" xfId="43261" hidden="1" xr:uid="{00000000-0005-0000-0000-0000483C0000}"/>
    <cellStyle name="Comma [0] 4683" xfId="13878" hidden="1" xr:uid="{00000000-0005-0000-0000-0000493C0000}"/>
    <cellStyle name="Comma [0] 4683" xfId="43266" hidden="1" xr:uid="{00000000-0005-0000-0000-00004A3C0000}"/>
    <cellStyle name="Comma [0] 4684" xfId="13890" hidden="1" xr:uid="{00000000-0005-0000-0000-00004B3C0000}"/>
    <cellStyle name="Comma [0] 4684" xfId="43278" hidden="1" xr:uid="{00000000-0005-0000-0000-00004C3C0000}"/>
    <cellStyle name="Comma [0] 4685" xfId="13892" hidden="1" xr:uid="{00000000-0005-0000-0000-00004D3C0000}"/>
    <cellStyle name="Comma [0] 4685" xfId="43280" hidden="1" xr:uid="{00000000-0005-0000-0000-00004E3C0000}"/>
    <cellStyle name="Comma [0] 4686" xfId="13863" hidden="1" xr:uid="{00000000-0005-0000-0000-00004F3C0000}"/>
    <cellStyle name="Comma [0] 4686" xfId="43251" hidden="1" xr:uid="{00000000-0005-0000-0000-0000503C0000}"/>
    <cellStyle name="Comma [0] 4687" xfId="13852" hidden="1" xr:uid="{00000000-0005-0000-0000-0000513C0000}"/>
    <cellStyle name="Comma [0] 4687" xfId="43240" hidden="1" xr:uid="{00000000-0005-0000-0000-0000523C0000}"/>
    <cellStyle name="Comma [0] 4688" xfId="13903" hidden="1" xr:uid="{00000000-0005-0000-0000-0000533C0000}"/>
    <cellStyle name="Comma [0] 4688" xfId="43291" hidden="1" xr:uid="{00000000-0005-0000-0000-0000543C0000}"/>
    <cellStyle name="Comma [0] 4689" xfId="13912" hidden="1" xr:uid="{00000000-0005-0000-0000-0000553C0000}"/>
    <cellStyle name="Comma [0] 4689" xfId="43300" hidden="1" xr:uid="{00000000-0005-0000-0000-0000563C0000}"/>
    <cellStyle name="Comma [0] 469" xfId="5362" hidden="1" xr:uid="{00000000-0005-0000-0000-0000573C0000}"/>
    <cellStyle name="Comma [0] 469" xfId="34750" hidden="1" xr:uid="{00000000-0005-0000-0000-0000583C0000}"/>
    <cellStyle name="Comma [0] 4690" xfId="13923" hidden="1" xr:uid="{00000000-0005-0000-0000-0000593C0000}"/>
    <cellStyle name="Comma [0] 4690" xfId="43311" hidden="1" xr:uid="{00000000-0005-0000-0000-00005A3C0000}"/>
    <cellStyle name="Comma [0] 4691" xfId="13929" hidden="1" xr:uid="{00000000-0005-0000-0000-00005B3C0000}"/>
    <cellStyle name="Comma [0] 4691" xfId="43317" hidden="1" xr:uid="{00000000-0005-0000-0000-00005C3C0000}"/>
    <cellStyle name="Comma [0] 4692" xfId="13911" hidden="1" xr:uid="{00000000-0005-0000-0000-00005D3C0000}"/>
    <cellStyle name="Comma [0] 4692" xfId="43299" hidden="1" xr:uid="{00000000-0005-0000-0000-00005E3C0000}"/>
    <cellStyle name="Comma [0] 4693" xfId="13921" hidden="1" xr:uid="{00000000-0005-0000-0000-00005F3C0000}"/>
    <cellStyle name="Comma [0] 4693" xfId="43309" hidden="1" xr:uid="{00000000-0005-0000-0000-0000603C0000}"/>
    <cellStyle name="Comma [0] 4694" xfId="13941" hidden="1" xr:uid="{00000000-0005-0000-0000-0000613C0000}"/>
    <cellStyle name="Comma [0] 4694" xfId="43329" hidden="1" xr:uid="{00000000-0005-0000-0000-0000623C0000}"/>
    <cellStyle name="Comma [0] 4695" xfId="13943" hidden="1" xr:uid="{00000000-0005-0000-0000-0000633C0000}"/>
    <cellStyle name="Comma [0] 4695" xfId="43331" hidden="1" xr:uid="{00000000-0005-0000-0000-0000643C0000}"/>
    <cellStyle name="Comma [0] 4696" xfId="13894" hidden="1" xr:uid="{00000000-0005-0000-0000-0000653C0000}"/>
    <cellStyle name="Comma [0] 4696" xfId="43282" hidden="1" xr:uid="{00000000-0005-0000-0000-0000663C0000}"/>
    <cellStyle name="Comma [0] 4697" xfId="13855" hidden="1" xr:uid="{00000000-0005-0000-0000-0000673C0000}"/>
    <cellStyle name="Comma [0] 4697" xfId="43243" hidden="1" xr:uid="{00000000-0005-0000-0000-0000683C0000}"/>
    <cellStyle name="Comma [0] 4698" xfId="13897" hidden="1" xr:uid="{00000000-0005-0000-0000-0000693C0000}"/>
    <cellStyle name="Comma [0] 4698" xfId="43285" hidden="1" xr:uid="{00000000-0005-0000-0000-00006A3C0000}"/>
    <cellStyle name="Comma [0] 4699" xfId="13860" hidden="1" xr:uid="{00000000-0005-0000-0000-00006B3C0000}"/>
    <cellStyle name="Comma [0] 4699" xfId="43248" hidden="1" xr:uid="{00000000-0005-0000-0000-00006C3C0000}"/>
    <cellStyle name="Comma [0] 47" xfId="4604" hidden="1" xr:uid="{00000000-0005-0000-0000-00006D3C0000}"/>
    <cellStyle name="Comma [0] 47" xfId="33992" hidden="1" xr:uid="{00000000-0005-0000-0000-00006E3C0000}"/>
    <cellStyle name="Comma [0] 470" xfId="3628" hidden="1" xr:uid="{00000000-0005-0000-0000-00006F3C0000}"/>
    <cellStyle name="Comma [0] 470" xfId="33017" hidden="1" xr:uid="{00000000-0005-0000-0000-0000703C0000}"/>
    <cellStyle name="Comma [0] 4700" xfId="13862" hidden="1" xr:uid="{00000000-0005-0000-0000-0000713C0000}"/>
    <cellStyle name="Comma [0] 4700" xfId="43250" hidden="1" xr:uid="{00000000-0005-0000-0000-0000723C0000}"/>
    <cellStyle name="Comma [0] 4701" xfId="13948" hidden="1" xr:uid="{00000000-0005-0000-0000-0000733C0000}"/>
    <cellStyle name="Comma [0] 4701" xfId="43336" hidden="1" xr:uid="{00000000-0005-0000-0000-0000743C0000}"/>
    <cellStyle name="Comma [0] 4702" xfId="13851" hidden="1" xr:uid="{00000000-0005-0000-0000-0000753C0000}"/>
    <cellStyle name="Comma [0] 4702" xfId="43239" hidden="1" xr:uid="{00000000-0005-0000-0000-0000763C0000}"/>
    <cellStyle name="Comma [0] 4703" xfId="13859" hidden="1" xr:uid="{00000000-0005-0000-0000-0000773C0000}"/>
    <cellStyle name="Comma [0] 4703" xfId="43247" hidden="1" xr:uid="{00000000-0005-0000-0000-0000783C0000}"/>
    <cellStyle name="Comma [0] 4704" xfId="13960" hidden="1" xr:uid="{00000000-0005-0000-0000-0000793C0000}"/>
    <cellStyle name="Comma [0] 4704" xfId="43348" hidden="1" xr:uid="{00000000-0005-0000-0000-00007A3C0000}"/>
    <cellStyle name="Comma [0] 4705" xfId="13962" hidden="1" xr:uid="{00000000-0005-0000-0000-00007B3C0000}"/>
    <cellStyle name="Comma [0] 4705" xfId="43350" hidden="1" xr:uid="{00000000-0005-0000-0000-00007C3C0000}"/>
    <cellStyle name="Comma [0] 4706" xfId="13951" hidden="1" xr:uid="{00000000-0005-0000-0000-00007D3C0000}"/>
    <cellStyle name="Comma [0] 4706" xfId="43339" hidden="1" xr:uid="{00000000-0005-0000-0000-00007E3C0000}"/>
    <cellStyle name="Comma [0] 4707" xfId="13959" hidden="1" xr:uid="{00000000-0005-0000-0000-00007F3C0000}"/>
    <cellStyle name="Comma [0] 4707" xfId="43347" hidden="1" xr:uid="{00000000-0005-0000-0000-0000803C0000}"/>
    <cellStyle name="Comma [0] 4708" xfId="13857" hidden="1" xr:uid="{00000000-0005-0000-0000-0000813C0000}"/>
    <cellStyle name="Comma [0] 4708" xfId="43245" hidden="1" xr:uid="{00000000-0005-0000-0000-0000823C0000}"/>
    <cellStyle name="Comma [0] 4709" xfId="13945" hidden="1" xr:uid="{00000000-0005-0000-0000-0000833C0000}"/>
    <cellStyle name="Comma [0] 4709" xfId="43333" hidden="1" xr:uid="{00000000-0005-0000-0000-0000843C0000}"/>
    <cellStyle name="Comma [0] 471" xfId="5346" hidden="1" xr:uid="{00000000-0005-0000-0000-0000853C0000}"/>
    <cellStyle name="Comma [0] 471" xfId="34734" hidden="1" xr:uid="{00000000-0005-0000-0000-0000863C0000}"/>
    <cellStyle name="Comma [0] 4710" xfId="13978" hidden="1" xr:uid="{00000000-0005-0000-0000-0000873C0000}"/>
    <cellStyle name="Comma [0] 4710" xfId="43366" hidden="1" xr:uid="{00000000-0005-0000-0000-0000883C0000}"/>
    <cellStyle name="Comma [0] 4711" xfId="13986" hidden="1" xr:uid="{00000000-0005-0000-0000-0000893C0000}"/>
    <cellStyle name="Comma [0] 4711" xfId="43374" hidden="1" xr:uid="{00000000-0005-0000-0000-00008A3C0000}"/>
    <cellStyle name="Comma [0] 4712" xfId="13895" hidden="1" xr:uid="{00000000-0005-0000-0000-00008B3C0000}"/>
    <cellStyle name="Comma [0] 4712" xfId="43283" hidden="1" xr:uid="{00000000-0005-0000-0000-00008C3C0000}"/>
    <cellStyle name="Comma [0] 4713" xfId="13974" hidden="1" xr:uid="{00000000-0005-0000-0000-00008D3C0000}"/>
    <cellStyle name="Comma [0] 4713" xfId="43362" hidden="1" xr:uid="{00000000-0005-0000-0000-00008E3C0000}"/>
    <cellStyle name="Comma [0] 4714" xfId="13995" hidden="1" xr:uid="{00000000-0005-0000-0000-00008F3C0000}"/>
    <cellStyle name="Comma [0] 4714" xfId="43383" hidden="1" xr:uid="{00000000-0005-0000-0000-0000903C0000}"/>
    <cellStyle name="Comma [0] 4715" xfId="13997" hidden="1" xr:uid="{00000000-0005-0000-0000-0000913C0000}"/>
    <cellStyle name="Comma [0] 4715" xfId="43385" hidden="1" xr:uid="{00000000-0005-0000-0000-0000923C0000}"/>
    <cellStyle name="Comma [0] 4716" xfId="13956" hidden="1" xr:uid="{00000000-0005-0000-0000-0000933C0000}"/>
    <cellStyle name="Comma [0] 4716" xfId="43344" hidden="1" xr:uid="{00000000-0005-0000-0000-0000943C0000}"/>
    <cellStyle name="Comma [0] 4717" xfId="13901" hidden="1" xr:uid="{00000000-0005-0000-0000-0000953C0000}"/>
    <cellStyle name="Comma [0] 4717" xfId="43289" hidden="1" xr:uid="{00000000-0005-0000-0000-0000963C0000}"/>
    <cellStyle name="Comma [0] 4718" xfId="13954" hidden="1" xr:uid="{00000000-0005-0000-0000-0000973C0000}"/>
    <cellStyle name="Comma [0] 4718" xfId="43342" hidden="1" xr:uid="{00000000-0005-0000-0000-0000983C0000}"/>
    <cellStyle name="Comma [0] 4719" xfId="13938" hidden="1" xr:uid="{00000000-0005-0000-0000-0000993C0000}"/>
    <cellStyle name="Comma [0] 4719" xfId="43326" hidden="1" xr:uid="{00000000-0005-0000-0000-00009A3C0000}"/>
    <cellStyle name="Comma [0] 472" xfId="5251" hidden="1" xr:uid="{00000000-0005-0000-0000-00009B3C0000}"/>
    <cellStyle name="Comma [0] 472" xfId="34639" hidden="1" xr:uid="{00000000-0005-0000-0000-00009C3C0000}"/>
    <cellStyle name="Comma [0] 4720" xfId="13934" hidden="1" xr:uid="{00000000-0005-0000-0000-00009D3C0000}"/>
    <cellStyle name="Comma [0] 4720" xfId="43322" hidden="1" xr:uid="{00000000-0005-0000-0000-00009E3C0000}"/>
    <cellStyle name="Comma [0] 4721" xfId="14005" hidden="1" xr:uid="{00000000-0005-0000-0000-00009F3C0000}"/>
    <cellStyle name="Comma [0] 4721" xfId="43393" hidden="1" xr:uid="{00000000-0005-0000-0000-0000A03C0000}"/>
    <cellStyle name="Comma [0] 4722" xfId="13871" hidden="1" xr:uid="{00000000-0005-0000-0000-0000A13C0000}"/>
    <cellStyle name="Comma [0] 4722" xfId="43259" hidden="1" xr:uid="{00000000-0005-0000-0000-0000A23C0000}"/>
    <cellStyle name="Comma [0] 4723" xfId="13864" hidden="1" xr:uid="{00000000-0005-0000-0000-0000A33C0000}"/>
    <cellStyle name="Comma [0] 4723" xfId="43252" hidden="1" xr:uid="{00000000-0005-0000-0000-0000A43C0000}"/>
    <cellStyle name="Comma [0] 4724" xfId="14013" hidden="1" xr:uid="{00000000-0005-0000-0000-0000A53C0000}"/>
    <cellStyle name="Comma [0] 4724" xfId="43401" hidden="1" xr:uid="{00000000-0005-0000-0000-0000A63C0000}"/>
    <cellStyle name="Comma [0] 4725" xfId="14015" hidden="1" xr:uid="{00000000-0005-0000-0000-0000A73C0000}"/>
    <cellStyle name="Comma [0] 4725" xfId="43403" hidden="1" xr:uid="{00000000-0005-0000-0000-0000A83C0000}"/>
    <cellStyle name="Comma [0] 4726" xfId="13964" hidden="1" xr:uid="{00000000-0005-0000-0000-0000A93C0000}"/>
    <cellStyle name="Comma [0] 4726" xfId="43352" hidden="1" xr:uid="{00000000-0005-0000-0000-0000AA3C0000}"/>
    <cellStyle name="Comma [0] 4727" xfId="13940" hidden="1" xr:uid="{00000000-0005-0000-0000-0000AB3C0000}"/>
    <cellStyle name="Comma [0] 4727" xfId="43328" hidden="1" xr:uid="{00000000-0005-0000-0000-0000AC3C0000}"/>
    <cellStyle name="Comma [0] 4728" xfId="13975" hidden="1" xr:uid="{00000000-0005-0000-0000-0000AD3C0000}"/>
    <cellStyle name="Comma [0] 4728" xfId="43363" hidden="1" xr:uid="{00000000-0005-0000-0000-0000AE3C0000}"/>
    <cellStyle name="Comma [0] 4729" xfId="13907" hidden="1" xr:uid="{00000000-0005-0000-0000-0000AF3C0000}"/>
    <cellStyle name="Comma [0] 4729" xfId="43295" hidden="1" xr:uid="{00000000-0005-0000-0000-0000B03C0000}"/>
    <cellStyle name="Comma [0] 473" xfId="5397" hidden="1" xr:uid="{00000000-0005-0000-0000-0000B13C0000}"/>
    <cellStyle name="Comma [0] 473" xfId="34785" hidden="1" xr:uid="{00000000-0005-0000-0000-0000B23C0000}"/>
    <cellStyle name="Comma [0] 4730" xfId="13977" hidden="1" xr:uid="{00000000-0005-0000-0000-0000B33C0000}"/>
    <cellStyle name="Comma [0] 4730" xfId="43365" hidden="1" xr:uid="{00000000-0005-0000-0000-0000B43C0000}"/>
    <cellStyle name="Comma [0] 4731" xfId="14022" hidden="1" xr:uid="{00000000-0005-0000-0000-0000B53C0000}"/>
    <cellStyle name="Comma [0] 4731" xfId="43410" hidden="1" xr:uid="{00000000-0005-0000-0000-0000B63C0000}"/>
    <cellStyle name="Comma [0] 4732" xfId="13965" hidden="1" xr:uid="{00000000-0005-0000-0000-0000B73C0000}"/>
    <cellStyle name="Comma [0] 4732" xfId="43353" hidden="1" xr:uid="{00000000-0005-0000-0000-0000B83C0000}"/>
    <cellStyle name="Comma [0] 4733" xfId="13922" hidden="1" xr:uid="{00000000-0005-0000-0000-0000B93C0000}"/>
    <cellStyle name="Comma [0] 4733" xfId="43310" hidden="1" xr:uid="{00000000-0005-0000-0000-0000BA3C0000}"/>
    <cellStyle name="Comma [0] 4734" xfId="14028" hidden="1" xr:uid="{00000000-0005-0000-0000-0000BB3C0000}"/>
    <cellStyle name="Comma [0] 4734" xfId="43416" hidden="1" xr:uid="{00000000-0005-0000-0000-0000BC3C0000}"/>
    <cellStyle name="Comma [0] 4735" xfId="14030" hidden="1" xr:uid="{00000000-0005-0000-0000-0000BD3C0000}"/>
    <cellStyle name="Comma [0] 4735" xfId="43418" hidden="1" xr:uid="{00000000-0005-0000-0000-0000BE3C0000}"/>
    <cellStyle name="Comma [0] 4736" xfId="13983" hidden="1" xr:uid="{00000000-0005-0000-0000-0000BF3C0000}"/>
    <cellStyle name="Comma [0] 4736" xfId="43371" hidden="1" xr:uid="{00000000-0005-0000-0000-0000C03C0000}"/>
    <cellStyle name="Comma [0] 4737" xfId="13989" hidden="1" xr:uid="{00000000-0005-0000-0000-0000C13C0000}"/>
    <cellStyle name="Comma [0] 4737" xfId="43377" hidden="1" xr:uid="{00000000-0005-0000-0000-0000C23C0000}"/>
    <cellStyle name="Comma [0] 4738" xfId="13870" hidden="1" xr:uid="{00000000-0005-0000-0000-0000C33C0000}"/>
    <cellStyle name="Comma [0] 4738" xfId="43258" hidden="1" xr:uid="{00000000-0005-0000-0000-0000C43C0000}"/>
    <cellStyle name="Comma [0] 4739" xfId="13939" hidden="1" xr:uid="{00000000-0005-0000-0000-0000C53C0000}"/>
    <cellStyle name="Comma [0] 4739" xfId="43327" hidden="1" xr:uid="{00000000-0005-0000-0000-0000C63C0000}"/>
    <cellStyle name="Comma [0] 474" xfId="5344" hidden="1" xr:uid="{00000000-0005-0000-0000-0000C73C0000}"/>
    <cellStyle name="Comma [0] 474" xfId="34732" hidden="1" xr:uid="{00000000-0005-0000-0000-0000C83C0000}"/>
    <cellStyle name="Comma [0] 4740" xfId="13947" hidden="1" xr:uid="{00000000-0005-0000-0000-0000C93C0000}"/>
    <cellStyle name="Comma [0] 4740" xfId="43335" hidden="1" xr:uid="{00000000-0005-0000-0000-0000CA3C0000}"/>
    <cellStyle name="Comma [0] 4741" xfId="14036" hidden="1" xr:uid="{00000000-0005-0000-0000-0000CB3C0000}"/>
    <cellStyle name="Comma [0] 4741" xfId="43424" hidden="1" xr:uid="{00000000-0005-0000-0000-0000CC3C0000}"/>
    <cellStyle name="Comma [0] 4742" xfId="13950" hidden="1" xr:uid="{00000000-0005-0000-0000-0000CD3C0000}"/>
    <cellStyle name="Comma [0] 4742" xfId="43338" hidden="1" xr:uid="{00000000-0005-0000-0000-0000CE3C0000}"/>
    <cellStyle name="Comma [0] 4743" xfId="13910" hidden="1" xr:uid="{00000000-0005-0000-0000-0000CF3C0000}"/>
    <cellStyle name="Comma [0] 4743" xfId="43298" hidden="1" xr:uid="{00000000-0005-0000-0000-0000D03C0000}"/>
    <cellStyle name="Comma [0] 4744" xfId="14041" hidden="1" xr:uid="{00000000-0005-0000-0000-0000D13C0000}"/>
    <cellStyle name="Comma [0] 4744" xfId="43429" hidden="1" xr:uid="{00000000-0005-0000-0000-0000D23C0000}"/>
    <cellStyle name="Comma [0] 4745" xfId="14043" hidden="1" xr:uid="{00000000-0005-0000-0000-0000D33C0000}"/>
    <cellStyle name="Comma [0] 4745" xfId="43431" hidden="1" xr:uid="{00000000-0005-0000-0000-0000D43C0000}"/>
    <cellStyle name="Comma [0] 4746" xfId="14002" hidden="1" xr:uid="{00000000-0005-0000-0000-0000D53C0000}"/>
    <cellStyle name="Comma [0] 4746" xfId="43390" hidden="1" xr:uid="{00000000-0005-0000-0000-0000D63C0000}"/>
    <cellStyle name="Comma [0] 4747" xfId="14008" hidden="1" xr:uid="{00000000-0005-0000-0000-0000D73C0000}"/>
    <cellStyle name="Comma [0] 4747" xfId="43396" hidden="1" xr:uid="{00000000-0005-0000-0000-0000D83C0000}"/>
    <cellStyle name="Comma [0] 4748" xfId="13909" hidden="1" xr:uid="{00000000-0005-0000-0000-0000D93C0000}"/>
    <cellStyle name="Comma [0] 4748" xfId="43297" hidden="1" xr:uid="{00000000-0005-0000-0000-0000DA3C0000}"/>
    <cellStyle name="Comma [0] 4749" xfId="13990" hidden="1" xr:uid="{00000000-0005-0000-0000-0000DB3C0000}"/>
    <cellStyle name="Comma [0] 4749" xfId="43378" hidden="1" xr:uid="{00000000-0005-0000-0000-0000DC3C0000}"/>
    <cellStyle name="Comma [0] 475" xfId="5283" hidden="1" xr:uid="{00000000-0005-0000-0000-0000DD3C0000}"/>
    <cellStyle name="Comma [0] 475" xfId="34671" hidden="1" xr:uid="{00000000-0005-0000-0000-0000DE3C0000}"/>
    <cellStyle name="Comma [0] 4750" xfId="13969" hidden="1" xr:uid="{00000000-0005-0000-0000-0000DF3C0000}"/>
    <cellStyle name="Comma [0] 4750" xfId="43357" hidden="1" xr:uid="{00000000-0005-0000-0000-0000E03C0000}"/>
    <cellStyle name="Comma [0] 4751" xfId="14047" hidden="1" xr:uid="{00000000-0005-0000-0000-0000E13C0000}"/>
    <cellStyle name="Comma [0] 4751" xfId="43435" hidden="1" xr:uid="{00000000-0005-0000-0000-0000E23C0000}"/>
    <cellStyle name="Comma [0] 4752" xfId="13988" hidden="1" xr:uid="{00000000-0005-0000-0000-0000E33C0000}"/>
    <cellStyle name="Comma [0] 4752" xfId="43376" hidden="1" xr:uid="{00000000-0005-0000-0000-0000E43C0000}"/>
    <cellStyle name="Comma [0] 4753" xfId="13926" hidden="1" xr:uid="{00000000-0005-0000-0000-0000E53C0000}"/>
    <cellStyle name="Comma [0] 4753" xfId="43314" hidden="1" xr:uid="{00000000-0005-0000-0000-0000E63C0000}"/>
    <cellStyle name="Comma [0] 4754" xfId="14054" hidden="1" xr:uid="{00000000-0005-0000-0000-0000E73C0000}"/>
    <cellStyle name="Comma [0] 4754" xfId="43442" hidden="1" xr:uid="{00000000-0005-0000-0000-0000E83C0000}"/>
    <cellStyle name="Comma [0] 4755" xfId="14056" hidden="1" xr:uid="{00000000-0005-0000-0000-0000E93C0000}"/>
    <cellStyle name="Comma [0] 4755" xfId="43444" hidden="1" xr:uid="{00000000-0005-0000-0000-0000EA3C0000}"/>
    <cellStyle name="Comma [0] 4756" xfId="14020" hidden="1" xr:uid="{00000000-0005-0000-0000-0000EB3C0000}"/>
    <cellStyle name="Comma [0] 4756" xfId="43408" hidden="1" xr:uid="{00000000-0005-0000-0000-0000EC3C0000}"/>
    <cellStyle name="Comma [0] 4757" xfId="14025" hidden="1" xr:uid="{00000000-0005-0000-0000-0000ED3C0000}"/>
    <cellStyle name="Comma [0] 4757" xfId="43413" hidden="1" xr:uid="{00000000-0005-0000-0000-0000EE3C0000}"/>
    <cellStyle name="Comma [0] 4758" xfId="13854" hidden="1" xr:uid="{00000000-0005-0000-0000-0000EF3C0000}"/>
    <cellStyle name="Comma [0] 4758" xfId="43242" hidden="1" xr:uid="{00000000-0005-0000-0000-0000F03C0000}"/>
    <cellStyle name="Comma [0] 4759" xfId="14009" hidden="1" xr:uid="{00000000-0005-0000-0000-0000F13C0000}"/>
    <cellStyle name="Comma [0] 4759" xfId="43397" hidden="1" xr:uid="{00000000-0005-0000-0000-0000F23C0000}"/>
    <cellStyle name="Comma [0] 476" xfId="5401" hidden="1" xr:uid="{00000000-0005-0000-0000-0000F33C0000}"/>
    <cellStyle name="Comma [0] 476" xfId="34789" hidden="1" xr:uid="{00000000-0005-0000-0000-0000F43C0000}"/>
    <cellStyle name="Comma [0] 4760" xfId="13914" hidden="1" xr:uid="{00000000-0005-0000-0000-0000F53C0000}"/>
    <cellStyle name="Comma [0] 4760" xfId="43302" hidden="1" xr:uid="{00000000-0005-0000-0000-0000F63C0000}"/>
    <cellStyle name="Comma [0] 4761" xfId="14060" hidden="1" xr:uid="{00000000-0005-0000-0000-0000F73C0000}"/>
    <cellStyle name="Comma [0] 4761" xfId="43448" hidden="1" xr:uid="{00000000-0005-0000-0000-0000F83C0000}"/>
    <cellStyle name="Comma [0] 4762" xfId="14007" hidden="1" xr:uid="{00000000-0005-0000-0000-0000F93C0000}"/>
    <cellStyle name="Comma [0] 4762" xfId="43395" hidden="1" xr:uid="{00000000-0005-0000-0000-0000FA3C0000}"/>
    <cellStyle name="Comma [0] 4763" xfId="13946" hidden="1" xr:uid="{00000000-0005-0000-0000-0000FB3C0000}"/>
    <cellStyle name="Comma [0] 4763" xfId="43334" hidden="1" xr:uid="{00000000-0005-0000-0000-0000FC3C0000}"/>
    <cellStyle name="Comma [0] 4764" xfId="14064" hidden="1" xr:uid="{00000000-0005-0000-0000-0000FD3C0000}"/>
    <cellStyle name="Comma [0] 4764" xfId="43452" hidden="1" xr:uid="{00000000-0005-0000-0000-0000FE3C0000}"/>
    <cellStyle name="Comma [0] 4765" xfId="14066" hidden="1" xr:uid="{00000000-0005-0000-0000-0000FF3C0000}"/>
    <cellStyle name="Comma [0] 4765" xfId="43454" hidden="1" xr:uid="{00000000-0005-0000-0000-0000003D0000}"/>
    <cellStyle name="Comma [0] 4766" xfId="14034" hidden="1" xr:uid="{00000000-0005-0000-0000-0000013D0000}"/>
    <cellStyle name="Comma [0] 4766" xfId="43422" hidden="1" xr:uid="{00000000-0005-0000-0000-0000023D0000}"/>
    <cellStyle name="Comma [0] 4767" xfId="14038" hidden="1" xr:uid="{00000000-0005-0000-0000-0000033D0000}"/>
    <cellStyle name="Comma [0] 4767" xfId="43426" hidden="1" xr:uid="{00000000-0005-0000-0000-0000043D0000}"/>
    <cellStyle name="Comma [0] 4768" xfId="13928" hidden="1" xr:uid="{00000000-0005-0000-0000-0000053D0000}"/>
    <cellStyle name="Comma [0] 4768" xfId="43316" hidden="1" xr:uid="{00000000-0005-0000-0000-0000063D0000}"/>
    <cellStyle name="Comma [0] 4769" xfId="14026" hidden="1" xr:uid="{00000000-0005-0000-0000-0000073D0000}"/>
    <cellStyle name="Comma [0] 4769" xfId="43414" hidden="1" xr:uid="{00000000-0005-0000-0000-0000083D0000}"/>
    <cellStyle name="Comma [0] 477" xfId="5403" hidden="1" xr:uid="{00000000-0005-0000-0000-0000093D0000}"/>
    <cellStyle name="Comma [0] 477" xfId="34791" hidden="1" xr:uid="{00000000-0005-0000-0000-00000A3D0000}"/>
    <cellStyle name="Comma [0] 4770" xfId="13918" hidden="1" xr:uid="{00000000-0005-0000-0000-00000B3D0000}"/>
    <cellStyle name="Comma [0] 4770" xfId="43306" hidden="1" xr:uid="{00000000-0005-0000-0000-00000C3D0000}"/>
    <cellStyle name="Comma [0] 4771" xfId="14070" hidden="1" xr:uid="{00000000-0005-0000-0000-00000D3D0000}"/>
    <cellStyle name="Comma [0] 4771" xfId="43458" hidden="1" xr:uid="{00000000-0005-0000-0000-00000E3D0000}"/>
    <cellStyle name="Comma [0] 4772" xfId="14024" hidden="1" xr:uid="{00000000-0005-0000-0000-00000F3D0000}"/>
    <cellStyle name="Comma [0] 4772" xfId="43412" hidden="1" xr:uid="{00000000-0005-0000-0000-0000103D0000}"/>
    <cellStyle name="Comma [0] 4773" xfId="13993" hidden="1" xr:uid="{00000000-0005-0000-0000-0000113D0000}"/>
    <cellStyle name="Comma [0] 4773" xfId="43381" hidden="1" xr:uid="{00000000-0005-0000-0000-0000123D0000}"/>
    <cellStyle name="Comma [0] 4774" xfId="14074" hidden="1" xr:uid="{00000000-0005-0000-0000-0000133D0000}"/>
    <cellStyle name="Comma [0] 4774" xfId="43462" hidden="1" xr:uid="{00000000-0005-0000-0000-0000143D0000}"/>
    <cellStyle name="Comma [0] 4775" xfId="14076" hidden="1" xr:uid="{00000000-0005-0000-0000-0000153D0000}"/>
    <cellStyle name="Comma [0] 4775" xfId="43464" hidden="1" xr:uid="{00000000-0005-0000-0000-0000163D0000}"/>
    <cellStyle name="Comma [0] 4776" xfId="14062" hidden="1" xr:uid="{00000000-0005-0000-0000-0000173D0000}"/>
    <cellStyle name="Comma [0] 4776" xfId="43450" hidden="1" xr:uid="{00000000-0005-0000-0000-0000183D0000}"/>
    <cellStyle name="Comma [0] 4777" xfId="14049" hidden="1" xr:uid="{00000000-0005-0000-0000-0000193D0000}"/>
    <cellStyle name="Comma [0] 4777" xfId="43437" hidden="1" xr:uid="{00000000-0005-0000-0000-00001A3D0000}"/>
    <cellStyle name="Comma [0] 4778" xfId="14073" hidden="1" xr:uid="{00000000-0005-0000-0000-00001B3D0000}"/>
    <cellStyle name="Comma [0] 4778" xfId="43461" hidden="1" xr:uid="{00000000-0005-0000-0000-00001C3D0000}"/>
    <cellStyle name="Comma [0] 4779" xfId="14039" hidden="1" xr:uid="{00000000-0005-0000-0000-00001D3D0000}"/>
    <cellStyle name="Comma [0] 4779" xfId="43427" hidden="1" xr:uid="{00000000-0005-0000-0000-00001E3D0000}"/>
    <cellStyle name="Comma [0] 478" xfId="5371" hidden="1" xr:uid="{00000000-0005-0000-0000-00001F3D0000}"/>
    <cellStyle name="Comma [0] 478" xfId="34759" hidden="1" xr:uid="{00000000-0005-0000-0000-0000203D0000}"/>
    <cellStyle name="Comma [0] 4780" xfId="14011" hidden="1" xr:uid="{00000000-0005-0000-0000-0000213D0000}"/>
    <cellStyle name="Comma [0] 4780" xfId="43399" hidden="1" xr:uid="{00000000-0005-0000-0000-0000223D0000}"/>
    <cellStyle name="Comma [0] 4781" xfId="14078" hidden="1" xr:uid="{00000000-0005-0000-0000-0000233D0000}"/>
    <cellStyle name="Comma [0] 4781" xfId="43466" hidden="1" xr:uid="{00000000-0005-0000-0000-0000243D0000}"/>
    <cellStyle name="Comma [0] 4782" xfId="14035" hidden="1" xr:uid="{00000000-0005-0000-0000-0000253D0000}"/>
    <cellStyle name="Comma [0] 4782" xfId="43423" hidden="1" xr:uid="{00000000-0005-0000-0000-0000263D0000}"/>
    <cellStyle name="Comma [0] 4783" xfId="14069" hidden="1" xr:uid="{00000000-0005-0000-0000-0000273D0000}"/>
    <cellStyle name="Comma [0] 4783" xfId="43457" hidden="1" xr:uid="{00000000-0005-0000-0000-0000283D0000}"/>
    <cellStyle name="Comma [0] 4784" xfId="14082" hidden="1" xr:uid="{00000000-0005-0000-0000-0000293D0000}"/>
    <cellStyle name="Comma [0] 4784" xfId="43470" hidden="1" xr:uid="{00000000-0005-0000-0000-00002A3D0000}"/>
    <cellStyle name="Comma [0] 4785" xfId="14084" hidden="1" xr:uid="{00000000-0005-0000-0000-00002B3D0000}"/>
    <cellStyle name="Comma [0] 4785" xfId="43472" hidden="1" xr:uid="{00000000-0005-0000-0000-00002C3D0000}"/>
    <cellStyle name="Comma [0] 4786" xfId="13952" hidden="1" xr:uid="{00000000-0005-0000-0000-00002D3D0000}"/>
    <cellStyle name="Comma [0] 4786" xfId="43340" hidden="1" xr:uid="{00000000-0005-0000-0000-00002E3D0000}"/>
    <cellStyle name="Comma [0] 4787" xfId="14072" hidden="1" xr:uid="{00000000-0005-0000-0000-00002F3D0000}"/>
    <cellStyle name="Comma [0] 4787" xfId="43460" hidden="1" xr:uid="{00000000-0005-0000-0000-0000303D0000}"/>
    <cellStyle name="Comma [0] 4788" xfId="14012" hidden="1" xr:uid="{00000000-0005-0000-0000-0000313D0000}"/>
    <cellStyle name="Comma [0] 4788" xfId="43400" hidden="1" xr:uid="{00000000-0005-0000-0000-0000323D0000}"/>
    <cellStyle name="Comma [0] 4789" xfId="14046" hidden="1" xr:uid="{00000000-0005-0000-0000-0000333D0000}"/>
    <cellStyle name="Comma [0] 4789" xfId="43434" hidden="1" xr:uid="{00000000-0005-0000-0000-0000343D0000}"/>
    <cellStyle name="Comma [0] 479" xfId="5375" hidden="1" xr:uid="{00000000-0005-0000-0000-0000353D0000}"/>
    <cellStyle name="Comma [0] 479" xfId="34763" hidden="1" xr:uid="{00000000-0005-0000-0000-0000363D0000}"/>
    <cellStyle name="Comma [0] 4790" xfId="14059" hidden="1" xr:uid="{00000000-0005-0000-0000-0000373D0000}"/>
    <cellStyle name="Comma [0] 4790" xfId="43447" hidden="1" xr:uid="{00000000-0005-0000-0000-0000383D0000}"/>
    <cellStyle name="Comma [0] 4791" xfId="14087" hidden="1" xr:uid="{00000000-0005-0000-0000-0000393D0000}"/>
    <cellStyle name="Comma [0] 4791" xfId="43475" hidden="1" xr:uid="{00000000-0005-0000-0000-00003A3D0000}"/>
    <cellStyle name="Comma [0] 4792" xfId="14050" hidden="1" xr:uid="{00000000-0005-0000-0000-00003B3D0000}"/>
    <cellStyle name="Comma [0] 4792" xfId="43438" hidden="1" xr:uid="{00000000-0005-0000-0000-00003C3D0000}"/>
    <cellStyle name="Comma [0] 4793" xfId="14010" hidden="1" xr:uid="{00000000-0005-0000-0000-00003D3D0000}"/>
    <cellStyle name="Comma [0] 4793" xfId="43398" hidden="1" xr:uid="{00000000-0005-0000-0000-00003E3D0000}"/>
    <cellStyle name="Comma [0] 4794" xfId="14090" hidden="1" xr:uid="{00000000-0005-0000-0000-00003F3D0000}"/>
    <cellStyle name="Comma [0] 4794" xfId="43478" hidden="1" xr:uid="{00000000-0005-0000-0000-0000403D0000}"/>
    <cellStyle name="Comma [0] 4795" xfId="14092" hidden="1" xr:uid="{00000000-0005-0000-0000-0000413D0000}"/>
    <cellStyle name="Comma [0] 4795" xfId="43480" hidden="1" xr:uid="{00000000-0005-0000-0000-0000423D0000}"/>
    <cellStyle name="Comma [0] 4796" xfId="13811" hidden="1" xr:uid="{00000000-0005-0000-0000-0000433D0000}"/>
    <cellStyle name="Comma [0] 4796" xfId="43199" hidden="1" xr:uid="{00000000-0005-0000-0000-0000443D0000}"/>
    <cellStyle name="Comma [0] 4797" xfId="13793" hidden="1" xr:uid="{00000000-0005-0000-0000-0000453D0000}"/>
    <cellStyle name="Comma [0] 4797" xfId="43181" hidden="1" xr:uid="{00000000-0005-0000-0000-0000463D0000}"/>
    <cellStyle name="Comma [0] 4798" xfId="14096" hidden="1" xr:uid="{00000000-0005-0000-0000-0000473D0000}"/>
    <cellStyle name="Comma [0] 4798" xfId="43484" hidden="1" xr:uid="{00000000-0005-0000-0000-0000483D0000}"/>
    <cellStyle name="Comma [0] 4799" xfId="14103" hidden="1" xr:uid="{00000000-0005-0000-0000-0000493D0000}"/>
    <cellStyle name="Comma [0] 4799" xfId="43491" hidden="1" xr:uid="{00000000-0005-0000-0000-00004A3D0000}"/>
    <cellStyle name="Comma [0] 48" xfId="4614" hidden="1" xr:uid="{00000000-0005-0000-0000-00004B3D0000}"/>
    <cellStyle name="Comma [0] 48" xfId="34002" hidden="1" xr:uid="{00000000-0005-0000-0000-00004C3D0000}"/>
    <cellStyle name="Comma [0] 480" xfId="5265" hidden="1" xr:uid="{00000000-0005-0000-0000-00004D3D0000}"/>
    <cellStyle name="Comma [0] 480" xfId="34653" hidden="1" xr:uid="{00000000-0005-0000-0000-00004E3D0000}"/>
    <cellStyle name="Comma [0] 4800" xfId="14105" hidden="1" xr:uid="{00000000-0005-0000-0000-00004F3D0000}"/>
    <cellStyle name="Comma [0] 4800" xfId="43493" hidden="1" xr:uid="{00000000-0005-0000-0000-0000503D0000}"/>
    <cellStyle name="Comma [0] 4801" xfId="14095" hidden="1" xr:uid="{00000000-0005-0000-0000-0000513D0000}"/>
    <cellStyle name="Comma [0] 4801" xfId="43483" hidden="1" xr:uid="{00000000-0005-0000-0000-0000523D0000}"/>
    <cellStyle name="Comma [0] 4802" xfId="14101" hidden="1" xr:uid="{00000000-0005-0000-0000-0000533D0000}"/>
    <cellStyle name="Comma [0] 4802" xfId="43489" hidden="1" xr:uid="{00000000-0005-0000-0000-0000543D0000}"/>
    <cellStyle name="Comma [0] 4803" xfId="14108" hidden="1" xr:uid="{00000000-0005-0000-0000-0000553D0000}"/>
    <cellStyle name="Comma [0] 4803" xfId="43496" hidden="1" xr:uid="{00000000-0005-0000-0000-0000563D0000}"/>
    <cellStyle name="Comma [0] 4804" xfId="14110" hidden="1" xr:uid="{00000000-0005-0000-0000-0000573D0000}"/>
    <cellStyle name="Comma [0] 4804" xfId="43498" hidden="1" xr:uid="{00000000-0005-0000-0000-0000583D0000}"/>
    <cellStyle name="Comma [0] 4805" xfId="13885" hidden="1" xr:uid="{00000000-0005-0000-0000-0000593D0000}"/>
    <cellStyle name="Comma [0] 4805" xfId="43273" hidden="1" xr:uid="{00000000-0005-0000-0000-00005A3D0000}"/>
    <cellStyle name="Comma [0] 4806" xfId="13841" hidden="1" xr:uid="{00000000-0005-0000-0000-00005B3D0000}"/>
    <cellStyle name="Comma [0] 4806" xfId="43229" hidden="1" xr:uid="{00000000-0005-0000-0000-00005C3D0000}"/>
    <cellStyle name="Comma [0] 4807" xfId="14121" hidden="1" xr:uid="{00000000-0005-0000-0000-00005D3D0000}"/>
    <cellStyle name="Comma [0] 4807" xfId="43509" hidden="1" xr:uid="{00000000-0005-0000-0000-00005E3D0000}"/>
    <cellStyle name="Comma [0] 4808" xfId="14130" hidden="1" xr:uid="{00000000-0005-0000-0000-00005F3D0000}"/>
    <cellStyle name="Comma [0] 4808" xfId="43518" hidden="1" xr:uid="{00000000-0005-0000-0000-0000603D0000}"/>
    <cellStyle name="Comma [0] 4809" xfId="14141" hidden="1" xr:uid="{00000000-0005-0000-0000-0000613D0000}"/>
    <cellStyle name="Comma [0] 4809" xfId="43529" hidden="1" xr:uid="{00000000-0005-0000-0000-0000623D0000}"/>
    <cellStyle name="Comma [0] 481" xfId="5363" hidden="1" xr:uid="{00000000-0005-0000-0000-0000633D0000}"/>
    <cellStyle name="Comma [0] 481" xfId="34751" hidden="1" xr:uid="{00000000-0005-0000-0000-0000643D0000}"/>
    <cellStyle name="Comma [0] 4810" xfId="14147" hidden="1" xr:uid="{00000000-0005-0000-0000-0000653D0000}"/>
    <cellStyle name="Comma [0] 4810" xfId="43535" hidden="1" xr:uid="{00000000-0005-0000-0000-0000663D0000}"/>
    <cellStyle name="Comma [0] 4811" xfId="14129" hidden="1" xr:uid="{00000000-0005-0000-0000-0000673D0000}"/>
    <cellStyle name="Comma [0] 4811" xfId="43517" hidden="1" xr:uid="{00000000-0005-0000-0000-0000683D0000}"/>
    <cellStyle name="Comma [0] 4812" xfId="14139" hidden="1" xr:uid="{00000000-0005-0000-0000-0000693D0000}"/>
    <cellStyle name="Comma [0] 4812" xfId="43527" hidden="1" xr:uid="{00000000-0005-0000-0000-00006A3D0000}"/>
    <cellStyle name="Comma [0] 4813" xfId="14159" hidden="1" xr:uid="{00000000-0005-0000-0000-00006B3D0000}"/>
    <cellStyle name="Comma [0] 4813" xfId="43547" hidden="1" xr:uid="{00000000-0005-0000-0000-00006C3D0000}"/>
    <cellStyle name="Comma [0] 4814" xfId="14161" hidden="1" xr:uid="{00000000-0005-0000-0000-00006D3D0000}"/>
    <cellStyle name="Comma [0] 4814" xfId="43549" hidden="1" xr:uid="{00000000-0005-0000-0000-00006E3D0000}"/>
    <cellStyle name="Comma [0] 4815" xfId="14112" hidden="1" xr:uid="{00000000-0005-0000-0000-00006F3D0000}"/>
    <cellStyle name="Comma [0] 4815" xfId="43500" hidden="1" xr:uid="{00000000-0005-0000-0000-0000703D0000}"/>
    <cellStyle name="Comma [0] 4816" xfId="13806" hidden="1" xr:uid="{00000000-0005-0000-0000-0000713D0000}"/>
    <cellStyle name="Comma [0] 4816" xfId="43194" hidden="1" xr:uid="{00000000-0005-0000-0000-0000723D0000}"/>
    <cellStyle name="Comma [0] 4817" xfId="14115" hidden="1" xr:uid="{00000000-0005-0000-0000-0000733D0000}"/>
    <cellStyle name="Comma [0] 4817" xfId="43503" hidden="1" xr:uid="{00000000-0005-0000-0000-0000743D0000}"/>
    <cellStyle name="Comma [0] 4818" xfId="13840" hidden="1" xr:uid="{00000000-0005-0000-0000-0000753D0000}"/>
    <cellStyle name="Comma [0] 4818" xfId="43228" hidden="1" xr:uid="{00000000-0005-0000-0000-0000763D0000}"/>
    <cellStyle name="Comma [0] 4819" xfId="13839" hidden="1" xr:uid="{00000000-0005-0000-0000-0000773D0000}"/>
    <cellStyle name="Comma [0] 4819" xfId="43227" hidden="1" xr:uid="{00000000-0005-0000-0000-0000783D0000}"/>
    <cellStyle name="Comma [0] 482" xfId="5255" hidden="1" xr:uid="{00000000-0005-0000-0000-0000793D0000}"/>
    <cellStyle name="Comma [0] 482" xfId="34643" hidden="1" xr:uid="{00000000-0005-0000-0000-00007A3D0000}"/>
    <cellStyle name="Comma [0] 4820" xfId="14166" hidden="1" xr:uid="{00000000-0005-0000-0000-00007B3D0000}"/>
    <cellStyle name="Comma [0] 4820" xfId="43554" hidden="1" xr:uid="{00000000-0005-0000-0000-00007C3D0000}"/>
    <cellStyle name="Comma [0] 4821" xfId="13808" hidden="1" xr:uid="{00000000-0005-0000-0000-00007D3D0000}"/>
    <cellStyle name="Comma [0] 4821" xfId="43196" hidden="1" xr:uid="{00000000-0005-0000-0000-00007E3D0000}"/>
    <cellStyle name="Comma [0] 4822" xfId="13842" hidden="1" xr:uid="{00000000-0005-0000-0000-00007F3D0000}"/>
    <cellStyle name="Comma [0] 4822" xfId="43230" hidden="1" xr:uid="{00000000-0005-0000-0000-0000803D0000}"/>
    <cellStyle name="Comma [0] 4823" xfId="14178" hidden="1" xr:uid="{00000000-0005-0000-0000-0000813D0000}"/>
    <cellStyle name="Comma [0] 4823" xfId="43566" hidden="1" xr:uid="{00000000-0005-0000-0000-0000823D0000}"/>
    <cellStyle name="Comma [0] 4824" xfId="14180" hidden="1" xr:uid="{00000000-0005-0000-0000-0000833D0000}"/>
    <cellStyle name="Comma [0] 4824" xfId="43568" hidden="1" xr:uid="{00000000-0005-0000-0000-0000843D0000}"/>
    <cellStyle name="Comma [0] 4825" xfId="14169" hidden="1" xr:uid="{00000000-0005-0000-0000-0000853D0000}"/>
    <cellStyle name="Comma [0] 4825" xfId="43557" hidden="1" xr:uid="{00000000-0005-0000-0000-0000863D0000}"/>
    <cellStyle name="Comma [0] 4826" xfId="14177" hidden="1" xr:uid="{00000000-0005-0000-0000-0000873D0000}"/>
    <cellStyle name="Comma [0] 4826" xfId="43565" hidden="1" xr:uid="{00000000-0005-0000-0000-0000883D0000}"/>
    <cellStyle name="Comma [0] 4827" xfId="13804" hidden="1" xr:uid="{00000000-0005-0000-0000-0000893D0000}"/>
    <cellStyle name="Comma [0] 4827" xfId="43192" hidden="1" xr:uid="{00000000-0005-0000-0000-00008A3D0000}"/>
    <cellStyle name="Comma [0] 4828" xfId="14163" hidden="1" xr:uid="{00000000-0005-0000-0000-00008B3D0000}"/>
    <cellStyle name="Comma [0] 4828" xfId="43551" hidden="1" xr:uid="{00000000-0005-0000-0000-00008C3D0000}"/>
    <cellStyle name="Comma [0] 4829" xfId="14196" hidden="1" xr:uid="{00000000-0005-0000-0000-00008D3D0000}"/>
    <cellStyle name="Comma [0] 4829" xfId="43584" hidden="1" xr:uid="{00000000-0005-0000-0000-00008E3D0000}"/>
    <cellStyle name="Comma [0] 483" xfId="5407" hidden="1" xr:uid="{00000000-0005-0000-0000-00008F3D0000}"/>
    <cellStyle name="Comma [0] 483" xfId="34795" hidden="1" xr:uid="{00000000-0005-0000-0000-0000903D0000}"/>
    <cellStyle name="Comma [0] 4830" xfId="14204" hidden="1" xr:uid="{00000000-0005-0000-0000-0000913D0000}"/>
    <cellStyle name="Comma [0] 4830" xfId="43592" hidden="1" xr:uid="{00000000-0005-0000-0000-0000923D0000}"/>
    <cellStyle name="Comma [0] 4831" xfId="14113" hidden="1" xr:uid="{00000000-0005-0000-0000-0000933D0000}"/>
    <cellStyle name="Comma [0] 4831" xfId="43501" hidden="1" xr:uid="{00000000-0005-0000-0000-0000943D0000}"/>
    <cellStyle name="Comma [0] 4832" xfId="14192" hidden="1" xr:uid="{00000000-0005-0000-0000-0000953D0000}"/>
    <cellStyle name="Comma [0] 4832" xfId="43580" hidden="1" xr:uid="{00000000-0005-0000-0000-0000963D0000}"/>
    <cellStyle name="Comma [0] 4833" xfId="14213" hidden="1" xr:uid="{00000000-0005-0000-0000-0000973D0000}"/>
    <cellStyle name="Comma [0] 4833" xfId="43601" hidden="1" xr:uid="{00000000-0005-0000-0000-0000983D0000}"/>
    <cellStyle name="Comma [0] 4834" xfId="14215" hidden="1" xr:uid="{00000000-0005-0000-0000-0000993D0000}"/>
    <cellStyle name="Comma [0] 4834" xfId="43603" hidden="1" xr:uid="{00000000-0005-0000-0000-00009A3D0000}"/>
    <cellStyle name="Comma [0] 4835" xfId="14174" hidden="1" xr:uid="{00000000-0005-0000-0000-00009B3D0000}"/>
    <cellStyle name="Comma [0] 4835" xfId="43562" hidden="1" xr:uid="{00000000-0005-0000-0000-00009C3D0000}"/>
    <cellStyle name="Comma [0] 4836" xfId="14119" hidden="1" xr:uid="{00000000-0005-0000-0000-00009D3D0000}"/>
    <cellStyle name="Comma [0] 4836" xfId="43507" hidden="1" xr:uid="{00000000-0005-0000-0000-00009E3D0000}"/>
    <cellStyle name="Comma [0] 4837" xfId="14172" hidden="1" xr:uid="{00000000-0005-0000-0000-00009F3D0000}"/>
    <cellStyle name="Comma [0] 4837" xfId="43560" hidden="1" xr:uid="{00000000-0005-0000-0000-0000A03D0000}"/>
    <cellStyle name="Comma [0] 4838" xfId="14156" hidden="1" xr:uid="{00000000-0005-0000-0000-0000A13D0000}"/>
    <cellStyle name="Comma [0] 4838" xfId="43544" hidden="1" xr:uid="{00000000-0005-0000-0000-0000A23D0000}"/>
    <cellStyle name="Comma [0] 4839" xfId="14152" hidden="1" xr:uid="{00000000-0005-0000-0000-0000A33D0000}"/>
    <cellStyle name="Comma [0] 4839" xfId="43540" hidden="1" xr:uid="{00000000-0005-0000-0000-0000A43D0000}"/>
    <cellStyle name="Comma [0] 484" xfId="5361" hidden="1" xr:uid="{00000000-0005-0000-0000-0000A53D0000}"/>
    <cellStyle name="Comma [0] 484" xfId="34749" hidden="1" xr:uid="{00000000-0005-0000-0000-0000A63D0000}"/>
    <cellStyle name="Comma [0] 4840" xfId="14223" hidden="1" xr:uid="{00000000-0005-0000-0000-0000A73D0000}"/>
    <cellStyle name="Comma [0] 4840" xfId="43611" hidden="1" xr:uid="{00000000-0005-0000-0000-0000A83D0000}"/>
    <cellStyle name="Comma [0] 4841" xfId="13796" hidden="1" xr:uid="{00000000-0005-0000-0000-0000A93D0000}"/>
    <cellStyle name="Comma [0] 4841" xfId="43184" hidden="1" xr:uid="{00000000-0005-0000-0000-0000AA3D0000}"/>
    <cellStyle name="Comma [0] 4842" xfId="13884" hidden="1" xr:uid="{00000000-0005-0000-0000-0000AB3D0000}"/>
    <cellStyle name="Comma [0] 4842" xfId="43272" hidden="1" xr:uid="{00000000-0005-0000-0000-0000AC3D0000}"/>
    <cellStyle name="Comma [0] 4843" xfId="14231" hidden="1" xr:uid="{00000000-0005-0000-0000-0000AD3D0000}"/>
    <cellStyle name="Comma [0] 4843" xfId="43619" hidden="1" xr:uid="{00000000-0005-0000-0000-0000AE3D0000}"/>
    <cellStyle name="Comma [0] 4844" xfId="14233" hidden="1" xr:uid="{00000000-0005-0000-0000-0000AF3D0000}"/>
    <cellStyle name="Comma [0] 4844" xfId="43621" hidden="1" xr:uid="{00000000-0005-0000-0000-0000B03D0000}"/>
    <cellStyle name="Comma [0] 4845" xfId="14182" hidden="1" xr:uid="{00000000-0005-0000-0000-0000B13D0000}"/>
    <cellStyle name="Comma [0] 4845" xfId="43570" hidden="1" xr:uid="{00000000-0005-0000-0000-0000B23D0000}"/>
    <cellStyle name="Comma [0] 4846" xfId="14158" hidden="1" xr:uid="{00000000-0005-0000-0000-0000B33D0000}"/>
    <cellStyle name="Comma [0] 4846" xfId="43546" hidden="1" xr:uid="{00000000-0005-0000-0000-0000B43D0000}"/>
    <cellStyle name="Comma [0] 4847" xfId="14193" hidden="1" xr:uid="{00000000-0005-0000-0000-0000B53D0000}"/>
    <cellStyle name="Comma [0] 4847" xfId="43581" hidden="1" xr:uid="{00000000-0005-0000-0000-0000B63D0000}"/>
    <cellStyle name="Comma [0] 4848" xfId="14125" hidden="1" xr:uid="{00000000-0005-0000-0000-0000B73D0000}"/>
    <cellStyle name="Comma [0] 4848" xfId="43513" hidden="1" xr:uid="{00000000-0005-0000-0000-0000B83D0000}"/>
    <cellStyle name="Comma [0] 4849" xfId="14195" hidden="1" xr:uid="{00000000-0005-0000-0000-0000B93D0000}"/>
    <cellStyle name="Comma [0] 4849" xfId="43583" hidden="1" xr:uid="{00000000-0005-0000-0000-0000BA3D0000}"/>
    <cellStyle name="Comma [0] 485" xfId="5330" hidden="1" xr:uid="{00000000-0005-0000-0000-0000BB3D0000}"/>
    <cellStyle name="Comma [0] 485" xfId="34718" hidden="1" xr:uid="{00000000-0005-0000-0000-0000BC3D0000}"/>
    <cellStyle name="Comma [0] 4850" xfId="14240" hidden="1" xr:uid="{00000000-0005-0000-0000-0000BD3D0000}"/>
    <cellStyle name="Comma [0] 4850" xfId="43628" hidden="1" xr:uid="{00000000-0005-0000-0000-0000BE3D0000}"/>
    <cellStyle name="Comma [0] 4851" xfId="14183" hidden="1" xr:uid="{00000000-0005-0000-0000-0000BF3D0000}"/>
    <cellStyle name="Comma [0] 4851" xfId="43571" hidden="1" xr:uid="{00000000-0005-0000-0000-0000C03D0000}"/>
    <cellStyle name="Comma [0] 4852" xfId="14140" hidden="1" xr:uid="{00000000-0005-0000-0000-0000C13D0000}"/>
    <cellStyle name="Comma [0] 4852" xfId="43528" hidden="1" xr:uid="{00000000-0005-0000-0000-0000C23D0000}"/>
    <cellStyle name="Comma [0] 4853" xfId="14246" hidden="1" xr:uid="{00000000-0005-0000-0000-0000C33D0000}"/>
    <cellStyle name="Comma [0] 4853" xfId="43634" hidden="1" xr:uid="{00000000-0005-0000-0000-0000C43D0000}"/>
    <cellStyle name="Comma [0] 4854" xfId="14248" hidden="1" xr:uid="{00000000-0005-0000-0000-0000C53D0000}"/>
    <cellStyle name="Comma [0] 4854" xfId="43636" hidden="1" xr:uid="{00000000-0005-0000-0000-0000C63D0000}"/>
    <cellStyle name="Comma [0] 4855" xfId="14201" hidden="1" xr:uid="{00000000-0005-0000-0000-0000C73D0000}"/>
    <cellStyle name="Comma [0] 4855" xfId="43589" hidden="1" xr:uid="{00000000-0005-0000-0000-0000C83D0000}"/>
    <cellStyle name="Comma [0] 4856" xfId="14207" hidden="1" xr:uid="{00000000-0005-0000-0000-0000C93D0000}"/>
    <cellStyle name="Comma [0] 4856" xfId="43595" hidden="1" xr:uid="{00000000-0005-0000-0000-0000CA3D0000}"/>
    <cellStyle name="Comma [0] 4857" xfId="13833" hidden="1" xr:uid="{00000000-0005-0000-0000-0000CB3D0000}"/>
    <cellStyle name="Comma [0] 4857" xfId="43221" hidden="1" xr:uid="{00000000-0005-0000-0000-0000CC3D0000}"/>
    <cellStyle name="Comma [0] 4858" xfId="14157" hidden="1" xr:uid="{00000000-0005-0000-0000-0000CD3D0000}"/>
    <cellStyle name="Comma [0] 4858" xfId="43545" hidden="1" xr:uid="{00000000-0005-0000-0000-0000CE3D0000}"/>
    <cellStyle name="Comma [0] 4859" xfId="14165" hidden="1" xr:uid="{00000000-0005-0000-0000-0000CF3D0000}"/>
    <cellStyle name="Comma [0] 4859" xfId="43553" hidden="1" xr:uid="{00000000-0005-0000-0000-0000D03D0000}"/>
    <cellStyle name="Comma [0] 486" xfId="5411" hidden="1" xr:uid="{00000000-0005-0000-0000-0000D13D0000}"/>
    <cellStyle name="Comma [0] 486" xfId="34799" hidden="1" xr:uid="{00000000-0005-0000-0000-0000D23D0000}"/>
    <cellStyle name="Comma [0] 4860" xfId="14254" hidden="1" xr:uid="{00000000-0005-0000-0000-0000D33D0000}"/>
    <cellStyle name="Comma [0] 4860" xfId="43642" hidden="1" xr:uid="{00000000-0005-0000-0000-0000D43D0000}"/>
    <cellStyle name="Comma [0] 4861" xfId="14168" hidden="1" xr:uid="{00000000-0005-0000-0000-0000D53D0000}"/>
    <cellStyle name="Comma [0] 4861" xfId="43556" hidden="1" xr:uid="{00000000-0005-0000-0000-0000D63D0000}"/>
    <cellStyle name="Comma [0] 4862" xfId="14128" hidden="1" xr:uid="{00000000-0005-0000-0000-0000D73D0000}"/>
    <cellStyle name="Comma [0] 4862" xfId="43516" hidden="1" xr:uid="{00000000-0005-0000-0000-0000D83D0000}"/>
    <cellStyle name="Comma [0] 4863" xfId="14259" hidden="1" xr:uid="{00000000-0005-0000-0000-0000D93D0000}"/>
    <cellStyle name="Comma [0] 4863" xfId="43647" hidden="1" xr:uid="{00000000-0005-0000-0000-0000DA3D0000}"/>
    <cellStyle name="Comma [0] 4864" xfId="14261" hidden="1" xr:uid="{00000000-0005-0000-0000-0000DB3D0000}"/>
    <cellStyle name="Comma [0] 4864" xfId="43649" hidden="1" xr:uid="{00000000-0005-0000-0000-0000DC3D0000}"/>
    <cellStyle name="Comma [0] 4865" xfId="14220" hidden="1" xr:uid="{00000000-0005-0000-0000-0000DD3D0000}"/>
    <cellStyle name="Comma [0] 4865" xfId="43608" hidden="1" xr:uid="{00000000-0005-0000-0000-0000DE3D0000}"/>
    <cellStyle name="Comma [0] 4866" xfId="14226" hidden="1" xr:uid="{00000000-0005-0000-0000-0000DF3D0000}"/>
    <cellStyle name="Comma [0] 4866" xfId="43614" hidden="1" xr:uid="{00000000-0005-0000-0000-0000E03D0000}"/>
    <cellStyle name="Comma [0] 4867" xfId="14127" hidden="1" xr:uid="{00000000-0005-0000-0000-0000E13D0000}"/>
    <cellStyle name="Comma [0] 4867" xfId="43515" hidden="1" xr:uid="{00000000-0005-0000-0000-0000E23D0000}"/>
    <cellStyle name="Comma [0] 4868" xfId="14208" hidden="1" xr:uid="{00000000-0005-0000-0000-0000E33D0000}"/>
    <cellStyle name="Comma [0] 4868" xfId="43596" hidden="1" xr:uid="{00000000-0005-0000-0000-0000E43D0000}"/>
    <cellStyle name="Comma [0] 4869" xfId="14187" hidden="1" xr:uid="{00000000-0005-0000-0000-0000E53D0000}"/>
    <cellStyle name="Comma [0] 4869" xfId="43575" hidden="1" xr:uid="{00000000-0005-0000-0000-0000E63D0000}"/>
    <cellStyle name="Comma [0] 487" xfId="5413" hidden="1" xr:uid="{00000000-0005-0000-0000-0000E73D0000}"/>
    <cellStyle name="Comma [0] 487" xfId="34801" hidden="1" xr:uid="{00000000-0005-0000-0000-0000E83D0000}"/>
    <cellStyle name="Comma [0] 4870" xfId="14265" hidden="1" xr:uid="{00000000-0005-0000-0000-0000E93D0000}"/>
    <cellStyle name="Comma [0] 4870" xfId="43653" hidden="1" xr:uid="{00000000-0005-0000-0000-0000EA3D0000}"/>
    <cellStyle name="Comma [0] 4871" xfId="14206" hidden="1" xr:uid="{00000000-0005-0000-0000-0000EB3D0000}"/>
    <cellStyle name="Comma [0] 4871" xfId="43594" hidden="1" xr:uid="{00000000-0005-0000-0000-0000EC3D0000}"/>
    <cellStyle name="Comma [0] 4872" xfId="14144" hidden="1" xr:uid="{00000000-0005-0000-0000-0000ED3D0000}"/>
    <cellStyle name="Comma [0] 4872" xfId="43532" hidden="1" xr:uid="{00000000-0005-0000-0000-0000EE3D0000}"/>
    <cellStyle name="Comma [0] 4873" xfId="14272" hidden="1" xr:uid="{00000000-0005-0000-0000-0000EF3D0000}"/>
    <cellStyle name="Comma [0] 4873" xfId="43660" hidden="1" xr:uid="{00000000-0005-0000-0000-0000F03D0000}"/>
    <cellStyle name="Comma [0] 4874" xfId="14274" hidden="1" xr:uid="{00000000-0005-0000-0000-0000F13D0000}"/>
    <cellStyle name="Comma [0] 4874" xfId="43662" hidden="1" xr:uid="{00000000-0005-0000-0000-0000F23D0000}"/>
    <cellStyle name="Comma [0] 4875" xfId="14238" hidden="1" xr:uid="{00000000-0005-0000-0000-0000F33D0000}"/>
    <cellStyle name="Comma [0] 4875" xfId="43626" hidden="1" xr:uid="{00000000-0005-0000-0000-0000F43D0000}"/>
    <cellStyle name="Comma [0] 4876" xfId="14243" hidden="1" xr:uid="{00000000-0005-0000-0000-0000F53D0000}"/>
    <cellStyle name="Comma [0] 4876" xfId="43631" hidden="1" xr:uid="{00000000-0005-0000-0000-0000F63D0000}"/>
    <cellStyle name="Comma [0] 4877" xfId="13807" hidden="1" xr:uid="{00000000-0005-0000-0000-0000F73D0000}"/>
    <cellStyle name="Comma [0] 4877" xfId="43195" hidden="1" xr:uid="{00000000-0005-0000-0000-0000F83D0000}"/>
    <cellStyle name="Comma [0] 4878" xfId="14227" hidden="1" xr:uid="{00000000-0005-0000-0000-0000F93D0000}"/>
    <cellStyle name="Comma [0] 4878" xfId="43615" hidden="1" xr:uid="{00000000-0005-0000-0000-0000FA3D0000}"/>
    <cellStyle name="Comma [0] 4879" xfId="14132" hidden="1" xr:uid="{00000000-0005-0000-0000-0000FB3D0000}"/>
    <cellStyle name="Comma [0] 4879" xfId="43520" hidden="1" xr:uid="{00000000-0005-0000-0000-0000FC3D0000}"/>
    <cellStyle name="Comma [0] 488" xfId="5399" hidden="1" xr:uid="{00000000-0005-0000-0000-0000FD3D0000}"/>
    <cellStyle name="Comma [0] 488" xfId="34787" hidden="1" xr:uid="{00000000-0005-0000-0000-0000FE3D0000}"/>
    <cellStyle name="Comma [0] 4880" xfId="14278" hidden="1" xr:uid="{00000000-0005-0000-0000-0000FF3D0000}"/>
    <cellStyle name="Comma [0] 4880" xfId="43666" hidden="1" xr:uid="{00000000-0005-0000-0000-0000003E0000}"/>
    <cellStyle name="Comma [0] 4881" xfId="14225" hidden="1" xr:uid="{00000000-0005-0000-0000-0000013E0000}"/>
    <cellStyle name="Comma [0] 4881" xfId="43613" hidden="1" xr:uid="{00000000-0005-0000-0000-0000023E0000}"/>
    <cellStyle name="Comma [0] 4882" xfId="14164" hidden="1" xr:uid="{00000000-0005-0000-0000-0000033E0000}"/>
    <cellStyle name="Comma [0] 4882" xfId="43552" hidden="1" xr:uid="{00000000-0005-0000-0000-0000043E0000}"/>
    <cellStyle name="Comma [0] 4883" xfId="14282" hidden="1" xr:uid="{00000000-0005-0000-0000-0000053E0000}"/>
    <cellStyle name="Comma [0] 4883" xfId="43670" hidden="1" xr:uid="{00000000-0005-0000-0000-0000063E0000}"/>
    <cellStyle name="Comma [0] 4884" xfId="14284" hidden="1" xr:uid="{00000000-0005-0000-0000-0000073E0000}"/>
    <cellStyle name="Comma [0] 4884" xfId="43672" hidden="1" xr:uid="{00000000-0005-0000-0000-0000083E0000}"/>
    <cellStyle name="Comma [0] 4885" xfId="14252" hidden="1" xr:uid="{00000000-0005-0000-0000-0000093E0000}"/>
    <cellStyle name="Comma [0] 4885" xfId="43640" hidden="1" xr:uid="{00000000-0005-0000-0000-00000A3E0000}"/>
    <cellStyle name="Comma [0] 4886" xfId="14256" hidden="1" xr:uid="{00000000-0005-0000-0000-00000B3E0000}"/>
    <cellStyle name="Comma [0] 4886" xfId="43644" hidden="1" xr:uid="{00000000-0005-0000-0000-00000C3E0000}"/>
    <cellStyle name="Comma [0] 4887" xfId="14146" hidden="1" xr:uid="{00000000-0005-0000-0000-00000D3E0000}"/>
    <cellStyle name="Comma [0] 4887" xfId="43534" hidden="1" xr:uid="{00000000-0005-0000-0000-00000E3E0000}"/>
    <cellStyle name="Comma [0] 4888" xfId="14244" hidden="1" xr:uid="{00000000-0005-0000-0000-00000F3E0000}"/>
    <cellStyle name="Comma [0] 4888" xfId="43632" hidden="1" xr:uid="{00000000-0005-0000-0000-0000103E0000}"/>
    <cellStyle name="Comma [0] 4889" xfId="14136" hidden="1" xr:uid="{00000000-0005-0000-0000-0000113E0000}"/>
    <cellStyle name="Comma [0] 4889" xfId="43524" hidden="1" xr:uid="{00000000-0005-0000-0000-0000123E0000}"/>
    <cellStyle name="Comma [0] 489" xfId="5386" hidden="1" xr:uid="{00000000-0005-0000-0000-0000133E0000}"/>
    <cellStyle name="Comma [0] 489" xfId="34774" hidden="1" xr:uid="{00000000-0005-0000-0000-0000143E0000}"/>
    <cellStyle name="Comma [0] 4890" xfId="14288" hidden="1" xr:uid="{00000000-0005-0000-0000-0000153E0000}"/>
    <cellStyle name="Comma [0] 4890" xfId="43676" hidden="1" xr:uid="{00000000-0005-0000-0000-0000163E0000}"/>
    <cellStyle name="Comma [0] 4891" xfId="14242" hidden="1" xr:uid="{00000000-0005-0000-0000-0000173E0000}"/>
    <cellStyle name="Comma [0] 4891" xfId="43630" hidden="1" xr:uid="{00000000-0005-0000-0000-0000183E0000}"/>
    <cellStyle name="Comma [0] 4892" xfId="14211" hidden="1" xr:uid="{00000000-0005-0000-0000-0000193E0000}"/>
    <cellStyle name="Comma [0] 4892" xfId="43599" hidden="1" xr:uid="{00000000-0005-0000-0000-00001A3E0000}"/>
    <cellStyle name="Comma [0] 4893" xfId="14292" hidden="1" xr:uid="{00000000-0005-0000-0000-00001B3E0000}"/>
    <cellStyle name="Comma [0] 4893" xfId="43680" hidden="1" xr:uid="{00000000-0005-0000-0000-00001C3E0000}"/>
    <cellStyle name="Comma [0] 4894" xfId="14294" hidden="1" xr:uid="{00000000-0005-0000-0000-00001D3E0000}"/>
    <cellStyle name="Comma [0] 4894" xfId="43682" hidden="1" xr:uid="{00000000-0005-0000-0000-00001E3E0000}"/>
    <cellStyle name="Comma [0] 4895" xfId="14280" hidden="1" xr:uid="{00000000-0005-0000-0000-00001F3E0000}"/>
    <cellStyle name="Comma [0] 4895" xfId="43668" hidden="1" xr:uid="{00000000-0005-0000-0000-0000203E0000}"/>
    <cellStyle name="Comma [0] 4896" xfId="14267" hidden="1" xr:uid="{00000000-0005-0000-0000-0000213E0000}"/>
    <cellStyle name="Comma [0] 4896" xfId="43655" hidden="1" xr:uid="{00000000-0005-0000-0000-0000223E0000}"/>
    <cellStyle name="Comma [0] 4897" xfId="14291" hidden="1" xr:uid="{00000000-0005-0000-0000-0000233E0000}"/>
    <cellStyle name="Comma [0] 4897" xfId="43679" hidden="1" xr:uid="{00000000-0005-0000-0000-0000243E0000}"/>
    <cellStyle name="Comma [0] 4898" xfId="14257" hidden="1" xr:uid="{00000000-0005-0000-0000-0000253E0000}"/>
    <cellStyle name="Comma [0] 4898" xfId="43645" hidden="1" xr:uid="{00000000-0005-0000-0000-0000263E0000}"/>
    <cellStyle name="Comma [0] 4899" xfId="14229" hidden="1" xr:uid="{00000000-0005-0000-0000-0000273E0000}"/>
    <cellStyle name="Comma [0] 4899" xfId="43617" hidden="1" xr:uid="{00000000-0005-0000-0000-0000283E0000}"/>
    <cellStyle name="Comma [0] 49" xfId="4634" hidden="1" xr:uid="{00000000-0005-0000-0000-0000293E0000}"/>
    <cellStyle name="Comma [0] 49" xfId="34022" hidden="1" xr:uid="{00000000-0005-0000-0000-00002A3E0000}"/>
    <cellStyle name="Comma [0] 490" xfId="5410" hidden="1" xr:uid="{00000000-0005-0000-0000-00002B3E0000}"/>
    <cellStyle name="Comma [0] 490" xfId="34798" hidden="1" xr:uid="{00000000-0005-0000-0000-00002C3E0000}"/>
    <cellStyle name="Comma [0] 4900" xfId="14296" hidden="1" xr:uid="{00000000-0005-0000-0000-00002D3E0000}"/>
    <cellStyle name="Comma [0] 4900" xfId="43684" hidden="1" xr:uid="{00000000-0005-0000-0000-00002E3E0000}"/>
    <cellStyle name="Comma [0] 4901" xfId="14253" hidden="1" xr:uid="{00000000-0005-0000-0000-00002F3E0000}"/>
    <cellStyle name="Comma [0] 4901" xfId="43641" hidden="1" xr:uid="{00000000-0005-0000-0000-0000303E0000}"/>
    <cellStyle name="Comma [0] 4902" xfId="14287" hidden="1" xr:uid="{00000000-0005-0000-0000-0000313E0000}"/>
    <cellStyle name="Comma [0] 4902" xfId="43675" hidden="1" xr:uid="{00000000-0005-0000-0000-0000323E0000}"/>
    <cellStyle name="Comma [0] 4903" xfId="14300" hidden="1" xr:uid="{00000000-0005-0000-0000-0000333E0000}"/>
    <cellStyle name="Comma [0] 4903" xfId="43688" hidden="1" xr:uid="{00000000-0005-0000-0000-0000343E0000}"/>
    <cellStyle name="Comma [0] 4904" xfId="14302" hidden="1" xr:uid="{00000000-0005-0000-0000-0000353E0000}"/>
    <cellStyle name="Comma [0] 4904" xfId="43690" hidden="1" xr:uid="{00000000-0005-0000-0000-0000363E0000}"/>
    <cellStyle name="Comma [0] 4905" xfId="14170" hidden="1" xr:uid="{00000000-0005-0000-0000-0000373E0000}"/>
    <cellStyle name="Comma [0] 4905" xfId="43558" hidden="1" xr:uid="{00000000-0005-0000-0000-0000383E0000}"/>
    <cellStyle name="Comma [0] 4906" xfId="14290" hidden="1" xr:uid="{00000000-0005-0000-0000-0000393E0000}"/>
    <cellStyle name="Comma [0] 4906" xfId="43678" hidden="1" xr:uid="{00000000-0005-0000-0000-00003A3E0000}"/>
    <cellStyle name="Comma [0] 4907" xfId="14230" hidden="1" xr:uid="{00000000-0005-0000-0000-00003B3E0000}"/>
    <cellStyle name="Comma [0] 4907" xfId="43618" hidden="1" xr:uid="{00000000-0005-0000-0000-00003C3E0000}"/>
    <cellStyle name="Comma [0] 4908" xfId="14264" hidden="1" xr:uid="{00000000-0005-0000-0000-00003D3E0000}"/>
    <cellStyle name="Comma [0] 4908" xfId="43652" hidden="1" xr:uid="{00000000-0005-0000-0000-00003E3E0000}"/>
    <cellStyle name="Comma [0] 4909" xfId="14277" hidden="1" xr:uid="{00000000-0005-0000-0000-00003F3E0000}"/>
    <cellStyle name="Comma [0] 4909" xfId="43665" hidden="1" xr:uid="{00000000-0005-0000-0000-0000403E0000}"/>
    <cellStyle name="Comma [0] 491" xfId="5376" hidden="1" xr:uid="{00000000-0005-0000-0000-0000413E0000}"/>
    <cellStyle name="Comma [0] 491" xfId="34764" hidden="1" xr:uid="{00000000-0005-0000-0000-0000423E0000}"/>
    <cellStyle name="Comma [0] 4910" xfId="14305" hidden="1" xr:uid="{00000000-0005-0000-0000-0000433E0000}"/>
    <cellStyle name="Comma [0] 4910" xfId="43693" hidden="1" xr:uid="{00000000-0005-0000-0000-0000443E0000}"/>
    <cellStyle name="Comma [0] 4911" xfId="14268" hidden="1" xr:uid="{00000000-0005-0000-0000-0000453E0000}"/>
    <cellStyle name="Comma [0] 4911" xfId="43656" hidden="1" xr:uid="{00000000-0005-0000-0000-0000463E0000}"/>
    <cellStyle name="Comma [0] 4912" xfId="14228" hidden="1" xr:uid="{00000000-0005-0000-0000-0000473E0000}"/>
    <cellStyle name="Comma [0] 4912" xfId="43616" hidden="1" xr:uid="{00000000-0005-0000-0000-0000483E0000}"/>
    <cellStyle name="Comma [0] 4913" xfId="14307" hidden="1" xr:uid="{00000000-0005-0000-0000-0000493E0000}"/>
    <cellStyle name="Comma [0] 4913" xfId="43695" hidden="1" xr:uid="{00000000-0005-0000-0000-00004A3E0000}"/>
    <cellStyle name="Comma [0] 4914" xfId="14309" hidden="1" xr:uid="{00000000-0005-0000-0000-00004B3E0000}"/>
    <cellStyle name="Comma [0] 4914" xfId="43697" hidden="1" xr:uid="{00000000-0005-0000-0000-00004C3E0000}"/>
    <cellStyle name="Comma [0] 4915" xfId="13821" hidden="1" xr:uid="{00000000-0005-0000-0000-00004D3E0000}"/>
    <cellStyle name="Comma [0] 4915" xfId="43209" hidden="1" xr:uid="{00000000-0005-0000-0000-00004E3E0000}"/>
    <cellStyle name="Comma [0] 4916" xfId="13818" hidden="1" xr:uid="{00000000-0005-0000-0000-00004F3E0000}"/>
    <cellStyle name="Comma [0] 4916" xfId="43206" hidden="1" xr:uid="{00000000-0005-0000-0000-0000503E0000}"/>
    <cellStyle name="Comma [0] 4917" xfId="14315" hidden="1" xr:uid="{00000000-0005-0000-0000-0000513E0000}"/>
    <cellStyle name="Comma [0] 4917" xfId="43703" hidden="1" xr:uid="{00000000-0005-0000-0000-0000523E0000}"/>
    <cellStyle name="Comma [0] 4918" xfId="14321" hidden="1" xr:uid="{00000000-0005-0000-0000-0000533E0000}"/>
    <cellStyle name="Comma [0] 4918" xfId="43709" hidden="1" xr:uid="{00000000-0005-0000-0000-0000543E0000}"/>
    <cellStyle name="Comma [0] 4919" xfId="14323" hidden="1" xr:uid="{00000000-0005-0000-0000-0000553E0000}"/>
    <cellStyle name="Comma [0] 4919" xfId="43711" hidden="1" xr:uid="{00000000-0005-0000-0000-0000563E0000}"/>
    <cellStyle name="Comma [0] 492" xfId="5348" hidden="1" xr:uid="{00000000-0005-0000-0000-0000573E0000}"/>
    <cellStyle name="Comma [0] 492" xfId="34736" hidden="1" xr:uid="{00000000-0005-0000-0000-0000583E0000}"/>
    <cellStyle name="Comma [0] 4920" xfId="14314" hidden="1" xr:uid="{00000000-0005-0000-0000-0000593E0000}"/>
    <cellStyle name="Comma [0] 4920" xfId="43702" hidden="1" xr:uid="{00000000-0005-0000-0000-00005A3E0000}"/>
    <cellStyle name="Comma [0] 4921" xfId="14319" hidden="1" xr:uid="{00000000-0005-0000-0000-00005B3E0000}"/>
    <cellStyle name="Comma [0] 4921" xfId="43707" hidden="1" xr:uid="{00000000-0005-0000-0000-00005C3E0000}"/>
    <cellStyle name="Comma [0] 4922" xfId="14325" hidden="1" xr:uid="{00000000-0005-0000-0000-00005D3E0000}"/>
    <cellStyle name="Comma [0] 4922" xfId="43713" hidden="1" xr:uid="{00000000-0005-0000-0000-00005E3E0000}"/>
    <cellStyle name="Comma [0] 4923" xfId="14327" hidden="1" xr:uid="{00000000-0005-0000-0000-00005F3E0000}"/>
    <cellStyle name="Comma [0] 4923" xfId="43715" hidden="1" xr:uid="{00000000-0005-0000-0000-0000603E0000}"/>
    <cellStyle name="Comma [0] 4924" xfId="13844" hidden="1" xr:uid="{00000000-0005-0000-0000-0000613E0000}"/>
    <cellStyle name="Comma [0] 4924" xfId="43232" hidden="1" xr:uid="{00000000-0005-0000-0000-0000623E0000}"/>
    <cellStyle name="Comma [0] 4925" xfId="13846" hidden="1" xr:uid="{00000000-0005-0000-0000-0000633E0000}"/>
    <cellStyle name="Comma [0] 4925" xfId="43234" hidden="1" xr:uid="{00000000-0005-0000-0000-0000643E0000}"/>
    <cellStyle name="Comma [0] 4926" xfId="14338" hidden="1" xr:uid="{00000000-0005-0000-0000-0000653E0000}"/>
    <cellStyle name="Comma [0] 4926" xfId="43726" hidden="1" xr:uid="{00000000-0005-0000-0000-0000663E0000}"/>
    <cellStyle name="Comma [0] 4927" xfId="14347" hidden="1" xr:uid="{00000000-0005-0000-0000-0000673E0000}"/>
    <cellStyle name="Comma [0] 4927" xfId="43735" hidden="1" xr:uid="{00000000-0005-0000-0000-0000683E0000}"/>
    <cellStyle name="Comma [0] 4928" xfId="14358" hidden="1" xr:uid="{00000000-0005-0000-0000-0000693E0000}"/>
    <cellStyle name="Comma [0] 4928" xfId="43746" hidden="1" xr:uid="{00000000-0005-0000-0000-00006A3E0000}"/>
    <cellStyle name="Comma [0] 4929" xfId="14364" hidden="1" xr:uid="{00000000-0005-0000-0000-00006B3E0000}"/>
    <cellStyle name="Comma [0] 4929" xfId="43752" hidden="1" xr:uid="{00000000-0005-0000-0000-00006C3E0000}"/>
    <cellStyle name="Comma [0] 493" xfId="5415" hidden="1" xr:uid="{00000000-0005-0000-0000-00006D3E0000}"/>
    <cellStyle name="Comma [0] 493" xfId="34803" hidden="1" xr:uid="{00000000-0005-0000-0000-00006E3E0000}"/>
    <cellStyle name="Comma [0] 4930" xfId="14346" hidden="1" xr:uid="{00000000-0005-0000-0000-00006F3E0000}"/>
    <cellStyle name="Comma [0] 4930" xfId="43734" hidden="1" xr:uid="{00000000-0005-0000-0000-0000703E0000}"/>
    <cellStyle name="Comma [0] 4931" xfId="14356" hidden="1" xr:uid="{00000000-0005-0000-0000-0000713E0000}"/>
    <cellStyle name="Comma [0] 4931" xfId="43744" hidden="1" xr:uid="{00000000-0005-0000-0000-0000723E0000}"/>
    <cellStyle name="Comma [0] 4932" xfId="14376" hidden="1" xr:uid="{00000000-0005-0000-0000-0000733E0000}"/>
    <cellStyle name="Comma [0] 4932" xfId="43764" hidden="1" xr:uid="{00000000-0005-0000-0000-0000743E0000}"/>
    <cellStyle name="Comma [0] 4933" xfId="14378" hidden="1" xr:uid="{00000000-0005-0000-0000-0000753E0000}"/>
    <cellStyle name="Comma [0] 4933" xfId="43766" hidden="1" xr:uid="{00000000-0005-0000-0000-0000763E0000}"/>
    <cellStyle name="Comma [0] 4934" xfId="14329" hidden="1" xr:uid="{00000000-0005-0000-0000-0000773E0000}"/>
    <cellStyle name="Comma [0] 4934" xfId="43717" hidden="1" xr:uid="{00000000-0005-0000-0000-0000783E0000}"/>
    <cellStyle name="Comma [0] 4935" xfId="13826" hidden="1" xr:uid="{00000000-0005-0000-0000-0000793E0000}"/>
    <cellStyle name="Comma [0] 4935" xfId="43214" hidden="1" xr:uid="{00000000-0005-0000-0000-00007A3E0000}"/>
    <cellStyle name="Comma [0] 4936" xfId="14332" hidden="1" xr:uid="{00000000-0005-0000-0000-00007B3E0000}"/>
    <cellStyle name="Comma [0] 4936" xfId="43720" hidden="1" xr:uid="{00000000-0005-0000-0000-00007C3E0000}"/>
    <cellStyle name="Comma [0] 4937" xfId="13831" hidden="1" xr:uid="{00000000-0005-0000-0000-00007D3E0000}"/>
    <cellStyle name="Comma [0] 4937" xfId="43219" hidden="1" xr:uid="{00000000-0005-0000-0000-00007E3E0000}"/>
    <cellStyle name="Comma [0] 4938" xfId="13815" hidden="1" xr:uid="{00000000-0005-0000-0000-00007F3E0000}"/>
    <cellStyle name="Comma [0] 4938" xfId="43203" hidden="1" xr:uid="{00000000-0005-0000-0000-0000803E0000}"/>
    <cellStyle name="Comma [0] 4939" xfId="14383" hidden="1" xr:uid="{00000000-0005-0000-0000-0000813E0000}"/>
    <cellStyle name="Comma [0] 4939" xfId="43771" hidden="1" xr:uid="{00000000-0005-0000-0000-0000823E0000}"/>
    <cellStyle name="Comma [0] 494" xfId="5372" hidden="1" xr:uid="{00000000-0005-0000-0000-0000833E0000}"/>
    <cellStyle name="Comma [0] 494" xfId="34760" hidden="1" xr:uid="{00000000-0005-0000-0000-0000843E0000}"/>
    <cellStyle name="Comma [0] 4940" xfId="13824" hidden="1" xr:uid="{00000000-0005-0000-0000-0000853E0000}"/>
    <cellStyle name="Comma [0] 4940" xfId="43212" hidden="1" xr:uid="{00000000-0005-0000-0000-0000863E0000}"/>
    <cellStyle name="Comma [0] 4941" xfId="13845" hidden="1" xr:uid="{00000000-0005-0000-0000-0000873E0000}"/>
    <cellStyle name="Comma [0] 4941" xfId="43233" hidden="1" xr:uid="{00000000-0005-0000-0000-0000883E0000}"/>
    <cellStyle name="Comma [0] 4942" xfId="14395" hidden="1" xr:uid="{00000000-0005-0000-0000-0000893E0000}"/>
    <cellStyle name="Comma [0] 4942" xfId="43783" hidden="1" xr:uid="{00000000-0005-0000-0000-00008A3E0000}"/>
    <cellStyle name="Comma [0] 4943" xfId="14397" hidden="1" xr:uid="{00000000-0005-0000-0000-00008B3E0000}"/>
    <cellStyle name="Comma [0] 4943" xfId="43785" hidden="1" xr:uid="{00000000-0005-0000-0000-00008C3E0000}"/>
    <cellStyle name="Comma [0] 4944" xfId="14386" hidden="1" xr:uid="{00000000-0005-0000-0000-00008D3E0000}"/>
    <cellStyle name="Comma [0] 4944" xfId="43774" hidden="1" xr:uid="{00000000-0005-0000-0000-00008E3E0000}"/>
    <cellStyle name="Comma [0] 4945" xfId="14394" hidden="1" xr:uid="{00000000-0005-0000-0000-00008F3E0000}"/>
    <cellStyle name="Comma [0] 4945" xfId="43782" hidden="1" xr:uid="{00000000-0005-0000-0000-0000903E0000}"/>
    <cellStyle name="Comma [0] 4946" xfId="13828" hidden="1" xr:uid="{00000000-0005-0000-0000-0000913E0000}"/>
    <cellStyle name="Comma [0] 4946" xfId="43216" hidden="1" xr:uid="{00000000-0005-0000-0000-0000923E0000}"/>
    <cellStyle name="Comma [0] 4947" xfId="14380" hidden="1" xr:uid="{00000000-0005-0000-0000-0000933E0000}"/>
    <cellStyle name="Comma [0] 4947" xfId="43768" hidden="1" xr:uid="{00000000-0005-0000-0000-0000943E0000}"/>
    <cellStyle name="Comma [0] 4948" xfId="14413" hidden="1" xr:uid="{00000000-0005-0000-0000-0000953E0000}"/>
    <cellStyle name="Comma [0] 4948" xfId="43801" hidden="1" xr:uid="{00000000-0005-0000-0000-0000963E0000}"/>
    <cellStyle name="Comma [0] 4949" xfId="14421" hidden="1" xr:uid="{00000000-0005-0000-0000-0000973E0000}"/>
    <cellStyle name="Comma [0] 4949" xfId="43809" hidden="1" xr:uid="{00000000-0005-0000-0000-0000983E0000}"/>
    <cellStyle name="Comma [0] 495" xfId="5406" hidden="1" xr:uid="{00000000-0005-0000-0000-0000993E0000}"/>
    <cellStyle name="Comma [0] 495" xfId="34794" hidden="1" xr:uid="{00000000-0005-0000-0000-00009A3E0000}"/>
    <cellStyle name="Comma [0] 4950" xfId="14330" hidden="1" xr:uid="{00000000-0005-0000-0000-00009B3E0000}"/>
    <cellStyle name="Comma [0] 4950" xfId="43718" hidden="1" xr:uid="{00000000-0005-0000-0000-00009C3E0000}"/>
    <cellStyle name="Comma [0] 4951" xfId="14409" hidden="1" xr:uid="{00000000-0005-0000-0000-00009D3E0000}"/>
    <cellStyle name="Comma [0] 4951" xfId="43797" hidden="1" xr:uid="{00000000-0005-0000-0000-00009E3E0000}"/>
    <cellStyle name="Comma [0] 4952" xfId="14430" hidden="1" xr:uid="{00000000-0005-0000-0000-00009F3E0000}"/>
    <cellStyle name="Comma [0] 4952" xfId="43818" hidden="1" xr:uid="{00000000-0005-0000-0000-0000A03E0000}"/>
    <cellStyle name="Comma [0] 4953" xfId="14432" hidden="1" xr:uid="{00000000-0005-0000-0000-0000A13E0000}"/>
    <cellStyle name="Comma [0] 4953" xfId="43820" hidden="1" xr:uid="{00000000-0005-0000-0000-0000A23E0000}"/>
    <cellStyle name="Comma [0] 4954" xfId="14391" hidden="1" xr:uid="{00000000-0005-0000-0000-0000A33E0000}"/>
    <cellStyle name="Comma [0] 4954" xfId="43779" hidden="1" xr:uid="{00000000-0005-0000-0000-0000A43E0000}"/>
    <cellStyle name="Comma [0] 4955" xfId="14336" hidden="1" xr:uid="{00000000-0005-0000-0000-0000A53E0000}"/>
    <cellStyle name="Comma [0] 4955" xfId="43724" hidden="1" xr:uid="{00000000-0005-0000-0000-0000A63E0000}"/>
    <cellStyle name="Comma [0] 4956" xfId="14389" hidden="1" xr:uid="{00000000-0005-0000-0000-0000A73E0000}"/>
    <cellStyle name="Comma [0] 4956" xfId="43777" hidden="1" xr:uid="{00000000-0005-0000-0000-0000A83E0000}"/>
    <cellStyle name="Comma [0] 4957" xfId="14373" hidden="1" xr:uid="{00000000-0005-0000-0000-0000A93E0000}"/>
    <cellStyle name="Comma [0] 4957" xfId="43761" hidden="1" xr:uid="{00000000-0005-0000-0000-0000AA3E0000}"/>
    <cellStyle name="Comma [0] 4958" xfId="14369" hidden="1" xr:uid="{00000000-0005-0000-0000-0000AB3E0000}"/>
    <cellStyle name="Comma [0] 4958" xfId="43757" hidden="1" xr:uid="{00000000-0005-0000-0000-0000AC3E0000}"/>
    <cellStyle name="Comma [0] 4959" xfId="14440" hidden="1" xr:uid="{00000000-0005-0000-0000-0000AD3E0000}"/>
    <cellStyle name="Comma [0] 4959" xfId="43828" hidden="1" xr:uid="{00000000-0005-0000-0000-0000AE3E0000}"/>
    <cellStyle name="Comma [0] 496" xfId="5419" hidden="1" xr:uid="{00000000-0005-0000-0000-0000AF3E0000}"/>
    <cellStyle name="Comma [0] 496" xfId="34807" hidden="1" xr:uid="{00000000-0005-0000-0000-0000B03E0000}"/>
    <cellStyle name="Comma [0] 4960" xfId="14312" hidden="1" xr:uid="{00000000-0005-0000-0000-0000B13E0000}"/>
    <cellStyle name="Comma [0] 4960" xfId="43700" hidden="1" xr:uid="{00000000-0005-0000-0000-0000B23E0000}"/>
    <cellStyle name="Comma [0] 4961" xfId="13794" hidden="1" xr:uid="{00000000-0005-0000-0000-0000B33E0000}"/>
    <cellStyle name="Comma [0] 4961" xfId="43182" hidden="1" xr:uid="{00000000-0005-0000-0000-0000B43E0000}"/>
    <cellStyle name="Comma [0] 4962" xfId="14448" hidden="1" xr:uid="{00000000-0005-0000-0000-0000B53E0000}"/>
    <cellStyle name="Comma [0] 4962" xfId="43836" hidden="1" xr:uid="{00000000-0005-0000-0000-0000B63E0000}"/>
    <cellStyle name="Comma [0] 4963" xfId="14450" hidden="1" xr:uid="{00000000-0005-0000-0000-0000B73E0000}"/>
    <cellStyle name="Comma [0] 4963" xfId="43838" hidden="1" xr:uid="{00000000-0005-0000-0000-0000B83E0000}"/>
    <cellStyle name="Comma [0] 4964" xfId="14399" hidden="1" xr:uid="{00000000-0005-0000-0000-0000B93E0000}"/>
    <cellStyle name="Comma [0] 4964" xfId="43787" hidden="1" xr:uid="{00000000-0005-0000-0000-0000BA3E0000}"/>
    <cellStyle name="Comma [0] 4965" xfId="14375" hidden="1" xr:uid="{00000000-0005-0000-0000-0000BB3E0000}"/>
    <cellStyle name="Comma [0] 4965" xfId="43763" hidden="1" xr:uid="{00000000-0005-0000-0000-0000BC3E0000}"/>
    <cellStyle name="Comma [0] 4966" xfId="14410" hidden="1" xr:uid="{00000000-0005-0000-0000-0000BD3E0000}"/>
    <cellStyle name="Comma [0] 4966" xfId="43798" hidden="1" xr:uid="{00000000-0005-0000-0000-0000BE3E0000}"/>
    <cellStyle name="Comma [0] 4967" xfId="14342" hidden="1" xr:uid="{00000000-0005-0000-0000-0000BF3E0000}"/>
    <cellStyle name="Comma [0] 4967" xfId="43730" hidden="1" xr:uid="{00000000-0005-0000-0000-0000C03E0000}"/>
    <cellStyle name="Comma [0] 4968" xfId="14412" hidden="1" xr:uid="{00000000-0005-0000-0000-0000C13E0000}"/>
    <cellStyle name="Comma [0] 4968" xfId="43800" hidden="1" xr:uid="{00000000-0005-0000-0000-0000C23E0000}"/>
    <cellStyle name="Comma [0] 4969" xfId="14457" hidden="1" xr:uid="{00000000-0005-0000-0000-0000C33E0000}"/>
    <cellStyle name="Comma [0] 4969" xfId="43845" hidden="1" xr:uid="{00000000-0005-0000-0000-0000C43E0000}"/>
    <cellStyle name="Comma [0] 497" xfId="5421" hidden="1" xr:uid="{00000000-0005-0000-0000-0000C53E0000}"/>
    <cellStyle name="Comma [0] 497" xfId="34809" hidden="1" xr:uid="{00000000-0005-0000-0000-0000C63E0000}"/>
    <cellStyle name="Comma [0] 4970" xfId="14400" hidden="1" xr:uid="{00000000-0005-0000-0000-0000C73E0000}"/>
    <cellStyle name="Comma [0] 4970" xfId="43788" hidden="1" xr:uid="{00000000-0005-0000-0000-0000C83E0000}"/>
    <cellStyle name="Comma [0] 4971" xfId="14357" hidden="1" xr:uid="{00000000-0005-0000-0000-0000C93E0000}"/>
    <cellStyle name="Comma [0] 4971" xfId="43745" hidden="1" xr:uid="{00000000-0005-0000-0000-0000CA3E0000}"/>
    <cellStyle name="Comma [0] 4972" xfId="14463" hidden="1" xr:uid="{00000000-0005-0000-0000-0000CB3E0000}"/>
    <cellStyle name="Comma [0] 4972" xfId="43851" hidden="1" xr:uid="{00000000-0005-0000-0000-0000CC3E0000}"/>
    <cellStyle name="Comma [0] 4973" xfId="14465" hidden="1" xr:uid="{00000000-0005-0000-0000-0000CD3E0000}"/>
    <cellStyle name="Comma [0] 4973" xfId="43853" hidden="1" xr:uid="{00000000-0005-0000-0000-0000CE3E0000}"/>
    <cellStyle name="Comma [0] 4974" xfId="14418" hidden="1" xr:uid="{00000000-0005-0000-0000-0000CF3E0000}"/>
    <cellStyle name="Comma [0] 4974" xfId="43806" hidden="1" xr:uid="{00000000-0005-0000-0000-0000D03E0000}"/>
    <cellStyle name="Comma [0] 4975" xfId="14424" hidden="1" xr:uid="{00000000-0005-0000-0000-0000D13E0000}"/>
    <cellStyle name="Comma [0] 4975" xfId="43812" hidden="1" xr:uid="{00000000-0005-0000-0000-0000D23E0000}"/>
    <cellStyle name="Comma [0] 4976" xfId="14311" hidden="1" xr:uid="{00000000-0005-0000-0000-0000D33E0000}"/>
    <cellStyle name="Comma [0] 4976" xfId="43699" hidden="1" xr:uid="{00000000-0005-0000-0000-0000D43E0000}"/>
    <cellStyle name="Comma [0] 4977" xfId="14374" hidden="1" xr:uid="{00000000-0005-0000-0000-0000D53E0000}"/>
    <cellStyle name="Comma [0] 4977" xfId="43762" hidden="1" xr:uid="{00000000-0005-0000-0000-0000D63E0000}"/>
    <cellStyle name="Comma [0] 4978" xfId="14382" hidden="1" xr:uid="{00000000-0005-0000-0000-0000D73E0000}"/>
    <cellStyle name="Comma [0] 4978" xfId="43770" hidden="1" xr:uid="{00000000-0005-0000-0000-0000D83E0000}"/>
    <cellStyle name="Comma [0] 4979" xfId="14471" hidden="1" xr:uid="{00000000-0005-0000-0000-0000D93E0000}"/>
    <cellStyle name="Comma [0] 4979" xfId="43859" hidden="1" xr:uid="{00000000-0005-0000-0000-0000DA3E0000}"/>
    <cellStyle name="Comma [0] 498" xfId="5289" hidden="1" xr:uid="{00000000-0005-0000-0000-0000DB3E0000}"/>
    <cellStyle name="Comma [0] 498" xfId="34677" hidden="1" xr:uid="{00000000-0005-0000-0000-0000DC3E0000}"/>
    <cellStyle name="Comma [0] 4980" xfId="14385" hidden="1" xr:uid="{00000000-0005-0000-0000-0000DD3E0000}"/>
    <cellStyle name="Comma [0] 4980" xfId="43773" hidden="1" xr:uid="{00000000-0005-0000-0000-0000DE3E0000}"/>
    <cellStyle name="Comma [0] 4981" xfId="14345" hidden="1" xr:uid="{00000000-0005-0000-0000-0000DF3E0000}"/>
    <cellStyle name="Comma [0] 4981" xfId="43733" hidden="1" xr:uid="{00000000-0005-0000-0000-0000E03E0000}"/>
    <cellStyle name="Comma [0] 4982" xfId="14476" hidden="1" xr:uid="{00000000-0005-0000-0000-0000E13E0000}"/>
    <cellStyle name="Comma [0] 4982" xfId="43864" hidden="1" xr:uid="{00000000-0005-0000-0000-0000E23E0000}"/>
    <cellStyle name="Comma [0] 4983" xfId="14478" hidden="1" xr:uid="{00000000-0005-0000-0000-0000E33E0000}"/>
    <cellStyle name="Comma [0] 4983" xfId="43866" hidden="1" xr:uid="{00000000-0005-0000-0000-0000E43E0000}"/>
    <cellStyle name="Comma [0] 4984" xfId="14437" hidden="1" xr:uid="{00000000-0005-0000-0000-0000E53E0000}"/>
    <cellStyle name="Comma [0] 4984" xfId="43825" hidden="1" xr:uid="{00000000-0005-0000-0000-0000E63E0000}"/>
    <cellStyle name="Comma [0] 4985" xfId="14443" hidden="1" xr:uid="{00000000-0005-0000-0000-0000E73E0000}"/>
    <cellStyle name="Comma [0] 4985" xfId="43831" hidden="1" xr:uid="{00000000-0005-0000-0000-0000E83E0000}"/>
    <cellStyle name="Comma [0] 4986" xfId="14344" hidden="1" xr:uid="{00000000-0005-0000-0000-0000E93E0000}"/>
    <cellStyle name="Comma [0] 4986" xfId="43732" hidden="1" xr:uid="{00000000-0005-0000-0000-0000EA3E0000}"/>
    <cellStyle name="Comma [0] 4987" xfId="14425" hidden="1" xr:uid="{00000000-0005-0000-0000-0000EB3E0000}"/>
    <cellStyle name="Comma [0] 4987" xfId="43813" hidden="1" xr:uid="{00000000-0005-0000-0000-0000EC3E0000}"/>
    <cellStyle name="Comma [0] 4988" xfId="14404" hidden="1" xr:uid="{00000000-0005-0000-0000-0000ED3E0000}"/>
    <cellStyle name="Comma [0] 4988" xfId="43792" hidden="1" xr:uid="{00000000-0005-0000-0000-0000EE3E0000}"/>
    <cellStyle name="Comma [0] 4989" xfId="14482" hidden="1" xr:uid="{00000000-0005-0000-0000-0000EF3E0000}"/>
    <cellStyle name="Comma [0] 4989" xfId="43870" hidden="1" xr:uid="{00000000-0005-0000-0000-0000F03E0000}"/>
    <cellStyle name="Comma [0] 499" xfId="5409" hidden="1" xr:uid="{00000000-0005-0000-0000-0000F13E0000}"/>
    <cellStyle name="Comma [0] 499" xfId="34797" hidden="1" xr:uid="{00000000-0005-0000-0000-0000F23E0000}"/>
    <cellStyle name="Comma [0] 4990" xfId="14423" hidden="1" xr:uid="{00000000-0005-0000-0000-0000F33E0000}"/>
    <cellStyle name="Comma [0] 4990" xfId="43811" hidden="1" xr:uid="{00000000-0005-0000-0000-0000F43E0000}"/>
    <cellStyle name="Comma [0] 4991" xfId="14361" hidden="1" xr:uid="{00000000-0005-0000-0000-0000F53E0000}"/>
    <cellStyle name="Comma [0] 4991" xfId="43749" hidden="1" xr:uid="{00000000-0005-0000-0000-0000F63E0000}"/>
    <cellStyle name="Comma [0] 4992" xfId="14489" hidden="1" xr:uid="{00000000-0005-0000-0000-0000F73E0000}"/>
    <cellStyle name="Comma [0] 4992" xfId="43877" hidden="1" xr:uid="{00000000-0005-0000-0000-0000F83E0000}"/>
    <cellStyle name="Comma [0] 4993" xfId="14491" hidden="1" xr:uid="{00000000-0005-0000-0000-0000F93E0000}"/>
    <cellStyle name="Comma [0] 4993" xfId="43879" hidden="1" xr:uid="{00000000-0005-0000-0000-0000FA3E0000}"/>
    <cellStyle name="Comma [0] 4994" xfId="14455" hidden="1" xr:uid="{00000000-0005-0000-0000-0000FB3E0000}"/>
    <cellStyle name="Comma [0] 4994" xfId="43843" hidden="1" xr:uid="{00000000-0005-0000-0000-0000FC3E0000}"/>
    <cellStyle name="Comma [0] 4995" xfId="14460" hidden="1" xr:uid="{00000000-0005-0000-0000-0000FD3E0000}"/>
    <cellStyle name="Comma [0] 4995" xfId="43848" hidden="1" xr:uid="{00000000-0005-0000-0000-0000FE3E0000}"/>
    <cellStyle name="Comma [0] 4996" xfId="13825" hidden="1" xr:uid="{00000000-0005-0000-0000-0000FF3E0000}"/>
    <cellStyle name="Comma [0] 4996" xfId="43213" hidden="1" xr:uid="{00000000-0005-0000-0000-0000003F0000}"/>
    <cellStyle name="Comma [0] 4997" xfId="14444" hidden="1" xr:uid="{00000000-0005-0000-0000-0000013F0000}"/>
    <cellStyle name="Comma [0] 4997" xfId="43832" hidden="1" xr:uid="{00000000-0005-0000-0000-0000023F0000}"/>
    <cellStyle name="Comma [0] 4998" xfId="14349" hidden="1" xr:uid="{00000000-0005-0000-0000-0000033F0000}"/>
    <cellStyle name="Comma [0] 4998" xfId="43737" hidden="1" xr:uid="{00000000-0005-0000-0000-0000043F0000}"/>
    <cellStyle name="Comma [0] 4999" xfId="14495" hidden="1" xr:uid="{00000000-0005-0000-0000-0000053F0000}"/>
    <cellStyle name="Comma [0] 4999" xfId="43883" hidden="1" xr:uid="{00000000-0005-0000-0000-0000063F0000}"/>
    <cellStyle name="Comma [0] 5" xfId="62171" hidden="1" xr:uid="{00000000-0005-0000-0000-0000313F0000}"/>
    <cellStyle name="Comma [0] 5" xfId="4512" hidden="1" xr:uid="{00000000-0005-0000-0000-0000233F0000}"/>
    <cellStyle name="Comma [0] 5" xfId="33901" hidden="1" xr:uid="{00000000-0005-0000-0000-0000243F0000}"/>
    <cellStyle name="Comma [0] 5" xfId="2130" hidden="1" xr:uid="{00000000-0005-0000-0000-00001F3F0000}"/>
    <cellStyle name="Comma [0] 5" xfId="2294" hidden="1" xr:uid="{00000000-0005-0000-0000-0000203F0000}"/>
    <cellStyle name="Comma [0] 5" xfId="2279" hidden="1" xr:uid="{00000000-0005-0000-0000-0000213F0000}"/>
    <cellStyle name="Comma [0] 5" xfId="2115" hidden="1" xr:uid="{00000000-0005-0000-0000-0000223F0000}"/>
    <cellStyle name="Comma [0] 5" xfId="1308" hidden="1" xr:uid="{00000000-0005-0000-0000-0000143F0000}"/>
    <cellStyle name="Comma [0] 5" xfId="1292" hidden="1" xr:uid="{00000000-0005-0000-0000-0000153F0000}"/>
    <cellStyle name="Comma [0] 5" xfId="1128" hidden="1" xr:uid="{00000000-0005-0000-0000-0000163F0000}"/>
    <cellStyle name="Comma [0] 5" xfId="61266" hidden="1" xr:uid="{00000000-0005-0000-0000-0000263F0000}"/>
    <cellStyle name="Comma [0] 5" xfId="63064" hidden="1" xr:uid="{00000000-0005-0000-0000-00003C3F0000}"/>
    <cellStyle name="Comma [0] 5" xfId="61184" hidden="1" xr:uid="{00000000-0005-0000-0000-0000253F0000}"/>
    <cellStyle name="Comma [0] 5" xfId="448" hidden="1" xr:uid="{00000000-0005-0000-0000-00000E3F0000}"/>
    <cellStyle name="Comma [0] 5" xfId="801" hidden="1" xr:uid="{00000000-0005-0000-0000-00000F3F0000}"/>
    <cellStyle name="Comma [0] 5" xfId="966" hidden="1" xr:uid="{00000000-0005-0000-0000-0000103F0000}"/>
    <cellStyle name="Comma [0] 5" xfId="280" hidden="1" xr:uid="{00000000-0005-0000-0000-0000083F0000}"/>
    <cellStyle name="Comma [0] 5" xfId="264" hidden="1" xr:uid="{00000000-0005-0000-0000-0000093F0000}"/>
    <cellStyle name="Comma [0] 5" xfId="100" hidden="1" xr:uid="{00000000-0005-0000-0000-00000A3F0000}"/>
    <cellStyle name="Comma [0] 5" xfId="463" hidden="1" xr:uid="{00000000-0005-0000-0000-00000B3F0000}"/>
    <cellStyle name="Comma [0] 5" xfId="628" hidden="1" xr:uid="{00000000-0005-0000-0000-00000C3F0000}"/>
    <cellStyle name="Comma [0] 5" xfId="612" hidden="1" xr:uid="{00000000-0005-0000-0000-00000D3F0000}"/>
    <cellStyle name="Comma [0] 5" xfId="62253" hidden="1" xr:uid="{00000000-0005-0000-0000-0000323F0000}"/>
    <cellStyle name="Comma [0] 5" xfId="62089" hidden="1" xr:uid="{00000000-0005-0000-0000-0000303F0000}"/>
    <cellStyle name="Comma [0] 5" xfId="62902" hidden="1" xr:uid="{00000000-0005-0000-0000-00003A3F0000}"/>
    <cellStyle name="Comma [0] 5" xfId="62982" hidden="1" xr:uid="{00000000-0005-0000-0000-00003B3F0000}"/>
    <cellStyle name="Comma [0] 5" xfId="62572" hidden="1" xr:uid="{00000000-0005-0000-0000-0000363F0000}"/>
    <cellStyle name="Comma [0] 5" xfId="62656" hidden="1" xr:uid="{00000000-0005-0000-0000-0000373F0000}"/>
    <cellStyle name="Comma [0] 5" xfId="62738" hidden="1" xr:uid="{00000000-0005-0000-0000-0000383F0000}"/>
    <cellStyle name="Comma [0] 5" xfId="62820" hidden="1" xr:uid="{00000000-0005-0000-0000-0000393F0000}"/>
    <cellStyle name="Comma [0] 5" xfId="1143" hidden="1" xr:uid="{00000000-0005-0000-0000-0000133F0000}"/>
    <cellStyle name="Comma [0] 5" xfId="950" hidden="1" xr:uid="{00000000-0005-0000-0000-0000113F0000}"/>
    <cellStyle name="Comma [0] 5" xfId="1799" hidden="1" xr:uid="{00000000-0005-0000-0000-00001B3F0000}"/>
    <cellStyle name="Comma [0] 5" xfId="1964" hidden="1" xr:uid="{00000000-0005-0000-0000-00001C3F0000}"/>
    <cellStyle name="Comma [0] 5" xfId="1471" hidden="1" xr:uid="{00000000-0005-0000-0000-0000173F0000}"/>
    <cellStyle name="Comma [0] 5" xfId="1636" hidden="1" xr:uid="{00000000-0005-0000-0000-0000183F0000}"/>
    <cellStyle name="Comma [0] 5" xfId="1620" hidden="1" xr:uid="{00000000-0005-0000-0000-0000193F0000}"/>
    <cellStyle name="Comma [0] 5" xfId="1456" hidden="1" xr:uid="{00000000-0005-0000-0000-00001A3F0000}"/>
    <cellStyle name="Comma [0] 5" xfId="62333" hidden="1" xr:uid="{00000000-0005-0000-0000-0000333F0000}"/>
    <cellStyle name="Comma [0] 5" xfId="62415" hidden="1" xr:uid="{00000000-0005-0000-0000-0000343F0000}"/>
    <cellStyle name="Comma [0] 5" xfId="62490" hidden="1" xr:uid="{00000000-0005-0000-0000-0000353F0000}"/>
    <cellStyle name="Comma [0] 5" xfId="1784" hidden="1" xr:uid="{00000000-0005-0000-0000-00001E3F0000}"/>
    <cellStyle name="Comma [0] 5" xfId="115" hidden="1" xr:uid="{00000000-0005-0000-0000-0000073F0000}"/>
    <cellStyle name="Comma [0] 5" xfId="1948" hidden="1" xr:uid="{00000000-0005-0000-0000-00001D3F0000}"/>
    <cellStyle name="Comma [0] 5" xfId="61841" hidden="1" xr:uid="{00000000-0005-0000-0000-00002D3F0000}"/>
    <cellStyle name="Comma [0] 5" xfId="61923" hidden="1" xr:uid="{00000000-0005-0000-0000-00002E3F0000}"/>
    <cellStyle name="Comma [0] 5" xfId="62007" hidden="1" xr:uid="{00000000-0005-0000-0000-00002F3F0000}"/>
    <cellStyle name="Comma [0] 5" xfId="61350" hidden="1" xr:uid="{00000000-0005-0000-0000-0000273F0000}"/>
    <cellStyle name="Comma [0] 5" xfId="61432" hidden="1" xr:uid="{00000000-0005-0000-0000-0000283F0000}"/>
    <cellStyle name="Comma [0] 5" xfId="61515" hidden="1" xr:uid="{00000000-0005-0000-0000-0000293F0000}"/>
    <cellStyle name="Comma [0] 5" xfId="61597" hidden="1" xr:uid="{00000000-0005-0000-0000-00002A3F0000}"/>
    <cellStyle name="Comma [0] 5" xfId="61677" hidden="1" xr:uid="{00000000-0005-0000-0000-00002B3F0000}"/>
    <cellStyle name="Comma [0] 5" xfId="61759" hidden="1" xr:uid="{00000000-0005-0000-0000-00002C3F0000}"/>
    <cellStyle name="Comma [0] 5" xfId="786" hidden="1" xr:uid="{00000000-0005-0000-0000-0000123F0000}"/>
    <cellStyle name="Comma [0] 50" xfId="4636" hidden="1" xr:uid="{00000000-0005-0000-0000-00003D3F0000}"/>
    <cellStyle name="Comma [0] 50" xfId="34024" hidden="1" xr:uid="{00000000-0005-0000-0000-00003E3F0000}"/>
    <cellStyle name="Comma [0] 500" xfId="5349" hidden="1" xr:uid="{00000000-0005-0000-0000-00003F3F0000}"/>
    <cellStyle name="Comma [0] 500" xfId="34737" hidden="1" xr:uid="{00000000-0005-0000-0000-0000403F0000}"/>
    <cellStyle name="Comma [0] 5000" xfId="14442" hidden="1" xr:uid="{00000000-0005-0000-0000-0000413F0000}"/>
    <cellStyle name="Comma [0] 5000" xfId="43830" hidden="1" xr:uid="{00000000-0005-0000-0000-0000423F0000}"/>
    <cellStyle name="Comma [0] 5001" xfId="14381" hidden="1" xr:uid="{00000000-0005-0000-0000-0000433F0000}"/>
    <cellStyle name="Comma [0] 5001" xfId="43769" hidden="1" xr:uid="{00000000-0005-0000-0000-0000443F0000}"/>
    <cellStyle name="Comma [0] 5002" xfId="14499" hidden="1" xr:uid="{00000000-0005-0000-0000-0000453F0000}"/>
    <cellStyle name="Comma [0] 5002" xfId="43887" hidden="1" xr:uid="{00000000-0005-0000-0000-0000463F0000}"/>
    <cellStyle name="Comma [0] 5003" xfId="14501" hidden="1" xr:uid="{00000000-0005-0000-0000-0000473F0000}"/>
    <cellStyle name="Comma [0] 5003" xfId="43889" hidden="1" xr:uid="{00000000-0005-0000-0000-0000483F0000}"/>
    <cellStyle name="Comma [0] 5004" xfId="14469" hidden="1" xr:uid="{00000000-0005-0000-0000-0000493F0000}"/>
    <cellStyle name="Comma [0] 5004" xfId="43857" hidden="1" xr:uid="{00000000-0005-0000-0000-00004A3F0000}"/>
    <cellStyle name="Comma [0] 5005" xfId="14473" hidden="1" xr:uid="{00000000-0005-0000-0000-00004B3F0000}"/>
    <cellStyle name="Comma [0] 5005" xfId="43861" hidden="1" xr:uid="{00000000-0005-0000-0000-00004C3F0000}"/>
    <cellStyle name="Comma [0] 5006" xfId="14363" hidden="1" xr:uid="{00000000-0005-0000-0000-00004D3F0000}"/>
    <cellStyle name="Comma [0] 5006" xfId="43751" hidden="1" xr:uid="{00000000-0005-0000-0000-00004E3F0000}"/>
    <cellStyle name="Comma [0] 5007" xfId="14461" hidden="1" xr:uid="{00000000-0005-0000-0000-00004F3F0000}"/>
    <cellStyle name="Comma [0] 5007" xfId="43849" hidden="1" xr:uid="{00000000-0005-0000-0000-0000503F0000}"/>
    <cellStyle name="Comma [0] 5008" xfId="14353" hidden="1" xr:uid="{00000000-0005-0000-0000-0000513F0000}"/>
    <cellStyle name="Comma [0] 5008" xfId="43741" hidden="1" xr:uid="{00000000-0005-0000-0000-0000523F0000}"/>
    <cellStyle name="Comma [0] 5009" xfId="14505" hidden="1" xr:uid="{00000000-0005-0000-0000-0000533F0000}"/>
    <cellStyle name="Comma [0] 5009" xfId="43893" hidden="1" xr:uid="{00000000-0005-0000-0000-0000543F0000}"/>
    <cellStyle name="Comma [0] 501" xfId="5383" hidden="1" xr:uid="{00000000-0005-0000-0000-0000553F0000}"/>
    <cellStyle name="Comma [0] 501" xfId="34771" hidden="1" xr:uid="{00000000-0005-0000-0000-0000563F0000}"/>
    <cellStyle name="Comma [0] 5010" xfId="14459" hidden="1" xr:uid="{00000000-0005-0000-0000-0000573F0000}"/>
    <cellStyle name="Comma [0] 5010" xfId="43847" hidden="1" xr:uid="{00000000-0005-0000-0000-0000583F0000}"/>
    <cellStyle name="Comma [0] 5011" xfId="14428" hidden="1" xr:uid="{00000000-0005-0000-0000-0000593F0000}"/>
    <cellStyle name="Comma [0] 5011" xfId="43816" hidden="1" xr:uid="{00000000-0005-0000-0000-00005A3F0000}"/>
    <cellStyle name="Comma [0] 5012" xfId="14509" hidden="1" xr:uid="{00000000-0005-0000-0000-00005B3F0000}"/>
    <cellStyle name="Comma [0] 5012" xfId="43897" hidden="1" xr:uid="{00000000-0005-0000-0000-00005C3F0000}"/>
    <cellStyle name="Comma [0] 5013" xfId="14511" hidden="1" xr:uid="{00000000-0005-0000-0000-00005D3F0000}"/>
    <cellStyle name="Comma [0] 5013" xfId="43899" hidden="1" xr:uid="{00000000-0005-0000-0000-00005E3F0000}"/>
    <cellStyle name="Comma [0] 5014" xfId="14497" hidden="1" xr:uid="{00000000-0005-0000-0000-00005F3F0000}"/>
    <cellStyle name="Comma [0] 5014" xfId="43885" hidden="1" xr:uid="{00000000-0005-0000-0000-0000603F0000}"/>
    <cellStyle name="Comma [0] 5015" xfId="14484" hidden="1" xr:uid="{00000000-0005-0000-0000-0000613F0000}"/>
    <cellStyle name="Comma [0] 5015" xfId="43872" hidden="1" xr:uid="{00000000-0005-0000-0000-0000623F0000}"/>
    <cellStyle name="Comma [0] 5016" xfId="14508" hidden="1" xr:uid="{00000000-0005-0000-0000-0000633F0000}"/>
    <cellStyle name="Comma [0] 5016" xfId="43896" hidden="1" xr:uid="{00000000-0005-0000-0000-0000643F0000}"/>
    <cellStyle name="Comma [0] 5017" xfId="14474" hidden="1" xr:uid="{00000000-0005-0000-0000-0000653F0000}"/>
    <cellStyle name="Comma [0] 5017" xfId="43862" hidden="1" xr:uid="{00000000-0005-0000-0000-0000663F0000}"/>
    <cellStyle name="Comma [0] 5018" xfId="14446" hidden="1" xr:uid="{00000000-0005-0000-0000-0000673F0000}"/>
    <cellStyle name="Comma [0] 5018" xfId="43834" hidden="1" xr:uid="{00000000-0005-0000-0000-0000683F0000}"/>
    <cellStyle name="Comma [0] 5019" xfId="14513" hidden="1" xr:uid="{00000000-0005-0000-0000-0000693F0000}"/>
    <cellStyle name="Comma [0] 5019" xfId="43901" hidden="1" xr:uid="{00000000-0005-0000-0000-00006A3F0000}"/>
    <cellStyle name="Comma [0] 502" xfId="5396" hidden="1" xr:uid="{00000000-0005-0000-0000-00006B3F0000}"/>
    <cellStyle name="Comma [0] 502" xfId="34784" hidden="1" xr:uid="{00000000-0005-0000-0000-00006C3F0000}"/>
    <cellStyle name="Comma [0] 5020" xfId="14470" hidden="1" xr:uid="{00000000-0005-0000-0000-00006D3F0000}"/>
    <cellStyle name="Comma [0] 5020" xfId="43858" hidden="1" xr:uid="{00000000-0005-0000-0000-00006E3F0000}"/>
    <cellStyle name="Comma [0] 5021" xfId="14504" hidden="1" xr:uid="{00000000-0005-0000-0000-00006F3F0000}"/>
    <cellStyle name="Comma [0] 5021" xfId="43892" hidden="1" xr:uid="{00000000-0005-0000-0000-0000703F0000}"/>
    <cellStyle name="Comma [0] 5022" xfId="14517" hidden="1" xr:uid="{00000000-0005-0000-0000-0000713F0000}"/>
    <cellStyle name="Comma [0] 5022" xfId="43905" hidden="1" xr:uid="{00000000-0005-0000-0000-0000723F0000}"/>
    <cellStyle name="Comma [0] 5023" xfId="14519" hidden="1" xr:uid="{00000000-0005-0000-0000-0000733F0000}"/>
    <cellStyle name="Comma [0] 5023" xfId="43907" hidden="1" xr:uid="{00000000-0005-0000-0000-0000743F0000}"/>
    <cellStyle name="Comma [0] 5024" xfId="14387" hidden="1" xr:uid="{00000000-0005-0000-0000-0000753F0000}"/>
    <cellStyle name="Comma [0] 5024" xfId="43775" hidden="1" xr:uid="{00000000-0005-0000-0000-0000763F0000}"/>
    <cellStyle name="Comma [0] 5025" xfId="14507" hidden="1" xr:uid="{00000000-0005-0000-0000-0000773F0000}"/>
    <cellStyle name="Comma [0] 5025" xfId="43895" hidden="1" xr:uid="{00000000-0005-0000-0000-0000783F0000}"/>
    <cellStyle name="Comma [0] 5026" xfId="14447" hidden="1" xr:uid="{00000000-0005-0000-0000-0000793F0000}"/>
    <cellStyle name="Comma [0] 5026" xfId="43835" hidden="1" xr:uid="{00000000-0005-0000-0000-00007A3F0000}"/>
    <cellStyle name="Comma [0] 5027" xfId="14481" hidden="1" xr:uid="{00000000-0005-0000-0000-00007B3F0000}"/>
    <cellStyle name="Comma [0] 5027" xfId="43869" hidden="1" xr:uid="{00000000-0005-0000-0000-00007C3F0000}"/>
    <cellStyle name="Comma [0] 5028" xfId="14494" hidden="1" xr:uid="{00000000-0005-0000-0000-00007D3F0000}"/>
    <cellStyle name="Comma [0] 5028" xfId="43882" hidden="1" xr:uid="{00000000-0005-0000-0000-00007E3F0000}"/>
    <cellStyle name="Comma [0] 5029" xfId="14522" hidden="1" xr:uid="{00000000-0005-0000-0000-00007F3F0000}"/>
    <cellStyle name="Comma [0] 5029" xfId="43910" hidden="1" xr:uid="{00000000-0005-0000-0000-0000803F0000}"/>
    <cellStyle name="Comma [0] 503" xfId="5424" hidden="1" xr:uid="{00000000-0005-0000-0000-0000813F0000}"/>
    <cellStyle name="Comma [0] 503" xfId="34812" hidden="1" xr:uid="{00000000-0005-0000-0000-0000823F0000}"/>
    <cellStyle name="Comma [0] 5030" xfId="14485" hidden="1" xr:uid="{00000000-0005-0000-0000-0000833F0000}"/>
    <cellStyle name="Comma [0] 5030" xfId="43873" hidden="1" xr:uid="{00000000-0005-0000-0000-0000843F0000}"/>
    <cellStyle name="Comma [0] 5031" xfId="14445" hidden="1" xr:uid="{00000000-0005-0000-0000-0000853F0000}"/>
    <cellStyle name="Comma [0] 5031" xfId="43833" hidden="1" xr:uid="{00000000-0005-0000-0000-0000863F0000}"/>
    <cellStyle name="Comma [0] 5032" xfId="14524" hidden="1" xr:uid="{00000000-0005-0000-0000-0000873F0000}"/>
    <cellStyle name="Comma [0] 5032" xfId="43912" hidden="1" xr:uid="{00000000-0005-0000-0000-0000883F0000}"/>
    <cellStyle name="Comma [0] 5033" xfId="14526" hidden="1" xr:uid="{00000000-0005-0000-0000-0000893F0000}"/>
    <cellStyle name="Comma [0] 5033" xfId="43914" hidden="1" xr:uid="{00000000-0005-0000-0000-00008A3F0000}"/>
    <cellStyle name="Comma [0] 5034" xfId="13879" hidden="1" xr:uid="{00000000-0005-0000-0000-00008B3F0000}"/>
    <cellStyle name="Comma [0] 5034" xfId="43267" hidden="1" xr:uid="{00000000-0005-0000-0000-00008C3F0000}"/>
    <cellStyle name="Comma [0] 5035" xfId="13835" hidden="1" xr:uid="{00000000-0005-0000-0000-00008D3F0000}"/>
    <cellStyle name="Comma [0] 5035" xfId="43223" hidden="1" xr:uid="{00000000-0005-0000-0000-00008E3F0000}"/>
    <cellStyle name="Comma [0] 5036" xfId="14532" hidden="1" xr:uid="{00000000-0005-0000-0000-00008F3F0000}"/>
    <cellStyle name="Comma [0] 5036" xfId="43920" hidden="1" xr:uid="{00000000-0005-0000-0000-0000903F0000}"/>
    <cellStyle name="Comma [0] 5037" xfId="14538" hidden="1" xr:uid="{00000000-0005-0000-0000-0000913F0000}"/>
    <cellStyle name="Comma [0] 5037" xfId="43926" hidden="1" xr:uid="{00000000-0005-0000-0000-0000923F0000}"/>
    <cellStyle name="Comma [0] 5038" xfId="14540" hidden="1" xr:uid="{00000000-0005-0000-0000-0000933F0000}"/>
    <cellStyle name="Comma [0] 5038" xfId="43928" hidden="1" xr:uid="{00000000-0005-0000-0000-0000943F0000}"/>
    <cellStyle name="Comma [0] 5039" xfId="14531" hidden="1" xr:uid="{00000000-0005-0000-0000-0000953F0000}"/>
    <cellStyle name="Comma [0] 5039" xfId="43919" hidden="1" xr:uid="{00000000-0005-0000-0000-0000963F0000}"/>
    <cellStyle name="Comma [0] 504" xfId="5387" hidden="1" xr:uid="{00000000-0005-0000-0000-0000973F0000}"/>
    <cellStyle name="Comma [0] 504" xfId="34775" hidden="1" xr:uid="{00000000-0005-0000-0000-0000983F0000}"/>
    <cellStyle name="Comma [0] 5040" xfId="14536" hidden="1" xr:uid="{00000000-0005-0000-0000-0000993F0000}"/>
    <cellStyle name="Comma [0] 5040" xfId="43924" hidden="1" xr:uid="{00000000-0005-0000-0000-00009A3F0000}"/>
    <cellStyle name="Comma [0] 5041" xfId="14542" hidden="1" xr:uid="{00000000-0005-0000-0000-00009B3F0000}"/>
    <cellStyle name="Comma [0] 5041" xfId="43930" hidden="1" xr:uid="{00000000-0005-0000-0000-00009C3F0000}"/>
    <cellStyle name="Comma [0] 5042" xfId="14544" hidden="1" xr:uid="{00000000-0005-0000-0000-00009D3F0000}"/>
    <cellStyle name="Comma [0] 5042" xfId="43932" hidden="1" xr:uid="{00000000-0005-0000-0000-00009E3F0000}"/>
    <cellStyle name="Comma [0] 5043" xfId="13836" hidden="1" xr:uid="{00000000-0005-0000-0000-00009F3F0000}"/>
    <cellStyle name="Comma [0] 5043" xfId="43224" hidden="1" xr:uid="{00000000-0005-0000-0000-0000A03F0000}"/>
    <cellStyle name="Comma [0] 5044" xfId="13814" hidden="1" xr:uid="{00000000-0005-0000-0000-0000A13F0000}"/>
    <cellStyle name="Comma [0] 5044" xfId="43202" hidden="1" xr:uid="{00000000-0005-0000-0000-0000A23F0000}"/>
    <cellStyle name="Comma [0] 5045" xfId="14555" hidden="1" xr:uid="{00000000-0005-0000-0000-0000A33F0000}"/>
    <cellStyle name="Comma [0] 5045" xfId="43943" hidden="1" xr:uid="{00000000-0005-0000-0000-0000A43F0000}"/>
    <cellStyle name="Comma [0] 5046" xfId="14564" hidden="1" xr:uid="{00000000-0005-0000-0000-0000A53F0000}"/>
    <cellStyle name="Comma [0] 5046" xfId="43952" hidden="1" xr:uid="{00000000-0005-0000-0000-0000A63F0000}"/>
    <cellStyle name="Comma [0] 5047" xfId="14575" hidden="1" xr:uid="{00000000-0005-0000-0000-0000A73F0000}"/>
    <cellStyle name="Comma [0] 5047" xfId="43963" hidden="1" xr:uid="{00000000-0005-0000-0000-0000A83F0000}"/>
    <cellStyle name="Comma [0] 5048" xfId="14581" hidden="1" xr:uid="{00000000-0005-0000-0000-0000A93F0000}"/>
    <cellStyle name="Comma [0] 5048" xfId="43969" hidden="1" xr:uid="{00000000-0005-0000-0000-0000AA3F0000}"/>
    <cellStyle name="Comma [0] 5049" xfId="14563" hidden="1" xr:uid="{00000000-0005-0000-0000-0000AB3F0000}"/>
    <cellStyle name="Comma [0] 5049" xfId="43951" hidden="1" xr:uid="{00000000-0005-0000-0000-0000AC3F0000}"/>
    <cellStyle name="Comma [0] 505" xfId="5347" hidden="1" xr:uid="{00000000-0005-0000-0000-0000AD3F0000}"/>
    <cellStyle name="Comma [0] 505" xfId="34735" hidden="1" xr:uid="{00000000-0005-0000-0000-0000AE3F0000}"/>
    <cellStyle name="Comma [0] 5050" xfId="14573" hidden="1" xr:uid="{00000000-0005-0000-0000-0000AF3F0000}"/>
    <cellStyle name="Comma [0] 5050" xfId="43961" hidden="1" xr:uid="{00000000-0005-0000-0000-0000B03F0000}"/>
    <cellStyle name="Comma [0] 5051" xfId="14593" hidden="1" xr:uid="{00000000-0005-0000-0000-0000B13F0000}"/>
    <cellStyle name="Comma [0] 5051" xfId="43981" hidden="1" xr:uid="{00000000-0005-0000-0000-0000B23F0000}"/>
    <cellStyle name="Comma [0] 5052" xfId="14595" hidden="1" xr:uid="{00000000-0005-0000-0000-0000B33F0000}"/>
    <cellStyle name="Comma [0] 5052" xfId="43983" hidden="1" xr:uid="{00000000-0005-0000-0000-0000B43F0000}"/>
    <cellStyle name="Comma [0] 5053" xfId="14546" hidden="1" xr:uid="{00000000-0005-0000-0000-0000B53F0000}"/>
    <cellStyle name="Comma [0] 5053" xfId="43934" hidden="1" xr:uid="{00000000-0005-0000-0000-0000B63F0000}"/>
    <cellStyle name="Comma [0] 5054" xfId="13802" hidden="1" xr:uid="{00000000-0005-0000-0000-0000B73F0000}"/>
    <cellStyle name="Comma [0] 5054" xfId="43190" hidden="1" xr:uid="{00000000-0005-0000-0000-0000B83F0000}"/>
    <cellStyle name="Comma [0] 5055" xfId="14549" hidden="1" xr:uid="{00000000-0005-0000-0000-0000B93F0000}"/>
    <cellStyle name="Comma [0] 5055" xfId="43937" hidden="1" xr:uid="{00000000-0005-0000-0000-0000BA3F0000}"/>
    <cellStyle name="Comma [0] 5056" xfId="13813" hidden="1" xr:uid="{00000000-0005-0000-0000-0000BB3F0000}"/>
    <cellStyle name="Comma [0] 5056" xfId="43201" hidden="1" xr:uid="{00000000-0005-0000-0000-0000BC3F0000}"/>
    <cellStyle name="Comma [0] 5057" xfId="13812" hidden="1" xr:uid="{00000000-0005-0000-0000-0000BD3F0000}"/>
    <cellStyle name="Comma [0] 5057" xfId="43200" hidden="1" xr:uid="{00000000-0005-0000-0000-0000BE3F0000}"/>
    <cellStyle name="Comma [0] 5058" xfId="14600" hidden="1" xr:uid="{00000000-0005-0000-0000-0000BF3F0000}"/>
    <cellStyle name="Comma [0] 5058" xfId="43988" hidden="1" xr:uid="{00000000-0005-0000-0000-0000C03F0000}"/>
    <cellStyle name="Comma [0] 5059" xfId="13888" hidden="1" xr:uid="{00000000-0005-0000-0000-0000C13F0000}"/>
    <cellStyle name="Comma [0] 5059" xfId="43276" hidden="1" xr:uid="{00000000-0005-0000-0000-0000C23F0000}"/>
    <cellStyle name="Comma [0] 506" xfId="5426" hidden="1" xr:uid="{00000000-0005-0000-0000-0000C33F0000}"/>
    <cellStyle name="Comma [0] 506" xfId="34814" hidden="1" xr:uid="{00000000-0005-0000-0000-0000C43F0000}"/>
    <cellStyle name="Comma [0] 5060" xfId="14089" hidden="1" xr:uid="{00000000-0005-0000-0000-0000C53F0000}"/>
    <cellStyle name="Comma [0] 5060" xfId="43477" hidden="1" xr:uid="{00000000-0005-0000-0000-0000C63F0000}"/>
    <cellStyle name="Comma [0] 5061" xfId="14612" hidden="1" xr:uid="{00000000-0005-0000-0000-0000C73F0000}"/>
    <cellStyle name="Comma [0] 5061" xfId="44000" hidden="1" xr:uid="{00000000-0005-0000-0000-0000C83F0000}"/>
    <cellStyle name="Comma [0] 5062" xfId="14614" hidden="1" xr:uid="{00000000-0005-0000-0000-0000C93F0000}"/>
    <cellStyle name="Comma [0] 5062" xfId="44002" hidden="1" xr:uid="{00000000-0005-0000-0000-0000CA3F0000}"/>
    <cellStyle name="Comma [0] 5063" xfId="14603" hidden="1" xr:uid="{00000000-0005-0000-0000-0000CB3F0000}"/>
    <cellStyle name="Comma [0] 5063" xfId="43991" hidden="1" xr:uid="{00000000-0005-0000-0000-0000CC3F0000}"/>
    <cellStyle name="Comma [0] 5064" xfId="14611" hidden="1" xr:uid="{00000000-0005-0000-0000-0000CD3F0000}"/>
    <cellStyle name="Comma [0] 5064" xfId="43999" hidden="1" xr:uid="{00000000-0005-0000-0000-0000CE3F0000}"/>
    <cellStyle name="Comma [0] 5065" xfId="14098" hidden="1" xr:uid="{00000000-0005-0000-0000-0000CF3F0000}"/>
    <cellStyle name="Comma [0] 5065" xfId="43486" hidden="1" xr:uid="{00000000-0005-0000-0000-0000D03F0000}"/>
    <cellStyle name="Comma [0] 5066" xfId="14597" hidden="1" xr:uid="{00000000-0005-0000-0000-0000D13F0000}"/>
    <cellStyle name="Comma [0] 5066" xfId="43985" hidden="1" xr:uid="{00000000-0005-0000-0000-0000D23F0000}"/>
    <cellStyle name="Comma [0] 5067" xfId="14630" hidden="1" xr:uid="{00000000-0005-0000-0000-0000D33F0000}"/>
    <cellStyle name="Comma [0] 5067" xfId="44018" hidden="1" xr:uid="{00000000-0005-0000-0000-0000D43F0000}"/>
    <cellStyle name="Comma [0] 5068" xfId="14638" hidden="1" xr:uid="{00000000-0005-0000-0000-0000D53F0000}"/>
    <cellStyle name="Comma [0] 5068" xfId="44026" hidden="1" xr:uid="{00000000-0005-0000-0000-0000D63F0000}"/>
    <cellStyle name="Comma [0] 5069" xfId="14547" hidden="1" xr:uid="{00000000-0005-0000-0000-0000D73F0000}"/>
    <cellStyle name="Comma [0] 5069" xfId="43935" hidden="1" xr:uid="{00000000-0005-0000-0000-0000D83F0000}"/>
    <cellStyle name="Comma [0] 507" xfId="5428" hidden="1" xr:uid="{00000000-0005-0000-0000-0000D93F0000}"/>
    <cellStyle name="Comma [0] 507" xfId="34816" hidden="1" xr:uid="{00000000-0005-0000-0000-0000DA3F0000}"/>
    <cellStyle name="Comma [0] 5070" xfId="14626" hidden="1" xr:uid="{00000000-0005-0000-0000-0000DB3F0000}"/>
    <cellStyle name="Comma [0] 5070" xfId="44014" hidden="1" xr:uid="{00000000-0005-0000-0000-0000DC3F0000}"/>
    <cellStyle name="Comma [0] 5071" xfId="14647" hidden="1" xr:uid="{00000000-0005-0000-0000-0000DD3F0000}"/>
    <cellStyle name="Comma [0] 5071" xfId="44035" hidden="1" xr:uid="{00000000-0005-0000-0000-0000DE3F0000}"/>
    <cellStyle name="Comma [0] 5072" xfId="14649" hidden="1" xr:uid="{00000000-0005-0000-0000-0000DF3F0000}"/>
    <cellStyle name="Comma [0] 5072" xfId="44037" hidden="1" xr:uid="{00000000-0005-0000-0000-0000E03F0000}"/>
    <cellStyle name="Comma [0] 5073" xfId="14608" hidden="1" xr:uid="{00000000-0005-0000-0000-0000E13F0000}"/>
    <cellStyle name="Comma [0] 5073" xfId="43996" hidden="1" xr:uid="{00000000-0005-0000-0000-0000E23F0000}"/>
    <cellStyle name="Comma [0] 5074" xfId="14553" hidden="1" xr:uid="{00000000-0005-0000-0000-0000E33F0000}"/>
    <cellStyle name="Comma [0] 5074" xfId="43941" hidden="1" xr:uid="{00000000-0005-0000-0000-0000E43F0000}"/>
    <cellStyle name="Comma [0] 5075" xfId="14606" hidden="1" xr:uid="{00000000-0005-0000-0000-0000E53F0000}"/>
    <cellStyle name="Comma [0] 5075" xfId="43994" hidden="1" xr:uid="{00000000-0005-0000-0000-0000E63F0000}"/>
    <cellStyle name="Comma [0] 5076" xfId="14590" hidden="1" xr:uid="{00000000-0005-0000-0000-0000E73F0000}"/>
    <cellStyle name="Comma [0] 5076" xfId="43978" hidden="1" xr:uid="{00000000-0005-0000-0000-0000E83F0000}"/>
    <cellStyle name="Comma [0] 5077" xfId="14586" hidden="1" xr:uid="{00000000-0005-0000-0000-0000E93F0000}"/>
    <cellStyle name="Comma [0] 5077" xfId="43974" hidden="1" xr:uid="{00000000-0005-0000-0000-0000EA3F0000}"/>
    <cellStyle name="Comma [0] 5078" xfId="14657" hidden="1" xr:uid="{00000000-0005-0000-0000-0000EB3F0000}"/>
    <cellStyle name="Comma [0] 5078" xfId="44045" hidden="1" xr:uid="{00000000-0005-0000-0000-0000EC3F0000}"/>
    <cellStyle name="Comma [0] 5079" xfId="14529" hidden="1" xr:uid="{00000000-0005-0000-0000-0000ED3F0000}"/>
    <cellStyle name="Comma [0] 5079" xfId="43917" hidden="1" xr:uid="{00000000-0005-0000-0000-0000EE3F0000}"/>
    <cellStyle name="Comma [0] 508" xfId="5485" hidden="1" xr:uid="{00000000-0005-0000-0000-0000EF3F0000}"/>
    <cellStyle name="Comma [0] 508" xfId="34873" hidden="1" xr:uid="{00000000-0005-0000-0000-0000F03F0000}"/>
    <cellStyle name="Comma [0] 5080" xfId="13837" hidden="1" xr:uid="{00000000-0005-0000-0000-0000F13F0000}"/>
    <cellStyle name="Comma [0] 5080" xfId="43225" hidden="1" xr:uid="{00000000-0005-0000-0000-0000F23F0000}"/>
    <cellStyle name="Comma [0] 5081" xfId="14665" hidden="1" xr:uid="{00000000-0005-0000-0000-0000F33F0000}"/>
    <cellStyle name="Comma [0] 5081" xfId="44053" hidden="1" xr:uid="{00000000-0005-0000-0000-0000F43F0000}"/>
    <cellStyle name="Comma [0] 5082" xfId="14667" hidden="1" xr:uid="{00000000-0005-0000-0000-0000F53F0000}"/>
    <cellStyle name="Comma [0] 5082" xfId="44055" hidden="1" xr:uid="{00000000-0005-0000-0000-0000F63F0000}"/>
    <cellStyle name="Comma [0] 5083" xfId="14616" hidden="1" xr:uid="{00000000-0005-0000-0000-0000F73F0000}"/>
    <cellStyle name="Comma [0] 5083" xfId="44004" hidden="1" xr:uid="{00000000-0005-0000-0000-0000F83F0000}"/>
    <cellStyle name="Comma [0] 5084" xfId="14592" hidden="1" xr:uid="{00000000-0005-0000-0000-0000F93F0000}"/>
    <cellStyle name="Comma [0] 5084" xfId="43980" hidden="1" xr:uid="{00000000-0005-0000-0000-0000FA3F0000}"/>
    <cellStyle name="Comma [0] 5085" xfId="14627" hidden="1" xr:uid="{00000000-0005-0000-0000-0000FB3F0000}"/>
    <cellStyle name="Comma [0] 5085" xfId="44015" hidden="1" xr:uid="{00000000-0005-0000-0000-0000FC3F0000}"/>
    <cellStyle name="Comma [0] 5086" xfId="14559" hidden="1" xr:uid="{00000000-0005-0000-0000-0000FD3F0000}"/>
    <cellStyle name="Comma [0] 5086" xfId="43947" hidden="1" xr:uid="{00000000-0005-0000-0000-0000FE3F0000}"/>
    <cellStyle name="Comma [0] 5087" xfId="14629" hidden="1" xr:uid="{00000000-0005-0000-0000-0000FF3F0000}"/>
    <cellStyle name="Comma [0] 5087" xfId="44017" hidden="1" xr:uid="{00000000-0005-0000-0000-000000400000}"/>
    <cellStyle name="Comma [0] 5088" xfId="14674" hidden="1" xr:uid="{00000000-0005-0000-0000-000001400000}"/>
    <cellStyle name="Comma [0] 5088" xfId="44062" hidden="1" xr:uid="{00000000-0005-0000-0000-000002400000}"/>
    <cellStyle name="Comma [0] 5089" xfId="14617" hidden="1" xr:uid="{00000000-0005-0000-0000-000003400000}"/>
    <cellStyle name="Comma [0] 5089" xfId="44005" hidden="1" xr:uid="{00000000-0005-0000-0000-000004400000}"/>
    <cellStyle name="Comma [0] 509" xfId="5504" hidden="1" xr:uid="{00000000-0005-0000-0000-000005400000}"/>
    <cellStyle name="Comma [0] 509" xfId="34892" hidden="1" xr:uid="{00000000-0005-0000-0000-000006400000}"/>
    <cellStyle name="Comma [0] 5090" xfId="14574" hidden="1" xr:uid="{00000000-0005-0000-0000-000007400000}"/>
    <cellStyle name="Comma [0] 5090" xfId="43962" hidden="1" xr:uid="{00000000-0005-0000-0000-000008400000}"/>
    <cellStyle name="Comma [0] 5091" xfId="14680" hidden="1" xr:uid="{00000000-0005-0000-0000-000009400000}"/>
    <cellStyle name="Comma [0] 5091" xfId="44068" hidden="1" xr:uid="{00000000-0005-0000-0000-00000A400000}"/>
    <cellStyle name="Comma [0] 5092" xfId="14682" hidden="1" xr:uid="{00000000-0005-0000-0000-00000B400000}"/>
    <cellStyle name="Comma [0] 5092" xfId="44070" hidden="1" xr:uid="{00000000-0005-0000-0000-00000C400000}"/>
    <cellStyle name="Comma [0] 5093" xfId="14635" hidden="1" xr:uid="{00000000-0005-0000-0000-00000D400000}"/>
    <cellStyle name="Comma [0] 5093" xfId="44023" hidden="1" xr:uid="{00000000-0005-0000-0000-00000E400000}"/>
    <cellStyle name="Comma [0] 5094" xfId="14641" hidden="1" xr:uid="{00000000-0005-0000-0000-00000F400000}"/>
    <cellStyle name="Comma [0] 5094" xfId="44029" hidden="1" xr:uid="{00000000-0005-0000-0000-000010400000}"/>
    <cellStyle name="Comma [0] 5095" xfId="14528" hidden="1" xr:uid="{00000000-0005-0000-0000-000011400000}"/>
    <cellStyle name="Comma [0] 5095" xfId="43916" hidden="1" xr:uid="{00000000-0005-0000-0000-000012400000}"/>
    <cellStyle name="Comma [0] 5096" xfId="14591" hidden="1" xr:uid="{00000000-0005-0000-0000-000013400000}"/>
    <cellStyle name="Comma [0] 5096" xfId="43979" hidden="1" xr:uid="{00000000-0005-0000-0000-000014400000}"/>
    <cellStyle name="Comma [0] 5097" xfId="14599" hidden="1" xr:uid="{00000000-0005-0000-0000-000015400000}"/>
    <cellStyle name="Comma [0] 5097" xfId="43987" hidden="1" xr:uid="{00000000-0005-0000-0000-000016400000}"/>
    <cellStyle name="Comma [0] 5098" xfId="14688" hidden="1" xr:uid="{00000000-0005-0000-0000-000017400000}"/>
    <cellStyle name="Comma [0] 5098" xfId="44076" hidden="1" xr:uid="{00000000-0005-0000-0000-000018400000}"/>
    <cellStyle name="Comma [0] 5099" xfId="14602" hidden="1" xr:uid="{00000000-0005-0000-0000-000019400000}"/>
    <cellStyle name="Comma [0] 5099" xfId="43990" hidden="1" xr:uid="{00000000-0005-0000-0000-00001A400000}"/>
    <cellStyle name="Comma [0] 51" xfId="4587" hidden="1" xr:uid="{00000000-0005-0000-0000-00001B400000}"/>
    <cellStyle name="Comma [0] 51" xfId="33975" hidden="1" xr:uid="{00000000-0005-0000-0000-00001C400000}"/>
    <cellStyle name="Comma [0] 510" xfId="5511" hidden="1" xr:uid="{00000000-0005-0000-0000-00001D400000}"/>
    <cellStyle name="Comma [0] 510" xfId="34899" hidden="1" xr:uid="{00000000-0005-0000-0000-00001E400000}"/>
    <cellStyle name="Comma [0] 5100" xfId="14562" hidden="1" xr:uid="{00000000-0005-0000-0000-00001F400000}"/>
    <cellStyle name="Comma [0] 5100" xfId="43950" hidden="1" xr:uid="{00000000-0005-0000-0000-000020400000}"/>
    <cellStyle name="Comma [0] 5101" xfId="14693" hidden="1" xr:uid="{00000000-0005-0000-0000-000021400000}"/>
    <cellStyle name="Comma [0] 5101" xfId="44081" hidden="1" xr:uid="{00000000-0005-0000-0000-000022400000}"/>
    <cellStyle name="Comma [0] 5102" xfId="14695" hidden="1" xr:uid="{00000000-0005-0000-0000-000023400000}"/>
    <cellStyle name="Comma [0] 5102" xfId="44083" hidden="1" xr:uid="{00000000-0005-0000-0000-000024400000}"/>
    <cellStyle name="Comma [0] 5103" xfId="14654" hidden="1" xr:uid="{00000000-0005-0000-0000-000025400000}"/>
    <cellStyle name="Comma [0] 5103" xfId="44042" hidden="1" xr:uid="{00000000-0005-0000-0000-000026400000}"/>
    <cellStyle name="Comma [0] 5104" xfId="14660" hidden="1" xr:uid="{00000000-0005-0000-0000-000027400000}"/>
    <cellStyle name="Comma [0] 5104" xfId="44048" hidden="1" xr:uid="{00000000-0005-0000-0000-000028400000}"/>
    <cellStyle name="Comma [0] 5105" xfId="14561" hidden="1" xr:uid="{00000000-0005-0000-0000-000029400000}"/>
    <cellStyle name="Comma [0] 5105" xfId="43949" hidden="1" xr:uid="{00000000-0005-0000-0000-00002A400000}"/>
    <cellStyle name="Comma [0] 5106" xfId="14642" hidden="1" xr:uid="{00000000-0005-0000-0000-00002B400000}"/>
    <cellStyle name="Comma [0] 5106" xfId="44030" hidden="1" xr:uid="{00000000-0005-0000-0000-00002C400000}"/>
    <cellStyle name="Comma [0] 5107" xfId="14621" hidden="1" xr:uid="{00000000-0005-0000-0000-00002D400000}"/>
    <cellStyle name="Comma [0] 5107" xfId="44009" hidden="1" xr:uid="{00000000-0005-0000-0000-00002E400000}"/>
    <cellStyle name="Comma [0] 5108" xfId="14699" hidden="1" xr:uid="{00000000-0005-0000-0000-00002F400000}"/>
    <cellStyle name="Comma [0] 5108" xfId="44087" hidden="1" xr:uid="{00000000-0005-0000-0000-000030400000}"/>
    <cellStyle name="Comma [0] 5109" xfId="14640" hidden="1" xr:uid="{00000000-0005-0000-0000-000031400000}"/>
    <cellStyle name="Comma [0] 5109" xfId="44028" hidden="1" xr:uid="{00000000-0005-0000-0000-000032400000}"/>
    <cellStyle name="Comma [0] 511" xfId="5518" hidden="1" xr:uid="{00000000-0005-0000-0000-000033400000}"/>
    <cellStyle name="Comma [0] 511" xfId="34906" hidden="1" xr:uid="{00000000-0005-0000-0000-000034400000}"/>
    <cellStyle name="Comma [0] 5110" xfId="14578" hidden="1" xr:uid="{00000000-0005-0000-0000-000035400000}"/>
    <cellStyle name="Comma [0] 5110" xfId="43966" hidden="1" xr:uid="{00000000-0005-0000-0000-000036400000}"/>
    <cellStyle name="Comma [0] 5111" xfId="14706" hidden="1" xr:uid="{00000000-0005-0000-0000-000037400000}"/>
    <cellStyle name="Comma [0] 5111" xfId="44094" hidden="1" xr:uid="{00000000-0005-0000-0000-000038400000}"/>
    <cellStyle name="Comma [0] 5112" xfId="14708" hidden="1" xr:uid="{00000000-0005-0000-0000-000039400000}"/>
    <cellStyle name="Comma [0] 5112" xfId="44096" hidden="1" xr:uid="{00000000-0005-0000-0000-00003A400000}"/>
    <cellStyle name="Comma [0] 5113" xfId="14672" hidden="1" xr:uid="{00000000-0005-0000-0000-00003B400000}"/>
    <cellStyle name="Comma [0] 5113" xfId="44060" hidden="1" xr:uid="{00000000-0005-0000-0000-00003C400000}"/>
    <cellStyle name="Comma [0] 5114" xfId="14677" hidden="1" xr:uid="{00000000-0005-0000-0000-00003D400000}"/>
    <cellStyle name="Comma [0] 5114" xfId="44065" hidden="1" xr:uid="{00000000-0005-0000-0000-00003E400000}"/>
    <cellStyle name="Comma [0] 5115" xfId="14107" hidden="1" xr:uid="{00000000-0005-0000-0000-00003F400000}"/>
    <cellStyle name="Comma [0] 5115" xfId="43495" hidden="1" xr:uid="{00000000-0005-0000-0000-000040400000}"/>
    <cellStyle name="Comma [0] 5116" xfId="14661" hidden="1" xr:uid="{00000000-0005-0000-0000-000041400000}"/>
    <cellStyle name="Comma [0] 5116" xfId="44049" hidden="1" xr:uid="{00000000-0005-0000-0000-000042400000}"/>
    <cellStyle name="Comma [0] 5117" xfId="14566" hidden="1" xr:uid="{00000000-0005-0000-0000-000043400000}"/>
    <cellStyle name="Comma [0] 5117" xfId="43954" hidden="1" xr:uid="{00000000-0005-0000-0000-000044400000}"/>
    <cellStyle name="Comma [0] 5118" xfId="14712" hidden="1" xr:uid="{00000000-0005-0000-0000-000045400000}"/>
    <cellStyle name="Comma [0] 5118" xfId="44100" hidden="1" xr:uid="{00000000-0005-0000-0000-000046400000}"/>
    <cellStyle name="Comma [0] 5119" xfId="14659" hidden="1" xr:uid="{00000000-0005-0000-0000-000047400000}"/>
    <cellStyle name="Comma [0] 5119" xfId="44047" hidden="1" xr:uid="{00000000-0005-0000-0000-000048400000}"/>
    <cellStyle name="Comma [0] 512" xfId="5523" hidden="1" xr:uid="{00000000-0005-0000-0000-000049400000}"/>
    <cellStyle name="Comma [0] 512" xfId="34911" hidden="1" xr:uid="{00000000-0005-0000-0000-00004A400000}"/>
    <cellStyle name="Comma [0] 5120" xfId="14598" hidden="1" xr:uid="{00000000-0005-0000-0000-00004B400000}"/>
    <cellStyle name="Comma [0] 5120" xfId="43986" hidden="1" xr:uid="{00000000-0005-0000-0000-00004C400000}"/>
    <cellStyle name="Comma [0] 5121" xfId="14716" hidden="1" xr:uid="{00000000-0005-0000-0000-00004D400000}"/>
    <cellStyle name="Comma [0] 5121" xfId="44104" hidden="1" xr:uid="{00000000-0005-0000-0000-00004E400000}"/>
    <cellStyle name="Comma [0] 5122" xfId="14718" hidden="1" xr:uid="{00000000-0005-0000-0000-00004F400000}"/>
    <cellStyle name="Comma [0] 5122" xfId="44106" hidden="1" xr:uid="{00000000-0005-0000-0000-000050400000}"/>
    <cellStyle name="Comma [0] 5123" xfId="14686" hidden="1" xr:uid="{00000000-0005-0000-0000-000051400000}"/>
    <cellStyle name="Comma [0] 5123" xfId="44074" hidden="1" xr:uid="{00000000-0005-0000-0000-000052400000}"/>
    <cellStyle name="Comma [0] 5124" xfId="14690" hidden="1" xr:uid="{00000000-0005-0000-0000-000053400000}"/>
    <cellStyle name="Comma [0] 5124" xfId="44078" hidden="1" xr:uid="{00000000-0005-0000-0000-000054400000}"/>
    <cellStyle name="Comma [0] 5125" xfId="14580" hidden="1" xr:uid="{00000000-0005-0000-0000-000055400000}"/>
    <cellStyle name="Comma [0] 5125" xfId="43968" hidden="1" xr:uid="{00000000-0005-0000-0000-000056400000}"/>
    <cellStyle name="Comma [0] 5126" xfId="14678" hidden="1" xr:uid="{00000000-0005-0000-0000-000057400000}"/>
    <cellStyle name="Comma [0] 5126" xfId="44066" hidden="1" xr:uid="{00000000-0005-0000-0000-000058400000}"/>
    <cellStyle name="Comma [0] 5127" xfId="14570" hidden="1" xr:uid="{00000000-0005-0000-0000-000059400000}"/>
    <cellStyle name="Comma [0] 5127" xfId="43958" hidden="1" xr:uid="{00000000-0005-0000-0000-00005A400000}"/>
    <cellStyle name="Comma [0] 5128" xfId="14722" hidden="1" xr:uid="{00000000-0005-0000-0000-00005B400000}"/>
    <cellStyle name="Comma [0] 5128" xfId="44110" hidden="1" xr:uid="{00000000-0005-0000-0000-00005C400000}"/>
    <cellStyle name="Comma [0] 5129" xfId="14676" hidden="1" xr:uid="{00000000-0005-0000-0000-00005D400000}"/>
    <cellStyle name="Comma [0] 5129" xfId="44064" hidden="1" xr:uid="{00000000-0005-0000-0000-00005E400000}"/>
    <cellStyle name="Comma [0] 513" xfId="5510" hidden="1" xr:uid="{00000000-0005-0000-0000-00005F400000}"/>
    <cellStyle name="Comma [0] 513" xfId="34898" hidden="1" xr:uid="{00000000-0005-0000-0000-000060400000}"/>
    <cellStyle name="Comma [0] 5130" xfId="14645" hidden="1" xr:uid="{00000000-0005-0000-0000-000061400000}"/>
    <cellStyle name="Comma [0] 5130" xfId="44033" hidden="1" xr:uid="{00000000-0005-0000-0000-000062400000}"/>
    <cellStyle name="Comma [0] 5131" xfId="14726" hidden="1" xr:uid="{00000000-0005-0000-0000-000063400000}"/>
    <cellStyle name="Comma [0] 5131" xfId="44114" hidden="1" xr:uid="{00000000-0005-0000-0000-000064400000}"/>
    <cellStyle name="Comma [0] 5132" xfId="14728" hidden="1" xr:uid="{00000000-0005-0000-0000-000065400000}"/>
    <cellStyle name="Comma [0] 5132" xfId="44116" hidden="1" xr:uid="{00000000-0005-0000-0000-000066400000}"/>
    <cellStyle name="Comma [0] 5133" xfId="14714" hidden="1" xr:uid="{00000000-0005-0000-0000-000067400000}"/>
    <cellStyle name="Comma [0] 5133" xfId="44102" hidden="1" xr:uid="{00000000-0005-0000-0000-000068400000}"/>
    <cellStyle name="Comma [0] 5134" xfId="14701" hidden="1" xr:uid="{00000000-0005-0000-0000-000069400000}"/>
    <cellStyle name="Comma [0] 5134" xfId="44089" hidden="1" xr:uid="{00000000-0005-0000-0000-00006A400000}"/>
    <cellStyle name="Comma [0] 5135" xfId="14725" hidden="1" xr:uid="{00000000-0005-0000-0000-00006B400000}"/>
    <cellStyle name="Comma [0] 5135" xfId="44113" hidden="1" xr:uid="{00000000-0005-0000-0000-00006C400000}"/>
    <cellStyle name="Comma [0] 5136" xfId="14691" hidden="1" xr:uid="{00000000-0005-0000-0000-00006D400000}"/>
    <cellStyle name="Comma [0] 5136" xfId="44079" hidden="1" xr:uid="{00000000-0005-0000-0000-00006E400000}"/>
    <cellStyle name="Comma [0] 5137" xfId="14663" hidden="1" xr:uid="{00000000-0005-0000-0000-00006F400000}"/>
    <cellStyle name="Comma [0] 5137" xfId="44051" hidden="1" xr:uid="{00000000-0005-0000-0000-000070400000}"/>
    <cellStyle name="Comma [0] 5138" xfId="14730" hidden="1" xr:uid="{00000000-0005-0000-0000-000071400000}"/>
    <cellStyle name="Comma [0] 5138" xfId="44118" hidden="1" xr:uid="{00000000-0005-0000-0000-000072400000}"/>
    <cellStyle name="Comma [0] 5139" xfId="14687" hidden="1" xr:uid="{00000000-0005-0000-0000-000073400000}"/>
    <cellStyle name="Comma [0] 5139" xfId="44075" hidden="1" xr:uid="{00000000-0005-0000-0000-000074400000}"/>
    <cellStyle name="Comma [0] 514" xfId="5515" hidden="1" xr:uid="{00000000-0005-0000-0000-000075400000}"/>
    <cellStyle name="Comma [0] 514" xfId="34903" hidden="1" xr:uid="{00000000-0005-0000-0000-000076400000}"/>
    <cellStyle name="Comma [0] 5140" xfId="14721" hidden="1" xr:uid="{00000000-0005-0000-0000-000077400000}"/>
    <cellStyle name="Comma [0] 5140" xfId="44109" hidden="1" xr:uid="{00000000-0005-0000-0000-000078400000}"/>
    <cellStyle name="Comma [0] 5141" xfId="14734" hidden="1" xr:uid="{00000000-0005-0000-0000-000079400000}"/>
    <cellStyle name="Comma [0] 5141" xfId="44122" hidden="1" xr:uid="{00000000-0005-0000-0000-00007A400000}"/>
    <cellStyle name="Comma [0] 5142" xfId="14736" hidden="1" xr:uid="{00000000-0005-0000-0000-00007B400000}"/>
    <cellStyle name="Comma [0] 5142" xfId="44124" hidden="1" xr:uid="{00000000-0005-0000-0000-00007C400000}"/>
    <cellStyle name="Comma [0] 5143" xfId="14604" hidden="1" xr:uid="{00000000-0005-0000-0000-00007D400000}"/>
    <cellStyle name="Comma [0] 5143" xfId="43992" hidden="1" xr:uid="{00000000-0005-0000-0000-00007E400000}"/>
    <cellStyle name="Comma [0] 5144" xfId="14724" hidden="1" xr:uid="{00000000-0005-0000-0000-00007F400000}"/>
    <cellStyle name="Comma [0] 5144" xfId="44112" hidden="1" xr:uid="{00000000-0005-0000-0000-000080400000}"/>
    <cellStyle name="Comma [0] 5145" xfId="14664" hidden="1" xr:uid="{00000000-0005-0000-0000-000081400000}"/>
    <cellStyle name="Comma [0] 5145" xfId="44052" hidden="1" xr:uid="{00000000-0005-0000-0000-000082400000}"/>
    <cellStyle name="Comma [0] 5146" xfId="14698" hidden="1" xr:uid="{00000000-0005-0000-0000-000083400000}"/>
    <cellStyle name="Comma [0] 5146" xfId="44086" hidden="1" xr:uid="{00000000-0005-0000-0000-000084400000}"/>
    <cellStyle name="Comma [0] 5147" xfId="14711" hidden="1" xr:uid="{00000000-0005-0000-0000-000085400000}"/>
    <cellStyle name="Comma [0] 5147" xfId="44099" hidden="1" xr:uid="{00000000-0005-0000-0000-000086400000}"/>
    <cellStyle name="Comma [0] 5148" xfId="14739" hidden="1" xr:uid="{00000000-0005-0000-0000-000087400000}"/>
    <cellStyle name="Comma [0] 5148" xfId="44127" hidden="1" xr:uid="{00000000-0005-0000-0000-000088400000}"/>
    <cellStyle name="Comma [0] 5149" xfId="14702" hidden="1" xr:uid="{00000000-0005-0000-0000-000089400000}"/>
    <cellStyle name="Comma [0] 5149" xfId="44090" hidden="1" xr:uid="{00000000-0005-0000-0000-00008A400000}"/>
    <cellStyle name="Comma [0] 515" xfId="5527" hidden="1" xr:uid="{00000000-0005-0000-0000-00008B400000}"/>
    <cellStyle name="Comma [0] 515" xfId="34915" hidden="1" xr:uid="{00000000-0005-0000-0000-00008C400000}"/>
    <cellStyle name="Comma [0] 5150" xfId="14662" hidden="1" xr:uid="{00000000-0005-0000-0000-00008D400000}"/>
    <cellStyle name="Comma [0] 5150" xfId="44050" hidden="1" xr:uid="{00000000-0005-0000-0000-00008E400000}"/>
    <cellStyle name="Comma [0] 5151" xfId="14741" hidden="1" xr:uid="{00000000-0005-0000-0000-00008F400000}"/>
    <cellStyle name="Comma [0] 5151" xfId="44129" hidden="1" xr:uid="{00000000-0005-0000-0000-000090400000}"/>
    <cellStyle name="Comma [0] 5152" xfId="14743" hidden="1" xr:uid="{00000000-0005-0000-0000-000091400000}"/>
    <cellStyle name="Comma [0] 5152" xfId="44131" hidden="1" xr:uid="{00000000-0005-0000-0000-000092400000}"/>
    <cellStyle name="Comma [0] 5153" xfId="13524" hidden="1" xr:uid="{00000000-0005-0000-0000-000093400000}"/>
    <cellStyle name="Comma [0] 5153" xfId="42912" hidden="1" xr:uid="{00000000-0005-0000-0000-000094400000}"/>
    <cellStyle name="Comma [0] 5154" xfId="13511" hidden="1" xr:uid="{00000000-0005-0000-0000-000095400000}"/>
    <cellStyle name="Comma [0] 5154" xfId="42899" hidden="1" xr:uid="{00000000-0005-0000-0000-000096400000}"/>
    <cellStyle name="Comma [0] 5155" xfId="13505" hidden="1" xr:uid="{00000000-0005-0000-0000-000097400000}"/>
    <cellStyle name="Comma [0] 5155" xfId="42893" hidden="1" xr:uid="{00000000-0005-0000-0000-000098400000}"/>
    <cellStyle name="Comma [0] 5156" xfId="14748" hidden="1" xr:uid="{00000000-0005-0000-0000-000099400000}"/>
    <cellStyle name="Comma [0] 5156" xfId="44136" hidden="1" xr:uid="{00000000-0005-0000-0000-00009A400000}"/>
    <cellStyle name="Comma [0] 5157" xfId="14751" hidden="1" xr:uid="{00000000-0005-0000-0000-00009B400000}"/>
    <cellStyle name="Comma [0] 5157" xfId="44139" hidden="1" xr:uid="{00000000-0005-0000-0000-00009C400000}"/>
    <cellStyle name="Comma [0] 5158" xfId="13506" hidden="1" xr:uid="{00000000-0005-0000-0000-00009D400000}"/>
    <cellStyle name="Comma [0] 5158" xfId="42894" hidden="1" xr:uid="{00000000-0005-0000-0000-00009E400000}"/>
    <cellStyle name="Comma [0] 5159" xfId="14746" hidden="1" xr:uid="{00000000-0005-0000-0000-00009F400000}"/>
    <cellStyle name="Comma [0] 5159" xfId="44134" hidden="1" xr:uid="{00000000-0005-0000-0000-0000A0400000}"/>
    <cellStyle name="Comma [0] 516" xfId="5529" hidden="1" xr:uid="{00000000-0005-0000-0000-0000A1400000}"/>
    <cellStyle name="Comma [0] 516" xfId="34917" hidden="1" xr:uid="{00000000-0005-0000-0000-0000A2400000}"/>
    <cellStyle name="Comma [0] 5160" xfId="14753" hidden="1" xr:uid="{00000000-0005-0000-0000-0000A3400000}"/>
    <cellStyle name="Comma [0] 5160" xfId="44141" hidden="1" xr:uid="{00000000-0005-0000-0000-0000A4400000}"/>
    <cellStyle name="Comma [0] 5161" xfId="14755" hidden="1" xr:uid="{00000000-0005-0000-0000-0000A5400000}"/>
    <cellStyle name="Comma [0] 5161" xfId="44143" hidden="1" xr:uid="{00000000-0005-0000-0000-0000A6400000}"/>
    <cellStyle name="Comma [0] 5162" xfId="13514" hidden="1" xr:uid="{00000000-0005-0000-0000-0000A7400000}"/>
    <cellStyle name="Comma [0] 5162" xfId="42902" hidden="1" xr:uid="{00000000-0005-0000-0000-0000A8400000}"/>
    <cellStyle name="Comma [0] 5163" xfId="13790" hidden="1" xr:uid="{00000000-0005-0000-0000-0000A9400000}"/>
    <cellStyle name="Comma [0] 5163" xfId="43178" hidden="1" xr:uid="{00000000-0005-0000-0000-0000AA400000}"/>
    <cellStyle name="Comma [0] 5164" xfId="14766" hidden="1" xr:uid="{00000000-0005-0000-0000-0000AB400000}"/>
    <cellStyle name="Comma [0] 5164" xfId="44154" hidden="1" xr:uid="{00000000-0005-0000-0000-0000AC400000}"/>
    <cellStyle name="Comma [0] 5165" xfId="14775" hidden="1" xr:uid="{00000000-0005-0000-0000-0000AD400000}"/>
    <cellStyle name="Comma [0] 5165" xfId="44163" hidden="1" xr:uid="{00000000-0005-0000-0000-0000AE400000}"/>
    <cellStyle name="Comma [0] 5166" xfId="14786" hidden="1" xr:uid="{00000000-0005-0000-0000-0000AF400000}"/>
    <cellStyle name="Comma [0] 5166" xfId="44174" hidden="1" xr:uid="{00000000-0005-0000-0000-0000B0400000}"/>
    <cellStyle name="Comma [0] 5167" xfId="14792" hidden="1" xr:uid="{00000000-0005-0000-0000-0000B1400000}"/>
    <cellStyle name="Comma [0] 5167" xfId="44180" hidden="1" xr:uid="{00000000-0005-0000-0000-0000B2400000}"/>
    <cellStyle name="Comma [0] 5168" xfId="14774" hidden="1" xr:uid="{00000000-0005-0000-0000-0000B3400000}"/>
    <cellStyle name="Comma [0] 5168" xfId="44162" hidden="1" xr:uid="{00000000-0005-0000-0000-0000B4400000}"/>
    <cellStyle name="Comma [0] 5169" xfId="14784" hidden="1" xr:uid="{00000000-0005-0000-0000-0000B5400000}"/>
    <cellStyle name="Comma [0] 5169" xfId="44172" hidden="1" xr:uid="{00000000-0005-0000-0000-0000B6400000}"/>
    <cellStyle name="Comma [0] 517" xfId="5500" hidden="1" xr:uid="{00000000-0005-0000-0000-0000B7400000}"/>
    <cellStyle name="Comma [0] 517" xfId="34888" hidden="1" xr:uid="{00000000-0005-0000-0000-0000B8400000}"/>
    <cellStyle name="Comma [0] 5170" xfId="14804" hidden="1" xr:uid="{00000000-0005-0000-0000-0000B9400000}"/>
    <cellStyle name="Comma [0] 5170" xfId="44192" hidden="1" xr:uid="{00000000-0005-0000-0000-0000BA400000}"/>
    <cellStyle name="Comma [0] 5171" xfId="14806" hidden="1" xr:uid="{00000000-0005-0000-0000-0000BB400000}"/>
    <cellStyle name="Comma [0] 5171" xfId="44194" hidden="1" xr:uid="{00000000-0005-0000-0000-0000BC400000}"/>
    <cellStyle name="Comma [0] 5172" xfId="14757" hidden="1" xr:uid="{00000000-0005-0000-0000-0000BD400000}"/>
    <cellStyle name="Comma [0] 5172" xfId="44145" hidden="1" xr:uid="{00000000-0005-0000-0000-0000BE400000}"/>
    <cellStyle name="Comma [0] 5173" xfId="13540" hidden="1" xr:uid="{00000000-0005-0000-0000-0000BF400000}"/>
    <cellStyle name="Comma [0] 5173" xfId="42928" hidden="1" xr:uid="{00000000-0005-0000-0000-0000C0400000}"/>
    <cellStyle name="Comma [0] 5174" xfId="14760" hidden="1" xr:uid="{00000000-0005-0000-0000-0000C1400000}"/>
    <cellStyle name="Comma [0] 5174" xfId="44148" hidden="1" xr:uid="{00000000-0005-0000-0000-0000C2400000}"/>
    <cellStyle name="Comma [0] 5175" xfId="13517" hidden="1" xr:uid="{00000000-0005-0000-0000-0000C3400000}"/>
    <cellStyle name="Comma [0] 5175" xfId="42905" hidden="1" xr:uid="{00000000-0005-0000-0000-0000C4400000}"/>
    <cellStyle name="Comma [0] 5176" xfId="13515" hidden="1" xr:uid="{00000000-0005-0000-0000-0000C5400000}"/>
    <cellStyle name="Comma [0] 5176" xfId="42903" hidden="1" xr:uid="{00000000-0005-0000-0000-0000C6400000}"/>
    <cellStyle name="Comma [0] 5177" xfId="14811" hidden="1" xr:uid="{00000000-0005-0000-0000-0000C7400000}"/>
    <cellStyle name="Comma [0] 5177" xfId="44199" hidden="1" xr:uid="{00000000-0005-0000-0000-0000C8400000}"/>
    <cellStyle name="Comma [0] 5178" xfId="13792" hidden="1" xr:uid="{00000000-0005-0000-0000-0000C9400000}"/>
    <cellStyle name="Comma [0] 5178" xfId="43180" hidden="1" xr:uid="{00000000-0005-0000-0000-0000CA400000}"/>
    <cellStyle name="Comma [0] 5179" xfId="13519" hidden="1" xr:uid="{00000000-0005-0000-0000-0000CB400000}"/>
    <cellStyle name="Comma [0] 5179" xfId="42907" hidden="1" xr:uid="{00000000-0005-0000-0000-0000CC400000}"/>
    <cellStyle name="Comma [0] 518" xfId="5489" hidden="1" xr:uid="{00000000-0005-0000-0000-0000CD400000}"/>
    <cellStyle name="Comma [0] 518" xfId="34877" hidden="1" xr:uid="{00000000-0005-0000-0000-0000CE400000}"/>
    <cellStyle name="Comma [0] 5180" xfId="14823" hidden="1" xr:uid="{00000000-0005-0000-0000-0000CF400000}"/>
    <cellStyle name="Comma [0] 5180" xfId="44211" hidden="1" xr:uid="{00000000-0005-0000-0000-0000D0400000}"/>
    <cellStyle name="Comma [0] 5181" xfId="14825" hidden="1" xr:uid="{00000000-0005-0000-0000-0000D1400000}"/>
    <cellStyle name="Comma [0] 5181" xfId="44213" hidden="1" xr:uid="{00000000-0005-0000-0000-0000D2400000}"/>
    <cellStyle name="Comma [0] 5182" xfId="14814" hidden="1" xr:uid="{00000000-0005-0000-0000-0000D3400000}"/>
    <cellStyle name="Comma [0] 5182" xfId="44202" hidden="1" xr:uid="{00000000-0005-0000-0000-0000D4400000}"/>
    <cellStyle name="Comma [0] 5183" xfId="14822" hidden="1" xr:uid="{00000000-0005-0000-0000-0000D5400000}"/>
    <cellStyle name="Comma [0] 5183" xfId="44210" hidden="1" xr:uid="{00000000-0005-0000-0000-0000D6400000}"/>
    <cellStyle name="Comma [0] 5184" xfId="13520" hidden="1" xr:uid="{00000000-0005-0000-0000-0000D7400000}"/>
    <cellStyle name="Comma [0] 5184" xfId="42908" hidden="1" xr:uid="{00000000-0005-0000-0000-0000D8400000}"/>
    <cellStyle name="Comma [0] 5185" xfId="14808" hidden="1" xr:uid="{00000000-0005-0000-0000-0000D9400000}"/>
    <cellStyle name="Comma [0] 5185" xfId="44196" hidden="1" xr:uid="{00000000-0005-0000-0000-0000DA400000}"/>
    <cellStyle name="Comma [0] 5186" xfId="14841" hidden="1" xr:uid="{00000000-0005-0000-0000-0000DB400000}"/>
    <cellStyle name="Comma [0] 5186" xfId="44229" hidden="1" xr:uid="{00000000-0005-0000-0000-0000DC400000}"/>
    <cellStyle name="Comma [0] 5187" xfId="14849" hidden="1" xr:uid="{00000000-0005-0000-0000-0000DD400000}"/>
    <cellStyle name="Comma [0] 5187" xfId="44237" hidden="1" xr:uid="{00000000-0005-0000-0000-0000DE400000}"/>
    <cellStyle name="Comma [0] 5188" xfId="14758" hidden="1" xr:uid="{00000000-0005-0000-0000-0000DF400000}"/>
    <cellStyle name="Comma [0] 5188" xfId="44146" hidden="1" xr:uid="{00000000-0005-0000-0000-0000E0400000}"/>
    <cellStyle name="Comma [0] 5189" xfId="14837" hidden="1" xr:uid="{00000000-0005-0000-0000-0000E1400000}"/>
    <cellStyle name="Comma [0] 5189" xfId="44225" hidden="1" xr:uid="{00000000-0005-0000-0000-0000E2400000}"/>
    <cellStyle name="Comma [0] 519" xfId="5540" hidden="1" xr:uid="{00000000-0005-0000-0000-0000E3400000}"/>
    <cellStyle name="Comma [0] 519" xfId="34928" hidden="1" xr:uid="{00000000-0005-0000-0000-0000E4400000}"/>
    <cellStyle name="Comma [0] 5190" xfId="14858" hidden="1" xr:uid="{00000000-0005-0000-0000-0000E5400000}"/>
    <cellStyle name="Comma [0] 5190" xfId="44246" hidden="1" xr:uid="{00000000-0005-0000-0000-0000E6400000}"/>
    <cellStyle name="Comma [0] 5191" xfId="14860" hidden="1" xr:uid="{00000000-0005-0000-0000-0000E7400000}"/>
    <cellStyle name="Comma [0] 5191" xfId="44248" hidden="1" xr:uid="{00000000-0005-0000-0000-0000E8400000}"/>
    <cellStyle name="Comma [0] 5192" xfId="14819" hidden="1" xr:uid="{00000000-0005-0000-0000-0000E9400000}"/>
    <cellStyle name="Comma [0] 5192" xfId="44207" hidden="1" xr:uid="{00000000-0005-0000-0000-0000EA400000}"/>
    <cellStyle name="Comma [0] 5193" xfId="14764" hidden="1" xr:uid="{00000000-0005-0000-0000-0000EB400000}"/>
    <cellStyle name="Comma [0] 5193" xfId="44152" hidden="1" xr:uid="{00000000-0005-0000-0000-0000EC400000}"/>
    <cellStyle name="Comma [0] 5194" xfId="14817" hidden="1" xr:uid="{00000000-0005-0000-0000-0000ED400000}"/>
    <cellStyle name="Comma [0] 5194" xfId="44205" hidden="1" xr:uid="{00000000-0005-0000-0000-0000EE400000}"/>
    <cellStyle name="Comma [0] 5195" xfId="14801" hidden="1" xr:uid="{00000000-0005-0000-0000-0000EF400000}"/>
    <cellStyle name="Comma [0] 5195" xfId="44189" hidden="1" xr:uid="{00000000-0005-0000-0000-0000F0400000}"/>
    <cellStyle name="Comma [0] 5196" xfId="14797" hidden="1" xr:uid="{00000000-0005-0000-0000-0000F1400000}"/>
    <cellStyle name="Comma [0] 5196" xfId="44185" hidden="1" xr:uid="{00000000-0005-0000-0000-0000F2400000}"/>
    <cellStyle name="Comma [0] 5197" xfId="14868" hidden="1" xr:uid="{00000000-0005-0000-0000-0000F3400000}"/>
    <cellStyle name="Comma [0] 5197" xfId="44256" hidden="1" xr:uid="{00000000-0005-0000-0000-0000F4400000}"/>
    <cellStyle name="Comma [0] 5198" xfId="13508" hidden="1" xr:uid="{00000000-0005-0000-0000-0000F5400000}"/>
    <cellStyle name="Comma [0] 5198" xfId="42896" hidden="1" xr:uid="{00000000-0005-0000-0000-0000F6400000}"/>
    <cellStyle name="Comma [0] 5199" xfId="13513" hidden="1" xr:uid="{00000000-0005-0000-0000-0000F7400000}"/>
    <cellStyle name="Comma [0] 5199" xfId="42901" hidden="1" xr:uid="{00000000-0005-0000-0000-0000F8400000}"/>
    <cellStyle name="Comma [0] 52" xfId="4370" hidden="1" xr:uid="{00000000-0005-0000-0000-0000F9400000}"/>
    <cellStyle name="Comma [0] 52" xfId="33759" hidden="1" xr:uid="{00000000-0005-0000-0000-0000FA400000}"/>
    <cellStyle name="Comma [0] 520" xfId="5549" hidden="1" xr:uid="{00000000-0005-0000-0000-0000FB400000}"/>
    <cellStyle name="Comma [0] 520" xfId="34937" hidden="1" xr:uid="{00000000-0005-0000-0000-0000FC400000}"/>
    <cellStyle name="Comma [0] 5200" xfId="14876" hidden="1" xr:uid="{00000000-0005-0000-0000-0000FD400000}"/>
    <cellStyle name="Comma [0] 5200" xfId="44264" hidden="1" xr:uid="{00000000-0005-0000-0000-0000FE400000}"/>
    <cellStyle name="Comma [0] 5201" xfId="14878" hidden="1" xr:uid="{00000000-0005-0000-0000-0000FF400000}"/>
    <cellStyle name="Comma [0] 5201" xfId="44266" hidden="1" xr:uid="{00000000-0005-0000-0000-000000410000}"/>
    <cellStyle name="Comma [0] 5202" xfId="14827" hidden="1" xr:uid="{00000000-0005-0000-0000-000001410000}"/>
    <cellStyle name="Comma [0] 5202" xfId="44215" hidden="1" xr:uid="{00000000-0005-0000-0000-000002410000}"/>
    <cellStyle name="Comma [0] 5203" xfId="14803" hidden="1" xr:uid="{00000000-0005-0000-0000-000003410000}"/>
    <cellStyle name="Comma [0] 5203" xfId="44191" hidden="1" xr:uid="{00000000-0005-0000-0000-000004410000}"/>
    <cellStyle name="Comma [0] 5204" xfId="14838" hidden="1" xr:uid="{00000000-0005-0000-0000-000005410000}"/>
    <cellStyle name="Comma [0] 5204" xfId="44226" hidden="1" xr:uid="{00000000-0005-0000-0000-000006410000}"/>
    <cellStyle name="Comma [0] 5205" xfId="14770" hidden="1" xr:uid="{00000000-0005-0000-0000-000007410000}"/>
    <cellStyle name="Comma [0] 5205" xfId="44158" hidden="1" xr:uid="{00000000-0005-0000-0000-000008410000}"/>
    <cellStyle name="Comma [0] 5206" xfId="14840" hidden="1" xr:uid="{00000000-0005-0000-0000-000009410000}"/>
    <cellStyle name="Comma [0] 5206" xfId="44228" hidden="1" xr:uid="{00000000-0005-0000-0000-00000A410000}"/>
    <cellStyle name="Comma [0] 5207" xfId="14885" hidden="1" xr:uid="{00000000-0005-0000-0000-00000B410000}"/>
    <cellStyle name="Comma [0] 5207" xfId="44273" hidden="1" xr:uid="{00000000-0005-0000-0000-00000C410000}"/>
    <cellStyle name="Comma [0] 5208" xfId="14828" hidden="1" xr:uid="{00000000-0005-0000-0000-00000D410000}"/>
    <cellStyle name="Comma [0] 5208" xfId="44216" hidden="1" xr:uid="{00000000-0005-0000-0000-00000E410000}"/>
    <cellStyle name="Comma [0] 5209" xfId="14785" hidden="1" xr:uid="{00000000-0005-0000-0000-00000F410000}"/>
    <cellStyle name="Comma [0] 5209" xfId="44173" hidden="1" xr:uid="{00000000-0005-0000-0000-000010410000}"/>
    <cellStyle name="Comma [0] 521" xfId="5560" hidden="1" xr:uid="{00000000-0005-0000-0000-000011410000}"/>
    <cellStyle name="Comma [0] 521" xfId="34948" hidden="1" xr:uid="{00000000-0005-0000-0000-000012410000}"/>
    <cellStyle name="Comma [0] 5210" xfId="14891" hidden="1" xr:uid="{00000000-0005-0000-0000-000013410000}"/>
    <cellStyle name="Comma [0] 5210" xfId="44279" hidden="1" xr:uid="{00000000-0005-0000-0000-000014410000}"/>
    <cellStyle name="Comma [0] 5211" xfId="14893" hidden="1" xr:uid="{00000000-0005-0000-0000-000015410000}"/>
    <cellStyle name="Comma [0] 5211" xfId="44281" hidden="1" xr:uid="{00000000-0005-0000-0000-000016410000}"/>
    <cellStyle name="Comma [0] 5212" xfId="14846" hidden="1" xr:uid="{00000000-0005-0000-0000-000017410000}"/>
    <cellStyle name="Comma [0] 5212" xfId="44234" hidden="1" xr:uid="{00000000-0005-0000-0000-000018410000}"/>
    <cellStyle name="Comma [0] 5213" xfId="14852" hidden="1" xr:uid="{00000000-0005-0000-0000-000019410000}"/>
    <cellStyle name="Comma [0] 5213" xfId="44240" hidden="1" xr:uid="{00000000-0005-0000-0000-00001A410000}"/>
    <cellStyle name="Comma [0] 5214" xfId="13509" hidden="1" xr:uid="{00000000-0005-0000-0000-00001B410000}"/>
    <cellStyle name="Comma [0] 5214" xfId="42897" hidden="1" xr:uid="{00000000-0005-0000-0000-00001C410000}"/>
    <cellStyle name="Comma [0] 5215" xfId="14802" hidden="1" xr:uid="{00000000-0005-0000-0000-00001D410000}"/>
    <cellStyle name="Comma [0] 5215" xfId="44190" hidden="1" xr:uid="{00000000-0005-0000-0000-00001E410000}"/>
    <cellStyle name="Comma [0] 5216" xfId="14810" hidden="1" xr:uid="{00000000-0005-0000-0000-00001F410000}"/>
    <cellStyle name="Comma [0] 5216" xfId="44198" hidden="1" xr:uid="{00000000-0005-0000-0000-000020410000}"/>
    <cellStyle name="Comma [0] 5217" xfId="14899" hidden="1" xr:uid="{00000000-0005-0000-0000-000021410000}"/>
    <cellStyle name="Comma [0] 5217" xfId="44287" hidden="1" xr:uid="{00000000-0005-0000-0000-000022410000}"/>
    <cellStyle name="Comma [0] 5218" xfId="14813" hidden="1" xr:uid="{00000000-0005-0000-0000-000023410000}"/>
    <cellStyle name="Comma [0] 5218" xfId="44201" hidden="1" xr:uid="{00000000-0005-0000-0000-000024410000}"/>
    <cellStyle name="Comma [0] 5219" xfId="14773" hidden="1" xr:uid="{00000000-0005-0000-0000-000025410000}"/>
    <cellStyle name="Comma [0] 5219" xfId="44161" hidden="1" xr:uid="{00000000-0005-0000-0000-000026410000}"/>
    <cellStyle name="Comma [0] 522" xfId="5566" hidden="1" xr:uid="{00000000-0005-0000-0000-000027410000}"/>
    <cellStyle name="Comma [0] 522" xfId="34954" hidden="1" xr:uid="{00000000-0005-0000-0000-000028410000}"/>
    <cellStyle name="Comma [0] 5220" xfId="14904" hidden="1" xr:uid="{00000000-0005-0000-0000-000029410000}"/>
    <cellStyle name="Comma [0] 5220" xfId="44292" hidden="1" xr:uid="{00000000-0005-0000-0000-00002A410000}"/>
    <cellStyle name="Comma [0] 5221" xfId="14906" hidden="1" xr:uid="{00000000-0005-0000-0000-00002B410000}"/>
    <cellStyle name="Comma [0] 5221" xfId="44294" hidden="1" xr:uid="{00000000-0005-0000-0000-00002C410000}"/>
    <cellStyle name="Comma [0] 5222" xfId="14865" hidden="1" xr:uid="{00000000-0005-0000-0000-00002D410000}"/>
    <cellStyle name="Comma [0] 5222" xfId="44253" hidden="1" xr:uid="{00000000-0005-0000-0000-00002E410000}"/>
    <cellStyle name="Comma [0] 5223" xfId="14871" hidden="1" xr:uid="{00000000-0005-0000-0000-00002F410000}"/>
    <cellStyle name="Comma [0] 5223" xfId="44259" hidden="1" xr:uid="{00000000-0005-0000-0000-000030410000}"/>
    <cellStyle name="Comma [0] 5224" xfId="14772" hidden="1" xr:uid="{00000000-0005-0000-0000-000031410000}"/>
    <cellStyle name="Comma [0] 5224" xfId="44160" hidden="1" xr:uid="{00000000-0005-0000-0000-000032410000}"/>
    <cellStyle name="Comma [0] 5225" xfId="14853" hidden="1" xr:uid="{00000000-0005-0000-0000-000033410000}"/>
    <cellStyle name="Comma [0] 5225" xfId="44241" hidden="1" xr:uid="{00000000-0005-0000-0000-000034410000}"/>
    <cellStyle name="Comma [0] 5226" xfId="14832" hidden="1" xr:uid="{00000000-0005-0000-0000-000035410000}"/>
    <cellStyle name="Comma [0] 5226" xfId="44220" hidden="1" xr:uid="{00000000-0005-0000-0000-000036410000}"/>
    <cellStyle name="Comma [0] 5227" xfId="14910" hidden="1" xr:uid="{00000000-0005-0000-0000-000037410000}"/>
    <cellStyle name="Comma [0] 5227" xfId="44298" hidden="1" xr:uid="{00000000-0005-0000-0000-000038410000}"/>
    <cellStyle name="Comma [0] 5228" xfId="14851" hidden="1" xr:uid="{00000000-0005-0000-0000-000039410000}"/>
    <cellStyle name="Comma [0] 5228" xfId="44239" hidden="1" xr:uid="{00000000-0005-0000-0000-00003A410000}"/>
    <cellStyle name="Comma [0] 5229" xfId="14789" hidden="1" xr:uid="{00000000-0005-0000-0000-00003B410000}"/>
    <cellStyle name="Comma [0] 5229" xfId="44177" hidden="1" xr:uid="{00000000-0005-0000-0000-00003C410000}"/>
    <cellStyle name="Comma [0] 523" xfId="5548" hidden="1" xr:uid="{00000000-0005-0000-0000-00003D410000}"/>
    <cellStyle name="Comma [0] 523" xfId="34936" hidden="1" xr:uid="{00000000-0005-0000-0000-00003E410000}"/>
    <cellStyle name="Comma [0] 5230" xfId="14917" hidden="1" xr:uid="{00000000-0005-0000-0000-00003F410000}"/>
    <cellStyle name="Comma [0] 5230" xfId="44305" hidden="1" xr:uid="{00000000-0005-0000-0000-000040410000}"/>
    <cellStyle name="Comma [0] 5231" xfId="14919" hidden="1" xr:uid="{00000000-0005-0000-0000-000041410000}"/>
    <cellStyle name="Comma [0] 5231" xfId="44307" hidden="1" xr:uid="{00000000-0005-0000-0000-000042410000}"/>
    <cellStyle name="Comma [0] 5232" xfId="14883" hidden="1" xr:uid="{00000000-0005-0000-0000-000043410000}"/>
    <cellStyle name="Comma [0] 5232" xfId="44271" hidden="1" xr:uid="{00000000-0005-0000-0000-000044410000}"/>
    <cellStyle name="Comma [0] 5233" xfId="14888" hidden="1" xr:uid="{00000000-0005-0000-0000-000045410000}"/>
    <cellStyle name="Comma [0] 5233" xfId="44276" hidden="1" xr:uid="{00000000-0005-0000-0000-000046410000}"/>
    <cellStyle name="Comma [0] 5234" xfId="13522" hidden="1" xr:uid="{00000000-0005-0000-0000-000047410000}"/>
    <cellStyle name="Comma [0] 5234" xfId="42910" hidden="1" xr:uid="{00000000-0005-0000-0000-000048410000}"/>
    <cellStyle name="Comma [0] 5235" xfId="14872" hidden="1" xr:uid="{00000000-0005-0000-0000-000049410000}"/>
    <cellStyle name="Comma [0] 5235" xfId="44260" hidden="1" xr:uid="{00000000-0005-0000-0000-00004A410000}"/>
    <cellStyle name="Comma [0] 5236" xfId="14777" hidden="1" xr:uid="{00000000-0005-0000-0000-00004B410000}"/>
    <cellStyle name="Comma [0] 5236" xfId="44165" hidden="1" xr:uid="{00000000-0005-0000-0000-00004C410000}"/>
    <cellStyle name="Comma [0] 5237" xfId="14923" hidden="1" xr:uid="{00000000-0005-0000-0000-00004D410000}"/>
    <cellStyle name="Comma [0] 5237" xfId="44311" hidden="1" xr:uid="{00000000-0005-0000-0000-00004E410000}"/>
    <cellStyle name="Comma [0] 5238" xfId="14870" hidden="1" xr:uid="{00000000-0005-0000-0000-00004F410000}"/>
    <cellStyle name="Comma [0] 5238" xfId="44258" hidden="1" xr:uid="{00000000-0005-0000-0000-000050410000}"/>
    <cellStyle name="Comma [0] 5239" xfId="14809" hidden="1" xr:uid="{00000000-0005-0000-0000-000051410000}"/>
    <cellStyle name="Comma [0] 5239" xfId="44197" hidden="1" xr:uid="{00000000-0005-0000-0000-000052410000}"/>
    <cellStyle name="Comma [0] 524" xfId="5558" hidden="1" xr:uid="{00000000-0005-0000-0000-000053410000}"/>
    <cellStyle name="Comma [0] 524" xfId="34946" hidden="1" xr:uid="{00000000-0005-0000-0000-000054410000}"/>
    <cellStyle name="Comma [0] 5240" xfId="14927" hidden="1" xr:uid="{00000000-0005-0000-0000-000055410000}"/>
    <cellStyle name="Comma [0] 5240" xfId="44315" hidden="1" xr:uid="{00000000-0005-0000-0000-000056410000}"/>
    <cellStyle name="Comma [0] 5241" xfId="14929" hidden="1" xr:uid="{00000000-0005-0000-0000-000057410000}"/>
    <cellStyle name="Comma [0] 5241" xfId="44317" hidden="1" xr:uid="{00000000-0005-0000-0000-000058410000}"/>
    <cellStyle name="Comma [0] 5242" xfId="14897" hidden="1" xr:uid="{00000000-0005-0000-0000-000059410000}"/>
    <cellStyle name="Comma [0] 5242" xfId="44285" hidden="1" xr:uid="{00000000-0005-0000-0000-00005A410000}"/>
    <cellStyle name="Comma [0] 5243" xfId="14901" hidden="1" xr:uid="{00000000-0005-0000-0000-00005B410000}"/>
    <cellStyle name="Comma [0] 5243" xfId="44289" hidden="1" xr:uid="{00000000-0005-0000-0000-00005C410000}"/>
    <cellStyle name="Comma [0] 5244" xfId="14791" hidden="1" xr:uid="{00000000-0005-0000-0000-00005D410000}"/>
    <cellStyle name="Comma [0] 5244" xfId="44179" hidden="1" xr:uid="{00000000-0005-0000-0000-00005E410000}"/>
    <cellStyle name="Comma [0] 5245" xfId="14889" hidden="1" xr:uid="{00000000-0005-0000-0000-00005F410000}"/>
    <cellStyle name="Comma [0] 5245" xfId="44277" hidden="1" xr:uid="{00000000-0005-0000-0000-000060410000}"/>
    <cellStyle name="Comma [0] 5246" xfId="14781" hidden="1" xr:uid="{00000000-0005-0000-0000-000061410000}"/>
    <cellStyle name="Comma [0] 5246" xfId="44169" hidden="1" xr:uid="{00000000-0005-0000-0000-000062410000}"/>
    <cellStyle name="Comma [0] 5247" xfId="14933" hidden="1" xr:uid="{00000000-0005-0000-0000-000063410000}"/>
    <cellStyle name="Comma [0] 5247" xfId="44321" hidden="1" xr:uid="{00000000-0005-0000-0000-000064410000}"/>
    <cellStyle name="Comma [0] 5248" xfId="14887" hidden="1" xr:uid="{00000000-0005-0000-0000-000065410000}"/>
    <cellStyle name="Comma [0] 5248" xfId="44275" hidden="1" xr:uid="{00000000-0005-0000-0000-000066410000}"/>
    <cellStyle name="Comma [0] 5249" xfId="14856" hidden="1" xr:uid="{00000000-0005-0000-0000-000067410000}"/>
    <cellStyle name="Comma [0] 5249" xfId="44244" hidden="1" xr:uid="{00000000-0005-0000-0000-000068410000}"/>
    <cellStyle name="Comma [0] 525" xfId="5578" hidden="1" xr:uid="{00000000-0005-0000-0000-000069410000}"/>
    <cellStyle name="Comma [0] 525" xfId="34966" hidden="1" xr:uid="{00000000-0005-0000-0000-00006A410000}"/>
    <cellStyle name="Comma [0] 5250" xfId="14937" hidden="1" xr:uid="{00000000-0005-0000-0000-00006B410000}"/>
    <cellStyle name="Comma [0] 5250" xfId="44325" hidden="1" xr:uid="{00000000-0005-0000-0000-00006C410000}"/>
    <cellStyle name="Comma [0] 5251" xfId="14939" hidden="1" xr:uid="{00000000-0005-0000-0000-00006D410000}"/>
    <cellStyle name="Comma [0] 5251" xfId="44327" hidden="1" xr:uid="{00000000-0005-0000-0000-00006E410000}"/>
    <cellStyle name="Comma [0] 5252" xfId="14925" hidden="1" xr:uid="{00000000-0005-0000-0000-00006F410000}"/>
    <cellStyle name="Comma [0] 5252" xfId="44313" hidden="1" xr:uid="{00000000-0005-0000-0000-000070410000}"/>
    <cellStyle name="Comma [0] 5253" xfId="14912" hidden="1" xr:uid="{00000000-0005-0000-0000-000071410000}"/>
    <cellStyle name="Comma [0] 5253" xfId="44300" hidden="1" xr:uid="{00000000-0005-0000-0000-000072410000}"/>
    <cellStyle name="Comma [0] 5254" xfId="14936" hidden="1" xr:uid="{00000000-0005-0000-0000-000073410000}"/>
    <cellStyle name="Comma [0] 5254" xfId="44324" hidden="1" xr:uid="{00000000-0005-0000-0000-000074410000}"/>
    <cellStyle name="Comma [0] 5255" xfId="14902" hidden="1" xr:uid="{00000000-0005-0000-0000-000075410000}"/>
    <cellStyle name="Comma [0] 5255" xfId="44290" hidden="1" xr:uid="{00000000-0005-0000-0000-000076410000}"/>
    <cellStyle name="Comma [0] 5256" xfId="14874" hidden="1" xr:uid="{00000000-0005-0000-0000-000077410000}"/>
    <cellStyle name="Comma [0] 5256" xfId="44262" hidden="1" xr:uid="{00000000-0005-0000-0000-000078410000}"/>
    <cellStyle name="Comma [0] 5257" xfId="14941" hidden="1" xr:uid="{00000000-0005-0000-0000-000079410000}"/>
    <cellStyle name="Comma [0] 5257" xfId="44329" hidden="1" xr:uid="{00000000-0005-0000-0000-00007A410000}"/>
    <cellStyle name="Comma [0] 5258" xfId="14898" hidden="1" xr:uid="{00000000-0005-0000-0000-00007B410000}"/>
    <cellStyle name="Comma [0] 5258" xfId="44286" hidden="1" xr:uid="{00000000-0005-0000-0000-00007C410000}"/>
    <cellStyle name="Comma [0] 5259" xfId="14932" hidden="1" xr:uid="{00000000-0005-0000-0000-00007D410000}"/>
    <cellStyle name="Comma [0] 5259" xfId="44320" hidden="1" xr:uid="{00000000-0005-0000-0000-00007E410000}"/>
    <cellStyle name="Comma [0] 526" xfId="5580" hidden="1" xr:uid="{00000000-0005-0000-0000-00007F410000}"/>
    <cellStyle name="Comma [0] 526" xfId="34968" hidden="1" xr:uid="{00000000-0005-0000-0000-000080410000}"/>
    <cellStyle name="Comma [0] 5260" xfId="14945" hidden="1" xr:uid="{00000000-0005-0000-0000-000081410000}"/>
    <cellStyle name="Comma [0] 5260" xfId="44333" hidden="1" xr:uid="{00000000-0005-0000-0000-000082410000}"/>
    <cellStyle name="Comma [0] 5261" xfId="14947" hidden="1" xr:uid="{00000000-0005-0000-0000-000083410000}"/>
    <cellStyle name="Comma [0] 5261" xfId="44335" hidden="1" xr:uid="{00000000-0005-0000-0000-000084410000}"/>
    <cellStyle name="Comma [0] 5262" xfId="14815" hidden="1" xr:uid="{00000000-0005-0000-0000-000085410000}"/>
    <cellStyle name="Comma [0] 5262" xfId="44203" hidden="1" xr:uid="{00000000-0005-0000-0000-000086410000}"/>
    <cellStyle name="Comma [0] 5263" xfId="14935" hidden="1" xr:uid="{00000000-0005-0000-0000-000087410000}"/>
    <cellStyle name="Comma [0] 5263" xfId="44323" hidden="1" xr:uid="{00000000-0005-0000-0000-000088410000}"/>
    <cellStyle name="Comma [0] 5264" xfId="14875" hidden="1" xr:uid="{00000000-0005-0000-0000-000089410000}"/>
    <cellStyle name="Comma [0] 5264" xfId="44263" hidden="1" xr:uid="{00000000-0005-0000-0000-00008A410000}"/>
    <cellStyle name="Comma [0] 5265" xfId="14909" hidden="1" xr:uid="{00000000-0005-0000-0000-00008B410000}"/>
    <cellStyle name="Comma [0] 5265" xfId="44297" hidden="1" xr:uid="{00000000-0005-0000-0000-00008C410000}"/>
    <cellStyle name="Comma [0] 5266" xfId="14922" hidden="1" xr:uid="{00000000-0005-0000-0000-00008D410000}"/>
    <cellStyle name="Comma [0] 5266" xfId="44310" hidden="1" xr:uid="{00000000-0005-0000-0000-00008E410000}"/>
    <cellStyle name="Comma [0] 5267" xfId="14950" hidden="1" xr:uid="{00000000-0005-0000-0000-00008F410000}"/>
    <cellStyle name="Comma [0] 5267" xfId="44338" hidden="1" xr:uid="{00000000-0005-0000-0000-000090410000}"/>
    <cellStyle name="Comma [0] 5268" xfId="14913" hidden="1" xr:uid="{00000000-0005-0000-0000-000091410000}"/>
    <cellStyle name="Comma [0] 5268" xfId="44301" hidden="1" xr:uid="{00000000-0005-0000-0000-000092410000}"/>
    <cellStyle name="Comma [0] 5269" xfId="14873" hidden="1" xr:uid="{00000000-0005-0000-0000-000093410000}"/>
    <cellStyle name="Comma [0] 5269" xfId="44261" hidden="1" xr:uid="{00000000-0005-0000-0000-000094410000}"/>
    <cellStyle name="Comma [0] 527" xfId="5531" hidden="1" xr:uid="{00000000-0005-0000-0000-000095410000}"/>
    <cellStyle name="Comma [0] 527" xfId="34919" hidden="1" xr:uid="{00000000-0005-0000-0000-000096410000}"/>
    <cellStyle name="Comma [0] 5270" xfId="14952" hidden="1" xr:uid="{00000000-0005-0000-0000-000097410000}"/>
    <cellStyle name="Comma [0] 5270" xfId="44340" hidden="1" xr:uid="{00000000-0005-0000-0000-000098410000}"/>
    <cellStyle name="Comma [0] 5271" xfId="14954" hidden="1" xr:uid="{00000000-0005-0000-0000-000099410000}"/>
    <cellStyle name="Comma [0] 5271" xfId="44342" hidden="1" xr:uid="{00000000-0005-0000-0000-00009A410000}"/>
    <cellStyle name="Comma [0] 5272" xfId="15013" hidden="1" xr:uid="{00000000-0005-0000-0000-00009B410000}"/>
    <cellStyle name="Comma [0] 5272" xfId="44401" hidden="1" xr:uid="{00000000-0005-0000-0000-00009C410000}"/>
    <cellStyle name="Comma [0] 5273" xfId="15032" hidden="1" xr:uid="{00000000-0005-0000-0000-00009D410000}"/>
    <cellStyle name="Comma [0] 5273" xfId="44420" hidden="1" xr:uid="{00000000-0005-0000-0000-00009E410000}"/>
    <cellStyle name="Comma [0] 5274" xfId="15039" hidden="1" xr:uid="{00000000-0005-0000-0000-00009F410000}"/>
    <cellStyle name="Comma [0] 5274" xfId="44427" hidden="1" xr:uid="{00000000-0005-0000-0000-0000A0410000}"/>
    <cellStyle name="Comma [0] 5275" xfId="15046" hidden="1" xr:uid="{00000000-0005-0000-0000-0000A1410000}"/>
    <cellStyle name="Comma [0] 5275" xfId="44434" hidden="1" xr:uid="{00000000-0005-0000-0000-0000A2410000}"/>
    <cellStyle name="Comma [0] 5276" xfId="15051" hidden="1" xr:uid="{00000000-0005-0000-0000-0000A3410000}"/>
    <cellStyle name="Comma [0] 5276" xfId="44439" hidden="1" xr:uid="{00000000-0005-0000-0000-0000A4410000}"/>
    <cellStyle name="Comma [0] 5277" xfId="15038" hidden="1" xr:uid="{00000000-0005-0000-0000-0000A5410000}"/>
    <cellStyle name="Comma [0] 5277" xfId="44426" hidden="1" xr:uid="{00000000-0005-0000-0000-0000A6410000}"/>
    <cellStyle name="Comma [0] 5278" xfId="15043" hidden="1" xr:uid="{00000000-0005-0000-0000-0000A7410000}"/>
    <cellStyle name="Comma [0] 5278" xfId="44431" hidden="1" xr:uid="{00000000-0005-0000-0000-0000A8410000}"/>
    <cellStyle name="Comma [0] 5279" xfId="15055" hidden="1" xr:uid="{00000000-0005-0000-0000-0000A9410000}"/>
    <cellStyle name="Comma [0] 5279" xfId="44443" hidden="1" xr:uid="{00000000-0005-0000-0000-0000AA410000}"/>
    <cellStyle name="Comma [0] 528" xfId="5492" hidden="1" xr:uid="{00000000-0005-0000-0000-0000AB410000}"/>
    <cellStyle name="Comma [0] 528" xfId="34880" hidden="1" xr:uid="{00000000-0005-0000-0000-0000AC410000}"/>
    <cellStyle name="Comma [0] 5280" xfId="15057" hidden="1" xr:uid="{00000000-0005-0000-0000-0000AD410000}"/>
    <cellStyle name="Comma [0] 5280" xfId="44445" hidden="1" xr:uid="{00000000-0005-0000-0000-0000AE410000}"/>
    <cellStyle name="Comma [0] 5281" xfId="15028" hidden="1" xr:uid="{00000000-0005-0000-0000-0000AF410000}"/>
    <cellStyle name="Comma [0] 5281" xfId="44416" hidden="1" xr:uid="{00000000-0005-0000-0000-0000B0410000}"/>
    <cellStyle name="Comma [0] 5282" xfId="15017" hidden="1" xr:uid="{00000000-0005-0000-0000-0000B1410000}"/>
    <cellStyle name="Comma [0] 5282" xfId="44405" hidden="1" xr:uid="{00000000-0005-0000-0000-0000B2410000}"/>
    <cellStyle name="Comma [0] 5283" xfId="15068" hidden="1" xr:uid="{00000000-0005-0000-0000-0000B3410000}"/>
    <cellStyle name="Comma [0] 5283" xfId="44456" hidden="1" xr:uid="{00000000-0005-0000-0000-0000B4410000}"/>
    <cellStyle name="Comma [0] 5284" xfId="15077" hidden="1" xr:uid="{00000000-0005-0000-0000-0000B5410000}"/>
    <cellStyle name="Comma [0] 5284" xfId="44465" hidden="1" xr:uid="{00000000-0005-0000-0000-0000B6410000}"/>
    <cellStyle name="Comma [0] 5285" xfId="15088" hidden="1" xr:uid="{00000000-0005-0000-0000-0000B7410000}"/>
    <cellStyle name="Comma [0] 5285" xfId="44476" hidden="1" xr:uid="{00000000-0005-0000-0000-0000B8410000}"/>
    <cellStyle name="Comma [0] 5286" xfId="15094" hidden="1" xr:uid="{00000000-0005-0000-0000-0000B9410000}"/>
    <cellStyle name="Comma [0] 5286" xfId="44482" hidden="1" xr:uid="{00000000-0005-0000-0000-0000BA410000}"/>
    <cellStyle name="Comma [0] 5287" xfId="15076" hidden="1" xr:uid="{00000000-0005-0000-0000-0000BB410000}"/>
    <cellStyle name="Comma [0] 5287" xfId="44464" hidden="1" xr:uid="{00000000-0005-0000-0000-0000BC410000}"/>
    <cellStyle name="Comma [0] 5288" xfId="15086" hidden="1" xr:uid="{00000000-0005-0000-0000-0000BD410000}"/>
    <cellStyle name="Comma [0] 5288" xfId="44474" hidden="1" xr:uid="{00000000-0005-0000-0000-0000BE410000}"/>
    <cellStyle name="Comma [0] 5289" xfId="15106" hidden="1" xr:uid="{00000000-0005-0000-0000-0000BF410000}"/>
    <cellStyle name="Comma [0] 5289" xfId="44494" hidden="1" xr:uid="{00000000-0005-0000-0000-0000C0410000}"/>
    <cellStyle name="Comma [0] 529" xfId="5534" hidden="1" xr:uid="{00000000-0005-0000-0000-0000C1410000}"/>
    <cellStyle name="Comma [0] 529" xfId="34922" hidden="1" xr:uid="{00000000-0005-0000-0000-0000C2410000}"/>
    <cellStyle name="Comma [0] 5290" xfId="15108" hidden="1" xr:uid="{00000000-0005-0000-0000-0000C3410000}"/>
    <cellStyle name="Comma [0] 5290" xfId="44496" hidden="1" xr:uid="{00000000-0005-0000-0000-0000C4410000}"/>
    <cellStyle name="Comma [0] 5291" xfId="15059" hidden="1" xr:uid="{00000000-0005-0000-0000-0000C5410000}"/>
    <cellStyle name="Comma [0] 5291" xfId="44447" hidden="1" xr:uid="{00000000-0005-0000-0000-0000C6410000}"/>
    <cellStyle name="Comma [0] 5292" xfId="15020" hidden="1" xr:uid="{00000000-0005-0000-0000-0000C7410000}"/>
    <cellStyle name="Comma [0] 5292" xfId="44408" hidden="1" xr:uid="{00000000-0005-0000-0000-0000C8410000}"/>
    <cellStyle name="Comma [0] 5293" xfId="15062" hidden="1" xr:uid="{00000000-0005-0000-0000-0000C9410000}"/>
    <cellStyle name="Comma [0] 5293" xfId="44450" hidden="1" xr:uid="{00000000-0005-0000-0000-0000CA410000}"/>
    <cellStyle name="Comma [0] 5294" xfId="15025" hidden="1" xr:uid="{00000000-0005-0000-0000-0000CB410000}"/>
    <cellStyle name="Comma [0] 5294" xfId="44413" hidden="1" xr:uid="{00000000-0005-0000-0000-0000CC410000}"/>
    <cellStyle name="Comma [0] 5295" xfId="15027" hidden="1" xr:uid="{00000000-0005-0000-0000-0000CD410000}"/>
    <cellStyle name="Comma [0] 5295" xfId="44415" hidden="1" xr:uid="{00000000-0005-0000-0000-0000CE410000}"/>
    <cellStyle name="Comma [0] 5296" xfId="15113" hidden="1" xr:uid="{00000000-0005-0000-0000-0000CF410000}"/>
    <cellStyle name="Comma [0] 5296" xfId="44501" hidden="1" xr:uid="{00000000-0005-0000-0000-0000D0410000}"/>
    <cellStyle name="Comma [0] 5297" xfId="15016" hidden="1" xr:uid="{00000000-0005-0000-0000-0000D1410000}"/>
    <cellStyle name="Comma [0] 5297" xfId="44404" hidden="1" xr:uid="{00000000-0005-0000-0000-0000D2410000}"/>
    <cellStyle name="Comma [0] 5298" xfId="15024" hidden="1" xr:uid="{00000000-0005-0000-0000-0000D3410000}"/>
    <cellStyle name="Comma [0] 5298" xfId="44412" hidden="1" xr:uid="{00000000-0005-0000-0000-0000D4410000}"/>
    <cellStyle name="Comma [0] 5299" xfId="15125" hidden="1" xr:uid="{00000000-0005-0000-0000-0000D5410000}"/>
    <cellStyle name="Comma [0] 5299" xfId="44513" hidden="1" xr:uid="{00000000-0005-0000-0000-0000D6410000}"/>
    <cellStyle name="Comma [0] 53" xfId="4590" hidden="1" xr:uid="{00000000-0005-0000-0000-0000D7410000}"/>
    <cellStyle name="Comma [0] 53" xfId="33978" hidden="1" xr:uid="{00000000-0005-0000-0000-0000D8410000}"/>
    <cellStyle name="Comma [0] 530" xfId="5497" hidden="1" xr:uid="{00000000-0005-0000-0000-0000D9410000}"/>
    <cellStyle name="Comma [0] 530" xfId="34885" hidden="1" xr:uid="{00000000-0005-0000-0000-0000DA410000}"/>
    <cellStyle name="Comma [0] 5300" xfId="15127" hidden="1" xr:uid="{00000000-0005-0000-0000-0000DB410000}"/>
    <cellStyle name="Comma [0] 5300" xfId="44515" hidden="1" xr:uid="{00000000-0005-0000-0000-0000DC410000}"/>
    <cellStyle name="Comma [0] 5301" xfId="15116" hidden="1" xr:uid="{00000000-0005-0000-0000-0000DD410000}"/>
    <cellStyle name="Comma [0] 5301" xfId="44504" hidden="1" xr:uid="{00000000-0005-0000-0000-0000DE410000}"/>
    <cellStyle name="Comma [0] 5302" xfId="15124" hidden="1" xr:uid="{00000000-0005-0000-0000-0000DF410000}"/>
    <cellStyle name="Comma [0] 5302" xfId="44512" hidden="1" xr:uid="{00000000-0005-0000-0000-0000E0410000}"/>
    <cellStyle name="Comma [0] 5303" xfId="15022" hidden="1" xr:uid="{00000000-0005-0000-0000-0000E1410000}"/>
    <cellStyle name="Comma [0] 5303" xfId="44410" hidden="1" xr:uid="{00000000-0005-0000-0000-0000E2410000}"/>
    <cellStyle name="Comma [0] 5304" xfId="15110" hidden="1" xr:uid="{00000000-0005-0000-0000-0000E3410000}"/>
    <cellStyle name="Comma [0] 5304" xfId="44498" hidden="1" xr:uid="{00000000-0005-0000-0000-0000E4410000}"/>
    <cellStyle name="Comma [0] 5305" xfId="15143" hidden="1" xr:uid="{00000000-0005-0000-0000-0000E5410000}"/>
    <cellStyle name="Comma [0] 5305" xfId="44531" hidden="1" xr:uid="{00000000-0005-0000-0000-0000E6410000}"/>
    <cellStyle name="Comma [0] 5306" xfId="15151" hidden="1" xr:uid="{00000000-0005-0000-0000-0000E7410000}"/>
    <cellStyle name="Comma [0] 5306" xfId="44539" hidden="1" xr:uid="{00000000-0005-0000-0000-0000E8410000}"/>
    <cellStyle name="Comma [0] 5307" xfId="15060" hidden="1" xr:uid="{00000000-0005-0000-0000-0000E9410000}"/>
    <cellStyle name="Comma [0] 5307" xfId="44448" hidden="1" xr:uid="{00000000-0005-0000-0000-0000EA410000}"/>
    <cellStyle name="Comma [0] 5308" xfId="15139" hidden="1" xr:uid="{00000000-0005-0000-0000-0000EB410000}"/>
    <cellStyle name="Comma [0] 5308" xfId="44527" hidden="1" xr:uid="{00000000-0005-0000-0000-0000EC410000}"/>
    <cellStyle name="Comma [0] 5309" xfId="15160" hidden="1" xr:uid="{00000000-0005-0000-0000-0000ED410000}"/>
    <cellStyle name="Comma [0] 5309" xfId="44548" hidden="1" xr:uid="{00000000-0005-0000-0000-0000EE410000}"/>
    <cellStyle name="Comma [0] 531" xfId="5499" hidden="1" xr:uid="{00000000-0005-0000-0000-0000EF410000}"/>
    <cellStyle name="Comma [0] 531" xfId="34887" hidden="1" xr:uid="{00000000-0005-0000-0000-0000F0410000}"/>
    <cellStyle name="Comma [0] 5310" xfId="15162" hidden="1" xr:uid="{00000000-0005-0000-0000-0000F1410000}"/>
    <cellStyle name="Comma [0] 5310" xfId="44550" hidden="1" xr:uid="{00000000-0005-0000-0000-0000F2410000}"/>
    <cellStyle name="Comma [0] 5311" xfId="15121" hidden="1" xr:uid="{00000000-0005-0000-0000-0000F3410000}"/>
    <cellStyle name="Comma [0] 5311" xfId="44509" hidden="1" xr:uid="{00000000-0005-0000-0000-0000F4410000}"/>
    <cellStyle name="Comma [0] 5312" xfId="15066" hidden="1" xr:uid="{00000000-0005-0000-0000-0000F5410000}"/>
    <cellStyle name="Comma [0] 5312" xfId="44454" hidden="1" xr:uid="{00000000-0005-0000-0000-0000F6410000}"/>
    <cellStyle name="Comma [0] 5313" xfId="15119" hidden="1" xr:uid="{00000000-0005-0000-0000-0000F7410000}"/>
    <cellStyle name="Comma [0] 5313" xfId="44507" hidden="1" xr:uid="{00000000-0005-0000-0000-0000F8410000}"/>
    <cellStyle name="Comma [0] 5314" xfId="15103" hidden="1" xr:uid="{00000000-0005-0000-0000-0000F9410000}"/>
    <cellStyle name="Comma [0] 5314" xfId="44491" hidden="1" xr:uid="{00000000-0005-0000-0000-0000FA410000}"/>
    <cellStyle name="Comma [0] 5315" xfId="15099" hidden="1" xr:uid="{00000000-0005-0000-0000-0000FB410000}"/>
    <cellStyle name="Comma [0] 5315" xfId="44487" hidden="1" xr:uid="{00000000-0005-0000-0000-0000FC410000}"/>
    <cellStyle name="Comma [0] 5316" xfId="15170" hidden="1" xr:uid="{00000000-0005-0000-0000-0000FD410000}"/>
    <cellStyle name="Comma [0] 5316" xfId="44558" hidden="1" xr:uid="{00000000-0005-0000-0000-0000FE410000}"/>
    <cellStyle name="Comma [0] 5317" xfId="15036" hidden="1" xr:uid="{00000000-0005-0000-0000-0000FF410000}"/>
    <cellStyle name="Comma [0] 5317" xfId="44424" hidden="1" xr:uid="{00000000-0005-0000-0000-000000420000}"/>
    <cellStyle name="Comma [0] 5318" xfId="15029" hidden="1" xr:uid="{00000000-0005-0000-0000-000001420000}"/>
    <cellStyle name="Comma [0] 5318" xfId="44417" hidden="1" xr:uid="{00000000-0005-0000-0000-000002420000}"/>
    <cellStyle name="Comma [0] 5319" xfId="15178" hidden="1" xr:uid="{00000000-0005-0000-0000-000003420000}"/>
    <cellStyle name="Comma [0] 5319" xfId="44566" hidden="1" xr:uid="{00000000-0005-0000-0000-000004420000}"/>
    <cellStyle name="Comma [0] 532" xfId="5585" hidden="1" xr:uid="{00000000-0005-0000-0000-000005420000}"/>
    <cellStyle name="Comma [0] 532" xfId="34973" hidden="1" xr:uid="{00000000-0005-0000-0000-000006420000}"/>
    <cellStyle name="Comma [0] 5320" xfId="15180" hidden="1" xr:uid="{00000000-0005-0000-0000-000007420000}"/>
    <cellStyle name="Comma [0] 5320" xfId="44568" hidden="1" xr:uid="{00000000-0005-0000-0000-000008420000}"/>
    <cellStyle name="Comma [0] 5321" xfId="15129" hidden="1" xr:uid="{00000000-0005-0000-0000-000009420000}"/>
    <cellStyle name="Comma [0] 5321" xfId="44517" hidden="1" xr:uid="{00000000-0005-0000-0000-00000A420000}"/>
    <cellStyle name="Comma [0] 5322" xfId="15105" hidden="1" xr:uid="{00000000-0005-0000-0000-00000B420000}"/>
    <cellStyle name="Comma [0] 5322" xfId="44493" hidden="1" xr:uid="{00000000-0005-0000-0000-00000C420000}"/>
    <cellStyle name="Comma [0] 5323" xfId="15140" hidden="1" xr:uid="{00000000-0005-0000-0000-00000D420000}"/>
    <cellStyle name="Comma [0] 5323" xfId="44528" hidden="1" xr:uid="{00000000-0005-0000-0000-00000E420000}"/>
    <cellStyle name="Comma [0] 5324" xfId="15072" hidden="1" xr:uid="{00000000-0005-0000-0000-00000F420000}"/>
    <cellStyle name="Comma [0] 5324" xfId="44460" hidden="1" xr:uid="{00000000-0005-0000-0000-000010420000}"/>
    <cellStyle name="Comma [0] 5325" xfId="15142" hidden="1" xr:uid="{00000000-0005-0000-0000-000011420000}"/>
    <cellStyle name="Comma [0] 5325" xfId="44530" hidden="1" xr:uid="{00000000-0005-0000-0000-000012420000}"/>
    <cellStyle name="Comma [0] 5326" xfId="15187" hidden="1" xr:uid="{00000000-0005-0000-0000-000013420000}"/>
    <cellStyle name="Comma [0] 5326" xfId="44575" hidden="1" xr:uid="{00000000-0005-0000-0000-000014420000}"/>
    <cellStyle name="Comma [0] 5327" xfId="15130" hidden="1" xr:uid="{00000000-0005-0000-0000-000015420000}"/>
    <cellStyle name="Comma [0] 5327" xfId="44518" hidden="1" xr:uid="{00000000-0005-0000-0000-000016420000}"/>
    <cellStyle name="Comma [0] 5328" xfId="15087" hidden="1" xr:uid="{00000000-0005-0000-0000-000017420000}"/>
    <cellStyle name="Comma [0] 5328" xfId="44475" hidden="1" xr:uid="{00000000-0005-0000-0000-000018420000}"/>
    <cellStyle name="Comma [0] 5329" xfId="15193" hidden="1" xr:uid="{00000000-0005-0000-0000-000019420000}"/>
    <cellStyle name="Comma [0] 5329" xfId="44581" hidden="1" xr:uid="{00000000-0005-0000-0000-00001A420000}"/>
    <cellStyle name="Comma [0] 533" xfId="5488" hidden="1" xr:uid="{00000000-0005-0000-0000-00001B420000}"/>
    <cellStyle name="Comma [0] 533" xfId="34876" hidden="1" xr:uid="{00000000-0005-0000-0000-00001C420000}"/>
    <cellStyle name="Comma [0] 5330" xfId="15195" hidden="1" xr:uid="{00000000-0005-0000-0000-00001D420000}"/>
    <cellStyle name="Comma [0] 5330" xfId="44583" hidden="1" xr:uid="{00000000-0005-0000-0000-00001E420000}"/>
    <cellStyle name="Comma [0] 5331" xfId="15148" hidden="1" xr:uid="{00000000-0005-0000-0000-00001F420000}"/>
    <cellStyle name="Comma [0] 5331" xfId="44536" hidden="1" xr:uid="{00000000-0005-0000-0000-000020420000}"/>
    <cellStyle name="Comma [0] 5332" xfId="15154" hidden="1" xr:uid="{00000000-0005-0000-0000-000021420000}"/>
    <cellStyle name="Comma [0] 5332" xfId="44542" hidden="1" xr:uid="{00000000-0005-0000-0000-000022420000}"/>
    <cellStyle name="Comma [0] 5333" xfId="15035" hidden="1" xr:uid="{00000000-0005-0000-0000-000023420000}"/>
    <cellStyle name="Comma [0] 5333" xfId="44423" hidden="1" xr:uid="{00000000-0005-0000-0000-000024420000}"/>
    <cellStyle name="Comma [0] 5334" xfId="15104" hidden="1" xr:uid="{00000000-0005-0000-0000-000025420000}"/>
    <cellStyle name="Comma [0] 5334" xfId="44492" hidden="1" xr:uid="{00000000-0005-0000-0000-000026420000}"/>
    <cellStyle name="Comma [0] 5335" xfId="15112" hidden="1" xr:uid="{00000000-0005-0000-0000-000027420000}"/>
    <cellStyle name="Comma [0] 5335" xfId="44500" hidden="1" xr:uid="{00000000-0005-0000-0000-000028420000}"/>
    <cellStyle name="Comma [0] 5336" xfId="15201" hidden="1" xr:uid="{00000000-0005-0000-0000-000029420000}"/>
    <cellStyle name="Comma [0] 5336" xfId="44589" hidden="1" xr:uid="{00000000-0005-0000-0000-00002A420000}"/>
    <cellStyle name="Comma [0] 5337" xfId="15115" hidden="1" xr:uid="{00000000-0005-0000-0000-00002B420000}"/>
    <cellStyle name="Comma [0] 5337" xfId="44503" hidden="1" xr:uid="{00000000-0005-0000-0000-00002C420000}"/>
    <cellStyle name="Comma [0] 5338" xfId="15075" hidden="1" xr:uid="{00000000-0005-0000-0000-00002D420000}"/>
    <cellStyle name="Comma [0] 5338" xfId="44463" hidden="1" xr:uid="{00000000-0005-0000-0000-00002E420000}"/>
    <cellStyle name="Comma [0] 5339" xfId="15206" hidden="1" xr:uid="{00000000-0005-0000-0000-00002F420000}"/>
    <cellStyle name="Comma [0] 5339" xfId="44594" hidden="1" xr:uid="{00000000-0005-0000-0000-000030420000}"/>
    <cellStyle name="Comma [0] 534" xfId="5496" hidden="1" xr:uid="{00000000-0005-0000-0000-000031420000}"/>
    <cellStyle name="Comma [0] 534" xfId="34884" hidden="1" xr:uid="{00000000-0005-0000-0000-000032420000}"/>
    <cellStyle name="Comma [0] 5340" xfId="15208" hidden="1" xr:uid="{00000000-0005-0000-0000-000033420000}"/>
    <cellStyle name="Comma [0] 5340" xfId="44596" hidden="1" xr:uid="{00000000-0005-0000-0000-000034420000}"/>
    <cellStyle name="Comma [0] 5341" xfId="15167" hidden="1" xr:uid="{00000000-0005-0000-0000-000035420000}"/>
    <cellStyle name="Comma [0] 5341" xfId="44555" hidden="1" xr:uid="{00000000-0005-0000-0000-000036420000}"/>
    <cellStyle name="Comma [0] 5342" xfId="15173" hidden="1" xr:uid="{00000000-0005-0000-0000-000037420000}"/>
    <cellStyle name="Comma [0] 5342" xfId="44561" hidden="1" xr:uid="{00000000-0005-0000-0000-000038420000}"/>
    <cellStyle name="Comma [0] 5343" xfId="15074" hidden="1" xr:uid="{00000000-0005-0000-0000-000039420000}"/>
    <cellStyle name="Comma [0] 5343" xfId="44462" hidden="1" xr:uid="{00000000-0005-0000-0000-00003A420000}"/>
    <cellStyle name="Comma [0] 5344" xfId="15155" hidden="1" xr:uid="{00000000-0005-0000-0000-00003B420000}"/>
    <cellStyle name="Comma [0] 5344" xfId="44543" hidden="1" xr:uid="{00000000-0005-0000-0000-00003C420000}"/>
    <cellStyle name="Comma [0] 5345" xfId="15134" hidden="1" xr:uid="{00000000-0005-0000-0000-00003D420000}"/>
    <cellStyle name="Comma [0] 5345" xfId="44522" hidden="1" xr:uid="{00000000-0005-0000-0000-00003E420000}"/>
    <cellStyle name="Comma [0] 5346" xfId="15212" hidden="1" xr:uid="{00000000-0005-0000-0000-00003F420000}"/>
    <cellStyle name="Comma [0] 5346" xfId="44600" hidden="1" xr:uid="{00000000-0005-0000-0000-000040420000}"/>
    <cellStyle name="Comma [0] 5347" xfId="15153" hidden="1" xr:uid="{00000000-0005-0000-0000-000041420000}"/>
    <cellStyle name="Comma [0] 5347" xfId="44541" hidden="1" xr:uid="{00000000-0005-0000-0000-000042420000}"/>
    <cellStyle name="Comma [0] 5348" xfId="15091" hidden="1" xr:uid="{00000000-0005-0000-0000-000043420000}"/>
    <cellStyle name="Comma [0] 5348" xfId="44479" hidden="1" xr:uid="{00000000-0005-0000-0000-000044420000}"/>
    <cellStyle name="Comma [0] 5349" xfId="15219" hidden="1" xr:uid="{00000000-0005-0000-0000-000045420000}"/>
    <cellStyle name="Comma [0] 5349" xfId="44607" hidden="1" xr:uid="{00000000-0005-0000-0000-000046420000}"/>
    <cellStyle name="Comma [0] 535" xfId="5597" hidden="1" xr:uid="{00000000-0005-0000-0000-000047420000}"/>
    <cellStyle name="Comma [0] 535" xfId="34985" hidden="1" xr:uid="{00000000-0005-0000-0000-000048420000}"/>
    <cellStyle name="Comma [0] 5350" xfId="15221" hidden="1" xr:uid="{00000000-0005-0000-0000-000049420000}"/>
    <cellStyle name="Comma [0] 5350" xfId="44609" hidden="1" xr:uid="{00000000-0005-0000-0000-00004A420000}"/>
    <cellStyle name="Comma [0] 5351" xfId="15185" hidden="1" xr:uid="{00000000-0005-0000-0000-00004B420000}"/>
    <cellStyle name="Comma [0] 5351" xfId="44573" hidden="1" xr:uid="{00000000-0005-0000-0000-00004C420000}"/>
    <cellStyle name="Comma [0] 5352" xfId="15190" hidden="1" xr:uid="{00000000-0005-0000-0000-00004D420000}"/>
    <cellStyle name="Comma [0] 5352" xfId="44578" hidden="1" xr:uid="{00000000-0005-0000-0000-00004E420000}"/>
    <cellStyle name="Comma [0] 5353" xfId="15019" hidden="1" xr:uid="{00000000-0005-0000-0000-00004F420000}"/>
    <cellStyle name="Comma [0] 5353" xfId="44407" hidden="1" xr:uid="{00000000-0005-0000-0000-000050420000}"/>
    <cellStyle name="Comma [0] 5354" xfId="15174" hidden="1" xr:uid="{00000000-0005-0000-0000-000051420000}"/>
    <cellStyle name="Comma [0] 5354" xfId="44562" hidden="1" xr:uid="{00000000-0005-0000-0000-000052420000}"/>
    <cellStyle name="Comma [0] 5355" xfId="15079" hidden="1" xr:uid="{00000000-0005-0000-0000-000053420000}"/>
    <cellStyle name="Comma [0] 5355" xfId="44467" hidden="1" xr:uid="{00000000-0005-0000-0000-000054420000}"/>
    <cellStyle name="Comma [0] 5356" xfId="15225" hidden="1" xr:uid="{00000000-0005-0000-0000-000055420000}"/>
    <cellStyle name="Comma [0] 5356" xfId="44613" hidden="1" xr:uid="{00000000-0005-0000-0000-000056420000}"/>
    <cellStyle name="Comma [0] 5357" xfId="15172" hidden="1" xr:uid="{00000000-0005-0000-0000-000057420000}"/>
    <cellStyle name="Comma [0] 5357" xfId="44560" hidden="1" xr:uid="{00000000-0005-0000-0000-000058420000}"/>
    <cellStyle name="Comma [0] 5358" xfId="15111" hidden="1" xr:uid="{00000000-0005-0000-0000-000059420000}"/>
    <cellStyle name="Comma [0] 5358" xfId="44499" hidden="1" xr:uid="{00000000-0005-0000-0000-00005A420000}"/>
    <cellStyle name="Comma [0] 5359" xfId="15229" hidden="1" xr:uid="{00000000-0005-0000-0000-00005B420000}"/>
    <cellStyle name="Comma [0] 5359" xfId="44617" hidden="1" xr:uid="{00000000-0005-0000-0000-00005C420000}"/>
    <cellStyle name="Comma [0] 536" xfId="5599" hidden="1" xr:uid="{00000000-0005-0000-0000-00005D420000}"/>
    <cellStyle name="Comma [0] 536" xfId="34987" hidden="1" xr:uid="{00000000-0005-0000-0000-00005E420000}"/>
    <cellStyle name="Comma [0] 5360" xfId="15231" hidden="1" xr:uid="{00000000-0005-0000-0000-00005F420000}"/>
    <cellStyle name="Comma [0] 5360" xfId="44619" hidden="1" xr:uid="{00000000-0005-0000-0000-000060420000}"/>
    <cellStyle name="Comma [0] 5361" xfId="15199" hidden="1" xr:uid="{00000000-0005-0000-0000-000061420000}"/>
    <cellStyle name="Comma [0] 5361" xfId="44587" hidden="1" xr:uid="{00000000-0005-0000-0000-000062420000}"/>
    <cellStyle name="Comma [0] 5362" xfId="15203" hidden="1" xr:uid="{00000000-0005-0000-0000-000063420000}"/>
    <cellStyle name="Comma [0] 5362" xfId="44591" hidden="1" xr:uid="{00000000-0005-0000-0000-000064420000}"/>
    <cellStyle name="Comma [0] 5363" xfId="15093" hidden="1" xr:uid="{00000000-0005-0000-0000-000065420000}"/>
    <cellStyle name="Comma [0] 5363" xfId="44481" hidden="1" xr:uid="{00000000-0005-0000-0000-000066420000}"/>
    <cellStyle name="Comma [0] 5364" xfId="15191" hidden="1" xr:uid="{00000000-0005-0000-0000-000067420000}"/>
    <cellStyle name="Comma [0] 5364" xfId="44579" hidden="1" xr:uid="{00000000-0005-0000-0000-000068420000}"/>
    <cellStyle name="Comma [0] 5365" xfId="15083" hidden="1" xr:uid="{00000000-0005-0000-0000-000069420000}"/>
    <cellStyle name="Comma [0] 5365" xfId="44471" hidden="1" xr:uid="{00000000-0005-0000-0000-00006A420000}"/>
    <cellStyle name="Comma [0] 5366" xfId="15235" hidden="1" xr:uid="{00000000-0005-0000-0000-00006B420000}"/>
    <cellStyle name="Comma [0] 5366" xfId="44623" hidden="1" xr:uid="{00000000-0005-0000-0000-00006C420000}"/>
    <cellStyle name="Comma [0] 5367" xfId="15189" hidden="1" xr:uid="{00000000-0005-0000-0000-00006D420000}"/>
    <cellStyle name="Comma [0] 5367" xfId="44577" hidden="1" xr:uid="{00000000-0005-0000-0000-00006E420000}"/>
    <cellStyle name="Comma [0] 5368" xfId="15158" hidden="1" xr:uid="{00000000-0005-0000-0000-00006F420000}"/>
    <cellStyle name="Comma [0] 5368" xfId="44546" hidden="1" xr:uid="{00000000-0005-0000-0000-000070420000}"/>
    <cellStyle name="Comma [0] 5369" xfId="15239" hidden="1" xr:uid="{00000000-0005-0000-0000-000071420000}"/>
    <cellStyle name="Comma [0] 5369" xfId="44627" hidden="1" xr:uid="{00000000-0005-0000-0000-000072420000}"/>
    <cellStyle name="Comma [0] 537" xfId="5588" hidden="1" xr:uid="{00000000-0005-0000-0000-000073420000}"/>
    <cellStyle name="Comma [0] 537" xfId="34976" hidden="1" xr:uid="{00000000-0005-0000-0000-000074420000}"/>
    <cellStyle name="Comma [0] 5370" xfId="15241" hidden="1" xr:uid="{00000000-0005-0000-0000-000075420000}"/>
    <cellStyle name="Comma [0] 5370" xfId="44629" hidden="1" xr:uid="{00000000-0005-0000-0000-000076420000}"/>
    <cellStyle name="Comma [0] 5371" xfId="15227" hidden="1" xr:uid="{00000000-0005-0000-0000-000077420000}"/>
    <cellStyle name="Comma [0] 5371" xfId="44615" hidden="1" xr:uid="{00000000-0005-0000-0000-000078420000}"/>
    <cellStyle name="Comma [0] 5372" xfId="15214" hidden="1" xr:uid="{00000000-0005-0000-0000-000079420000}"/>
    <cellStyle name="Comma [0] 5372" xfId="44602" hidden="1" xr:uid="{00000000-0005-0000-0000-00007A420000}"/>
    <cellStyle name="Comma [0] 5373" xfId="15238" hidden="1" xr:uid="{00000000-0005-0000-0000-00007B420000}"/>
    <cellStyle name="Comma [0] 5373" xfId="44626" hidden="1" xr:uid="{00000000-0005-0000-0000-00007C420000}"/>
    <cellStyle name="Comma [0] 5374" xfId="15204" hidden="1" xr:uid="{00000000-0005-0000-0000-00007D420000}"/>
    <cellStyle name="Comma [0] 5374" xfId="44592" hidden="1" xr:uid="{00000000-0005-0000-0000-00007E420000}"/>
    <cellStyle name="Comma [0] 5375" xfId="15176" hidden="1" xr:uid="{00000000-0005-0000-0000-00007F420000}"/>
    <cellStyle name="Comma [0] 5375" xfId="44564" hidden="1" xr:uid="{00000000-0005-0000-0000-000080420000}"/>
    <cellStyle name="Comma [0] 5376" xfId="15243" hidden="1" xr:uid="{00000000-0005-0000-0000-000081420000}"/>
    <cellStyle name="Comma [0] 5376" xfId="44631" hidden="1" xr:uid="{00000000-0005-0000-0000-000082420000}"/>
    <cellStyle name="Comma [0] 5377" xfId="15200" hidden="1" xr:uid="{00000000-0005-0000-0000-000083420000}"/>
    <cellStyle name="Comma [0] 5377" xfId="44588" hidden="1" xr:uid="{00000000-0005-0000-0000-000084420000}"/>
    <cellStyle name="Comma [0] 5378" xfId="15234" hidden="1" xr:uid="{00000000-0005-0000-0000-000085420000}"/>
    <cellStyle name="Comma [0] 5378" xfId="44622" hidden="1" xr:uid="{00000000-0005-0000-0000-000086420000}"/>
    <cellStyle name="Comma [0] 5379" xfId="15247" hidden="1" xr:uid="{00000000-0005-0000-0000-000087420000}"/>
    <cellStyle name="Comma [0] 5379" xfId="44635" hidden="1" xr:uid="{00000000-0005-0000-0000-000088420000}"/>
    <cellStyle name="Comma [0] 538" xfId="5596" hidden="1" xr:uid="{00000000-0005-0000-0000-000089420000}"/>
    <cellStyle name="Comma [0] 538" xfId="34984" hidden="1" xr:uid="{00000000-0005-0000-0000-00008A420000}"/>
    <cellStyle name="Comma [0] 5380" xfId="15249" hidden="1" xr:uid="{00000000-0005-0000-0000-00008B420000}"/>
    <cellStyle name="Comma [0] 5380" xfId="44637" hidden="1" xr:uid="{00000000-0005-0000-0000-00008C420000}"/>
    <cellStyle name="Comma [0] 5381" xfId="15117" hidden="1" xr:uid="{00000000-0005-0000-0000-00008D420000}"/>
    <cellStyle name="Comma [0] 5381" xfId="44505" hidden="1" xr:uid="{00000000-0005-0000-0000-00008E420000}"/>
    <cellStyle name="Comma [0] 5382" xfId="15237" hidden="1" xr:uid="{00000000-0005-0000-0000-00008F420000}"/>
    <cellStyle name="Comma [0] 5382" xfId="44625" hidden="1" xr:uid="{00000000-0005-0000-0000-000090420000}"/>
    <cellStyle name="Comma [0] 5383" xfId="15177" hidden="1" xr:uid="{00000000-0005-0000-0000-000091420000}"/>
    <cellStyle name="Comma [0] 5383" xfId="44565" hidden="1" xr:uid="{00000000-0005-0000-0000-000092420000}"/>
    <cellStyle name="Comma [0] 5384" xfId="15211" hidden="1" xr:uid="{00000000-0005-0000-0000-000093420000}"/>
    <cellStyle name="Comma [0] 5384" xfId="44599" hidden="1" xr:uid="{00000000-0005-0000-0000-000094420000}"/>
    <cellStyle name="Comma [0] 5385" xfId="15224" hidden="1" xr:uid="{00000000-0005-0000-0000-000095420000}"/>
    <cellStyle name="Comma [0] 5385" xfId="44612" hidden="1" xr:uid="{00000000-0005-0000-0000-000096420000}"/>
    <cellStyle name="Comma [0] 5386" xfId="15252" hidden="1" xr:uid="{00000000-0005-0000-0000-000097420000}"/>
    <cellStyle name="Comma [0] 5386" xfId="44640" hidden="1" xr:uid="{00000000-0005-0000-0000-000098420000}"/>
    <cellStyle name="Comma [0] 5387" xfId="15215" hidden="1" xr:uid="{00000000-0005-0000-0000-000099420000}"/>
    <cellStyle name="Comma [0] 5387" xfId="44603" hidden="1" xr:uid="{00000000-0005-0000-0000-00009A420000}"/>
    <cellStyle name="Comma [0] 5388" xfId="15175" hidden="1" xr:uid="{00000000-0005-0000-0000-00009B420000}"/>
    <cellStyle name="Comma [0] 5388" xfId="44563" hidden="1" xr:uid="{00000000-0005-0000-0000-00009C420000}"/>
    <cellStyle name="Comma [0] 5389" xfId="15255" hidden="1" xr:uid="{00000000-0005-0000-0000-00009D420000}"/>
    <cellStyle name="Comma [0] 5389" xfId="44643" hidden="1" xr:uid="{00000000-0005-0000-0000-00009E420000}"/>
    <cellStyle name="Comma [0] 539" xfId="5494" hidden="1" xr:uid="{00000000-0005-0000-0000-00009F420000}"/>
    <cellStyle name="Comma [0] 539" xfId="34882" hidden="1" xr:uid="{00000000-0005-0000-0000-0000A0420000}"/>
    <cellStyle name="Comma [0] 5390" xfId="15257" hidden="1" xr:uid="{00000000-0005-0000-0000-0000A1420000}"/>
    <cellStyle name="Comma [0] 5390" xfId="44645" hidden="1" xr:uid="{00000000-0005-0000-0000-0000A2420000}"/>
    <cellStyle name="Comma [0] 5391" xfId="14976" hidden="1" xr:uid="{00000000-0005-0000-0000-0000A3420000}"/>
    <cellStyle name="Comma [0] 5391" xfId="44364" hidden="1" xr:uid="{00000000-0005-0000-0000-0000A4420000}"/>
    <cellStyle name="Comma [0] 5392" xfId="14958" hidden="1" xr:uid="{00000000-0005-0000-0000-0000A5420000}"/>
    <cellStyle name="Comma [0] 5392" xfId="44346" hidden="1" xr:uid="{00000000-0005-0000-0000-0000A6420000}"/>
    <cellStyle name="Comma [0] 5393" xfId="15261" hidden="1" xr:uid="{00000000-0005-0000-0000-0000A7420000}"/>
    <cellStyle name="Comma [0] 5393" xfId="44649" hidden="1" xr:uid="{00000000-0005-0000-0000-0000A8420000}"/>
    <cellStyle name="Comma [0] 5394" xfId="15268" hidden="1" xr:uid="{00000000-0005-0000-0000-0000A9420000}"/>
    <cellStyle name="Comma [0] 5394" xfId="44656" hidden="1" xr:uid="{00000000-0005-0000-0000-0000AA420000}"/>
    <cellStyle name="Comma [0] 5395" xfId="15270" hidden="1" xr:uid="{00000000-0005-0000-0000-0000AB420000}"/>
    <cellStyle name="Comma [0] 5395" xfId="44658" hidden="1" xr:uid="{00000000-0005-0000-0000-0000AC420000}"/>
    <cellStyle name="Comma [0] 5396" xfId="15260" hidden="1" xr:uid="{00000000-0005-0000-0000-0000AD420000}"/>
    <cellStyle name="Comma [0] 5396" xfId="44648" hidden="1" xr:uid="{00000000-0005-0000-0000-0000AE420000}"/>
    <cellStyle name="Comma [0] 5397" xfId="15266" hidden="1" xr:uid="{00000000-0005-0000-0000-0000AF420000}"/>
    <cellStyle name="Comma [0] 5397" xfId="44654" hidden="1" xr:uid="{00000000-0005-0000-0000-0000B0420000}"/>
    <cellStyle name="Comma [0] 5398" xfId="15273" hidden="1" xr:uid="{00000000-0005-0000-0000-0000B1420000}"/>
    <cellStyle name="Comma [0] 5398" xfId="44661" hidden="1" xr:uid="{00000000-0005-0000-0000-0000B2420000}"/>
    <cellStyle name="Comma [0] 5399" xfId="15275" hidden="1" xr:uid="{00000000-0005-0000-0000-0000B3420000}"/>
    <cellStyle name="Comma [0] 5399" xfId="44663" hidden="1" xr:uid="{00000000-0005-0000-0000-0000B4420000}"/>
    <cellStyle name="Comma [0] 54" xfId="4404" hidden="1" xr:uid="{00000000-0005-0000-0000-0000B5420000}"/>
    <cellStyle name="Comma [0] 54" xfId="33793" hidden="1" xr:uid="{00000000-0005-0000-0000-0000B6420000}"/>
    <cellStyle name="Comma [0] 540" xfId="5582" hidden="1" xr:uid="{00000000-0005-0000-0000-0000B7420000}"/>
    <cellStyle name="Comma [0] 540" xfId="34970" hidden="1" xr:uid="{00000000-0005-0000-0000-0000B8420000}"/>
    <cellStyle name="Comma [0] 5400" xfId="15050" hidden="1" xr:uid="{00000000-0005-0000-0000-0000B9420000}"/>
    <cellStyle name="Comma [0] 5400" xfId="44438" hidden="1" xr:uid="{00000000-0005-0000-0000-0000BA420000}"/>
    <cellStyle name="Comma [0] 5401" xfId="15006" hidden="1" xr:uid="{00000000-0005-0000-0000-0000BB420000}"/>
    <cellStyle name="Comma [0] 5401" xfId="44394" hidden="1" xr:uid="{00000000-0005-0000-0000-0000BC420000}"/>
    <cellStyle name="Comma [0] 5402" xfId="15286" hidden="1" xr:uid="{00000000-0005-0000-0000-0000BD420000}"/>
    <cellStyle name="Comma [0] 5402" xfId="44674" hidden="1" xr:uid="{00000000-0005-0000-0000-0000BE420000}"/>
    <cellStyle name="Comma [0] 5403" xfId="15295" hidden="1" xr:uid="{00000000-0005-0000-0000-0000BF420000}"/>
    <cellStyle name="Comma [0] 5403" xfId="44683" hidden="1" xr:uid="{00000000-0005-0000-0000-0000C0420000}"/>
    <cellStyle name="Comma [0] 5404" xfId="15306" hidden="1" xr:uid="{00000000-0005-0000-0000-0000C1420000}"/>
    <cellStyle name="Comma [0] 5404" xfId="44694" hidden="1" xr:uid="{00000000-0005-0000-0000-0000C2420000}"/>
    <cellStyle name="Comma [0] 5405" xfId="15312" hidden="1" xr:uid="{00000000-0005-0000-0000-0000C3420000}"/>
    <cellStyle name="Comma [0] 5405" xfId="44700" hidden="1" xr:uid="{00000000-0005-0000-0000-0000C4420000}"/>
    <cellStyle name="Comma [0] 5406" xfId="15294" hidden="1" xr:uid="{00000000-0005-0000-0000-0000C5420000}"/>
    <cellStyle name="Comma [0] 5406" xfId="44682" hidden="1" xr:uid="{00000000-0005-0000-0000-0000C6420000}"/>
    <cellStyle name="Comma [0] 5407" xfId="15304" hidden="1" xr:uid="{00000000-0005-0000-0000-0000C7420000}"/>
    <cellStyle name="Comma [0] 5407" xfId="44692" hidden="1" xr:uid="{00000000-0005-0000-0000-0000C8420000}"/>
    <cellStyle name="Comma [0] 5408" xfId="15324" hidden="1" xr:uid="{00000000-0005-0000-0000-0000C9420000}"/>
    <cellStyle name="Comma [0] 5408" xfId="44712" hidden="1" xr:uid="{00000000-0005-0000-0000-0000CA420000}"/>
    <cellStyle name="Comma [0] 5409" xfId="15326" hidden="1" xr:uid="{00000000-0005-0000-0000-0000CB420000}"/>
    <cellStyle name="Comma [0] 5409" xfId="44714" hidden="1" xr:uid="{00000000-0005-0000-0000-0000CC420000}"/>
    <cellStyle name="Comma [0] 541" xfId="5615" hidden="1" xr:uid="{00000000-0005-0000-0000-0000CD420000}"/>
    <cellStyle name="Comma [0] 541" xfId="35003" hidden="1" xr:uid="{00000000-0005-0000-0000-0000CE420000}"/>
    <cellStyle name="Comma [0] 5410" xfId="15277" hidden="1" xr:uid="{00000000-0005-0000-0000-0000CF420000}"/>
    <cellStyle name="Comma [0] 5410" xfId="44665" hidden="1" xr:uid="{00000000-0005-0000-0000-0000D0420000}"/>
    <cellStyle name="Comma [0] 5411" xfId="14971" hidden="1" xr:uid="{00000000-0005-0000-0000-0000D1420000}"/>
    <cellStyle name="Comma [0] 5411" xfId="44359" hidden="1" xr:uid="{00000000-0005-0000-0000-0000D2420000}"/>
    <cellStyle name="Comma [0] 5412" xfId="15280" hidden="1" xr:uid="{00000000-0005-0000-0000-0000D3420000}"/>
    <cellStyle name="Comma [0] 5412" xfId="44668" hidden="1" xr:uid="{00000000-0005-0000-0000-0000D4420000}"/>
    <cellStyle name="Comma [0] 5413" xfId="15005" hidden="1" xr:uid="{00000000-0005-0000-0000-0000D5420000}"/>
    <cellStyle name="Comma [0] 5413" xfId="44393" hidden="1" xr:uid="{00000000-0005-0000-0000-0000D6420000}"/>
    <cellStyle name="Comma [0] 5414" xfId="15004" hidden="1" xr:uid="{00000000-0005-0000-0000-0000D7420000}"/>
    <cellStyle name="Comma [0] 5414" xfId="44392" hidden="1" xr:uid="{00000000-0005-0000-0000-0000D8420000}"/>
    <cellStyle name="Comma [0] 5415" xfId="15331" hidden="1" xr:uid="{00000000-0005-0000-0000-0000D9420000}"/>
    <cellStyle name="Comma [0] 5415" xfId="44719" hidden="1" xr:uid="{00000000-0005-0000-0000-0000DA420000}"/>
    <cellStyle name="Comma [0] 5416" xfId="14973" hidden="1" xr:uid="{00000000-0005-0000-0000-0000DB420000}"/>
    <cellStyle name="Comma [0] 5416" xfId="44361" hidden="1" xr:uid="{00000000-0005-0000-0000-0000DC420000}"/>
    <cellStyle name="Comma [0] 5417" xfId="15007" hidden="1" xr:uid="{00000000-0005-0000-0000-0000DD420000}"/>
    <cellStyle name="Comma [0] 5417" xfId="44395" hidden="1" xr:uid="{00000000-0005-0000-0000-0000DE420000}"/>
    <cellStyle name="Comma [0] 5418" xfId="15343" hidden="1" xr:uid="{00000000-0005-0000-0000-0000DF420000}"/>
    <cellStyle name="Comma [0] 5418" xfId="44731" hidden="1" xr:uid="{00000000-0005-0000-0000-0000E0420000}"/>
    <cellStyle name="Comma [0] 5419" xfId="15345" hidden="1" xr:uid="{00000000-0005-0000-0000-0000E1420000}"/>
    <cellStyle name="Comma [0] 5419" xfId="44733" hidden="1" xr:uid="{00000000-0005-0000-0000-0000E2420000}"/>
    <cellStyle name="Comma [0] 542" xfId="5623" hidden="1" xr:uid="{00000000-0005-0000-0000-0000E3420000}"/>
    <cellStyle name="Comma [0] 542" xfId="35011" hidden="1" xr:uid="{00000000-0005-0000-0000-0000E4420000}"/>
    <cellStyle name="Comma [0] 5420" xfId="15334" hidden="1" xr:uid="{00000000-0005-0000-0000-0000E5420000}"/>
    <cellStyle name="Comma [0] 5420" xfId="44722" hidden="1" xr:uid="{00000000-0005-0000-0000-0000E6420000}"/>
    <cellStyle name="Comma [0] 5421" xfId="15342" hidden="1" xr:uid="{00000000-0005-0000-0000-0000E7420000}"/>
    <cellStyle name="Comma [0] 5421" xfId="44730" hidden="1" xr:uid="{00000000-0005-0000-0000-0000E8420000}"/>
    <cellStyle name="Comma [0] 5422" xfId="14969" hidden="1" xr:uid="{00000000-0005-0000-0000-0000E9420000}"/>
    <cellStyle name="Comma [0] 5422" xfId="44357" hidden="1" xr:uid="{00000000-0005-0000-0000-0000EA420000}"/>
    <cellStyle name="Comma [0] 5423" xfId="15328" hidden="1" xr:uid="{00000000-0005-0000-0000-0000EB420000}"/>
    <cellStyle name="Comma [0] 5423" xfId="44716" hidden="1" xr:uid="{00000000-0005-0000-0000-0000EC420000}"/>
    <cellStyle name="Comma [0] 5424" xfId="15361" hidden="1" xr:uid="{00000000-0005-0000-0000-0000ED420000}"/>
    <cellStyle name="Comma [0] 5424" xfId="44749" hidden="1" xr:uid="{00000000-0005-0000-0000-0000EE420000}"/>
    <cellStyle name="Comma [0] 5425" xfId="15369" hidden="1" xr:uid="{00000000-0005-0000-0000-0000EF420000}"/>
    <cellStyle name="Comma [0] 5425" xfId="44757" hidden="1" xr:uid="{00000000-0005-0000-0000-0000F0420000}"/>
    <cellStyle name="Comma [0] 5426" xfId="15278" hidden="1" xr:uid="{00000000-0005-0000-0000-0000F1420000}"/>
    <cellStyle name="Comma [0] 5426" xfId="44666" hidden="1" xr:uid="{00000000-0005-0000-0000-0000F2420000}"/>
    <cellStyle name="Comma [0] 5427" xfId="15357" hidden="1" xr:uid="{00000000-0005-0000-0000-0000F3420000}"/>
    <cellStyle name="Comma [0] 5427" xfId="44745" hidden="1" xr:uid="{00000000-0005-0000-0000-0000F4420000}"/>
    <cellStyle name="Comma [0] 5428" xfId="15378" hidden="1" xr:uid="{00000000-0005-0000-0000-0000F5420000}"/>
    <cellStyle name="Comma [0] 5428" xfId="44766" hidden="1" xr:uid="{00000000-0005-0000-0000-0000F6420000}"/>
    <cellStyle name="Comma [0] 5429" xfId="15380" hidden="1" xr:uid="{00000000-0005-0000-0000-0000F7420000}"/>
    <cellStyle name="Comma [0] 5429" xfId="44768" hidden="1" xr:uid="{00000000-0005-0000-0000-0000F8420000}"/>
    <cellStyle name="Comma [0] 543" xfId="5532" hidden="1" xr:uid="{00000000-0005-0000-0000-0000F9420000}"/>
    <cellStyle name="Comma [0] 543" xfId="34920" hidden="1" xr:uid="{00000000-0005-0000-0000-0000FA420000}"/>
    <cellStyle name="Comma [0] 5430" xfId="15339" hidden="1" xr:uid="{00000000-0005-0000-0000-0000FB420000}"/>
    <cellStyle name="Comma [0] 5430" xfId="44727" hidden="1" xr:uid="{00000000-0005-0000-0000-0000FC420000}"/>
    <cellStyle name="Comma [0] 5431" xfId="15284" hidden="1" xr:uid="{00000000-0005-0000-0000-0000FD420000}"/>
    <cellStyle name="Comma [0] 5431" xfId="44672" hidden="1" xr:uid="{00000000-0005-0000-0000-0000FE420000}"/>
    <cellStyle name="Comma [0] 5432" xfId="15337" hidden="1" xr:uid="{00000000-0005-0000-0000-0000FF420000}"/>
    <cellStyle name="Comma [0] 5432" xfId="44725" hidden="1" xr:uid="{00000000-0005-0000-0000-000000430000}"/>
    <cellStyle name="Comma [0] 5433" xfId="15321" hidden="1" xr:uid="{00000000-0005-0000-0000-000001430000}"/>
    <cellStyle name="Comma [0] 5433" xfId="44709" hidden="1" xr:uid="{00000000-0005-0000-0000-000002430000}"/>
    <cellStyle name="Comma [0] 5434" xfId="15317" hidden="1" xr:uid="{00000000-0005-0000-0000-000003430000}"/>
    <cellStyle name="Comma [0] 5434" xfId="44705" hidden="1" xr:uid="{00000000-0005-0000-0000-000004430000}"/>
    <cellStyle name="Comma [0] 5435" xfId="15388" hidden="1" xr:uid="{00000000-0005-0000-0000-000005430000}"/>
    <cellStyle name="Comma [0] 5435" xfId="44776" hidden="1" xr:uid="{00000000-0005-0000-0000-000006430000}"/>
    <cellStyle name="Comma [0] 5436" xfId="14961" hidden="1" xr:uid="{00000000-0005-0000-0000-000007430000}"/>
    <cellStyle name="Comma [0] 5436" xfId="44349" hidden="1" xr:uid="{00000000-0005-0000-0000-000008430000}"/>
    <cellStyle name="Comma [0] 5437" xfId="15049" hidden="1" xr:uid="{00000000-0005-0000-0000-000009430000}"/>
    <cellStyle name="Comma [0] 5437" xfId="44437" hidden="1" xr:uid="{00000000-0005-0000-0000-00000A430000}"/>
    <cellStyle name="Comma [0] 5438" xfId="15396" hidden="1" xr:uid="{00000000-0005-0000-0000-00000B430000}"/>
    <cellStyle name="Comma [0] 5438" xfId="44784" hidden="1" xr:uid="{00000000-0005-0000-0000-00000C430000}"/>
    <cellStyle name="Comma [0] 5439" xfId="15398" hidden="1" xr:uid="{00000000-0005-0000-0000-00000D430000}"/>
    <cellStyle name="Comma [0] 5439" xfId="44786" hidden="1" xr:uid="{00000000-0005-0000-0000-00000E430000}"/>
    <cellStyle name="Comma [0] 544" xfId="5611" hidden="1" xr:uid="{00000000-0005-0000-0000-00000F430000}"/>
    <cellStyle name="Comma [0] 544" xfId="34999" hidden="1" xr:uid="{00000000-0005-0000-0000-000010430000}"/>
    <cellStyle name="Comma [0] 5440" xfId="15347" hidden="1" xr:uid="{00000000-0005-0000-0000-000011430000}"/>
    <cellStyle name="Comma [0] 5440" xfId="44735" hidden="1" xr:uid="{00000000-0005-0000-0000-000012430000}"/>
    <cellStyle name="Comma [0] 5441" xfId="15323" hidden="1" xr:uid="{00000000-0005-0000-0000-000013430000}"/>
    <cellStyle name="Comma [0] 5441" xfId="44711" hidden="1" xr:uid="{00000000-0005-0000-0000-000014430000}"/>
    <cellStyle name="Comma [0] 5442" xfId="15358" hidden="1" xr:uid="{00000000-0005-0000-0000-000015430000}"/>
    <cellStyle name="Comma [0] 5442" xfId="44746" hidden="1" xr:uid="{00000000-0005-0000-0000-000016430000}"/>
    <cellStyle name="Comma [0] 5443" xfId="15290" hidden="1" xr:uid="{00000000-0005-0000-0000-000017430000}"/>
    <cellStyle name="Comma [0] 5443" xfId="44678" hidden="1" xr:uid="{00000000-0005-0000-0000-000018430000}"/>
    <cellStyle name="Comma [0] 5444" xfId="15360" hidden="1" xr:uid="{00000000-0005-0000-0000-000019430000}"/>
    <cellStyle name="Comma [0] 5444" xfId="44748" hidden="1" xr:uid="{00000000-0005-0000-0000-00001A430000}"/>
    <cellStyle name="Comma [0] 5445" xfId="15405" hidden="1" xr:uid="{00000000-0005-0000-0000-00001B430000}"/>
    <cellStyle name="Comma [0] 5445" xfId="44793" hidden="1" xr:uid="{00000000-0005-0000-0000-00001C430000}"/>
    <cellStyle name="Comma [0] 5446" xfId="15348" hidden="1" xr:uid="{00000000-0005-0000-0000-00001D430000}"/>
    <cellStyle name="Comma [0] 5446" xfId="44736" hidden="1" xr:uid="{00000000-0005-0000-0000-00001E430000}"/>
    <cellStyle name="Comma [0] 5447" xfId="15305" hidden="1" xr:uid="{00000000-0005-0000-0000-00001F430000}"/>
    <cellStyle name="Comma [0] 5447" xfId="44693" hidden="1" xr:uid="{00000000-0005-0000-0000-000020430000}"/>
    <cellStyle name="Comma [0] 5448" xfId="15411" hidden="1" xr:uid="{00000000-0005-0000-0000-000021430000}"/>
    <cellStyle name="Comma [0] 5448" xfId="44799" hidden="1" xr:uid="{00000000-0005-0000-0000-000022430000}"/>
    <cellStyle name="Comma [0] 5449" xfId="15413" hidden="1" xr:uid="{00000000-0005-0000-0000-000023430000}"/>
    <cellStyle name="Comma [0] 5449" xfId="44801" hidden="1" xr:uid="{00000000-0005-0000-0000-000024430000}"/>
    <cellStyle name="Comma [0] 545" xfId="5632" hidden="1" xr:uid="{00000000-0005-0000-0000-000025430000}"/>
    <cellStyle name="Comma [0] 545" xfId="35020" hidden="1" xr:uid="{00000000-0005-0000-0000-000026430000}"/>
    <cellStyle name="Comma [0] 5450" xfId="15366" hidden="1" xr:uid="{00000000-0005-0000-0000-000027430000}"/>
    <cellStyle name="Comma [0] 5450" xfId="44754" hidden="1" xr:uid="{00000000-0005-0000-0000-000028430000}"/>
    <cellStyle name="Comma [0] 5451" xfId="15372" hidden="1" xr:uid="{00000000-0005-0000-0000-000029430000}"/>
    <cellStyle name="Comma [0] 5451" xfId="44760" hidden="1" xr:uid="{00000000-0005-0000-0000-00002A430000}"/>
    <cellStyle name="Comma [0] 5452" xfId="14998" hidden="1" xr:uid="{00000000-0005-0000-0000-00002B430000}"/>
    <cellStyle name="Comma [0] 5452" xfId="44386" hidden="1" xr:uid="{00000000-0005-0000-0000-00002C430000}"/>
    <cellStyle name="Comma [0] 5453" xfId="15322" hidden="1" xr:uid="{00000000-0005-0000-0000-00002D430000}"/>
    <cellStyle name="Comma [0] 5453" xfId="44710" hidden="1" xr:uid="{00000000-0005-0000-0000-00002E430000}"/>
    <cellStyle name="Comma [0] 5454" xfId="15330" hidden="1" xr:uid="{00000000-0005-0000-0000-00002F430000}"/>
    <cellStyle name="Comma [0] 5454" xfId="44718" hidden="1" xr:uid="{00000000-0005-0000-0000-000030430000}"/>
    <cellStyle name="Comma [0] 5455" xfId="15419" hidden="1" xr:uid="{00000000-0005-0000-0000-000031430000}"/>
    <cellStyle name="Comma [0] 5455" xfId="44807" hidden="1" xr:uid="{00000000-0005-0000-0000-000032430000}"/>
    <cellStyle name="Comma [0] 5456" xfId="15333" hidden="1" xr:uid="{00000000-0005-0000-0000-000033430000}"/>
    <cellStyle name="Comma [0] 5456" xfId="44721" hidden="1" xr:uid="{00000000-0005-0000-0000-000034430000}"/>
    <cellStyle name="Comma [0] 5457" xfId="15293" hidden="1" xr:uid="{00000000-0005-0000-0000-000035430000}"/>
    <cellStyle name="Comma [0] 5457" xfId="44681" hidden="1" xr:uid="{00000000-0005-0000-0000-000036430000}"/>
    <cellStyle name="Comma [0] 5458" xfId="15424" hidden="1" xr:uid="{00000000-0005-0000-0000-000037430000}"/>
    <cellStyle name="Comma [0] 5458" xfId="44812" hidden="1" xr:uid="{00000000-0005-0000-0000-000038430000}"/>
    <cellStyle name="Comma [0] 5459" xfId="15426" hidden="1" xr:uid="{00000000-0005-0000-0000-000039430000}"/>
    <cellStyle name="Comma [0] 5459" xfId="44814" hidden="1" xr:uid="{00000000-0005-0000-0000-00003A430000}"/>
    <cellStyle name="Comma [0] 546" xfId="5634" hidden="1" xr:uid="{00000000-0005-0000-0000-00003B430000}"/>
    <cellStyle name="Comma [0] 546" xfId="35022" hidden="1" xr:uid="{00000000-0005-0000-0000-00003C430000}"/>
    <cellStyle name="Comma [0] 5460" xfId="15385" hidden="1" xr:uid="{00000000-0005-0000-0000-00003D430000}"/>
    <cellStyle name="Comma [0] 5460" xfId="44773" hidden="1" xr:uid="{00000000-0005-0000-0000-00003E430000}"/>
    <cellStyle name="Comma [0] 5461" xfId="15391" hidden="1" xr:uid="{00000000-0005-0000-0000-00003F430000}"/>
    <cellStyle name="Comma [0] 5461" xfId="44779" hidden="1" xr:uid="{00000000-0005-0000-0000-000040430000}"/>
    <cellStyle name="Comma [0] 5462" xfId="15292" hidden="1" xr:uid="{00000000-0005-0000-0000-000041430000}"/>
    <cellStyle name="Comma [0] 5462" xfId="44680" hidden="1" xr:uid="{00000000-0005-0000-0000-000042430000}"/>
    <cellStyle name="Comma [0] 5463" xfId="15373" hidden="1" xr:uid="{00000000-0005-0000-0000-000043430000}"/>
    <cellStyle name="Comma [0] 5463" xfId="44761" hidden="1" xr:uid="{00000000-0005-0000-0000-000044430000}"/>
    <cellStyle name="Comma [0] 5464" xfId="15352" hidden="1" xr:uid="{00000000-0005-0000-0000-000045430000}"/>
    <cellStyle name="Comma [0] 5464" xfId="44740" hidden="1" xr:uid="{00000000-0005-0000-0000-000046430000}"/>
    <cellStyle name="Comma [0] 5465" xfId="15430" hidden="1" xr:uid="{00000000-0005-0000-0000-000047430000}"/>
    <cellStyle name="Comma [0] 5465" xfId="44818" hidden="1" xr:uid="{00000000-0005-0000-0000-000048430000}"/>
    <cellStyle name="Comma [0] 5466" xfId="15371" hidden="1" xr:uid="{00000000-0005-0000-0000-000049430000}"/>
    <cellStyle name="Comma [0] 5466" xfId="44759" hidden="1" xr:uid="{00000000-0005-0000-0000-00004A430000}"/>
    <cellStyle name="Comma [0] 5467" xfId="15309" hidden="1" xr:uid="{00000000-0005-0000-0000-00004B430000}"/>
    <cellStyle name="Comma [0] 5467" xfId="44697" hidden="1" xr:uid="{00000000-0005-0000-0000-00004C430000}"/>
    <cellStyle name="Comma [0] 5468" xfId="15437" hidden="1" xr:uid="{00000000-0005-0000-0000-00004D430000}"/>
    <cellStyle name="Comma [0] 5468" xfId="44825" hidden="1" xr:uid="{00000000-0005-0000-0000-00004E430000}"/>
    <cellStyle name="Comma [0] 5469" xfId="15439" hidden="1" xr:uid="{00000000-0005-0000-0000-00004F430000}"/>
    <cellStyle name="Comma [0] 5469" xfId="44827" hidden="1" xr:uid="{00000000-0005-0000-0000-000050430000}"/>
    <cellStyle name="Comma [0] 547" xfId="5593" hidden="1" xr:uid="{00000000-0005-0000-0000-000051430000}"/>
    <cellStyle name="Comma [0] 547" xfId="34981" hidden="1" xr:uid="{00000000-0005-0000-0000-000052430000}"/>
    <cellStyle name="Comma [0] 5470" xfId="15403" hidden="1" xr:uid="{00000000-0005-0000-0000-000053430000}"/>
    <cellStyle name="Comma [0] 5470" xfId="44791" hidden="1" xr:uid="{00000000-0005-0000-0000-000054430000}"/>
    <cellStyle name="Comma [0] 5471" xfId="15408" hidden="1" xr:uid="{00000000-0005-0000-0000-000055430000}"/>
    <cellStyle name="Comma [0] 5471" xfId="44796" hidden="1" xr:uid="{00000000-0005-0000-0000-000056430000}"/>
    <cellStyle name="Comma [0] 5472" xfId="14972" hidden="1" xr:uid="{00000000-0005-0000-0000-000057430000}"/>
    <cellStyle name="Comma [0] 5472" xfId="44360" hidden="1" xr:uid="{00000000-0005-0000-0000-000058430000}"/>
    <cellStyle name="Comma [0] 5473" xfId="15392" hidden="1" xr:uid="{00000000-0005-0000-0000-000059430000}"/>
    <cellStyle name="Comma [0] 5473" xfId="44780" hidden="1" xr:uid="{00000000-0005-0000-0000-00005A430000}"/>
    <cellStyle name="Comma [0] 5474" xfId="15297" hidden="1" xr:uid="{00000000-0005-0000-0000-00005B430000}"/>
    <cellStyle name="Comma [0] 5474" xfId="44685" hidden="1" xr:uid="{00000000-0005-0000-0000-00005C430000}"/>
    <cellStyle name="Comma [0] 5475" xfId="15443" hidden="1" xr:uid="{00000000-0005-0000-0000-00005D430000}"/>
    <cellStyle name="Comma [0] 5475" xfId="44831" hidden="1" xr:uid="{00000000-0005-0000-0000-00005E430000}"/>
    <cellStyle name="Comma [0] 5476" xfId="15390" hidden="1" xr:uid="{00000000-0005-0000-0000-00005F430000}"/>
    <cellStyle name="Comma [0] 5476" xfId="44778" hidden="1" xr:uid="{00000000-0005-0000-0000-000060430000}"/>
    <cellStyle name="Comma [0] 5477" xfId="15329" hidden="1" xr:uid="{00000000-0005-0000-0000-000061430000}"/>
    <cellStyle name="Comma [0] 5477" xfId="44717" hidden="1" xr:uid="{00000000-0005-0000-0000-000062430000}"/>
    <cellStyle name="Comma [0] 5478" xfId="15447" hidden="1" xr:uid="{00000000-0005-0000-0000-000063430000}"/>
    <cellStyle name="Comma [0] 5478" xfId="44835" hidden="1" xr:uid="{00000000-0005-0000-0000-000064430000}"/>
    <cellStyle name="Comma [0] 5479" xfId="15449" hidden="1" xr:uid="{00000000-0005-0000-0000-000065430000}"/>
    <cellStyle name="Comma [0] 5479" xfId="44837" hidden="1" xr:uid="{00000000-0005-0000-0000-000066430000}"/>
    <cellStyle name="Comma [0] 548" xfId="5538" hidden="1" xr:uid="{00000000-0005-0000-0000-000067430000}"/>
    <cellStyle name="Comma [0] 548" xfId="34926" hidden="1" xr:uid="{00000000-0005-0000-0000-000068430000}"/>
    <cellStyle name="Comma [0] 5480" xfId="15417" hidden="1" xr:uid="{00000000-0005-0000-0000-000069430000}"/>
    <cellStyle name="Comma [0] 5480" xfId="44805" hidden="1" xr:uid="{00000000-0005-0000-0000-00006A430000}"/>
    <cellStyle name="Comma [0] 5481" xfId="15421" hidden="1" xr:uid="{00000000-0005-0000-0000-00006B430000}"/>
    <cellStyle name="Comma [0] 5481" xfId="44809" hidden="1" xr:uid="{00000000-0005-0000-0000-00006C430000}"/>
    <cellStyle name="Comma [0] 5482" xfId="15311" hidden="1" xr:uid="{00000000-0005-0000-0000-00006D430000}"/>
    <cellStyle name="Comma [0] 5482" xfId="44699" hidden="1" xr:uid="{00000000-0005-0000-0000-00006E430000}"/>
    <cellStyle name="Comma [0] 5483" xfId="15409" hidden="1" xr:uid="{00000000-0005-0000-0000-00006F430000}"/>
    <cellStyle name="Comma [0] 5483" xfId="44797" hidden="1" xr:uid="{00000000-0005-0000-0000-000070430000}"/>
    <cellStyle name="Comma [0] 5484" xfId="15301" hidden="1" xr:uid="{00000000-0005-0000-0000-000071430000}"/>
    <cellStyle name="Comma [0] 5484" xfId="44689" hidden="1" xr:uid="{00000000-0005-0000-0000-000072430000}"/>
    <cellStyle name="Comma [0] 5485" xfId="15453" hidden="1" xr:uid="{00000000-0005-0000-0000-000073430000}"/>
    <cellStyle name="Comma [0] 5485" xfId="44841" hidden="1" xr:uid="{00000000-0005-0000-0000-000074430000}"/>
    <cellStyle name="Comma [0] 5486" xfId="15407" hidden="1" xr:uid="{00000000-0005-0000-0000-000075430000}"/>
    <cellStyle name="Comma [0] 5486" xfId="44795" hidden="1" xr:uid="{00000000-0005-0000-0000-000076430000}"/>
    <cellStyle name="Comma [0] 5487" xfId="15376" hidden="1" xr:uid="{00000000-0005-0000-0000-000077430000}"/>
    <cellStyle name="Comma [0] 5487" xfId="44764" hidden="1" xr:uid="{00000000-0005-0000-0000-000078430000}"/>
    <cellStyle name="Comma [0] 5488" xfId="15457" hidden="1" xr:uid="{00000000-0005-0000-0000-000079430000}"/>
    <cellStyle name="Comma [0] 5488" xfId="44845" hidden="1" xr:uid="{00000000-0005-0000-0000-00007A430000}"/>
    <cellStyle name="Comma [0] 5489" xfId="15459" hidden="1" xr:uid="{00000000-0005-0000-0000-00007B430000}"/>
    <cellStyle name="Comma [0] 5489" xfId="44847" hidden="1" xr:uid="{00000000-0005-0000-0000-00007C430000}"/>
    <cellStyle name="Comma [0] 549" xfId="5591" hidden="1" xr:uid="{00000000-0005-0000-0000-00007D430000}"/>
    <cellStyle name="Comma [0] 549" xfId="34979" hidden="1" xr:uid="{00000000-0005-0000-0000-00007E430000}"/>
    <cellStyle name="Comma [0] 5490" xfId="15445" hidden="1" xr:uid="{00000000-0005-0000-0000-00007F430000}"/>
    <cellStyle name="Comma [0] 5490" xfId="44833" hidden="1" xr:uid="{00000000-0005-0000-0000-000080430000}"/>
    <cellStyle name="Comma [0] 5491" xfId="15432" hidden="1" xr:uid="{00000000-0005-0000-0000-000081430000}"/>
    <cellStyle name="Comma [0] 5491" xfId="44820" hidden="1" xr:uid="{00000000-0005-0000-0000-000082430000}"/>
    <cellStyle name="Comma [0] 5492" xfId="15456" hidden="1" xr:uid="{00000000-0005-0000-0000-000083430000}"/>
    <cellStyle name="Comma [0] 5492" xfId="44844" hidden="1" xr:uid="{00000000-0005-0000-0000-000084430000}"/>
    <cellStyle name="Comma [0] 5493" xfId="15422" hidden="1" xr:uid="{00000000-0005-0000-0000-000085430000}"/>
    <cellStyle name="Comma [0] 5493" xfId="44810" hidden="1" xr:uid="{00000000-0005-0000-0000-000086430000}"/>
    <cellStyle name="Comma [0] 5494" xfId="15394" hidden="1" xr:uid="{00000000-0005-0000-0000-000087430000}"/>
    <cellStyle name="Comma [0] 5494" xfId="44782" hidden="1" xr:uid="{00000000-0005-0000-0000-000088430000}"/>
    <cellStyle name="Comma [0] 5495" xfId="15461" hidden="1" xr:uid="{00000000-0005-0000-0000-000089430000}"/>
    <cellStyle name="Comma [0] 5495" xfId="44849" hidden="1" xr:uid="{00000000-0005-0000-0000-00008A430000}"/>
    <cellStyle name="Comma [0] 5496" xfId="15418" hidden="1" xr:uid="{00000000-0005-0000-0000-00008B430000}"/>
    <cellStyle name="Comma [0] 5496" xfId="44806" hidden="1" xr:uid="{00000000-0005-0000-0000-00008C430000}"/>
    <cellStyle name="Comma [0] 5497" xfId="15452" hidden="1" xr:uid="{00000000-0005-0000-0000-00008D430000}"/>
    <cellStyle name="Comma [0] 5497" xfId="44840" hidden="1" xr:uid="{00000000-0005-0000-0000-00008E430000}"/>
    <cellStyle name="Comma [0] 5498" xfId="15465" hidden="1" xr:uid="{00000000-0005-0000-0000-00008F430000}"/>
    <cellStyle name="Comma [0] 5498" xfId="44853" hidden="1" xr:uid="{00000000-0005-0000-0000-000090430000}"/>
    <cellStyle name="Comma [0] 5499" xfId="15467" hidden="1" xr:uid="{00000000-0005-0000-0000-000091430000}"/>
    <cellStyle name="Comma [0] 5499" xfId="44855" hidden="1" xr:uid="{00000000-0005-0000-0000-000092430000}"/>
    <cellStyle name="Comma [0] 55" xfId="4403" hidden="1" xr:uid="{00000000-0005-0000-0000-000093430000}"/>
    <cellStyle name="Comma [0] 55" xfId="33792" hidden="1" xr:uid="{00000000-0005-0000-0000-000094430000}"/>
    <cellStyle name="Comma [0] 550" xfId="5575" hidden="1" xr:uid="{00000000-0005-0000-0000-000095430000}"/>
    <cellStyle name="Comma [0] 550" xfId="34963" hidden="1" xr:uid="{00000000-0005-0000-0000-000096430000}"/>
    <cellStyle name="Comma [0] 5500" xfId="15335" hidden="1" xr:uid="{00000000-0005-0000-0000-000097430000}"/>
    <cellStyle name="Comma [0] 5500" xfId="44723" hidden="1" xr:uid="{00000000-0005-0000-0000-000098430000}"/>
    <cellStyle name="Comma [0] 5501" xfId="15455" hidden="1" xr:uid="{00000000-0005-0000-0000-000099430000}"/>
    <cellStyle name="Comma [0] 5501" xfId="44843" hidden="1" xr:uid="{00000000-0005-0000-0000-00009A430000}"/>
    <cellStyle name="Comma [0] 5502" xfId="15395" hidden="1" xr:uid="{00000000-0005-0000-0000-00009B430000}"/>
    <cellStyle name="Comma [0] 5502" xfId="44783" hidden="1" xr:uid="{00000000-0005-0000-0000-00009C430000}"/>
    <cellStyle name="Comma [0] 5503" xfId="15429" hidden="1" xr:uid="{00000000-0005-0000-0000-00009D430000}"/>
    <cellStyle name="Comma [0] 5503" xfId="44817" hidden="1" xr:uid="{00000000-0005-0000-0000-00009E430000}"/>
    <cellStyle name="Comma [0] 5504" xfId="15442" hidden="1" xr:uid="{00000000-0005-0000-0000-00009F430000}"/>
    <cellStyle name="Comma [0] 5504" xfId="44830" hidden="1" xr:uid="{00000000-0005-0000-0000-0000A0430000}"/>
    <cellStyle name="Comma [0] 5505" xfId="15470" hidden="1" xr:uid="{00000000-0005-0000-0000-0000A1430000}"/>
    <cellStyle name="Comma [0] 5505" xfId="44858" hidden="1" xr:uid="{00000000-0005-0000-0000-0000A2430000}"/>
    <cellStyle name="Comma [0] 5506" xfId="15433" hidden="1" xr:uid="{00000000-0005-0000-0000-0000A3430000}"/>
    <cellStyle name="Comma [0] 5506" xfId="44821" hidden="1" xr:uid="{00000000-0005-0000-0000-0000A4430000}"/>
    <cellStyle name="Comma [0] 5507" xfId="15393" hidden="1" xr:uid="{00000000-0005-0000-0000-0000A5430000}"/>
    <cellStyle name="Comma [0] 5507" xfId="44781" hidden="1" xr:uid="{00000000-0005-0000-0000-0000A6430000}"/>
    <cellStyle name="Comma [0] 5508" xfId="15472" hidden="1" xr:uid="{00000000-0005-0000-0000-0000A7430000}"/>
    <cellStyle name="Comma [0] 5508" xfId="44860" hidden="1" xr:uid="{00000000-0005-0000-0000-0000A8430000}"/>
    <cellStyle name="Comma [0] 5509" xfId="15474" hidden="1" xr:uid="{00000000-0005-0000-0000-0000A9430000}"/>
    <cellStyle name="Comma [0] 5509" xfId="44862" hidden="1" xr:uid="{00000000-0005-0000-0000-0000AA430000}"/>
    <cellStyle name="Comma [0] 551" xfId="5571" hidden="1" xr:uid="{00000000-0005-0000-0000-0000AB430000}"/>
    <cellStyle name="Comma [0] 551" xfId="34959" hidden="1" xr:uid="{00000000-0005-0000-0000-0000AC430000}"/>
    <cellStyle name="Comma [0] 5510" xfId="14986" hidden="1" xr:uid="{00000000-0005-0000-0000-0000AD430000}"/>
    <cellStyle name="Comma [0] 5510" xfId="44374" hidden="1" xr:uid="{00000000-0005-0000-0000-0000AE430000}"/>
    <cellStyle name="Comma [0] 5511" xfId="14983" hidden="1" xr:uid="{00000000-0005-0000-0000-0000AF430000}"/>
    <cellStyle name="Comma [0] 5511" xfId="44371" hidden="1" xr:uid="{00000000-0005-0000-0000-0000B0430000}"/>
    <cellStyle name="Comma [0] 5512" xfId="15480" hidden="1" xr:uid="{00000000-0005-0000-0000-0000B1430000}"/>
    <cellStyle name="Comma [0] 5512" xfId="44868" hidden="1" xr:uid="{00000000-0005-0000-0000-0000B2430000}"/>
    <cellStyle name="Comma [0] 5513" xfId="15486" hidden="1" xr:uid="{00000000-0005-0000-0000-0000B3430000}"/>
    <cellStyle name="Comma [0] 5513" xfId="44874" hidden="1" xr:uid="{00000000-0005-0000-0000-0000B4430000}"/>
    <cellStyle name="Comma [0] 5514" xfId="15488" hidden="1" xr:uid="{00000000-0005-0000-0000-0000B5430000}"/>
    <cellStyle name="Comma [0] 5514" xfId="44876" hidden="1" xr:uid="{00000000-0005-0000-0000-0000B6430000}"/>
    <cellStyle name="Comma [0] 5515" xfId="15479" hidden="1" xr:uid="{00000000-0005-0000-0000-0000B7430000}"/>
    <cellStyle name="Comma [0] 5515" xfId="44867" hidden="1" xr:uid="{00000000-0005-0000-0000-0000B8430000}"/>
    <cellStyle name="Comma [0] 5516" xfId="15484" hidden="1" xr:uid="{00000000-0005-0000-0000-0000B9430000}"/>
    <cellStyle name="Comma [0] 5516" xfId="44872" hidden="1" xr:uid="{00000000-0005-0000-0000-0000BA430000}"/>
    <cellStyle name="Comma [0] 5517" xfId="15490" hidden="1" xr:uid="{00000000-0005-0000-0000-0000BB430000}"/>
    <cellStyle name="Comma [0] 5517" xfId="44878" hidden="1" xr:uid="{00000000-0005-0000-0000-0000BC430000}"/>
    <cellStyle name="Comma [0] 5518" xfId="15492" hidden="1" xr:uid="{00000000-0005-0000-0000-0000BD430000}"/>
    <cellStyle name="Comma [0] 5518" xfId="44880" hidden="1" xr:uid="{00000000-0005-0000-0000-0000BE430000}"/>
    <cellStyle name="Comma [0] 5519" xfId="15009" hidden="1" xr:uid="{00000000-0005-0000-0000-0000BF430000}"/>
    <cellStyle name="Comma [0] 5519" xfId="44397" hidden="1" xr:uid="{00000000-0005-0000-0000-0000C0430000}"/>
    <cellStyle name="Comma [0] 552" xfId="5642" hidden="1" xr:uid="{00000000-0005-0000-0000-0000C1430000}"/>
    <cellStyle name="Comma [0] 552" xfId="35030" hidden="1" xr:uid="{00000000-0005-0000-0000-0000C2430000}"/>
    <cellStyle name="Comma [0] 5520" xfId="15011" hidden="1" xr:uid="{00000000-0005-0000-0000-0000C3430000}"/>
    <cellStyle name="Comma [0] 5520" xfId="44399" hidden="1" xr:uid="{00000000-0005-0000-0000-0000C4430000}"/>
    <cellStyle name="Comma [0] 5521" xfId="15503" hidden="1" xr:uid="{00000000-0005-0000-0000-0000C5430000}"/>
    <cellStyle name="Comma [0] 5521" xfId="44891" hidden="1" xr:uid="{00000000-0005-0000-0000-0000C6430000}"/>
    <cellStyle name="Comma [0] 5522" xfId="15512" hidden="1" xr:uid="{00000000-0005-0000-0000-0000C7430000}"/>
    <cellStyle name="Comma [0] 5522" xfId="44900" hidden="1" xr:uid="{00000000-0005-0000-0000-0000C8430000}"/>
    <cellStyle name="Comma [0] 5523" xfId="15523" hidden="1" xr:uid="{00000000-0005-0000-0000-0000C9430000}"/>
    <cellStyle name="Comma [0] 5523" xfId="44911" hidden="1" xr:uid="{00000000-0005-0000-0000-0000CA430000}"/>
    <cellStyle name="Comma [0] 5524" xfId="15529" hidden="1" xr:uid="{00000000-0005-0000-0000-0000CB430000}"/>
    <cellStyle name="Comma [0] 5524" xfId="44917" hidden="1" xr:uid="{00000000-0005-0000-0000-0000CC430000}"/>
    <cellStyle name="Comma [0] 5525" xfId="15511" hidden="1" xr:uid="{00000000-0005-0000-0000-0000CD430000}"/>
    <cellStyle name="Comma [0] 5525" xfId="44899" hidden="1" xr:uid="{00000000-0005-0000-0000-0000CE430000}"/>
    <cellStyle name="Comma [0] 5526" xfId="15521" hidden="1" xr:uid="{00000000-0005-0000-0000-0000CF430000}"/>
    <cellStyle name="Comma [0] 5526" xfId="44909" hidden="1" xr:uid="{00000000-0005-0000-0000-0000D0430000}"/>
    <cellStyle name="Comma [0] 5527" xfId="15541" hidden="1" xr:uid="{00000000-0005-0000-0000-0000D1430000}"/>
    <cellStyle name="Comma [0] 5527" xfId="44929" hidden="1" xr:uid="{00000000-0005-0000-0000-0000D2430000}"/>
    <cellStyle name="Comma [0] 5528" xfId="15543" hidden="1" xr:uid="{00000000-0005-0000-0000-0000D3430000}"/>
    <cellStyle name="Comma [0] 5528" xfId="44931" hidden="1" xr:uid="{00000000-0005-0000-0000-0000D4430000}"/>
    <cellStyle name="Comma [0] 5529" xfId="15494" hidden="1" xr:uid="{00000000-0005-0000-0000-0000D5430000}"/>
    <cellStyle name="Comma [0] 5529" xfId="44882" hidden="1" xr:uid="{00000000-0005-0000-0000-0000D6430000}"/>
    <cellStyle name="Comma [0] 553" xfId="5508" hidden="1" xr:uid="{00000000-0005-0000-0000-0000D7430000}"/>
    <cellStyle name="Comma [0] 553" xfId="34896" hidden="1" xr:uid="{00000000-0005-0000-0000-0000D8430000}"/>
    <cellStyle name="Comma [0] 5530" xfId="14991" hidden="1" xr:uid="{00000000-0005-0000-0000-0000D9430000}"/>
    <cellStyle name="Comma [0] 5530" xfId="44379" hidden="1" xr:uid="{00000000-0005-0000-0000-0000DA430000}"/>
    <cellStyle name="Comma [0] 5531" xfId="15497" hidden="1" xr:uid="{00000000-0005-0000-0000-0000DB430000}"/>
    <cellStyle name="Comma [0] 5531" xfId="44885" hidden="1" xr:uid="{00000000-0005-0000-0000-0000DC430000}"/>
    <cellStyle name="Comma [0] 5532" xfId="14996" hidden="1" xr:uid="{00000000-0005-0000-0000-0000DD430000}"/>
    <cellStyle name="Comma [0] 5532" xfId="44384" hidden="1" xr:uid="{00000000-0005-0000-0000-0000DE430000}"/>
    <cellStyle name="Comma [0] 5533" xfId="14980" hidden="1" xr:uid="{00000000-0005-0000-0000-0000DF430000}"/>
    <cellStyle name="Comma [0] 5533" xfId="44368" hidden="1" xr:uid="{00000000-0005-0000-0000-0000E0430000}"/>
    <cellStyle name="Comma [0] 5534" xfId="15548" hidden="1" xr:uid="{00000000-0005-0000-0000-0000E1430000}"/>
    <cellStyle name="Comma [0] 5534" xfId="44936" hidden="1" xr:uid="{00000000-0005-0000-0000-0000E2430000}"/>
    <cellStyle name="Comma [0] 5535" xfId="14989" hidden="1" xr:uid="{00000000-0005-0000-0000-0000E3430000}"/>
    <cellStyle name="Comma [0] 5535" xfId="44377" hidden="1" xr:uid="{00000000-0005-0000-0000-0000E4430000}"/>
    <cellStyle name="Comma [0] 5536" xfId="15010" hidden="1" xr:uid="{00000000-0005-0000-0000-0000E5430000}"/>
    <cellStyle name="Comma [0] 5536" xfId="44398" hidden="1" xr:uid="{00000000-0005-0000-0000-0000E6430000}"/>
    <cellStyle name="Comma [0] 5537" xfId="15560" hidden="1" xr:uid="{00000000-0005-0000-0000-0000E7430000}"/>
    <cellStyle name="Comma [0] 5537" xfId="44948" hidden="1" xr:uid="{00000000-0005-0000-0000-0000E8430000}"/>
    <cellStyle name="Comma [0] 5538" xfId="15562" hidden="1" xr:uid="{00000000-0005-0000-0000-0000E9430000}"/>
    <cellStyle name="Comma [0] 5538" xfId="44950" hidden="1" xr:uid="{00000000-0005-0000-0000-0000EA430000}"/>
    <cellStyle name="Comma [0] 5539" xfId="15551" hidden="1" xr:uid="{00000000-0005-0000-0000-0000EB430000}"/>
    <cellStyle name="Comma [0] 5539" xfId="44939" hidden="1" xr:uid="{00000000-0005-0000-0000-0000EC430000}"/>
    <cellStyle name="Comma [0] 554" xfId="5501" hidden="1" xr:uid="{00000000-0005-0000-0000-0000ED430000}"/>
    <cellStyle name="Comma [0] 554" xfId="34889" hidden="1" xr:uid="{00000000-0005-0000-0000-0000EE430000}"/>
    <cellStyle name="Comma [0] 5540" xfId="15559" hidden="1" xr:uid="{00000000-0005-0000-0000-0000EF430000}"/>
    <cellStyle name="Comma [0] 5540" xfId="44947" hidden="1" xr:uid="{00000000-0005-0000-0000-0000F0430000}"/>
    <cellStyle name="Comma [0] 5541" xfId="14993" hidden="1" xr:uid="{00000000-0005-0000-0000-0000F1430000}"/>
    <cellStyle name="Comma [0] 5541" xfId="44381" hidden="1" xr:uid="{00000000-0005-0000-0000-0000F2430000}"/>
    <cellStyle name="Comma [0] 5542" xfId="15545" hidden="1" xr:uid="{00000000-0005-0000-0000-0000F3430000}"/>
    <cellStyle name="Comma [0] 5542" xfId="44933" hidden="1" xr:uid="{00000000-0005-0000-0000-0000F4430000}"/>
    <cellStyle name="Comma [0] 5543" xfId="15578" hidden="1" xr:uid="{00000000-0005-0000-0000-0000F5430000}"/>
    <cellStyle name="Comma [0] 5543" xfId="44966" hidden="1" xr:uid="{00000000-0005-0000-0000-0000F6430000}"/>
    <cellStyle name="Comma [0] 5544" xfId="15586" hidden="1" xr:uid="{00000000-0005-0000-0000-0000F7430000}"/>
    <cellStyle name="Comma [0] 5544" xfId="44974" hidden="1" xr:uid="{00000000-0005-0000-0000-0000F8430000}"/>
    <cellStyle name="Comma [0] 5545" xfId="15495" hidden="1" xr:uid="{00000000-0005-0000-0000-0000F9430000}"/>
    <cellStyle name="Comma [0] 5545" xfId="44883" hidden="1" xr:uid="{00000000-0005-0000-0000-0000FA430000}"/>
    <cellStyle name="Comma [0] 5546" xfId="15574" hidden="1" xr:uid="{00000000-0005-0000-0000-0000FB430000}"/>
    <cellStyle name="Comma [0] 5546" xfId="44962" hidden="1" xr:uid="{00000000-0005-0000-0000-0000FC430000}"/>
    <cellStyle name="Comma [0] 5547" xfId="15595" hidden="1" xr:uid="{00000000-0005-0000-0000-0000FD430000}"/>
    <cellStyle name="Comma [0] 5547" xfId="44983" hidden="1" xr:uid="{00000000-0005-0000-0000-0000FE430000}"/>
    <cellStyle name="Comma [0] 5548" xfId="15597" hidden="1" xr:uid="{00000000-0005-0000-0000-0000FF430000}"/>
    <cellStyle name="Comma [0] 5548" xfId="44985" hidden="1" xr:uid="{00000000-0005-0000-0000-000000440000}"/>
    <cellStyle name="Comma [0] 5549" xfId="15556" hidden="1" xr:uid="{00000000-0005-0000-0000-000001440000}"/>
    <cellStyle name="Comma [0] 5549" xfId="44944" hidden="1" xr:uid="{00000000-0005-0000-0000-000002440000}"/>
    <cellStyle name="Comma [0] 555" xfId="5650" hidden="1" xr:uid="{00000000-0005-0000-0000-000003440000}"/>
    <cellStyle name="Comma [0] 555" xfId="35038" hidden="1" xr:uid="{00000000-0005-0000-0000-000004440000}"/>
    <cellStyle name="Comma [0] 5550" xfId="15501" hidden="1" xr:uid="{00000000-0005-0000-0000-000005440000}"/>
    <cellStyle name="Comma [0] 5550" xfId="44889" hidden="1" xr:uid="{00000000-0005-0000-0000-000006440000}"/>
    <cellStyle name="Comma [0] 5551" xfId="15554" hidden="1" xr:uid="{00000000-0005-0000-0000-000007440000}"/>
    <cellStyle name="Comma [0] 5551" xfId="44942" hidden="1" xr:uid="{00000000-0005-0000-0000-000008440000}"/>
    <cellStyle name="Comma [0] 5552" xfId="15538" hidden="1" xr:uid="{00000000-0005-0000-0000-000009440000}"/>
    <cellStyle name="Comma [0] 5552" xfId="44926" hidden="1" xr:uid="{00000000-0005-0000-0000-00000A440000}"/>
    <cellStyle name="Comma [0] 5553" xfId="15534" hidden="1" xr:uid="{00000000-0005-0000-0000-00000B440000}"/>
    <cellStyle name="Comma [0] 5553" xfId="44922" hidden="1" xr:uid="{00000000-0005-0000-0000-00000C440000}"/>
    <cellStyle name="Comma [0] 5554" xfId="15605" hidden="1" xr:uid="{00000000-0005-0000-0000-00000D440000}"/>
    <cellStyle name="Comma [0] 5554" xfId="44993" hidden="1" xr:uid="{00000000-0005-0000-0000-00000E440000}"/>
    <cellStyle name="Comma [0] 5555" xfId="15477" hidden="1" xr:uid="{00000000-0005-0000-0000-00000F440000}"/>
    <cellStyle name="Comma [0] 5555" xfId="44865" hidden="1" xr:uid="{00000000-0005-0000-0000-000010440000}"/>
    <cellStyle name="Comma [0] 5556" xfId="14959" hidden="1" xr:uid="{00000000-0005-0000-0000-000011440000}"/>
    <cellStyle name="Comma [0] 5556" xfId="44347" hidden="1" xr:uid="{00000000-0005-0000-0000-000012440000}"/>
    <cellStyle name="Comma [0] 5557" xfId="15613" hidden="1" xr:uid="{00000000-0005-0000-0000-000013440000}"/>
    <cellStyle name="Comma [0] 5557" xfId="45001" hidden="1" xr:uid="{00000000-0005-0000-0000-000014440000}"/>
    <cellStyle name="Comma [0] 5558" xfId="15615" hidden="1" xr:uid="{00000000-0005-0000-0000-000015440000}"/>
    <cellStyle name="Comma [0] 5558" xfId="45003" hidden="1" xr:uid="{00000000-0005-0000-0000-000016440000}"/>
    <cellStyle name="Comma [0] 5559" xfId="15564" hidden="1" xr:uid="{00000000-0005-0000-0000-000017440000}"/>
    <cellStyle name="Comma [0] 5559" xfId="44952" hidden="1" xr:uid="{00000000-0005-0000-0000-000018440000}"/>
    <cellStyle name="Comma [0] 556" xfId="5652" hidden="1" xr:uid="{00000000-0005-0000-0000-000019440000}"/>
    <cellStyle name="Comma [0] 556" xfId="35040" hidden="1" xr:uid="{00000000-0005-0000-0000-00001A440000}"/>
    <cellStyle name="Comma [0] 5560" xfId="15540" hidden="1" xr:uid="{00000000-0005-0000-0000-00001B440000}"/>
    <cellStyle name="Comma [0] 5560" xfId="44928" hidden="1" xr:uid="{00000000-0005-0000-0000-00001C440000}"/>
    <cellStyle name="Comma [0] 5561" xfId="15575" hidden="1" xr:uid="{00000000-0005-0000-0000-00001D440000}"/>
    <cellStyle name="Comma [0] 5561" xfId="44963" hidden="1" xr:uid="{00000000-0005-0000-0000-00001E440000}"/>
    <cellStyle name="Comma [0] 5562" xfId="15507" hidden="1" xr:uid="{00000000-0005-0000-0000-00001F440000}"/>
    <cellStyle name="Comma [0] 5562" xfId="44895" hidden="1" xr:uid="{00000000-0005-0000-0000-000020440000}"/>
    <cellStyle name="Comma [0] 5563" xfId="15577" hidden="1" xr:uid="{00000000-0005-0000-0000-000021440000}"/>
    <cellStyle name="Comma [0] 5563" xfId="44965" hidden="1" xr:uid="{00000000-0005-0000-0000-000022440000}"/>
    <cellStyle name="Comma [0] 5564" xfId="15622" hidden="1" xr:uid="{00000000-0005-0000-0000-000023440000}"/>
    <cellStyle name="Comma [0] 5564" xfId="45010" hidden="1" xr:uid="{00000000-0005-0000-0000-000024440000}"/>
    <cellStyle name="Comma [0] 5565" xfId="15565" hidden="1" xr:uid="{00000000-0005-0000-0000-000025440000}"/>
    <cellStyle name="Comma [0] 5565" xfId="44953" hidden="1" xr:uid="{00000000-0005-0000-0000-000026440000}"/>
    <cellStyle name="Comma [0] 5566" xfId="15522" hidden="1" xr:uid="{00000000-0005-0000-0000-000027440000}"/>
    <cellStyle name="Comma [0] 5566" xfId="44910" hidden="1" xr:uid="{00000000-0005-0000-0000-000028440000}"/>
    <cellStyle name="Comma [0] 5567" xfId="15628" hidden="1" xr:uid="{00000000-0005-0000-0000-000029440000}"/>
    <cellStyle name="Comma [0] 5567" xfId="45016" hidden="1" xr:uid="{00000000-0005-0000-0000-00002A440000}"/>
    <cellStyle name="Comma [0] 5568" xfId="15630" hidden="1" xr:uid="{00000000-0005-0000-0000-00002B440000}"/>
    <cellStyle name="Comma [0] 5568" xfId="45018" hidden="1" xr:uid="{00000000-0005-0000-0000-00002C440000}"/>
    <cellStyle name="Comma [0] 5569" xfId="15583" hidden="1" xr:uid="{00000000-0005-0000-0000-00002D440000}"/>
    <cellStyle name="Comma [0] 5569" xfId="44971" hidden="1" xr:uid="{00000000-0005-0000-0000-00002E440000}"/>
    <cellStyle name="Comma [0] 557" xfId="5601" hidden="1" xr:uid="{00000000-0005-0000-0000-00002F440000}"/>
    <cellStyle name="Comma [0] 557" xfId="34989" hidden="1" xr:uid="{00000000-0005-0000-0000-000030440000}"/>
    <cellStyle name="Comma [0] 5570" xfId="15589" hidden="1" xr:uid="{00000000-0005-0000-0000-000031440000}"/>
    <cellStyle name="Comma [0] 5570" xfId="44977" hidden="1" xr:uid="{00000000-0005-0000-0000-000032440000}"/>
    <cellStyle name="Comma [0] 5571" xfId="15476" hidden="1" xr:uid="{00000000-0005-0000-0000-000033440000}"/>
    <cellStyle name="Comma [0] 5571" xfId="44864" hidden="1" xr:uid="{00000000-0005-0000-0000-000034440000}"/>
    <cellStyle name="Comma [0] 5572" xfId="15539" hidden="1" xr:uid="{00000000-0005-0000-0000-000035440000}"/>
    <cellStyle name="Comma [0] 5572" xfId="44927" hidden="1" xr:uid="{00000000-0005-0000-0000-000036440000}"/>
    <cellStyle name="Comma [0] 5573" xfId="15547" hidden="1" xr:uid="{00000000-0005-0000-0000-000037440000}"/>
    <cellStyle name="Comma [0] 5573" xfId="44935" hidden="1" xr:uid="{00000000-0005-0000-0000-000038440000}"/>
    <cellStyle name="Comma [0] 5574" xfId="15636" hidden="1" xr:uid="{00000000-0005-0000-0000-000039440000}"/>
    <cellStyle name="Comma [0] 5574" xfId="45024" hidden="1" xr:uid="{00000000-0005-0000-0000-00003A440000}"/>
    <cellStyle name="Comma [0] 5575" xfId="15550" hidden="1" xr:uid="{00000000-0005-0000-0000-00003B440000}"/>
    <cellStyle name="Comma [0] 5575" xfId="44938" hidden="1" xr:uid="{00000000-0005-0000-0000-00003C440000}"/>
    <cellStyle name="Comma [0] 5576" xfId="15510" hidden="1" xr:uid="{00000000-0005-0000-0000-00003D440000}"/>
    <cellStyle name="Comma [0] 5576" xfId="44898" hidden="1" xr:uid="{00000000-0005-0000-0000-00003E440000}"/>
    <cellStyle name="Comma [0] 5577" xfId="15641" hidden="1" xr:uid="{00000000-0005-0000-0000-00003F440000}"/>
    <cellStyle name="Comma [0] 5577" xfId="45029" hidden="1" xr:uid="{00000000-0005-0000-0000-000040440000}"/>
    <cellStyle name="Comma [0] 5578" xfId="15643" hidden="1" xr:uid="{00000000-0005-0000-0000-000041440000}"/>
    <cellStyle name="Comma [0] 5578" xfId="45031" hidden="1" xr:uid="{00000000-0005-0000-0000-000042440000}"/>
    <cellStyle name="Comma [0] 5579" xfId="15602" hidden="1" xr:uid="{00000000-0005-0000-0000-000043440000}"/>
    <cellStyle name="Comma [0] 5579" xfId="44990" hidden="1" xr:uid="{00000000-0005-0000-0000-000044440000}"/>
    <cellStyle name="Comma [0] 558" xfId="5577" hidden="1" xr:uid="{00000000-0005-0000-0000-000045440000}"/>
    <cellStyle name="Comma [0] 558" xfId="34965" hidden="1" xr:uid="{00000000-0005-0000-0000-000046440000}"/>
    <cellStyle name="Comma [0] 5580" xfId="15608" hidden="1" xr:uid="{00000000-0005-0000-0000-000047440000}"/>
    <cellStyle name="Comma [0] 5580" xfId="44996" hidden="1" xr:uid="{00000000-0005-0000-0000-000048440000}"/>
    <cellStyle name="Comma [0] 5581" xfId="15509" hidden="1" xr:uid="{00000000-0005-0000-0000-000049440000}"/>
    <cellStyle name="Comma [0] 5581" xfId="44897" hidden="1" xr:uid="{00000000-0005-0000-0000-00004A440000}"/>
    <cellStyle name="Comma [0] 5582" xfId="15590" hidden="1" xr:uid="{00000000-0005-0000-0000-00004B440000}"/>
    <cellStyle name="Comma [0] 5582" xfId="44978" hidden="1" xr:uid="{00000000-0005-0000-0000-00004C440000}"/>
    <cellStyle name="Comma [0] 5583" xfId="15569" hidden="1" xr:uid="{00000000-0005-0000-0000-00004D440000}"/>
    <cellStyle name="Comma [0] 5583" xfId="44957" hidden="1" xr:uid="{00000000-0005-0000-0000-00004E440000}"/>
    <cellStyle name="Comma [0] 5584" xfId="15647" hidden="1" xr:uid="{00000000-0005-0000-0000-00004F440000}"/>
    <cellStyle name="Comma [0] 5584" xfId="45035" hidden="1" xr:uid="{00000000-0005-0000-0000-000050440000}"/>
    <cellStyle name="Comma [0] 5585" xfId="15588" hidden="1" xr:uid="{00000000-0005-0000-0000-000051440000}"/>
    <cellStyle name="Comma [0] 5585" xfId="44976" hidden="1" xr:uid="{00000000-0005-0000-0000-000052440000}"/>
    <cellStyle name="Comma [0] 5586" xfId="15526" hidden="1" xr:uid="{00000000-0005-0000-0000-000053440000}"/>
    <cellStyle name="Comma [0] 5586" xfId="44914" hidden="1" xr:uid="{00000000-0005-0000-0000-000054440000}"/>
    <cellStyle name="Comma [0] 5587" xfId="15654" hidden="1" xr:uid="{00000000-0005-0000-0000-000055440000}"/>
    <cellStyle name="Comma [0] 5587" xfId="45042" hidden="1" xr:uid="{00000000-0005-0000-0000-000056440000}"/>
    <cellStyle name="Comma [0] 5588" xfId="15656" hidden="1" xr:uid="{00000000-0005-0000-0000-000057440000}"/>
    <cellStyle name="Comma [0] 5588" xfId="45044" hidden="1" xr:uid="{00000000-0005-0000-0000-000058440000}"/>
    <cellStyle name="Comma [0] 5589" xfId="15620" hidden="1" xr:uid="{00000000-0005-0000-0000-000059440000}"/>
    <cellStyle name="Comma [0] 5589" xfId="45008" hidden="1" xr:uid="{00000000-0005-0000-0000-00005A440000}"/>
    <cellStyle name="Comma [0] 559" xfId="5612" hidden="1" xr:uid="{00000000-0005-0000-0000-00005B440000}"/>
    <cellStyle name="Comma [0] 559" xfId="35000" hidden="1" xr:uid="{00000000-0005-0000-0000-00005C440000}"/>
    <cellStyle name="Comma [0] 5590" xfId="15625" hidden="1" xr:uid="{00000000-0005-0000-0000-00005D440000}"/>
    <cellStyle name="Comma [0] 5590" xfId="45013" hidden="1" xr:uid="{00000000-0005-0000-0000-00005E440000}"/>
    <cellStyle name="Comma [0] 5591" xfId="14990" hidden="1" xr:uid="{00000000-0005-0000-0000-00005F440000}"/>
    <cellStyle name="Comma [0] 5591" xfId="44378" hidden="1" xr:uid="{00000000-0005-0000-0000-000060440000}"/>
    <cellStyle name="Comma [0] 5592" xfId="15609" hidden="1" xr:uid="{00000000-0005-0000-0000-000061440000}"/>
    <cellStyle name="Comma [0] 5592" xfId="44997" hidden="1" xr:uid="{00000000-0005-0000-0000-000062440000}"/>
    <cellStyle name="Comma [0] 5593" xfId="15514" hidden="1" xr:uid="{00000000-0005-0000-0000-000063440000}"/>
    <cellStyle name="Comma [0] 5593" xfId="44902" hidden="1" xr:uid="{00000000-0005-0000-0000-000064440000}"/>
    <cellStyle name="Comma [0] 5594" xfId="15660" hidden="1" xr:uid="{00000000-0005-0000-0000-000065440000}"/>
    <cellStyle name="Comma [0] 5594" xfId="45048" hidden="1" xr:uid="{00000000-0005-0000-0000-000066440000}"/>
    <cellStyle name="Comma [0] 5595" xfId="15607" hidden="1" xr:uid="{00000000-0005-0000-0000-000067440000}"/>
    <cellStyle name="Comma [0] 5595" xfId="44995" hidden="1" xr:uid="{00000000-0005-0000-0000-000068440000}"/>
    <cellStyle name="Comma [0] 5596" xfId="15546" hidden="1" xr:uid="{00000000-0005-0000-0000-000069440000}"/>
    <cellStyle name="Comma [0] 5596" xfId="44934" hidden="1" xr:uid="{00000000-0005-0000-0000-00006A440000}"/>
    <cellStyle name="Comma [0] 5597" xfId="15664" hidden="1" xr:uid="{00000000-0005-0000-0000-00006B440000}"/>
    <cellStyle name="Comma [0] 5597" xfId="45052" hidden="1" xr:uid="{00000000-0005-0000-0000-00006C440000}"/>
    <cellStyle name="Comma [0] 5598" xfId="15666" hidden="1" xr:uid="{00000000-0005-0000-0000-00006D440000}"/>
    <cellStyle name="Comma [0] 5598" xfId="45054" hidden="1" xr:uid="{00000000-0005-0000-0000-00006E440000}"/>
    <cellStyle name="Comma [0] 5599" xfId="15634" hidden="1" xr:uid="{00000000-0005-0000-0000-00006F440000}"/>
    <cellStyle name="Comma [0] 5599" xfId="45022" hidden="1" xr:uid="{00000000-0005-0000-0000-000070440000}"/>
    <cellStyle name="Comma [0] 56" xfId="4641" hidden="1" xr:uid="{00000000-0005-0000-0000-000071440000}"/>
    <cellStyle name="Comma [0] 56" xfId="34029" hidden="1" xr:uid="{00000000-0005-0000-0000-000072440000}"/>
    <cellStyle name="Comma [0] 560" xfId="5544" hidden="1" xr:uid="{00000000-0005-0000-0000-000073440000}"/>
    <cellStyle name="Comma [0] 560" xfId="34932" hidden="1" xr:uid="{00000000-0005-0000-0000-000074440000}"/>
    <cellStyle name="Comma [0] 5600" xfId="15638" hidden="1" xr:uid="{00000000-0005-0000-0000-000075440000}"/>
    <cellStyle name="Comma [0] 5600" xfId="45026" hidden="1" xr:uid="{00000000-0005-0000-0000-000076440000}"/>
    <cellStyle name="Comma [0] 5601" xfId="15528" hidden="1" xr:uid="{00000000-0005-0000-0000-000077440000}"/>
    <cellStyle name="Comma [0] 5601" xfId="44916" hidden="1" xr:uid="{00000000-0005-0000-0000-000078440000}"/>
    <cellStyle name="Comma [0] 5602" xfId="15626" hidden="1" xr:uid="{00000000-0005-0000-0000-000079440000}"/>
    <cellStyle name="Comma [0] 5602" xfId="45014" hidden="1" xr:uid="{00000000-0005-0000-0000-00007A440000}"/>
    <cellStyle name="Comma [0] 5603" xfId="15518" hidden="1" xr:uid="{00000000-0005-0000-0000-00007B440000}"/>
    <cellStyle name="Comma [0] 5603" xfId="44906" hidden="1" xr:uid="{00000000-0005-0000-0000-00007C440000}"/>
    <cellStyle name="Comma [0] 5604" xfId="15670" hidden="1" xr:uid="{00000000-0005-0000-0000-00007D440000}"/>
    <cellStyle name="Comma [0] 5604" xfId="45058" hidden="1" xr:uid="{00000000-0005-0000-0000-00007E440000}"/>
    <cellStyle name="Comma [0] 5605" xfId="15624" hidden="1" xr:uid="{00000000-0005-0000-0000-00007F440000}"/>
    <cellStyle name="Comma [0] 5605" xfId="45012" hidden="1" xr:uid="{00000000-0005-0000-0000-000080440000}"/>
    <cellStyle name="Comma [0] 5606" xfId="15593" hidden="1" xr:uid="{00000000-0005-0000-0000-000081440000}"/>
    <cellStyle name="Comma [0] 5606" xfId="44981" hidden="1" xr:uid="{00000000-0005-0000-0000-000082440000}"/>
    <cellStyle name="Comma [0] 5607" xfId="15674" hidden="1" xr:uid="{00000000-0005-0000-0000-000083440000}"/>
    <cellStyle name="Comma [0] 5607" xfId="45062" hidden="1" xr:uid="{00000000-0005-0000-0000-000084440000}"/>
    <cellStyle name="Comma [0] 5608" xfId="15676" hidden="1" xr:uid="{00000000-0005-0000-0000-000085440000}"/>
    <cellStyle name="Comma [0] 5608" xfId="45064" hidden="1" xr:uid="{00000000-0005-0000-0000-000086440000}"/>
    <cellStyle name="Comma [0] 5609" xfId="15662" hidden="1" xr:uid="{00000000-0005-0000-0000-000087440000}"/>
    <cellStyle name="Comma [0] 5609" xfId="45050" hidden="1" xr:uid="{00000000-0005-0000-0000-000088440000}"/>
    <cellStyle name="Comma [0] 561" xfId="5614" hidden="1" xr:uid="{00000000-0005-0000-0000-000089440000}"/>
    <cellStyle name="Comma [0] 561" xfId="35002" hidden="1" xr:uid="{00000000-0005-0000-0000-00008A440000}"/>
    <cellStyle name="Comma [0] 5610" xfId="15649" hidden="1" xr:uid="{00000000-0005-0000-0000-00008B440000}"/>
    <cellStyle name="Comma [0] 5610" xfId="45037" hidden="1" xr:uid="{00000000-0005-0000-0000-00008C440000}"/>
    <cellStyle name="Comma [0] 5611" xfId="15673" hidden="1" xr:uid="{00000000-0005-0000-0000-00008D440000}"/>
    <cellStyle name="Comma [0] 5611" xfId="45061" hidden="1" xr:uid="{00000000-0005-0000-0000-00008E440000}"/>
    <cellStyle name="Comma [0] 5612" xfId="15639" hidden="1" xr:uid="{00000000-0005-0000-0000-00008F440000}"/>
    <cellStyle name="Comma [0] 5612" xfId="45027" hidden="1" xr:uid="{00000000-0005-0000-0000-000090440000}"/>
    <cellStyle name="Comma [0] 5613" xfId="15611" hidden="1" xr:uid="{00000000-0005-0000-0000-000091440000}"/>
    <cellStyle name="Comma [0] 5613" xfId="44999" hidden="1" xr:uid="{00000000-0005-0000-0000-000092440000}"/>
    <cellStyle name="Comma [0] 5614" xfId="15678" hidden="1" xr:uid="{00000000-0005-0000-0000-000093440000}"/>
    <cellStyle name="Comma [0] 5614" xfId="45066" hidden="1" xr:uid="{00000000-0005-0000-0000-000094440000}"/>
    <cellStyle name="Comma [0] 5615" xfId="15635" hidden="1" xr:uid="{00000000-0005-0000-0000-000095440000}"/>
    <cellStyle name="Comma [0] 5615" xfId="45023" hidden="1" xr:uid="{00000000-0005-0000-0000-000096440000}"/>
    <cellStyle name="Comma [0] 5616" xfId="15669" hidden="1" xr:uid="{00000000-0005-0000-0000-000097440000}"/>
    <cellStyle name="Comma [0] 5616" xfId="45057" hidden="1" xr:uid="{00000000-0005-0000-0000-000098440000}"/>
    <cellStyle name="Comma [0] 5617" xfId="15682" hidden="1" xr:uid="{00000000-0005-0000-0000-000099440000}"/>
    <cellStyle name="Comma [0] 5617" xfId="45070" hidden="1" xr:uid="{00000000-0005-0000-0000-00009A440000}"/>
    <cellStyle name="Comma [0] 5618" xfId="15684" hidden="1" xr:uid="{00000000-0005-0000-0000-00009B440000}"/>
    <cellStyle name="Comma [0] 5618" xfId="45072" hidden="1" xr:uid="{00000000-0005-0000-0000-00009C440000}"/>
    <cellStyle name="Comma [0] 5619" xfId="15552" hidden="1" xr:uid="{00000000-0005-0000-0000-00009D440000}"/>
    <cellStyle name="Comma [0] 5619" xfId="44940" hidden="1" xr:uid="{00000000-0005-0000-0000-00009E440000}"/>
    <cellStyle name="Comma [0] 562" xfId="5659" hidden="1" xr:uid="{00000000-0005-0000-0000-00009F440000}"/>
    <cellStyle name="Comma [0] 562" xfId="35047" hidden="1" xr:uid="{00000000-0005-0000-0000-0000A0440000}"/>
    <cellStyle name="Comma [0] 5620" xfId="15672" hidden="1" xr:uid="{00000000-0005-0000-0000-0000A1440000}"/>
    <cellStyle name="Comma [0] 5620" xfId="45060" hidden="1" xr:uid="{00000000-0005-0000-0000-0000A2440000}"/>
    <cellStyle name="Comma [0] 5621" xfId="15612" hidden="1" xr:uid="{00000000-0005-0000-0000-0000A3440000}"/>
    <cellStyle name="Comma [0] 5621" xfId="45000" hidden="1" xr:uid="{00000000-0005-0000-0000-0000A4440000}"/>
    <cellStyle name="Comma [0] 5622" xfId="15646" hidden="1" xr:uid="{00000000-0005-0000-0000-0000A5440000}"/>
    <cellStyle name="Comma [0] 5622" xfId="45034" hidden="1" xr:uid="{00000000-0005-0000-0000-0000A6440000}"/>
    <cellStyle name="Comma [0] 5623" xfId="15659" hidden="1" xr:uid="{00000000-0005-0000-0000-0000A7440000}"/>
    <cellStyle name="Comma [0] 5623" xfId="45047" hidden="1" xr:uid="{00000000-0005-0000-0000-0000A8440000}"/>
    <cellStyle name="Comma [0] 5624" xfId="15687" hidden="1" xr:uid="{00000000-0005-0000-0000-0000A9440000}"/>
    <cellStyle name="Comma [0] 5624" xfId="45075" hidden="1" xr:uid="{00000000-0005-0000-0000-0000AA440000}"/>
    <cellStyle name="Comma [0] 5625" xfId="15650" hidden="1" xr:uid="{00000000-0005-0000-0000-0000AB440000}"/>
    <cellStyle name="Comma [0] 5625" xfId="45038" hidden="1" xr:uid="{00000000-0005-0000-0000-0000AC440000}"/>
    <cellStyle name="Comma [0] 5626" xfId="15610" hidden="1" xr:uid="{00000000-0005-0000-0000-0000AD440000}"/>
    <cellStyle name="Comma [0] 5626" xfId="44998" hidden="1" xr:uid="{00000000-0005-0000-0000-0000AE440000}"/>
    <cellStyle name="Comma [0] 5627" xfId="15689" hidden="1" xr:uid="{00000000-0005-0000-0000-0000AF440000}"/>
    <cellStyle name="Comma [0] 5627" xfId="45077" hidden="1" xr:uid="{00000000-0005-0000-0000-0000B0440000}"/>
    <cellStyle name="Comma [0] 5628" xfId="15691" hidden="1" xr:uid="{00000000-0005-0000-0000-0000B1440000}"/>
    <cellStyle name="Comma [0] 5628" xfId="45079" hidden="1" xr:uid="{00000000-0005-0000-0000-0000B2440000}"/>
    <cellStyle name="Comma [0] 5629" xfId="15044" hidden="1" xr:uid="{00000000-0005-0000-0000-0000B3440000}"/>
    <cellStyle name="Comma [0] 5629" xfId="44432" hidden="1" xr:uid="{00000000-0005-0000-0000-0000B4440000}"/>
    <cellStyle name="Comma [0] 563" xfId="5602" hidden="1" xr:uid="{00000000-0005-0000-0000-0000B5440000}"/>
    <cellStyle name="Comma [0] 563" xfId="34990" hidden="1" xr:uid="{00000000-0005-0000-0000-0000B6440000}"/>
    <cellStyle name="Comma [0] 5630" xfId="15000" hidden="1" xr:uid="{00000000-0005-0000-0000-0000B7440000}"/>
    <cellStyle name="Comma [0] 5630" xfId="44388" hidden="1" xr:uid="{00000000-0005-0000-0000-0000B8440000}"/>
    <cellStyle name="Comma [0] 5631" xfId="15697" hidden="1" xr:uid="{00000000-0005-0000-0000-0000B9440000}"/>
    <cellStyle name="Comma [0] 5631" xfId="45085" hidden="1" xr:uid="{00000000-0005-0000-0000-0000BA440000}"/>
    <cellStyle name="Comma [0] 5632" xfId="15703" hidden="1" xr:uid="{00000000-0005-0000-0000-0000BB440000}"/>
    <cellStyle name="Comma [0] 5632" xfId="45091" hidden="1" xr:uid="{00000000-0005-0000-0000-0000BC440000}"/>
    <cellStyle name="Comma [0] 5633" xfId="15705" hidden="1" xr:uid="{00000000-0005-0000-0000-0000BD440000}"/>
    <cellStyle name="Comma [0] 5633" xfId="45093" hidden="1" xr:uid="{00000000-0005-0000-0000-0000BE440000}"/>
    <cellStyle name="Comma [0] 5634" xfId="15696" hidden="1" xr:uid="{00000000-0005-0000-0000-0000BF440000}"/>
    <cellStyle name="Comma [0] 5634" xfId="45084" hidden="1" xr:uid="{00000000-0005-0000-0000-0000C0440000}"/>
    <cellStyle name="Comma [0] 5635" xfId="15701" hidden="1" xr:uid="{00000000-0005-0000-0000-0000C1440000}"/>
    <cellStyle name="Comma [0] 5635" xfId="45089" hidden="1" xr:uid="{00000000-0005-0000-0000-0000C2440000}"/>
    <cellStyle name="Comma [0] 5636" xfId="15707" hidden="1" xr:uid="{00000000-0005-0000-0000-0000C3440000}"/>
    <cellStyle name="Comma [0] 5636" xfId="45095" hidden="1" xr:uid="{00000000-0005-0000-0000-0000C4440000}"/>
    <cellStyle name="Comma [0] 5637" xfId="15709" hidden="1" xr:uid="{00000000-0005-0000-0000-0000C5440000}"/>
    <cellStyle name="Comma [0] 5637" xfId="45097" hidden="1" xr:uid="{00000000-0005-0000-0000-0000C6440000}"/>
    <cellStyle name="Comma [0] 5638" xfId="15001" hidden="1" xr:uid="{00000000-0005-0000-0000-0000C7440000}"/>
    <cellStyle name="Comma [0] 5638" xfId="44389" hidden="1" xr:uid="{00000000-0005-0000-0000-0000C8440000}"/>
    <cellStyle name="Comma [0] 5639" xfId="14979" hidden="1" xr:uid="{00000000-0005-0000-0000-0000C9440000}"/>
    <cellStyle name="Comma [0] 5639" xfId="44367" hidden="1" xr:uid="{00000000-0005-0000-0000-0000CA440000}"/>
    <cellStyle name="Comma [0] 564" xfId="5559" hidden="1" xr:uid="{00000000-0005-0000-0000-0000CB440000}"/>
    <cellStyle name="Comma [0] 564" xfId="34947" hidden="1" xr:uid="{00000000-0005-0000-0000-0000CC440000}"/>
    <cellStyle name="Comma [0] 5640" xfId="15720" hidden="1" xr:uid="{00000000-0005-0000-0000-0000CD440000}"/>
    <cellStyle name="Comma [0] 5640" xfId="45108" hidden="1" xr:uid="{00000000-0005-0000-0000-0000CE440000}"/>
    <cellStyle name="Comma [0] 5641" xfId="15729" hidden="1" xr:uid="{00000000-0005-0000-0000-0000CF440000}"/>
    <cellStyle name="Comma [0] 5641" xfId="45117" hidden="1" xr:uid="{00000000-0005-0000-0000-0000D0440000}"/>
    <cellStyle name="Comma [0] 5642" xfId="15740" hidden="1" xr:uid="{00000000-0005-0000-0000-0000D1440000}"/>
    <cellStyle name="Comma [0] 5642" xfId="45128" hidden="1" xr:uid="{00000000-0005-0000-0000-0000D2440000}"/>
    <cellStyle name="Comma [0] 5643" xfId="15746" hidden="1" xr:uid="{00000000-0005-0000-0000-0000D3440000}"/>
    <cellStyle name="Comma [0] 5643" xfId="45134" hidden="1" xr:uid="{00000000-0005-0000-0000-0000D4440000}"/>
    <cellStyle name="Comma [0] 5644" xfId="15728" hidden="1" xr:uid="{00000000-0005-0000-0000-0000D5440000}"/>
    <cellStyle name="Comma [0] 5644" xfId="45116" hidden="1" xr:uid="{00000000-0005-0000-0000-0000D6440000}"/>
    <cellStyle name="Comma [0] 5645" xfId="15738" hidden="1" xr:uid="{00000000-0005-0000-0000-0000D7440000}"/>
    <cellStyle name="Comma [0] 5645" xfId="45126" hidden="1" xr:uid="{00000000-0005-0000-0000-0000D8440000}"/>
    <cellStyle name="Comma [0] 5646" xfId="15758" hidden="1" xr:uid="{00000000-0005-0000-0000-0000D9440000}"/>
    <cellStyle name="Comma [0] 5646" xfId="45146" hidden="1" xr:uid="{00000000-0005-0000-0000-0000DA440000}"/>
    <cellStyle name="Comma [0] 5647" xfId="15760" hidden="1" xr:uid="{00000000-0005-0000-0000-0000DB440000}"/>
    <cellStyle name="Comma [0] 5647" xfId="45148" hidden="1" xr:uid="{00000000-0005-0000-0000-0000DC440000}"/>
    <cellStyle name="Comma [0] 5648" xfId="15711" hidden="1" xr:uid="{00000000-0005-0000-0000-0000DD440000}"/>
    <cellStyle name="Comma [0] 5648" xfId="45099" hidden="1" xr:uid="{00000000-0005-0000-0000-0000DE440000}"/>
    <cellStyle name="Comma [0] 5649" xfId="14967" hidden="1" xr:uid="{00000000-0005-0000-0000-0000DF440000}"/>
    <cellStyle name="Comma [0] 5649" xfId="44355" hidden="1" xr:uid="{00000000-0005-0000-0000-0000E0440000}"/>
    <cellStyle name="Comma [0] 565" xfId="5665" hidden="1" xr:uid="{00000000-0005-0000-0000-0000E1440000}"/>
    <cellStyle name="Comma [0] 565" xfId="35053" hidden="1" xr:uid="{00000000-0005-0000-0000-0000E2440000}"/>
    <cellStyle name="Comma [0] 5650" xfId="15714" hidden="1" xr:uid="{00000000-0005-0000-0000-0000E3440000}"/>
    <cellStyle name="Comma [0] 5650" xfId="45102" hidden="1" xr:uid="{00000000-0005-0000-0000-0000E4440000}"/>
    <cellStyle name="Comma [0] 5651" xfId="14978" hidden="1" xr:uid="{00000000-0005-0000-0000-0000E5440000}"/>
    <cellStyle name="Comma [0] 5651" xfId="44366" hidden="1" xr:uid="{00000000-0005-0000-0000-0000E6440000}"/>
    <cellStyle name="Comma [0] 5652" xfId="14977" hidden="1" xr:uid="{00000000-0005-0000-0000-0000E7440000}"/>
    <cellStyle name="Comma [0] 5652" xfId="44365" hidden="1" xr:uid="{00000000-0005-0000-0000-0000E8440000}"/>
    <cellStyle name="Comma [0] 5653" xfId="15765" hidden="1" xr:uid="{00000000-0005-0000-0000-0000E9440000}"/>
    <cellStyle name="Comma [0] 5653" xfId="45153" hidden="1" xr:uid="{00000000-0005-0000-0000-0000EA440000}"/>
    <cellStyle name="Comma [0] 5654" xfId="15053" hidden="1" xr:uid="{00000000-0005-0000-0000-0000EB440000}"/>
    <cellStyle name="Comma [0] 5654" xfId="44441" hidden="1" xr:uid="{00000000-0005-0000-0000-0000EC440000}"/>
    <cellStyle name="Comma [0] 5655" xfId="15254" hidden="1" xr:uid="{00000000-0005-0000-0000-0000ED440000}"/>
    <cellStyle name="Comma [0] 5655" xfId="44642" hidden="1" xr:uid="{00000000-0005-0000-0000-0000EE440000}"/>
    <cellStyle name="Comma [0] 5656" xfId="15777" hidden="1" xr:uid="{00000000-0005-0000-0000-0000EF440000}"/>
    <cellStyle name="Comma [0] 5656" xfId="45165" hidden="1" xr:uid="{00000000-0005-0000-0000-0000F0440000}"/>
    <cellStyle name="Comma [0] 5657" xfId="15779" hidden="1" xr:uid="{00000000-0005-0000-0000-0000F1440000}"/>
    <cellStyle name="Comma [0] 5657" xfId="45167" hidden="1" xr:uid="{00000000-0005-0000-0000-0000F2440000}"/>
    <cellStyle name="Comma [0] 5658" xfId="15768" hidden="1" xr:uid="{00000000-0005-0000-0000-0000F3440000}"/>
    <cellStyle name="Comma [0] 5658" xfId="45156" hidden="1" xr:uid="{00000000-0005-0000-0000-0000F4440000}"/>
    <cellStyle name="Comma [0] 5659" xfId="15776" hidden="1" xr:uid="{00000000-0005-0000-0000-0000F5440000}"/>
    <cellStyle name="Comma [0] 5659" xfId="45164" hidden="1" xr:uid="{00000000-0005-0000-0000-0000F6440000}"/>
    <cellStyle name="Comma [0] 566" xfId="5667" hidden="1" xr:uid="{00000000-0005-0000-0000-0000F7440000}"/>
    <cellStyle name="Comma [0] 566" xfId="35055" hidden="1" xr:uid="{00000000-0005-0000-0000-0000F8440000}"/>
    <cellStyle name="Comma [0] 5660" xfId="15263" hidden="1" xr:uid="{00000000-0005-0000-0000-0000F9440000}"/>
    <cellStyle name="Comma [0] 5660" xfId="44651" hidden="1" xr:uid="{00000000-0005-0000-0000-0000FA440000}"/>
    <cellStyle name="Comma [0] 5661" xfId="15762" hidden="1" xr:uid="{00000000-0005-0000-0000-0000FB440000}"/>
    <cellStyle name="Comma [0] 5661" xfId="45150" hidden="1" xr:uid="{00000000-0005-0000-0000-0000FC440000}"/>
    <cellStyle name="Comma [0] 5662" xfId="15795" hidden="1" xr:uid="{00000000-0005-0000-0000-0000FD440000}"/>
    <cellStyle name="Comma [0] 5662" xfId="45183" hidden="1" xr:uid="{00000000-0005-0000-0000-0000FE440000}"/>
    <cellStyle name="Comma [0] 5663" xfId="15803" hidden="1" xr:uid="{00000000-0005-0000-0000-0000FF440000}"/>
    <cellStyle name="Comma [0] 5663" xfId="45191" hidden="1" xr:uid="{00000000-0005-0000-0000-000000450000}"/>
    <cellStyle name="Comma [0] 5664" xfId="15712" hidden="1" xr:uid="{00000000-0005-0000-0000-000001450000}"/>
    <cellStyle name="Comma [0] 5664" xfId="45100" hidden="1" xr:uid="{00000000-0005-0000-0000-000002450000}"/>
    <cellStyle name="Comma [0] 5665" xfId="15791" hidden="1" xr:uid="{00000000-0005-0000-0000-000003450000}"/>
    <cellStyle name="Comma [0] 5665" xfId="45179" hidden="1" xr:uid="{00000000-0005-0000-0000-000004450000}"/>
    <cellStyle name="Comma [0] 5666" xfId="15812" hidden="1" xr:uid="{00000000-0005-0000-0000-000005450000}"/>
    <cellStyle name="Comma [0] 5666" xfId="45200" hidden="1" xr:uid="{00000000-0005-0000-0000-000006450000}"/>
    <cellStyle name="Comma [0] 5667" xfId="15814" hidden="1" xr:uid="{00000000-0005-0000-0000-000007450000}"/>
    <cellStyle name="Comma [0] 5667" xfId="45202" hidden="1" xr:uid="{00000000-0005-0000-0000-000008450000}"/>
    <cellStyle name="Comma [0] 5668" xfId="15773" hidden="1" xr:uid="{00000000-0005-0000-0000-000009450000}"/>
    <cellStyle name="Comma [0] 5668" xfId="45161" hidden="1" xr:uid="{00000000-0005-0000-0000-00000A450000}"/>
    <cellStyle name="Comma [0] 5669" xfId="15718" hidden="1" xr:uid="{00000000-0005-0000-0000-00000B450000}"/>
    <cellStyle name="Comma [0] 5669" xfId="45106" hidden="1" xr:uid="{00000000-0005-0000-0000-00000C450000}"/>
    <cellStyle name="Comma [0] 567" xfId="5620" hidden="1" xr:uid="{00000000-0005-0000-0000-00000D450000}"/>
    <cellStyle name="Comma [0] 567" xfId="35008" hidden="1" xr:uid="{00000000-0005-0000-0000-00000E450000}"/>
    <cellStyle name="Comma [0] 5670" xfId="15771" hidden="1" xr:uid="{00000000-0005-0000-0000-00000F450000}"/>
    <cellStyle name="Comma [0] 5670" xfId="45159" hidden="1" xr:uid="{00000000-0005-0000-0000-000010450000}"/>
    <cellStyle name="Comma [0] 5671" xfId="15755" hidden="1" xr:uid="{00000000-0005-0000-0000-000011450000}"/>
    <cellStyle name="Comma [0] 5671" xfId="45143" hidden="1" xr:uid="{00000000-0005-0000-0000-000012450000}"/>
    <cellStyle name="Comma [0] 5672" xfId="15751" hidden="1" xr:uid="{00000000-0005-0000-0000-000013450000}"/>
    <cellStyle name="Comma [0] 5672" xfId="45139" hidden="1" xr:uid="{00000000-0005-0000-0000-000014450000}"/>
    <cellStyle name="Comma [0] 5673" xfId="15822" hidden="1" xr:uid="{00000000-0005-0000-0000-000015450000}"/>
    <cellStyle name="Comma [0] 5673" xfId="45210" hidden="1" xr:uid="{00000000-0005-0000-0000-000016450000}"/>
    <cellStyle name="Comma [0] 5674" xfId="15694" hidden="1" xr:uid="{00000000-0005-0000-0000-000017450000}"/>
    <cellStyle name="Comma [0] 5674" xfId="45082" hidden="1" xr:uid="{00000000-0005-0000-0000-000018450000}"/>
    <cellStyle name="Comma [0] 5675" xfId="15002" hidden="1" xr:uid="{00000000-0005-0000-0000-000019450000}"/>
    <cellStyle name="Comma [0] 5675" xfId="44390" hidden="1" xr:uid="{00000000-0005-0000-0000-00001A450000}"/>
    <cellStyle name="Comma [0] 5676" xfId="15830" hidden="1" xr:uid="{00000000-0005-0000-0000-00001B450000}"/>
    <cellStyle name="Comma [0] 5676" xfId="45218" hidden="1" xr:uid="{00000000-0005-0000-0000-00001C450000}"/>
    <cellStyle name="Comma [0] 5677" xfId="15832" hidden="1" xr:uid="{00000000-0005-0000-0000-00001D450000}"/>
    <cellStyle name="Comma [0] 5677" xfId="45220" hidden="1" xr:uid="{00000000-0005-0000-0000-00001E450000}"/>
    <cellStyle name="Comma [0] 5678" xfId="15781" hidden="1" xr:uid="{00000000-0005-0000-0000-00001F450000}"/>
    <cellStyle name="Comma [0] 5678" xfId="45169" hidden="1" xr:uid="{00000000-0005-0000-0000-000020450000}"/>
    <cellStyle name="Comma [0] 5679" xfId="15757" hidden="1" xr:uid="{00000000-0005-0000-0000-000021450000}"/>
    <cellStyle name="Comma [0] 5679" xfId="45145" hidden="1" xr:uid="{00000000-0005-0000-0000-000022450000}"/>
    <cellStyle name="Comma [0] 568" xfId="5626" hidden="1" xr:uid="{00000000-0005-0000-0000-000023450000}"/>
    <cellStyle name="Comma [0] 568" xfId="35014" hidden="1" xr:uid="{00000000-0005-0000-0000-000024450000}"/>
    <cellStyle name="Comma [0] 5680" xfId="15792" hidden="1" xr:uid="{00000000-0005-0000-0000-000025450000}"/>
    <cellStyle name="Comma [0] 5680" xfId="45180" hidden="1" xr:uid="{00000000-0005-0000-0000-000026450000}"/>
    <cellStyle name="Comma [0] 5681" xfId="15724" hidden="1" xr:uid="{00000000-0005-0000-0000-000027450000}"/>
    <cellStyle name="Comma [0] 5681" xfId="45112" hidden="1" xr:uid="{00000000-0005-0000-0000-000028450000}"/>
    <cellStyle name="Comma [0] 5682" xfId="15794" hidden="1" xr:uid="{00000000-0005-0000-0000-000029450000}"/>
    <cellStyle name="Comma [0] 5682" xfId="45182" hidden="1" xr:uid="{00000000-0005-0000-0000-00002A450000}"/>
    <cellStyle name="Comma [0] 5683" xfId="15839" hidden="1" xr:uid="{00000000-0005-0000-0000-00002B450000}"/>
    <cellStyle name="Comma [0] 5683" xfId="45227" hidden="1" xr:uid="{00000000-0005-0000-0000-00002C450000}"/>
    <cellStyle name="Comma [0] 5684" xfId="15782" hidden="1" xr:uid="{00000000-0005-0000-0000-00002D450000}"/>
    <cellStyle name="Comma [0] 5684" xfId="45170" hidden="1" xr:uid="{00000000-0005-0000-0000-00002E450000}"/>
    <cellStyle name="Comma [0] 5685" xfId="15739" hidden="1" xr:uid="{00000000-0005-0000-0000-00002F450000}"/>
    <cellStyle name="Comma [0] 5685" xfId="45127" hidden="1" xr:uid="{00000000-0005-0000-0000-000030450000}"/>
    <cellStyle name="Comma [0] 5686" xfId="15845" hidden="1" xr:uid="{00000000-0005-0000-0000-000031450000}"/>
    <cellStyle name="Comma [0] 5686" xfId="45233" hidden="1" xr:uid="{00000000-0005-0000-0000-000032450000}"/>
    <cellStyle name="Comma [0] 5687" xfId="15847" hidden="1" xr:uid="{00000000-0005-0000-0000-000033450000}"/>
    <cellStyle name="Comma [0] 5687" xfId="45235" hidden="1" xr:uid="{00000000-0005-0000-0000-000034450000}"/>
    <cellStyle name="Comma [0] 5688" xfId="15800" hidden="1" xr:uid="{00000000-0005-0000-0000-000035450000}"/>
    <cellStyle name="Comma [0] 5688" xfId="45188" hidden="1" xr:uid="{00000000-0005-0000-0000-000036450000}"/>
    <cellStyle name="Comma [0] 5689" xfId="15806" hidden="1" xr:uid="{00000000-0005-0000-0000-000037450000}"/>
    <cellStyle name="Comma [0] 5689" xfId="45194" hidden="1" xr:uid="{00000000-0005-0000-0000-000038450000}"/>
    <cellStyle name="Comma [0] 569" xfId="5507" hidden="1" xr:uid="{00000000-0005-0000-0000-000039450000}"/>
    <cellStyle name="Comma [0] 569" xfId="34895" hidden="1" xr:uid="{00000000-0005-0000-0000-00003A450000}"/>
    <cellStyle name="Comma [0] 5690" xfId="15693" hidden="1" xr:uid="{00000000-0005-0000-0000-00003B450000}"/>
    <cellStyle name="Comma [0] 5690" xfId="45081" hidden="1" xr:uid="{00000000-0005-0000-0000-00003C450000}"/>
    <cellStyle name="Comma [0] 5691" xfId="15756" hidden="1" xr:uid="{00000000-0005-0000-0000-00003D450000}"/>
    <cellStyle name="Comma [0] 5691" xfId="45144" hidden="1" xr:uid="{00000000-0005-0000-0000-00003E450000}"/>
    <cellStyle name="Comma [0] 5692" xfId="15764" hidden="1" xr:uid="{00000000-0005-0000-0000-00003F450000}"/>
    <cellStyle name="Comma [0] 5692" xfId="45152" hidden="1" xr:uid="{00000000-0005-0000-0000-000040450000}"/>
    <cellStyle name="Comma [0] 5693" xfId="15853" hidden="1" xr:uid="{00000000-0005-0000-0000-000041450000}"/>
    <cellStyle name="Comma [0] 5693" xfId="45241" hidden="1" xr:uid="{00000000-0005-0000-0000-000042450000}"/>
    <cellStyle name="Comma [0] 5694" xfId="15767" hidden="1" xr:uid="{00000000-0005-0000-0000-000043450000}"/>
    <cellStyle name="Comma [0] 5694" xfId="45155" hidden="1" xr:uid="{00000000-0005-0000-0000-000044450000}"/>
    <cellStyle name="Comma [0] 5695" xfId="15727" hidden="1" xr:uid="{00000000-0005-0000-0000-000045450000}"/>
    <cellStyle name="Comma [0] 5695" xfId="45115" hidden="1" xr:uid="{00000000-0005-0000-0000-000046450000}"/>
    <cellStyle name="Comma [0] 5696" xfId="15858" hidden="1" xr:uid="{00000000-0005-0000-0000-000047450000}"/>
    <cellStyle name="Comma [0] 5696" xfId="45246" hidden="1" xr:uid="{00000000-0005-0000-0000-000048450000}"/>
    <cellStyle name="Comma [0] 5697" xfId="15860" hidden="1" xr:uid="{00000000-0005-0000-0000-000049450000}"/>
    <cellStyle name="Comma [0] 5697" xfId="45248" hidden="1" xr:uid="{00000000-0005-0000-0000-00004A450000}"/>
    <cellStyle name="Comma [0] 5698" xfId="15819" hidden="1" xr:uid="{00000000-0005-0000-0000-00004B450000}"/>
    <cellStyle name="Comma [0] 5698" xfId="45207" hidden="1" xr:uid="{00000000-0005-0000-0000-00004C450000}"/>
    <cellStyle name="Comma [0] 5699" xfId="15825" hidden="1" xr:uid="{00000000-0005-0000-0000-00004D450000}"/>
    <cellStyle name="Comma [0] 5699" xfId="45213" hidden="1" xr:uid="{00000000-0005-0000-0000-00004E450000}"/>
    <cellStyle name="Comma [0] 57" xfId="4372" hidden="1" xr:uid="{00000000-0005-0000-0000-00004F450000}"/>
    <cellStyle name="Comma [0] 57" xfId="33761" hidden="1" xr:uid="{00000000-0005-0000-0000-000050450000}"/>
    <cellStyle name="Comma [0] 570" xfId="5576" hidden="1" xr:uid="{00000000-0005-0000-0000-000051450000}"/>
    <cellStyle name="Comma [0] 570" xfId="34964" hidden="1" xr:uid="{00000000-0005-0000-0000-000052450000}"/>
    <cellStyle name="Comma [0] 5700" xfId="15726" hidden="1" xr:uid="{00000000-0005-0000-0000-000053450000}"/>
    <cellStyle name="Comma [0] 5700" xfId="45114" hidden="1" xr:uid="{00000000-0005-0000-0000-000054450000}"/>
    <cellStyle name="Comma [0] 5701" xfId="15807" hidden="1" xr:uid="{00000000-0005-0000-0000-000055450000}"/>
    <cellStyle name="Comma [0] 5701" xfId="45195" hidden="1" xr:uid="{00000000-0005-0000-0000-000056450000}"/>
    <cellStyle name="Comma [0] 5702" xfId="15786" hidden="1" xr:uid="{00000000-0005-0000-0000-000057450000}"/>
    <cellStyle name="Comma [0] 5702" xfId="45174" hidden="1" xr:uid="{00000000-0005-0000-0000-000058450000}"/>
    <cellStyle name="Comma [0] 5703" xfId="15864" hidden="1" xr:uid="{00000000-0005-0000-0000-000059450000}"/>
    <cellStyle name="Comma [0] 5703" xfId="45252" hidden="1" xr:uid="{00000000-0005-0000-0000-00005A450000}"/>
    <cellStyle name="Comma [0] 5704" xfId="15805" hidden="1" xr:uid="{00000000-0005-0000-0000-00005B450000}"/>
    <cellStyle name="Comma [0] 5704" xfId="45193" hidden="1" xr:uid="{00000000-0005-0000-0000-00005C450000}"/>
    <cellStyle name="Comma [0] 5705" xfId="15743" hidden="1" xr:uid="{00000000-0005-0000-0000-00005D450000}"/>
    <cellStyle name="Comma [0] 5705" xfId="45131" hidden="1" xr:uid="{00000000-0005-0000-0000-00005E450000}"/>
    <cellStyle name="Comma [0] 5706" xfId="15871" hidden="1" xr:uid="{00000000-0005-0000-0000-00005F450000}"/>
    <cellStyle name="Comma [0] 5706" xfId="45259" hidden="1" xr:uid="{00000000-0005-0000-0000-000060450000}"/>
    <cellStyle name="Comma [0] 5707" xfId="15873" hidden="1" xr:uid="{00000000-0005-0000-0000-000061450000}"/>
    <cellStyle name="Comma [0] 5707" xfId="45261" hidden="1" xr:uid="{00000000-0005-0000-0000-000062450000}"/>
    <cellStyle name="Comma [0] 5708" xfId="15837" hidden="1" xr:uid="{00000000-0005-0000-0000-000063450000}"/>
    <cellStyle name="Comma [0] 5708" xfId="45225" hidden="1" xr:uid="{00000000-0005-0000-0000-000064450000}"/>
    <cellStyle name="Comma [0] 5709" xfId="15842" hidden="1" xr:uid="{00000000-0005-0000-0000-000065450000}"/>
    <cellStyle name="Comma [0] 5709" xfId="45230" hidden="1" xr:uid="{00000000-0005-0000-0000-000066450000}"/>
    <cellStyle name="Comma [0] 571" xfId="5584" hidden="1" xr:uid="{00000000-0005-0000-0000-000067450000}"/>
    <cellStyle name="Comma [0] 571" xfId="34972" hidden="1" xr:uid="{00000000-0005-0000-0000-000068450000}"/>
    <cellStyle name="Comma [0] 5710" xfId="15272" hidden="1" xr:uid="{00000000-0005-0000-0000-000069450000}"/>
    <cellStyle name="Comma [0] 5710" xfId="44660" hidden="1" xr:uid="{00000000-0005-0000-0000-00006A450000}"/>
    <cellStyle name="Comma [0] 5711" xfId="15826" hidden="1" xr:uid="{00000000-0005-0000-0000-00006B450000}"/>
    <cellStyle name="Comma [0] 5711" xfId="45214" hidden="1" xr:uid="{00000000-0005-0000-0000-00006C450000}"/>
    <cellStyle name="Comma [0] 5712" xfId="15731" hidden="1" xr:uid="{00000000-0005-0000-0000-00006D450000}"/>
    <cellStyle name="Comma [0] 5712" xfId="45119" hidden="1" xr:uid="{00000000-0005-0000-0000-00006E450000}"/>
    <cellStyle name="Comma [0] 5713" xfId="15877" hidden="1" xr:uid="{00000000-0005-0000-0000-00006F450000}"/>
    <cellStyle name="Comma [0] 5713" xfId="45265" hidden="1" xr:uid="{00000000-0005-0000-0000-000070450000}"/>
    <cellStyle name="Comma [0] 5714" xfId="15824" hidden="1" xr:uid="{00000000-0005-0000-0000-000071450000}"/>
    <cellStyle name="Comma [0] 5714" xfId="45212" hidden="1" xr:uid="{00000000-0005-0000-0000-000072450000}"/>
    <cellStyle name="Comma [0] 5715" xfId="15763" hidden="1" xr:uid="{00000000-0005-0000-0000-000073450000}"/>
    <cellStyle name="Comma [0] 5715" xfId="45151" hidden="1" xr:uid="{00000000-0005-0000-0000-000074450000}"/>
    <cellStyle name="Comma [0] 5716" xfId="15881" hidden="1" xr:uid="{00000000-0005-0000-0000-000075450000}"/>
    <cellStyle name="Comma [0] 5716" xfId="45269" hidden="1" xr:uid="{00000000-0005-0000-0000-000076450000}"/>
    <cellStyle name="Comma [0] 5717" xfId="15883" hidden="1" xr:uid="{00000000-0005-0000-0000-000077450000}"/>
    <cellStyle name="Comma [0] 5717" xfId="45271" hidden="1" xr:uid="{00000000-0005-0000-0000-000078450000}"/>
    <cellStyle name="Comma [0] 5718" xfId="15851" hidden="1" xr:uid="{00000000-0005-0000-0000-000079450000}"/>
    <cellStyle name="Comma [0] 5718" xfId="45239" hidden="1" xr:uid="{00000000-0005-0000-0000-00007A450000}"/>
    <cellStyle name="Comma [0] 5719" xfId="15855" hidden="1" xr:uid="{00000000-0005-0000-0000-00007B450000}"/>
    <cellStyle name="Comma [0] 5719" xfId="45243" hidden="1" xr:uid="{00000000-0005-0000-0000-00007C450000}"/>
    <cellStyle name="Comma [0] 572" xfId="5673" hidden="1" xr:uid="{00000000-0005-0000-0000-00007D450000}"/>
    <cellStyle name="Comma [0] 572" xfId="35061" hidden="1" xr:uid="{00000000-0005-0000-0000-00007E450000}"/>
    <cellStyle name="Comma [0] 5720" xfId="15745" hidden="1" xr:uid="{00000000-0005-0000-0000-00007F450000}"/>
    <cellStyle name="Comma [0] 5720" xfId="45133" hidden="1" xr:uid="{00000000-0005-0000-0000-000080450000}"/>
    <cellStyle name="Comma [0] 5721" xfId="15843" hidden="1" xr:uid="{00000000-0005-0000-0000-000081450000}"/>
    <cellStyle name="Comma [0] 5721" xfId="45231" hidden="1" xr:uid="{00000000-0005-0000-0000-000082450000}"/>
    <cellStyle name="Comma [0] 5722" xfId="15735" hidden="1" xr:uid="{00000000-0005-0000-0000-000083450000}"/>
    <cellStyle name="Comma [0] 5722" xfId="45123" hidden="1" xr:uid="{00000000-0005-0000-0000-000084450000}"/>
    <cellStyle name="Comma [0] 5723" xfId="15887" hidden="1" xr:uid="{00000000-0005-0000-0000-000085450000}"/>
    <cellStyle name="Comma [0] 5723" xfId="45275" hidden="1" xr:uid="{00000000-0005-0000-0000-000086450000}"/>
    <cellStyle name="Comma [0] 5724" xfId="15841" hidden="1" xr:uid="{00000000-0005-0000-0000-000087450000}"/>
    <cellStyle name="Comma [0] 5724" xfId="45229" hidden="1" xr:uid="{00000000-0005-0000-0000-000088450000}"/>
    <cellStyle name="Comma [0] 5725" xfId="15810" hidden="1" xr:uid="{00000000-0005-0000-0000-000089450000}"/>
    <cellStyle name="Comma [0] 5725" xfId="45198" hidden="1" xr:uid="{00000000-0005-0000-0000-00008A450000}"/>
    <cellStyle name="Comma [0] 5726" xfId="15891" hidden="1" xr:uid="{00000000-0005-0000-0000-00008B450000}"/>
    <cellStyle name="Comma [0] 5726" xfId="45279" hidden="1" xr:uid="{00000000-0005-0000-0000-00008C450000}"/>
    <cellStyle name="Comma [0] 5727" xfId="15893" hidden="1" xr:uid="{00000000-0005-0000-0000-00008D450000}"/>
    <cellStyle name="Comma [0] 5727" xfId="45281" hidden="1" xr:uid="{00000000-0005-0000-0000-00008E450000}"/>
    <cellStyle name="Comma [0] 5728" xfId="15879" hidden="1" xr:uid="{00000000-0005-0000-0000-00008F450000}"/>
    <cellStyle name="Comma [0] 5728" xfId="45267" hidden="1" xr:uid="{00000000-0005-0000-0000-000090450000}"/>
    <cellStyle name="Comma [0] 5729" xfId="15866" hidden="1" xr:uid="{00000000-0005-0000-0000-000091450000}"/>
    <cellStyle name="Comma [0] 5729" xfId="45254" hidden="1" xr:uid="{00000000-0005-0000-0000-000092450000}"/>
    <cellStyle name="Comma [0] 573" xfId="5587" hidden="1" xr:uid="{00000000-0005-0000-0000-000093450000}"/>
    <cellStyle name="Comma [0] 573" xfId="34975" hidden="1" xr:uid="{00000000-0005-0000-0000-000094450000}"/>
    <cellStyle name="Comma [0] 5730" xfId="15890" hidden="1" xr:uid="{00000000-0005-0000-0000-000095450000}"/>
    <cellStyle name="Comma [0] 5730" xfId="45278" hidden="1" xr:uid="{00000000-0005-0000-0000-000096450000}"/>
    <cellStyle name="Comma [0] 5731" xfId="15856" hidden="1" xr:uid="{00000000-0005-0000-0000-000097450000}"/>
    <cellStyle name="Comma [0] 5731" xfId="45244" hidden="1" xr:uid="{00000000-0005-0000-0000-000098450000}"/>
    <cellStyle name="Comma [0] 5732" xfId="15828" hidden="1" xr:uid="{00000000-0005-0000-0000-000099450000}"/>
    <cellStyle name="Comma [0] 5732" xfId="45216" hidden="1" xr:uid="{00000000-0005-0000-0000-00009A450000}"/>
    <cellStyle name="Comma [0] 5733" xfId="15895" hidden="1" xr:uid="{00000000-0005-0000-0000-00009B450000}"/>
    <cellStyle name="Comma [0] 5733" xfId="45283" hidden="1" xr:uid="{00000000-0005-0000-0000-00009C450000}"/>
    <cellStyle name="Comma [0] 5734" xfId="15852" hidden="1" xr:uid="{00000000-0005-0000-0000-00009D450000}"/>
    <cellStyle name="Comma [0] 5734" xfId="45240" hidden="1" xr:uid="{00000000-0005-0000-0000-00009E450000}"/>
    <cellStyle name="Comma [0] 5735" xfId="15886" hidden="1" xr:uid="{00000000-0005-0000-0000-00009F450000}"/>
    <cellStyle name="Comma [0] 5735" xfId="45274" hidden="1" xr:uid="{00000000-0005-0000-0000-0000A0450000}"/>
    <cellStyle name="Comma [0] 5736" xfId="15899" hidden="1" xr:uid="{00000000-0005-0000-0000-0000A1450000}"/>
    <cellStyle name="Comma [0] 5736" xfId="45287" hidden="1" xr:uid="{00000000-0005-0000-0000-0000A2450000}"/>
    <cellStyle name="Comma [0] 5737" xfId="15901" hidden="1" xr:uid="{00000000-0005-0000-0000-0000A3450000}"/>
    <cellStyle name="Comma [0] 5737" xfId="45289" hidden="1" xr:uid="{00000000-0005-0000-0000-0000A4450000}"/>
    <cellStyle name="Comma [0] 5738" xfId="15769" hidden="1" xr:uid="{00000000-0005-0000-0000-0000A5450000}"/>
    <cellStyle name="Comma [0] 5738" xfId="45157" hidden="1" xr:uid="{00000000-0005-0000-0000-0000A6450000}"/>
    <cellStyle name="Comma [0] 5739" xfId="15889" hidden="1" xr:uid="{00000000-0005-0000-0000-0000A7450000}"/>
    <cellStyle name="Comma [0] 5739" xfId="45277" hidden="1" xr:uid="{00000000-0005-0000-0000-0000A8450000}"/>
    <cellStyle name="Comma [0] 574" xfId="5547" hidden="1" xr:uid="{00000000-0005-0000-0000-0000A9450000}"/>
    <cellStyle name="Comma [0] 574" xfId="34935" hidden="1" xr:uid="{00000000-0005-0000-0000-0000AA450000}"/>
    <cellStyle name="Comma [0] 5740" xfId="15829" hidden="1" xr:uid="{00000000-0005-0000-0000-0000AB450000}"/>
    <cellStyle name="Comma [0] 5740" xfId="45217" hidden="1" xr:uid="{00000000-0005-0000-0000-0000AC450000}"/>
    <cellStyle name="Comma [0] 5741" xfId="15863" hidden="1" xr:uid="{00000000-0005-0000-0000-0000AD450000}"/>
    <cellStyle name="Comma [0] 5741" xfId="45251" hidden="1" xr:uid="{00000000-0005-0000-0000-0000AE450000}"/>
    <cellStyle name="Comma [0] 5742" xfId="15876" hidden="1" xr:uid="{00000000-0005-0000-0000-0000AF450000}"/>
    <cellStyle name="Comma [0] 5742" xfId="45264" hidden="1" xr:uid="{00000000-0005-0000-0000-0000B0450000}"/>
    <cellStyle name="Comma [0] 5743" xfId="15904" hidden="1" xr:uid="{00000000-0005-0000-0000-0000B1450000}"/>
    <cellStyle name="Comma [0] 5743" xfId="45292" hidden="1" xr:uid="{00000000-0005-0000-0000-0000B2450000}"/>
    <cellStyle name="Comma [0] 5744" xfId="15867" hidden="1" xr:uid="{00000000-0005-0000-0000-0000B3450000}"/>
    <cellStyle name="Comma [0] 5744" xfId="45255" hidden="1" xr:uid="{00000000-0005-0000-0000-0000B4450000}"/>
    <cellStyle name="Comma [0] 5745" xfId="15827" hidden="1" xr:uid="{00000000-0005-0000-0000-0000B5450000}"/>
    <cellStyle name="Comma [0] 5745" xfId="45215" hidden="1" xr:uid="{00000000-0005-0000-0000-0000B6450000}"/>
    <cellStyle name="Comma [0] 5746" xfId="15906" hidden="1" xr:uid="{00000000-0005-0000-0000-0000B7450000}"/>
    <cellStyle name="Comma [0] 5746" xfId="45294" hidden="1" xr:uid="{00000000-0005-0000-0000-0000B8450000}"/>
    <cellStyle name="Comma [0] 5747" xfId="15908" hidden="1" xr:uid="{00000000-0005-0000-0000-0000B9450000}"/>
    <cellStyle name="Comma [0] 5747" xfId="45296" hidden="1" xr:uid="{00000000-0005-0000-0000-0000BA450000}"/>
    <cellStyle name="Comma [0] 5748" xfId="13526" hidden="1" xr:uid="{00000000-0005-0000-0000-0000BB450000}"/>
    <cellStyle name="Comma [0] 5748" xfId="42914" hidden="1" xr:uid="{00000000-0005-0000-0000-0000BC450000}"/>
    <cellStyle name="Comma [0] 5749" xfId="13542" hidden="1" xr:uid="{00000000-0005-0000-0000-0000BD450000}"/>
    <cellStyle name="Comma [0] 5749" xfId="42930" hidden="1" xr:uid="{00000000-0005-0000-0000-0000BE450000}"/>
    <cellStyle name="Comma [0] 575" xfId="5678" hidden="1" xr:uid="{00000000-0005-0000-0000-0000BF450000}"/>
    <cellStyle name="Comma [0] 575" xfId="35066" hidden="1" xr:uid="{00000000-0005-0000-0000-0000C0450000}"/>
    <cellStyle name="Comma [0] 5750" xfId="13546" hidden="1" xr:uid="{00000000-0005-0000-0000-0000C1450000}"/>
    <cellStyle name="Comma [0] 5750" xfId="42934" hidden="1" xr:uid="{00000000-0005-0000-0000-0000C2450000}"/>
    <cellStyle name="Comma [0] 5751" xfId="15913" hidden="1" xr:uid="{00000000-0005-0000-0000-0000C3450000}"/>
    <cellStyle name="Comma [0] 5751" xfId="45301" hidden="1" xr:uid="{00000000-0005-0000-0000-0000C4450000}"/>
    <cellStyle name="Comma [0] 5752" xfId="15915" hidden="1" xr:uid="{00000000-0005-0000-0000-0000C5450000}"/>
    <cellStyle name="Comma [0] 5752" xfId="45303" hidden="1" xr:uid="{00000000-0005-0000-0000-0000C6450000}"/>
    <cellStyle name="Comma [0] 5753" xfId="13541" hidden="1" xr:uid="{00000000-0005-0000-0000-0000C7450000}"/>
    <cellStyle name="Comma [0] 5753" xfId="42929" hidden="1" xr:uid="{00000000-0005-0000-0000-0000C8450000}"/>
    <cellStyle name="Comma [0] 5754" xfId="15911" hidden="1" xr:uid="{00000000-0005-0000-0000-0000C9450000}"/>
    <cellStyle name="Comma [0] 5754" xfId="45299" hidden="1" xr:uid="{00000000-0005-0000-0000-0000CA450000}"/>
    <cellStyle name="Comma [0] 5755" xfId="15917" hidden="1" xr:uid="{00000000-0005-0000-0000-0000CB450000}"/>
    <cellStyle name="Comma [0] 5755" xfId="45305" hidden="1" xr:uid="{00000000-0005-0000-0000-0000CC450000}"/>
    <cellStyle name="Comma [0] 5756" xfId="15919" hidden="1" xr:uid="{00000000-0005-0000-0000-0000CD450000}"/>
    <cellStyle name="Comma [0] 5756" xfId="45307" hidden="1" xr:uid="{00000000-0005-0000-0000-0000CE450000}"/>
    <cellStyle name="Comma [0] 5757" xfId="13534" hidden="1" xr:uid="{00000000-0005-0000-0000-0000CF450000}"/>
    <cellStyle name="Comma [0] 5757" xfId="42922" hidden="1" xr:uid="{00000000-0005-0000-0000-0000D0450000}"/>
    <cellStyle name="Comma [0] 5758" xfId="14956" hidden="1" xr:uid="{00000000-0005-0000-0000-0000D1450000}"/>
    <cellStyle name="Comma [0] 5758" xfId="44344" hidden="1" xr:uid="{00000000-0005-0000-0000-0000D2450000}"/>
    <cellStyle name="Comma [0] 5759" xfId="15930" hidden="1" xr:uid="{00000000-0005-0000-0000-0000D3450000}"/>
    <cellStyle name="Comma [0] 5759" xfId="45318" hidden="1" xr:uid="{00000000-0005-0000-0000-0000D4450000}"/>
    <cellStyle name="Comma [0] 576" xfId="5680" hidden="1" xr:uid="{00000000-0005-0000-0000-0000D5450000}"/>
    <cellStyle name="Comma [0] 576" xfId="35068" hidden="1" xr:uid="{00000000-0005-0000-0000-0000D6450000}"/>
    <cellStyle name="Comma [0] 5760" xfId="15939" hidden="1" xr:uid="{00000000-0005-0000-0000-0000D7450000}"/>
    <cellStyle name="Comma [0] 5760" xfId="45327" hidden="1" xr:uid="{00000000-0005-0000-0000-0000D8450000}"/>
    <cellStyle name="Comma [0] 5761" xfId="15950" hidden="1" xr:uid="{00000000-0005-0000-0000-0000D9450000}"/>
    <cellStyle name="Comma [0] 5761" xfId="45338" hidden="1" xr:uid="{00000000-0005-0000-0000-0000DA450000}"/>
    <cellStyle name="Comma [0] 5762" xfId="15956" hidden="1" xr:uid="{00000000-0005-0000-0000-0000DB450000}"/>
    <cellStyle name="Comma [0] 5762" xfId="45344" hidden="1" xr:uid="{00000000-0005-0000-0000-0000DC450000}"/>
    <cellStyle name="Comma [0] 5763" xfId="15938" hidden="1" xr:uid="{00000000-0005-0000-0000-0000DD450000}"/>
    <cellStyle name="Comma [0] 5763" xfId="45326" hidden="1" xr:uid="{00000000-0005-0000-0000-0000DE450000}"/>
    <cellStyle name="Comma [0] 5764" xfId="15948" hidden="1" xr:uid="{00000000-0005-0000-0000-0000DF450000}"/>
    <cellStyle name="Comma [0] 5764" xfId="45336" hidden="1" xr:uid="{00000000-0005-0000-0000-0000E0450000}"/>
    <cellStyle name="Comma [0] 5765" xfId="15968" hidden="1" xr:uid="{00000000-0005-0000-0000-0000E1450000}"/>
    <cellStyle name="Comma [0] 5765" xfId="45356" hidden="1" xr:uid="{00000000-0005-0000-0000-0000E2450000}"/>
    <cellStyle name="Comma [0] 5766" xfId="15970" hidden="1" xr:uid="{00000000-0005-0000-0000-0000E3450000}"/>
    <cellStyle name="Comma [0] 5766" xfId="45358" hidden="1" xr:uid="{00000000-0005-0000-0000-0000E4450000}"/>
    <cellStyle name="Comma [0] 5767" xfId="15921" hidden="1" xr:uid="{00000000-0005-0000-0000-0000E5450000}"/>
    <cellStyle name="Comma [0] 5767" xfId="45309" hidden="1" xr:uid="{00000000-0005-0000-0000-0000E6450000}"/>
    <cellStyle name="Comma [0] 5768" xfId="13577" hidden="1" xr:uid="{00000000-0005-0000-0000-0000E7450000}"/>
    <cellStyle name="Comma [0] 5768" xfId="42965" hidden="1" xr:uid="{00000000-0005-0000-0000-0000E8450000}"/>
    <cellStyle name="Comma [0] 5769" xfId="15924" hidden="1" xr:uid="{00000000-0005-0000-0000-0000E9450000}"/>
    <cellStyle name="Comma [0] 5769" xfId="45312" hidden="1" xr:uid="{00000000-0005-0000-0000-0000EA450000}"/>
    <cellStyle name="Comma [0] 577" xfId="5639" hidden="1" xr:uid="{00000000-0005-0000-0000-0000EB450000}"/>
    <cellStyle name="Comma [0] 577" xfId="35027" hidden="1" xr:uid="{00000000-0005-0000-0000-0000EC450000}"/>
    <cellStyle name="Comma [0] 5770" xfId="13531" hidden="1" xr:uid="{00000000-0005-0000-0000-0000ED450000}"/>
    <cellStyle name="Comma [0] 5770" xfId="42919" hidden="1" xr:uid="{00000000-0005-0000-0000-0000EE450000}"/>
    <cellStyle name="Comma [0] 5771" xfId="13533" hidden="1" xr:uid="{00000000-0005-0000-0000-0000EF450000}"/>
    <cellStyle name="Comma [0] 5771" xfId="42921" hidden="1" xr:uid="{00000000-0005-0000-0000-0000F0450000}"/>
    <cellStyle name="Comma [0] 5772" xfId="15975" hidden="1" xr:uid="{00000000-0005-0000-0000-0000F1450000}"/>
    <cellStyle name="Comma [0] 5772" xfId="45363" hidden="1" xr:uid="{00000000-0005-0000-0000-0000F2450000}"/>
    <cellStyle name="Comma [0] 5773" xfId="14957" hidden="1" xr:uid="{00000000-0005-0000-0000-0000F3450000}"/>
    <cellStyle name="Comma [0] 5773" xfId="44345" hidden="1" xr:uid="{00000000-0005-0000-0000-0000F4450000}"/>
    <cellStyle name="Comma [0] 5774" xfId="13791" hidden="1" xr:uid="{00000000-0005-0000-0000-0000F5450000}"/>
    <cellStyle name="Comma [0] 5774" xfId="43179" hidden="1" xr:uid="{00000000-0005-0000-0000-0000F6450000}"/>
    <cellStyle name="Comma [0] 5775" xfId="15987" hidden="1" xr:uid="{00000000-0005-0000-0000-0000F7450000}"/>
    <cellStyle name="Comma [0] 5775" xfId="45375" hidden="1" xr:uid="{00000000-0005-0000-0000-0000F8450000}"/>
    <cellStyle name="Comma [0] 5776" xfId="15989" hidden="1" xr:uid="{00000000-0005-0000-0000-0000F9450000}"/>
    <cellStyle name="Comma [0] 5776" xfId="45377" hidden="1" xr:uid="{00000000-0005-0000-0000-0000FA450000}"/>
    <cellStyle name="Comma [0] 5777" xfId="15978" hidden="1" xr:uid="{00000000-0005-0000-0000-0000FB450000}"/>
    <cellStyle name="Comma [0] 5777" xfId="45366" hidden="1" xr:uid="{00000000-0005-0000-0000-0000FC450000}"/>
    <cellStyle name="Comma [0] 5778" xfId="15986" hidden="1" xr:uid="{00000000-0005-0000-0000-0000FD450000}"/>
    <cellStyle name="Comma [0] 5778" xfId="45374" hidden="1" xr:uid="{00000000-0005-0000-0000-0000FE450000}"/>
    <cellStyle name="Comma [0] 5779" xfId="13530" hidden="1" xr:uid="{00000000-0005-0000-0000-0000FF450000}"/>
    <cellStyle name="Comma [0] 5779" xfId="42918" hidden="1" xr:uid="{00000000-0005-0000-0000-000000460000}"/>
    <cellStyle name="Comma [0] 578" xfId="5645" hidden="1" xr:uid="{00000000-0005-0000-0000-000001460000}"/>
    <cellStyle name="Comma [0] 578" xfId="35033" hidden="1" xr:uid="{00000000-0005-0000-0000-000002460000}"/>
    <cellStyle name="Comma [0] 5780" xfId="15972" hidden="1" xr:uid="{00000000-0005-0000-0000-000003460000}"/>
    <cellStyle name="Comma [0] 5780" xfId="45360" hidden="1" xr:uid="{00000000-0005-0000-0000-000004460000}"/>
    <cellStyle name="Comma [0] 5781" xfId="16005" hidden="1" xr:uid="{00000000-0005-0000-0000-000005460000}"/>
    <cellStyle name="Comma [0] 5781" xfId="45393" hidden="1" xr:uid="{00000000-0005-0000-0000-000006460000}"/>
    <cellStyle name="Comma [0] 5782" xfId="16013" hidden="1" xr:uid="{00000000-0005-0000-0000-000007460000}"/>
    <cellStyle name="Comma [0] 5782" xfId="45401" hidden="1" xr:uid="{00000000-0005-0000-0000-000008460000}"/>
    <cellStyle name="Comma [0] 5783" xfId="15922" hidden="1" xr:uid="{00000000-0005-0000-0000-000009460000}"/>
    <cellStyle name="Comma [0] 5783" xfId="45310" hidden="1" xr:uid="{00000000-0005-0000-0000-00000A460000}"/>
    <cellStyle name="Comma [0] 5784" xfId="16001" hidden="1" xr:uid="{00000000-0005-0000-0000-00000B460000}"/>
    <cellStyle name="Comma [0] 5784" xfId="45389" hidden="1" xr:uid="{00000000-0005-0000-0000-00000C460000}"/>
    <cellStyle name="Comma [0] 5785" xfId="16022" hidden="1" xr:uid="{00000000-0005-0000-0000-00000D460000}"/>
    <cellStyle name="Comma [0] 5785" xfId="45410" hidden="1" xr:uid="{00000000-0005-0000-0000-00000E460000}"/>
    <cellStyle name="Comma [0] 5786" xfId="16024" hidden="1" xr:uid="{00000000-0005-0000-0000-00000F460000}"/>
    <cellStyle name="Comma [0] 5786" xfId="45412" hidden="1" xr:uid="{00000000-0005-0000-0000-000010460000}"/>
    <cellStyle name="Comma [0] 5787" xfId="15983" hidden="1" xr:uid="{00000000-0005-0000-0000-000011460000}"/>
    <cellStyle name="Comma [0] 5787" xfId="45371" hidden="1" xr:uid="{00000000-0005-0000-0000-000012460000}"/>
    <cellStyle name="Comma [0] 5788" xfId="15928" hidden="1" xr:uid="{00000000-0005-0000-0000-000013460000}"/>
    <cellStyle name="Comma [0] 5788" xfId="45316" hidden="1" xr:uid="{00000000-0005-0000-0000-000014460000}"/>
    <cellStyle name="Comma [0] 5789" xfId="15981" hidden="1" xr:uid="{00000000-0005-0000-0000-000015460000}"/>
    <cellStyle name="Comma [0] 5789" xfId="45369" hidden="1" xr:uid="{00000000-0005-0000-0000-000016460000}"/>
    <cellStyle name="Comma [0] 579" xfId="5546" hidden="1" xr:uid="{00000000-0005-0000-0000-000017460000}"/>
    <cellStyle name="Comma [0] 579" xfId="34934" hidden="1" xr:uid="{00000000-0005-0000-0000-000018460000}"/>
    <cellStyle name="Comma [0] 5790" xfId="15965" hidden="1" xr:uid="{00000000-0005-0000-0000-000019460000}"/>
    <cellStyle name="Comma [0] 5790" xfId="45353" hidden="1" xr:uid="{00000000-0005-0000-0000-00001A460000}"/>
    <cellStyle name="Comma [0] 5791" xfId="15961" hidden="1" xr:uid="{00000000-0005-0000-0000-00001B460000}"/>
    <cellStyle name="Comma [0] 5791" xfId="45349" hidden="1" xr:uid="{00000000-0005-0000-0000-00001C460000}"/>
    <cellStyle name="Comma [0] 5792" xfId="16032" hidden="1" xr:uid="{00000000-0005-0000-0000-00001D460000}"/>
    <cellStyle name="Comma [0] 5792" xfId="45420" hidden="1" xr:uid="{00000000-0005-0000-0000-00001E460000}"/>
    <cellStyle name="Comma [0] 5793" xfId="13538" hidden="1" xr:uid="{00000000-0005-0000-0000-00001F460000}"/>
    <cellStyle name="Comma [0] 5793" xfId="42926" hidden="1" xr:uid="{00000000-0005-0000-0000-000020460000}"/>
    <cellStyle name="Comma [0] 5794" xfId="13544" hidden="1" xr:uid="{00000000-0005-0000-0000-000021460000}"/>
    <cellStyle name="Comma [0] 5794" xfId="42932" hidden="1" xr:uid="{00000000-0005-0000-0000-000022460000}"/>
    <cellStyle name="Comma [0] 5795" xfId="16040" hidden="1" xr:uid="{00000000-0005-0000-0000-000023460000}"/>
    <cellStyle name="Comma [0] 5795" xfId="45428" hidden="1" xr:uid="{00000000-0005-0000-0000-000024460000}"/>
    <cellStyle name="Comma [0] 5796" xfId="16042" hidden="1" xr:uid="{00000000-0005-0000-0000-000025460000}"/>
    <cellStyle name="Comma [0] 5796" xfId="45430" hidden="1" xr:uid="{00000000-0005-0000-0000-000026460000}"/>
    <cellStyle name="Comma [0] 5797" xfId="15991" hidden="1" xr:uid="{00000000-0005-0000-0000-000027460000}"/>
    <cellStyle name="Comma [0] 5797" xfId="45379" hidden="1" xr:uid="{00000000-0005-0000-0000-000028460000}"/>
    <cellStyle name="Comma [0] 5798" xfId="15967" hidden="1" xr:uid="{00000000-0005-0000-0000-000029460000}"/>
    <cellStyle name="Comma [0] 5798" xfId="45355" hidden="1" xr:uid="{00000000-0005-0000-0000-00002A460000}"/>
    <cellStyle name="Comma [0] 5799" xfId="16002" hidden="1" xr:uid="{00000000-0005-0000-0000-00002B460000}"/>
    <cellStyle name="Comma [0] 5799" xfId="45390" hidden="1" xr:uid="{00000000-0005-0000-0000-00002C460000}"/>
    <cellStyle name="Comma [0] 58" xfId="4406" hidden="1" xr:uid="{00000000-0005-0000-0000-00002D460000}"/>
    <cellStyle name="Comma [0] 58" xfId="33795" hidden="1" xr:uid="{00000000-0005-0000-0000-00002E460000}"/>
    <cellStyle name="Comma [0] 580" xfId="5627" hidden="1" xr:uid="{00000000-0005-0000-0000-00002F460000}"/>
    <cellStyle name="Comma [0] 580" xfId="35015" hidden="1" xr:uid="{00000000-0005-0000-0000-000030460000}"/>
    <cellStyle name="Comma [0] 5800" xfId="15934" hidden="1" xr:uid="{00000000-0005-0000-0000-000031460000}"/>
    <cellStyle name="Comma [0] 5800" xfId="45322" hidden="1" xr:uid="{00000000-0005-0000-0000-000032460000}"/>
    <cellStyle name="Comma [0] 5801" xfId="16004" hidden="1" xr:uid="{00000000-0005-0000-0000-000033460000}"/>
    <cellStyle name="Comma [0] 5801" xfId="45392" hidden="1" xr:uid="{00000000-0005-0000-0000-000034460000}"/>
    <cellStyle name="Comma [0] 5802" xfId="16049" hidden="1" xr:uid="{00000000-0005-0000-0000-000035460000}"/>
    <cellStyle name="Comma [0] 5802" xfId="45437" hidden="1" xr:uid="{00000000-0005-0000-0000-000036460000}"/>
    <cellStyle name="Comma [0] 5803" xfId="15992" hidden="1" xr:uid="{00000000-0005-0000-0000-000037460000}"/>
    <cellStyle name="Comma [0] 5803" xfId="45380" hidden="1" xr:uid="{00000000-0005-0000-0000-000038460000}"/>
    <cellStyle name="Comma [0] 5804" xfId="15949" hidden="1" xr:uid="{00000000-0005-0000-0000-000039460000}"/>
    <cellStyle name="Comma [0] 5804" xfId="45337" hidden="1" xr:uid="{00000000-0005-0000-0000-00003A460000}"/>
    <cellStyle name="Comma [0] 5805" xfId="16055" hidden="1" xr:uid="{00000000-0005-0000-0000-00003B460000}"/>
    <cellStyle name="Comma [0] 5805" xfId="45443" hidden="1" xr:uid="{00000000-0005-0000-0000-00003C460000}"/>
    <cellStyle name="Comma [0] 5806" xfId="16057" hidden="1" xr:uid="{00000000-0005-0000-0000-00003D460000}"/>
    <cellStyle name="Comma [0] 5806" xfId="45445" hidden="1" xr:uid="{00000000-0005-0000-0000-00003E460000}"/>
    <cellStyle name="Comma [0] 5807" xfId="16010" hidden="1" xr:uid="{00000000-0005-0000-0000-00003F460000}"/>
    <cellStyle name="Comma [0] 5807" xfId="45398" hidden="1" xr:uid="{00000000-0005-0000-0000-000040460000}"/>
    <cellStyle name="Comma [0] 5808" xfId="16016" hidden="1" xr:uid="{00000000-0005-0000-0000-000041460000}"/>
    <cellStyle name="Comma [0] 5808" xfId="45404" hidden="1" xr:uid="{00000000-0005-0000-0000-000042460000}"/>
    <cellStyle name="Comma [0] 5809" xfId="13536" hidden="1" xr:uid="{00000000-0005-0000-0000-000043460000}"/>
    <cellStyle name="Comma [0] 5809" xfId="42924" hidden="1" xr:uid="{00000000-0005-0000-0000-000044460000}"/>
    <cellStyle name="Comma [0] 581" xfId="5606" hidden="1" xr:uid="{00000000-0005-0000-0000-000045460000}"/>
    <cellStyle name="Comma [0] 581" xfId="34994" hidden="1" xr:uid="{00000000-0005-0000-0000-000046460000}"/>
    <cellStyle name="Comma [0] 5810" xfId="15966" hidden="1" xr:uid="{00000000-0005-0000-0000-000047460000}"/>
    <cellStyle name="Comma [0] 5810" xfId="45354" hidden="1" xr:uid="{00000000-0005-0000-0000-000048460000}"/>
    <cellStyle name="Comma [0] 5811" xfId="15974" hidden="1" xr:uid="{00000000-0005-0000-0000-000049460000}"/>
    <cellStyle name="Comma [0] 5811" xfId="45362" hidden="1" xr:uid="{00000000-0005-0000-0000-00004A460000}"/>
    <cellStyle name="Comma [0] 5812" xfId="16063" hidden="1" xr:uid="{00000000-0005-0000-0000-00004B460000}"/>
    <cellStyle name="Comma [0] 5812" xfId="45451" hidden="1" xr:uid="{00000000-0005-0000-0000-00004C460000}"/>
    <cellStyle name="Comma [0] 5813" xfId="15977" hidden="1" xr:uid="{00000000-0005-0000-0000-00004D460000}"/>
    <cellStyle name="Comma [0] 5813" xfId="45365" hidden="1" xr:uid="{00000000-0005-0000-0000-00004E460000}"/>
    <cellStyle name="Comma [0] 5814" xfId="15937" hidden="1" xr:uid="{00000000-0005-0000-0000-00004F460000}"/>
    <cellStyle name="Comma [0] 5814" xfId="45325" hidden="1" xr:uid="{00000000-0005-0000-0000-000050460000}"/>
    <cellStyle name="Comma [0] 5815" xfId="16068" hidden="1" xr:uid="{00000000-0005-0000-0000-000051460000}"/>
    <cellStyle name="Comma [0] 5815" xfId="45456" hidden="1" xr:uid="{00000000-0005-0000-0000-000052460000}"/>
    <cellStyle name="Comma [0] 5816" xfId="16070" hidden="1" xr:uid="{00000000-0005-0000-0000-000053460000}"/>
    <cellStyle name="Comma [0] 5816" xfId="45458" hidden="1" xr:uid="{00000000-0005-0000-0000-000054460000}"/>
    <cellStyle name="Comma [0] 5817" xfId="16029" hidden="1" xr:uid="{00000000-0005-0000-0000-000055460000}"/>
    <cellStyle name="Comma [0] 5817" xfId="45417" hidden="1" xr:uid="{00000000-0005-0000-0000-000056460000}"/>
    <cellStyle name="Comma [0] 5818" xfId="16035" hidden="1" xr:uid="{00000000-0005-0000-0000-000057460000}"/>
    <cellStyle name="Comma [0] 5818" xfId="45423" hidden="1" xr:uid="{00000000-0005-0000-0000-000058460000}"/>
    <cellStyle name="Comma [0] 5819" xfId="15936" hidden="1" xr:uid="{00000000-0005-0000-0000-000059460000}"/>
    <cellStyle name="Comma [0] 5819" xfId="45324" hidden="1" xr:uid="{00000000-0005-0000-0000-00005A460000}"/>
    <cellStyle name="Comma [0] 582" xfId="5684" hidden="1" xr:uid="{00000000-0005-0000-0000-00005B460000}"/>
    <cellStyle name="Comma [0] 582" xfId="35072" hidden="1" xr:uid="{00000000-0005-0000-0000-00005C460000}"/>
    <cellStyle name="Comma [0] 5820" xfId="16017" hidden="1" xr:uid="{00000000-0005-0000-0000-00005D460000}"/>
    <cellStyle name="Comma [0] 5820" xfId="45405" hidden="1" xr:uid="{00000000-0005-0000-0000-00005E460000}"/>
    <cellStyle name="Comma [0] 5821" xfId="15996" hidden="1" xr:uid="{00000000-0005-0000-0000-00005F460000}"/>
    <cellStyle name="Comma [0] 5821" xfId="45384" hidden="1" xr:uid="{00000000-0005-0000-0000-000060460000}"/>
    <cellStyle name="Comma [0] 5822" xfId="16074" hidden="1" xr:uid="{00000000-0005-0000-0000-000061460000}"/>
    <cellStyle name="Comma [0] 5822" xfId="45462" hidden="1" xr:uid="{00000000-0005-0000-0000-000062460000}"/>
    <cellStyle name="Comma [0] 5823" xfId="16015" hidden="1" xr:uid="{00000000-0005-0000-0000-000063460000}"/>
    <cellStyle name="Comma [0] 5823" xfId="45403" hidden="1" xr:uid="{00000000-0005-0000-0000-000064460000}"/>
    <cellStyle name="Comma [0] 5824" xfId="15953" hidden="1" xr:uid="{00000000-0005-0000-0000-000065460000}"/>
    <cellStyle name="Comma [0] 5824" xfId="45341" hidden="1" xr:uid="{00000000-0005-0000-0000-000066460000}"/>
    <cellStyle name="Comma [0] 5825" xfId="16081" hidden="1" xr:uid="{00000000-0005-0000-0000-000067460000}"/>
    <cellStyle name="Comma [0] 5825" xfId="45469" hidden="1" xr:uid="{00000000-0005-0000-0000-000068460000}"/>
    <cellStyle name="Comma [0] 5826" xfId="16083" hidden="1" xr:uid="{00000000-0005-0000-0000-000069460000}"/>
    <cellStyle name="Comma [0] 5826" xfId="45471" hidden="1" xr:uid="{00000000-0005-0000-0000-00006A460000}"/>
    <cellStyle name="Comma [0] 5827" xfId="16047" hidden="1" xr:uid="{00000000-0005-0000-0000-00006B460000}"/>
    <cellStyle name="Comma [0] 5827" xfId="45435" hidden="1" xr:uid="{00000000-0005-0000-0000-00006C460000}"/>
    <cellStyle name="Comma [0] 5828" xfId="16052" hidden="1" xr:uid="{00000000-0005-0000-0000-00006D460000}"/>
    <cellStyle name="Comma [0] 5828" xfId="45440" hidden="1" xr:uid="{00000000-0005-0000-0000-00006E460000}"/>
    <cellStyle name="Comma [0] 5829" xfId="13528" hidden="1" xr:uid="{00000000-0005-0000-0000-00006F460000}"/>
    <cellStyle name="Comma [0] 5829" xfId="42916" hidden="1" xr:uid="{00000000-0005-0000-0000-000070460000}"/>
    <cellStyle name="Comma [0] 583" xfId="5625" hidden="1" xr:uid="{00000000-0005-0000-0000-000071460000}"/>
    <cellStyle name="Comma [0] 583" xfId="35013" hidden="1" xr:uid="{00000000-0005-0000-0000-000072460000}"/>
    <cellStyle name="Comma [0] 5830" xfId="16036" hidden="1" xr:uid="{00000000-0005-0000-0000-000073460000}"/>
    <cellStyle name="Comma [0] 5830" xfId="45424" hidden="1" xr:uid="{00000000-0005-0000-0000-000074460000}"/>
    <cellStyle name="Comma [0] 5831" xfId="15941" hidden="1" xr:uid="{00000000-0005-0000-0000-000075460000}"/>
    <cellStyle name="Comma [0] 5831" xfId="45329" hidden="1" xr:uid="{00000000-0005-0000-0000-000076460000}"/>
    <cellStyle name="Comma [0] 5832" xfId="16087" hidden="1" xr:uid="{00000000-0005-0000-0000-000077460000}"/>
    <cellStyle name="Comma [0] 5832" xfId="45475" hidden="1" xr:uid="{00000000-0005-0000-0000-000078460000}"/>
    <cellStyle name="Comma [0] 5833" xfId="16034" hidden="1" xr:uid="{00000000-0005-0000-0000-000079460000}"/>
    <cellStyle name="Comma [0] 5833" xfId="45422" hidden="1" xr:uid="{00000000-0005-0000-0000-00007A460000}"/>
    <cellStyle name="Comma [0] 5834" xfId="15973" hidden="1" xr:uid="{00000000-0005-0000-0000-00007B460000}"/>
    <cellStyle name="Comma [0] 5834" xfId="45361" hidden="1" xr:uid="{00000000-0005-0000-0000-00007C460000}"/>
    <cellStyle name="Comma [0] 5835" xfId="16091" hidden="1" xr:uid="{00000000-0005-0000-0000-00007D460000}"/>
    <cellStyle name="Comma [0] 5835" xfId="45479" hidden="1" xr:uid="{00000000-0005-0000-0000-00007E460000}"/>
    <cellStyle name="Comma [0] 5836" xfId="16093" hidden="1" xr:uid="{00000000-0005-0000-0000-00007F460000}"/>
    <cellStyle name="Comma [0] 5836" xfId="45481" hidden="1" xr:uid="{00000000-0005-0000-0000-000080460000}"/>
    <cellStyle name="Comma [0] 5837" xfId="16061" hidden="1" xr:uid="{00000000-0005-0000-0000-000081460000}"/>
    <cellStyle name="Comma [0] 5837" xfId="45449" hidden="1" xr:uid="{00000000-0005-0000-0000-000082460000}"/>
    <cellStyle name="Comma [0] 5838" xfId="16065" hidden="1" xr:uid="{00000000-0005-0000-0000-000083460000}"/>
    <cellStyle name="Comma [0] 5838" xfId="45453" hidden="1" xr:uid="{00000000-0005-0000-0000-000084460000}"/>
    <cellStyle name="Comma [0] 5839" xfId="15955" hidden="1" xr:uid="{00000000-0005-0000-0000-000085460000}"/>
    <cellStyle name="Comma [0] 5839" xfId="45343" hidden="1" xr:uid="{00000000-0005-0000-0000-000086460000}"/>
    <cellStyle name="Comma [0] 584" xfId="5563" hidden="1" xr:uid="{00000000-0005-0000-0000-000087460000}"/>
    <cellStyle name="Comma [0] 584" xfId="34951" hidden="1" xr:uid="{00000000-0005-0000-0000-000088460000}"/>
    <cellStyle name="Comma [0] 5840" xfId="16053" hidden="1" xr:uid="{00000000-0005-0000-0000-000089460000}"/>
    <cellStyle name="Comma [0] 5840" xfId="45441" hidden="1" xr:uid="{00000000-0005-0000-0000-00008A460000}"/>
    <cellStyle name="Comma [0] 5841" xfId="15945" hidden="1" xr:uid="{00000000-0005-0000-0000-00008B460000}"/>
    <cellStyle name="Comma [0] 5841" xfId="45333" hidden="1" xr:uid="{00000000-0005-0000-0000-00008C460000}"/>
    <cellStyle name="Comma [0] 5842" xfId="16097" hidden="1" xr:uid="{00000000-0005-0000-0000-00008D460000}"/>
    <cellStyle name="Comma [0] 5842" xfId="45485" hidden="1" xr:uid="{00000000-0005-0000-0000-00008E460000}"/>
    <cellStyle name="Comma [0] 5843" xfId="16051" hidden="1" xr:uid="{00000000-0005-0000-0000-00008F460000}"/>
    <cellStyle name="Comma [0] 5843" xfId="45439" hidden="1" xr:uid="{00000000-0005-0000-0000-000090460000}"/>
    <cellStyle name="Comma [0] 5844" xfId="16020" hidden="1" xr:uid="{00000000-0005-0000-0000-000091460000}"/>
    <cellStyle name="Comma [0] 5844" xfId="45408" hidden="1" xr:uid="{00000000-0005-0000-0000-000092460000}"/>
    <cellStyle name="Comma [0] 5845" xfId="16101" hidden="1" xr:uid="{00000000-0005-0000-0000-000093460000}"/>
    <cellStyle name="Comma [0] 5845" xfId="45489" hidden="1" xr:uid="{00000000-0005-0000-0000-000094460000}"/>
    <cellStyle name="Comma [0] 5846" xfId="16103" hidden="1" xr:uid="{00000000-0005-0000-0000-000095460000}"/>
    <cellStyle name="Comma [0] 5846" xfId="45491" hidden="1" xr:uid="{00000000-0005-0000-0000-000096460000}"/>
    <cellStyle name="Comma [0] 5847" xfId="16089" hidden="1" xr:uid="{00000000-0005-0000-0000-000097460000}"/>
    <cellStyle name="Comma [0] 5847" xfId="45477" hidden="1" xr:uid="{00000000-0005-0000-0000-000098460000}"/>
    <cellStyle name="Comma [0] 5848" xfId="16076" hidden="1" xr:uid="{00000000-0005-0000-0000-000099460000}"/>
    <cellStyle name="Comma [0] 5848" xfId="45464" hidden="1" xr:uid="{00000000-0005-0000-0000-00009A460000}"/>
    <cellStyle name="Comma [0] 5849" xfId="16100" hidden="1" xr:uid="{00000000-0005-0000-0000-00009B460000}"/>
    <cellStyle name="Comma [0] 5849" xfId="45488" hidden="1" xr:uid="{00000000-0005-0000-0000-00009C460000}"/>
    <cellStyle name="Comma [0] 585" xfId="5691" hidden="1" xr:uid="{00000000-0005-0000-0000-00009D460000}"/>
    <cellStyle name="Comma [0] 585" xfId="35079" hidden="1" xr:uid="{00000000-0005-0000-0000-00009E460000}"/>
    <cellStyle name="Comma [0] 5850" xfId="16066" hidden="1" xr:uid="{00000000-0005-0000-0000-00009F460000}"/>
    <cellStyle name="Comma [0] 5850" xfId="45454" hidden="1" xr:uid="{00000000-0005-0000-0000-0000A0460000}"/>
    <cellStyle name="Comma [0] 5851" xfId="16038" hidden="1" xr:uid="{00000000-0005-0000-0000-0000A1460000}"/>
    <cellStyle name="Comma [0] 5851" xfId="45426" hidden="1" xr:uid="{00000000-0005-0000-0000-0000A2460000}"/>
    <cellStyle name="Comma [0] 5852" xfId="16105" hidden="1" xr:uid="{00000000-0005-0000-0000-0000A3460000}"/>
    <cellStyle name="Comma [0] 5852" xfId="45493" hidden="1" xr:uid="{00000000-0005-0000-0000-0000A4460000}"/>
    <cellStyle name="Comma [0] 5853" xfId="16062" hidden="1" xr:uid="{00000000-0005-0000-0000-0000A5460000}"/>
    <cellStyle name="Comma [0] 5853" xfId="45450" hidden="1" xr:uid="{00000000-0005-0000-0000-0000A6460000}"/>
    <cellStyle name="Comma [0] 5854" xfId="16096" hidden="1" xr:uid="{00000000-0005-0000-0000-0000A7460000}"/>
    <cellStyle name="Comma [0] 5854" xfId="45484" hidden="1" xr:uid="{00000000-0005-0000-0000-0000A8460000}"/>
    <cellStyle name="Comma [0] 5855" xfId="16109" hidden="1" xr:uid="{00000000-0005-0000-0000-0000A9460000}"/>
    <cellStyle name="Comma [0] 5855" xfId="45497" hidden="1" xr:uid="{00000000-0005-0000-0000-0000AA460000}"/>
    <cellStyle name="Comma [0] 5856" xfId="16111" hidden="1" xr:uid="{00000000-0005-0000-0000-0000AB460000}"/>
    <cellStyle name="Comma [0] 5856" xfId="45499" hidden="1" xr:uid="{00000000-0005-0000-0000-0000AC460000}"/>
    <cellStyle name="Comma [0] 5857" xfId="15979" hidden="1" xr:uid="{00000000-0005-0000-0000-0000AD460000}"/>
    <cellStyle name="Comma [0] 5857" xfId="45367" hidden="1" xr:uid="{00000000-0005-0000-0000-0000AE460000}"/>
    <cellStyle name="Comma [0] 5858" xfId="16099" hidden="1" xr:uid="{00000000-0005-0000-0000-0000AF460000}"/>
    <cellStyle name="Comma [0] 5858" xfId="45487" hidden="1" xr:uid="{00000000-0005-0000-0000-0000B0460000}"/>
    <cellStyle name="Comma [0] 5859" xfId="16039" hidden="1" xr:uid="{00000000-0005-0000-0000-0000B1460000}"/>
    <cellStyle name="Comma [0] 5859" xfId="45427" hidden="1" xr:uid="{00000000-0005-0000-0000-0000B2460000}"/>
    <cellStyle name="Comma [0] 586" xfId="5693" hidden="1" xr:uid="{00000000-0005-0000-0000-0000B3460000}"/>
    <cellStyle name="Comma [0] 586" xfId="35081" hidden="1" xr:uid="{00000000-0005-0000-0000-0000B4460000}"/>
    <cellStyle name="Comma [0] 5860" xfId="16073" hidden="1" xr:uid="{00000000-0005-0000-0000-0000B5460000}"/>
    <cellStyle name="Comma [0] 5860" xfId="45461" hidden="1" xr:uid="{00000000-0005-0000-0000-0000B6460000}"/>
    <cellStyle name="Comma [0] 5861" xfId="16086" hidden="1" xr:uid="{00000000-0005-0000-0000-0000B7460000}"/>
    <cellStyle name="Comma [0] 5861" xfId="45474" hidden="1" xr:uid="{00000000-0005-0000-0000-0000B8460000}"/>
    <cellStyle name="Comma [0] 5862" xfId="16114" hidden="1" xr:uid="{00000000-0005-0000-0000-0000B9460000}"/>
    <cellStyle name="Comma [0] 5862" xfId="45502" hidden="1" xr:uid="{00000000-0005-0000-0000-0000BA460000}"/>
    <cellStyle name="Comma [0] 5863" xfId="16077" hidden="1" xr:uid="{00000000-0005-0000-0000-0000BB460000}"/>
    <cellStyle name="Comma [0] 5863" xfId="45465" hidden="1" xr:uid="{00000000-0005-0000-0000-0000BC460000}"/>
    <cellStyle name="Comma [0] 5864" xfId="16037" hidden="1" xr:uid="{00000000-0005-0000-0000-0000BD460000}"/>
    <cellStyle name="Comma [0] 5864" xfId="45425" hidden="1" xr:uid="{00000000-0005-0000-0000-0000BE460000}"/>
    <cellStyle name="Comma [0] 5865" xfId="16116" hidden="1" xr:uid="{00000000-0005-0000-0000-0000BF460000}"/>
    <cellStyle name="Comma [0] 5865" xfId="45504" hidden="1" xr:uid="{00000000-0005-0000-0000-0000C0460000}"/>
    <cellStyle name="Comma [0] 5866" xfId="16118" hidden="1" xr:uid="{00000000-0005-0000-0000-0000C1460000}"/>
    <cellStyle name="Comma [0] 5866" xfId="45506" hidden="1" xr:uid="{00000000-0005-0000-0000-0000C2460000}"/>
    <cellStyle name="Comma [0] 5867" xfId="16175" hidden="1" xr:uid="{00000000-0005-0000-0000-0000C3460000}"/>
    <cellStyle name="Comma [0] 5867" xfId="45563" hidden="1" xr:uid="{00000000-0005-0000-0000-0000C4460000}"/>
    <cellStyle name="Comma [0] 5868" xfId="16194" hidden="1" xr:uid="{00000000-0005-0000-0000-0000C5460000}"/>
    <cellStyle name="Comma [0] 5868" xfId="45582" hidden="1" xr:uid="{00000000-0005-0000-0000-0000C6460000}"/>
    <cellStyle name="Comma [0] 5869" xfId="16201" hidden="1" xr:uid="{00000000-0005-0000-0000-0000C7460000}"/>
    <cellStyle name="Comma [0] 5869" xfId="45589" hidden="1" xr:uid="{00000000-0005-0000-0000-0000C8460000}"/>
    <cellStyle name="Comma [0] 587" xfId="5657" hidden="1" xr:uid="{00000000-0005-0000-0000-0000C9460000}"/>
    <cellStyle name="Comma [0] 587" xfId="35045" hidden="1" xr:uid="{00000000-0005-0000-0000-0000CA460000}"/>
    <cellStyle name="Comma [0] 5870" xfId="16208" hidden="1" xr:uid="{00000000-0005-0000-0000-0000CB460000}"/>
    <cellStyle name="Comma [0] 5870" xfId="45596" hidden="1" xr:uid="{00000000-0005-0000-0000-0000CC460000}"/>
    <cellStyle name="Comma [0] 5871" xfId="16213" hidden="1" xr:uid="{00000000-0005-0000-0000-0000CD460000}"/>
    <cellStyle name="Comma [0] 5871" xfId="45601" hidden="1" xr:uid="{00000000-0005-0000-0000-0000CE460000}"/>
    <cellStyle name="Comma [0] 5872" xfId="16200" hidden="1" xr:uid="{00000000-0005-0000-0000-0000CF460000}"/>
    <cellStyle name="Comma [0] 5872" xfId="45588" hidden="1" xr:uid="{00000000-0005-0000-0000-0000D0460000}"/>
    <cellStyle name="Comma [0] 5873" xfId="16205" hidden="1" xr:uid="{00000000-0005-0000-0000-0000D1460000}"/>
    <cellStyle name="Comma [0] 5873" xfId="45593" hidden="1" xr:uid="{00000000-0005-0000-0000-0000D2460000}"/>
    <cellStyle name="Comma [0] 5874" xfId="16217" hidden="1" xr:uid="{00000000-0005-0000-0000-0000D3460000}"/>
    <cellStyle name="Comma [0] 5874" xfId="45605" hidden="1" xr:uid="{00000000-0005-0000-0000-0000D4460000}"/>
    <cellStyle name="Comma [0] 5875" xfId="16219" hidden="1" xr:uid="{00000000-0005-0000-0000-0000D5460000}"/>
    <cellStyle name="Comma [0] 5875" xfId="45607" hidden="1" xr:uid="{00000000-0005-0000-0000-0000D6460000}"/>
    <cellStyle name="Comma [0] 5876" xfId="16190" hidden="1" xr:uid="{00000000-0005-0000-0000-0000D7460000}"/>
    <cellStyle name="Comma [0] 5876" xfId="45578" hidden="1" xr:uid="{00000000-0005-0000-0000-0000D8460000}"/>
    <cellStyle name="Comma [0] 5877" xfId="16179" hidden="1" xr:uid="{00000000-0005-0000-0000-0000D9460000}"/>
    <cellStyle name="Comma [0] 5877" xfId="45567" hidden="1" xr:uid="{00000000-0005-0000-0000-0000DA460000}"/>
    <cellStyle name="Comma [0] 5878" xfId="16230" hidden="1" xr:uid="{00000000-0005-0000-0000-0000DB460000}"/>
    <cellStyle name="Comma [0] 5878" xfId="45618" hidden="1" xr:uid="{00000000-0005-0000-0000-0000DC460000}"/>
    <cellStyle name="Comma [0] 5879" xfId="16239" hidden="1" xr:uid="{00000000-0005-0000-0000-0000DD460000}"/>
    <cellStyle name="Comma [0] 5879" xfId="45627" hidden="1" xr:uid="{00000000-0005-0000-0000-0000DE460000}"/>
    <cellStyle name="Comma [0] 588" xfId="5662" hidden="1" xr:uid="{00000000-0005-0000-0000-0000DF460000}"/>
    <cellStyle name="Comma [0] 588" xfId="35050" hidden="1" xr:uid="{00000000-0005-0000-0000-0000E0460000}"/>
    <cellStyle name="Comma [0] 5880" xfId="16250" hidden="1" xr:uid="{00000000-0005-0000-0000-0000E1460000}"/>
    <cellStyle name="Comma [0] 5880" xfId="45638" hidden="1" xr:uid="{00000000-0005-0000-0000-0000E2460000}"/>
    <cellStyle name="Comma [0] 5881" xfId="16256" hidden="1" xr:uid="{00000000-0005-0000-0000-0000E3460000}"/>
    <cellStyle name="Comma [0] 5881" xfId="45644" hidden="1" xr:uid="{00000000-0005-0000-0000-0000E4460000}"/>
    <cellStyle name="Comma [0] 5882" xfId="16238" hidden="1" xr:uid="{00000000-0005-0000-0000-0000E5460000}"/>
    <cellStyle name="Comma [0] 5882" xfId="45626" hidden="1" xr:uid="{00000000-0005-0000-0000-0000E6460000}"/>
    <cellStyle name="Comma [0] 5883" xfId="16248" hidden="1" xr:uid="{00000000-0005-0000-0000-0000E7460000}"/>
    <cellStyle name="Comma [0] 5883" xfId="45636" hidden="1" xr:uid="{00000000-0005-0000-0000-0000E8460000}"/>
    <cellStyle name="Comma [0] 5884" xfId="16268" hidden="1" xr:uid="{00000000-0005-0000-0000-0000E9460000}"/>
    <cellStyle name="Comma [0] 5884" xfId="45656" hidden="1" xr:uid="{00000000-0005-0000-0000-0000EA460000}"/>
    <cellStyle name="Comma [0] 5885" xfId="16270" hidden="1" xr:uid="{00000000-0005-0000-0000-0000EB460000}"/>
    <cellStyle name="Comma [0] 5885" xfId="45658" hidden="1" xr:uid="{00000000-0005-0000-0000-0000EC460000}"/>
    <cellStyle name="Comma [0] 5886" xfId="16221" hidden="1" xr:uid="{00000000-0005-0000-0000-0000ED460000}"/>
    <cellStyle name="Comma [0] 5886" xfId="45609" hidden="1" xr:uid="{00000000-0005-0000-0000-0000EE460000}"/>
    <cellStyle name="Comma [0] 5887" xfId="16182" hidden="1" xr:uid="{00000000-0005-0000-0000-0000EF460000}"/>
    <cellStyle name="Comma [0] 5887" xfId="45570" hidden="1" xr:uid="{00000000-0005-0000-0000-0000F0460000}"/>
    <cellStyle name="Comma [0] 5888" xfId="16224" hidden="1" xr:uid="{00000000-0005-0000-0000-0000F1460000}"/>
    <cellStyle name="Comma [0] 5888" xfId="45612" hidden="1" xr:uid="{00000000-0005-0000-0000-0000F2460000}"/>
    <cellStyle name="Comma [0] 5889" xfId="16187" hidden="1" xr:uid="{00000000-0005-0000-0000-0000F3460000}"/>
    <cellStyle name="Comma [0] 5889" xfId="45575" hidden="1" xr:uid="{00000000-0005-0000-0000-0000F4460000}"/>
    <cellStyle name="Comma [0] 589" xfId="5491" hidden="1" xr:uid="{00000000-0005-0000-0000-0000F5460000}"/>
    <cellStyle name="Comma [0] 589" xfId="34879" hidden="1" xr:uid="{00000000-0005-0000-0000-0000F6460000}"/>
    <cellStyle name="Comma [0] 5890" xfId="16189" hidden="1" xr:uid="{00000000-0005-0000-0000-0000F7460000}"/>
    <cellStyle name="Comma [0] 5890" xfId="45577" hidden="1" xr:uid="{00000000-0005-0000-0000-0000F8460000}"/>
    <cellStyle name="Comma [0] 5891" xfId="16275" hidden="1" xr:uid="{00000000-0005-0000-0000-0000F9460000}"/>
    <cellStyle name="Comma [0] 5891" xfId="45663" hidden="1" xr:uid="{00000000-0005-0000-0000-0000FA460000}"/>
    <cellStyle name="Comma [0] 5892" xfId="16178" hidden="1" xr:uid="{00000000-0005-0000-0000-0000FB460000}"/>
    <cellStyle name="Comma [0] 5892" xfId="45566" hidden="1" xr:uid="{00000000-0005-0000-0000-0000FC460000}"/>
    <cellStyle name="Comma [0] 5893" xfId="16186" hidden="1" xr:uid="{00000000-0005-0000-0000-0000FD460000}"/>
    <cellStyle name="Comma [0] 5893" xfId="45574" hidden="1" xr:uid="{00000000-0005-0000-0000-0000FE460000}"/>
    <cellStyle name="Comma [0] 5894" xfId="16287" hidden="1" xr:uid="{00000000-0005-0000-0000-0000FF460000}"/>
    <cellStyle name="Comma [0] 5894" xfId="45675" hidden="1" xr:uid="{00000000-0005-0000-0000-000000470000}"/>
    <cellStyle name="Comma [0] 5895" xfId="16289" hidden="1" xr:uid="{00000000-0005-0000-0000-000001470000}"/>
    <cellStyle name="Comma [0] 5895" xfId="45677" hidden="1" xr:uid="{00000000-0005-0000-0000-000002470000}"/>
    <cellStyle name="Comma [0] 5896" xfId="16278" hidden="1" xr:uid="{00000000-0005-0000-0000-000003470000}"/>
    <cellStyle name="Comma [0] 5896" xfId="45666" hidden="1" xr:uid="{00000000-0005-0000-0000-000004470000}"/>
    <cellStyle name="Comma [0] 5897" xfId="16286" hidden="1" xr:uid="{00000000-0005-0000-0000-000005470000}"/>
    <cellStyle name="Comma [0] 5897" xfId="45674" hidden="1" xr:uid="{00000000-0005-0000-0000-000006470000}"/>
    <cellStyle name="Comma [0] 5898" xfId="16184" hidden="1" xr:uid="{00000000-0005-0000-0000-000007470000}"/>
    <cellStyle name="Comma [0] 5898" xfId="45572" hidden="1" xr:uid="{00000000-0005-0000-0000-000008470000}"/>
    <cellStyle name="Comma [0] 5899" xfId="16272" hidden="1" xr:uid="{00000000-0005-0000-0000-000009470000}"/>
    <cellStyle name="Comma [0] 5899" xfId="45660" hidden="1" xr:uid="{00000000-0005-0000-0000-00000A470000}"/>
    <cellStyle name="Comma [0] 59" xfId="4653" hidden="1" xr:uid="{00000000-0005-0000-0000-00000B470000}"/>
    <cellStyle name="Comma [0] 59" xfId="34041" hidden="1" xr:uid="{00000000-0005-0000-0000-00000C470000}"/>
    <cellStyle name="Comma [0] 590" xfId="5646" hidden="1" xr:uid="{00000000-0005-0000-0000-00000D470000}"/>
    <cellStyle name="Comma [0] 590" xfId="35034" hidden="1" xr:uid="{00000000-0005-0000-0000-00000E470000}"/>
    <cellStyle name="Comma [0] 5900" xfId="16305" hidden="1" xr:uid="{00000000-0005-0000-0000-00000F470000}"/>
    <cellStyle name="Comma [0] 5900" xfId="45693" hidden="1" xr:uid="{00000000-0005-0000-0000-000010470000}"/>
    <cellStyle name="Comma [0] 5901" xfId="16313" hidden="1" xr:uid="{00000000-0005-0000-0000-000011470000}"/>
    <cellStyle name="Comma [0] 5901" xfId="45701" hidden="1" xr:uid="{00000000-0005-0000-0000-000012470000}"/>
    <cellStyle name="Comma [0] 5902" xfId="16222" hidden="1" xr:uid="{00000000-0005-0000-0000-000013470000}"/>
    <cellStyle name="Comma [0] 5902" xfId="45610" hidden="1" xr:uid="{00000000-0005-0000-0000-000014470000}"/>
    <cellStyle name="Comma [0] 5903" xfId="16301" hidden="1" xr:uid="{00000000-0005-0000-0000-000015470000}"/>
    <cellStyle name="Comma [0] 5903" xfId="45689" hidden="1" xr:uid="{00000000-0005-0000-0000-000016470000}"/>
    <cellStyle name="Comma [0] 5904" xfId="16322" hidden="1" xr:uid="{00000000-0005-0000-0000-000017470000}"/>
    <cellStyle name="Comma [0] 5904" xfId="45710" hidden="1" xr:uid="{00000000-0005-0000-0000-000018470000}"/>
    <cellStyle name="Comma [0] 5905" xfId="16324" hidden="1" xr:uid="{00000000-0005-0000-0000-000019470000}"/>
    <cellStyle name="Comma [0] 5905" xfId="45712" hidden="1" xr:uid="{00000000-0005-0000-0000-00001A470000}"/>
    <cellStyle name="Comma [0] 5906" xfId="16283" hidden="1" xr:uid="{00000000-0005-0000-0000-00001B470000}"/>
    <cellStyle name="Comma [0] 5906" xfId="45671" hidden="1" xr:uid="{00000000-0005-0000-0000-00001C470000}"/>
    <cellStyle name="Comma [0] 5907" xfId="16228" hidden="1" xr:uid="{00000000-0005-0000-0000-00001D470000}"/>
    <cellStyle name="Comma [0] 5907" xfId="45616" hidden="1" xr:uid="{00000000-0005-0000-0000-00001E470000}"/>
    <cellStyle name="Comma [0] 5908" xfId="16281" hidden="1" xr:uid="{00000000-0005-0000-0000-00001F470000}"/>
    <cellStyle name="Comma [0] 5908" xfId="45669" hidden="1" xr:uid="{00000000-0005-0000-0000-000020470000}"/>
    <cellStyle name="Comma [0] 5909" xfId="16265" hidden="1" xr:uid="{00000000-0005-0000-0000-000021470000}"/>
    <cellStyle name="Comma [0] 5909" xfId="45653" hidden="1" xr:uid="{00000000-0005-0000-0000-000022470000}"/>
    <cellStyle name="Comma [0] 591" xfId="5551" hidden="1" xr:uid="{00000000-0005-0000-0000-000023470000}"/>
    <cellStyle name="Comma [0] 591" xfId="34939" hidden="1" xr:uid="{00000000-0005-0000-0000-000024470000}"/>
    <cellStyle name="Comma [0] 5910" xfId="16261" hidden="1" xr:uid="{00000000-0005-0000-0000-000025470000}"/>
    <cellStyle name="Comma [0] 5910" xfId="45649" hidden="1" xr:uid="{00000000-0005-0000-0000-000026470000}"/>
    <cellStyle name="Comma [0] 5911" xfId="16332" hidden="1" xr:uid="{00000000-0005-0000-0000-000027470000}"/>
    <cellStyle name="Comma [0] 5911" xfId="45720" hidden="1" xr:uid="{00000000-0005-0000-0000-000028470000}"/>
    <cellStyle name="Comma [0] 5912" xfId="16198" hidden="1" xr:uid="{00000000-0005-0000-0000-000029470000}"/>
    <cellStyle name="Comma [0] 5912" xfId="45586" hidden="1" xr:uid="{00000000-0005-0000-0000-00002A470000}"/>
    <cellStyle name="Comma [0] 5913" xfId="16191" hidden="1" xr:uid="{00000000-0005-0000-0000-00002B470000}"/>
    <cellStyle name="Comma [0] 5913" xfId="45579" hidden="1" xr:uid="{00000000-0005-0000-0000-00002C470000}"/>
    <cellStyle name="Comma [0] 5914" xfId="16340" hidden="1" xr:uid="{00000000-0005-0000-0000-00002D470000}"/>
    <cellStyle name="Comma [0] 5914" xfId="45728" hidden="1" xr:uid="{00000000-0005-0000-0000-00002E470000}"/>
    <cellStyle name="Comma [0] 5915" xfId="16342" hidden="1" xr:uid="{00000000-0005-0000-0000-00002F470000}"/>
    <cellStyle name="Comma [0] 5915" xfId="45730" hidden="1" xr:uid="{00000000-0005-0000-0000-000030470000}"/>
    <cellStyle name="Comma [0] 5916" xfId="16291" hidden="1" xr:uid="{00000000-0005-0000-0000-000031470000}"/>
    <cellStyle name="Comma [0] 5916" xfId="45679" hidden="1" xr:uid="{00000000-0005-0000-0000-000032470000}"/>
    <cellStyle name="Comma [0] 5917" xfId="16267" hidden="1" xr:uid="{00000000-0005-0000-0000-000033470000}"/>
    <cellStyle name="Comma [0] 5917" xfId="45655" hidden="1" xr:uid="{00000000-0005-0000-0000-000034470000}"/>
    <cellStyle name="Comma [0] 5918" xfId="16302" hidden="1" xr:uid="{00000000-0005-0000-0000-000035470000}"/>
    <cellStyle name="Comma [0] 5918" xfId="45690" hidden="1" xr:uid="{00000000-0005-0000-0000-000036470000}"/>
    <cellStyle name="Comma [0] 5919" xfId="16234" hidden="1" xr:uid="{00000000-0005-0000-0000-000037470000}"/>
    <cellStyle name="Comma [0] 5919" xfId="45622" hidden="1" xr:uid="{00000000-0005-0000-0000-000038470000}"/>
    <cellStyle name="Comma [0] 592" xfId="5697" hidden="1" xr:uid="{00000000-0005-0000-0000-000039470000}"/>
    <cellStyle name="Comma [0] 592" xfId="35085" hidden="1" xr:uid="{00000000-0005-0000-0000-00003A470000}"/>
    <cellStyle name="Comma [0] 5920" xfId="16304" hidden="1" xr:uid="{00000000-0005-0000-0000-00003B470000}"/>
    <cellStyle name="Comma [0] 5920" xfId="45692" hidden="1" xr:uid="{00000000-0005-0000-0000-00003C470000}"/>
    <cellStyle name="Comma [0] 5921" xfId="16349" hidden="1" xr:uid="{00000000-0005-0000-0000-00003D470000}"/>
    <cellStyle name="Comma [0] 5921" xfId="45737" hidden="1" xr:uid="{00000000-0005-0000-0000-00003E470000}"/>
    <cellStyle name="Comma [0] 5922" xfId="16292" hidden="1" xr:uid="{00000000-0005-0000-0000-00003F470000}"/>
    <cellStyle name="Comma [0] 5922" xfId="45680" hidden="1" xr:uid="{00000000-0005-0000-0000-000040470000}"/>
    <cellStyle name="Comma [0] 5923" xfId="16249" hidden="1" xr:uid="{00000000-0005-0000-0000-000041470000}"/>
    <cellStyle name="Comma [0] 5923" xfId="45637" hidden="1" xr:uid="{00000000-0005-0000-0000-000042470000}"/>
    <cellStyle name="Comma [0] 5924" xfId="16355" hidden="1" xr:uid="{00000000-0005-0000-0000-000043470000}"/>
    <cellStyle name="Comma [0] 5924" xfId="45743" hidden="1" xr:uid="{00000000-0005-0000-0000-000044470000}"/>
    <cellStyle name="Comma [0] 5925" xfId="16357" hidden="1" xr:uid="{00000000-0005-0000-0000-000045470000}"/>
    <cellStyle name="Comma [0] 5925" xfId="45745" hidden="1" xr:uid="{00000000-0005-0000-0000-000046470000}"/>
    <cellStyle name="Comma [0] 5926" xfId="16310" hidden="1" xr:uid="{00000000-0005-0000-0000-000047470000}"/>
    <cellStyle name="Comma [0] 5926" xfId="45698" hidden="1" xr:uid="{00000000-0005-0000-0000-000048470000}"/>
    <cellStyle name="Comma [0] 5927" xfId="16316" hidden="1" xr:uid="{00000000-0005-0000-0000-000049470000}"/>
    <cellStyle name="Comma [0] 5927" xfId="45704" hidden="1" xr:uid="{00000000-0005-0000-0000-00004A470000}"/>
    <cellStyle name="Comma [0] 5928" xfId="16197" hidden="1" xr:uid="{00000000-0005-0000-0000-00004B470000}"/>
    <cellStyle name="Comma [0] 5928" xfId="45585" hidden="1" xr:uid="{00000000-0005-0000-0000-00004C470000}"/>
    <cellStyle name="Comma [0] 5929" xfId="16266" hidden="1" xr:uid="{00000000-0005-0000-0000-00004D470000}"/>
    <cellStyle name="Comma [0] 5929" xfId="45654" hidden="1" xr:uid="{00000000-0005-0000-0000-00004E470000}"/>
    <cellStyle name="Comma [0] 593" xfId="5644" hidden="1" xr:uid="{00000000-0005-0000-0000-00004F470000}"/>
    <cellStyle name="Comma [0] 593" xfId="35032" hidden="1" xr:uid="{00000000-0005-0000-0000-000050470000}"/>
    <cellStyle name="Comma [0] 5930" xfId="16274" hidden="1" xr:uid="{00000000-0005-0000-0000-000051470000}"/>
    <cellStyle name="Comma [0] 5930" xfId="45662" hidden="1" xr:uid="{00000000-0005-0000-0000-000052470000}"/>
    <cellStyle name="Comma [0] 5931" xfId="16363" hidden="1" xr:uid="{00000000-0005-0000-0000-000053470000}"/>
    <cellStyle name="Comma [0] 5931" xfId="45751" hidden="1" xr:uid="{00000000-0005-0000-0000-000054470000}"/>
    <cellStyle name="Comma [0] 5932" xfId="16277" hidden="1" xr:uid="{00000000-0005-0000-0000-000055470000}"/>
    <cellStyle name="Comma [0] 5932" xfId="45665" hidden="1" xr:uid="{00000000-0005-0000-0000-000056470000}"/>
    <cellStyle name="Comma [0] 5933" xfId="16237" hidden="1" xr:uid="{00000000-0005-0000-0000-000057470000}"/>
    <cellStyle name="Comma [0] 5933" xfId="45625" hidden="1" xr:uid="{00000000-0005-0000-0000-000058470000}"/>
    <cellStyle name="Comma [0] 5934" xfId="16368" hidden="1" xr:uid="{00000000-0005-0000-0000-000059470000}"/>
    <cellStyle name="Comma [0] 5934" xfId="45756" hidden="1" xr:uid="{00000000-0005-0000-0000-00005A470000}"/>
    <cellStyle name="Comma [0] 5935" xfId="16370" hidden="1" xr:uid="{00000000-0005-0000-0000-00005B470000}"/>
    <cellStyle name="Comma [0] 5935" xfId="45758" hidden="1" xr:uid="{00000000-0005-0000-0000-00005C470000}"/>
    <cellStyle name="Comma [0] 5936" xfId="16329" hidden="1" xr:uid="{00000000-0005-0000-0000-00005D470000}"/>
    <cellStyle name="Comma [0] 5936" xfId="45717" hidden="1" xr:uid="{00000000-0005-0000-0000-00005E470000}"/>
    <cellStyle name="Comma [0] 5937" xfId="16335" hidden="1" xr:uid="{00000000-0005-0000-0000-00005F470000}"/>
    <cellStyle name="Comma [0] 5937" xfId="45723" hidden="1" xr:uid="{00000000-0005-0000-0000-000060470000}"/>
    <cellStyle name="Comma [0] 5938" xfId="16236" hidden="1" xr:uid="{00000000-0005-0000-0000-000061470000}"/>
    <cellStyle name="Comma [0] 5938" xfId="45624" hidden="1" xr:uid="{00000000-0005-0000-0000-000062470000}"/>
    <cellStyle name="Comma [0] 5939" xfId="16317" hidden="1" xr:uid="{00000000-0005-0000-0000-000063470000}"/>
    <cellStyle name="Comma [0] 5939" xfId="45705" hidden="1" xr:uid="{00000000-0005-0000-0000-000064470000}"/>
    <cellStyle name="Comma [0] 594" xfId="5583" hidden="1" xr:uid="{00000000-0005-0000-0000-000065470000}"/>
    <cellStyle name="Comma [0] 594" xfId="34971" hidden="1" xr:uid="{00000000-0005-0000-0000-000066470000}"/>
    <cellStyle name="Comma [0] 5940" xfId="16296" hidden="1" xr:uid="{00000000-0005-0000-0000-000067470000}"/>
    <cellStyle name="Comma [0] 5940" xfId="45684" hidden="1" xr:uid="{00000000-0005-0000-0000-000068470000}"/>
    <cellStyle name="Comma [0] 5941" xfId="16374" hidden="1" xr:uid="{00000000-0005-0000-0000-000069470000}"/>
    <cellStyle name="Comma [0] 5941" xfId="45762" hidden="1" xr:uid="{00000000-0005-0000-0000-00006A470000}"/>
    <cellStyle name="Comma [0] 5942" xfId="16315" hidden="1" xr:uid="{00000000-0005-0000-0000-00006B470000}"/>
    <cellStyle name="Comma [0] 5942" xfId="45703" hidden="1" xr:uid="{00000000-0005-0000-0000-00006C470000}"/>
    <cellStyle name="Comma [0] 5943" xfId="16253" hidden="1" xr:uid="{00000000-0005-0000-0000-00006D470000}"/>
    <cellStyle name="Comma [0] 5943" xfId="45641" hidden="1" xr:uid="{00000000-0005-0000-0000-00006E470000}"/>
    <cellStyle name="Comma [0] 5944" xfId="16381" hidden="1" xr:uid="{00000000-0005-0000-0000-00006F470000}"/>
    <cellStyle name="Comma [0] 5944" xfId="45769" hidden="1" xr:uid="{00000000-0005-0000-0000-000070470000}"/>
    <cellStyle name="Comma [0] 5945" xfId="16383" hidden="1" xr:uid="{00000000-0005-0000-0000-000071470000}"/>
    <cellStyle name="Comma [0] 5945" xfId="45771" hidden="1" xr:uid="{00000000-0005-0000-0000-000072470000}"/>
    <cellStyle name="Comma [0] 5946" xfId="16347" hidden="1" xr:uid="{00000000-0005-0000-0000-000073470000}"/>
    <cellStyle name="Comma [0] 5946" xfId="45735" hidden="1" xr:uid="{00000000-0005-0000-0000-000074470000}"/>
    <cellStyle name="Comma [0] 5947" xfId="16352" hidden="1" xr:uid="{00000000-0005-0000-0000-000075470000}"/>
    <cellStyle name="Comma [0] 5947" xfId="45740" hidden="1" xr:uid="{00000000-0005-0000-0000-000076470000}"/>
    <cellStyle name="Comma [0] 5948" xfId="16181" hidden="1" xr:uid="{00000000-0005-0000-0000-000077470000}"/>
    <cellStyle name="Comma [0] 5948" xfId="45569" hidden="1" xr:uid="{00000000-0005-0000-0000-000078470000}"/>
    <cellStyle name="Comma [0] 5949" xfId="16336" hidden="1" xr:uid="{00000000-0005-0000-0000-000079470000}"/>
    <cellStyle name="Comma [0] 5949" xfId="45724" hidden="1" xr:uid="{00000000-0005-0000-0000-00007A470000}"/>
    <cellStyle name="Comma [0] 595" xfId="5701" hidden="1" xr:uid="{00000000-0005-0000-0000-00007B470000}"/>
    <cellStyle name="Comma [0] 595" xfId="35089" hidden="1" xr:uid="{00000000-0005-0000-0000-00007C470000}"/>
    <cellStyle name="Comma [0] 5950" xfId="16241" hidden="1" xr:uid="{00000000-0005-0000-0000-00007D470000}"/>
    <cellStyle name="Comma [0] 5950" xfId="45629" hidden="1" xr:uid="{00000000-0005-0000-0000-00007E470000}"/>
    <cellStyle name="Comma [0] 5951" xfId="16387" hidden="1" xr:uid="{00000000-0005-0000-0000-00007F470000}"/>
    <cellStyle name="Comma [0] 5951" xfId="45775" hidden="1" xr:uid="{00000000-0005-0000-0000-000080470000}"/>
    <cellStyle name="Comma [0] 5952" xfId="16334" hidden="1" xr:uid="{00000000-0005-0000-0000-000081470000}"/>
    <cellStyle name="Comma [0] 5952" xfId="45722" hidden="1" xr:uid="{00000000-0005-0000-0000-000082470000}"/>
    <cellStyle name="Comma [0] 5953" xfId="16273" hidden="1" xr:uid="{00000000-0005-0000-0000-000083470000}"/>
    <cellStyle name="Comma [0] 5953" xfId="45661" hidden="1" xr:uid="{00000000-0005-0000-0000-000084470000}"/>
    <cellStyle name="Comma [0] 5954" xfId="16391" hidden="1" xr:uid="{00000000-0005-0000-0000-000085470000}"/>
    <cellStyle name="Comma [0] 5954" xfId="45779" hidden="1" xr:uid="{00000000-0005-0000-0000-000086470000}"/>
    <cellStyle name="Comma [0] 5955" xfId="16393" hidden="1" xr:uid="{00000000-0005-0000-0000-000087470000}"/>
    <cellStyle name="Comma [0] 5955" xfId="45781" hidden="1" xr:uid="{00000000-0005-0000-0000-000088470000}"/>
    <cellStyle name="Comma [0] 5956" xfId="16361" hidden="1" xr:uid="{00000000-0005-0000-0000-000089470000}"/>
    <cellStyle name="Comma [0] 5956" xfId="45749" hidden="1" xr:uid="{00000000-0005-0000-0000-00008A470000}"/>
    <cellStyle name="Comma [0] 5957" xfId="16365" hidden="1" xr:uid="{00000000-0005-0000-0000-00008B470000}"/>
    <cellStyle name="Comma [0] 5957" xfId="45753" hidden="1" xr:uid="{00000000-0005-0000-0000-00008C470000}"/>
    <cellStyle name="Comma [0] 5958" xfId="16255" hidden="1" xr:uid="{00000000-0005-0000-0000-00008D470000}"/>
    <cellStyle name="Comma [0] 5958" xfId="45643" hidden="1" xr:uid="{00000000-0005-0000-0000-00008E470000}"/>
    <cellStyle name="Comma [0] 5959" xfId="16353" hidden="1" xr:uid="{00000000-0005-0000-0000-00008F470000}"/>
    <cellStyle name="Comma [0] 5959" xfId="45741" hidden="1" xr:uid="{00000000-0005-0000-0000-000090470000}"/>
    <cellStyle name="Comma [0] 596" xfId="5703" hidden="1" xr:uid="{00000000-0005-0000-0000-000091470000}"/>
    <cellStyle name="Comma [0] 596" xfId="35091" hidden="1" xr:uid="{00000000-0005-0000-0000-000092470000}"/>
    <cellStyle name="Comma [0] 5960" xfId="16245" hidden="1" xr:uid="{00000000-0005-0000-0000-000093470000}"/>
    <cellStyle name="Comma [0] 5960" xfId="45633" hidden="1" xr:uid="{00000000-0005-0000-0000-000094470000}"/>
    <cellStyle name="Comma [0] 5961" xfId="16397" hidden="1" xr:uid="{00000000-0005-0000-0000-000095470000}"/>
    <cellStyle name="Comma [0] 5961" xfId="45785" hidden="1" xr:uid="{00000000-0005-0000-0000-000096470000}"/>
    <cellStyle name="Comma [0] 5962" xfId="16351" hidden="1" xr:uid="{00000000-0005-0000-0000-000097470000}"/>
    <cellStyle name="Comma [0] 5962" xfId="45739" hidden="1" xr:uid="{00000000-0005-0000-0000-000098470000}"/>
    <cellStyle name="Comma [0] 5963" xfId="16320" hidden="1" xr:uid="{00000000-0005-0000-0000-000099470000}"/>
    <cellStyle name="Comma [0] 5963" xfId="45708" hidden="1" xr:uid="{00000000-0005-0000-0000-00009A470000}"/>
    <cellStyle name="Comma [0] 5964" xfId="16401" hidden="1" xr:uid="{00000000-0005-0000-0000-00009B470000}"/>
    <cellStyle name="Comma [0] 5964" xfId="45789" hidden="1" xr:uid="{00000000-0005-0000-0000-00009C470000}"/>
    <cellStyle name="Comma [0] 5965" xfId="16403" hidden="1" xr:uid="{00000000-0005-0000-0000-00009D470000}"/>
    <cellStyle name="Comma [0] 5965" xfId="45791" hidden="1" xr:uid="{00000000-0005-0000-0000-00009E470000}"/>
    <cellStyle name="Comma [0] 5966" xfId="16389" hidden="1" xr:uid="{00000000-0005-0000-0000-00009F470000}"/>
    <cellStyle name="Comma [0] 5966" xfId="45777" hidden="1" xr:uid="{00000000-0005-0000-0000-0000A0470000}"/>
    <cellStyle name="Comma [0] 5967" xfId="16376" hidden="1" xr:uid="{00000000-0005-0000-0000-0000A1470000}"/>
    <cellStyle name="Comma [0] 5967" xfId="45764" hidden="1" xr:uid="{00000000-0005-0000-0000-0000A2470000}"/>
    <cellStyle name="Comma [0] 5968" xfId="16400" hidden="1" xr:uid="{00000000-0005-0000-0000-0000A3470000}"/>
    <cellStyle name="Comma [0] 5968" xfId="45788" hidden="1" xr:uid="{00000000-0005-0000-0000-0000A4470000}"/>
    <cellStyle name="Comma [0] 5969" xfId="16366" hidden="1" xr:uid="{00000000-0005-0000-0000-0000A5470000}"/>
    <cellStyle name="Comma [0] 5969" xfId="45754" hidden="1" xr:uid="{00000000-0005-0000-0000-0000A6470000}"/>
    <cellStyle name="Comma [0] 597" xfId="5671" hidden="1" xr:uid="{00000000-0005-0000-0000-0000A7470000}"/>
    <cellStyle name="Comma [0] 597" xfId="35059" hidden="1" xr:uid="{00000000-0005-0000-0000-0000A8470000}"/>
    <cellStyle name="Comma [0] 5970" xfId="16338" hidden="1" xr:uid="{00000000-0005-0000-0000-0000A9470000}"/>
    <cellStyle name="Comma [0] 5970" xfId="45726" hidden="1" xr:uid="{00000000-0005-0000-0000-0000AA470000}"/>
    <cellStyle name="Comma [0] 5971" xfId="16405" hidden="1" xr:uid="{00000000-0005-0000-0000-0000AB470000}"/>
    <cellStyle name="Comma [0] 5971" xfId="45793" hidden="1" xr:uid="{00000000-0005-0000-0000-0000AC470000}"/>
    <cellStyle name="Comma [0] 5972" xfId="16362" hidden="1" xr:uid="{00000000-0005-0000-0000-0000AD470000}"/>
    <cellStyle name="Comma [0] 5972" xfId="45750" hidden="1" xr:uid="{00000000-0005-0000-0000-0000AE470000}"/>
    <cellStyle name="Comma [0] 5973" xfId="16396" hidden="1" xr:uid="{00000000-0005-0000-0000-0000AF470000}"/>
    <cellStyle name="Comma [0] 5973" xfId="45784" hidden="1" xr:uid="{00000000-0005-0000-0000-0000B0470000}"/>
    <cellStyle name="Comma [0] 5974" xfId="16409" hidden="1" xr:uid="{00000000-0005-0000-0000-0000B1470000}"/>
    <cellStyle name="Comma [0] 5974" xfId="45797" hidden="1" xr:uid="{00000000-0005-0000-0000-0000B2470000}"/>
    <cellStyle name="Comma [0] 5975" xfId="16411" hidden="1" xr:uid="{00000000-0005-0000-0000-0000B3470000}"/>
    <cellStyle name="Comma [0] 5975" xfId="45799" hidden="1" xr:uid="{00000000-0005-0000-0000-0000B4470000}"/>
    <cellStyle name="Comma [0] 5976" xfId="16279" hidden="1" xr:uid="{00000000-0005-0000-0000-0000B5470000}"/>
    <cellStyle name="Comma [0] 5976" xfId="45667" hidden="1" xr:uid="{00000000-0005-0000-0000-0000B6470000}"/>
    <cellStyle name="Comma [0] 5977" xfId="16399" hidden="1" xr:uid="{00000000-0005-0000-0000-0000B7470000}"/>
    <cellStyle name="Comma [0] 5977" xfId="45787" hidden="1" xr:uid="{00000000-0005-0000-0000-0000B8470000}"/>
    <cellStyle name="Comma [0] 5978" xfId="16339" hidden="1" xr:uid="{00000000-0005-0000-0000-0000B9470000}"/>
    <cellStyle name="Comma [0] 5978" xfId="45727" hidden="1" xr:uid="{00000000-0005-0000-0000-0000BA470000}"/>
    <cellStyle name="Comma [0] 5979" xfId="16373" hidden="1" xr:uid="{00000000-0005-0000-0000-0000BB470000}"/>
    <cellStyle name="Comma [0] 5979" xfId="45761" hidden="1" xr:uid="{00000000-0005-0000-0000-0000BC470000}"/>
    <cellStyle name="Comma [0] 598" xfId="5675" hidden="1" xr:uid="{00000000-0005-0000-0000-0000BD470000}"/>
    <cellStyle name="Comma [0] 598" xfId="35063" hidden="1" xr:uid="{00000000-0005-0000-0000-0000BE470000}"/>
    <cellStyle name="Comma [0] 5980" xfId="16386" hidden="1" xr:uid="{00000000-0005-0000-0000-0000BF470000}"/>
    <cellStyle name="Comma [0] 5980" xfId="45774" hidden="1" xr:uid="{00000000-0005-0000-0000-0000C0470000}"/>
    <cellStyle name="Comma [0] 5981" xfId="16414" hidden="1" xr:uid="{00000000-0005-0000-0000-0000C1470000}"/>
    <cellStyle name="Comma [0] 5981" xfId="45802" hidden="1" xr:uid="{00000000-0005-0000-0000-0000C2470000}"/>
    <cellStyle name="Comma [0] 5982" xfId="16377" hidden="1" xr:uid="{00000000-0005-0000-0000-0000C3470000}"/>
    <cellStyle name="Comma [0] 5982" xfId="45765" hidden="1" xr:uid="{00000000-0005-0000-0000-0000C4470000}"/>
    <cellStyle name="Comma [0] 5983" xfId="16337" hidden="1" xr:uid="{00000000-0005-0000-0000-0000C5470000}"/>
    <cellStyle name="Comma [0] 5983" xfId="45725" hidden="1" xr:uid="{00000000-0005-0000-0000-0000C6470000}"/>
    <cellStyle name="Comma [0] 5984" xfId="16417" hidden="1" xr:uid="{00000000-0005-0000-0000-0000C7470000}"/>
    <cellStyle name="Comma [0] 5984" xfId="45805" hidden="1" xr:uid="{00000000-0005-0000-0000-0000C8470000}"/>
    <cellStyle name="Comma [0] 5985" xfId="16419" hidden="1" xr:uid="{00000000-0005-0000-0000-0000C9470000}"/>
    <cellStyle name="Comma [0] 5985" xfId="45807" hidden="1" xr:uid="{00000000-0005-0000-0000-0000CA470000}"/>
    <cellStyle name="Comma [0] 5986" xfId="16138" hidden="1" xr:uid="{00000000-0005-0000-0000-0000CB470000}"/>
    <cellStyle name="Comma [0] 5986" xfId="45526" hidden="1" xr:uid="{00000000-0005-0000-0000-0000CC470000}"/>
    <cellStyle name="Comma [0] 5987" xfId="16120" hidden="1" xr:uid="{00000000-0005-0000-0000-0000CD470000}"/>
    <cellStyle name="Comma [0] 5987" xfId="45508" hidden="1" xr:uid="{00000000-0005-0000-0000-0000CE470000}"/>
    <cellStyle name="Comma [0] 5988" xfId="16423" hidden="1" xr:uid="{00000000-0005-0000-0000-0000CF470000}"/>
    <cellStyle name="Comma [0] 5988" xfId="45811" hidden="1" xr:uid="{00000000-0005-0000-0000-0000D0470000}"/>
    <cellStyle name="Comma [0] 5989" xfId="16430" hidden="1" xr:uid="{00000000-0005-0000-0000-0000D1470000}"/>
    <cellStyle name="Comma [0] 5989" xfId="45818" hidden="1" xr:uid="{00000000-0005-0000-0000-0000D2470000}"/>
    <cellStyle name="Comma [0] 599" xfId="5565" hidden="1" xr:uid="{00000000-0005-0000-0000-0000D3470000}"/>
    <cellStyle name="Comma [0] 599" xfId="34953" hidden="1" xr:uid="{00000000-0005-0000-0000-0000D4470000}"/>
    <cellStyle name="Comma [0] 5990" xfId="16432" hidden="1" xr:uid="{00000000-0005-0000-0000-0000D5470000}"/>
    <cellStyle name="Comma [0] 5990" xfId="45820" hidden="1" xr:uid="{00000000-0005-0000-0000-0000D6470000}"/>
    <cellStyle name="Comma [0] 5991" xfId="16422" hidden="1" xr:uid="{00000000-0005-0000-0000-0000D7470000}"/>
    <cellStyle name="Comma [0] 5991" xfId="45810" hidden="1" xr:uid="{00000000-0005-0000-0000-0000D8470000}"/>
    <cellStyle name="Comma [0] 5992" xfId="16428" hidden="1" xr:uid="{00000000-0005-0000-0000-0000D9470000}"/>
    <cellStyle name="Comma [0] 5992" xfId="45816" hidden="1" xr:uid="{00000000-0005-0000-0000-0000DA470000}"/>
    <cellStyle name="Comma [0] 5993" xfId="16435" hidden="1" xr:uid="{00000000-0005-0000-0000-0000DB470000}"/>
    <cellStyle name="Comma [0] 5993" xfId="45823" hidden="1" xr:uid="{00000000-0005-0000-0000-0000DC470000}"/>
    <cellStyle name="Comma [0] 5994" xfId="16437" hidden="1" xr:uid="{00000000-0005-0000-0000-0000DD470000}"/>
    <cellStyle name="Comma [0] 5994" xfId="45825" hidden="1" xr:uid="{00000000-0005-0000-0000-0000DE470000}"/>
    <cellStyle name="Comma [0] 5995" xfId="16212" hidden="1" xr:uid="{00000000-0005-0000-0000-0000DF470000}"/>
    <cellStyle name="Comma [0] 5995" xfId="45600" hidden="1" xr:uid="{00000000-0005-0000-0000-0000E0470000}"/>
    <cellStyle name="Comma [0] 5996" xfId="16168" hidden="1" xr:uid="{00000000-0005-0000-0000-0000E1470000}"/>
    <cellStyle name="Comma [0] 5996" xfId="45556" hidden="1" xr:uid="{00000000-0005-0000-0000-0000E2470000}"/>
    <cellStyle name="Comma [0] 5997" xfId="16448" hidden="1" xr:uid="{00000000-0005-0000-0000-0000E3470000}"/>
    <cellStyle name="Comma [0] 5997" xfId="45836" hidden="1" xr:uid="{00000000-0005-0000-0000-0000E4470000}"/>
    <cellStyle name="Comma [0] 5998" xfId="16457" hidden="1" xr:uid="{00000000-0005-0000-0000-0000E5470000}"/>
    <cellStyle name="Comma [0] 5998" xfId="45845" hidden="1" xr:uid="{00000000-0005-0000-0000-0000E6470000}"/>
    <cellStyle name="Comma [0] 5999" xfId="16468" hidden="1" xr:uid="{00000000-0005-0000-0000-0000E7470000}"/>
    <cellStyle name="Comma [0] 5999" xfId="45856" hidden="1" xr:uid="{00000000-0005-0000-0000-0000E8470000}"/>
    <cellStyle name="Comma [0] 6" xfId="1454" hidden="1" xr:uid="{00000000-0005-0000-0000-0000FC470000}"/>
    <cellStyle name="Comma [0] 6" xfId="784" hidden="1" xr:uid="{00000000-0005-0000-0000-0000F4470000}"/>
    <cellStyle name="Comma [0] 6" xfId="98" hidden="1" xr:uid="{00000000-0005-0000-0000-0000EC470000}"/>
    <cellStyle name="Comma [0] 6" xfId="610" hidden="1" xr:uid="{00000000-0005-0000-0000-0000EF470000}"/>
    <cellStyle name="Comma [0] 6" xfId="446" hidden="1" xr:uid="{00000000-0005-0000-0000-0000F0470000}"/>
    <cellStyle name="Comma [0] 6" xfId="262" hidden="1" xr:uid="{00000000-0005-0000-0000-0000EB470000}"/>
    <cellStyle name="Comma [0] 6" xfId="1473" hidden="1" xr:uid="{00000000-0005-0000-0000-0000F9470000}"/>
    <cellStyle name="Comma [0] 6" xfId="803" hidden="1" xr:uid="{00000000-0005-0000-0000-0000F1470000}"/>
    <cellStyle name="Comma [0] 6" xfId="630" hidden="1" xr:uid="{00000000-0005-0000-0000-0000EE470000}"/>
    <cellStyle name="Comma [0] 6" xfId="948" hidden="1" xr:uid="{00000000-0005-0000-0000-0000F3470000}"/>
    <cellStyle name="Comma [0] 6" xfId="1310" hidden="1" xr:uid="{00000000-0005-0000-0000-0000F6470000}"/>
    <cellStyle name="Comma [0] 6" xfId="1290" hidden="1" xr:uid="{00000000-0005-0000-0000-0000F7470000}"/>
    <cellStyle name="Comma [0] 6" xfId="968" hidden="1" xr:uid="{00000000-0005-0000-0000-0000F2470000}"/>
    <cellStyle name="Comma [0] 6" xfId="282" hidden="1" xr:uid="{00000000-0005-0000-0000-0000EA470000}"/>
    <cellStyle name="Comma [0] 6" xfId="1126" hidden="1" xr:uid="{00000000-0005-0000-0000-0000F8470000}"/>
    <cellStyle name="Comma [0] 6" xfId="1145" hidden="1" xr:uid="{00000000-0005-0000-0000-0000F5470000}"/>
    <cellStyle name="Comma [0] 6" xfId="465" hidden="1" xr:uid="{00000000-0005-0000-0000-0000ED470000}"/>
    <cellStyle name="Comma [0] 6" xfId="117" hidden="1" xr:uid="{00000000-0005-0000-0000-0000E9470000}"/>
    <cellStyle name="Comma [0] 6" xfId="1618" hidden="1" xr:uid="{00000000-0005-0000-0000-0000FB470000}"/>
    <cellStyle name="Comma [0] 6" xfId="63066" hidden="1" xr:uid="{00000000-0005-0000-0000-00001E480000}"/>
    <cellStyle name="Comma [0] 6" xfId="1638" hidden="1" xr:uid="{00000000-0005-0000-0000-0000FA470000}"/>
    <cellStyle name="Comma [0] 6" xfId="1966" hidden="1" xr:uid="{00000000-0005-0000-0000-0000FE470000}"/>
    <cellStyle name="Comma [0] 6" xfId="1946" hidden="1" xr:uid="{00000000-0005-0000-0000-0000FF470000}"/>
    <cellStyle name="Comma [0] 6" xfId="1782" hidden="1" xr:uid="{00000000-0005-0000-0000-000000480000}"/>
    <cellStyle name="Comma [0] 6" xfId="2132" hidden="1" xr:uid="{00000000-0005-0000-0000-000001480000}"/>
    <cellStyle name="Comma [0] 6" xfId="2296" hidden="1" xr:uid="{00000000-0005-0000-0000-000002480000}"/>
    <cellStyle name="Comma [0] 6" xfId="2277" hidden="1" xr:uid="{00000000-0005-0000-0000-000003480000}"/>
    <cellStyle name="Comma [0] 6" xfId="2113" hidden="1" xr:uid="{00000000-0005-0000-0000-000004480000}"/>
    <cellStyle name="Comma [0] 6" xfId="4450" hidden="1" xr:uid="{00000000-0005-0000-0000-000005480000}"/>
    <cellStyle name="Comma [0] 6" xfId="33839" hidden="1" xr:uid="{00000000-0005-0000-0000-000006480000}"/>
    <cellStyle name="Comma [0] 6" xfId="61186" hidden="1" xr:uid="{00000000-0005-0000-0000-000007480000}"/>
    <cellStyle name="Comma [0] 6" xfId="61268" hidden="1" xr:uid="{00000000-0005-0000-0000-000008480000}"/>
    <cellStyle name="Comma [0] 6" xfId="61352" hidden="1" xr:uid="{00000000-0005-0000-0000-000009480000}"/>
    <cellStyle name="Comma [0] 6" xfId="61434" hidden="1" xr:uid="{00000000-0005-0000-0000-00000A480000}"/>
    <cellStyle name="Comma [0] 6" xfId="61517" hidden="1" xr:uid="{00000000-0005-0000-0000-00000B480000}"/>
    <cellStyle name="Comma [0] 6" xfId="61599" hidden="1" xr:uid="{00000000-0005-0000-0000-00000C480000}"/>
    <cellStyle name="Comma [0] 6" xfId="1801" hidden="1" xr:uid="{00000000-0005-0000-0000-0000FD470000}"/>
    <cellStyle name="Comma [0] 6" xfId="62574" hidden="1" xr:uid="{00000000-0005-0000-0000-000018480000}"/>
    <cellStyle name="Comma [0] 6" xfId="61925" hidden="1" xr:uid="{00000000-0005-0000-0000-000010480000}"/>
    <cellStyle name="Comma [0] 6" xfId="62173" hidden="1" xr:uid="{00000000-0005-0000-0000-000013480000}"/>
    <cellStyle name="Comma [0] 6" xfId="62255" hidden="1" xr:uid="{00000000-0005-0000-0000-000014480000}"/>
    <cellStyle name="Comma [0] 6" xfId="61843" hidden="1" xr:uid="{00000000-0005-0000-0000-00000F480000}"/>
    <cellStyle name="Comma [0] 6" xfId="62984" hidden="1" xr:uid="{00000000-0005-0000-0000-00001D480000}"/>
    <cellStyle name="Comma [0] 6" xfId="62335" hidden="1" xr:uid="{00000000-0005-0000-0000-000015480000}"/>
    <cellStyle name="Comma [0] 6" xfId="62091" hidden="1" xr:uid="{00000000-0005-0000-0000-000012480000}"/>
    <cellStyle name="Comma [0] 6" xfId="62492" hidden="1" xr:uid="{00000000-0005-0000-0000-000017480000}"/>
    <cellStyle name="Comma [0] 6" xfId="62740" hidden="1" xr:uid="{00000000-0005-0000-0000-00001A480000}"/>
    <cellStyle name="Comma [0] 6" xfId="62822" hidden="1" xr:uid="{00000000-0005-0000-0000-00001B480000}"/>
    <cellStyle name="Comma [0] 6" xfId="62417" hidden="1" xr:uid="{00000000-0005-0000-0000-000016480000}"/>
    <cellStyle name="Comma [0] 6" xfId="61761" hidden="1" xr:uid="{00000000-0005-0000-0000-00000E480000}"/>
    <cellStyle name="Comma [0] 6" xfId="62904" hidden="1" xr:uid="{00000000-0005-0000-0000-00001C480000}"/>
    <cellStyle name="Comma [0] 6" xfId="62658" hidden="1" xr:uid="{00000000-0005-0000-0000-000019480000}"/>
    <cellStyle name="Comma [0] 6" xfId="62009" hidden="1" xr:uid="{00000000-0005-0000-0000-000011480000}"/>
    <cellStyle name="Comma [0] 6" xfId="61679" hidden="1" xr:uid="{00000000-0005-0000-0000-00000D480000}"/>
    <cellStyle name="Comma [0] 60" xfId="4655" hidden="1" xr:uid="{00000000-0005-0000-0000-00001F480000}"/>
    <cellStyle name="Comma [0] 60" xfId="34043" hidden="1" xr:uid="{00000000-0005-0000-0000-000020480000}"/>
    <cellStyle name="Comma [0] 600" xfId="5663" hidden="1" xr:uid="{00000000-0005-0000-0000-000021480000}"/>
    <cellStyle name="Comma [0] 600" xfId="35051" hidden="1" xr:uid="{00000000-0005-0000-0000-000022480000}"/>
    <cellStyle name="Comma [0] 6000" xfId="16474" hidden="1" xr:uid="{00000000-0005-0000-0000-000023480000}"/>
    <cellStyle name="Comma [0] 6000" xfId="45862" hidden="1" xr:uid="{00000000-0005-0000-0000-000024480000}"/>
    <cellStyle name="Comma [0] 6001" xfId="16456" hidden="1" xr:uid="{00000000-0005-0000-0000-000025480000}"/>
    <cellStyle name="Comma [0] 6001" xfId="45844" hidden="1" xr:uid="{00000000-0005-0000-0000-000026480000}"/>
    <cellStyle name="Comma [0] 6002" xfId="16466" hidden="1" xr:uid="{00000000-0005-0000-0000-000027480000}"/>
    <cellStyle name="Comma [0] 6002" xfId="45854" hidden="1" xr:uid="{00000000-0005-0000-0000-000028480000}"/>
    <cellStyle name="Comma [0] 6003" xfId="16486" hidden="1" xr:uid="{00000000-0005-0000-0000-000029480000}"/>
    <cellStyle name="Comma [0] 6003" xfId="45874" hidden="1" xr:uid="{00000000-0005-0000-0000-00002A480000}"/>
    <cellStyle name="Comma [0] 6004" xfId="16488" hidden="1" xr:uid="{00000000-0005-0000-0000-00002B480000}"/>
    <cellStyle name="Comma [0] 6004" xfId="45876" hidden="1" xr:uid="{00000000-0005-0000-0000-00002C480000}"/>
    <cellStyle name="Comma [0] 6005" xfId="16439" hidden="1" xr:uid="{00000000-0005-0000-0000-00002D480000}"/>
    <cellStyle name="Comma [0] 6005" xfId="45827" hidden="1" xr:uid="{00000000-0005-0000-0000-00002E480000}"/>
    <cellStyle name="Comma [0] 6006" xfId="16133" hidden="1" xr:uid="{00000000-0005-0000-0000-00002F480000}"/>
    <cellStyle name="Comma [0] 6006" xfId="45521" hidden="1" xr:uid="{00000000-0005-0000-0000-000030480000}"/>
    <cellStyle name="Comma [0] 6007" xfId="16442" hidden="1" xr:uid="{00000000-0005-0000-0000-000031480000}"/>
    <cellStyle name="Comma [0] 6007" xfId="45830" hidden="1" xr:uid="{00000000-0005-0000-0000-000032480000}"/>
    <cellStyle name="Comma [0] 6008" xfId="16167" hidden="1" xr:uid="{00000000-0005-0000-0000-000033480000}"/>
    <cellStyle name="Comma [0] 6008" xfId="45555" hidden="1" xr:uid="{00000000-0005-0000-0000-000034480000}"/>
    <cellStyle name="Comma [0] 6009" xfId="16166" hidden="1" xr:uid="{00000000-0005-0000-0000-000035480000}"/>
    <cellStyle name="Comma [0] 6009" xfId="45554" hidden="1" xr:uid="{00000000-0005-0000-0000-000036480000}"/>
    <cellStyle name="Comma [0] 601" xfId="5555" hidden="1" xr:uid="{00000000-0005-0000-0000-000037480000}"/>
    <cellStyle name="Comma [0] 601" xfId="34943" hidden="1" xr:uid="{00000000-0005-0000-0000-000038480000}"/>
    <cellStyle name="Comma [0] 6010" xfId="16493" hidden="1" xr:uid="{00000000-0005-0000-0000-000039480000}"/>
    <cellStyle name="Comma [0] 6010" xfId="45881" hidden="1" xr:uid="{00000000-0005-0000-0000-00003A480000}"/>
    <cellStyle name="Comma [0] 6011" xfId="16135" hidden="1" xr:uid="{00000000-0005-0000-0000-00003B480000}"/>
    <cellStyle name="Comma [0] 6011" xfId="45523" hidden="1" xr:uid="{00000000-0005-0000-0000-00003C480000}"/>
    <cellStyle name="Comma [0] 6012" xfId="16169" hidden="1" xr:uid="{00000000-0005-0000-0000-00003D480000}"/>
    <cellStyle name="Comma [0] 6012" xfId="45557" hidden="1" xr:uid="{00000000-0005-0000-0000-00003E480000}"/>
    <cellStyle name="Comma [0] 6013" xfId="16505" hidden="1" xr:uid="{00000000-0005-0000-0000-00003F480000}"/>
    <cellStyle name="Comma [0] 6013" xfId="45893" hidden="1" xr:uid="{00000000-0005-0000-0000-000040480000}"/>
    <cellStyle name="Comma [0] 6014" xfId="16507" hidden="1" xr:uid="{00000000-0005-0000-0000-000041480000}"/>
    <cellStyle name="Comma [0] 6014" xfId="45895" hidden="1" xr:uid="{00000000-0005-0000-0000-000042480000}"/>
    <cellStyle name="Comma [0] 6015" xfId="16496" hidden="1" xr:uid="{00000000-0005-0000-0000-000043480000}"/>
    <cellStyle name="Comma [0] 6015" xfId="45884" hidden="1" xr:uid="{00000000-0005-0000-0000-000044480000}"/>
    <cellStyle name="Comma [0] 6016" xfId="16504" hidden="1" xr:uid="{00000000-0005-0000-0000-000045480000}"/>
    <cellStyle name="Comma [0] 6016" xfId="45892" hidden="1" xr:uid="{00000000-0005-0000-0000-000046480000}"/>
    <cellStyle name="Comma [0] 6017" xfId="16131" hidden="1" xr:uid="{00000000-0005-0000-0000-000047480000}"/>
    <cellStyle name="Comma [0] 6017" xfId="45519" hidden="1" xr:uid="{00000000-0005-0000-0000-000048480000}"/>
    <cellStyle name="Comma [0] 6018" xfId="16490" hidden="1" xr:uid="{00000000-0005-0000-0000-000049480000}"/>
    <cellStyle name="Comma [0] 6018" xfId="45878" hidden="1" xr:uid="{00000000-0005-0000-0000-00004A480000}"/>
    <cellStyle name="Comma [0] 6019" xfId="16523" hidden="1" xr:uid="{00000000-0005-0000-0000-00004B480000}"/>
    <cellStyle name="Comma [0] 6019" xfId="45911" hidden="1" xr:uid="{00000000-0005-0000-0000-00004C480000}"/>
    <cellStyle name="Comma [0] 602" xfId="5707" hidden="1" xr:uid="{00000000-0005-0000-0000-00004D480000}"/>
    <cellStyle name="Comma [0] 602" xfId="35095" hidden="1" xr:uid="{00000000-0005-0000-0000-00004E480000}"/>
    <cellStyle name="Comma [0] 6020" xfId="16531" hidden="1" xr:uid="{00000000-0005-0000-0000-00004F480000}"/>
    <cellStyle name="Comma [0] 6020" xfId="45919" hidden="1" xr:uid="{00000000-0005-0000-0000-000050480000}"/>
    <cellStyle name="Comma [0] 6021" xfId="16440" hidden="1" xr:uid="{00000000-0005-0000-0000-000051480000}"/>
    <cellStyle name="Comma [0] 6021" xfId="45828" hidden="1" xr:uid="{00000000-0005-0000-0000-000052480000}"/>
    <cellStyle name="Comma [0] 6022" xfId="16519" hidden="1" xr:uid="{00000000-0005-0000-0000-000053480000}"/>
    <cellStyle name="Comma [0] 6022" xfId="45907" hidden="1" xr:uid="{00000000-0005-0000-0000-000054480000}"/>
    <cellStyle name="Comma [0] 6023" xfId="16540" hidden="1" xr:uid="{00000000-0005-0000-0000-000055480000}"/>
    <cellStyle name="Comma [0] 6023" xfId="45928" hidden="1" xr:uid="{00000000-0005-0000-0000-000056480000}"/>
    <cellStyle name="Comma [0] 6024" xfId="16542" hidden="1" xr:uid="{00000000-0005-0000-0000-000057480000}"/>
    <cellStyle name="Comma [0] 6024" xfId="45930" hidden="1" xr:uid="{00000000-0005-0000-0000-000058480000}"/>
    <cellStyle name="Comma [0] 6025" xfId="16501" hidden="1" xr:uid="{00000000-0005-0000-0000-000059480000}"/>
    <cellStyle name="Comma [0] 6025" xfId="45889" hidden="1" xr:uid="{00000000-0005-0000-0000-00005A480000}"/>
    <cellStyle name="Comma [0] 6026" xfId="16446" hidden="1" xr:uid="{00000000-0005-0000-0000-00005B480000}"/>
    <cellStyle name="Comma [0] 6026" xfId="45834" hidden="1" xr:uid="{00000000-0005-0000-0000-00005C480000}"/>
    <cellStyle name="Comma [0] 6027" xfId="16499" hidden="1" xr:uid="{00000000-0005-0000-0000-00005D480000}"/>
    <cellStyle name="Comma [0] 6027" xfId="45887" hidden="1" xr:uid="{00000000-0005-0000-0000-00005E480000}"/>
    <cellStyle name="Comma [0] 6028" xfId="16483" hidden="1" xr:uid="{00000000-0005-0000-0000-00005F480000}"/>
    <cellStyle name="Comma [0] 6028" xfId="45871" hidden="1" xr:uid="{00000000-0005-0000-0000-000060480000}"/>
    <cellStyle name="Comma [0] 6029" xfId="16479" hidden="1" xr:uid="{00000000-0005-0000-0000-000061480000}"/>
    <cellStyle name="Comma [0] 6029" xfId="45867" hidden="1" xr:uid="{00000000-0005-0000-0000-000062480000}"/>
    <cellStyle name="Comma [0] 603" xfId="5661" hidden="1" xr:uid="{00000000-0005-0000-0000-000063480000}"/>
    <cellStyle name="Comma [0] 603" xfId="35049" hidden="1" xr:uid="{00000000-0005-0000-0000-000064480000}"/>
    <cellStyle name="Comma [0] 6030" xfId="16550" hidden="1" xr:uid="{00000000-0005-0000-0000-000065480000}"/>
    <cellStyle name="Comma [0] 6030" xfId="45938" hidden="1" xr:uid="{00000000-0005-0000-0000-000066480000}"/>
    <cellStyle name="Comma [0] 6031" xfId="16123" hidden="1" xr:uid="{00000000-0005-0000-0000-000067480000}"/>
    <cellStyle name="Comma [0] 6031" xfId="45511" hidden="1" xr:uid="{00000000-0005-0000-0000-000068480000}"/>
    <cellStyle name="Comma [0] 6032" xfId="16211" hidden="1" xr:uid="{00000000-0005-0000-0000-000069480000}"/>
    <cellStyle name="Comma [0] 6032" xfId="45599" hidden="1" xr:uid="{00000000-0005-0000-0000-00006A480000}"/>
    <cellStyle name="Comma [0] 6033" xfId="16558" hidden="1" xr:uid="{00000000-0005-0000-0000-00006B480000}"/>
    <cellStyle name="Comma [0] 6033" xfId="45946" hidden="1" xr:uid="{00000000-0005-0000-0000-00006C480000}"/>
    <cellStyle name="Comma [0] 6034" xfId="16560" hidden="1" xr:uid="{00000000-0005-0000-0000-00006D480000}"/>
    <cellStyle name="Comma [0] 6034" xfId="45948" hidden="1" xr:uid="{00000000-0005-0000-0000-00006E480000}"/>
    <cellStyle name="Comma [0] 6035" xfId="16509" hidden="1" xr:uid="{00000000-0005-0000-0000-00006F480000}"/>
    <cellStyle name="Comma [0] 6035" xfId="45897" hidden="1" xr:uid="{00000000-0005-0000-0000-000070480000}"/>
    <cellStyle name="Comma [0] 6036" xfId="16485" hidden="1" xr:uid="{00000000-0005-0000-0000-000071480000}"/>
    <cellStyle name="Comma [0] 6036" xfId="45873" hidden="1" xr:uid="{00000000-0005-0000-0000-000072480000}"/>
    <cellStyle name="Comma [0] 6037" xfId="16520" hidden="1" xr:uid="{00000000-0005-0000-0000-000073480000}"/>
    <cellStyle name="Comma [0] 6037" xfId="45908" hidden="1" xr:uid="{00000000-0005-0000-0000-000074480000}"/>
    <cellStyle name="Comma [0] 6038" xfId="16452" hidden="1" xr:uid="{00000000-0005-0000-0000-000075480000}"/>
    <cellStyle name="Comma [0] 6038" xfId="45840" hidden="1" xr:uid="{00000000-0005-0000-0000-000076480000}"/>
    <cellStyle name="Comma [0] 6039" xfId="16522" hidden="1" xr:uid="{00000000-0005-0000-0000-000077480000}"/>
    <cellStyle name="Comma [0] 6039" xfId="45910" hidden="1" xr:uid="{00000000-0005-0000-0000-000078480000}"/>
    <cellStyle name="Comma [0] 604" xfId="5630" hidden="1" xr:uid="{00000000-0005-0000-0000-000079480000}"/>
    <cellStyle name="Comma [0] 604" xfId="35018" hidden="1" xr:uid="{00000000-0005-0000-0000-00007A480000}"/>
    <cellStyle name="Comma [0] 6040" xfId="16567" hidden="1" xr:uid="{00000000-0005-0000-0000-00007B480000}"/>
    <cellStyle name="Comma [0] 6040" xfId="45955" hidden="1" xr:uid="{00000000-0005-0000-0000-00007C480000}"/>
    <cellStyle name="Comma [0] 6041" xfId="16510" hidden="1" xr:uid="{00000000-0005-0000-0000-00007D480000}"/>
    <cellStyle name="Comma [0] 6041" xfId="45898" hidden="1" xr:uid="{00000000-0005-0000-0000-00007E480000}"/>
    <cellStyle name="Comma [0] 6042" xfId="16467" hidden="1" xr:uid="{00000000-0005-0000-0000-00007F480000}"/>
    <cellStyle name="Comma [0] 6042" xfId="45855" hidden="1" xr:uid="{00000000-0005-0000-0000-000080480000}"/>
    <cellStyle name="Comma [0] 6043" xfId="16573" hidden="1" xr:uid="{00000000-0005-0000-0000-000081480000}"/>
    <cellStyle name="Comma [0] 6043" xfId="45961" hidden="1" xr:uid="{00000000-0005-0000-0000-000082480000}"/>
    <cellStyle name="Comma [0] 6044" xfId="16575" hidden="1" xr:uid="{00000000-0005-0000-0000-000083480000}"/>
    <cellStyle name="Comma [0] 6044" xfId="45963" hidden="1" xr:uid="{00000000-0005-0000-0000-000084480000}"/>
    <cellStyle name="Comma [0] 6045" xfId="16528" hidden="1" xr:uid="{00000000-0005-0000-0000-000085480000}"/>
    <cellStyle name="Comma [0] 6045" xfId="45916" hidden="1" xr:uid="{00000000-0005-0000-0000-000086480000}"/>
    <cellStyle name="Comma [0] 6046" xfId="16534" hidden="1" xr:uid="{00000000-0005-0000-0000-000087480000}"/>
    <cellStyle name="Comma [0] 6046" xfId="45922" hidden="1" xr:uid="{00000000-0005-0000-0000-000088480000}"/>
    <cellStyle name="Comma [0] 6047" xfId="16160" hidden="1" xr:uid="{00000000-0005-0000-0000-000089480000}"/>
    <cellStyle name="Comma [0] 6047" xfId="45548" hidden="1" xr:uid="{00000000-0005-0000-0000-00008A480000}"/>
    <cellStyle name="Comma [0] 6048" xfId="16484" hidden="1" xr:uid="{00000000-0005-0000-0000-00008B480000}"/>
    <cellStyle name="Comma [0] 6048" xfId="45872" hidden="1" xr:uid="{00000000-0005-0000-0000-00008C480000}"/>
    <cellStyle name="Comma [0] 6049" xfId="16492" hidden="1" xr:uid="{00000000-0005-0000-0000-00008D480000}"/>
    <cellStyle name="Comma [0] 6049" xfId="45880" hidden="1" xr:uid="{00000000-0005-0000-0000-00008E480000}"/>
    <cellStyle name="Comma [0] 605" xfId="5711" hidden="1" xr:uid="{00000000-0005-0000-0000-00008F480000}"/>
    <cellStyle name="Comma [0] 605" xfId="35099" hidden="1" xr:uid="{00000000-0005-0000-0000-000090480000}"/>
    <cellStyle name="Comma [0] 6050" xfId="16581" hidden="1" xr:uid="{00000000-0005-0000-0000-000091480000}"/>
    <cellStyle name="Comma [0] 6050" xfId="45969" hidden="1" xr:uid="{00000000-0005-0000-0000-000092480000}"/>
    <cellStyle name="Comma [0] 6051" xfId="16495" hidden="1" xr:uid="{00000000-0005-0000-0000-000093480000}"/>
    <cellStyle name="Comma [0] 6051" xfId="45883" hidden="1" xr:uid="{00000000-0005-0000-0000-000094480000}"/>
    <cellStyle name="Comma [0] 6052" xfId="16455" hidden="1" xr:uid="{00000000-0005-0000-0000-000095480000}"/>
    <cellStyle name="Comma [0] 6052" xfId="45843" hidden="1" xr:uid="{00000000-0005-0000-0000-000096480000}"/>
    <cellStyle name="Comma [0] 6053" xfId="16586" hidden="1" xr:uid="{00000000-0005-0000-0000-000097480000}"/>
    <cellStyle name="Comma [0] 6053" xfId="45974" hidden="1" xr:uid="{00000000-0005-0000-0000-000098480000}"/>
    <cellStyle name="Comma [0] 6054" xfId="16588" hidden="1" xr:uid="{00000000-0005-0000-0000-000099480000}"/>
    <cellStyle name="Comma [0] 6054" xfId="45976" hidden="1" xr:uid="{00000000-0005-0000-0000-00009A480000}"/>
    <cellStyle name="Comma [0] 6055" xfId="16547" hidden="1" xr:uid="{00000000-0005-0000-0000-00009B480000}"/>
    <cellStyle name="Comma [0] 6055" xfId="45935" hidden="1" xr:uid="{00000000-0005-0000-0000-00009C480000}"/>
    <cellStyle name="Comma [0] 6056" xfId="16553" hidden="1" xr:uid="{00000000-0005-0000-0000-00009D480000}"/>
    <cellStyle name="Comma [0] 6056" xfId="45941" hidden="1" xr:uid="{00000000-0005-0000-0000-00009E480000}"/>
    <cellStyle name="Comma [0] 6057" xfId="16454" hidden="1" xr:uid="{00000000-0005-0000-0000-00009F480000}"/>
    <cellStyle name="Comma [0] 6057" xfId="45842" hidden="1" xr:uid="{00000000-0005-0000-0000-0000A0480000}"/>
    <cellStyle name="Comma [0] 6058" xfId="16535" hidden="1" xr:uid="{00000000-0005-0000-0000-0000A1480000}"/>
    <cellStyle name="Comma [0] 6058" xfId="45923" hidden="1" xr:uid="{00000000-0005-0000-0000-0000A2480000}"/>
    <cellStyle name="Comma [0] 6059" xfId="16514" hidden="1" xr:uid="{00000000-0005-0000-0000-0000A3480000}"/>
    <cellStyle name="Comma [0] 6059" xfId="45902" hidden="1" xr:uid="{00000000-0005-0000-0000-0000A4480000}"/>
    <cellStyle name="Comma [0] 606" xfId="5713" hidden="1" xr:uid="{00000000-0005-0000-0000-0000A5480000}"/>
    <cellStyle name="Comma [0] 606" xfId="35101" hidden="1" xr:uid="{00000000-0005-0000-0000-0000A6480000}"/>
    <cellStyle name="Comma [0] 6060" xfId="16592" hidden="1" xr:uid="{00000000-0005-0000-0000-0000A7480000}"/>
    <cellStyle name="Comma [0] 6060" xfId="45980" hidden="1" xr:uid="{00000000-0005-0000-0000-0000A8480000}"/>
    <cellStyle name="Comma [0] 6061" xfId="16533" hidden="1" xr:uid="{00000000-0005-0000-0000-0000A9480000}"/>
    <cellStyle name="Comma [0] 6061" xfId="45921" hidden="1" xr:uid="{00000000-0005-0000-0000-0000AA480000}"/>
    <cellStyle name="Comma [0] 6062" xfId="16471" hidden="1" xr:uid="{00000000-0005-0000-0000-0000AB480000}"/>
    <cellStyle name="Comma [0] 6062" xfId="45859" hidden="1" xr:uid="{00000000-0005-0000-0000-0000AC480000}"/>
    <cellStyle name="Comma [0] 6063" xfId="16599" hidden="1" xr:uid="{00000000-0005-0000-0000-0000AD480000}"/>
    <cellStyle name="Comma [0] 6063" xfId="45987" hidden="1" xr:uid="{00000000-0005-0000-0000-0000AE480000}"/>
    <cellStyle name="Comma [0] 6064" xfId="16601" hidden="1" xr:uid="{00000000-0005-0000-0000-0000AF480000}"/>
    <cellStyle name="Comma [0] 6064" xfId="45989" hidden="1" xr:uid="{00000000-0005-0000-0000-0000B0480000}"/>
    <cellStyle name="Comma [0] 6065" xfId="16565" hidden="1" xr:uid="{00000000-0005-0000-0000-0000B1480000}"/>
    <cellStyle name="Comma [0] 6065" xfId="45953" hidden="1" xr:uid="{00000000-0005-0000-0000-0000B2480000}"/>
    <cellStyle name="Comma [0] 6066" xfId="16570" hidden="1" xr:uid="{00000000-0005-0000-0000-0000B3480000}"/>
    <cellStyle name="Comma [0] 6066" xfId="45958" hidden="1" xr:uid="{00000000-0005-0000-0000-0000B4480000}"/>
    <cellStyle name="Comma [0] 6067" xfId="16134" hidden="1" xr:uid="{00000000-0005-0000-0000-0000B5480000}"/>
    <cellStyle name="Comma [0] 6067" xfId="45522" hidden="1" xr:uid="{00000000-0005-0000-0000-0000B6480000}"/>
    <cellStyle name="Comma [0] 6068" xfId="16554" hidden="1" xr:uid="{00000000-0005-0000-0000-0000B7480000}"/>
    <cellStyle name="Comma [0] 6068" xfId="45942" hidden="1" xr:uid="{00000000-0005-0000-0000-0000B8480000}"/>
    <cellStyle name="Comma [0] 6069" xfId="16459" hidden="1" xr:uid="{00000000-0005-0000-0000-0000B9480000}"/>
    <cellStyle name="Comma [0] 6069" xfId="45847" hidden="1" xr:uid="{00000000-0005-0000-0000-0000BA480000}"/>
    <cellStyle name="Comma [0] 607" xfId="5699" hidden="1" xr:uid="{00000000-0005-0000-0000-0000BB480000}"/>
    <cellStyle name="Comma [0] 607" xfId="35087" hidden="1" xr:uid="{00000000-0005-0000-0000-0000BC480000}"/>
    <cellStyle name="Comma [0] 6070" xfId="16605" hidden="1" xr:uid="{00000000-0005-0000-0000-0000BD480000}"/>
    <cellStyle name="Comma [0] 6070" xfId="45993" hidden="1" xr:uid="{00000000-0005-0000-0000-0000BE480000}"/>
    <cellStyle name="Comma [0] 6071" xfId="16552" hidden="1" xr:uid="{00000000-0005-0000-0000-0000BF480000}"/>
    <cellStyle name="Comma [0] 6071" xfId="45940" hidden="1" xr:uid="{00000000-0005-0000-0000-0000C0480000}"/>
    <cellStyle name="Comma [0] 6072" xfId="16491" hidden="1" xr:uid="{00000000-0005-0000-0000-0000C1480000}"/>
    <cellStyle name="Comma [0] 6072" xfId="45879" hidden="1" xr:uid="{00000000-0005-0000-0000-0000C2480000}"/>
    <cellStyle name="Comma [0] 6073" xfId="16609" hidden="1" xr:uid="{00000000-0005-0000-0000-0000C3480000}"/>
    <cellStyle name="Comma [0] 6073" xfId="45997" hidden="1" xr:uid="{00000000-0005-0000-0000-0000C4480000}"/>
    <cellStyle name="Comma [0] 6074" xfId="16611" hidden="1" xr:uid="{00000000-0005-0000-0000-0000C5480000}"/>
    <cellStyle name="Comma [0] 6074" xfId="45999" hidden="1" xr:uid="{00000000-0005-0000-0000-0000C6480000}"/>
    <cellStyle name="Comma [0] 6075" xfId="16579" hidden="1" xr:uid="{00000000-0005-0000-0000-0000C7480000}"/>
    <cellStyle name="Comma [0] 6075" xfId="45967" hidden="1" xr:uid="{00000000-0005-0000-0000-0000C8480000}"/>
    <cellStyle name="Comma [0] 6076" xfId="16583" hidden="1" xr:uid="{00000000-0005-0000-0000-0000C9480000}"/>
    <cellStyle name="Comma [0] 6076" xfId="45971" hidden="1" xr:uid="{00000000-0005-0000-0000-0000CA480000}"/>
    <cellStyle name="Comma [0] 6077" xfId="16473" hidden="1" xr:uid="{00000000-0005-0000-0000-0000CB480000}"/>
    <cellStyle name="Comma [0] 6077" xfId="45861" hidden="1" xr:uid="{00000000-0005-0000-0000-0000CC480000}"/>
    <cellStyle name="Comma [0] 6078" xfId="16571" hidden="1" xr:uid="{00000000-0005-0000-0000-0000CD480000}"/>
    <cellStyle name="Comma [0] 6078" xfId="45959" hidden="1" xr:uid="{00000000-0005-0000-0000-0000CE480000}"/>
    <cellStyle name="Comma [0] 6079" xfId="16463" hidden="1" xr:uid="{00000000-0005-0000-0000-0000CF480000}"/>
    <cellStyle name="Comma [0] 6079" xfId="45851" hidden="1" xr:uid="{00000000-0005-0000-0000-0000D0480000}"/>
    <cellStyle name="Comma [0] 608" xfId="5686" hidden="1" xr:uid="{00000000-0005-0000-0000-0000D1480000}"/>
    <cellStyle name="Comma [0] 608" xfId="35074" hidden="1" xr:uid="{00000000-0005-0000-0000-0000D2480000}"/>
    <cellStyle name="Comma [0] 6080" xfId="16615" hidden="1" xr:uid="{00000000-0005-0000-0000-0000D3480000}"/>
    <cellStyle name="Comma [0] 6080" xfId="46003" hidden="1" xr:uid="{00000000-0005-0000-0000-0000D4480000}"/>
    <cellStyle name="Comma [0] 6081" xfId="16569" hidden="1" xr:uid="{00000000-0005-0000-0000-0000D5480000}"/>
    <cellStyle name="Comma [0] 6081" xfId="45957" hidden="1" xr:uid="{00000000-0005-0000-0000-0000D6480000}"/>
    <cellStyle name="Comma [0] 6082" xfId="16538" hidden="1" xr:uid="{00000000-0005-0000-0000-0000D7480000}"/>
    <cellStyle name="Comma [0] 6082" xfId="45926" hidden="1" xr:uid="{00000000-0005-0000-0000-0000D8480000}"/>
    <cellStyle name="Comma [0] 6083" xfId="16619" hidden="1" xr:uid="{00000000-0005-0000-0000-0000D9480000}"/>
    <cellStyle name="Comma [0] 6083" xfId="46007" hidden="1" xr:uid="{00000000-0005-0000-0000-0000DA480000}"/>
    <cellStyle name="Comma [0] 6084" xfId="16621" hidden="1" xr:uid="{00000000-0005-0000-0000-0000DB480000}"/>
    <cellStyle name="Comma [0] 6084" xfId="46009" hidden="1" xr:uid="{00000000-0005-0000-0000-0000DC480000}"/>
    <cellStyle name="Comma [0] 6085" xfId="16607" hidden="1" xr:uid="{00000000-0005-0000-0000-0000DD480000}"/>
    <cellStyle name="Comma [0] 6085" xfId="45995" hidden="1" xr:uid="{00000000-0005-0000-0000-0000DE480000}"/>
    <cellStyle name="Comma [0] 6086" xfId="16594" hidden="1" xr:uid="{00000000-0005-0000-0000-0000DF480000}"/>
    <cellStyle name="Comma [0] 6086" xfId="45982" hidden="1" xr:uid="{00000000-0005-0000-0000-0000E0480000}"/>
    <cellStyle name="Comma [0] 6087" xfId="16618" hidden="1" xr:uid="{00000000-0005-0000-0000-0000E1480000}"/>
    <cellStyle name="Comma [0] 6087" xfId="46006" hidden="1" xr:uid="{00000000-0005-0000-0000-0000E2480000}"/>
    <cellStyle name="Comma [0] 6088" xfId="16584" hidden="1" xr:uid="{00000000-0005-0000-0000-0000E3480000}"/>
    <cellStyle name="Comma [0] 6088" xfId="45972" hidden="1" xr:uid="{00000000-0005-0000-0000-0000E4480000}"/>
    <cellStyle name="Comma [0] 6089" xfId="16556" hidden="1" xr:uid="{00000000-0005-0000-0000-0000E5480000}"/>
    <cellStyle name="Comma [0] 6089" xfId="45944" hidden="1" xr:uid="{00000000-0005-0000-0000-0000E6480000}"/>
    <cellStyle name="Comma [0] 609" xfId="5710" hidden="1" xr:uid="{00000000-0005-0000-0000-0000E7480000}"/>
    <cellStyle name="Comma [0] 609" xfId="35098" hidden="1" xr:uid="{00000000-0005-0000-0000-0000E8480000}"/>
    <cellStyle name="Comma [0] 6090" xfId="16623" hidden="1" xr:uid="{00000000-0005-0000-0000-0000E9480000}"/>
    <cellStyle name="Comma [0] 6090" xfId="46011" hidden="1" xr:uid="{00000000-0005-0000-0000-0000EA480000}"/>
    <cellStyle name="Comma [0] 6091" xfId="16580" hidden="1" xr:uid="{00000000-0005-0000-0000-0000EB480000}"/>
    <cellStyle name="Comma [0] 6091" xfId="45968" hidden="1" xr:uid="{00000000-0005-0000-0000-0000EC480000}"/>
    <cellStyle name="Comma [0] 6092" xfId="16614" hidden="1" xr:uid="{00000000-0005-0000-0000-0000ED480000}"/>
    <cellStyle name="Comma [0] 6092" xfId="46002" hidden="1" xr:uid="{00000000-0005-0000-0000-0000EE480000}"/>
    <cellStyle name="Comma [0] 6093" xfId="16627" hidden="1" xr:uid="{00000000-0005-0000-0000-0000EF480000}"/>
    <cellStyle name="Comma [0] 6093" xfId="46015" hidden="1" xr:uid="{00000000-0005-0000-0000-0000F0480000}"/>
    <cellStyle name="Comma [0] 6094" xfId="16629" hidden="1" xr:uid="{00000000-0005-0000-0000-0000F1480000}"/>
    <cellStyle name="Comma [0] 6094" xfId="46017" hidden="1" xr:uid="{00000000-0005-0000-0000-0000F2480000}"/>
    <cellStyle name="Comma [0] 6095" xfId="16497" hidden="1" xr:uid="{00000000-0005-0000-0000-0000F3480000}"/>
    <cellStyle name="Comma [0] 6095" xfId="45885" hidden="1" xr:uid="{00000000-0005-0000-0000-0000F4480000}"/>
    <cellStyle name="Comma [0] 6096" xfId="16617" hidden="1" xr:uid="{00000000-0005-0000-0000-0000F5480000}"/>
    <cellStyle name="Comma [0] 6096" xfId="46005" hidden="1" xr:uid="{00000000-0005-0000-0000-0000F6480000}"/>
    <cellStyle name="Comma [0] 6097" xfId="16557" hidden="1" xr:uid="{00000000-0005-0000-0000-0000F7480000}"/>
    <cellStyle name="Comma [0] 6097" xfId="45945" hidden="1" xr:uid="{00000000-0005-0000-0000-0000F8480000}"/>
    <cellStyle name="Comma [0] 6098" xfId="16591" hidden="1" xr:uid="{00000000-0005-0000-0000-0000F9480000}"/>
    <cellStyle name="Comma [0] 6098" xfId="45979" hidden="1" xr:uid="{00000000-0005-0000-0000-0000FA480000}"/>
    <cellStyle name="Comma [0] 6099" xfId="16604" hidden="1" xr:uid="{00000000-0005-0000-0000-0000FB480000}"/>
    <cellStyle name="Comma [0] 6099" xfId="45992" hidden="1" xr:uid="{00000000-0005-0000-0000-0000FC480000}"/>
    <cellStyle name="Comma [0] 61" xfId="4644" hidden="1" xr:uid="{00000000-0005-0000-0000-0000FD480000}"/>
    <cellStyle name="Comma [0] 61" xfId="34032" hidden="1" xr:uid="{00000000-0005-0000-0000-0000FE480000}"/>
    <cellStyle name="Comma [0] 610" xfId="5676" hidden="1" xr:uid="{00000000-0005-0000-0000-0000FF480000}"/>
    <cellStyle name="Comma [0] 610" xfId="35064" hidden="1" xr:uid="{00000000-0005-0000-0000-000000490000}"/>
    <cellStyle name="Comma [0] 6100" xfId="16632" hidden="1" xr:uid="{00000000-0005-0000-0000-000001490000}"/>
    <cellStyle name="Comma [0] 6100" xfId="46020" hidden="1" xr:uid="{00000000-0005-0000-0000-000002490000}"/>
    <cellStyle name="Comma [0] 6101" xfId="16595" hidden="1" xr:uid="{00000000-0005-0000-0000-000003490000}"/>
    <cellStyle name="Comma [0] 6101" xfId="45983" hidden="1" xr:uid="{00000000-0005-0000-0000-000004490000}"/>
    <cellStyle name="Comma [0] 6102" xfId="16555" hidden="1" xr:uid="{00000000-0005-0000-0000-000005490000}"/>
    <cellStyle name="Comma [0] 6102" xfId="45943" hidden="1" xr:uid="{00000000-0005-0000-0000-000006490000}"/>
    <cellStyle name="Comma [0] 6103" xfId="16634" hidden="1" xr:uid="{00000000-0005-0000-0000-000007490000}"/>
    <cellStyle name="Comma [0] 6103" xfId="46022" hidden="1" xr:uid="{00000000-0005-0000-0000-000008490000}"/>
    <cellStyle name="Comma [0] 6104" xfId="16636" hidden="1" xr:uid="{00000000-0005-0000-0000-000009490000}"/>
    <cellStyle name="Comma [0] 6104" xfId="46024" hidden="1" xr:uid="{00000000-0005-0000-0000-00000A490000}"/>
    <cellStyle name="Comma [0] 6105" xfId="16148" hidden="1" xr:uid="{00000000-0005-0000-0000-00000B490000}"/>
    <cellStyle name="Comma [0] 6105" xfId="45536" hidden="1" xr:uid="{00000000-0005-0000-0000-00000C490000}"/>
    <cellStyle name="Comma [0] 6106" xfId="16145" hidden="1" xr:uid="{00000000-0005-0000-0000-00000D490000}"/>
    <cellStyle name="Comma [0] 6106" xfId="45533" hidden="1" xr:uid="{00000000-0005-0000-0000-00000E490000}"/>
    <cellStyle name="Comma [0] 6107" xfId="16642" hidden="1" xr:uid="{00000000-0005-0000-0000-00000F490000}"/>
    <cellStyle name="Comma [0] 6107" xfId="46030" hidden="1" xr:uid="{00000000-0005-0000-0000-000010490000}"/>
    <cellStyle name="Comma [0] 6108" xfId="16648" hidden="1" xr:uid="{00000000-0005-0000-0000-000011490000}"/>
    <cellStyle name="Comma [0] 6108" xfId="46036" hidden="1" xr:uid="{00000000-0005-0000-0000-000012490000}"/>
    <cellStyle name="Comma [0] 6109" xfId="16650" hidden="1" xr:uid="{00000000-0005-0000-0000-000013490000}"/>
    <cellStyle name="Comma [0] 6109" xfId="46038" hidden="1" xr:uid="{00000000-0005-0000-0000-000014490000}"/>
    <cellStyle name="Comma [0] 611" xfId="5648" hidden="1" xr:uid="{00000000-0005-0000-0000-000015490000}"/>
    <cellStyle name="Comma [0] 611" xfId="35036" hidden="1" xr:uid="{00000000-0005-0000-0000-000016490000}"/>
    <cellStyle name="Comma [0] 6110" xfId="16641" hidden="1" xr:uid="{00000000-0005-0000-0000-000017490000}"/>
    <cellStyle name="Comma [0] 6110" xfId="46029" hidden="1" xr:uid="{00000000-0005-0000-0000-000018490000}"/>
    <cellStyle name="Comma [0] 6111" xfId="16646" hidden="1" xr:uid="{00000000-0005-0000-0000-000019490000}"/>
    <cellStyle name="Comma [0] 6111" xfId="46034" hidden="1" xr:uid="{00000000-0005-0000-0000-00001A490000}"/>
    <cellStyle name="Comma [0] 6112" xfId="16652" hidden="1" xr:uid="{00000000-0005-0000-0000-00001B490000}"/>
    <cellStyle name="Comma [0] 6112" xfId="46040" hidden="1" xr:uid="{00000000-0005-0000-0000-00001C490000}"/>
    <cellStyle name="Comma [0] 6113" xfId="16654" hidden="1" xr:uid="{00000000-0005-0000-0000-00001D490000}"/>
    <cellStyle name="Comma [0] 6113" xfId="46042" hidden="1" xr:uid="{00000000-0005-0000-0000-00001E490000}"/>
    <cellStyle name="Comma [0] 6114" xfId="16171" hidden="1" xr:uid="{00000000-0005-0000-0000-00001F490000}"/>
    <cellStyle name="Comma [0] 6114" xfId="45559" hidden="1" xr:uid="{00000000-0005-0000-0000-000020490000}"/>
    <cellStyle name="Comma [0] 6115" xfId="16173" hidden="1" xr:uid="{00000000-0005-0000-0000-000021490000}"/>
    <cellStyle name="Comma [0] 6115" xfId="45561" hidden="1" xr:uid="{00000000-0005-0000-0000-000022490000}"/>
    <cellStyle name="Comma [0] 6116" xfId="16665" hidden="1" xr:uid="{00000000-0005-0000-0000-000023490000}"/>
    <cellStyle name="Comma [0] 6116" xfId="46053" hidden="1" xr:uid="{00000000-0005-0000-0000-000024490000}"/>
    <cellStyle name="Comma [0] 6117" xfId="16674" hidden="1" xr:uid="{00000000-0005-0000-0000-000025490000}"/>
    <cellStyle name="Comma [0] 6117" xfId="46062" hidden="1" xr:uid="{00000000-0005-0000-0000-000026490000}"/>
    <cellStyle name="Comma [0] 6118" xfId="16685" hidden="1" xr:uid="{00000000-0005-0000-0000-000027490000}"/>
    <cellStyle name="Comma [0] 6118" xfId="46073" hidden="1" xr:uid="{00000000-0005-0000-0000-000028490000}"/>
    <cellStyle name="Comma [0] 6119" xfId="16691" hidden="1" xr:uid="{00000000-0005-0000-0000-000029490000}"/>
    <cellStyle name="Comma [0] 6119" xfId="46079" hidden="1" xr:uid="{00000000-0005-0000-0000-00002A490000}"/>
    <cellStyle name="Comma [0] 612" xfId="5715" hidden="1" xr:uid="{00000000-0005-0000-0000-00002B490000}"/>
    <cellStyle name="Comma [0] 612" xfId="35103" hidden="1" xr:uid="{00000000-0005-0000-0000-00002C490000}"/>
    <cellStyle name="Comma [0] 6120" xfId="16673" hidden="1" xr:uid="{00000000-0005-0000-0000-00002D490000}"/>
    <cellStyle name="Comma [0] 6120" xfId="46061" hidden="1" xr:uid="{00000000-0005-0000-0000-00002E490000}"/>
    <cellStyle name="Comma [0] 6121" xfId="16683" hidden="1" xr:uid="{00000000-0005-0000-0000-00002F490000}"/>
    <cellStyle name="Comma [0] 6121" xfId="46071" hidden="1" xr:uid="{00000000-0005-0000-0000-000030490000}"/>
    <cellStyle name="Comma [0] 6122" xfId="16703" hidden="1" xr:uid="{00000000-0005-0000-0000-000031490000}"/>
    <cellStyle name="Comma [0] 6122" xfId="46091" hidden="1" xr:uid="{00000000-0005-0000-0000-000032490000}"/>
    <cellStyle name="Comma [0] 6123" xfId="16705" hidden="1" xr:uid="{00000000-0005-0000-0000-000033490000}"/>
    <cellStyle name="Comma [0] 6123" xfId="46093" hidden="1" xr:uid="{00000000-0005-0000-0000-000034490000}"/>
    <cellStyle name="Comma [0] 6124" xfId="16656" hidden="1" xr:uid="{00000000-0005-0000-0000-000035490000}"/>
    <cellStyle name="Comma [0] 6124" xfId="46044" hidden="1" xr:uid="{00000000-0005-0000-0000-000036490000}"/>
    <cellStyle name="Comma [0] 6125" xfId="16153" hidden="1" xr:uid="{00000000-0005-0000-0000-000037490000}"/>
    <cellStyle name="Comma [0] 6125" xfId="45541" hidden="1" xr:uid="{00000000-0005-0000-0000-000038490000}"/>
    <cellStyle name="Comma [0] 6126" xfId="16659" hidden="1" xr:uid="{00000000-0005-0000-0000-000039490000}"/>
    <cellStyle name="Comma [0] 6126" xfId="46047" hidden="1" xr:uid="{00000000-0005-0000-0000-00003A490000}"/>
    <cellStyle name="Comma [0] 6127" xfId="16158" hidden="1" xr:uid="{00000000-0005-0000-0000-00003B490000}"/>
    <cellStyle name="Comma [0] 6127" xfId="45546" hidden="1" xr:uid="{00000000-0005-0000-0000-00003C490000}"/>
    <cellStyle name="Comma [0] 6128" xfId="16142" hidden="1" xr:uid="{00000000-0005-0000-0000-00003D490000}"/>
    <cellStyle name="Comma [0] 6128" xfId="45530" hidden="1" xr:uid="{00000000-0005-0000-0000-00003E490000}"/>
    <cellStyle name="Comma [0] 6129" xfId="16710" hidden="1" xr:uid="{00000000-0005-0000-0000-00003F490000}"/>
    <cellStyle name="Comma [0] 6129" xfId="46098" hidden="1" xr:uid="{00000000-0005-0000-0000-000040490000}"/>
    <cellStyle name="Comma [0] 613" xfId="5672" hidden="1" xr:uid="{00000000-0005-0000-0000-000041490000}"/>
    <cellStyle name="Comma [0] 613" xfId="35060" hidden="1" xr:uid="{00000000-0005-0000-0000-000042490000}"/>
    <cellStyle name="Comma [0] 6130" xfId="16151" hidden="1" xr:uid="{00000000-0005-0000-0000-000043490000}"/>
    <cellStyle name="Comma [0] 6130" xfId="45539" hidden="1" xr:uid="{00000000-0005-0000-0000-000044490000}"/>
    <cellStyle name="Comma [0] 6131" xfId="16172" hidden="1" xr:uid="{00000000-0005-0000-0000-000045490000}"/>
    <cellStyle name="Comma [0] 6131" xfId="45560" hidden="1" xr:uid="{00000000-0005-0000-0000-000046490000}"/>
    <cellStyle name="Comma [0] 6132" xfId="16722" hidden="1" xr:uid="{00000000-0005-0000-0000-000047490000}"/>
    <cellStyle name="Comma [0] 6132" xfId="46110" hidden="1" xr:uid="{00000000-0005-0000-0000-000048490000}"/>
    <cellStyle name="Comma [0] 6133" xfId="16724" hidden="1" xr:uid="{00000000-0005-0000-0000-000049490000}"/>
    <cellStyle name="Comma [0] 6133" xfId="46112" hidden="1" xr:uid="{00000000-0005-0000-0000-00004A490000}"/>
    <cellStyle name="Comma [0] 6134" xfId="16713" hidden="1" xr:uid="{00000000-0005-0000-0000-00004B490000}"/>
    <cellStyle name="Comma [0] 6134" xfId="46101" hidden="1" xr:uid="{00000000-0005-0000-0000-00004C490000}"/>
    <cellStyle name="Comma [0] 6135" xfId="16721" hidden="1" xr:uid="{00000000-0005-0000-0000-00004D490000}"/>
    <cellStyle name="Comma [0] 6135" xfId="46109" hidden="1" xr:uid="{00000000-0005-0000-0000-00004E490000}"/>
    <cellStyle name="Comma [0] 6136" xfId="16155" hidden="1" xr:uid="{00000000-0005-0000-0000-00004F490000}"/>
    <cellStyle name="Comma [0] 6136" xfId="45543" hidden="1" xr:uid="{00000000-0005-0000-0000-000050490000}"/>
    <cellStyle name="Comma [0] 6137" xfId="16707" hidden="1" xr:uid="{00000000-0005-0000-0000-000051490000}"/>
    <cellStyle name="Comma [0] 6137" xfId="46095" hidden="1" xr:uid="{00000000-0005-0000-0000-000052490000}"/>
    <cellStyle name="Comma [0] 6138" xfId="16740" hidden="1" xr:uid="{00000000-0005-0000-0000-000053490000}"/>
    <cellStyle name="Comma [0] 6138" xfId="46128" hidden="1" xr:uid="{00000000-0005-0000-0000-000054490000}"/>
    <cellStyle name="Comma [0] 6139" xfId="16748" hidden="1" xr:uid="{00000000-0005-0000-0000-000055490000}"/>
    <cellStyle name="Comma [0] 6139" xfId="46136" hidden="1" xr:uid="{00000000-0005-0000-0000-000056490000}"/>
    <cellStyle name="Comma [0] 614" xfId="5706" hidden="1" xr:uid="{00000000-0005-0000-0000-000057490000}"/>
    <cellStyle name="Comma [0] 614" xfId="35094" hidden="1" xr:uid="{00000000-0005-0000-0000-000058490000}"/>
    <cellStyle name="Comma [0] 6140" xfId="16657" hidden="1" xr:uid="{00000000-0005-0000-0000-000059490000}"/>
    <cellStyle name="Comma [0] 6140" xfId="46045" hidden="1" xr:uid="{00000000-0005-0000-0000-00005A490000}"/>
    <cellStyle name="Comma [0] 6141" xfId="16736" hidden="1" xr:uid="{00000000-0005-0000-0000-00005B490000}"/>
    <cellStyle name="Comma [0] 6141" xfId="46124" hidden="1" xr:uid="{00000000-0005-0000-0000-00005C490000}"/>
    <cellStyle name="Comma [0] 6142" xfId="16757" hidden="1" xr:uid="{00000000-0005-0000-0000-00005D490000}"/>
    <cellStyle name="Comma [0] 6142" xfId="46145" hidden="1" xr:uid="{00000000-0005-0000-0000-00005E490000}"/>
    <cellStyle name="Comma [0] 6143" xfId="16759" hidden="1" xr:uid="{00000000-0005-0000-0000-00005F490000}"/>
    <cellStyle name="Comma [0] 6143" xfId="46147" hidden="1" xr:uid="{00000000-0005-0000-0000-000060490000}"/>
    <cellStyle name="Comma [0] 6144" xfId="16718" hidden="1" xr:uid="{00000000-0005-0000-0000-000061490000}"/>
    <cellStyle name="Comma [0] 6144" xfId="46106" hidden="1" xr:uid="{00000000-0005-0000-0000-000062490000}"/>
    <cellStyle name="Comma [0] 6145" xfId="16663" hidden="1" xr:uid="{00000000-0005-0000-0000-000063490000}"/>
    <cellStyle name="Comma [0] 6145" xfId="46051" hidden="1" xr:uid="{00000000-0005-0000-0000-000064490000}"/>
    <cellStyle name="Comma [0] 6146" xfId="16716" hidden="1" xr:uid="{00000000-0005-0000-0000-000065490000}"/>
    <cellStyle name="Comma [0] 6146" xfId="46104" hidden="1" xr:uid="{00000000-0005-0000-0000-000066490000}"/>
    <cellStyle name="Comma [0] 6147" xfId="16700" hidden="1" xr:uid="{00000000-0005-0000-0000-000067490000}"/>
    <cellStyle name="Comma [0] 6147" xfId="46088" hidden="1" xr:uid="{00000000-0005-0000-0000-000068490000}"/>
    <cellStyle name="Comma [0] 6148" xfId="16696" hidden="1" xr:uid="{00000000-0005-0000-0000-000069490000}"/>
    <cellStyle name="Comma [0] 6148" xfId="46084" hidden="1" xr:uid="{00000000-0005-0000-0000-00006A490000}"/>
    <cellStyle name="Comma [0] 6149" xfId="16767" hidden="1" xr:uid="{00000000-0005-0000-0000-00006B490000}"/>
    <cellStyle name="Comma [0] 6149" xfId="46155" hidden="1" xr:uid="{00000000-0005-0000-0000-00006C490000}"/>
    <cellStyle name="Comma [0] 615" xfId="5719" hidden="1" xr:uid="{00000000-0005-0000-0000-00006D490000}"/>
    <cellStyle name="Comma [0] 615" xfId="35107" hidden="1" xr:uid="{00000000-0005-0000-0000-00006E490000}"/>
    <cellStyle name="Comma [0] 6150" xfId="16639" hidden="1" xr:uid="{00000000-0005-0000-0000-00006F490000}"/>
    <cellStyle name="Comma [0] 6150" xfId="46027" hidden="1" xr:uid="{00000000-0005-0000-0000-000070490000}"/>
    <cellStyle name="Comma [0] 6151" xfId="16121" hidden="1" xr:uid="{00000000-0005-0000-0000-000071490000}"/>
    <cellStyle name="Comma [0] 6151" xfId="45509" hidden="1" xr:uid="{00000000-0005-0000-0000-000072490000}"/>
    <cellStyle name="Comma [0] 6152" xfId="16775" hidden="1" xr:uid="{00000000-0005-0000-0000-000073490000}"/>
    <cellStyle name="Comma [0] 6152" xfId="46163" hidden="1" xr:uid="{00000000-0005-0000-0000-000074490000}"/>
    <cellStyle name="Comma [0] 6153" xfId="16777" hidden="1" xr:uid="{00000000-0005-0000-0000-000075490000}"/>
    <cellStyle name="Comma [0] 6153" xfId="46165" hidden="1" xr:uid="{00000000-0005-0000-0000-000076490000}"/>
    <cellStyle name="Comma [0] 6154" xfId="16726" hidden="1" xr:uid="{00000000-0005-0000-0000-000077490000}"/>
    <cellStyle name="Comma [0] 6154" xfId="46114" hidden="1" xr:uid="{00000000-0005-0000-0000-000078490000}"/>
    <cellStyle name="Comma [0] 6155" xfId="16702" hidden="1" xr:uid="{00000000-0005-0000-0000-000079490000}"/>
    <cellStyle name="Comma [0] 6155" xfId="46090" hidden="1" xr:uid="{00000000-0005-0000-0000-00007A490000}"/>
    <cellStyle name="Comma [0] 6156" xfId="16737" hidden="1" xr:uid="{00000000-0005-0000-0000-00007B490000}"/>
    <cellStyle name="Comma [0] 6156" xfId="46125" hidden="1" xr:uid="{00000000-0005-0000-0000-00007C490000}"/>
    <cellStyle name="Comma [0] 6157" xfId="16669" hidden="1" xr:uid="{00000000-0005-0000-0000-00007D490000}"/>
    <cellStyle name="Comma [0] 6157" xfId="46057" hidden="1" xr:uid="{00000000-0005-0000-0000-00007E490000}"/>
    <cellStyle name="Comma [0] 6158" xfId="16739" hidden="1" xr:uid="{00000000-0005-0000-0000-00007F490000}"/>
    <cellStyle name="Comma [0] 6158" xfId="46127" hidden="1" xr:uid="{00000000-0005-0000-0000-000080490000}"/>
    <cellStyle name="Comma [0] 6159" xfId="16784" hidden="1" xr:uid="{00000000-0005-0000-0000-000081490000}"/>
    <cellStyle name="Comma [0] 6159" xfId="46172" hidden="1" xr:uid="{00000000-0005-0000-0000-000082490000}"/>
    <cellStyle name="Comma [0] 616" xfId="5721" hidden="1" xr:uid="{00000000-0005-0000-0000-000083490000}"/>
    <cellStyle name="Comma [0] 616" xfId="35109" hidden="1" xr:uid="{00000000-0005-0000-0000-000084490000}"/>
    <cellStyle name="Comma [0] 6160" xfId="16727" hidden="1" xr:uid="{00000000-0005-0000-0000-000085490000}"/>
    <cellStyle name="Comma [0] 6160" xfId="46115" hidden="1" xr:uid="{00000000-0005-0000-0000-000086490000}"/>
    <cellStyle name="Comma [0] 6161" xfId="16684" hidden="1" xr:uid="{00000000-0005-0000-0000-000087490000}"/>
    <cellStyle name="Comma [0] 6161" xfId="46072" hidden="1" xr:uid="{00000000-0005-0000-0000-000088490000}"/>
    <cellStyle name="Comma [0] 6162" xfId="16790" hidden="1" xr:uid="{00000000-0005-0000-0000-000089490000}"/>
    <cellStyle name="Comma [0] 6162" xfId="46178" hidden="1" xr:uid="{00000000-0005-0000-0000-00008A490000}"/>
    <cellStyle name="Comma [0] 6163" xfId="16792" hidden="1" xr:uid="{00000000-0005-0000-0000-00008B490000}"/>
    <cellStyle name="Comma [0] 6163" xfId="46180" hidden="1" xr:uid="{00000000-0005-0000-0000-00008C490000}"/>
    <cellStyle name="Comma [0] 6164" xfId="16745" hidden="1" xr:uid="{00000000-0005-0000-0000-00008D490000}"/>
    <cellStyle name="Comma [0] 6164" xfId="46133" hidden="1" xr:uid="{00000000-0005-0000-0000-00008E490000}"/>
    <cellStyle name="Comma [0] 6165" xfId="16751" hidden="1" xr:uid="{00000000-0005-0000-0000-00008F490000}"/>
    <cellStyle name="Comma [0] 6165" xfId="46139" hidden="1" xr:uid="{00000000-0005-0000-0000-000090490000}"/>
    <cellStyle name="Comma [0] 6166" xfId="16638" hidden="1" xr:uid="{00000000-0005-0000-0000-000091490000}"/>
    <cellStyle name="Comma [0] 6166" xfId="46026" hidden="1" xr:uid="{00000000-0005-0000-0000-000092490000}"/>
    <cellStyle name="Comma [0] 6167" xfId="16701" hidden="1" xr:uid="{00000000-0005-0000-0000-000093490000}"/>
    <cellStyle name="Comma [0] 6167" xfId="46089" hidden="1" xr:uid="{00000000-0005-0000-0000-000094490000}"/>
    <cellStyle name="Comma [0] 6168" xfId="16709" hidden="1" xr:uid="{00000000-0005-0000-0000-000095490000}"/>
    <cellStyle name="Comma [0] 6168" xfId="46097" hidden="1" xr:uid="{00000000-0005-0000-0000-000096490000}"/>
    <cellStyle name="Comma [0] 6169" xfId="16798" hidden="1" xr:uid="{00000000-0005-0000-0000-000097490000}"/>
    <cellStyle name="Comma [0] 6169" xfId="46186" hidden="1" xr:uid="{00000000-0005-0000-0000-000098490000}"/>
    <cellStyle name="Comma [0] 617" xfId="5589" hidden="1" xr:uid="{00000000-0005-0000-0000-000099490000}"/>
    <cellStyle name="Comma [0] 617" xfId="34977" hidden="1" xr:uid="{00000000-0005-0000-0000-00009A490000}"/>
    <cellStyle name="Comma [0] 6170" xfId="16712" hidden="1" xr:uid="{00000000-0005-0000-0000-00009B490000}"/>
    <cellStyle name="Comma [0] 6170" xfId="46100" hidden="1" xr:uid="{00000000-0005-0000-0000-00009C490000}"/>
    <cellStyle name="Comma [0] 6171" xfId="16672" hidden="1" xr:uid="{00000000-0005-0000-0000-00009D490000}"/>
    <cellStyle name="Comma [0] 6171" xfId="46060" hidden="1" xr:uid="{00000000-0005-0000-0000-00009E490000}"/>
    <cellStyle name="Comma [0] 6172" xfId="16803" hidden="1" xr:uid="{00000000-0005-0000-0000-00009F490000}"/>
    <cellStyle name="Comma [0] 6172" xfId="46191" hidden="1" xr:uid="{00000000-0005-0000-0000-0000A0490000}"/>
    <cellStyle name="Comma [0] 6173" xfId="16805" hidden="1" xr:uid="{00000000-0005-0000-0000-0000A1490000}"/>
    <cellStyle name="Comma [0] 6173" xfId="46193" hidden="1" xr:uid="{00000000-0005-0000-0000-0000A2490000}"/>
    <cellStyle name="Comma [0] 6174" xfId="16764" hidden="1" xr:uid="{00000000-0005-0000-0000-0000A3490000}"/>
    <cellStyle name="Comma [0] 6174" xfId="46152" hidden="1" xr:uid="{00000000-0005-0000-0000-0000A4490000}"/>
    <cellStyle name="Comma [0] 6175" xfId="16770" hidden="1" xr:uid="{00000000-0005-0000-0000-0000A5490000}"/>
    <cellStyle name="Comma [0] 6175" xfId="46158" hidden="1" xr:uid="{00000000-0005-0000-0000-0000A6490000}"/>
    <cellStyle name="Comma [0] 6176" xfId="16671" hidden="1" xr:uid="{00000000-0005-0000-0000-0000A7490000}"/>
    <cellStyle name="Comma [0] 6176" xfId="46059" hidden="1" xr:uid="{00000000-0005-0000-0000-0000A8490000}"/>
    <cellStyle name="Comma [0] 6177" xfId="16752" hidden="1" xr:uid="{00000000-0005-0000-0000-0000A9490000}"/>
    <cellStyle name="Comma [0] 6177" xfId="46140" hidden="1" xr:uid="{00000000-0005-0000-0000-0000AA490000}"/>
    <cellStyle name="Comma [0] 6178" xfId="16731" hidden="1" xr:uid="{00000000-0005-0000-0000-0000AB490000}"/>
    <cellStyle name="Comma [0] 6178" xfId="46119" hidden="1" xr:uid="{00000000-0005-0000-0000-0000AC490000}"/>
    <cellStyle name="Comma [0] 6179" xfId="16809" hidden="1" xr:uid="{00000000-0005-0000-0000-0000AD490000}"/>
    <cellStyle name="Comma [0] 6179" xfId="46197" hidden="1" xr:uid="{00000000-0005-0000-0000-0000AE490000}"/>
    <cellStyle name="Comma [0] 618" xfId="5709" hidden="1" xr:uid="{00000000-0005-0000-0000-0000AF490000}"/>
    <cellStyle name="Comma [0] 618" xfId="35097" hidden="1" xr:uid="{00000000-0005-0000-0000-0000B0490000}"/>
    <cellStyle name="Comma [0] 6180" xfId="16750" hidden="1" xr:uid="{00000000-0005-0000-0000-0000B1490000}"/>
    <cellStyle name="Comma [0] 6180" xfId="46138" hidden="1" xr:uid="{00000000-0005-0000-0000-0000B2490000}"/>
    <cellStyle name="Comma [0] 6181" xfId="16688" hidden="1" xr:uid="{00000000-0005-0000-0000-0000B3490000}"/>
    <cellStyle name="Comma [0] 6181" xfId="46076" hidden="1" xr:uid="{00000000-0005-0000-0000-0000B4490000}"/>
    <cellStyle name="Comma [0] 6182" xfId="16816" hidden="1" xr:uid="{00000000-0005-0000-0000-0000B5490000}"/>
    <cellStyle name="Comma [0] 6182" xfId="46204" hidden="1" xr:uid="{00000000-0005-0000-0000-0000B6490000}"/>
    <cellStyle name="Comma [0] 6183" xfId="16818" hidden="1" xr:uid="{00000000-0005-0000-0000-0000B7490000}"/>
    <cellStyle name="Comma [0] 6183" xfId="46206" hidden="1" xr:uid="{00000000-0005-0000-0000-0000B8490000}"/>
    <cellStyle name="Comma [0] 6184" xfId="16782" hidden="1" xr:uid="{00000000-0005-0000-0000-0000B9490000}"/>
    <cellStyle name="Comma [0] 6184" xfId="46170" hidden="1" xr:uid="{00000000-0005-0000-0000-0000BA490000}"/>
    <cellStyle name="Comma [0] 6185" xfId="16787" hidden="1" xr:uid="{00000000-0005-0000-0000-0000BB490000}"/>
    <cellStyle name="Comma [0] 6185" xfId="46175" hidden="1" xr:uid="{00000000-0005-0000-0000-0000BC490000}"/>
    <cellStyle name="Comma [0] 6186" xfId="16152" hidden="1" xr:uid="{00000000-0005-0000-0000-0000BD490000}"/>
    <cellStyle name="Comma [0] 6186" xfId="45540" hidden="1" xr:uid="{00000000-0005-0000-0000-0000BE490000}"/>
    <cellStyle name="Comma [0] 6187" xfId="16771" hidden="1" xr:uid="{00000000-0005-0000-0000-0000BF490000}"/>
    <cellStyle name="Comma [0] 6187" xfId="46159" hidden="1" xr:uid="{00000000-0005-0000-0000-0000C0490000}"/>
    <cellStyle name="Comma [0] 6188" xfId="16676" hidden="1" xr:uid="{00000000-0005-0000-0000-0000C1490000}"/>
    <cellStyle name="Comma [0] 6188" xfId="46064" hidden="1" xr:uid="{00000000-0005-0000-0000-0000C2490000}"/>
    <cellStyle name="Comma [0] 6189" xfId="16822" hidden="1" xr:uid="{00000000-0005-0000-0000-0000C3490000}"/>
    <cellStyle name="Comma [0] 6189" xfId="46210" hidden="1" xr:uid="{00000000-0005-0000-0000-0000C4490000}"/>
    <cellStyle name="Comma [0] 619" xfId="5649" hidden="1" xr:uid="{00000000-0005-0000-0000-0000C5490000}"/>
    <cellStyle name="Comma [0] 619" xfId="35037" hidden="1" xr:uid="{00000000-0005-0000-0000-0000C6490000}"/>
    <cellStyle name="Comma [0] 6190" xfId="16769" hidden="1" xr:uid="{00000000-0005-0000-0000-0000C7490000}"/>
    <cellStyle name="Comma [0] 6190" xfId="46157" hidden="1" xr:uid="{00000000-0005-0000-0000-0000C8490000}"/>
    <cellStyle name="Comma [0] 6191" xfId="16708" hidden="1" xr:uid="{00000000-0005-0000-0000-0000C9490000}"/>
    <cellStyle name="Comma [0] 6191" xfId="46096" hidden="1" xr:uid="{00000000-0005-0000-0000-0000CA490000}"/>
    <cellStyle name="Comma [0] 6192" xfId="16826" hidden="1" xr:uid="{00000000-0005-0000-0000-0000CB490000}"/>
    <cellStyle name="Comma [0] 6192" xfId="46214" hidden="1" xr:uid="{00000000-0005-0000-0000-0000CC490000}"/>
    <cellStyle name="Comma [0] 6193" xfId="16828" hidden="1" xr:uid="{00000000-0005-0000-0000-0000CD490000}"/>
    <cellStyle name="Comma [0] 6193" xfId="46216" hidden="1" xr:uid="{00000000-0005-0000-0000-0000CE490000}"/>
    <cellStyle name="Comma [0] 6194" xfId="16796" hidden="1" xr:uid="{00000000-0005-0000-0000-0000CF490000}"/>
    <cellStyle name="Comma [0] 6194" xfId="46184" hidden="1" xr:uid="{00000000-0005-0000-0000-0000D0490000}"/>
    <cellStyle name="Comma [0] 6195" xfId="16800" hidden="1" xr:uid="{00000000-0005-0000-0000-0000D1490000}"/>
    <cellStyle name="Comma [0] 6195" xfId="46188" hidden="1" xr:uid="{00000000-0005-0000-0000-0000D2490000}"/>
    <cellStyle name="Comma [0] 6196" xfId="16690" hidden="1" xr:uid="{00000000-0005-0000-0000-0000D3490000}"/>
    <cellStyle name="Comma [0] 6196" xfId="46078" hidden="1" xr:uid="{00000000-0005-0000-0000-0000D4490000}"/>
    <cellStyle name="Comma [0] 6197" xfId="16788" hidden="1" xr:uid="{00000000-0005-0000-0000-0000D5490000}"/>
    <cellStyle name="Comma [0] 6197" xfId="46176" hidden="1" xr:uid="{00000000-0005-0000-0000-0000D6490000}"/>
    <cellStyle name="Comma [0] 6198" xfId="16680" hidden="1" xr:uid="{00000000-0005-0000-0000-0000D7490000}"/>
    <cellStyle name="Comma [0] 6198" xfId="46068" hidden="1" xr:uid="{00000000-0005-0000-0000-0000D8490000}"/>
    <cellStyle name="Comma [0] 6199" xfId="16832" hidden="1" xr:uid="{00000000-0005-0000-0000-0000D9490000}"/>
    <cellStyle name="Comma [0] 6199" xfId="46220" hidden="1" xr:uid="{00000000-0005-0000-0000-0000DA490000}"/>
    <cellStyle name="Comma [0] 62" xfId="4652" hidden="1" xr:uid="{00000000-0005-0000-0000-0000DB490000}"/>
    <cellStyle name="Comma [0] 62" xfId="34040" hidden="1" xr:uid="{00000000-0005-0000-0000-0000DC490000}"/>
    <cellStyle name="Comma [0] 620" xfId="5683" hidden="1" xr:uid="{00000000-0005-0000-0000-0000DD490000}"/>
    <cellStyle name="Comma [0] 620" xfId="35071" hidden="1" xr:uid="{00000000-0005-0000-0000-0000DE490000}"/>
    <cellStyle name="Comma [0] 6200" xfId="16786" hidden="1" xr:uid="{00000000-0005-0000-0000-0000DF490000}"/>
    <cellStyle name="Comma [0] 6200" xfId="46174" hidden="1" xr:uid="{00000000-0005-0000-0000-0000E0490000}"/>
    <cellStyle name="Comma [0] 6201" xfId="16755" hidden="1" xr:uid="{00000000-0005-0000-0000-0000E1490000}"/>
    <cellStyle name="Comma [0] 6201" xfId="46143" hidden="1" xr:uid="{00000000-0005-0000-0000-0000E2490000}"/>
    <cellStyle name="Comma [0] 6202" xfId="16836" hidden="1" xr:uid="{00000000-0005-0000-0000-0000E3490000}"/>
    <cellStyle name="Comma [0] 6202" xfId="46224" hidden="1" xr:uid="{00000000-0005-0000-0000-0000E4490000}"/>
    <cellStyle name="Comma [0] 6203" xfId="16838" hidden="1" xr:uid="{00000000-0005-0000-0000-0000E5490000}"/>
    <cellStyle name="Comma [0] 6203" xfId="46226" hidden="1" xr:uid="{00000000-0005-0000-0000-0000E6490000}"/>
    <cellStyle name="Comma [0] 6204" xfId="16824" hidden="1" xr:uid="{00000000-0005-0000-0000-0000E7490000}"/>
    <cellStyle name="Comma [0] 6204" xfId="46212" hidden="1" xr:uid="{00000000-0005-0000-0000-0000E8490000}"/>
    <cellStyle name="Comma [0] 6205" xfId="16811" hidden="1" xr:uid="{00000000-0005-0000-0000-0000E9490000}"/>
    <cellStyle name="Comma [0] 6205" xfId="46199" hidden="1" xr:uid="{00000000-0005-0000-0000-0000EA490000}"/>
    <cellStyle name="Comma [0] 6206" xfId="16835" hidden="1" xr:uid="{00000000-0005-0000-0000-0000EB490000}"/>
    <cellStyle name="Comma [0] 6206" xfId="46223" hidden="1" xr:uid="{00000000-0005-0000-0000-0000EC490000}"/>
    <cellStyle name="Comma [0] 6207" xfId="16801" hidden="1" xr:uid="{00000000-0005-0000-0000-0000ED490000}"/>
    <cellStyle name="Comma [0] 6207" xfId="46189" hidden="1" xr:uid="{00000000-0005-0000-0000-0000EE490000}"/>
    <cellStyle name="Comma [0] 6208" xfId="16773" hidden="1" xr:uid="{00000000-0005-0000-0000-0000EF490000}"/>
    <cellStyle name="Comma [0] 6208" xfId="46161" hidden="1" xr:uid="{00000000-0005-0000-0000-0000F0490000}"/>
    <cellStyle name="Comma [0] 6209" xfId="16840" hidden="1" xr:uid="{00000000-0005-0000-0000-0000F1490000}"/>
    <cellStyle name="Comma [0] 6209" xfId="46228" hidden="1" xr:uid="{00000000-0005-0000-0000-0000F2490000}"/>
    <cellStyle name="Comma [0] 621" xfId="5696" hidden="1" xr:uid="{00000000-0005-0000-0000-0000F3490000}"/>
    <cellStyle name="Comma [0] 621" xfId="35084" hidden="1" xr:uid="{00000000-0005-0000-0000-0000F4490000}"/>
    <cellStyle name="Comma [0] 6210" xfId="16797" hidden="1" xr:uid="{00000000-0005-0000-0000-0000F5490000}"/>
    <cellStyle name="Comma [0] 6210" xfId="46185" hidden="1" xr:uid="{00000000-0005-0000-0000-0000F6490000}"/>
    <cellStyle name="Comma [0] 6211" xfId="16831" hidden="1" xr:uid="{00000000-0005-0000-0000-0000F7490000}"/>
    <cellStyle name="Comma [0] 6211" xfId="46219" hidden="1" xr:uid="{00000000-0005-0000-0000-0000F8490000}"/>
    <cellStyle name="Comma [0] 6212" xfId="16844" hidden="1" xr:uid="{00000000-0005-0000-0000-0000F9490000}"/>
    <cellStyle name="Comma [0] 6212" xfId="46232" hidden="1" xr:uid="{00000000-0005-0000-0000-0000FA490000}"/>
    <cellStyle name="Comma [0] 6213" xfId="16846" hidden="1" xr:uid="{00000000-0005-0000-0000-0000FB490000}"/>
    <cellStyle name="Comma [0] 6213" xfId="46234" hidden="1" xr:uid="{00000000-0005-0000-0000-0000FC490000}"/>
    <cellStyle name="Comma [0] 6214" xfId="16714" hidden="1" xr:uid="{00000000-0005-0000-0000-0000FD490000}"/>
    <cellStyle name="Comma [0] 6214" xfId="46102" hidden="1" xr:uid="{00000000-0005-0000-0000-0000FE490000}"/>
    <cellStyle name="Comma [0] 6215" xfId="16834" hidden="1" xr:uid="{00000000-0005-0000-0000-0000FF490000}"/>
    <cellStyle name="Comma [0] 6215" xfId="46222" hidden="1" xr:uid="{00000000-0005-0000-0000-0000004A0000}"/>
    <cellStyle name="Comma [0] 6216" xfId="16774" hidden="1" xr:uid="{00000000-0005-0000-0000-0000014A0000}"/>
    <cellStyle name="Comma [0] 6216" xfId="46162" hidden="1" xr:uid="{00000000-0005-0000-0000-0000024A0000}"/>
    <cellStyle name="Comma [0] 6217" xfId="16808" hidden="1" xr:uid="{00000000-0005-0000-0000-0000034A0000}"/>
    <cellStyle name="Comma [0] 6217" xfId="46196" hidden="1" xr:uid="{00000000-0005-0000-0000-0000044A0000}"/>
    <cellStyle name="Comma [0] 6218" xfId="16821" hidden="1" xr:uid="{00000000-0005-0000-0000-0000054A0000}"/>
    <cellStyle name="Comma [0] 6218" xfId="46209" hidden="1" xr:uid="{00000000-0005-0000-0000-0000064A0000}"/>
    <cellStyle name="Comma [0] 6219" xfId="16849" hidden="1" xr:uid="{00000000-0005-0000-0000-0000074A0000}"/>
    <cellStyle name="Comma [0] 6219" xfId="46237" hidden="1" xr:uid="{00000000-0005-0000-0000-0000084A0000}"/>
    <cellStyle name="Comma [0] 622" xfId="5724" hidden="1" xr:uid="{00000000-0005-0000-0000-0000094A0000}"/>
    <cellStyle name="Comma [0] 622" xfId="35112" hidden="1" xr:uid="{00000000-0005-0000-0000-00000A4A0000}"/>
    <cellStyle name="Comma [0] 6220" xfId="16812" hidden="1" xr:uid="{00000000-0005-0000-0000-00000B4A0000}"/>
    <cellStyle name="Comma [0] 6220" xfId="46200" hidden="1" xr:uid="{00000000-0005-0000-0000-00000C4A0000}"/>
    <cellStyle name="Comma [0] 6221" xfId="16772" hidden="1" xr:uid="{00000000-0005-0000-0000-00000D4A0000}"/>
    <cellStyle name="Comma [0] 6221" xfId="46160" hidden="1" xr:uid="{00000000-0005-0000-0000-00000E4A0000}"/>
    <cellStyle name="Comma [0] 6222" xfId="16851" hidden="1" xr:uid="{00000000-0005-0000-0000-00000F4A0000}"/>
    <cellStyle name="Comma [0] 6222" xfId="46239" hidden="1" xr:uid="{00000000-0005-0000-0000-0000104A0000}"/>
    <cellStyle name="Comma [0] 6223" xfId="16853" hidden="1" xr:uid="{00000000-0005-0000-0000-0000114A0000}"/>
    <cellStyle name="Comma [0] 6223" xfId="46241" hidden="1" xr:uid="{00000000-0005-0000-0000-0000124A0000}"/>
    <cellStyle name="Comma [0] 6224" xfId="16206" hidden="1" xr:uid="{00000000-0005-0000-0000-0000134A0000}"/>
    <cellStyle name="Comma [0] 6224" xfId="45594" hidden="1" xr:uid="{00000000-0005-0000-0000-0000144A0000}"/>
    <cellStyle name="Comma [0] 6225" xfId="16162" hidden="1" xr:uid="{00000000-0005-0000-0000-0000154A0000}"/>
    <cellStyle name="Comma [0] 6225" xfId="45550" hidden="1" xr:uid="{00000000-0005-0000-0000-0000164A0000}"/>
    <cellStyle name="Comma [0] 6226" xfId="16859" hidden="1" xr:uid="{00000000-0005-0000-0000-0000174A0000}"/>
    <cellStyle name="Comma [0] 6226" xfId="46247" hidden="1" xr:uid="{00000000-0005-0000-0000-0000184A0000}"/>
    <cellStyle name="Comma [0] 6227" xfId="16865" hidden="1" xr:uid="{00000000-0005-0000-0000-0000194A0000}"/>
    <cellStyle name="Comma [0] 6227" xfId="46253" hidden="1" xr:uid="{00000000-0005-0000-0000-00001A4A0000}"/>
    <cellStyle name="Comma [0] 6228" xfId="16867" hidden="1" xr:uid="{00000000-0005-0000-0000-00001B4A0000}"/>
    <cellStyle name="Comma [0] 6228" xfId="46255" hidden="1" xr:uid="{00000000-0005-0000-0000-00001C4A0000}"/>
    <cellStyle name="Comma [0] 6229" xfId="16858" hidden="1" xr:uid="{00000000-0005-0000-0000-00001D4A0000}"/>
    <cellStyle name="Comma [0] 6229" xfId="46246" hidden="1" xr:uid="{00000000-0005-0000-0000-00001E4A0000}"/>
    <cellStyle name="Comma [0] 623" xfId="5687" hidden="1" xr:uid="{00000000-0005-0000-0000-00001F4A0000}"/>
    <cellStyle name="Comma [0] 623" xfId="35075" hidden="1" xr:uid="{00000000-0005-0000-0000-0000204A0000}"/>
    <cellStyle name="Comma [0] 6230" xfId="16863" hidden="1" xr:uid="{00000000-0005-0000-0000-0000214A0000}"/>
    <cellStyle name="Comma [0] 6230" xfId="46251" hidden="1" xr:uid="{00000000-0005-0000-0000-0000224A0000}"/>
    <cellStyle name="Comma [0] 6231" xfId="16869" hidden="1" xr:uid="{00000000-0005-0000-0000-0000234A0000}"/>
    <cellStyle name="Comma [0] 6231" xfId="46257" hidden="1" xr:uid="{00000000-0005-0000-0000-0000244A0000}"/>
    <cellStyle name="Comma [0] 6232" xfId="16871" hidden="1" xr:uid="{00000000-0005-0000-0000-0000254A0000}"/>
    <cellStyle name="Comma [0] 6232" xfId="46259" hidden="1" xr:uid="{00000000-0005-0000-0000-0000264A0000}"/>
    <cellStyle name="Comma [0] 6233" xfId="16163" hidden="1" xr:uid="{00000000-0005-0000-0000-0000274A0000}"/>
    <cellStyle name="Comma [0] 6233" xfId="45551" hidden="1" xr:uid="{00000000-0005-0000-0000-0000284A0000}"/>
    <cellStyle name="Comma [0] 6234" xfId="16141" hidden="1" xr:uid="{00000000-0005-0000-0000-0000294A0000}"/>
    <cellStyle name="Comma [0] 6234" xfId="45529" hidden="1" xr:uid="{00000000-0005-0000-0000-00002A4A0000}"/>
    <cellStyle name="Comma [0] 6235" xfId="16882" hidden="1" xr:uid="{00000000-0005-0000-0000-00002B4A0000}"/>
    <cellStyle name="Comma [0] 6235" xfId="46270" hidden="1" xr:uid="{00000000-0005-0000-0000-00002C4A0000}"/>
    <cellStyle name="Comma [0] 6236" xfId="16891" hidden="1" xr:uid="{00000000-0005-0000-0000-00002D4A0000}"/>
    <cellStyle name="Comma [0] 6236" xfId="46279" hidden="1" xr:uid="{00000000-0005-0000-0000-00002E4A0000}"/>
    <cellStyle name="Comma [0] 6237" xfId="16902" hidden="1" xr:uid="{00000000-0005-0000-0000-00002F4A0000}"/>
    <cellStyle name="Comma [0] 6237" xfId="46290" hidden="1" xr:uid="{00000000-0005-0000-0000-0000304A0000}"/>
    <cellStyle name="Comma [0] 6238" xfId="16908" hidden="1" xr:uid="{00000000-0005-0000-0000-0000314A0000}"/>
    <cellStyle name="Comma [0] 6238" xfId="46296" hidden="1" xr:uid="{00000000-0005-0000-0000-0000324A0000}"/>
    <cellStyle name="Comma [0] 6239" xfId="16890" hidden="1" xr:uid="{00000000-0005-0000-0000-0000334A0000}"/>
    <cellStyle name="Comma [0] 6239" xfId="46278" hidden="1" xr:uid="{00000000-0005-0000-0000-0000344A0000}"/>
    <cellStyle name="Comma [0] 624" xfId="5647" hidden="1" xr:uid="{00000000-0005-0000-0000-0000354A0000}"/>
    <cellStyle name="Comma [0] 624" xfId="35035" hidden="1" xr:uid="{00000000-0005-0000-0000-0000364A0000}"/>
    <cellStyle name="Comma [0] 6240" xfId="16900" hidden="1" xr:uid="{00000000-0005-0000-0000-0000374A0000}"/>
    <cellStyle name="Comma [0] 6240" xfId="46288" hidden="1" xr:uid="{00000000-0005-0000-0000-0000384A0000}"/>
    <cellStyle name="Comma [0] 6241" xfId="16920" hidden="1" xr:uid="{00000000-0005-0000-0000-0000394A0000}"/>
    <cellStyle name="Comma [0] 6241" xfId="46308" hidden="1" xr:uid="{00000000-0005-0000-0000-00003A4A0000}"/>
    <cellStyle name="Comma [0] 6242" xfId="16922" hidden="1" xr:uid="{00000000-0005-0000-0000-00003B4A0000}"/>
    <cellStyle name="Comma [0] 6242" xfId="46310" hidden="1" xr:uid="{00000000-0005-0000-0000-00003C4A0000}"/>
    <cellStyle name="Comma [0] 6243" xfId="16873" hidden="1" xr:uid="{00000000-0005-0000-0000-00003D4A0000}"/>
    <cellStyle name="Comma [0] 6243" xfId="46261" hidden="1" xr:uid="{00000000-0005-0000-0000-00003E4A0000}"/>
    <cellStyle name="Comma [0] 6244" xfId="16129" hidden="1" xr:uid="{00000000-0005-0000-0000-00003F4A0000}"/>
    <cellStyle name="Comma [0] 6244" xfId="45517" hidden="1" xr:uid="{00000000-0005-0000-0000-0000404A0000}"/>
    <cellStyle name="Comma [0] 6245" xfId="16876" hidden="1" xr:uid="{00000000-0005-0000-0000-0000414A0000}"/>
    <cellStyle name="Comma [0] 6245" xfId="46264" hidden="1" xr:uid="{00000000-0005-0000-0000-0000424A0000}"/>
    <cellStyle name="Comma [0] 6246" xfId="16140" hidden="1" xr:uid="{00000000-0005-0000-0000-0000434A0000}"/>
    <cellStyle name="Comma [0] 6246" xfId="45528" hidden="1" xr:uid="{00000000-0005-0000-0000-0000444A0000}"/>
    <cellStyle name="Comma [0] 6247" xfId="16139" hidden="1" xr:uid="{00000000-0005-0000-0000-0000454A0000}"/>
    <cellStyle name="Comma [0] 6247" xfId="45527" hidden="1" xr:uid="{00000000-0005-0000-0000-0000464A0000}"/>
    <cellStyle name="Comma [0] 6248" xfId="16927" hidden="1" xr:uid="{00000000-0005-0000-0000-0000474A0000}"/>
    <cellStyle name="Comma [0] 6248" xfId="46315" hidden="1" xr:uid="{00000000-0005-0000-0000-0000484A0000}"/>
    <cellStyle name="Comma [0] 6249" xfId="16215" hidden="1" xr:uid="{00000000-0005-0000-0000-0000494A0000}"/>
    <cellStyle name="Comma [0] 6249" xfId="45603" hidden="1" xr:uid="{00000000-0005-0000-0000-00004A4A0000}"/>
    <cellStyle name="Comma [0] 625" xfId="5727" hidden="1" xr:uid="{00000000-0005-0000-0000-00004B4A0000}"/>
    <cellStyle name="Comma [0] 625" xfId="35115" hidden="1" xr:uid="{00000000-0005-0000-0000-00004C4A0000}"/>
    <cellStyle name="Comma [0] 6250" xfId="16416" hidden="1" xr:uid="{00000000-0005-0000-0000-00004D4A0000}"/>
    <cellStyle name="Comma [0] 6250" xfId="45804" hidden="1" xr:uid="{00000000-0005-0000-0000-00004E4A0000}"/>
    <cellStyle name="Comma [0] 6251" xfId="16939" hidden="1" xr:uid="{00000000-0005-0000-0000-00004F4A0000}"/>
    <cellStyle name="Comma [0] 6251" xfId="46327" hidden="1" xr:uid="{00000000-0005-0000-0000-0000504A0000}"/>
    <cellStyle name="Comma [0] 6252" xfId="16941" hidden="1" xr:uid="{00000000-0005-0000-0000-0000514A0000}"/>
    <cellStyle name="Comma [0] 6252" xfId="46329" hidden="1" xr:uid="{00000000-0005-0000-0000-0000524A0000}"/>
    <cellStyle name="Comma [0] 6253" xfId="16930" hidden="1" xr:uid="{00000000-0005-0000-0000-0000534A0000}"/>
    <cellStyle name="Comma [0] 6253" xfId="46318" hidden="1" xr:uid="{00000000-0005-0000-0000-0000544A0000}"/>
    <cellStyle name="Comma [0] 6254" xfId="16938" hidden="1" xr:uid="{00000000-0005-0000-0000-0000554A0000}"/>
    <cellStyle name="Comma [0] 6254" xfId="46326" hidden="1" xr:uid="{00000000-0005-0000-0000-0000564A0000}"/>
    <cellStyle name="Comma [0] 6255" xfId="16425" hidden="1" xr:uid="{00000000-0005-0000-0000-0000574A0000}"/>
    <cellStyle name="Comma [0] 6255" xfId="45813" hidden="1" xr:uid="{00000000-0005-0000-0000-0000584A0000}"/>
    <cellStyle name="Comma [0] 6256" xfId="16924" hidden="1" xr:uid="{00000000-0005-0000-0000-0000594A0000}"/>
    <cellStyle name="Comma [0] 6256" xfId="46312" hidden="1" xr:uid="{00000000-0005-0000-0000-00005A4A0000}"/>
    <cellStyle name="Comma [0] 6257" xfId="16957" hidden="1" xr:uid="{00000000-0005-0000-0000-00005B4A0000}"/>
    <cellStyle name="Comma [0] 6257" xfId="46345" hidden="1" xr:uid="{00000000-0005-0000-0000-00005C4A0000}"/>
    <cellStyle name="Comma [0] 6258" xfId="16965" hidden="1" xr:uid="{00000000-0005-0000-0000-00005D4A0000}"/>
    <cellStyle name="Comma [0] 6258" xfId="46353" hidden="1" xr:uid="{00000000-0005-0000-0000-00005E4A0000}"/>
    <cellStyle name="Comma [0] 6259" xfId="16874" hidden="1" xr:uid="{00000000-0005-0000-0000-00005F4A0000}"/>
    <cellStyle name="Comma [0] 6259" xfId="46262" hidden="1" xr:uid="{00000000-0005-0000-0000-0000604A0000}"/>
    <cellStyle name="Comma [0] 626" xfId="5729" hidden="1" xr:uid="{00000000-0005-0000-0000-0000614A0000}"/>
    <cellStyle name="Comma [0] 626" xfId="35117" hidden="1" xr:uid="{00000000-0005-0000-0000-0000624A0000}"/>
    <cellStyle name="Comma [0] 6260" xfId="16953" hidden="1" xr:uid="{00000000-0005-0000-0000-0000634A0000}"/>
    <cellStyle name="Comma [0] 6260" xfId="46341" hidden="1" xr:uid="{00000000-0005-0000-0000-0000644A0000}"/>
    <cellStyle name="Comma [0] 6261" xfId="16974" hidden="1" xr:uid="{00000000-0005-0000-0000-0000654A0000}"/>
    <cellStyle name="Comma [0] 6261" xfId="46362" hidden="1" xr:uid="{00000000-0005-0000-0000-0000664A0000}"/>
    <cellStyle name="Comma [0] 6262" xfId="16976" hidden="1" xr:uid="{00000000-0005-0000-0000-0000674A0000}"/>
    <cellStyle name="Comma [0] 6262" xfId="46364" hidden="1" xr:uid="{00000000-0005-0000-0000-0000684A0000}"/>
    <cellStyle name="Comma [0] 6263" xfId="16935" hidden="1" xr:uid="{00000000-0005-0000-0000-0000694A0000}"/>
    <cellStyle name="Comma [0] 6263" xfId="46323" hidden="1" xr:uid="{00000000-0005-0000-0000-00006A4A0000}"/>
    <cellStyle name="Comma [0] 6264" xfId="16880" hidden="1" xr:uid="{00000000-0005-0000-0000-00006B4A0000}"/>
    <cellStyle name="Comma [0] 6264" xfId="46268" hidden="1" xr:uid="{00000000-0005-0000-0000-00006C4A0000}"/>
    <cellStyle name="Comma [0] 6265" xfId="16933" hidden="1" xr:uid="{00000000-0005-0000-0000-00006D4A0000}"/>
    <cellStyle name="Comma [0] 6265" xfId="46321" hidden="1" xr:uid="{00000000-0005-0000-0000-00006E4A0000}"/>
    <cellStyle name="Comma [0] 6266" xfId="16917" hidden="1" xr:uid="{00000000-0005-0000-0000-00006F4A0000}"/>
    <cellStyle name="Comma [0] 6266" xfId="46305" hidden="1" xr:uid="{00000000-0005-0000-0000-0000704A0000}"/>
    <cellStyle name="Comma [0] 6267" xfId="16913" hidden="1" xr:uid="{00000000-0005-0000-0000-0000714A0000}"/>
    <cellStyle name="Comma [0] 6267" xfId="46301" hidden="1" xr:uid="{00000000-0005-0000-0000-0000724A0000}"/>
    <cellStyle name="Comma [0] 6268" xfId="16984" hidden="1" xr:uid="{00000000-0005-0000-0000-0000734A0000}"/>
    <cellStyle name="Comma [0] 6268" xfId="46372" hidden="1" xr:uid="{00000000-0005-0000-0000-0000744A0000}"/>
    <cellStyle name="Comma [0] 6269" xfId="16856" hidden="1" xr:uid="{00000000-0005-0000-0000-0000754A0000}"/>
    <cellStyle name="Comma [0] 6269" xfId="46244" hidden="1" xr:uid="{00000000-0005-0000-0000-0000764A0000}"/>
    <cellStyle name="Comma [0] 627" xfId="5448" hidden="1" xr:uid="{00000000-0005-0000-0000-0000774A0000}"/>
    <cellStyle name="Comma [0] 627" xfId="34836" hidden="1" xr:uid="{00000000-0005-0000-0000-0000784A0000}"/>
    <cellStyle name="Comma [0] 6270" xfId="16164" hidden="1" xr:uid="{00000000-0005-0000-0000-0000794A0000}"/>
    <cellStyle name="Comma [0] 6270" xfId="45552" hidden="1" xr:uid="{00000000-0005-0000-0000-00007A4A0000}"/>
    <cellStyle name="Comma [0] 6271" xfId="16992" hidden="1" xr:uid="{00000000-0005-0000-0000-00007B4A0000}"/>
    <cellStyle name="Comma [0] 6271" xfId="46380" hidden="1" xr:uid="{00000000-0005-0000-0000-00007C4A0000}"/>
    <cellStyle name="Comma [0] 6272" xfId="16994" hidden="1" xr:uid="{00000000-0005-0000-0000-00007D4A0000}"/>
    <cellStyle name="Comma [0] 6272" xfId="46382" hidden="1" xr:uid="{00000000-0005-0000-0000-00007E4A0000}"/>
    <cellStyle name="Comma [0] 6273" xfId="16943" hidden="1" xr:uid="{00000000-0005-0000-0000-00007F4A0000}"/>
    <cellStyle name="Comma [0] 6273" xfId="46331" hidden="1" xr:uid="{00000000-0005-0000-0000-0000804A0000}"/>
    <cellStyle name="Comma [0] 6274" xfId="16919" hidden="1" xr:uid="{00000000-0005-0000-0000-0000814A0000}"/>
    <cellStyle name="Comma [0] 6274" xfId="46307" hidden="1" xr:uid="{00000000-0005-0000-0000-0000824A0000}"/>
    <cellStyle name="Comma [0] 6275" xfId="16954" hidden="1" xr:uid="{00000000-0005-0000-0000-0000834A0000}"/>
    <cellStyle name="Comma [0] 6275" xfId="46342" hidden="1" xr:uid="{00000000-0005-0000-0000-0000844A0000}"/>
    <cellStyle name="Comma [0] 6276" xfId="16886" hidden="1" xr:uid="{00000000-0005-0000-0000-0000854A0000}"/>
    <cellStyle name="Comma [0] 6276" xfId="46274" hidden="1" xr:uid="{00000000-0005-0000-0000-0000864A0000}"/>
    <cellStyle name="Comma [0] 6277" xfId="16956" hidden="1" xr:uid="{00000000-0005-0000-0000-0000874A0000}"/>
    <cellStyle name="Comma [0] 6277" xfId="46344" hidden="1" xr:uid="{00000000-0005-0000-0000-0000884A0000}"/>
    <cellStyle name="Comma [0] 6278" xfId="17001" hidden="1" xr:uid="{00000000-0005-0000-0000-0000894A0000}"/>
    <cellStyle name="Comma [0] 6278" xfId="46389" hidden="1" xr:uid="{00000000-0005-0000-0000-00008A4A0000}"/>
    <cellStyle name="Comma [0] 6279" xfId="16944" hidden="1" xr:uid="{00000000-0005-0000-0000-00008B4A0000}"/>
    <cellStyle name="Comma [0] 6279" xfId="46332" hidden="1" xr:uid="{00000000-0005-0000-0000-00008C4A0000}"/>
    <cellStyle name="Comma [0] 628" xfId="5430" hidden="1" xr:uid="{00000000-0005-0000-0000-00008D4A0000}"/>
    <cellStyle name="Comma [0] 628" xfId="34818" hidden="1" xr:uid="{00000000-0005-0000-0000-00008E4A0000}"/>
    <cellStyle name="Comma [0] 6280" xfId="16901" hidden="1" xr:uid="{00000000-0005-0000-0000-00008F4A0000}"/>
    <cellStyle name="Comma [0] 6280" xfId="46289" hidden="1" xr:uid="{00000000-0005-0000-0000-0000904A0000}"/>
    <cellStyle name="Comma [0] 6281" xfId="17007" hidden="1" xr:uid="{00000000-0005-0000-0000-0000914A0000}"/>
    <cellStyle name="Comma [0] 6281" xfId="46395" hidden="1" xr:uid="{00000000-0005-0000-0000-0000924A0000}"/>
    <cellStyle name="Comma [0] 6282" xfId="17009" hidden="1" xr:uid="{00000000-0005-0000-0000-0000934A0000}"/>
    <cellStyle name="Comma [0] 6282" xfId="46397" hidden="1" xr:uid="{00000000-0005-0000-0000-0000944A0000}"/>
    <cellStyle name="Comma [0] 6283" xfId="16962" hidden="1" xr:uid="{00000000-0005-0000-0000-0000954A0000}"/>
    <cellStyle name="Comma [0] 6283" xfId="46350" hidden="1" xr:uid="{00000000-0005-0000-0000-0000964A0000}"/>
    <cellStyle name="Comma [0] 6284" xfId="16968" hidden="1" xr:uid="{00000000-0005-0000-0000-0000974A0000}"/>
    <cellStyle name="Comma [0] 6284" xfId="46356" hidden="1" xr:uid="{00000000-0005-0000-0000-0000984A0000}"/>
    <cellStyle name="Comma [0] 6285" xfId="16855" hidden="1" xr:uid="{00000000-0005-0000-0000-0000994A0000}"/>
    <cellStyle name="Comma [0] 6285" xfId="46243" hidden="1" xr:uid="{00000000-0005-0000-0000-00009A4A0000}"/>
    <cellStyle name="Comma [0] 6286" xfId="16918" hidden="1" xr:uid="{00000000-0005-0000-0000-00009B4A0000}"/>
    <cellStyle name="Comma [0] 6286" xfId="46306" hidden="1" xr:uid="{00000000-0005-0000-0000-00009C4A0000}"/>
    <cellStyle name="Comma [0] 6287" xfId="16926" hidden="1" xr:uid="{00000000-0005-0000-0000-00009D4A0000}"/>
    <cellStyle name="Comma [0] 6287" xfId="46314" hidden="1" xr:uid="{00000000-0005-0000-0000-00009E4A0000}"/>
    <cellStyle name="Comma [0] 6288" xfId="17015" hidden="1" xr:uid="{00000000-0005-0000-0000-00009F4A0000}"/>
    <cellStyle name="Comma [0] 6288" xfId="46403" hidden="1" xr:uid="{00000000-0005-0000-0000-0000A04A0000}"/>
    <cellStyle name="Comma [0] 6289" xfId="16929" hidden="1" xr:uid="{00000000-0005-0000-0000-0000A14A0000}"/>
    <cellStyle name="Comma [0] 6289" xfId="46317" hidden="1" xr:uid="{00000000-0005-0000-0000-0000A24A0000}"/>
    <cellStyle name="Comma [0] 629" xfId="5733" hidden="1" xr:uid="{00000000-0005-0000-0000-0000A34A0000}"/>
    <cellStyle name="Comma [0] 629" xfId="35121" hidden="1" xr:uid="{00000000-0005-0000-0000-0000A44A0000}"/>
    <cellStyle name="Comma [0] 6290" xfId="16889" hidden="1" xr:uid="{00000000-0005-0000-0000-0000A54A0000}"/>
    <cellStyle name="Comma [0] 6290" xfId="46277" hidden="1" xr:uid="{00000000-0005-0000-0000-0000A64A0000}"/>
    <cellStyle name="Comma [0] 6291" xfId="17020" hidden="1" xr:uid="{00000000-0005-0000-0000-0000A74A0000}"/>
    <cellStyle name="Comma [0] 6291" xfId="46408" hidden="1" xr:uid="{00000000-0005-0000-0000-0000A84A0000}"/>
    <cellStyle name="Comma [0] 6292" xfId="17022" hidden="1" xr:uid="{00000000-0005-0000-0000-0000A94A0000}"/>
    <cellStyle name="Comma [0] 6292" xfId="46410" hidden="1" xr:uid="{00000000-0005-0000-0000-0000AA4A0000}"/>
    <cellStyle name="Comma [0] 6293" xfId="16981" hidden="1" xr:uid="{00000000-0005-0000-0000-0000AB4A0000}"/>
    <cellStyle name="Comma [0] 6293" xfId="46369" hidden="1" xr:uid="{00000000-0005-0000-0000-0000AC4A0000}"/>
    <cellStyle name="Comma [0] 6294" xfId="16987" hidden="1" xr:uid="{00000000-0005-0000-0000-0000AD4A0000}"/>
    <cellStyle name="Comma [0] 6294" xfId="46375" hidden="1" xr:uid="{00000000-0005-0000-0000-0000AE4A0000}"/>
    <cellStyle name="Comma [0] 6295" xfId="16888" hidden="1" xr:uid="{00000000-0005-0000-0000-0000AF4A0000}"/>
    <cellStyle name="Comma [0] 6295" xfId="46276" hidden="1" xr:uid="{00000000-0005-0000-0000-0000B04A0000}"/>
    <cellStyle name="Comma [0] 6296" xfId="16969" hidden="1" xr:uid="{00000000-0005-0000-0000-0000B14A0000}"/>
    <cellStyle name="Comma [0] 6296" xfId="46357" hidden="1" xr:uid="{00000000-0005-0000-0000-0000B24A0000}"/>
    <cellStyle name="Comma [0] 6297" xfId="16948" hidden="1" xr:uid="{00000000-0005-0000-0000-0000B34A0000}"/>
    <cellStyle name="Comma [0] 6297" xfId="46336" hidden="1" xr:uid="{00000000-0005-0000-0000-0000B44A0000}"/>
    <cellStyle name="Comma [0] 6298" xfId="17026" hidden="1" xr:uid="{00000000-0005-0000-0000-0000B54A0000}"/>
    <cellStyle name="Comma [0] 6298" xfId="46414" hidden="1" xr:uid="{00000000-0005-0000-0000-0000B64A0000}"/>
    <cellStyle name="Comma [0] 6299" xfId="16967" hidden="1" xr:uid="{00000000-0005-0000-0000-0000B74A0000}"/>
    <cellStyle name="Comma [0] 6299" xfId="46355" hidden="1" xr:uid="{00000000-0005-0000-0000-0000B84A0000}"/>
    <cellStyle name="Comma [0] 63" xfId="4368" hidden="1" xr:uid="{00000000-0005-0000-0000-0000B94A0000}"/>
    <cellStyle name="Comma [0] 63" xfId="33757" hidden="1" xr:uid="{00000000-0005-0000-0000-0000BA4A0000}"/>
    <cellStyle name="Comma [0] 630" xfId="5740" hidden="1" xr:uid="{00000000-0005-0000-0000-0000BB4A0000}"/>
    <cellStyle name="Comma [0] 630" xfId="35128" hidden="1" xr:uid="{00000000-0005-0000-0000-0000BC4A0000}"/>
    <cellStyle name="Comma [0] 6300" xfId="16905" hidden="1" xr:uid="{00000000-0005-0000-0000-0000BD4A0000}"/>
    <cellStyle name="Comma [0] 6300" xfId="46293" hidden="1" xr:uid="{00000000-0005-0000-0000-0000BE4A0000}"/>
    <cellStyle name="Comma [0] 6301" xfId="17033" hidden="1" xr:uid="{00000000-0005-0000-0000-0000BF4A0000}"/>
    <cellStyle name="Comma [0] 6301" xfId="46421" hidden="1" xr:uid="{00000000-0005-0000-0000-0000C04A0000}"/>
    <cellStyle name="Comma [0] 6302" xfId="17035" hidden="1" xr:uid="{00000000-0005-0000-0000-0000C14A0000}"/>
    <cellStyle name="Comma [0] 6302" xfId="46423" hidden="1" xr:uid="{00000000-0005-0000-0000-0000C24A0000}"/>
    <cellStyle name="Comma [0] 6303" xfId="16999" hidden="1" xr:uid="{00000000-0005-0000-0000-0000C34A0000}"/>
    <cellStyle name="Comma [0] 6303" xfId="46387" hidden="1" xr:uid="{00000000-0005-0000-0000-0000C44A0000}"/>
    <cellStyle name="Comma [0] 6304" xfId="17004" hidden="1" xr:uid="{00000000-0005-0000-0000-0000C54A0000}"/>
    <cellStyle name="Comma [0] 6304" xfId="46392" hidden="1" xr:uid="{00000000-0005-0000-0000-0000C64A0000}"/>
    <cellStyle name="Comma [0] 6305" xfId="16434" hidden="1" xr:uid="{00000000-0005-0000-0000-0000C74A0000}"/>
    <cellStyle name="Comma [0] 6305" xfId="45822" hidden="1" xr:uid="{00000000-0005-0000-0000-0000C84A0000}"/>
    <cellStyle name="Comma [0] 6306" xfId="16988" hidden="1" xr:uid="{00000000-0005-0000-0000-0000C94A0000}"/>
    <cellStyle name="Comma [0] 6306" xfId="46376" hidden="1" xr:uid="{00000000-0005-0000-0000-0000CA4A0000}"/>
    <cellStyle name="Comma [0] 6307" xfId="16893" hidden="1" xr:uid="{00000000-0005-0000-0000-0000CB4A0000}"/>
    <cellStyle name="Comma [0] 6307" xfId="46281" hidden="1" xr:uid="{00000000-0005-0000-0000-0000CC4A0000}"/>
    <cellStyle name="Comma [0] 6308" xfId="17039" hidden="1" xr:uid="{00000000-0005-0000-0000-0000CD4A0000}"/>
    <cellStyle name="Comma [0] 6308" xfId="46427" hidden="1" xr:uid="{00000000-0005-0000-0000-0000CE4A0000}"/>
    <cellStyle name="Comma [0] 6309" xfId="16986" hidden="1" xr:uid="{00000000-0005-0000-0000-0000CF4A0000}"/>
    <cellStyle name="Comma [0] 6309" xfId="46374" hidden="1" xr:uid="{00000000-0005-0000-0000-0000D04A0000}"/>
    <cellStyle name="Comma [0] 631" xfId="5742" hidden="1" xr:uid="{00000000-0005-0000-0000-0000D14A0000}"/>
    <cellStyle name="Comma [0] 631" xfId="35130" hidden="1" xr:uid="{00000000-0005-0000-0000-0000D24A0000}"/>
    <cellStyle name="Comma [0] 6310" xfId="16925" hidden="1" xr:uid="{00000000-0005-0000-0000-0000D34A0000}"/>
    <cellStyle name="Comma [0] 6310" xfId="46313" hidden="1" xr:uid="{00000000-0005-0000-0000-0000D44A0000}"/>
    <cellStyle name="Comma [0] 6311" xfId="17043" hidden="1" xr:uid="{00000000-0005-0000-0000-0000D54A0000}"/>
    <cellStyle name="Comma [0] 6311" xfId="46431" hidden="1" xr:uid="{00000000-0005-0000-0000-0000D64A0000}"/>
    <cellStyle name="Comma [0] 6312" xfId="17045" hidden="1" xr:uid="{00000000-0005-0000-0000-0000D74A0000}"/>
    <cellStyle name="Comma [0] 6312" xfId="46433" hidden="1" xr:uid="{00000000-0005-0000-0000-0000D84A0000}"/>
    <cellStyle name="Comma [0] 6313" xfId="17013" hidden="1" xr:uid="{00000000-0005-0000-0000-0000D94A0000}"/>
    <cellStyle name="Comma [0] 6313" xfId="46401" hidden="1" xr:uid="{00000000-0005-0000-0000-0000DA4A0000}"/>
    <cellStyle name="Comma [0] 6314" xfId="17017" hidden="1" xr:uid="{00000000-0005-0000-0000-0000DB4A0000}"/>
    <cellStyle name="Comma [0] 6314" xfId="46405" hidden="1" xr:uid="{00000000-0005-0000-0000-0000DC4A0000}"/>
    <cellStyle name="Comma [0] 6315" xfId="16907" hidden="1" xr:uid="{00000000-0005-0000-0000-0000DD4A0000}"/>
    <cellStyle name="Comma [0] 6315" xfId="46295" hidden="1" xr:uid="{00000000-0005-0000-0000-0000DE4A0000}"/>
    <cellStyle name="Comma [0] 6316" xfId="17005" hidden="1" xr:uid="{00000000-0005-0000-0000-0000DF4A0000}"/>
    <cellStyle name="Comma [0] 6316" xfId="46393" hidden="1" xr:uid="{00000000-0005-0000-0000-0000E04A0000}"/>
    <cellStyle name="Comma [0] 6317" xfId="16897" hidden="1" xr:uid="{00000000-0005-0000-0000-0000E14A0000}"/>
    <cellStyle name="Comma [0] 6317" xfId="46285" hidden="1" xr:uid="{00000000-0005-0000-0000-0000E24A0000}"/>
    <cellStyle name="Comma [0] 6318" xfId="17049" hidden="1" xr:uid="{00000000-0005-0000-0000-0000E34A0000}"/>
    <cellStyle name="Comma [0] 6318" xfId="46437" hidden="1" xr:uid="{00000000-0005-0000-0000-0000E44A0000}"/>
    <cellStyle name="Comma [0] 6319" xfId="17003" hidden="1" xr:uid="{00000000-0005-0000-0000-0000E54A0000}"/>
    <cellStyle name="Comma [0] 6319" xfId="46391" hidden="1" xr:uid="{00000000-0005-0000-0000-0000E64A0000}"/>
    <cellStyle name="Comma [0] 632" xfId="5732" hidden="1" xr:uid="{00000000-0005-0000-0000-0000E74A0000}"/>
    <cellStyle name="Comma [0] 632" xfId="35120" hidden="1" xr:uid="{00000000-0005-0000-0000-0000E84A0000}"/>
    <cellStyle name="Comma [0] 6320" xfId="16972" hidden="1" xr:uid="{00000000-0005-0000-0000-0000E94A0000}"/>
    <cellStyle name="Comma [0] 6320" xfId="46360" hidden="1" xr:uid="{00000000-0005-0000-0000-0000EA4A0000}"/>
    <cellStyle name="Comma [0] 6321" xfId="17053" hidden="1" xr:uid="{00000000-0005-0000-0000-0000EB4A0000}"/>
    <cellStyle name="Comma [0] 6321" xfId="46441" hidden="1" xr:uid="{00000000-0005-0000-0000-0000EC4A0000}"/>
    <cellStyle name="Comma [0] 6322" xfId="17055" hidden="1" xr:uid="{00000000-0005-0000-0000-0000ED4A0000}"/>
    <cellStyle name="Comma [0] 6322" xfId="46443" hidden="1" xr:uid="{00000000-0005-0000-0000-0000EE4A0000}"/>
    <cellStyle name="Comma [0] 6323" xfId="17041" hidden="1" xr:uid="{00000000-0005-0000-0000-0000EF4A0000}"/>
    <cellStyle name="Comma [0] 6323" xfId="46429" hidden="1" xr:uid="{00000000-0005-0000-0000-0000F04A0000}"/>
    <cellStyle name="Comma [0] 6324" xfId="17028" hidden="1" xr:uid="{00000000-0005-0000-0000-0000F14A0000}"/>
    <cellStyle name="Comma [0] 6324" xfId="46416" hidden="1" xr:uid="{00000000-0005-0000-0000-0000F24A0000}"/>
    <cellStyle name="Comma [0] 6325" xfId="17052" hidden="1" xr:uid="{00000000-0005-0000-0000-0000F34A0000}"/>
    <cellStyle name="Comma [0] 6325" xfId="46440" hidden="1" xr:uid="{00000000-0005-0000-0000-0000F44A0000}"/>
    <cellStyle name="Comma [0] 6326" xfId="17018" hidden="1" xr:uid="{00000000-0005-0000-0000-0000F54A0000}"/>
    <cellStyle name="Comma [0] 6326" xfId="46406" hidden="1" xr:uid="{00000000-0005-0000-0000-0000F64A0000}"/>
    <cellStyle name="Comma [0] 6327" xfId="16990" hidden="1" xr:uid="{00000000-0005-0000-0000-0000F74A0000}"/>
    <cellStyle name="Comma [0] 6327" xfId="46378" hidden="1" xr:uid="{00000000-0005-0000-0000-0000F84A0000}"/>
    <cellStyle name="Comma [0] 6328" xfId="17057" hidden="1" xr:uid="{00000000-0005-0000-0000-0000F94A0000}"/>
    <cellStyle name="Comma [0] 6328" xfId="46445" hidden="1" xr:uid="{00000000-0005-0000-0000-0000FA4A0000}"/>
    <cellStyle name="Comma [0] 6329" xfId="17014" hidden="1" xr:uid="{00000000-0005-0000-0000-0000FB4A0000}"/>
    <cellStyle name="Comma [0] 6329" xfId="46402" hidden="1" xr:uid="{00000000-0005-0000-0000-0000FC4A0000}"/>
    <cellStyle name="Comma [0] 633" xfId="5738" hidden="1" xr:uid="{00000000-0005-0000-0000-0000FD4A0000}"/>
    <cellStyle name="Comma [0] 633" xfId="35126" hidden="1" xr:uid="{00000000-0005-0000-0000-0000FE4A0000}"/>
    <cellStyle name="Comma [0] 6330" xfId="17048" hidden="1" xr:uid="{00000000-0005-0000-0000-0000FF4A0000}"/>
    <cellStyle name="Comma [0] 6330" xfId="46436" hidden="1" xr:uid="{00000000-0005-0000-0000-0000004B0000}"/>
    <cellStyle name="Comma [0] 6331" xfId="17061" hidden="1" xr:uid="{00000000-0005-0000-0000-0000014B0000}"/>
    <cellStyle name="Comma [0] 6331" xfId="46449" hidden="1" xr:uid="{00000000-0005-0000-0000-0000024B0000}"/>
    <cellStyle name="Comma [0] 6332" xfId="17063" hidden="1" xr:uid="{00000000-0005-0000-0000-0000034B0000}"/>
    <cellStyle name="Comma [0] 6332" xfId="46451" hidden="1" xr:uid="{00000000-0005-0000-0000-0000044B0000}"/>
    <cellStyle name="Comma [0] 6333" xfId="16931" hidden="1" xr:uid="{00000000-0005-0000-0000-0000054B0000}"/>
    <cellStyle name="Comma [0] 6333" xfId="46319" hidden="1" xr:uid="{00000000-0005-0000-0000-0000064B0000}"/>
    <cellStyle name="Comma [0] 6334" xfId="17051" hidden="1" xr:uid="{00000000-0005-0000-0000-0000074B0000}"/>
    <cellStyle name="Comma [0] 6334" xfId="46439" hidden="1" xr:uid="{00000000-0005-0000-0000-0000084B0000}"/>
    <cellStyle name="Comma [0] 6335" xfId="16991" hidden="1" xr:uid="{00000000-0005-0000-0000-0000094B0000}"/>
    <cellStyle name="Comma [0] 6335" xfId="46379" hidden="1" xr:uid="{00000000-0005-0000-0000-00000A4B0000}"/>
    <cellStyle name="Comma [0] 6336" xfId="17025" hidden="1" xr:uid="{00000000-0005-0000-0000-00000B4B0000}"/>
    <cellStyle name="Comma [0] 6336" xfId="46413" hidden="1" xr:uid="{00000000-0005-0000-0000-00000C4B0000}"/>
    <cellStyle name="Comma [0] 6337" xfId="17038" hidden="1" xr:uid="{00000000-0005-0000-0000-00000D4B0000}"/>
    <cellStyle name="Comma [0] 6337" xfId="46426" hidden="1" xr:uid="{00000000-0005-0000-0000-00000E4B0000}"/>
    <cellStyle name="Comma [0] 6338" xfId="17066" hidden="1" xr:uid="{00000000-0005-0000-0000-00000F4B0000}"/>
    <cellStyle name="Comma [0] 6338" xfId="46454" hidden="1" xr:uid="{00000000-0005-0000-0000-0000104B0000}"/>
    <cellStyle name="Comma [0] 6339" xfId="17029" hidden="1" xr:uid="{00000000-0005-0000-0000-0000114B0000}"/>
    <cellStyle name="Comma [0] 6339" xfId="46417" hidden="1" xr:uid="{00000000-0005-0000-0000-0000124B0000}"/>
    <cellStyle name="Comma [0] 634" xfId="5745" hidden="1" xr:uid="{00000000-0005-0000-0000-0000134B0000}"/>
    <cellStyle name="Comma [0] 634" xfId="35133" hidden="1" xr:uid="{00000000-0005-0000-0000-0000144B0000}"/>
    <cellStyle name="Comma [0] 6340" xfId="16989" hidden="1" xr:uid="{00000000-0005-0000-0000-0000154B0000}"/>
    <cellStyle name="Comma [0] 6340" xfId="46377" hidden="1" xr:uid="{00000000-0005-0000-0000-0000164B0000}"/>
    <cellStyle name="Comma [0] 6341" xfId="17068" hidden="1" xr:uid="{00000000-0005-0000-0000-0000174B0000}"/>
    <cellStyle name="Comma [0] 6341" xfId="46456" hidden="1" xr:uid="{00000000-0005-0000-0000-0000184B0000}"/>
    <cellStyle name="Comma [0] 6342" xfId="17070" hidden="1" xr:uid="{00000000-0005-0000-0000-0000194B0000}"/>
    <cellStyle name="Comma [0] 6342" xfId="46458" hidden="1" xr:uid="{00000000-0005-0000-0000-00001A4B0000}"/>
    <cellStyle name="Comma [0] 6343" xfId="2388" hidden="1" xr:uid="{00000000-0005-0000-0000-00001B4B0000}"/>
    <cellStyle name="Comma [0] 6343" xfId="31778" hidden="1" xr:uid="{00000000-0005-0000-0000-00001C4B0000}"/>
    <cellStyle name="Comma [0] 6344" xfId="17072" hidden="1" xr:uid="{00000000-0005-0000-0000-00001D4B0000}"/>
    <cellStyle name="Comma [0] 6344" xfId="46460" hidden="1" xr:uid="{00000000-0005-0000-0000-00001E4B0000}"/>
    <cellStyle name="Comma [0] 6345" xfId="17074" hidden="1" xr:uid="{00000000-0005-0000-0000-00001F4B0000}"/>
    <cellStyle name="Comma [0] 6345" xfId="46462" hidden="1" xr:uid="{00000000-0005-0000-0000-0000204B0000}"/>
    <cellStyle name="Comma [0] 6346" xfId="17076" hidden="1" xr:uid="{00000000-0005-0000-0000-0000214B0000}"/>
    <cellStyle name="Comma [0] 6346" xfId="46464" hidden="1" xr:uid="{00000000-0005-0000-0000-0000224B0000}"/>
    <cellStyle name="Comma [0] 6347" xfId="17078" hidden="1" xr:uid="{00000000-0005-0000-0000-0000234B0000}"/>
    <cellStyle name="Comma [0] 6347" xfId="46466" hidden="1" xr:uid="{00000000-0005-0000-0000-0000244B0000}"/>
    <cellStyle name="Comma [0] 6348" xfId="17080" hidden="1" xr:uid="{00000000-0005-0000-0000-0000254B0000}"/>
    <cellStyle name="Comma [0] 6348" xfId="46468" hidden="1" xr:uid="{00000000-0005-0000-0000-0000264B0000}"/>
    <cellStyle name="Comma [0] 6349" xfId="19213" hidden="1" xr:uid="{00000000-0005-0000-0000-0000274B0000}"/>
    <cellStyle name="Comma [0] 6349" xfId="48600" hidden="1" xr:uid="{00000000-0005-0000-0000-0000284B0000}"/>
    <cellStyle name="Comma [0] 635" xfId="5747" hidden="1" xr:uid="{00000000-0005-0000-0000-0000294B0000}"/>
    <cellStyle name="Comma [0] 635" xfId="35135" hidden="1" xr:uid="{00000000-0005-0000-0000-00002A4B0000}"/>
    <cellStyle name="Comma [0] 6350" xfId="19216" hidden="1" xr:uid="{00000000-0005-0000-0000-00002B4B0000}"/>
    <cellStyle name="Comma [0] 6350" xfId="48603" hidden="1" xr:uid="{00000000-0005-0000-0000-00002C4B0000}"/>
    <cellStyle name="Comma [0] 6351" xfId="19151" hidden="1" xr:uid="{00000000-0005-0000-0000-00002D4B0000}"/>
    <cellStyle name="Comma [0] 6351" xfId="48538" hidden="1" xr:uid="{00000000-0005-0000-0000-00002E4B0000}"/>
    <cellStyle name="Comma [0] 6352" xfId="19207" hidden="1" xr:uid="{00000000-0005-0000-0000-00002F4B0000}"/>
    <cellStyle name="Comma [0] 6352" xfId="48594" hidden="1" xr:uid="{00000000-0005-0000-0000-0000304B0000}"/>
    <cellStyle name="Comma [0] 6353" xfId="19145" hidden="1" xr:uid="{00000000-0005-0000-0000-0000314B0000}"/>
    <cellStyle name="Comma [0] 6353" xfId="48532" hidden="1" xr:uid="{00000000-0005-0000-0000-0000324B0000}"/>
    <cellStyle name="Comma [0] 6354" xfId="19240" hidden="1" xr:uid="{00000000-0005-0000-0000-0000334B0000}"/>
    <cellStyle name="Comma [0] 6354" xfId="48627" hidden="1" xr:uid="{00000000-0005-0000-0000-0000344B0000}"/>
    <cellStyle name="Comma [0] 6355" xfId="19206" hidden="1" xr:uid="{00000000-0005-0000-0000-0000354B0000}"/>
    <cellStyle name="Comma [0] 6355" xfId="48593" hidden="1" xr:uid="{00000000-0005-0000-0000-0000364B0000}"/>
    <cellStyle name="Comma [0] 6356" xfId="19186" hidden="1" xr:uid="{00000000-0005-0000-0000-0000374B0000}"/>
    <cellStyle name="Comma [0] 6356" xfId="48573" hidden="1" xr:uid="{00000000-0005-0000-0000-0000384B0000}"/>
    <cellStyle name="Comma [0] 6357" xfId="19244" hidden="1" xr:uid="{00000000-0005-0000-0000-0000394B0000}"/>
    <cellStyle name="Comma [0] 6357" xfId="48631" hidden="1" xr:uid="{00000000-0005-0000-0000-00003A4B0000}"/>
    <cellStyle name="Comma [0] 6358" xfId="19246" hidden="1" xr:uid="{00000000-0005-0000-0000-00003B4B0000}"/>
    <cellStyle name="Comma [0] 6358" xfId="48633" hidden="1" xr:uid="{00000000-0005-0000-0000-00003C4B0000}"/>
    <cellStyle name="Comma [0] 6359" xfId="19234" hidden="1" xr:uid="{00000000-0005-0000-0000-00003D4B0000}"/>
    <cellStyle name="Comma [0] 6359" xfId="48621" hidden="1" xr:uid="{00000000-0005-0000-0000-00003E4B0000}"/>
    <cellStyle name="Comma [0] 636" xfId="5522" hidden="1" xr:uid="{00000000-0005-0000-0000-00003F4B0000}"/>
    <cellStyle name="Comma [0] 636" xfId="34910" hidden="1" xr:uid="{00000000-0005-0000-0000-0000404B0000}"/>
    <cellStyle name="Comma [0] 6360" xfId="19224" hidden="1" xr:uid="{00000000-0005-0000-0000-0000414B0000}"/>
    <cellStyle name="Comma [0] 6360" xfId="48611" hidden="1" xr:uid="{00000000-0005-0000-0000-0000424B0000}"/>
    <cellStyle name="Comma [0] 6361" xfId="19243" hidden="1" xr:uid="{00000000-0005-0000-0000-0000434B0000}"/>
    <cellStyle name="Comma [0] 6361" xfId="48630" hidden="1" xr:uid="{00000000-0005-0000-0000-0000444B0000}"/>
    <cellStyle name="Comma [0] 6362" xfId="19217" hidden="1" xr:uid="{00000000-0005-0000-0000-0000454B0000}"/>
    <cellStyle name="Comma [0] 6362" xfId="48604" hidden="1" xr:uid="{00000000-0005-0000-0000-0000464B0000}"/>
    <cellStyle name="Comma [0] 6363" xfId="19197" hidden="1" xr:uid="{00000000-0005-0000-0000-0000474B0000}"/>
    <cellStyle name="Comma [0] 6363" xfId="48584" hidden="1" xr:uid="{00000000-0005-0000-0000-0000484B0000}"/>
    <cellStyle name="Comma [0] 6364" xfId="19248" hidden="1" xr:uid="{00000000-0005-0000-0000-0000494B0000}"/>
    <cellStyle name="Comma [0] 6364" xfId="48635" hidden="1" xr:uid="{00000000-0005-0000-0000-00004A4B0000}"/>
    <cellStyle name="Comma [0] 6365" xfId="19214" hidden="1" xr:uid="{00000000-0005-0000-0000-00004B4B0000}"/>
    <cellStyle name="Comma [0] 6365" xfId="48601" hidden="1" xr:uid="{00000000-0005-0000-0000-00004C4B0000}"/>
    <cellStyle name="Comma [0] 6366" xfId="19239" hidden="1" xr:uid="{00000000-0005-0000-0000-00004D4B0000}"/>
    <cellStyle name="Comma [0] 6366" xfId="48626" hidden="1" xr:uid="{00000000-0005-0000-0000-00004E4B0000}"/>
    <cellStyle name="Comma [0] 6367" xfId="19252" hidden="1" xr:uid="{00000000-0005-0000-0000-00004F4B0000}"/>
    <cellStyle name="Comma [0] 6367" xfId="48639" hidden="1" xr:uid="{00000000-0005-0000-0000-0000504B0000}"/>
    <cellStyle name="Comma [0] 6368" xfId="19254" hidden="1" xr:uid="{00000000-0005-0000-0000-0000514B0000}"/>
    <cellStyle name="Comma [0] 6368" xfId="48641" hidden="1" xr:uid="{00000000-0005-0000-0000-0000524B0000}"/>
    <cellStyle name="Comma [0] 6369" xfId="19162" hidden="1" xr:uid="{00000000-0005-0000-0000-0000534B0000}"/>
    <cellStyle name="Comma [0] 6369" xfId="48549" hidden="1" xr:uid="{00000000-0005-0000-0000-0000544B0000}"/>
    <cellStyle name="Comma [0] 637" xfId="5478" hidden="1" xr:uid="{00000000-0005-0000-0000-0000554B0000}"/>
    <cellStyle name="Comma [0] 637" xfId="34866" hidden="1" xr:uid="{00000000-0005-0000-0000-0000564B0000}"/>
    <cellStyle name="Comma [0] 6370" xfId="19242" hidden="1" xr:uid="{00000000-0005-0000-0000-0000574B0000}"/>
    <cellStyle name="Comma [0] 6370" xfId="48629" hidden="1" xr:uid="{00000000-0005-0000-0000-0000584B0000}"/>
    <cellStyle name="Comma [0] 6371" xfId="19198" hidden="1" xr:uid="{00000000-0005-0000-0000-0000594B0000}"/>
    <cellStyle name="Comma [0] 6371" xfId="48585" hidden="1" xr:uid="{00000000-0005-0000-0000-00005A4B0000}"/>
    <cellStyle name="Comma [0] 6372" xfId="19222" hidden="1" xr:uid="{00000000-0005-0000-0000-00005B4B0000}"/>
    <cellStyle name="Comma [0] 6372" xfId="48609" hidden="1" xr:uid="{00000000-0005-0000-0000-00005C4B0000}"/>
    <cellStyle name="Comma [0] 6373" xfId="19232" hidden="1" xr:uid="{00000000-0005-0000-0000-00005D4B0000}"/>
    <cellStyle name="Comma [0] 6373" xfId="48619" hidden="1" xr:uid="{00000000-0005-0000-0000-00005E4B0000}"/>
    <cellStyle name="Comma [0] 6374" xfId="19257" hidden="1" xr:uid="{00000000-0005-0000-0000-00005F4B0000}"/>
    <cellStyle name="Comma [0] 6374" xfId="48644" hidden="1" xr:uid="{00000000-0005-0000-0000-0000604B0000}"/>
    <cellStyle name="Comma [0] 6375" xfId="19225" hidden="1" xr:uid="{00000000-0005-0000-0000-0000614B0000}"/>
    <cellStyle name="Comma [0] 6375" xfId="48612" hidden="1" xr:uid="{00000000-0005-0000-0000-0000624B0000}"/>
    <cellStyle name="Comma [0] 6376" xfId="19196" hidden="1" xr:uid="{00000000-0005-0000-0000-0000634B0000}"/>
    <cellStyle name="Comma [0] 6376" xfId="48583" hidden="1" xr:uid="{00000000-0005-0000-0000-0000644B0000}"/>
    <cellStyle name="Comma [0] 6377" xfId="19260" hidden="1" xr:uid="{00000000-0005-0000-0000-0000654B0000}"/>
    <cellStyle name="Comma [0] 6377" xfId="48647" hidden="1" xr:uid="{00000000-0005-0000-0000-0000664B0000}"/>
    <cellStyle name="Comma [0] 6378" xfId="19262" hidden="1" xr:uid="{00000000-0005-0000-0000-0000674B0000}"/>
    <cellStyle name="Comma [0] 6378" xfId="48649" hidden="1" xr:uid="{00000000-0005-0000-0000-0000684B0000}"/>
    <cellStyle name="Comma [0] 6379" xfId="19070" hidden="1" xr:uid="{00000000-0005-0000-0000-0000694B0000}"/>
    <cellStyle name="Comma [0] 6379" xfId="48457" hidden="1" xr:uid="{00000000-0005-0000-0000-00006A4B0000}"/>
    <cellStyle name="Comma [0] 638" xfId="5758" hidden="1" xr:uid="{00000000-0005-0000-0000-00006B4B0000}"/>
    <cellStyle name="Comma [0] 638" xfId="35146" hidden="1" xr:uid="{00000000-0005-0000-0000-00006C4B0000}"/>
    <cellStyle name="Comma [0] 6380" xfId="19052" hidden="1" xr:uid="{00000000-0005-0000-0000-00006D4B0000}"/>
    <cellStyle name="Comma [0] 6380" xfId="48439" hidden="1" xr:uid="{00000000-0005-0000-0000-00006E4B0000}"/>
    <cellStyle name="Comma [0] 6381" xfId="19266" hidden="1" xr:uid="{00000000-0005-0000-0000-00006F4B0000}"/>
    <cellStyle name="Comma [0] 6381" xfId="48653" hidden="1" xr:uid="{00000000-0005-0000-0000-0000704B0000}"/>
    <cellStyle name="Comma [0] 6382" xfId="19273" hidden="1" xr:uid="{00000000-0005-0000-0000-0000714B0000}"/>
    <cellStyle name="Comma [0] 6382" xfId="48660" hidden="1" xr:uid="{00000000-0005-0000-0000-0000724B0000}"/>
    <cellStyle name="Comma [0] 6383" xfId="19275" hidden="1" xr:uid="{00000000-0005-0000-0000-0000734B0000}"/>
    <cellStyle name="Comma [0] 6383" xfId="48662" hidden="1" xr:uid="{00000000-0005-0000-0000-0000744B0000}"/>
    <cellStyle name="Comma [0] 6384" xfId="19265" hidden="1" xr:uid="{00000000-0005-0000-0000-0000754B0000}"/>
    <cellStyle name="Comma [0] 6384" xfId="48652" hidden="1" xr:uid="{00000000-0005-0000-0000-0000764B0000}"/>
    <cellStyle name="Comma [0] 6385" xfId="19271" hidden="1" xr:uid="{00000000-0005-0000-0000-0000774B0000}"/>
    <cellStyle name="Comma [0] 6385" xfId="48658" hidden="1" xr:uid="{00000000-0005-0000-0000-0000784B0000}"/>
    <cellStyle name="Comma [0] 6386" xfId="19278" hidden="1" xr:uid="{00000000-0005-0000-0000-0000794B0000}"/>
    <cellStyle name="Comma [0] 6386" xfId="48665" hidden="1" xr:uid="{00000000-0005-0000-0000-00007A4B0000}"/>
    <cellStyle name="Comma [0] 6387" xfId="19280" hidden="1" xr:uid="{00000000-0005-0000-0000-00007B4B0000}"/>
    <cellStyle name="Comma [0] 6387" xfId="48667" hidden="1" xr:uid="{00000000-0005-0000-0000-00007C4B0000}"/>
    <cellStyle name="Comma [0] 6388" xfId="19126" hidden="1" xr:uid="{00000000-0005-0000-0000-00007D4B0000}"/>
    <cellStyle name="Comma [0] 6388" xfId="48513" hidden="1" xr:uid="{00000000-0005-0000-0000-00007E4B0000}"/>
    <cellStyle name="Comma [0] 6389" xfId="19100" hidden="1" xr:uid="{00000000-0005-0000-0000-00007F4B0000}"/>
    <cellStyle name="Comma [0] 6389" xfId="48487" hidden="1" xr:uid="{00000000-0005-0000-0000-0000804B0000}"/>
    <cellStyle name="Comma [0] 639" xfId="5767" hidden="1" xr:uid="{00000000-0005-0000-0000-0000814B0000}"/>
    <cellStyle name="Comma [0] 639" xfId="35155" hidden="1" xr:uid="{00000000-0005-0000-0000-0000824B0000}"/>
    <cellStyle name="Comma [0] 6390" xfId="19291" hidden="1" xr:uid="{00000000-0005-0000-0000-0000834B0000}"/>
    <cellStyle name="Comma [0] 6390" xfId="48678" hidden="1" xr:uid="{00000000-0005-0000-0000-0000844B0000}"/>
    <cellStyle name="Comma [0] 6391" xfId="19300" hidden="1" xr:uid="{00000000-0005-0000-0000-0000854B0000}"/>
    <cellStyle name="Comma [0] 6391" xfId="48687" hidden="1" xr:uid="{00000000-0005-0000-0000-0000864B0000}"/>
    <cellStyle name="Comma [0] 6392" xfId="19311" hidden="1" xr:uid="{00000000-0005-0000-0000-0000874B0000}"/>
    <cellStyle name="Comma [0] 6392" xfId="48698" hidden="1" xr:uid="{00000000-0005-0000-0000-0000884B0000}"/>
    <cellStyle name="Comma [0] 6393" xfId="19317" hidden="1" xr:uid="{00000000-0005-0000-0000-0000894B0000}"/>
    <cellStyle name="Comma [0] 6393" xfId="48704" hidden="1" xr:uid="{00000000-0005-0000-0000-00008A4B0000}"/>
    <cellStyle name="Comma [0] 6394" xfId="19299" hidden="1" xr:uid="{00000000-0005-0000-0000-00008B4B0000}"/>
    <cellStyle name="Comma [0] 6394" xfId="48686" hidden="1" xr:uid="{00000000-0005-0000-0000-00008C4B0000}"/>
    <cellStyle name="Comma [0] 6395" xfId="19309" hidden="1" xr:uid="{00000000-0005-0000-0000-00008D4B0000}"/>
    <cellStyle name="Comma [0] 6395" xfId="48696" hidden="1" xr:uid="{00000000-0005-0000-0000-00008E4B0000}"/>
    <cellStyle name="Comma [0] 6396" xfId="19329" hidden="1" xr:uid="{00000000-0005-0000-0000-00008F4B0000}"/>
    <cellStyle name="Comma [0] 6396" xfId="48716" hidden="1" xr:uid="{00000000-0005-0000-0000-0000904B0000}"/>
    <cellStyle name="Comma [0] 6397" xfId="19331" hidden="1" xr:uid="{00000000-0005-0000-0000-0000914B0000}"/>
    <cellStyle name="Comma [0] 6397" xfId="48718" hidden="1" xr:uid="{00000000-0005-0000-0000-0000924B0000}"/>
    <cellStyle name="Comma [0] 6398" xfId="19282" hidden="1" xr:uid="{00000000-0005-0000-0000-0000934B0000}"/>
    <cellStyle name="Comma [0] 6398" xfId="48669" hidden="1" xr:uid="{00000000-0005-0000-0000-0000944B0000}"/>
    <cellStyle name="Comma [0] 6399" xfId="19065" hidden="1" xr:uid="{00000000-0005-0000-0000-0000954B0000}"/>
    <cellStyle name="Comma [0] 6399" xfId="48452" hidden="1" xr:uid="{00000000-0005-0000-0000-0000964B0000}"/>
    <cellStyle name="Comma [0] 64" xfId="4638" hidden="1" xr:uid="{00000000-0005-0000-0000-0000974B0000}"/>
    <cellStyle name="Comma [0] 64" xfId="34026" hidden="1" xr:uid="{00000000-0005-0000-0000-0000984B0000}"/>
    <cellStyle name="Comma [0] 640" xfId="5778" hidden="1" xr:uid="{00000000-0005-0000-0000-0000994B0000}"/>
    <cellStyle name="Comma [0] 640" xfId="35166" hidden="1" xr:uid="{00000000-0005-0000-0000-00009A4B0000}"/>
    <cellStyle name="Comma [0] 6400" xfId="19285" hidden="1" xr:uid="{00000000-0005-0000-0000-00009B4B0000}"/>
    <cellStyle name="Comma [0] 6400" xfId="48672" hidden="1" xr:uid="{00000000-0005-0000-0000-00009C4B0000}"/>
    <cellStyle name="Comma [0] 6401" xfId="19099" hidden="1" xr:uid="{00000000-0005-0000-0000-00009D4B0000}"/>
    <cellStyle name="Comma [0] 6401" xfId="48486" hidden="1" xr:uid="{00000000-0005-0000-0000-00009E4B0000}"/>
    <cellStyle name="Comma [0] 6402" xfId="19098" hidden="1" xr:uid="{00000000-0005-0000-0000-00009F4B0000}"/>
    <cellStyle name="Comma [0] 6402" xfId="48485" hidden="1" xr:uid="{00000000-0005-0000-0000-0000A04B0000}"/>
    <cellStyle name="Comma [0] 6403" xfId="19336" hidden="1" xr:uid="{00000000-0005-0000-0000-0000A14B0000}"/>
    <cellStyle name="Comma [0] 6403" xfId="48723" hidden="1" xr:uid="{00000000-0005-0000-0000-0000A24B0000}"/>
    <cellStyle name="Comma [0] 6404" xfId="19067" hidden="1" xr:uid="{00000000-0005-0000-0000-0000A34B0000}"/>
    <cellStyle name="Comma [0] 6404" xfId="48454" hidden="1" xr:uid="{00000000-0005-0000-0000-0000A44B0000}"/>
    <cellStyle name="Comma [0] 6405" xfId="19101" hidden="1" xr:uid="{00000000-0005-0000-0000-0000A54B0000}"/>
    <cellStyle name="Comma [0] 6405" xfId="48488" hidden="1" xr:uid="{00000000-0005-0000-0000-0000A64B0000}"/>
    <cellStyle name="Comma [0] 6406" xfId="19348" hidden="1" xr:uid="{00000000-0005-0000-0000-0000A74B0000}"/>
    <cellStyle name="Comma [0] 6406" xfId="48735" hidden="1" xr:uid="{00000000-0005-0000-0000-0000A84B0000}"/>
    <cellStyle name="Comma [0] 6407" xfId="19350" hidden="1" xr:uid="{00000000-0005-0000-0000-0000A94B0000}"/>
    <cellStyle name="Comma [0] 6407" xfId="48737" hidden="1" xr:uid="{00000000-0005-0000-0000-0000AA4B0000}"/>
    <cellStyle name="Comma [0] 6408" xfId="19339" hidden="1" xr:uid="{00000000-0005-0000-0000-0000AB4B0000}"/>
    <cellStyle name="Comma [0] 6408" xfId="48726" hidden="1" xr:uid="{00000000-0005-0000-0000-0000AC4B0000}"/>
    <cellStyle name="Comma [0] 6409" xfId="19347" hidden="1" xr:uid="{00000000-0005-0000-0000-0000AD4B0000}"/>
    <cellStyle name="Comma [0] 6409" xfId="48734" hidden="1" xr:uid="{00000000-0005-0000-0000-0000AE4B0000}"/>
    <cellStyle name="Comma [0] 641" xfId="5784" hidden="1" xr:uid="{00000000-0005-0000-0000-0000AF4B0000}"/>
    <cellStyle name="Comma [0] 641" xfId="35172" hidden="1" xr:uid="{00000000-0005-0000-0000-0000B04B0000}"/>
    <cellStyle name="Comma [0] 6410" xfId="19063" hidden="1" xr:uid="{00000000-0005-0000-0000-0000B14B0000}"/>
    <cellStyle name="Comma [0] 6410" xfId="48450" hidden="1" xr:uid="{00000000-0005-0000-0000-0000B24B0000}"/>
    <cellStyle name="Comma [0] 6411" xfId="19333" hidden="1" xr:uid="{00000000-0005-0000-0000-0000B34B0000}"/>
    <cellStyle name="Comma [0] 6411" xfId="48720" hidden="1" xr:uid="{00000000-0005-0000-0000-0000B44B0000}"/>
    <cellStyle name="Comma [0] 6412" xfId="19366" hidden="1" xr:uid="{00000000-0005-0000-0000-0000B54B0000}"/>
    <cellStyle name="Comma [0] 6412" xfId="48753" hidden="1" xr:uid="{00000000-0005-0000-0000-0000B64B0000}"/>
    <cellStyle name="Comma [0] 6413" xfId="19374" hidden="1" xr:uid="{00000000-0005-0000-0000-0000B74B0000}"/>
    <cellStyle name="Comma [0] 6413" xfId="48761" hidden="1" xr:uid="{00000000-0005-0000-0000-0000B84B0000}"/>
    <cellStyle name="Comma [0] 6414" xfId="19283" hidden="1" xr:uid="{00000000-0005-0000-0000-0000B94B0000}"/>
    <cellStyle name="Comma [0] 6414" xfId="48670" hidden="1" xr:uid="{00000000-0005-0000-0000-0000BA4B0000}"/>
    <cellStyle name="Comma [0] 6415" xfId="19362" hidden="1" xr:uid="{00000000-0005-0000-0000-0000BB4B0000}"/>
    <cellStyle name="Comma [0] 6415" xfId="48749" hidden="1" xr:uid="{00000000-0005-0000-0000-0000BC4B0000}"/>
    <cellStyle name="Comma [0] 6416" xfId="19383" hidden="1" xr:uid="{00000000-0005-0000-0000-0000BD4B0000}"/>
    <cellStyle name="Comma [0] 6416" xfId="48770" hidden="1" xr:uid="{00000000-0005-0000-0000-0000BE4B0000}"/>
    <cellStyle name="Comma [0] 6417" xfId="19385" hidden="1" xr:uid="{00000000-0005-0000-0000-0000BF4B0000}"/>
    <cellStyle name="Comma [0] 6417" xfId="48772" hidden="1" xr:uid="{00000000-0005-0000-0000-0000C04B0000}"/>
    <cellStyle name="Comma [0] 6418" xfId="19344" hidden="1" xr:uid="{00000000-0005-0000-0000-0000C14B0000}"/>
    <cellStyle name="Comma [0] 6418" xfId="48731" hidden="1" xr:uid="{00000000-0005-0000-0000-0000C24B0000}"/>
    <cellStyle name="Comma [0] 6419" xfId="19289" hidden="1" xr:uid="{00000000-0005-0000-0000-0000C34B0000}"/>
    <cellStyle name="Comma [0] 6419" xfId="48676" hidden="1" xr:uid="{00000000-0005-0000-0000-0000C44B0000}"/>
    <cellStyle name="Comma [0] 642" xfId="5766" hidden="1" xr:uid="{00000000-0005-0000-0000-0000C54B0000}"/>
    <cellStyle name="Comma [0] 642" xfId="35154" hidden="1" xr:uid="{00000000-0005-0000-0000-0000C64B0000}"/>
    <cellStyle name="Comma [0] 6420" xfId="19342" hidden="1" xr:uid="{00000000-0005-0000-0000-0000C74B0000}"/>
    <cellStyle name="Comma [0] 6420" xfId="48729" hidden="1" xr:uid="{00000000-0005-0000-0000-0000C84B0000}"/>
    <cellStyle name="Comma [0] 6421" xfId="19326" hidden="1" xr:uid="{00000000-0005-0000-0000-0000C94B0000}"/>
    <cellStyle name="Comma [0] 6421" xfId="48713" hidden="1" xr:uid="{00000000-0005-0000-0000-0000CA4B0000}"/>
    <cellStyle name="Comma [0] 6422" xfId="19322" hidden="1" xr:uid="{00000000-0005-0000-0000-0000CB4B0000}"/>
    <cellStyle name="Comma [0] 6422" xfId="48709" hidden="1" xr:uid="{00000000-0005-0000-0000-0000CC4B0000}"/>
    <cellStyle name="Comma [0] 6423" xfId="19393" hidden="1" xr:uid="{00000000-0005-0000-0000-0000CD4B0000}"/>
    <cellStyle name="Comma [0] 6423" xfId="48780" hidden="1" xr:uid="{00000000-0005-0000-0000-0000CE4B0000}"/>
    <cellStyle name="Comma [0] 6424" xfId="19055" hidden="1" xr:uid="{00000000-0005-0000-0000-0000CF4B0000}"/>
    <cellStyle name="Comma [0] 6424" xfId="48442" hidden="1" xr:uid="{00000000-0005-0000-0000-0000D04B0000}"/>
    <cellStyle name="Comma [0] 6425" xfId="19125" hidden="1" xr:uid="{00000000-0005-0000-0000-0000D14B0000}"/>
    <cellStyle name="Comma [0] 6425" xfId="48512" hidden="1" xr:uid="{00000000-0005-0000-0000-0000D24B0000}"/>
    <cellStyle name="Comma [0] 6426" xfId="19401" hidden="1" xr:uid="{00000000-0005-0000-0000-0000D34B0000}"/>
    <cellStyle name="Comma [0] 6426" xfId="48788" hidden="1" xr:uid="{00000000-0005-0000-0000-0000D44B0000}"/>
    <cellStyle name="Comma [0] 6427" xfId="19403" hidden="1" xr:uid="{00000000-0005-0000-0000-0000D54B0000}"/>
    <cellStyle name="Comma [0] 6427" xfId="48790" hidden="1" xr:uid="{00000000-0005-0000-0000-0000D64B0000}"/>
    <cellStyle name="Comma [0] 6428" xfId="19352" hidden="1" xr:uid="{00000000-0005-0000-0000-0000D74B0000}"/>
    <cellStyle name="Comma [0] 6428" xfId="48739" hidden="1" xr:uid="{00000000-0005-0000-0000-0000D84B0000}"/>
    <cellStyle name="Comma [0] 6429" xfId="19328" hidden="1" xr:uid="{00000000-0005-0000-0000-0000D94B0000}"/>
    <cellStyle name="Comma [0] 6429" xfId="48715" hidden="1" xr:uid="{00000000-0005-0000-0000-0000DA4B0000}"/>
    <cellStyle name="Comma [0] 643" xfId="5776" hidden="1" xr:uid="{00000000-0005-0000-0000-0000DB4B0000}"/>
    <cellStyle name="Comma [0] 643" xfId="35164" hidden="1" xr:uid="{00000000-0005-0000-0000-0000DC4B0000}"/>
    <cellStyle name="Comma [0] 6430" xfId="19363" hidden="1" xr:uid="{00000000-0005-0000-0000-0000DD4B0000}"/>
    <cellStyle name="Comma [0] 6430" xfId="48750" hidden="1" xr:uid="{00000000-0005-0000-0000-0000DE4B0000}"/>
    <cellStyle name="Comma [0] 6431" xfId="19295" hidden="1" xr:uid="{00000000-0005-0000-0000-0000DF4B0000}"/>
    <cellStyle name="Comma [0] 6431" xfId="48682" hidden="1" xr:uid="{00000000-0005-0000-0000-0000E04B0000}"/>
    <cellStyle name="Comma [0] 6432" xfId="19365" hidden="1" xr:uid="{00000000-0005-0000-0000-0000E14B0000}"/>
    <cellStyle name="Comma [0] 6432" xfId="48752" hidden="1" xr:uid="{00000000-0005-0000-0000-0000E24B0000}"/>
    <cellStyle name="Comma [0] 6433" xfId="19410" hidden="1" xr:uid="{00000000-0005-0000-0000-0000E34B0000}"/>
    <cellStyle name="Comma [0] 6433" xfId="48797" hidden="1" xr:uid="{00000000-0005-0000-0000-0000E44B0000}"/>
    <cellStyle name="Comma [0] 6434" xfId="19353" hidden="1" xr:uid="{00000000-0005-0000-0000-0000E54B0000}"/>
    <cellStyle name="Comma [0] 6434" xfId="48740" hidden="1" xr:uid="{00000000-0005-0000-0000-0000E64B0000}"/>
    <cellStyle name="Comma [0] 6435" xfId="19310" hidden="1" xr:uid="{00000000-0005-0000-0000-0000E74B0000}"/>
    <cellStyle name="Comma [0] 6435" xfId="48697" hidden="1" xr:uid="{00000000-0005-0000-0000-0000E84B0000}"/>
    <cellStyle name="Comma [0] 6436" xfId="19416" hidden="1" xr:uid="{00000000-0005-0000-0000-0000E94B0000}"/>
    <cellStyle name="Comma [0] 6436" xfId="48803" hidden="1" xr:uid="{00000000-0005-0000-0000-0000EA4B0000}"/>
    <cellStyle name="Comma [0] 6437" xfId="19418" hidden="1" xr:uid="{00000000-0005-0000-0000-0000EB4B0000}"/>
    <cellStyle name="Comma [0] 6437" xfId="48805" hidden="1" xr:uid="{00000000-0005-0000-0000-0000EC4B0000}"/>
    <cellStyle name="Comma [0] 6438" xfId="19371" hidden="1" xr:uid="{00000000-0005-0000-0000-0000ED4B0000}"/>
    <cellStyle name="Comma [0] 6438" xfId="48758" hidden="1" xr:uid="{00000000-0005-0000-0000-0000EE4B0000}"/>
    <cellStyle name="Comma [0] 6439" xfId="19377" hidden="1" xr:uid="{00000000-0005-0000-0000-0000EF4B0000}"/>
    <cellStyle name="Comma [0] 6439" xfId="48764" hidden="1" xr:uid="{00000000-0005-0000-0000-0000F04B0000}"/>
    <cellStyle name="Comma [0] 644" xfId="5796" hidden="1" xr:uid="{00000000-0005-0000-0000-0000F14B0000}"/>
    <cellStyle name="Comma [0] 644" xfId="35184" hidden="1" xr:uid="{00000000-0005-0000-0000-0000F24B0000}"/>
    <cellStyle name="Comma [0] 6440" xfId="19092" hidden="1" xr:uid="{00000000-0005-0000-0000-0000F34B0000}"/>
    <cellStyle name="Comma [0] 6440" xfId="48479" hidden="1" xr:uid="{00000000-0005-0000-0000-0000F44B0000}"/>
    <cellStyle name="Comma [0] 6441" xfId="19327" hidden="1" xr:uid="{00000000-0005-0000-0000-0000F54B0000}"/>
    <cellStyle name="Comma [0] 6441" xfId="48714" hidden="1" xr:uid="{00000000-0005-0000-0000-0000F64B0000}"/>
    <cellStyle name="Comma [0] 6442" xfId="19335" hidden="1" xr:uid="{00000000-0005-0000-0000-0000F74B0000}"/>
    <cellStyle name="Comma [0] 6442" xfId="48722" hidden="1" xr:uid="{00000000-0005-0000-0000-0000F84B0000}"/>
    <cellStyle name="Comma [0] 6443" xfId="19424" hidden="1" xr:uid="{00000000-0005-0000-0000-0000F94B0000}"/>
    <cellStyle name="Comma [0] 6443" xfId="48811" hidden="1" xr:uid="{00000000-0005-0000-0000-0000FA4B0000}"/>
    <cellStyle name="Comma [0] 6444" xfId="19338" hidden="1" xr:uid="{00000000-0005-0000-0000-0000FB4B0000}"/>
    <cellStyle name="Comma [0] 6444" xfId="48725" hidden="1" xr:uid="{00000000-0005-0000-0000-0000FC4B0000}"/>
    <cellStyle name="Comma [0] 6445" xfId="19298" hidden="1" xr:uid="{00000000-0005-0000-0000-0000FD4B0000}"/>
    <cellStyle name="Comma [0] 6445" xfId="48685" hidden="1" xr:uid="{00000000-0005-0000-0000-0000FE4B0000}"/>
    <cellStyle name="Comma [0] 6446" xfId="19429" hidden="1" xr:uid="{00000000-0005-0000-0000-0000FF4B0000}"/>
    <cellStyle name="Comma [0] 6446" xfId="48816" hidden="1" xr:uid="{00000000-0005-0000-0000-0000004C0000}"/>
    <cellStyle name="Comma [0] 6447" xfId="19431" hidden="1" xr:uid="{00000000-0005-0000-0000-0000014C0000}"/>
    <cellStyle name="Comma [0] 6447" xfId="48818" hidden="1" xr:uid="{00000000-0005-0000-0000-0000024C0000}"/>
    <cellStyle name="Comma [0] 6448" xfId="19390" hidden="1" xr:uid="{00000000-0005-0000-0000-0000034C0000}"/>
    <cellStyle name="Comma [0] 6448" xfId="48777" hidden="1" xr:uid="{00000000-0005-0000-0000-0000044C0000}"/>
    <cellStyle name="Comma [0] 6449" xfId="19396" hidden="1" xr:uid="{00000000-0005-0000-0000-0000054C0000}"/>
    <cellStyle name="Comma [0] 6449" xfId="48783" hidden="1" xr:uid="{00000000-0005-0000-0000-0000064C0000}"/>
    <cellStyle name="Comma [0] 645" xfId="5798" hidden="1" xr:uid="{00000000-0005-0000-0000-0000074C0000}"/>
    <cellStyle name="Comma [0] 645" xfId="35186" hidden="1" xr:uid="{00000000-0005-0000-0000-0000084C0000}"/>
    <cellStyle name="Comma [0] 6450" xfId="19297" hidden="1" xr:uid="{00000000-0005-0000-0000-0000094C0000}"/>
    <cellStyle name="Comma [0] 6450" xfId="48684" hidden="1" xr:uid="{00000000-0005-0000-0000-00000A4C0000}"/>
    <cellStyle name="Comma [0] 6451" xfId="19378" hidden="1" xr:uid="{00000000-0005-0000-0000-00000B4C0000}"/>
    <cellStyle name="Comma [0] 6451" xfId="48765" hidden="1" xr:uid="{00000000-0005-0000-0000-00000C4C0000}"/>
    <cellStyle name="Comma [0] 6452" xfId="19357" hidden="1" xr:uid="{00000000-0005-0000-0000-00000D4C0000}"/>
    <cellStyle name="Comma [0] 6452" xfId="48744" hidden="1" xr:uid="{00000000-0005-0000-0000-00000E4C0000}"/>
    <cellStyle name="Comma [0] 6453" xfId="19435" hidden="1" xr:uid="{00000000-0005-0000-0000-00000F4C0000}"/>
    <cellStyle name="Comma [0] 6453" xfId="48822" hidden="1" xr:uid="{00000000-0005-0000-0000-0000104C0000}"/>
    <cellStyle name="Comma [0] 6454" xfId="19376" hidden="1" xr:uid="{00000000-0005-0000-0000-0000114C0000}"/>
    <cellStyle name="Comma [0] 6454" xfId="48763" hidden="1" xr:uid="{00000000-0005-0000-0000-0000124C0000}"/>
    <cellStyle name="Comma [0] 6455" xfId="19314" hidden="1" xr:uid="{00000000-0005-0000-0000-0000134C0000}"/>
    <cellStyle name="Comma [0] 6455" xfId="48701" hidden="1" xr:uid="{00000000-0005-0000-0000-0000144C0000}"/>
    <cellStyle name="Comma [0] 6456" xfId="19442" hidden="1" xr:uid="{00000000-0005-0000-0000-0000154C0000}"/>
    <cellStyle name="Comma [0] 6456" xfId="48829" hidden="1" xr:uid="{00000000-0005-0000-0000-0000164C0000}"/>
    <cellStyle name="Comma [0] 6457" xfId="19444" hidden="1" xr:uid="{00000000-0005-0000-0000-0000174C0000}"/>
    <cellStyle name="Comma [0] 6457" xfId="48831" hidden="1" xr:uid="{00000000-0005-0000-0000-0000184C0000}"/>
    <cellStyle name="Comma [0] 6458" xfId="19408" hidden="1" xr:uid="{00000000-0005-0000-0000-0000194C0000}"/>
    <cellStyle name="Comma [0] 6458" xfId="48795" hidden="1" xr:uid="{00000000-0005-0000-0000-00001A4C0000}"/>
    <cellStyle name="Comma [0] 6459" xfId="19413" hidden="1" xr:uid="{00000000-0005-0000-0000-00001B4C0000}"/>
    <cellStyle name="Comma [0] 6459" xfId="48800" hidden="1" xr:uid="{00000000-0005-0000-0000-00001C4C0000}"/>
    <cellStyle name="Comma [0] 646" xfId="5749" hidden="1" xr:uid="{00000000-0005-0000-0000-00001D4C0000}"/>
    <cellStyle name="Comma [0] 646" xfId="35137" hidden="1" xr:uid="{00000000-0005-0000-0000-00001E4C0000}"/>
    <cellStyle name="Comma [0] 6460" xfId="19066" hidden="1" xr:uid="{00000000-0005-0000-0000-00001F4C0000}"/>
    <cellStyle name="Comma [0] 6460" xfId="48453" hidden="1" xr:uid="{00000000-0005-0000-0000-0000204C0000}"/>
    <cellStyle name="Comma [0] 6461" xfId="19397" hidden="1" xr:uid="{00000000-0005-0000-0000-0000214C0000}"/>
    <cellStyle name="Comma [0] 6461" xfId="48784" hidden="1" xr:uid="{00000000-0005-0000-0000-0000224C0000}"/>
    <cellStyle name="Comma [0] 6462" xfId="19302" hidden="1" xr:uid="{00000000-0005-0000-0000-0000234C0000}"/>
    <cellStyle name="Comma [0] 6462" xfId="48689" hidden="1" xr:uid="{00000000-0005-0000-0000-0000244C0000}"/>
    <cellStyle name="Comma [0] 6463" xfId="19448" hidden="1" xr:uid="{00000000-0005-0000-0000-0000254C0000}"/>
    <cellStyle name="Comma [0] 6463" xfId="48835" hidden="1" xr:uid="{00000000-0005-0000-0000-0000264C0000}"/>
    <cellStyle name="Comma [0] 6464" xfId="19395" hidden="1" xr:uid="{00000000-0005-0000-0000-0000274C0000}"/>
    <cellStyle name="Comma [0] 6464" xfId="48782" hidden="1" xr:uid="{00000000-0005-0000-0000-0000284C0000}"/>
    <cellStyle name="Comma [0] 6465" xfId="19334" hidden="1" xr:uid="{00000000-0005-0000-0000-0000294C0000}"/>
    <cellStyle name="Comma [0] 6465" xfId="48721" hidden="1" xr:uid="{00000000-0005-0000-0000-00002A4C0000}"/>
    <cellStyle name="Comma [0] 6466" xfId="19452" hidden="1" xr:uid="{00000000-0005-0000-0000-00002B4C0000}"/>
    <cellStyle name="Comma [0] 6466" xfId="48839" hidden="1" xr:uid="{00000000-0005-0000-0000-00002C4C0000}"/>
    <cellStyle name="Comma [0] 6467" xfId="19454" hidden="1" xr:uid="{00000000-0005-0000-0000-00002D4C0000}"/>
    <cellStyle name="Comma [0] 6467" xfId="48841" hidden="1" xr:uid="{00000000-0005-0000-0000-00002E4C0000}"/>
    <cellStyle name="Comma [0] 6468" xfId="19422" hidden="1" xr:uid="{00000000-0005-0000-0000-00002F4C0000}"/>
    <cellStyle name="Comma [0] 6468" xfId="48809" hidden="1" xr:uid="{00000000-0005-0000-0000-0000304C0000}"/>
    <cellStyle name="Comma [0] 6469" xfId="19426" hidden="1" xr:uid="{00000000-0005-0000-0000-0000314C0000}"/>
    <cellStyle name="Comma [0] 6469" xfId="48813" hidden="1" xr:uid="{00000000-0005-0000-0000-0000324C0000}"/>
    <cellStyle name="Comma [0] 647" xfId="5443" hidden="1" xr:uid="{00000000-0005-0000-0000-0000334C0000}"/>
    <cellStyle name="Comma [0] 647" xfId="34831" hidden="1" xr:uid="{00000000-0005-0000-0000-0000344C0000}"/>
    <cellStyle name="Comma [0] 6470" xfId="19316" hidden="1" xr:uid="{00000000-0005-0000-0000-0000354C0000}"/>
    <cellStyle name="Comma [0] 6470" xfId="48703" hidden="1" xr:uid="{00000000-0005-0000-0000-0000364C0000}"/>
    <cellStyle name="Comma [0] 6471" xfId="19414" hidden="1" xr:uid="{00000000-0005-0000-0000-0000374C0000}"/>
    <cellStyle name="Comma [0] 6471" xfId="48801" hidden="1" xr:uid="{00000000-0005-0000-0000-0000384C0000}"/>
    <cellStyle name="Comma [0] 6472" xfId="19306" hidden="1" xr:uid="{00000000-0005-0000-0000-0000394C0000}"/>
    <cellStyle name="Comma [0] 6472" xfId="48693" hidden="1" xr:uid="{00000000-0005-0000-0000-00003A4C0000}"/>
    <cellStyle name="Comma [0] 6473" xfId="19458" hidden="1" xr:uid="{00000000-0005-0000-0000-00003B4C0000}"/>
    <cellStyle name="Comma [0] 6473" xfId="48845" hidden="1" xr:uid="{00000000-0005-0000-0000-00003C4C0000}"/>
    <cellStyle name="Comma [0] 6474" xfId="19412" hidden="1" xr:uid="{00000000-0005-0000-0000-00003D4C0000}"/>
    <cellStyle name="Comma [0] 6474" xfId="48799" hidden="1" xr:uid="{00000000-0005-0000-0000-00003E4C0000}"/>
    <cellStyle name="Comma [0] 6475" xfId="19381" hidden="1" xr:uid="{00000000-0005-0000-0000-00003F4C0000}"/>
    <cellStyle name="Comma [0] 6475" xfId="48768" hidden="1" xr:uid="{00000000-0005-0000-0000-0000404C0000}"/>
    <cellStyle name="Comma [0] 6476" xfId="19462" hidden="1" xr:uid="{00000000-0005-0000-0000-0000414C0000}"/>
    <cellStyle name="Comma [0] 6476" xfId="48849" hidden="1" xr:uid="{00000000-0005-0000-0000-0000424C0000}"/>
    <cellStyle name="Comma [0] 6477" xfId="19464" hidden="1" xr:uid="{00000000-0005-0000-0000-0000434C0000}"/>
    <cellStyle name="Comma [0] 6477" xfId="48851" hidden="1" xr:uid="{00000000-0005-0000-0000-0000444C0000}"/>
    <cellStyle name="Comma [0] 6478" xfId="19450" hidden="1" xr:uid="{00000000-0005-0000-0000-0000454C0000}"/>
    <cellStyle name="Comma [0] 6478" xfId="48837" hidden="1" xr:uid="{00000000-0005-0000-0000-0000464C0000}"/>
    <cellStyle name="Comma [0] 6479" xfId="19437" hidden="1" xr:uid="{00000000-0005-0000-0000-0000474C0000}"/>
    <cellStyle name="Comma [0] 6479" xfId="48824" hidden="1" xr:uid="{00000000-0005-0000-0000-0000484C0000}"/>
    <cellStyle name="Comma [0] 648" xfId="5752" hidden="1" xr:uid="{00000000-0005-0000-0000-0000494C0000}"/>
    <cellStyle name="Comma [0] 648" xfId="35140" hidden="1" xr:uid="{00000000-0005-0000-0000-00004A4C0000}"/>
    <cellStyle name="Comma [0] 6480" xfId="19461" hidden="1" xr:uid="{00000000-0005-0000-0000-00004B4C0000}"/>
    <cellStyle name="Comma [0] 6480" xfId="48848" hidden="1" xr:uid="{00000000-0005-0000-0000-00004C4C0000}"/>
    <cellStyle name="Comma [0] 6481" xfId="19427" hidden="1" xr:uid="{00000000-0005-0000-0000-00004D4C0000}"/>
    <cellStyle name="Comma [0] 6481" xfId="48814" hidden="1" xr:uid="{00000000-0005-0000-0000-00004E4C0000}"/>
    <cellStyle name="Comma [0] 6482" xfId="19399" hidden="1" xr:uid="{00000000-0005-0000-0000-00004F4C0000}"/>
    <cellStyle name="Comma [0] 6482" xfId="48786" hidden="1" xr:uid="{00000000-0005-0000-0000-0000504C0000}"/>
    <cellStyle name="Comma [0] 6483" xfId="19466" hidden="1" xr:uid="{00000000-0005-0000-0000-0000514C0000}"/>
    <cellStyle name="Comma [0] 6483" xfId="48853" hidden="1" xr:uid="{00000000-0005-0000-0000-0000524C0000}"/>
    <cellStyle name="Comma [0] 6484" xfId="19423" hidden="1" xr:uid="{00000000-0005-0000-0000-0000534C0000}"/>
    <cellStyle name="Comma [0] 6484" xfId="48810" hidden="1" xr:uid="{00000000-0005-0000-0000-0000544C0000}"/>
    <cellStyle name="Comma [0] 6485" xfId="19457" hidden="1" xr:uid="{00000000-0005-0000-0000-0000554C0000}"/>
    <cellStyle name="Comma [0] 6485" xfId="48844" hidden="1" xr:uid="{00000000-0005-0000-0000-0000564C0000}"/>
    <cellStyle name="Comma [0] 6486" xfId="19470" hidden="1" xr:uid="{00000000-0005-0000-0000-0000574C0000}"/>
    <cellStyle name="Comma [0] 6486" xfId="48857" hidden="1" xr:uid="{00000000-0005-0000-0000-0000584C0000}"/>
    <cellStyle name="Comma [0] 6487" xfId="19472" hidden="1" xr:uid="{00000000-0005-0000-0000-0000594C0000}"/>
    <cellStyle name="Comma [0] 6487" xfId="48859" hidden="1" xr:uid="{00000000-0005-0000-0000-00005A4C0000}"/>
    <cellStyle name="Comma [0] 6488" xfId="19340" hidden="1" xr:uid="{00000000-0005-0000-0000-00005B4C0000}"/>
    <cellStyle name="Comma [0] 6488" xfId="48727" hidden="1" xr:uid="{00000000-0005-0000-0000-00005C4C0000}"/>
    <cellStyle name="Comma [0] 6489" xfId="19460" hidden="1" xr:uid="{00000000-0005-0000-0000-00005D4C0000}"/>
    <cellStyle name="Comma [0] 6489" xfId="48847" hidden="1" xr:uid="{00000000-0005-0000-0000-00005E4C0000}"/>
    <cellStyle name="Comma [0] 649" xfId="5477" hidden="1" xr:uid="{00000000-0005-0000-0000-00005F4C0000}"/>
    <cellStyle name="Comma [0] 649" xfId="34865" hidden="1" xr:uid="{00000000-0005-0000-0000-0000604C0000}"/>
    <cellStyle name="Comma [0] 6490" xfId="19400" hidden="1" xr:uid="{00000000-0005-0000-0000-0000614C0000}"/>
    <cellStyle name="Comma [0] 6490" xfId="48787" hidden="1" xr:uid="{00000000-0005-0000-0000-0000624C0000}"/>
    <cellStyle name="Comma [0] 6491" xfId="19434" hidden="1" xr:uid="{00000000-0005-0000-0000-0000634C0000}"/>
    <cellStyle name="Comma [0] 6491" xfId="48821" hidden="1" xr:uid="{00000000-0005-0000-0000-0000644C0000}"/>
    <cellStyle name="Comma [0] 6492" xfId="19447" hidden="1" xr:uid="{00000000-0005-0000-0000-0000654C0000}"/>
    <cellStyle name="Comma [0] 6492" xfId="48834" hidden="1" xr:uid="{00000000-0005-0000-0000-0000664C0000}"/>
    <cellStyle name="Comma [0] 6493" xfId="19475" hidden="1" xr:uid="{00000000-0005-0000-0000-0000674C0000}"/>
    <cellStyle name="Comma [0] 6493" xfId="48862" hidden="1" xr:uid="{00000000-0005-0000-0000-0000684C0000}"/>
    <cellStyle name="Comma [0] 6494" xfId="19438" hidden="1" xr:uid="{00000000-0005-0000-0000-0000694C0000}"/>
    <cellStyle name="Comma [0] 6494" xfId="48825" hidden="1" xr:uid="{00000000-0005-0000-0000-00006A4C0000}"/>
    <cellStyle name="Comma [0] 6495" xfId="19398" hidden="1" xr:uid="{00000000-0005-0000-0000-00006B4C0000}"/>
    <cellStyle name="Comma [0] 6495" xfId="48785" hidden="1" xr:uid="{00000000-0005-0000-0000-00006C4C0000}"/>
    <cellStyle name="Comma [0] 6496" xfId="19477" hidden="1" xr:uid="{00000000-0005-0000-0000-00006D4C0000}"/>
    <cellStyle name="Comma [0] 6496" xfId="48864" hidden="1" xr:uid="{00000000-0005-0000-0000-00006E4C0000}"/>
    <cellStyle name="Comma [0] 6497" xfId="19479" hidden="1" xr:uid="{00000000-0005-0000-0000-00006F4C0000}"/>
    <cellStyle name="Comma [0] 6497" xfId="48866" hidden="1" xr:uid="{00000000-0005-0000-0000-0000704C0000}"/>
    <cellStyle name="Comma [0] 6498" xfId="19080" hidden="1" xr:uid="{00000000-0005-0000-0000-0000714C0000}"/>
    <cellStyle name="Comma [0] 6498" xfId="48467" hidden="1" xr:uid="{00000000-0005-0000-0000-0000724C0000}"/>
    <cellStyle name="Comma [0] 6499" xfId="19077" hidden="1" xr:uid="{00000000-0005-0000-0000-0000734C0000}"/>
    <cellStyle name="Comma [0] 6499" xfId="48464" hidden="1" xr:uid="{00000000-0005-0000-0000-0000744C0000}"/>
    <cellStyle name="Comma [0] 65" xfId="4671" hidden="1" xr:uid="{00000000-0005-0000-0000-0000754C0000}"/>
    <cellStyle name="Comma [0] 65" xfId="34059" hidden="1" xr:uid="{00000000-0005-0000-0000-0000764C0000}"/>
    <cellStyle name="Comma [0] 650" xfId="5476" hidden="1" xr:uid="{00000000-0005-0000-0000-0000774C0000}"/>
    <cellStyle name="Comma [0] 650" xfId="34864" hidden="1" xr:uid="{00000000-0005-0000-0000-0000784C0000}"/>
    <cellStyle name="Comma [0] 6500" xfId="19485" hidden="1" xr:uid="{00000000-0005-0000-0000-0000794C0000}"/>
    <cellStyle name="Comma [0] 6500" xfId="48872" hidden="1" xr:uid="{00000000-0005-0000-0000-00007A4C0000}"/>
    <cellStyle name="Comma [0] 6501" xfId="19491" hidden="1" xr:uid="{00000000-0005-0000-0000-00007B4C0000}"/>
    <cellStyle name="Comma [0] 6501" xfId="48878" hidden="1" xr:uid="{00000000-0005-0000-0000-00007C4C0000}"/>
    <cellStyle name="Comma [0] 6502" xfId="19493" hidden="1" xr:uid="{00000000-0005-0000-0000-00007D4C0000}"/>
    <cellStyle name="Comma [0] 6502" xfId="48880" hidden="1" xr:uid="{00000000-0005-0000-0000-00007E4C0000}"/>
    <cellStyle name="Comma [0] 6503" xfId="19484" hidden="1" xr:uid="{00000000-0005-0000-0000-00007F4C0000}"/>
    <cellStyle name="Comma [0] 6503" xfId="48871" hidden="1" xr:uid="{00000000-0005-0000-0000-0000804C0000}"/>
    <cellStyle name="Comma [0] 6504" xfId="19489" hidden="1" xr:uid="{00000000-0005-0000-0000-0000814C0000}"/>
    <cellStyle name="Comma [0] 6504" xfId="48876" hidden="1" xr:uid="{00000000-0005-0000-0000-0000824C0000}"/>
    <cellStyle name="Comma [0] 6505" xfId="19495" hidden="1" xr:uid="{00000000-0005-0000-0000-0000834C0000}"/>
    <cellStyle name="Comma [0] 6505" xfId="48882" hidden="1" xr:uid="{00000000-0005-0000-0000-0000844C0000}"/>
    <cellStyle name="Comma [0] 6506" xfId="19497" hidden="1" xr:uid="{00000000-0005-0000-0000-0000854C0000}"/>
    <cellStyle name="Comma [0] 6506" xfId="48884" hidden="1" xr:uid="{00000000-0005-0000-0000-0000864C0000}"/>
    <cellStyle name="Comma [0] 6507" xfId="19103" hidden="1" xr:uid="{00000000-0005-0000-0000-0000874C0000}"/>
    <cellStyle name="Comma [0] 6507" xfId="48490" hidden="1" xr:uid="{00000000-0005-0000-0000-0000884C0000}"/>
    <cellStyle name="Comma [0] 6508" xfId="19105" hidden="1" xr:uid="{00000000-0005-0000-0000-0000894C0000}"/>
    <cellStyle name="Comma [0] 6508" xfId="48492" hidden="1" xr:uid="{00000000-0005-0000-0000-00008A4C0000}"/>
    <cellStyle name="Comma [0] 6509" xfId="19508" hidden="1" xr:uid="{00000000-0005-0000-0000-00008B4C0000}"/>
    <cellStyle name="Comma [0] 6509" xfId="48895" hidden="1" xr:uid="{00000000-0005-0000-0000-00008C4C0000}"/>
    <cellStyle name="Comma [0] 651" xfId="5803" hidden="1" xr:uid="{00000000-0005-0000-0000-00008D4C0000}"/>
    <cellStyle name="Comma [0] 651" xfId="35191" hidden="1" xr:uid="{00000000-0005-0000-0000-00008E4C0000}"/>
    <cellStyle name="Comma [0] 6510" xfId="19517" hidden="1" xr:uid="{00000000-0005-0000-0000-00008F4C0000}"/>
    <cellStyle name="Comma [0] 6510" xfId="48904" hidden="1" xr:uid="{00000000-0005-0000-0000-0000904C0000}"/>
    <cellStyle name="Comma [0] 6511" xfId="19528" hidden="1" xr:uid="{00000000-0005-0000-0000-0000914C0000}"/>
    <cellStyle name="Comma [0] 6511" xfId="48915" hidden="1" xr:uid="{00000000-0005-0000-0000-0000924C0000}"/>
    <cellStyle name="Comma [0] 6512" xfId="19534" hidden="1" xr:uid="{00000000-0005-0000-0000-0000934C0000}"/>
    <cellStyle name="Comma [0] 6512" xfId="48921" hidden="1" xr:uid="{00000000-0005-0000-0000-0000944C0000}"/>
    <cellStyle name="Comma [0] 6513" xfId="19516" hidden="1" xr:uid="{00000000-0005-0000-0000-0000954C0000}"/>
    <cellStyle name="Comma [0] 6513" xfId="48903" hidden="1" xr:uid="{00000000-0005-0000-0000-0000964C0000}"/>
    <cellStyle name="Comma [0] 6514" xfId="19526" hidden="1" xr:uid="{00000000-0005-0000-0000-0000974C0000}"/>
    <cellStyle name="Comma [0] 6514" xfId="48913" hidden="1" xr:uid="{00000000-0005-0000-0000-0000984C0000}"/>
    <cellStyle name="Comma [0] 6515" xfId="19546" hidden="1" xr:uid="{00000000-0005-0000-0000-0000994C0000}"/>
    <cellStyle name="Comma [0] 6515" xfId="48933" hidden="1" xr:uid="{00000000-0005-0000-0000-00009A4C0000}"/>
    <cellStyle name="Comma [0] 6516" xfId="19548" hidden="1" xr:uid="{00000000-0005-0000-0000-00009B4C0000}"/>
    <cellStyle name="Comma [0] 6516" xfId="48935" hidden="1" xr:uid="{00000000-0005-0000-0000-00009C4C0000}"/>
    <cellStyle name="Comma [0] 6517" xfId="19499" hidden="1" xr:uid="{00000000-0005-0000-0000-00009D4C0000}"/>
    <cellStyle name="Comma [0] 6517" xfId="48886" hidden="1" xr:uid="{00000000-0005-0000-0000-00009E4C0000}"/>
    <cellStyle name="Comma [0] 6518" xfId="19085" hidden="1" xr:uid="{00000000-0005-0000-0000-00009F4C0000}"/>
    <cellStyle name="Comma [0] 6518" xfId="48472" hidden="1" xr:uid="{00000000-0005-0000-0000-0000A04C0000}"/>
    <cellStyle name="Comma [0] 6519" xfId="19502" hidden="1" xr:uid="{00000000-0005-0000-0000-0000A14C0000}"/>
    <cellStyle name="Comma [0] 6519" xfId="48889" hidden="1" xr:uid="{00000000-0005-0000-0000-0000A24C0000}"/>
    <cellStyle name="Comma [0] 652" xfId="5445" hidden="1" xr:uid="{00000000-0005-0000-0000-0000A34C0000}"/>
    <cellStyle name="Comma [0] 652" xfId="34833" hidden="1" xr:uid="{00000000-0005-0000-0000-0000A44C0000}"/>
    <cellStyle name="Comma [0] 6520" xfId="19090" hidden="1" xr:uid="{00000000-0005-0000-0000-0000A54C0000}"/>
    <cellStyle name="Comma [0] 6520" xfId="48477" hidden="1" xr:uid="{00000000-0005-0000-0000-0000A64C0000}"/>
    <cellStyle name="Comma [0] 6521" xfId="19074" hidden="1" xr:uid="{00000000-0005-0000-0000-0000A74C0000}"/>
    <cellStyle name="Comma [0] 6521" xfId="48461" hidden="1" xr:uid="{00000000-0005-0000-0000-0000A84C0000}"/>
    <cellStyle name="Comma [0] 6522" xfId="19553" hidden="1" xr:uid="{00000000-0005-0000-0000-0000A94C0000}"/>
    <cellStyle name="Comma [0] 6522" xfId="48940" hidden="1" xr:uid="{00000000-0005-0000-0000-0000AA4C0000}"/>
    <cellStyle name="Comma [0] 6523" xfId="19083" hidden="1" xr:uid="{00000000-0005-0000-0000-0000AB4C0000}"/>
    <cellStyle name="Comma [0] 6523" xfId="48470" hidden="1" xr:uid="{00000000-0005-0000-0000-0000AC4C0000}"/>
    <cellStyle name="Comma [0] 6524" xfId="19104" hidden="1" xr:uid="{00000000-0005-0000-0000-0000AD4C0000}"/>
    <cellStyle name="Comma [0] 6524" xfId="48491" hidden="1" xr:uid="{00000000-0005-0000-0000-0000AE4C0000}"/>
    <cellStyle name="Comma [0] 6525" xfId="19565" hidden="1" xr:uid="{00000000-0005-0000-0000-0000AF4C0000}"/>
    <cellStyle name="Comma [0] 6525" xfId="48952" hidden="1" xr:uid="{00000000-0005-0000-0000-0000B04C0000}"/>
    <cellStyle name="Comma [0] 6526" xfId="19567" hidden="1" xr:uid="{00000000-0005-0000-0000-0000B14C0000}"/>
    <cellStyle name="Comma [0] 6526" xfId="48954" hidden="1" xr:uid="{00000000-0005-0000-0000-0000B24C0000}"/>
    <cellStyle name="Comma [0] 6527" xfId="19556" hidden="1" xr:uid="{00000000-0005-0000-0000-0000B34C0000}"/>
    <cellStyle name="Comma [0] 6527" xfId="48943" hidden="1" xr:uid="{00000000-0005-0000-0000-0000B44C0000}"/>
    <cellStyle name="Comma [0] 6528" xfId="19564" hidden="1" xr:uid="{00000000-0005-0000-0000-0000B54C0000}"/>
    <cellStyle name="Comma [0] 6528" xfId="48951" hidden="1" xr:uid="{00000000-0005-0000-0000-0000B64C0000}"/>
    <cellStyle name="Comma [0] 6529" xfId="19087" hidden="1" xr:uid="{00000000-0005-0000-0000-0000B74C0000}"/>
    <cellStyle name="Comma [0] 6529" xfId="48474" hidden="1" xr:uid="{00000000-0005-0000-0000-0000B84C0000}"/>
    <cellStyle name="Comma [0] 653" xfId="5479" hidden="1" xr:uid="{00000000-0005-0000-0000-0000B94C0000}"/>
    <cellStyle name="Comma [0] 653" xfId="34867" hidden="1" xr:uid="{00000000-0005-0000-0000-0000BA4C0000}"/>
    <cellStyle name="Comma [0] 6530" xfId="19550" hidden="1" xr:uid="{00000000-0005-0000-0000-0000BB4C0000}"/>
    <cellStyle name="Comma [0] 6530" xfId="48937" hidden="1" xr:uid="{00000000-0005-0000-0000-0000BC4C0000}"/>
    <cellStyle name="Comma [0] 6531" xfId="19583" hidden="1" xr:uid="{00000000-0005-0000-0000-0000BD4C0000}"/>
    <cellStyle name="Comma [0] 6531" xfId="48970" hidden="1" xr:uid="{00000000-0005-0000-0000-0000BE4C0000}"/>
    <cellStyle name="Comma [0] 6532" xfId="19591" hidden="1" xr:uid="{00000000-0005-0000-0000-0000BF4C0000}"/>
    <cellStyle name="Comma [0] 6532" xfId="48978" hidden="1" xr:uid="{00000000-0005-0000-0000-0000C04C0000}"/>
    <cellStyle name="Comma [0] 6533" xfId="19500" hidden="1" xr:uid="{00000000-0005-0000-0000-0000C14C0000}"/>
    <cellStyle name="Comma [0] 6533" xfId="48887" hidden="1" xr:uid="{00000000-0005-0000-0000-0000C24C0000}"/>
    <cellStyle name="Comma [0] 6534" xfId="19579" hidden="1" xr:uid="{00000000-0005-0000-0000-0000C34C0000}"/>
    <cellStyle name="Comma [0] 6534" xfId="48966" hidden="1" xr:uid="{00000000-0005-0000-0000-0000C44C0000}"/>
    <cellStyle name="Comma [0] 6535" xfId="19600" hidden="1" xr:uid="{00000000-0005-0000-0000-0000C54C0000}"/>
    <cellStyle name="Comma [0] 6535" xfId="48987" hidden="1" xr:uid="{00000000-0005-0000-0000-0000C64C0000}"/>
    <cellStyle name="Comma [0] 6536" xfId="19602" hidden="1" xr:uid="{00000000-0005-0000-0000-0000C74C0000}"/>
    <cellStyle name="Comma [0] 6536" xfId="48989" hidden="1" xr:uid="{00000000-0005-0000-0000-0000C84C0000}"/>
    <cellStyle name="Comma [0] 6537" xfId="19561" hidden="1" xr:uid="{00000000-0005-0000-0000-0000C94C0000}"/>
    <cellStyle name="Comma [0] 6537" xfId="48948" hidden="1" xr:uid="{00000000-0005-0000-0000-0000CA4C0000}"/>
    <cellStyle name="Comma [0] 6538" xfId="19506" hidden="1" xr:uid="{00000000-0005-0000-0000-0000CB4C0000}"/>
    <cellStyle name="Comma [0] 6538" xfId="48893" hidden="1" xr:uid="{00000000-0005-0000-0000-0000CC4C0000}"/>
    <cellStyle name="Comma [0] 6539" xfId="19559" hidden="1" xr:uid="{00000000-0005-0000-0000-0000CD4C0000}"/>
    <cellStyle name="Comma [0] 6539" xfId="48946" hidden="1" xr:uid="{00000000-0005-0000-0000-0000CE4C0000}"/>
    <cellStyle name="Comma [0] 654" xfId="5815" hidden="1" xr:uid="{00000000-0005-0000-0000-0000CF4C0000}"/>
    <cellStyle name="Comma [0] 654" xfId="35203" hidden="1" xr:uid="{00000000-0005-0000-0000-0000D04C0000}"/>
    <cellStyle name="Comma [0] 6540" xfId="19543" hidden="1" xr:uid="{00000000-0005-0000-0000-0000D14C0000}"/>
    <cellStyle name="Comma [0] 6540" xfId="48930" hidden="1" xr:uid="{00000000-0005-0000-0000-0000D24C0000}"/>
    <cellStyle name="Comma [0] 6541" xfId="19539" hidden="1" xr:uid="{00000000-0005-0000-0000-0000D34C0000}"/>
    <cellStyle name="Comma [0] 6541" xfId="48926" hidden="1" xr:uid="{00000000-0005-0000-0000-0000D44C0000}"/>
    <cellStyle name="Comma [0] 6542" xfId="19610" hidden="1" xr:uid="{00000000-0005-0000-0000-0000D54C0000}"/>
    <cellStyle name="Comma [0] 6542" xfId="48997" hidden="1" xr:uid="{00000000-0005-0000-0000-0000D64C0000}"/>
    <cellStyle name="Comma [0] 6543" xfId="19482" hidden="1" xr:uid="{00000000-0005-0000-0000-0000D74C0000}"/>
    <cellStyle name="Comma [0] 6543" xfId="48869" hidden="1" xr:uid="{00000000-0005-0000-0000-0000D84C0000}"/>
    <cellStyle name="Comma [0] 6544" xfId="19053" hidden="1" xr:uid="{00000000-0005-0000-0000-0000D94C0000}"/>
    <cellStyle name="Comma [0] 6544" xfId="48440" hidden="1" xr:uid="{00000000-0005-0000-0000-0000DA4C0000}"/>
    <cellStyle name="Comma [0] 6545" xfId="19618" hidden="1" xr:uid="{00000000-0005-0000-0000-0000DB4C0000}"/>
    <cellStyle name="Comma [0] 6545" xfId="49005" hidden="1" xr:uid="{00000000-0005-0000-0000-0000DC4C0000}"/>
    <cellStyle name="Comma [0] 6546" xfId="19620" hidden="1" xr:uid="{00000000-0005-0000-0000-0000DD4C0000}"/>
    <cellStyle name="Comma [0] 6546" xfId="49007" hidden="1" xr:uid="{00000000-0005-0000-0000-0000DE4C0000}"/>
    <cellStyle name="Comma [0] 6547" xfId="19569" hidden="1" xr:uid="{00000000-0005-0000-0000-0000DF4C0000}"/>
    <cellStyle name="Comma [0] 6547" xfId="48956" hidden="1" xr:uid="{00000000-0005-0000-0000-0000E04C0000}"/>
    <cellStyle name="Comma [0] 6548" xfId="19545" hidden="1" xr:uid="{00000000-0005-0000-0000-0000E14C0000}"/>
    <cellStyle name="Comma [0] 6548" xfId="48932" hidden="1" xr:uid="{00000000-0005-0000-0000-0000E24C0000}"/>
    <cellStyle name="Comma [0] 6549" xfId="19580" hidden="1" xr:uid="{00000000-0005-0000-0000-0000E34C0000}"/>
    <cellStyle name="Comma [0] 6549" xfId="48967" hidden="1" xr:uid="{00000000-0005-0000-0000-0000E44C0000}"/>
    <cellStyle name="Comma [0] 655" xfId="5817" hidden="1" xr:uid="{00000000-0005-0000-0000-0000E54C0000}"/>
    <cellStyle name="Comma [0] 655" xfId="35205" hidden="1" xr:uid="{00000000-0005-0000-0000-0000E64C0000}"/>
    <cellStyle name="Comma [0] 6550" xfId="19512" hidden="1" xr:uid="{00000000-0005-0000-0000-0000E74C0000}"/>
    <cellStyle name="Comma [0] 6550" xfId="48899" hidden="1" xr:uid="{00000000-0005-0000-0000-0000E84C0000}"/>
    <cellStyle name="Comma [0] 6551" xfId="19582" hidden="1" xr:uid="{00000000-0005-0000-0000-0000E94C0000}"/>
    <cellStyle name="Comma [0] 6551" xfId="48969" hidden="1" xr:uid="{00000000-0005-0000-0000-0000EA4C0000}"/>
    <cellStyle name="Comma [0] 6552" xfId="19627" hidden="1" xr:uid="{00000000-0005-0000-0000-0000EB4C0000}"/>
    <cellStyle name="Comma [0] 6552" xfId="49014" hidden="1" xr:uid="{00000000-0005-0000-0000-0000EC4C0000}"/>
    <cellStyle name="Comma [0] 6553" xfId="19570" hidden="1" xr:uid="{00000000-0005-0000-0000-0000ED4C0000}"/>
    <cellStyle name="Comma [0] 6553" xfId="48957" hidden="1" xr:uid="{00000000-0005-0000-0000-0000EE4C0000}"/>
    <cellStyle name="Comma [0] 6554" xfId="19527" hidden="1" xr:uid="{00000000-0005-0000-0000-0000EF4C0000}"/>
    <cellStyle name="Comma [0] 6554" xfId="48914" hidden="1" xr:uid="{00000000-0005-0000-0000-0000F04C0000}"/>
    <cellStyle name="Comma [0] 6555" xfId="19633" hidden="1" xr:uid="{00000000-0005-0000-0000-0000F14C0000}"/>
    <cellStyle name="Comma [0] 6555" xfId="49020" hidden="1" xr:uid="{00000000-0005-0000-0000-0000F24C0000}"/>
    <cellStyle name="Comma [0] 6556" xfId="19635" hidden="1" xr:uid="{00000000-0005-0000-0000-0000F34C0000}"/>
    <cellStyle name="Comma [0] 6556" xfId="49022" hidden="1" xr:uid="{00000000-0005-0000-0000-0000F44C0000}"/>
    <cellStyle name="Comma [0] 6557" xfId="19588" hidden="1" xr:uid="{00000000-0005-0000-0000-0000F54C0000}"/>
    <cellStyle name="Comma [0] 6557" xfId="48975" hidden="1" xr:uid="{00000000-0005-0000-0000-0000F64C0000}"/>
    <cellStyle name="Comma [0] 6558" xfId="19594" hidden="1" xr:uid="{00000000-0005-0000-0000-0000F74C0000}"/>
    <cellStyle name="Comma [0] 6558" xfId="48981" hidden="1" xr:uid="{00000000-0005-0000-0000-0000F84C0000}"/>
    <cellStyle name="Comma [0] 6559" xfId="19481" hidden="1" xr:uid="{00000000-0005-0000-0000-0000F94C0000}"/>
    <cellStyle name="Comma [0] 6559" xfId="48868" hidden="1" xr:uid="{00000000-0005-0000-0000-0000FA4C0000}"/>
    <cellStyle name="Comma [0] 656" xfId="5806" hidden="1" xr:uid="{00000000-0005-0000-0000-0000FB4C0000}"/>
    <cellStyle name="Comma [0] 656" xfId="35194" hidden="1" xr:uid="{00000000-0005-0000-0000-0000FC4C0000}"/>
    <cellStyle name="Comma [0] 6560" xfId="19544" hidden="1" xr:uid="{00000000-0005-0000-0000-0000FD4C0000}"/>
    <cellStyle name="Comma [0] 6560" xfId="48931" hidden="1" xr:uid="{00000000-0005-0000-0000-0000FE4C0000}"/>
    <cellStyle name="Comma [0] 6561" xfId="19552" hidden="1" xr:uid="{00000000-0005-0000-0000-0000FF4C0000}"/>
    <cellStyle name="Comma [0] 6561" xfId="48939" hidden="1" xr:uid="{00000000-0005-0000-0000-0000004D0000}"/>
    <cellStyle name="Comma [0] 6562" xfId="19641" hidden="1" xr:uid="{00000000-0005-0000-0000-0000014D0000}"/>
    <cellStyle name="Comma [0] 6562" xfId="49028" hidden="1" xr:uid="{00000000-0005-0000-0000-0000024D0000}"/>
    <cellStyle name="Comma [0] 6563" xfId="19555" hidden="1" xr:uid="{00000000-0005-0000-0000-0000034D0000}"/>
    <cellStyle name="Comma [0] 6563" xfId="48942" hidden="1" xr:uid="{00000000-0005-0000-0000-0000044D0000}"/>
    <cellStyle name="Comma [0] 6564" xfId="19515" hidden="1" xr:uid="{00000000-0005-0000-0000-0000054D0000}"/>
    <cellStyle name="Comma [0] 6564" xfId="48902" hidden="1" xr:uid="{00000000-0005-0000-0000-0000064D0000}"/>
    <cellStyle name="Comma [0] 6565" xfId="19646" hidden="1" xr:uid="{00000000-0005-0000-0000-0000074D0000}"/>
    <cellStyle name="Comma [0] 6565" xfId="49033" hidden="1" xr:uid="{00000000-0005-0000-0000-0000084D0000}"/>
    <cellStyle name="Comma [0] 6566" xfId="19648" hidden="1" xr:uid="{00000000-0005-0000-0000-0000094D0000}"/>
    <cellStyle name="Comma [0] 6566" xfId="49035" hidden="1" xr:uid="{00000000-0005-0000-0000-00000A4D0000}"/>
    <cellStyle name="Comma [0] 6567" xfId="19607" hidden="1" xr:uid="{00000000-0005-0000-0000-00000B4D0000}"/>
    <cellStyle name="Comma [0] 6567" xfId="48994" hidden="1" xr:uid="{00000000-0005-0000-0000-00000C4D0000}"/>
    <cellStyle name="Comma [0] 6568" xfId="19613" hidden="1" xr:uid="{00000000-0005-0000-0000-00000D4D0000}"/>
    <cellStyle name="Comma [0] 6568" xfId="49000" hidden="1" xr:uid="{00000000-0005-0000-0000-00000E4D0000}"/>
    <cellStyle name="Comma [0] 6569" xfId="19514" hidden="1" xr:uid="{00000000-0005-0000-0000-00000F4D0000}"/>
    <cellStyle name="Comma [0] 6569" xfId="48901" hidden="1" xr:uid="{00000000-0005-0000-0000-0000104D0000}"/>
    <cellStyle name="Comma [0] 657" xfId="5814" hidden="1" xr:uid="{00000000-0005-0000-0000-0000114D0000}"/>
    <cellStyle name="Comma [0] 657" xfId="35202" hidden="1" xr:uid="{00000000-0005-0000-0000-0000124D0000}"/>
    <cellStyle name="Comma [0] 6570" xfId="19595" hidden="1" xr:uid="{00000000-0005-0000-0000-0000134D0000}"/>
    <cellStyle name="Comma [0] 6570" xfId="48982" hidden="1" xr:uid="{00000000-0005-0000-0000-0000144D0000}"/>
    <cellStyle name="Comma [0] 6571" xfId="19574" hidden="1" xr:uid="{00000000-0005-0000-0000-0000154D0000}"/>
    <cellStyle name="Comma [0] 6571" xfId="48961" hidden="1" xr:uid="{00000000-0005-0000-0000-0000164D0000}"/>
    <cellStyle name="Comma [0] 6572" xfId="19652" hidden="1" xr:uid="{00000000-0005-0000-0000-0000174D0000}"/>
    <cellStyle name="Comma [0] 6572" xfId="49039" hidden="1" xr:uid="{00000000-0005-0000-0000-0000184D0000}"/>
    <cellStyle name="Comma [0] 6573" xfId="19593" hidden="1" xr:uid="{00000000-0005-0000-0000-0000194D0000}"/>
    <cellStyle name="Comma [0] 6573" xfId="48980" hidden="1" xr:uid="{00000000-0005-0000-0000-00001A4D0000}"/>
    <cellStyle name="Comma [0] 6574" xfId="19531" hidden="1" xr:uid="{00000000-0005-0000-0000-00001B4D0000}"/>
    <cellStyle name="Comma [0] 6574" xfId="48918" hidden="1" xr:uid="{00000000-0005-0000-0000-00001C4D0000}"/>
    <cellStyle name="Comma [0] 6575" xfId="19659" hidden="1" xr:uid="{00000000-0005-0000-0000-00001D4D0000}"/>
    <cellStyle name="Comma [0] 6575" xfId="49046" hidden="1" xr:uid="{00000000-0005-0000-0000-00001E4D0000}"/>
    <cellStyle name="Comma [0] 6576" xfId="19661" hidden="1" xr:uid="{00000000-0005-0000-0000-00001F4D0000}"/>
    <cellStyle name="Comma [0] 6576" xfId="49048" hidden="1" xr:uid="{00000000-0005-0000-0000-0000204D0000}"/>
    <cellStyle name="Comma [0] 6577" xfId="19625" hidden="1" xr:uid="{00000000-0005-0000-0000-0000214D0000}"/>
    <cellStyle name="Comma [0] 6577" xfId="49012" hidden="1" xr:uid="{00000000-0005-0000-0000-0000224D0000}"/>
    <cellStyle name="Comma [0] 6578" xfId="19630" hidden="1" xr:uid="{00000000-0005-0000-0000-0000234D0000}"/>
    <cellStyle name="Comma [0] 6578" xfId="49017" hidden="1" xr:uid="{00000000-0005-0000-0000-0000244D0000}"/>
    <cellStyle name="Comma [0] 6579" xfId="19084" hidden="1" xr:uid="{00000000-0005-0000-0000-0000254D0000}"/>
    <cellStyle name="Comma [0] 6579" xfId="48471" hidden="1" xr:uid="{00000000-0005-0000-0000-0000264D0000}"/>
    <cellStyle name="Comma [0] 658" xfId="5441" hidden="1" xr:uid="{00000000-0005-0000-0000-0000274D0000}"/>
    <cellStyle name="Comma [0] 658" xfId="34829" hidden="1" xr:uid="{00000000-0005-0000-0000-0000284D0000}"/>
    <cellStyle name="Comma [0] 6580" xfId="19614" hidden="1" xr:uid="{00000000-0005-0000-0000-0000294D0000}"/>
    <cellStyle name="Comma [0] 6580" xfId="49001" hidden="1" xr:uid="{00000000-0005-0000-0000-00002A4D0000}"/>
    <cellStyle name="Comma [0] 6581" xfId="19519" hidden="1" xr:uid="{00000000-0005-0000-0000-00002B4D0000}"/>
    <cellStyle name="Comma [0] 6581" xfId="48906" hidden="1" xr:uid="{00000000-0005-0000-0000-00002C4D0000}"/>
    <cellStyle name="Comma [0] 6582" xfId="19665" hidden="1" xr:uid="{00000000-0005-0000-0000-00002D4D0000}"/>
    <cellStyle name="Comma [0] 6582" xfId="49052" hidden="1" xr:uid="{00000000-0005-0000-0000-00002E4D0000}"/>
    <cellStyle name="Comma [0] 6583" xfId="19612" hidden="1" xr:uid="{00000000-0005-0000-0000-00002F4D0000}"/>
    <cellStyle name="Comma [0] 6583" xfId="48999" hidden="1" xr:uid="{00000000-0005-0000-0000-0000304D0000}"/>
    <cellStyle name="Comma [0] 6584" xfId="19551" hidden="1" xr:uid="{00000000-0005-0000-0000-0000314D0000}"/>
    <cellStyle name="Comma [0] 6584" xfId="48938" hidden="1" xr:uid="{00000000-0005-0000-0000-0000324D0000}"/>
    <cellStyle name="Comma [0] 6585" xfId="19669" hidden="1" xr:uid="{00000000-0005-0000-0000-0000334D0000}"/>
    <cellStyle name="Comma [0] 6585" xfId="49056" hidden="1" xr:uid="{00000000-0005-0000-0000-0000344D0000}"/>
    <cellStyle name="Comma [0] 6586" xfId="19671" hidden="1" xr:uid="{00000000-0005-0000-0000-0000354D0000}"/>
    <cellStyle name="Comma [0] 6586" xfId="49058" hidden="1" xr:uid="{00000000-0005-0000-0000-0000364D0000}"/>
    <cellStyle name="Comma [0] 6587" xfId="19639" hidden="1" xr:uid="{00000000-0005-0000-0000-0000374D0000}"/>
    <cellStyle name="Comma [0] 6587" xfId="49026" hidden="1" xr:uid="{00000000-0005-0000-0000-0000384D0000}"/>
    <cellStyle name="Comma [0] 6588" xfId="19643" hidden="1" xr:uid="{00000000-0005-0000-0000-0000394D0000}"/>
    <cellStyle name="Comma [0] 6588" xfId="49030" hidden="1" xr:uid="{00000000-0005-0000-0000-00003A4D0000}"/>
    <cellStyle name="Comma [0] 6589" xfId="19533" hidden="1" xr:uid="{00000000-0005-0000-0000-00003B4D0000}"/>
    <cellStyle name="Comma [0] 6589" xfId="48920" hidden="1" xr:uid="{00000000-0005-0000-0000-00003C4D0000}"/>
    <cellStyle name="Comma [0] 659" xfId="5800" hidden="1" xr:uid="{00000000-0005-0000-0000-00003D4D0000}"/>
    <cellStyle name="Comma [0] 659" xfId="35188" hidden="1" xr:uid="{00000000-0005-0000-0000-00003E4D0000}"/>
    <cellStyle name="Comma [0] 6590" xfId="19631" hidden="1" xr:uid="{00000000-0005-0000-0000-00003F4D0000}"/>
    <cellStyle name="Comma [0] 6590" xfId="49018" hidden="1" xr:uid="{00000000-0005-0000-0000-0000404D0000}"/>
    <cellStyle name="Comma [0] 6591" xfId="19523" hidden="1" xr:uid="{00000000-0005-0000-0000-0000414D0000}"/>
    <cellStyle name="Comma [0] 6591" xfId="48910" hidden="1" xr:uid="{00000000-0005-0000-0000-0000424D0000}"/>
    <cellStyle name="Comma [0] 6592" xfId="19675" hidden="1" xr:uid="{00000000-0005-0000-0000-0000434D0000}"/>
    <cellStyle name="Comma [0] 6592" xfId="49062" hidden="1" xr:uid="{00000000-0005-0000-0000-0000444D0000}"/>
    <cellStyle name="Comma [0] 6593" xfId="19629" hidden="1" xr:uid="{00000000-0005-0000-0000-0000454D0000}"/>
    <cellStyle name="Comma [0] 6593" xfId="49016" hidden="1" xr:uid="{00000000-0005-0000-0000-0000464D0000}"/>
    <cellStyle name="Comma [0] 6594" xfId="19598" hidden="1" xr:uid="{00000000-0005-0000-0000-0000474D0000}"/>
    <cellStyle name="Comma [0] 6594" xfId="48985" hidden="1" xr:uid="{00000000-0005-0000-0000-0000484D0000}"/>
    <cellStyle name="Comma [0] 6595" xfId="19679" hidden="1" xr:uid="{00000000-0005-0000-0000-0000494D0000}"/>
    <cellStyle name="Comma [0] 6595" xfId="49066" hidden="1" xr:uid="{00000000-0005-0000-0000-00004A4D0000}"/>
    <cellStyle name="Comma [0] 6596" xfId="19681" hidden="1" xr:uid="{00000000-0005-0000-0000-00004B4D0000}"/>
    <cellStyle name="Comma [0] 6596" xfId="49068" hidden="1" xr:uid="{00000000-0005-0000-0000-00004C4D0000}"/>
    <cellStyle name="Comma [0] 6597" xfId="19667" hidden="1" xr:uid="{00000000-0005-0000-0000-00004D4D0000}"/>
    <cellStyle name="Comma [0] 6597" xfId="49054" hidden="1" xr:uid="{00000000-0005-0000-0000-00004E4D0000}"/>
    <cellStyle name="Comma [0] 6598" xfId="19654" hidden="1" xr:uid="{00000000-0005-0000-0000-00004F4D0000}"/>
    <cellStyle name="Comma [0] 6598" xfId="49041" hidden="1" xr:uid="{00000000-0005-0000-0000-0000504D0000}"/>
    <cellStyle name="Comma [0] 6599" xfId="19678" hidden="1" xr:uid="{00000000-0005-0000-0000-0000514D0000}"/>
    <cellStyle name="Comma [0] 6599" xfId="49065" hidden="1" xr:uid="{00000000-0005-0000-0000-0000524D0000}"/>
    <cellStyle name="Comma [0] 66" xfId="4679" hidden="1" xr:uid="{00000000-0005-0000-0000-0000534D0000}"/>
    <cellStyle name="Comma [0] 66" xfId="34067" hidden="1" xr:uid="{00000000-0005-0000-0000-0000544D0000}"/>
    <cellStyle name="Comma [0] 660" xfId="5833" hidden="1" xr:uid="{00000000-0005-0000-0000-0000554D0000}"/>
    <cellStyle name="Comma [0] 660" xfId="35221" hidden="1" xr:uid="{00000000-0005-0000-0000-0000564D0000}"/>
    <cellStyle name="Comma [0] 6600" xfId="19644" hidden="1" xr:uid="{00000000-0005-0000-0000-0000574D0000}"/>
    <cellStyle name="Comma [0] 6600" xfId="49031" hidden="1" xr:uid="{00000000-0005-0000-0000-0000584D0000}"/>
    <cellStyle name="Comma [0] 6601" xfId="19616" hidden="1" xr:uid="{00000000-0005-0000-0000-0000594D0000}"/>
    <cellStyle name="Comma [0] 6601" xfId="49003" hidden="1" xr:uid="{00000000-0005-0000-0000-00005A4D0000}"/>
    <cellStyle name="Comma [0] 6602" xfId="19683" hidden="1" xr:uid="{00000000-0005-0000-0000-00005B4D0000}"/>
    <cellStyle name="Comma [0] 6602" xfId="49070" hidden="1" xr:uid="{00000000-0005-0000-0000-00005C4D0000}"/>
    <cellStyle name="Comma [0] 6603" xfId="19640" hidden="1" xr:uid="{00000000-0005-0000-0000-00005D4D0000}"/>
    <cellStyle name="Comma [0] 6603" xfId="49027" hidden="1" xr:uid="{00000000-0005-0000-0000-00005E4D0000}"/>
    <cellStyle name="Comma [0] 6604" xfId="19674" hidden="1" xr:uid="{00000000-0005-0000-0000-00005F4D0000}"/>
    <cellStyle name="Comma [0] 6604" xfId="49061" hidden="1" xr:uid="{00000000-0005-0000-0000-0000604D0000}"/>
    <cellStyle name="Comma [0] 6605" xfId="19687" hidden="1" xr:uid="{00000000-0005-0000-0000-0000614D0000}"/>
    <cellStyle name="Comma [0] 6605" xfId="49074" hidden="1" xr:uid="{00000000-0005-0000-0000-0000624D0000}"/>
    <cellStyle name="Comma [0] 6606" xfId="19689" hidden="1" xr:uid="{00000000-0005-0000-0000-0000634D0000}"/>
    <cellStyle name="Comma [0] 6606" xfId="49076" hidden="1" xr:uid="{00000000-0005-0000-0000-0000644D0000}"/>
    <cellStyle name="Comma [0] 6607" xfId="19557" hidden="1" xr:uid="{00000000-0005-0000-0000-0000654D0000}"/>
    <cellStyle name="Comma [0] 6607" xfId="48944" hidden="1" xr:uid="{00000000-0005-0000-0000-0000664D0000}"/>
    <cellStyle name="Comma [0] 6608" xfId="19677" hidden="1" xr:uid="{00000000-0005-0000-0000-0000674D0000}"/>
    <cellStyle name="Comma [0] 6608" xfId="49064" hidden="1" xr:uid="{00000000-0005-0000-0000-0000684D0000}"/>
    <cellStyle name="Comma [0] 6609" xfId="19617" hidden="1" xr:uid="{00000000-0005-0000-0000-0000694D0000}"/>
    <cellStyle name="Comma [0] 6609" xfId="49004" hidden="1" xr:uid="{00000000-0005-0000-0000-00006A4D0000}"/>
    <cellStyle name="Comma [0] 661" xfId="5841" hidden="1" xr:uid="{00000000-0005-0000-0000-00006B4D0000}"/>
    <cellStyle name="Comma [0] 661" xfId="35229" hidden="1" xr:uid="{00000000-0005-0000-0000-00006C4D0000}"/>
    <cellStyle name="Comma [0] 6610" xfId="19651" hidden="1" xr:uid="{00000000-0005-0000-0000-00006D4D0000}"/>
    <cellStyle name="Comma [0] 6610" xfId="49038" hidden="1" xr:uid="{00000000-0005-0000-0000-00006E4D0000}"/>
    <cellStyle name="Comma [0] 6611" xfId="19664" hidden="1" xr:uid="{00000000-0005-0000-0000-00006F4D0000}"/>
    <cellStyle name="Comma [0] 6611" xfId="49051" hidden="1" xr:uid="{00000000-0005-0000-0000-0000704D0000}"/>
    <cellStyle name="Comma [0] 6612" xfId="19692" hidden="1" xr:uid="{00000000-0005-0000-0000-0000714D0000}"/>
    <cellStyle name="Comma [0] 6612" xfId="49079" hidden="1" xr:uid="{00000000-0005-0000-0000-0000724D0000}"/>
    <cellStyle name="Comma [0] 6613" xfId="19655" hidden="1" xr:uid="{00000000-0005-0000-0000-0000734D0000}"/>
    <cellStyle name="Comma [0] 6613" xfId="49042" hidden="1" xr:uid="{00000000-0005-0000-0000-0000744D0000}"/>
    <cellStyle name="Comma [0] 6614" xfId="19615" hidden="1" xr:uid="{00000000-0005-0000-0000-0000754D0000}"/>
    <cellStyle name="Comma [0] 6614" xfId="49002" hidden="1" xr:uid="{00000000-0005-0000-0000-0000764D0000}"/>
    <cellStyle name="Comma [0] 6615" xfId="19694" hidden="1" xr:uid="{00000000-0005-0000-0000-0000774D0000}"/>
    <cellStyle name="Comma [0] 6615" xfId="49081" hidden="1" xr:uid="{00000000-0005-0000-0000-0000784D0000}"/>
    <cellStyle name="Comma [0] 6616" xfId="19696" hidden="1" xr:uid="{00000000-0005-0000-0000-0000794D0000}"/>
    <cellStyle name="Comma [0] 6616" xfId="49083" hidden="1" xr:uid="{00000000-0005-0000-0000-00007A4D0000}"/>
    <cellStyle name="Comma [0] 6617" xfId="19121" hidden="1" xr:uid="{00000000-0005-0000-0000-00007B4D0000}"/>
    <cellStyle name="Comma [0] 6617" xfId="48508" hidden="1" xr:uid="{00000000-0005-0000-0000-00007C4D0000}"/>
    <cellStyle name="Comma [0] 6618" xfId="19094" hidden="1" xr:uid="{00000000-0005-0000-0000-00007D4D0000}"/>
    <cellStyle name="Comma [0] 6618" xfId="48481" hidden="1" xr:uid="{00000000-0005-0000-0000-00007E4D0000}"/>
    <cellStyle name="Comma [0] 6619" xfId="19702" hidden="1" xr:uid="{00000000-0005-0000-0000-00007F4D0000}"/>
    <cellStyle name="Comma [0] 6619" xfId="49089" hidden="1" xr:uid="{00000000-0005-0000-0000-0000804D0000}"/>
    <cellStyle name="Comma [0] 662" xfId="5750" hidden="1" xr:uid="{00000000-0005-0000-0000-0000814D0000}"/>
    <cellStyle name="Comma [0] 662" xfId="35138" hidden="1" xr:uid="{00000000-0005-0000-0000-0000824D0000}"/>
    <cellStyle name="Comma [0] 6620" xfId="19708" hidden="1" xr:uid="{00000000-0005-0000-0000-0000834D0000}"/>
    <cellStyle name="Comma [0] 6620" xfId="49095" hidden="1" xr:uid="{00000000-0005-0000-0000-0000844D0000}"/>
    <cellStyle name="Comma [0] 6621" xfId="19710" hidden="1" xr:uid="{00000000-0005-0000-0000-0000854D0000}"/>
    <cellStyle name="Comma [0] 6621" xfId="49097" hidden="1" xr:uid="{00000000-0005-0000-0000-0000864D0000}"/>
    <cellStyle name="Comma [0] 6622" xfId="19701" hidden="1" xr:uid="{00000000-0005-0000-0000-0000874D0000}"/>
    <cellStyle name="Comma [0] 6622" xfId="49088" hidden="1" xr:uid="{00000000-0005-0000-0000-0000884D0000}"/>
    <cellStyle name="Comma [0] 6623" xfId="19706" hidden="1" xr:uid="{00000000-0005-0000-0000-0000894D0000}"/>
    <cellStyle name="Comma [0] 6623" xfId="49093" hidden="1" xr:uid="{00000000-0005-0000-0000-00008A4D0000}"/>
    <cellStyle name="Comma [0] 6624" xfId="19712" hidden="1" xr:uid="{00000000-0005-0000-0000-00008B4D0000}"/>
    <cellStyle name="Comma [0] 6624" xfId="49099" hidden="1" xr:uid="{00000000-0005-0000-0000-00008C4D0000}"/>
    <cellStyle name="Comma [0] 6625" xfId="19714" hidden="1" xr:uid="{00000000-0005-0000-0000-00008D4D0000}"/>
    <cellStyle name="Comma [0] 6625" xfId="49101" hidden="1" xr:uid="{00000000-0005-0000-0000-00008E4D0000}"/>
    <cellStyle name="Comma [0] 6626" xfId="19095" hidden="1" xr:uid="{00000000-0005-0000-0000-00008F4D0000}"/>
    <cellStyle name="Comma [0] 6626" xfId="48482" hidden="1" xr:uid="{00000000-0005-0000-0000-0000904D0000}"/>
    <cellStyle name="Comma [0] 6627" xfId="19073" hidden="1" xr:uid="{00000000-0005-0000-0000-0000914D0000}"/>
    <cellStyle name="Comma [0] 6627" xfId="48460" hidden="1" xr:uid="{00000000-0005-0000-0000-0000924D0000}"/>
    <cellStyle name="Comma [0] 6628" xfId="19725" hidden="1" xr:uid="{00000000-0005-0000-0000-0000934D0000}"/>
    <cellStyle name="Comma [0] 6628" xfId="49112" hidden="1" xr:uid="{00000000-0005-0000-0000-0000944D0000}"/>
    <cellStyle name="Comma [0] 6629" xfId="19734" hidden="1" xr:uid="{00000000-0005-0000-0000-0000954D0000}"/>
    <cellStyle name="Comma [0] 6629" xfId="49121" hidden="1" xr:uid="{00000000-0005-0000-0000-0000964D0000}"/>
    <cellStyle name="Comma [0] 663" xfId="5829" hidden="1" xr:uid="{00000000-0005-0000-0000-0000974D0000}"/>
    <cellStyle name="Comma [0] 663" xfId="35217" hidden="1" xr:uid="{00000000-0005-0000-0000-0000984D0000}"/>
    <cellStyle name="Comma [0] 6630" xfId="19745" hidden="1" xr:uid="{00000000-0005-0000-0000-0000994D0000}"/>
    <cellStyle name="Comma [0] 6630" xfId="49132" hidden="1" xr:uid="{00000000-0005-0000-0000-00009A4D0000}"/>
    <cellStyle name="Comma [0] 6631" xfId="19751" hidden="1" xr:uid="{00000000-0005-0000-0000-00009B4D0000}"/>
    <cellStyle name="Comma [0] 6631" xfId="49138" hidden="1" xr:uid="{00000000-0005-0000-0000-00009C4D0000}"/>
    <cellStyle name="Comma [0] 6632" xfId="19733" hidden="1" xr:uid="{00000000-0005-0000-0000-00009D4D0000}"/>
    <cellStyle name="Comma [0] 6632" xfId="49120" hidden="1" xr:uid="{00000000-0005-0000-0000-00009E4D0000}"/>
    <cellStyle name="Comma [0] 6633" xfId="19743" hidden="1" xr:uid="{00000000-0005-0000-0000-00009F4D0000}"/>
    <cellStyle name="Comma [0] 6633" xfId="49130" hidden="1" xr:uid="{00000000-0005-0000-0000-0000A04D0000}"/>
    <cellStyle name="Comma [0] 6634" xfId="19763" hidden="1" xr:uid="{00000000-0005-0000-0000-0000A14D0000}"/>
    <cellStyle name="Comma [0] 6634" xfId="49150" hidden="1" xr:uid="{00000000-0005-0000-0000-0000A24D0000}"/>
    <cellStyle name="Comma [0] 6635" xfId="19765" hidden="1" xr:uid="{00000000-0005-0000-0000-0000A34D0000}"/>
    <cellStyle name="Comma [0] 6635" xfId="49152" hidden="1" xr:uid="{00000000-0005-0000-0000-0000A44D0000}"/>
    <cellStyle name="Comma [0] 6636" xfId="19716" hidden="1" xr:uid="{00000000-0005-0000-0000-0000A54D0000}"/>
    <cellStyle name="Comma [0] 6636" xfId="49103" hidden="1" xr:uid="{00000000-0005-0000-0000-0000A64D0000}"/>
    <cellStyle name="Comma [0] 6637" xfId="19061" hidden="1" xr:uid="{00000000-0005-0000-0000-0000A74D0000}"/>
    <cellStyle name="Comma [0] 6637" xfId="48448" hidden="1" xr:uid="{00000000-0005-0000-0000-0000A84D0000}"/>
    <cellStyle name="Comma [0] 6638" xfId="19719" hidden="1" xr:uid="{00000000-0005-0000-0000-0000A94D0000}"/>
    <cellStyle name="Comma [0] 6638" xfId="49106" hidden="1" xr:uid="{00000000-0005-0000-0000-0000AA4D0000}"/>
    <cellStyle name="Comma [0] 6639" xfId="19072" hidden="1" xr:uid="{00000000-0005-0000-0000-0000AB4D0000}"/>
    <cellStyle name="Comma [0] 6639" xfId="48459" hidden="1" xr:uid="{00000000-0005-0000-0000-0000AC4D0000}"/>
    <cellStyle name="Comma [0] 664" xfId="5850" hidden="1" xr:uid="{00000000-0005-0000-0000-0000AD4D0000}"/>
    <cellStyle name="Comma [0] 664" xfId="35238" hidden="1" xr:uid="{00000000-0005-0000-0000-0000AE4D0000}"/>
    <cellStyle name="Comma [0] 6640" xfId="19071" hidden="1" xr:uid="{00000000-0005-0000-0000-0000AF4D0000}"/>
    <cellStyle name="Comma [0] 6640" xfId="48458" hidden="1" xr:uid="{00000000-0005-0000-0000-0000B04D0000}"/>
    <cellStyle name="Comma [0] 6641" xfId="19770" hidden="1" xr:uid="{00000000-0005-0000-0000-0000B14D0000}"/>
    <cellStyle name="Comma [0] 6641" xfId="49157" hidden="1" xr:uid="{00000000-0005-0000-0000-0000B24D0000}"/>
    <cellStyle name="Comma [0] 6642" xfId="19128" hidden="1" xr:uid="{00000000-0005-0000-0000-0000B34D0000}"/>
    <cellStyle name="Comma [0] 6642" xfId="48515" hidden="1" xr:uid="{00000000-0005-0000-0000-0000B44D0000}"/>
    <cellStyle name="Comma [0] 6643" xfId="19259" hidden="1" xr:uid="{00000000-0005-0000-0000-0000B54D0000}"/>
    <cellStyle name="Comma [0] 6643" xfId="48646" hidden="1" xr:uid="{00000000-0005-0000-0000-0000B64D0000}"/>
    <cellStyle name="Comma [0] 6644" xfId="19782" hidden="1" xr:uid="{00000000-0005-0000-0000-0000B74D0000}"/>
    <cellStyle name="Comma [0] 6644" xfId="49169" hidden="1" xr:uid="{00000000-0005-0000-0000-0000B84D0000}"/>
    <cellStyle name="Comma [0] 6645" xfId="19784" hidden="1" xr:uid="{00000000-0005-0000-0000-0000B94D0000}"/>
    <cellStyle name="Comma [0] 6645" xfId="49171" hidden="1" xr:uid="{00000000-0005-0000-0000-0000BA4D0000}"/>
    <cellStyle name="Comma [0] 6646" xfId="19773" hidden="1" xr:uid="{00000000-0005-0000-0000-0000BB4D0000}"/>
    <cellStyle name="Comma [0] 6646" xfId="49160" hidden="1" xr:uid="{00000000-0005-0000-0000-0000BC4D0000}"/>
    <cellStyle name="Comma [0] 6647" xfId="19781" hidden="1" xr:uid="{00000000-0005-0000-0000-0000BD4D0000}"/>
    <cellStyle name="Comma [0] 6647" xfId="49168" hidden="1" xr:uid="{00000000-0005-0000-0000-0000BE4D0000}"/>
    <cellStyle name="Comma [0] 6648" xfId="19268" hidden="1" xr:uid="{00000000-0005-0000-0000-0000BF4D0000}"/>
    <cellStyle name="Comma [0] 6648" xfId="48655" hidden="1" xr:uid="{00000000-0005-0000-0000-0000C04D0000}"/>
    <cellStyle name="Comma [0] 6649" xfId="19767" hidden="1" xr:uid="{00000000-0005-0000-0000-0000C14D0000}"/>
    <cellStyle name="Comma [0] 6649" xfId="49154" hidden="1" xr:uid="{00000000-0005-0000-0000-0000C24D0000}"/>
    <cellStyle name="Comma [0] 665" xfId="5852" hidden="1" xr:uid="{00000000-0005-0000-0000-0000C34D0000}"/>
    <cellStyle name="Comma [0] 665" xfId="35240" hidden="1" xr:uid="{00000000-0005-0000-0000-0000C44D0000}"/>
    <cellStyle name="Comma [0] 6650" xfId="19800" hidden="1" xr:uid="{00000000-0005-0000-0000-0000C54D0000}"/>
    <cellStyle name="Comma [0] 6650" xfId="49187" hidden="1" xr:uid="{00000000-0005-0000-0000-0000C64D0000}"/>
    <cellStyle name="Comma [0] 6651" xfId="19808" hidden="1" xr:uid="{00000000-0005-0000-0000-0000C74D0000}"/>
    <cellStyle name="Comma [0] 6651" xfId="49195" hidden="1" xr:uid="{00000000-0005-0000-0000-0000C84D0000}"/>
    <cellStyle name="Comma [0] 6652" xfId="19717" hidden="1" xr:uid="{00000000-0005-0000-0000-0000C94D0000}"/>
    <cellStyle name="Comma [0] 6652" xfId="49104" hidden="1" xr:uid="{00000000-0005-0000-0000-0000CA4D0000}"/>
    <cellStyle name="Comma [0] 6653" xfId="19796" hidden="1" xr:uid="{00000000-0005-0000-0000-0000CB4D0000}"/>
    <cellStyle name="Comma [0] 6653" xfId="49183" hidden="1" xr:uid="{00000000-0005-0000-0000-0000CC4D0000}"/>
    <cellStyle name="Comma [0] 6654" xfId="19817" hidden="1" xr:uid="{00000000-0005-0000-0000-0000CD4D0000}"/>
    <cellStyle name="Comma [0] 6654" xfId="49204" hidden="1" xr:uid="{00000000-0005-0000-0000-0000CE4D0000}"/>
    <cellStyle name="Comma [0] 6655" xfId="19819" hidden="1" xr:uid="{00000000-0005-0000-0000-0000CF4D0000}"/>
    <cellStyle name="Comma [0] 6655" xfId="49206" hidden="1" xr:uid="{00000000-0005-0000-0000-0000D04D0000}"/>
    <cellStyle name="Comma [0] 6656" xfId="19778" hidden="1" xr:uid="{00000000-0005-0000-0000-0000D14D0000}"/>
    <cellStyle name="Comma [0] 6656" xfId="49165" hidden="1" xr:uid="{00000000-0005-0000-0000-0000D24D0000}"/>
    <cellStyle name="Comma [0] 6657" xfId="19723" hidden="1" xr:uid="{00000000-0005-0000-0000-0000D34D0000}"/>
    <cellStyle name="Comma [0] 6657" xfId="49110" hidden="1" xr:uid="{00000000-0005-0000-0000-0000D44D0000}"/>
    <cellStyle name="Comma [0] 6658" xfId="19776" hidden="1" xr:uid="{00000000-0005-0000-0000-0000D54D0000}"/>
    <cellStyle name="Comma [0] 6658" xfId="49163" hidden="1" xr:uid="{00000000-0005-0000-0000-0000D64D0000}"/>
    <cellStyle name="Comma [0] 6659" xfId="19760" hidden="1" xr:uid="{00000000-0005-0000-0000-0000D74D0000}"/>
    <cellStyle name="Comma [0] 6659" xfId="49147" hidden="1" xr:uid="{00000000-0005-0000-0000-0000D84D0000}"/>
    <cellStyle name="Comma [0] 666" xfId="5811" hidden="1" xr:uid="{00000000-0005-0000-0000-0000D94D0000}"/>
    <cellStyle name="Comma [0] 666" xfId="35199" hidden="1" xr:uid="{00000000-0005-0000-0000-0000DA4D0000}"/>
    <cellStyle name="Comma [0] 6660" xfId="19756" hidden="1" xr:uid="{00000000-0005-0000-0000-0000DB4D0000}"/>
    <cellStyle name="Comma [0] 6660" xfId="49143" hidden="1" xr:uid="{00000000-0005-0000-0000-0000DC4D0000}"/>
    <cellStyle name="Comma [0] 6661" xfId="19827" hidden="1" xr:uid="{00000000-0005-0000-0000-0000DD4D0000}"/>
    <cellStyle name="Comma [0] 6661" xfId="49214" hidden="1" xr:uid="{00000000-0005-0000-0000-0000DE4D0000}"/>
    <cellStyle name="Comma [0] 6662" xfId="19699" hidden="1" xr:uid="{00000000-0005-0000-0000-0000DF4D0000}"/>
    <cellStyle name="Comma [0] 6662" xfId="49086" hidden="1" xr:uid="{00000000-0005-0000-0000-0000E04D0000}"/>
    <cellStyle name="Comma [0] 6663" xfId="19096" hidden="1" xr:uid="{00000000-0005-0000-0000-0000E14D0000}"/>
    <cellStyle name="Comma [0] 6663" xfId="48483" hidden="1" xr:uid="{00000000-0005-0000-0000-0000E24D0000}"/>
    <cellStyle name="Comma [0] 6664" xfId="19835" hidden="1" xr:uid="{00000000-0005-0000-0000-0000E34D0000}"/>
    <cellStyle name="Comma [0] 6664" xfId="49222" hidden="1" xr:uid="{00000000-0005-0000-0000-0000E44D0000}"/>
    <cellStyle name="Comma [0] 6665" xfId="19837" hidden="1" xr:uid="{00000000-0005-0000-0000-0000E54D0000}"/>
    <cellStyle name="Comma [0] 6665" xfId="49224" hidden="1" xr:uid="{00000000-0005-0000-0000-0000E64D0000}"/>
    <cellStyle name="Comma [0] 6666" xfId="19786" hidden="1" xr:uid="{00000000-0005-0000-0000-0000E74D0000}"/>
    <cellStyle name="Comma [0] 6666" xfId="49173" hidden="1" xr:uid="{00000000-0005-0000-0000-0000E84D0000}"/>
    <cellStyle name="Comma [0] 6667" xfId="19762" hidden="1" xr:uid="{00000000-0005-0000-0000-0000E94D0000}"/>
    <cellStyle name="Comma [0] 6667" xfId="49149" hidden="1" xr:uid="{00000000-0005-0000-0000-0000EA4D0000}"/>
    <cellStyle name="Comma [0] 6668" xfId="19797" hidden="1" xr:uid="{00000000-0005-0000-0000-0000EB4D0000}"/>
    <cellStyle name="Comma [0] 6668" xfId="49184" hidden="1" xr:uid="{00000000-0005-0000-0000-0000EC4D0000}"/>
    <cellStyle name="Comma [0] 6669" xfId="19729" hidden="1" xr:uid="{00000000-0005-0000-0000-0000ED4D0000}"/>
    <cellStyle name="Comma [0] 6669" xfId="49116" hidden="1" xr:uid="{00000000-0005-0000-0000-0000EE4D0000}"/>
    <cellStyle name="Comma [0] 667" xfId="5756" hidden="1" xr:uid="{00000000-0005-0000-0000-0000EF4D0000}"/>
    <cellStyle name="Comma [0] 667" xfId="35144" hidden="1" xr:uid="{00000000-0005-0000-0000-0000F04D0000}"/>
    <cellStyle name="Comma [0] 6670" xfId="19799" hidden="1" xr:uid="{00000000-0005-0000-0000-0000F14D0000}"/>
    <cellStyle name="Comma [0] 6670" xfId="49186" hidden="1" xr:uid="{00000000-0005-0000-0000-0000F24D0000}"/>
    <cellStyle name="Comma [0] 6671" xfId="19844" hidden="1" xr:uid="{00000000-0005-0000-0000-0000F34D0000}"/>
    <cellStyle name="Comma [0] 6671" xfId="49231" hidden="1" xr:uid="{00000000-0005-0000-0000-0000F44D0000}"/>
    <cellStyle name="Comma [0] 6672" xfId="19787" hidden="1" xr:uid="{00000000-0005-0000-0000-0000F54D0000}"/>
    <cellStyle name="Comma [0] 6672" xfId="49174" hidden="1" xr:uid="{00000000-0005-0000-0000-0000F64D0000}"/>
    <cellStyle name="Comma [0] 6673" xfId="19744" hidden="1" xr:uid="{00000000-0005-0000-0000-0000F74D0000}"/>
    <cellStyle name="Comma [0] 6673" xfId="49131" hidden="1" xr:uid="{00000000-0005-0000-0000-0000F84D0000}"/>
    <cellStyle name="Comma [0] 6674" xfId="19850" hidden="1" xr:uid="{00000000-0005-0000-0000-0000F94D0000}"/>
    <cellStyle name="Comma [0] 6674" xfId="49237" hidden="1" xr:uid="{00000000-0005-0000-0000-0000FA4D0000}"/>
    <cellStyle name="Comma [0] 6675" xfId="19852" hidden="1" xr:uid="{00000000-0005-0000-0000-0000FB4D0000}"/>
    <cellStyle name="Comma [0] 6675" xfId="49239" hidden="1" xr:uid="{00000000-0005-0000-0000-0000FC4D0000}"/>
    <cellStyle name="Comma [0] 6676" xfId="19805" hidden="1" xr:uid="{00000000-0005-0000-0000-0000FD4D0000}"/>
    <cellStyle name="Comma [0] 6676" xfId="49192" hidden="1" xr:uid="{00000000-0005-0000-0000-0000FE4D0000}"/>
    <cellStyle name="Comma [0] 6677" xfId="19811" hidden="1" xr:uid="{00000000-0005-0000-0000-0000FF4D0000}"/>
    <cellStyle name="Comma [0] 6677" xfId="49198" hidden="1" xr:uid="{00000000-0005-0000-0000-0000004E0000}"/>
    <cellStyle name="Comma [0] 6678" xfId="19698" hidden="1" xr:uid="{00000000-0005-0000-0000-0000014E0000}"/>
    <cellStyle name="Comma [0] 6678" xfId="49085" hidden="1" xr:uid="{00000000-0005-0000-0000-0000024E0000}"/>
    <cellStyle name="Comma [0] 6679" xfId="19761" hidden="1" xr:uid="{00000000-0005-0000-0000-0000034E0000}"/>
    <cellStyle name="Comma [0] 6679" xfId="49148" hidden="1" xr:uid="{00000000-0005-0000-0000-0000044E0000}"/>
    <cellStyle name="Comma [0] 668" xfId="5809" hidden="1" xr:uid="{00000000-0005-0000-0000-0000054E0000}"/>
    <cellStyle name="Comma [0] 668" xfId="35197" hidden="1" xr:uid="{00000000-0005-0000-0000-0000064E0000}"/>
    <cellStyle name="Comma [0] 6680" xfId="19769" hidden="1" xr:uid="{00000000-0005-0000-0000-0000074E0000}"/>
    <cellStyle name="Comma [0] 6680" xfId="49156" hidden="1" xr:uid="{00000000-0005-0000-0000-0000084E0000}"/>
    <cellStyle name="Comma [0] 6681" xfId="19858" hidden="1" xr:uid="{00000000-0005-0000-0000-0000094E0000}"/>
    <cellStyle name="Comma [0] 6681" xfId="49245" hidden="1" xr:uid="{00000000-0005-0000-0000-00000A4E0000}"/>
    <cellStyle name="Comma [0] 6682" xfId="19772" hidden="1" xr:uid="{00000000-0005-0000-0000-00000B4E0000}"/>
    <cellStyle name="Comma [0] 6682" xfId="49159" hidden="1" xr:uid="{00000000-0005-0000-0000-00000C4E0000}"/>
    <cellStyle name="Comma [0] 6683" xfId="19732" hidden="1" xr:uid="{00000000-0005-0000-0000-00000D4E0000}"/>
    <cellStyle name="Comma [0] 6683" xfId="49119" hidden="1" xr:uid="{00000000-0005-0000-0000-00000E4E0000}"/>
    <cellStyle name="Comma [0] 6684" xfId="19863" hidden="1" xr:uid="{00000000-0005-0000-0000-00000F4E0000}"/>
    <cellStyle name="Comma [0] 6684" xfId="49250" hidden="1" xr:uid="{00000000-0005-0000-0000-0000104E0000}"/>
    <cellStyle name="Comma [0] 6685" xfId="19865" hidden="1" xr:uid="{00000000-0005-0000-0000-0000114E0000}"/>
    <cellStyle name="Comma [0] 6685" xfId="49252" hidden="1" xr:uid="{00000000-0005-0000-0000-0000124E0000}"/>
    <cellStyle name="Comma [0] 6686" xfId="19824" hidden="1" xr:uid="{00000000-0005-0000-0000-0000134E0000}"/>
    <cellStyle name="Comma [0] 6686" xfId="49211" hidden="1" xr:uid="{00000000-0005-0000-0000-0000144E0000}"/>
    <cellStyle name="Comma [0] 6687" xfId="19830" hidden="1" xr:uid="{00000000-0005-0000-0000-0000154E0000}"/>
    <cellStyle name="Comma [0] 6687" xfId="49217" hidden="1" xr:uid="{00000000-0005-0000-0000-0000164E0000}"/>
    <cellStyle name="Comma [0] 6688" xfId="19731" hidden="1" xr:uid="{00000000-0005-0000-0000-0000174E0000}"/>
    <cellStyle name="Comma [0] 6688" xfId="49118" hidden="1" xr:uid="{00000000-0005-0000-0000-0000184E0000}"/>
    <cellStyle name="Comma [0] 6689" xfId="19812" hidden="1" xr:uid="{00000000-0005-0000-0000-0000194E0000}"/>
    <cellStyle name="Comma [0] 6689" xfId="49199" hidden="1" xr:uid="{00000000-0005-0000-0000-00001A4E0000}"/>
    <cellStyle name="Comma [0] 669" xfId="5793" hidden="1" xr:uid="{00000000-0005-0000-0000-00001B4E0000}"/>
    <cellStyle name="Comma [0] 669" xfId="35181" hidden="1" xr:uid="{00000000-0005-0000-0000-00001C4E0000}"/>
    <cellStyle name="Comma [0] 6690" xfId="19791" hidden="1" xr:uid="{00000000-0005-0000-0000-00001D4E0000}"/>
    <cellStyle name="Comma [0] 6690" xfId="49178" hidden="1" xr:uid="{00000000-0005-0000-0000-00001E4E0000}"/>
    <cellStyle name="Comma [0] 6691" xfId="19869" hidden="1" xr:uid="{00000000-0005-0000-0000-00001F4E0000}"/>
    <cellStyle name="Comma [0] 6691" xfId="49256" hidden="1" xr:uid="{00000000-0005-0000-0000-0000204E0000}"/>
    <cellStyle name="Comma [0] 6692" xfId="19810" hidden="1" xr:uid="{00000000-0005-0000-0000-0000214E0000}"/>
    <cellStyle name="Comma [0] 6692" xfId="49197" hidden="1" xr:uid="{00000000-0005-0000-0000-0000224E0000}"/>
    <cellStyle name="Comma [0] 6693" xfId="19748" hidden="1" xr:uid="{00000000-0005-0000-0000-0000234E0000}"/>
    <cellStyle name="Comma [0] 6693" xfId="49135" hidden="1" xr:uid="{00000000-0005-0000-0000-0000244E0000}"/>
    <cellStyle name="Comma [0] 6694" xfId="19876" hidden="1" xr:uid="{00000000-0005-0000-0000-0000254E0000}"/>
    <cellStyle name="Comma [0] 6694" xfId="49263" hidden="1" xr:uid="{00000000-0005-0000-0000-0000264E0000}"/>
    <cellStyle name="Comma [0] 6695" xfId="19878" hidden="1" xr:uid="{00000000-0005-0000-0000-0000274E0000}"/>
    <cellStyle name="Comma [0] 6695" xfId="49265" hidden="1" xr:uid="{00000000-0005-0000-0000-0000284E0000}"/>
    <cellStyle name="Comma [0] 6696" xfId="19842" hidden="1" xr:uid="{00000000-0005-0000-0000-0000294E0000}"/>
    <cellStyle name="Comma [0] 6696" xfId="49229" hidden="1" xr:uid="{00000000-0005-0000-0000-00002A4E0000}"/>
    <cellStyle name="Comma [0] 6697" xfId="19847" hidden="1" xr:uid="{00000000-0005-0000-0000-00002B4E0000}"/>
    <cellStyle name="Comma [0] 6697" xfId="49234" hidden="1" xr:uid="{00000000-0005-0000-0000-00002C4E0000}"/>
    <cellStyle name="Comma [0] 6698" xfId="19277" hidden="1" xr:uid="{00000000-0005-0000-0000-00002D4E0000}"/>
    <cellStyle name="Comma [0] 6698" xfId="48664" hidden="1" xr:uid="{00000000-0005-0000-0000-00002E4E0000}"/>
    <cellStyle name="Comma [0] 6699" xfId="19831" hidden="1" xr:uid="{00000000-0005-0000-0000-00002F4E0000}"/>
    <cellStyle name="Comma [0] 6699" xfId="49218" hidden="1" xr:uid="{00000000-0005-0000-0000-0000304E0000}"/>
    <cellStyle name="Comma [0] 67" xfId="4588" hidden="1" xr:uid="{00000000-0005-0000-0000-0000314E0000}"/>
    <cellStyle name="Comma [0] 67" xfId="33976" hidden="1" xr:uid="{00000000-0005-0000-0000-0000324E0000}"/>
    <cellStyle name="Comma [0] 670" xfId="5789" hidden="1" xr:uid="{00000000-0005-0000-0000-0000334E0000}"/>
    <cellStyle name="Comma [0] 670" xfId="35177" hidden="1" xr:uid="{00000000-0005-0000-0000-0000344E0000}"/>
    <cellStyle name="Comma [0] 6700" xfId="19736" hidden="1" xr:uid="{00000000-0005-0000-0000-0000354E0000}"/>
    <cellStyle name="Comma [0] 6700" xfId="49123" hidden="1" xr:uid="{00000000-0005-0000-0000-0000364E0000}"/>
    <cellStyle name="Comma [0] 6701" xfId="19882" hidden="1" xr:uid="{00000000-0005-0000-0000-0000374E0000}"/>
    <cellStyle name="Comma [0] 6701" xfId="49269" hidden="1" xr:uid="{00000000-0005-0000-0000-0000384E0000}"/>
    <cellStyle name="Comma [0] 6702" xfId="19829" hidden="1" xr:uid="{00000000-0005-0000-0000-0000394E0000}"/>
    <cellStyle name="Comma [0] 6702" xfId="49216" hidden="1" xr:uid="{00000000-0005-0000-0000-00003A4E0000}"/>
    <cellStyle name="Comma [0] 6703" xfId="19768" hidden="1" xr:uid="{00000000-0005-0000-0000-00003B4E0000}"/>
    <cellStyle name="Comma [0] 6703" xfId="49155" hidden="1" xr:uid="{00000000-0005-0000-0000-00003C4E0000}"/>
    <cellStyle name="Comma [0] 6704" xfId="19886" hidden="1" xr:uid="{00000000-0005-0000-0000-00003D4E0000}"/>
    <cellStyle name="Comma [0] 6704" xfId="49273" hidden="1" xr:uid="{00000000-0005-0000-0000-00003E4E0000}"/>
    <cellStyle name="Comma [0] 6705" xfId="19888" hidden="1" xr:uid="{00000000-0005-0000-0000-00003F4E0000}"/>
    <cellStyle name="Comma [0] 6705" xfId="49275" hidden="1" xr:uid="{00000000-0005-0000-0000-0000404E0000}"/>
    <cellStyle name="Comma [0] 6706" xfId="19856" hidden="1" xr:uid="{00000000-0005-0000-0000-0000414E0000}"/>
    <cellStyle name="Comma [0] 6706" xfId="49243" hidden="1" xr:uid="{00000000-0005-0000-0000-0000424E0000}"/>
    <cellStyle name="Comma [0] 6707" xfId="19860" hidden="1" xr:uid="{00000000-0005-0000-0000-0000434E0000}"/>
    <cellStyle name="Comma [0] 6707" xfId="49247" hidden="1" xr:uid="{00000000-0005-0000-0000-0000444E0000}"/>
    <cellStyle name="Comma [0] 6708" xfId="19750" hidden="1" xr:uid="{00000000-0005-0000-0000-0000454E0000}"/>
    <cellStyle name="Comma [0] 6708" xfId="49137" hidden="1" xr:uid="{00000000-0005-0000-0000-0000464E0000}"/>
    <cellStyle name="Comma [0] 6709" xfId="19848" hidden="1" xr:uid="{00000000-0005-0000-0000-0000474E0000}"/>
    <cellStyle name="Comma [0] 6709" xfId="49235" hidden="1" xr:uid="{00000000-0005-0000-0000-0000484E0000}"/>
    <cellStyle name="Comma [0] 671" xfId="5860" hidden="1" xr:uid="{00000000-0005-0000-0000-0000494E0000}"/>
    <cellStyle name="Comma [0] 671" xfId="35248" hidden="1" xr:uid="{00000000-0005-0000-0000-00004A4E0000}"/>
    <cellStyle name="Comma [0] 6710" xfId="19740" hidden="1" xr:uid="{00000000-0005-0000-0000-00004B4E0000}"/>
    <cellStyle name="Comma [0] 6710" xfId="49127" hidden="1" xr:uid="{00000000-0005-0000-0000-00004C4E0000}"/>
    <cellStyle name="Comma [0] 6711" xfId="19892" hidden="1" xr:uid="{00000000-0005-0000-0000-00004D4E0000}"/>
    <cellStyle name="Comma [0] 6711" xfId="49279" hidden="1" xr:uid="{00000000-0005-0000-0000-00004E4E0000}"/>
    <cellStyle name="Comma [0] 6712" xfId="19846" hidden="1" xr:uid="{00000000-0005-0000-0000-00004F4E0000}"/>
    <cellStyle name="Comma [0] 6712" xfId="49233" hidden="1" xr:uid="{00000000-0005-0000-0000-0000504E0000}"/>
    <cellStyle name="Comma [0] 6713" xfId="19815" hidden="1" xr:uid="{00000000-0005-0000-0000-0000514E0000}"/>
    <cellStyle name="Comma [0] 6713" xfId="49202" hidden="1" xr:uid="{00000000-0005-0000-0000-0000524E0000}"/>
    <cellStyle name="Comma [0] 6714" xfId="19896" hidden="1" xr:uid="{00000000-0005-0000-0000-0000534E0000}"/>
    <cellStyle name="Comma [0] 6714" xfId="49283" hidden="1" xr:uid="{00000000-0005-0000-0000-0000544E0000}"/>
    <cellStyle name="Comma [0] 6715" xfId="19898" hidden="1" xr:uid="{00000000-0005-0000-0000-0000554E0000}"/>
    <cellStyle name="Comma [0] 6715" xfId="49285" hidden="1" xr:uid="{00000000-0005-0000-0000-0000564E0000}"/>
    <cellStyle name="Comma [0] 6716" xfId="19884" hidden="1" xr:uid="{00000000-0005-0000-0000-0000574E0000}"/>
    <cellStyle name="Comma [0] 6716" xfId="49271" hidden="1" xr:uid="{00000000-0005-0000-0000-0000584E0000}"/>
    <cellStyle name="Comma [0] 6717" xfId="19871" hidden="1" xr:uid="{00000000-0005-0000-0000-0000594E0000}"/>
    <cellStyle name="Comma [0] 6717" xfId="49258" hidden="1" xr:uid="{00000000-0005-0000-0000-00005A4E0000}"/>
    <cellStyle name="Comma [0] 6718" xfId="19895" hidden="1" xr:uid="{00000000-0005-0000-0000-00005B4E0000}"/>
    <cellStyle name="Comma [0] 6718" xfId="49282" hidden="1" xr:uid="{00000000-0005-0000-0000-00005C4E0000}"/>
    <cellStyle name="Comma [0] 6719" xfId="19861" hidden="1" xr:uid="{00000000-0005-0000-0000-00005D4E0000}"/>
    <cellStyle name="Comma [0] 6719" xfId="49248" hidden="1" xr:uid="{00000000-0005-0000-0000-00005E4E0000}"/>
    <cellStyle name="Comma [0] 672" xfId="5433" hidden="1" xr:uid="{00000000-0005-0000-0000-00005F4E0000}"/>
    <cellStyle name="Comma [0] 672" xfId="34821" hidden="1" xr:uid="{00000000-0005-0000-0000-0000604E0000}"/>
    <cellStyle name="Comma [0] 6720" xfId="19833" hidden="1" xr:uid="{00000000-0005-0000-0000-0000614E0000}"/>
    <cellStyle name="Comma [0] 6720" xfId="49220" hidden="1" xr:uid="{00000000-0005-0000-0000-0000624E0000}"/>
    <cellStyle name="Comma [0] 6721" xfId="19900" hidden="1" xr:uid="{00000000-0005-0000-0000-0000634E0000}"/>
    <cellStyle name="Comma [0] 6721" xfId="49287" hidden="1" xr:uid="{00000000-0005-0000-0000-0000644E0000}"/>
    <cellStyle name="Comma [0] 6722" xfId="19857" hidden="1" xr:uid="{00000000-0005-0000-0000-0000654E0000}"/>
    <cellStyle name="Comma [0] 6722" xfId="49244" hidden="1" xr:uid="{00000000-0005-0000-0000-0000664E0000}"/>
    <cellStyle name="Comma [0] 6723" xfId="19891" hidden="1" xr:uid="{00000000-0005-0000-0000-0000674E0000}"/>
    <cellStyle name="Comma [0] 6723" xfId="49278" hidden="1" xr:uid="{00000000-0005-0000-0000-0000684E0000}"/>
    <cellStyle name="Comma [0] 6724" xfId="19904" hidden="1" xr:uid="{00000000-0005-0000-0000-0000694E0000}"/>
    <cellStyle name="Comma [0] 6724" xfId="49291" hidden="1" xr:uid="{00000000-0005-0000-0000-00006A4E0000}"/>
    <cellStyle name="Comma [0] 6725" xfId="19906" hidden="1" xr:uid="{00000000-0005-0000-0000-00006B4E0000}"/>
    <cellStyle name="Comma [0] 6725" xfId="49293" hidden="1" xr:uid="{00000000-0005-0000-0000-00006C4E0000}"/>
    <cellStyle name="Comma [0] 6726" xfId="19774" hidden="1" xr:uid="{00000000-0005-0000-0000-00006D4E0000}"/>
    <cellStyle name="Comma [0] 6726" xfId="49161" hidden="1" xr:uid="{00000000-0005-0000-0000-00006E4E0000}"/>
    <cellStyle name="Comma [0] 6727" xfId="19894" hidden="1" xr:uid="{00000000-0005-0000-0000-00006F4E0000}"/>
    <cellStyle name="Comma [0] 6727" xfId="49281" hidden="1" xr:uid="{00000000-0005-0000-0000-0000704E0000}"/>
    <cellStyle name="Comma [0] 6728" xfId="19834" hidden="1" xr:uid="{00000000-0005-0000-0000-0000714E0000}"/>
    <cellStyle name="Comma [0] 6728" xfId="49221" hidden="1" xr:uid="{00000000-0005-0000-0000-0000724E0000}"/>
    <cellStyle name="Comma [0] 6729" xfId="19868" hidden="1" xr:uid="{00000000-0005-0000-0000-0000734E0000}"/>
    <cellStyle name="Comma [0] 6729" xfId="49255" hidden="1" xr:uid="{00000000-0005-0000-0000-0000744E0000}"/>
    <cellStyle name="Comma [0] 673" xfId="5521" hidden="1" xr:uid="{00000000-0005-0000-0000-0000754E0000}"/>
    <cellStyle name="Comma [0] 673" xfId="34909" hidden="1" xr:uid="{00000000-0005-0000-0000-0000764E0000}"/>
    <cellStyle name="Comma [0] 6730" xfId="19881" hidden="1" xr:uid="{00000000-0005-0000-0000-0000774E0000}"/>
    <cellStyle name="Comma [0] 6730" xfId="49268" hidden="1" xr:uid="{00000000-0005-0000-0000-0000784E0000}"/>
    <cellStyle name="Comma [0] 6731" xfId="19909" hidden="1" xr:uid="{00000000-0005-0000-0000-0000794E0000}"/>
    <cellStyle name="Comma [0] 6731" xfId="49296" hidden="1" xr:uid="{00000000-0005-0000-0000-00007A4E0000}"/>
    <cellStyle name="Comma [0] 6732" xfId="19872" hidden="1" xr:uid="{00000000-0005-0000-0000-00007B4E0000}"/>
    <cellStyle name="Comma [0] 6732" xfId="49259" hidden="1" xr:uid="{00000000-0005-0000-0000-00007C4E0000}"/>
    <cellStyle name="Comma [0] 6733" xfId="19832" hidden="1" xr:uid="{00000000-0005-0000-0000-00007D4E0000}"/>
    <cellStyle name="Comma [0] 6733" xfId="49219" hidden="1" xr:uid="{00000000-0005-0000-0000-00007E4E0000}"/>
    <cellStyle name="Comma [0] 6734" xfId="19911" hidden="1" xr:uid="{00000000-0005-0000-0000-00007F4E0000}"/>
    <cellStyle name="Comma [0] 6734" xfId="49298" hidden="1" xr:uid="{00000000-0005-0000-0000-0000804E0000}"/>
    <cellStyle name="Comma [0] 6735" xfId="19913" hidden="1" xr:uid="{00000000-0005-0000-0000-0000814E0000}"/>
    <cellStyle name="Comma [0] 6735" xfId="49300" hidden="1" xr:uid="{00000000-0005-0000-0000-0000824E0000}"/>
    <cellStyle name="Comma [0] 6736" xfId="18321" hidden="1" xr:uid="{00000000-0005-0000-0000-0000834E0000}"/>
    <cellStyle name="Comma [0] 6736" xfId="47708" hidden="1" xr:uid="{00000000-0005-0000-0000-0000844E0000}"/>
    <cellStyle name="Comma [0] 6737" xfId="18336" hidden="1" xr:uid="{00000000-0005-0000-0000-0000854E0000}"/>
    <cellStyle name="Comma [0] 6737" xfId="47723" hidden="1" xr:uid="{00000000-0005-0000-0000-0000864E0000}"/>
    <cellStyle name="Comma [0] 6738" xfId="18340" hidden="1" xr:uid="{00000000-0005-0000-0000-0000874E0000}"/>
    <cellStyle name="Comma [0] 6738" xfId="47727" hidden="1" xr:uid="{00000000-0005-0000-0000-0000884E0000}"/>
    <cellStyle name="Comma [0] 6739" xfId="19918" hidden="1" xr:uid="{00000000-0005-0000-0000-0000894E0000}"/>
    <cellStyle name="Comma [0] 6739" xfId="49305" hidden="1" xr:uid="{00000000-0005-0000-0000-00008A4E0000}"/>
    <cellStyle name="Comma [0] 674" xfId="5868" hidden="1" xr:uid="{00000000-0005-0000-0000-00008B4E0000}"/>
    <cellStyle name="Comma [0] 674" xfId="35256" hidden="1" xr:uid="{00000000-0005-0000-0000-00008C4E0000}"/>
    <cellStyle name="Comma [0] 6740" xfId="19920" hidden="1" xr:uid="{00000000-0005-0000-0000-00008D4E0000}"/>
    <cellStyle name="Comma [0] 6740" xfId="49307" hidden="1" xr:uid="{00000000-0005-0000-0000-00008E4E0000}"/>
    <cellStyle name="Comma [0] 6741" xfId="18335" hidden="1" xr:uid="{00000000-0005-0000-0000-00008F4E0000}"/>
    <cellStyle name="Comma [0] 6741" xfId="47722" hidden="1" xr:uid="{00000000-0005-0000-0000-0000904E0000}"/>
    <cellStyle name="Comma [0] 6742" xfId="19916" hidden="1" xr:uid="{00000000-0005-0000-0000-0000914E0000}"/>
    <cellStyle name="Comma [0] 6742" xfId="49303" hidden="1" xr:uid="{00000000-0005-0000-0000-0000924E0000}"/>
    <cellStyle name="Comma [0] 6743" xfId="19922" hidden="1" xr:uid="{00000000-0005-0000-0000-0000934E0000}"/>
    <cellStyle name="Comma [0] 6743" xfId="49309" hidden="1" xr:uid="{00000000-0005-0000-0000-0000944E0000}"/>
    <cellStyle name="Comma [0] 6744" xfId="19924" hidden="1" xr:uid="{00000000-0005-0000-0000-0000954E0000}"/>
    <cellStyle name="Comma [0] 6744" xfId="49311" hidden="1" xr:uid="{00000000-0005-0000-0000-0000964E0000}"/>
    <cellStyle name="Comma [0] 6745" xfId="18329" hidden="1" xr:uid="{00000000-0005-0000-0000-0000974E0000}"/>
    <cellStyle name="Comma [0] 6745" xfId="47716" hidden="1" xr:uid="{00000000-0005-0000-0000-0000984E0000}"/>
    <cellStyle name="Comma [0] 6746" xfId="19050" hidden="1" xr:uid="{00000000-0005-0000-0000-0000994E0000}"/>
    <cellStyle name="Comma [0] 6746" xfId="48437" hidden="1" xr:uid="{00000000-0005-0000-0000-00009A4E0000}"/>
    <cellStyle name="Comma [0] 6747" xfId="19935" hidden="1" xr:uid="{00000000-0005-0000-0000-00009B4E0000}"/>
    <cellStyle name="Comma [0] 6747" xfId="49322" hidden="1" xr:uid="{00000000-0005-0000-0000-00009C4E0000}"/>
    <cellStyle name="Comma [0] 6748" xfId="19944" hidden="1" xr:uid="{00000000-0005-0000-0000-00009D4E0000}"/>
    <cellStyle name="Comma [0] 6748" xfId="49331" hidden="1" xr:uid="{00000000-0005-0000-0000-00009E4E0000}"/>
    <cellStyle name="Comma [0] 6749" xfId="19955" hidden="1" xr:uid="{00000000-0005-0000-0000-00009F4E0000}"/>
    <cellStyle name="Comma [0] 6749" xfId="49342" hidden="1" xr:uid="{00000000-0005-0000-0000-0000A04E0000}"/>
    <cellStyle name="Comma [0] 675" xfId="5870" hidden="1" xr:uid="{00000000-0005-0000-0000-0000A14E0000}"/>
    <cellStyle name="Comma [0] 675" xfId="35258" hidden="1" xr:uid="{00000000-0005-0000-0000-0000A24E0000}"/>
    <cellStyle name="Comma [0] 6750" xfId="19961" hidden="1" xr:uid="{00000000-0005-0000-0000-0000A34E0000}"/>
    <cellStyle name="Comma [0] 6750" xfId="49348" hidden="1" xr:uid="{00000000-0005-0000-0000-0000A44E0000}"/>
    <cellStyle name="Comma [0] 6751" xfId="19943" hidden="1" xr:uid="{00000000-0005-0000-0000-0000A54E0000}"/>
    <cellStyle name="Comma [0] 6751" xfId="49330" hidden="1" xr:uid="{00000000-0005-0000-0000-0000A64E0000}"/>
    <cellStyle name="Comma [0] 6752" xfId="19953" hidden="1" xr:uid="{00000000-0005-0000-0000-0000A74E0000}"/>
    <cellStyle name="Comma [0] 6752" xfId="49340" hidden="1" xr:uid="{00000000-0005-0000-0000-0000A84E0000}"/>
    <cellStyle name="Comma [0] 6753" xfId="19973" hidden="1" xr:uid="{00000000-0005-0000-0000-0000A94E0000}"/>
    <cellStyle name="Comma [0] 6753" xfId="49360" hidden="1" xr:uid="{00000000-0005-0000-0000-0000AA4E0000}"/>
    <cellStyle name="Comma [0] 6754" xfId="19975" hidden="1" xr:uid="{00000000-0005-0000-0000-0000AB4E0000}"/>
    <cellStyle name="Comma [0] 6754" xfId="49362" hidden="1" xr:uid="{00000000-0005-0000-0000-0000AC4E0000}"/>
    <cellStyle name="Comma [0] 6755" xfId="19926" hidden="1" xr:uid="{00000000-0005-0000-0000-0000AD4E0000}"/>
    <cellStyle name="Comma [0] 6755" xfId="49313" hidden="1" xr:uid="{00000000-0005-0000-0000-0000AE4E0000}"/>
    <cellStyle name="Comma [0] 6756" xfId="18355" hidden="1" xr:uid="{00000000-0005-0000-0000-0000AF4E0000}"/>
    <cellStyle name="Comma [0] 6756" xfId="47742" hidden="1" xr:uid="{00000000-0005-0000-0000-0000B04E0000}"/>
    <cellStyle name="Comma [0] 6757" xfId="19929" hidden="1" xr:uid="{00000000-0005-0000-0000-0000B14E0000}"/>
    <cellStyle name="Comma [0] 6757" xfId="49316" hidden="1" xr:uid="{00000000-0005-0000-0000-0000B24E0000}"/>
    <cellStyle name="Comma [0] 6758" xfId="18326" hidden="1" xr:uid="{00000000-0005-0000-0000-0000B34E0000}"/>
    <cellStyle name="Comma [0] 6758" xfId="47713" hidden="1" xr:uid="{00000000-0005-0000-0000-0000B44E0000}"/>
    <cellStyle name="Comma [0] 6759" xfId="18328" hidden="1" xr:uid="{00000000-0005-0000-0000-0000B54E0000}"/>
    <cellStyle name="Comma [0] 6759" xfId="47715" hidden="1" xr:uid="{00000000-0005-0000-0000-0000B64E0000}"/>
    <cellStyle name="Comma [0] 676" xfId="5819" hidden="1" xr:uid="{00000000-0005-0000-0000-0000B74E0000}"/>
    <cellStyle name="Comma [0] 676" xfId="35207" hidden="1" xr:uid="{00000000-0005-0000-0000-0000B84E0000}"/>
    <cellStyle name="Comma [0] 6760" xfId="19980" hidden="1" xr:uid="{00000000-0005-0000-0000-0000B94E0000}"/>
    <cellStyle name="Comma [0] 6760" xfId="49367" hidden="1" xr:uid="{00000000-0005-0000-0000-0000BA4E0000}"/>
    <cellStyle name="Comma [0] 6761" xfId="19051" hidden="1" xr:uid="{00000000-0005-0000-0000-0000BB4E0000}"/>
    <cellStyle name="Comma [0] 6761" xfId="48438" hidden="1" xr:uid="{00000000-0005-0000-0000-0000BC4E0000}"/>
    <cellStyle name="Comma [0] 6762" xfId="18465" hidden="1" xr:uid="{00000000-0005-0000-0000-0000BD4E0000}"/>
    <cellStyle name="Comma [0] 6762" xfId="47852" hidden="1" xr:uid="{00000000-0005-0000-0000-0000BE4E0000}"/>
    <cellStyle name="Comma [0] 6763" xfId="19992" hidden="1" xr:uid="{00000000-0005-0000-0000-0000BF4E0000}"/>
    <cellStyle name="Comma [0] 6763" xfId="49379" hidden="1" xr:uid="{00000000-0005-0000-0000-0000C04E0000}"/>
    <cellStyle name="Comma [0] 6764" xfId="19994" hidden="1" xr:uid="{00000000-0005-0000-0000-0000C14E0000}"/>
    <cellStyle name="Comma [0] 6764" xfId="49381" hidden="1" xr:uid="{00000000-0005-0000-0000-0000C24E0000}"/>
    <cellStyle name="Comma [0] 6765" xfId="19983" hidden="1" xr:uid="{00000000-0005-0000-0000-0000C34E0000}"/>
    <cellStyle name="Comma [0] 6765" xfId="49370" hidden="1" xr:uid="{00000000-0005-0000-0000-0000C44E0000}"/>
    <cellStyle name="Comma [0] 6766" xfId="19991" hidden="1" xr:uid="{00000000-0005-0000-0000-0000C54E0000}"/>
    <cellStyle name="Comma [0] 6766" xfId="49378" hidden="1" xr:uid="{00000000-0005-0000-0000-0000C64E0000}"/>
    <cellStyle name="Comma [0] 6767" xfId="18325" hidden="1" xr:uid="{00000000-0005-0000-0000-0000C74E0000}"/>
    <cellStyle name="Comma [0] 6767" xfId="47712" hidden="1" xr:uid="{00000000-0005-0000-0000-0000C84E0000}"/>
    <cellStyle name="Comma [0] 6768" xfId="19977" hidden="1" xr:uid="{00000000-0005-0000-0000-0000C94E0000}"/>
    <cellStyle name="Comma [0] 6768" xfId="49364" hidden="1" xr:uid="{00000000-0005-0000-0000-0000CA4E0000}"/>
    <cellStyle name="Comma [0] 6769" xfId="20010" hidden="1" xr:uid="{00000000-0005-0000-0000-0000CB4E0000}"/>
    <cellStyle name="Comma [0] 6769" xfId="49397" hidden="1" xr:uid="{00000000-0005-0000-0000-0000CC4E0000}"/>
    <cellStyle name="Comma [0] 677" xfId="5795" hidden="1" xr:uid="{00000000-0005-0000-0000-0000CD4E0000}"/>
    <cellStyle name="Comma [0] 677" xfId="35183" hidden="1" xr:uid="{00000000-0005-0000-0000-0000CE4E0000}"/>
    <cellStyle name="Comma [0] 6770" xfId="20018" hidden="1" xr:uid="{00000000-0005-0000-0000-0000CF4E0000}"/>
    <cellStyle name="Comma [0] 6770" xfId="49405" hidden="1" xr:uid="{00000000-0005-0000-0000-0000D04E0000}"/>
    <cellStyle name="Comma [0] 6771" xfId="19927" hidden="1" xr:uid="{00000000-0005-0000-0000-0000D14E0000}"/>
    <cellStyle name="Comma [0] 6771" xfId="49314" hidden="1" xr:uid="{00000000-0005-0000-0000-0000D24E0000}"/>
    <cellStyle name="Comma [0] 6772" xfId="20006" hidden="1" xr:uid="{00000000-0005-0000-0000-0000D34E0000}"/>
    <cellStyle name="Comma [0] 6772" xfId="49393" hidden="1" xr:uid="{00000000-0005-0000-0000-0000D44E0000}"/>
    <cellStyle name="Comma [0] 6773" xfId="20027" hidden="1" xr:uid="{00000000-0005-0000-0000-0000D54E0000}"/>
    <cellStyle name="Comma [0] 6773" xfId="49414" hidden="1" xr:uid="{00000000-0005-0000-0000-0000D64E0000}"/>
    <cellStyle name="Comma [0] 6774" xfId="20029" hidden="1" xr:uid="{00000000-0005-0000-0000-0000D74E0000}"/>
    <cellStyle name="Comma [0] 6774" xfId="49416" hidden="1" xr:uid="{00000000-0005-0000-0000-0000D84E0000}"/>
    <cellStyle name="Comma [0] 6775" xfId="19988" hidden="1" xr:uid="{00000000-0005-0000-0000-0000D94E0000}"/>
    <cellStyle name="Comma [0] 6775" xfId="49375" hidden="1" xr:uid="{00000000-0005-0000-0000-0000DA4E0000}"/>
    <cellStyle name="Comma [0] 6776" xfId="19933" hidden="1" xr:uid="{00000000-0005-0000-0000-0000DB4E0000}"/>
    <cellStyle name="Comma [0] 6776" xfId="49320" hidden="1" xr:uid="{00000000-0005-0000-0000-0000DC4E0000}"/>
    <cellStyle name="Comma [0] 6777" xfId="19986" hidden="1" xr:uid="{00000000-0005-0000-0000-0000DD4E0000}"/>
    <cellStyle name="Comma [0] 6777" xfId="49373" hidden="1" xr:uid="{00000000-0005-0000-0000-0000DE4E0000}"/>
    <cellStyle name="Comma [0] 6778" xfId="19970" hidden="1" xr:uid="{00000000-0005-0000-0000-0000DF4E0000}"/>
    <cellStyle name="Comma [0] 6778" xfId="49357" hidden="1" xr:uid="{00000000-0005-0000-0000-0000E04E0000}"/>
    <cellStyle name="Comma [0] 6779" xfId="19966" hidden="1" xr:uid="{00000000-0005-0000-0000-0000E14E0000}"/>
    <cellStyle name="Comma [0] 6779" xfId="49353" hidden="1" xr:uid="{00000000-0005-0000-0000-0000E24E0000}"/>
    <cellStyle name="Comma [0] 678" xfId="5830" hidden="1" xr:uid="{00000000-0005-0000-0000-0000E34E0000}"/>
    <cellStyle name="Comma [0] 678" xfId="35218" hidden="1" xr:uid="{00000000-0005-0000-0000-0000E44E0000}"/>
    <cellStyle name="Comma [0] 6780" xfId="20037" hidden="1" xr:uid="{00000000-0005-0000-0000-0000E54E0000}"/>
    <cellStyle name="Comma [0] 6780" xfId="49424" hidden="1" xr:uid="{00000000-0005-0000-0000-0000E64E0000}"/>
    <cellStyle name="Comma [0] 6781" xfId="18333" hidden="1" xr:uid="{00000000-0005-0000-0000-0000E74E0000}"/>
    <cellStyle name="Comma [0] 6781" xfId="47720" hidden="1" xr:uid="{00000000-0005-0000-0000-0000E84E0000}"/>
    <cellStyle name="Comma [0] 6782" xfId="18338" hidden="1" xr:uid="{00000000-0005-0000-0000-0000E94E0000}"/>
    <cellStyle name="Comma [0] 6782" xfId="47725" hidden="1" xr:uid="{00000000-0005-0000-0000-0000EA4E0000}"/>
    <cellStyle name="Comma [0] 6783" xfId="20045" hidden="1" xr:uid="{00000000-0005-0000-0000-0000EB4E0000}"/>
    <cellStyle name="Comma [0] 6783" xfId="49432" hidden="1" xr:uid="{00000000-0005-0000-0000-0000EC4E0000}"/>
    <cellStyle name="Comma [0] 6784" xfId="20047" hidden="1" xr:uid="{00000000-0005-0000-0000-0000ED4E0000}"/>
    <cellStyle name="Comma [0] 6784" xfId="49434" hidden="1" xr:uid="{00000000-0005-0000-0000-0000EE4E0000}"/>
    <cellStyle name="Comma [0] 6785" xfId="19996" hidden="1" xr:uid="{00000000-0005-0000-0000-0000EF4E0000}"/>
    <cellStyle name="Comma [0] 6785" xfId="49383" hidden="1" xr:uid="{00000000-0005-0000-0000-0000F04E0000}"/>
    <cellStyle name="Comma [0] 6786" xfId="19972" hidden="1" xr:uid="{00000000-0005-0000-0000-0000F14E0000}"/>
    <cellStyle name="Comma [0] 6786" xfId="49359" hidden="1" xr:uid="{00000000-0005-0000-0000-0000F24E0000}"/>
    <cellStyle name="Comma [0] 6787" xfId="20007" hidden="1" xr:uid="{00000000-0005-0000-0000-0000F34E0000}"/>
    <cellStyle name="Comma [0] 6787" xfId="49394" hidden="1" xr:uid="{00000000-0005-0000-0000-0000F44E0000}"/>
    <cellStyle name="Comma [0] 6788" xfId="19939" hidden="1" xr:uid="{00000000-0005-0000-0000-0000F54E0000}"/>
    <cellStyle name="Comma [0] 6788" xfId="49326" hidden="1" xr:uid="{00000000-0005-0000-0000-0000F64E0000}"/>
    <cellStyle name="Comma [0] 6789" xfId="20009" hidden="1" xr:uid="{00000000-0005-0000-0000-0000F74E0000}"/>
    <cellStyle name="Comma [0] 6789" xfId="49396" hidden="1" xr:uid="{00000000-0005-0000-0000-0000F84E0000}"/>
    <cellStyle name="Comma [0] 679" xfId="5762" hidden="1" xr:uid="{00000000-0005-0000-0000-0000F94E0000}"/>
    <cellStyle name="Comma [0] 679" xfId="35150" hidden="1" xr:uid="{00000000-0005-0000-0000-0000FA4E0000}"/>
    <cellStyle name="Comma [0] 6790" xfId="20054" hidden="1" xr:uid="{00000000-0005-0000-0000-0000FB4E0000}"/>
    <cellStyle name="Comma [0] 6790" xfId="49441" hidden="1" xr:uid="{00000000-0005-0000-0000-0000FC4E0000}"/>
    <cellStyle name="Comma [0] 6791" xfId="19997" hidden="1" xr:uid="{00000000-0005-0000-0000-0000FD4E0000}"/>
    <cellStyle name="Comma [0] 6791" xfId="49384" hidden="1" xr:uid="{00000000-0005-0000-0000-0000FE4E0000}"/>
    <cellStyle name="Comma [0] 6792" xfId="19954" hidden="1" xr:uid="{00000000-0005-0000-0000-0000FF4E0000}"/>
    <cellStyle name="Comma [0] 6792" xfId="49341" hidden="1" xr:uid="{00000000-0005-0000-0000-0000004F0000}"/>
    <cellStyle name="Comma [0] 6793" xfId="20060" hidden="1" xr:uid="{00000000-0005-0000-0000-0000014F0000}"/>
    <cellStyle name="Comma [0] 6793" xfId="49447" hidden="1" xr:uid="{00000000-0005-0000-0000-0000024F0000}"/>
    <cellStyle name="Comma [0] 6794" xfId="20062" hidden="1" xr:uid="{00000000-0005-0000-0000-0000034F0000}"/>
    <cellStyle name="Comma [0] 6794" xfId="49449" hidden="1" xr:uid="{00000000-0005-0000-0000-0000044F0000}"/>
    <cellStyle name="Comma [0] 6795" xfId="20015" hidden="1" xr:uid="{00000000-0005-0000-0000-0000054F0000}"/>
    <cellStyle name="Comma [0] 6795" xfId="49402" hidden="1" xr:uid="{00000000-0005-0000-0000-0000064F0000}"/>
    <cellStyle name="Comma [0] 6796" xfId="20021" hidden="1" xr:uid="{00000000-0005-0000-0000-0000074F0000}"/>
    <cellStyle name="Comma [0] 6796" xfId="49408" hidden="1" xr:uid="{00000000-0005-0000-0000-0000084F0000}"/>
    <cellStyle name="Comma [0] 6797" xfId="18331" hidden="1" xr:uid="{00000000-0005-0000-0000-0000094F0000}"/>
    <cellStyle name="Comma [0] 6797" xfId="47718" hidden="1" xr:uid="{00000000-0005-0000-0000-00000A4F0000}"/>
    <cellStyle name="Comma [0] 6798" xfId="19971" hidden="1" xr:uid="{00000000-0005-0000-0000-00000B4F0000}"/>
    <cellStyle name="Comma [0] 6798" xfId="49358" hidden="1" xr:uid="{00000000-0005-0000-0000-00000C4F0000}"/>
    <cellStyle name="Comma [0] 6799" xfId="19979" hidden="1" xr:uid="{00000000-0005-0000-0000-00000D4F0000}"/>
    <cellStyle name="Comma [0] 6799" xfId="49366" hidden="1" xr:uid="{00000000-0005-0000-0000-00000E4F0000}"/>
    <cellStyle name="Comma [0] 68" xfId="4667" hidden="1" xr:uid="{00000000-0005-0000-0000-00000F4F0000}"/>
    <cellStyle name="Comma [0] 68" xfId="34055" hidden="1" xr:uid="{00000000-0005-0000-0000-0000104F0000}"/>
    <cellStyle name="Comma [0] 680" xfId="5832" hidden="1" xr:uid="{00000000-0005-0000-0000-0000114F0000}"/>
    <cellStyle name="Comma [0] 680" xfId="35220" hidden="1" xr:uid="{00000000-0005-0000-0000-0000124F0000}"/>
    <cellStyle name="Comma [0] 6800" xfId="20068" hidden="1" xr:uid="{00000000-0005-0000-0000-0000134F0000}"/>
    <cellStyle name="Comma [0] 6800" xfId="49455" hidden="1" xr:uid="{00000000-0005-0000-0000-0000144F0000}"/>
    <cellStyle name="Comma [0] 6801" xfId="19982" hidden="1" xr:uid="{00000000-0005-0000-0000-0000154F0000}"/>
    <cellStyle name="Comma [0] 6801" xfId="49369" hidden="1" xr:uid="{00000000-0005-0000-0000-0000164F0000}"/>
    <cellStyle name="Comma [0] 6802" xfId="19942" hidden="1" xr:uid="{00000000-0005-0000-0000-0000174F0000}"/>
    <cellStyle name="Comma [0] 6802" xfId="49329" hidden="1" xr:uid="{00000000-0005-0000-0000-0000184F0000}"/>
    <cellStyle name="Comma [0] 6803" xfId="20073" hidden="1" xr:uid="{00000000-0005-0000-0000-0000194F0000}"/>
    <cellStyle name="Comma [0] 6803" xfId="49460" hidden="1" xr:uid="{00000000-0005-0000-0000-00001A4F0000}"/>
    <cellStyle name="Comma [0] 6804" xfId="20075" hidden="1" xr:uid="{00000000-0005-0000-0000-00001B4F0000}"/>
    <cellStyle name="Comma [0] 6804" xfId="49462" hidden="1" xr:uid="{00000000-0005-0000-0000-00001C4F0000}"/>
    <cellStyle name="Comma [0] 6805" xfId="20034" hidden="1" xr:uid="{00000000-0005-0000-0000-00001D4F0000}"/>
    <cellStyle name="Comma [0] 6805" xfId="49421" hidden="1" xr:uid="{00000000-0005-0000-0000-00001E4F0000}"/>
    <cellStyle name="Comma [0] 6806" xfId="20040" hidden="1" xr:uid="{00000000-0005-0000-0000-00001F4F0000}"/>
    <cellStyle name="Comma [0] 6806" xfId="49427" hidden="1" xr:uid="{00000000-0005-0000-0000-0000204F0000}"/>
    <cellStyle name="Comma [0] 6807" xfId="19941" hidden="1" xr:uid="{00000000-0005-0000-0000-0000214F0000}"/>
    <cellStyle name="Comma [0] 6807" xfId="49328" hidden="1" xr:uid="{00000000-0005-0000-0000-0000224F0000}"/>
    <cellStyle name="Comma [0] 6808" xfId="20022" hidden="1" xr:uid="{00000000-0005-0000-0000-0000234F0000}"/>
    <cellStyle name="Comma [0] 6808" xfId="49409" hidden="1" xr:uid="{00000000-0005-0000-0000-0000244F0000}"/>
    <cellStyle name="Comma [0] 6809" xfId="20001" hidden="1" xr:uid="{00000000-0005-0000-0000-0000254F0000}"/>
    <cellStyle name="Comma [0] 6809" xfId="49388" hidden="1" xr:uid="{00000000-0005-0000-0000-0000264F0000}"/>
    <cellStyle name="Comma [0] 681" xfId="5877" hidden="1" xr:uid="{00000000-0005-0000-0000-0000274F0000}"/>
    <cellStyle name="Comma [0] 681" xfId="35265" hidden="1" xr:uid="{00000000-0005-0000-0000-0000284F0000}"/>
    <cellStyle name="Comma [0] 6810" xfId="20079" hidden="1" xr:uid="{00000000-0005-0000-0000-0000294F0000}"/>
    <cellStyle name="Comma [0] 6810" xfId="49466" hidden="1" xr:uid="{00000000-0005-0000-0000-00002A4F0000}"/>
    <cellStyle name="Comma [0] 6811" xfId="20020" hidden="1" xr:uid="{00000000-0005-0000-0000-00002B4F0000}"/>
    <cellStyle name="Comma [0] 6811" xfId="49407" hidden="1" xr:uid="{00000000-0005-0000-0000-00002C4F0000}"/>
    <cellStyle name="Comma [0] 6812" xfId="19958" hidden="1" xr:uid="{00000000-0005-0000-0000-00002D4F0000}"/>
    <cellStyle name="Comma [0] 6812" xfId="49345" hidden="1" xr:uid="{00000000-0005-0000-0000-00002E4F0000}"/>
    <cellStyle name="Comma [0] 6813" xfId="20086" hidden="1" xr:uid="{00000000-0005-0000-0000-00002F4F0000}"/>
    <cellStyle name="Comma [0] 6813" xfId="49473" hidden="1" xr:uid="{00000000-0005-0000-0000-0000304F0000}"/>
    <cellStyle name="Comma [0] 6814" xfId="20088" hidden="1" xr:uid="{00000000-0005-0000-0000-0000314F0000}"/>
    <cellStyle name="Comma [0] 6814" xfId="49475" hidden="1" xr:uid="{00000000-0005-0000-0000-0000324F0000}"/>
    <cellStyle name="Comma [0] 6815" xfId="20052" hidden="1" xr:uid="{00000000-0005-0000-0000-0000334F0000}"/>
    <cellStyle name="Comma [0] 6815" xfId="49439" hidden="1" xr:uid="{00000000-0005-0000-0000-0000344F0000}"/>
    <cellStyle name="Comma [0] 6816" xfId="20057" hidden="1" xr:uid="{00000000-0005-0000-0000-0000354F0000}"/>
    <cellStyle name="Comma [0] 6816" xfId="49444" hidden="1" xr:uid="{00000000-0005-0000-0000-0000364F0000}"/>
    <cellStyle name="Comma [0] 6817" xfId="18323" hidden="1" xr:uid="{00000000-0005-0000-0000-0000374F0000}"/>
    <cellStyle name="Comma [0] 6817" xfId="47710" hidden="1" xr:uid="{00000000-0005-0000-0000-0000384F0000}"/>
    <cellStyle name="Comma [0] 6818" xfId="20041" hidden="1" xr:uid="{00000000-0005-0000-0000-0000394F0000}"/>
    <cellStyle name="Comma [0] 6818" xfId="49428" hidden="1" xr:uid="{00000000-0005-0000-0000-00003A4F0000}"/>
    <cellStyle name="Comma [0] 6819" xfId="19946" hidden="1" xr:uid="{00000000-0005-0000-0000-00003B4F0000}"/>
    <cellStyle name="Comma [0] 6819" xfId="49333" hidden="1" xr:uid="{00000000-0005-0000-0000-00003C4F0000}"/>
    <cellStyle name="Comma [0] 682" xfId="5820" hidden="1" xr:uid="{00000000-0005-0000-0000-00003D4F0000}"/>
    <cellStyle name="Comma [0] 682" xfId="35208" hidden="1" xr:uid="{00000000-0005-0000-0000-00003E4F0000}"/>
    <cellStyle name="Comma [0] 6820" xfId="20092" hidden="1" xr:uid="{00000000-0005-0000-0000-00003F4F0000}"/>
    <cellStyle name="Comma [0] 6820" xfId="49479" hidden="1" xr:uid="{00000000-0005-0000-0000-0000404F0000}"/>
    <cellStyle name="Comma [0] 6821" xfId="20039" hidden="1" xr:uid="{00000000-0005-0000-0000-0000414F0000}"/>
    <cellStyle name="Comma [0] 6821" xfId="49426" hidden="1" xr:uid="{00000000-0005-0000-0000-0000424F0000}"/>
    <cellStyle name="Comma [0] 6822" xfId="19978" hidden="1" xr:uid="{00000000-0005-0000-0000-0000434F0000}"/>
    <cellStyle name="Comma [0] 6822" xfId="49365" hidden="1" xr:uid="{00000000-0005-0000-0000-0000444F0000}"/>
    <cellStyle name="Comma [0] 6823" xfId="20096" hidden="1" xr:uid="{00000000-0005-0000-0000-0000454F0000}"/>
    <cellStyle name="Comma [0] 6823" xfId="49483" hidden="1" xr:uid="{00000000-0005-0000-0000-0000464F0000}"/>
    <cellStyle name="Comma [0] 6824" xfId="20098" hidden="1" xr:uid="{00000000-0005-0000-0000-0000474F0000}"/>
    <cellStyle name="Comma [0] 6824" xfId="49485" hidden="1" xr:uid="{00000000-0005-0000-0000-0000484F0000}"/>
    <cellStyle name="Comma [0] 6825" xfId="20066" hidden="1" xr:uid="{00000000-0005-0000-0000-0000494F0000}"/>
    <cellStyle name="Comma [0] 6825" xfId="49453" hidden="1" xr:uid="{00000000-0005-0000-0000-00004A4F0000}"/>
    <cellStyle name="Comma [0] 6826" xfId="20070" hidden="1" xr:uid="{00000000-0005-0000-0000-00004B4F0000}"/>
    <cellStyle name="Comma [0] 6826" xfId="49457" hidden="1" xr:uid="{00000000-0005-0000-0000-00004C4F0000}"/>
    <cellStyle name="Comma [0] 6827" xfId="19960" hidden="1" xr:uid="{00000000-0005-0000-0000-00004D4F0000}"/>
    <cellStyle name="Comma [0] 6827" xfId="49347" hidden="1" xr:uid="{00000000-0005-0000-0000-00004E4F0000}"/>
    <cellStyle name="Comma [0] 6828" xfId="20058" hidden="1" xr:uid="{00000000-0005-0000-0000-00004F4F0000}"/>
    <cellStyle name="Comma [0] 6828" xfId="49445" hidden="1" xr:uid="{00000000-0005-0000-0000-0000504F0000}"/>
    <cellStyle name="Comma [0] 6829" xfId="19950" hidden="1" xr:uid="{00000000-0005-0000-0000-0000514F0000}"/>
    <cellStyle name="Comma [0] 6829" xfId="49337" hidden="1" xr:uid="{00000000-0005-0000-0000-0000524F0000}"/>
    <cellStyle name="Comma [0] 683" xfId="5777" hidden="1" xr:uid="{00000000-0005-0000-0000-0000534F0000}"/>
    <cellStyle name="Comma [0] 683" xfId="35165" hidden="1" xr:uid="{00000000-0005-0000-0000-0000544F0000}"/>
    <cellStyle name="Comma [0] 6830" xfId="20102" hidden="1" xr:uid="{00000000-0005-0000-0000-0000554F0000}"/>
    <cellStyle name="Comma [0] 6830" xfId="49489" hidden="1" xr:uid="{00000000-0005-0000-0000-0000564F0000}"/>
    <cellStyle name="Comma [0] 6831" xfId="20056" hidden="1" xr:uid="{00000000-0005-0000-0000-0000574F0000}"/>
    <cellStyle name="Comma [0] 6831" xfId="49443" hidden="1" xr:uid="{00000000-0005-0000-0000-0000584F0000}"/>
    <cellStyle name="Comma [0] 6832" xfId="20025" hidden="1" xr:uid="{00000000-0005-0000-0000-0000594F0000}"/>
    <cellStyle name="Comma [0] 6832" xfId="49412" hidden="1" xr:uid="{00000000-0005-0000-0000-00005A4F0000}"/>
    <cellStyle name="Comma [0] 6833" xfId="20106" hidden="1" xr:uid="{00000000-0005-0000-0000-00005B4F0000}"/>
    <cellStyle name="Comma [0] 6833" xfId="49493" hidden="1" xr:uid="{00000000-0005-0000-0000-00005C4F0000}"/>
    <cellStyle name="Comma [0] 6834" xfId="20108" hidden="1" xr:uid="{00000000-0005-0000-0000-00005D4F0000}"/>
    <cellStyle name="Comma [0] 6834" xfId="49495" hidden="1" xr:uid="{00000000-0005-0000-0000-00005E4F0000}"/>
    <cellStyle name="Comma [0] 6835" xfId="20094" hidden="1" xr:uid="{00000000-0005-0000-0000-00005F4F0000}"/>
    <cellStyle name="Comma [0] 6835" xfId="49481" hidden="1" xr:uid="{00000000-0005-0000-0000-0000604F0000}"/>
    <cellStyle name="Comma [0] 6836" xfId="20081" hidden="1" xr:uid="{00000000-0005-0000-0000-0000614F0000}"/>
    <cellStyle name="Comma [0] 6836" xfId="49468" hidden="1" xr:uid="{00000000-0005-0000-0000-0000624F0000}"/>
    <cellStyle name="Comma [0] 6837" xfId="20105" hidden="1" xr:uid="{00000000-0005-0000-0000-0000634F0000}"/>
    <cellStyle name="Comma [0] 6837" xfId="49492" hidden="1" xr:uid="{00000000-0005-0000-0000-0000644F0000}"/>
    <cellStyle name="Comma [0] 6838" xfId="20071" hidden="1" xr:uid="{00000000-0005-0000-0000-0000654F0000}"/>
    <cellStyle name="Comma [0] 6838" xfId="49458" hidden="1" xr:uid="{00000000-0005-0000-0000-0000664F0000}"/>
    <cellStyle name="Comma [0] 6839" xfId="20043" hidden="1" xr:uid="{00000000-0005-0000-0000-0000674F0000}"/>
    <cellStyle name="Comma [0] 6839" xfId="49430" hidden="1" xr:uid="{00000000-0005-0000-0000-0000684F0000}"/>
    <cellStyle name="Comma [0] 684" xfId="5883" hidden="1" xr:uid="{00000000-0005-0000-0000-0000694F0000}"/>
    <cellStyle name="Comma [0] 684" xfId="35271" hidden="1" xr:uid="{00000000-0005-0000-0000-00006A4F0000}"/>
    <cellStyle name="Comma [0] 6840" xfId="20110" hidden="1" xr:uid="{00000000-0005-0000-0000-00006B4F0000}"/>
    <cellStyle name="Comma [0] 6840" xfId="49497" hidden="1" xr:uid="{00000000-0005-0000-0000-00006C4F0000}"/>
    <cellStyle name="Comma [0] 6841" xfId="20067" hidden="1" xr:uid="{00000000-0005-0000-0000-00006D4F0000}"/>
    <cellStyle name="Comma [0] 6841" xfId="49454" hidden="1" xr:uid="{00000000-0005-0000-0000-00006E4F0000}"/>
    <cellStyle name="Comma [0] 6842" xfId="20101" hidden="1" xr:uid="{00000000-0005-0000-0000-00006F4F0000}"/>
    <cellStyle name="Comma [0] 6842" xfId="49488" hidden="1" xr:uid="{00000000-0005-0000-0000-0000704F0000}"/>
    <cellStyle name="Comma [0] 6843" xfId="20114" hidden="1" xr:uid="{00000000-0005-0000-0000-0000714F0000}"/>
    <cellStyle name="Comma [0] 6843" xfId="49501" hidden="1" xr:uid="{00000000-0005-0000-0000-0000724F0000}"/>
    <cellStyle name="Comma [0] 6844" xfId="20116" hidden="1" xr:uid="{00000000-0005-0000-0000-0000734F0000}"/>
    <cellStyle name="Comma [0] 6844" xfId="49503" hidden="1" xr:uid="{00000000-0005-0000-0000-0000744F0000}"/>
    <cellStyle name="Comma [0] 6845" xfId="19984" hidden="1" xr:uid="{00000000-0005-0000-0000-0000754F0000}"/>
    <cellStyle name="Comma [0] 6845" xfId="49371" hidden="1" xr:uid="{00000000-0005-0000-0000-0000764F0000}"/>
    <cellStyle name="Comma [0] 6846" xfId="20104" hidden="1" xr:uid="{00000000-0005-0000-0000-0000774F0000}"/>
    <cellStyle name="Comma [0] 6846" xfId="49491" hidden="1" xr:uid="{00000000-0005-0000-0000-0000784F0000}"/>
    <cellStyle name="Comma [0] 6847" xfId="20044" hidden="1" xr:uid="{00000000-0005-0000-0000-0000794F0000}"/>
    <cellStyle name="Comma [0] 6847" xfId="49431" hidden="1" xr:uid="{00000000-0005-0000-0000-00007A4F0000}"/>
    <cellStyle name="Comma [0] 6848" xfId="20078" hidden="1" xr:uid="{00000000-0005-0000-0000-00007B4F0000}"/>
    <cellStyle name="Comma [0] 6848" xfId="49465" hidden="1" xr:uid="{00000000-0005-0000-0000-00007C4F0000}"/>
    <cellStyle name="Comma [0] 6849" xfId="20091" hidden="1" xr:uid="{00000000-0005-0000-0000-00007D4F0000}"/>
    <cellStyle name="Comma [0] 6849" xfId="49478" hidden="1" xr:uid="{00000000-0005-0000-0000-00007E4F0000}"/>
    <cellStyle name="Comma [0] 685" xfId="5885" hidden="1" xr:uid="{00000000-0005-0000-0000-00007F4F0000}"/>
    <cellStyle name="Comma [0] 685" xfId="35273" hidden="1" xr:uid="{00000000-0005-0000-0000-0000804F0000}"/>
    <cellStyle name="Comma [0] 6850" xfId="20119" hidden="1" xr:uid="{00000000-0005-0000-0000-0000814F0000}"/>
    <cellStyle name="Comma [0] 6850" xfId="49506" hidden="1" xr:uid="{00000000-0005-0000-0000-0000824F0000}"/>
    <cellStyle name="Comma [0] 6851" xfId="20082" hidden="1" xr:uid="{00000000-0005-0000-0000-0000834F0000}"/>
    <cellStyle name="Comma [0] 6851" xfId="49469" hidden="1" xr:uid="{00000000-0005-0000-0000-0000844F0000}"/>
    <cellStyle name="Comma [0] 6852" xfId="20042" hidden="1" xr:uid="{00000000-0005-0000-0000-0000854F0000}"/>
    <cellStyle name="Comma [0] 6852" xfId="49429" hidden="1" xr:uid="{00000000-0005-0000-0000-0000864F0000}"/>
    <cellStyle name="Comma [0] 6853" xfId="20121" hidden="1" xr:uid="{00000000-0005-0000-0000-0000874F0000}"/>
    <cellStyle name="Comma [0] 6853" xfId="49508" hidden="1" xr:uid="{00000000-0005-0000-0000-0000884F0000}"/>
    <cellStyle name="Comma [0] 6854" xfId="20123" hidden="1" xr:uid="{00000000-0005-0000-0000-0000894F0000}"/>
    <cellStyle name="Comma [0] 6854" xfId="49510" hidden="1" xr:uid="{00000000-0005-0000-0000-00008A4F0000}"/>
    <cellStyle name="Comma [0] 6855" xfId="20180" hidden="1" xr:uid="{00000000-0005-0000-0000-00008B4F0000}"/>
    <cellStyle name="Comma [0] 6855" xfId="49567" hidden="1" xr:uid="{00000000-0005-0000-0000-00008C4F0000}"/>
    <cellStyle name="Comma [0] 6856" xfId="20199" hidden="1" xr:uid="{00000000-0005-0000-0000-00008D4F0000}"/>
    <cellStyle name="Comma [0] 6856" xfId="49586" hidden="1" xr:uid="{00000000-0005-0000-0000-00008E4F0000}"/>
    <cellStyle name="Comma [0] 6857" xfId="20206" hidden="1" xr:uid="{00000000-0005-0000-0000-00008F4F0000}"/>
    <cellStyle name="Comma [0] 6857" xfId="49593" hidden="1" xr:uid="{00000000-0005-0000-0000-0000904F0000}"/>
    <cellStyle name="Comma [0] 6858" xfId="20213" hidden="1" xr:uid="{00000000-0005-0000-0000-0000914F0000}"/>
    <cellStyle name="Comma [0] 6858" xfId="49600" hidden="1" xr:uid="{00000000-0005-0000-0000-0000924F0000}"/>
    <cellStyle name="Comma [0] 6859" xfId="20218" hidden="1" xr:uid="{00000000-0005-0000-0000-0000934F0000}"/>
    <cellStyle name="Comma [0] 6859" xfId="49605" hidden="1" xr:uid="{00000000-0005-0000-0000-0000944F0000}"/>
    <cellStyle name="Comma [0] 686" xfId="5838" hidden="1" xr:uid="{00000000-0005-0000-0000-0000954F0000}"/>
    <cellStyle name="Comma [0] 686" xfId="35226" hidden="1" xr:uid="{00000000-0005-0000-0000-0000964F0000}"/>
    <cellStyle name="Comma [0] 6860" xfId="20205" hidden="1" xr:uid="{00000000-0005-0000-0000-0000974F0000}"/>
    <cellStyle name="Comma [0] 6860" xfId="49592" hidden="1" xr:uid="{00000000-0005-0000-0000-0000984F0000}"/>
    <cellStyle name="Comma [0] 6861" xfId="20210" hidden="1" xr:uid="{00000000-0005-0000-0000-0000994F0000}"/>
    <cellStyle name="Comma [0] 6861" xfId="49597" hidden="1" xr:uid="{00000000-0005-0000-0000-00009A4F0000}"/>
    <cellStyle name="Comma [0] 6862" xfId="20222" hidden="1" xr:uid="{00000000-0005-0000-0000-00009B4F0000}"/>
    <cellStyle name="Comma [0] 6862" xfId="49609" hidden="1" xr:uid="{00000000-0005-0000-0000-00009C4F0000}"/>
    <cellStyle name="Comma [0] 6863" xfId="20224" hidden="1" xr:uid="{00000000-0005-0000-0000-00009D4F0000}"/>
    <cellStyle name="Comma [0] 6863" xfId="49611" hidden="1" xr:uid="{00000000-0005-0000-0000-00009E4F0000}"/>
    <cellStyle name="Comma [0] 6864" xfId="20195" hidden="1" xr:uid="{00000000-0005-0000-0000-00009F4F0000}"/>
    <cellStyle name="Comma [0] 6864" xfId="49582" hidden="1" xr:uid="{00000000-0005-0000-0000-0000A04F0000}"/>
    <cellStyle name="Comma [0] 6865" xfId="20184" hidden="1" xr:uid="{00000000-0005-0000-0000-0000A14F0000}"/>
    <cellStyle name="Comma [0] 6865" xfId="49571" hidden="1" xr:uid="{00000000-0005-0000-0000-0000A24F0000}"/>
    <cellStyle name="Comma [0] 6866" xfId="20235" hidden="1" xr:uid="{00000000-0005-0000-0000-0000A34F0000}"/>
    <cellStyle name="Comma [0] 6866" xfId="49622" hidden="1" xr:uid="{00000000-0005-0000-0000-0000A44F0000}"/>
    <cellStyle name="Comma [0] 6867" xfId="20244" hidden="1" xr:uid="{00000000-0005-0000-0000-0000A54F0000}"/>
    <cellStyle name="Comma [0] 6867" xfId="49631" hidden="1" xr:uid="{00000000-0005-0000-0000-0000A64F0000}"/>
    <cellStyle name="Comma [0] 6868" xfId="20255" hidden="1" xr:uid="{00000000-0005-0000-0000-0000A74F0000}"/>
    <cellStyle name="Comma [0] 6868" xfId="49642" hidden="1" xr:uid="{00000000-0005-0000-0000-0000A84F0000}"/>
    <cellStyle name="Comma [0] 6869" xfId="20261" hidden="1" xr:uid="{00000000-0005-0000-0000-0000A94F0000}"/>
    <cellStyle name="Comma [0] 6869" xfId="49648" hidden="1" xr:uid="{00000000-0005-0000-0000-0000AA4F0000}"/>
    <cellStyle name="Comma [0] 687" xfId="5844" hidden="1" xr:uid="{00000000-0005-0000-0000-0000AB4F0000}"/>
    <cellStyle name="Comma [0] 687" xfId="35232" hidden="1" xr:uid="{00000000-0005-0000-0000-0000AC4F0000}"/>
    <cellStyle name="Comma [0] 6870" xfId="20243" hidden="1" xr:uid="{00000000-0005-0000-0000-0000AD4F0000}"/>
    <cellStyle name="Comma [0] 6870" xfId="49630" hidden="1" xr:uid="{00000000-0005-0000-0000-0000AE4F0000}"/>
    <cellStyle name="Comma [0] 6871" xfId="20253" hidden="1" xr:uid="{00000000-0005-0000-0000-0000AF4F0000}"/>
    <cellStyle name="Comma [0] 6871" xfId="49640" hidden="1" xr:uid="{00000000-0005-0000-0000-0000B04F0000}"/>
    <cellStyle name="Comma [0] 6872" xfId="20273" hidden="1" xr:uid="{00000000-0005-0000-0000-0000B14F0000}"/>
    <cellStyle name="Comma [0] 6872" xfId="49660" hidden="1" xr:uid="{00000000-0005-0000-0000-0000B24F0000}"/>
    <cellStyle name="Comma [0] 6873" xfId="20275" hidden="1" xr:uid="{00000000-0005-0000-0000-0000B34F0000}"/>
    <cellStyle name="Comma [0] 6873" xfId="49662" hidden="1" xr:uid="{00000000-0005-0000-0000-0000B44F0000}"/>
    <cellStyle name="Comma [0] 6874" xfId="20226" hidden="1" xr:uid="{00000000-0005-0000-0000-0000B54F0000}"/>
    <cellStyle name="Comma [0] 6874" xfId="49613" hidden="1" xr:uid="{00000000-0005-0000-0000-0000B64F0000}"/>
    <cellStyle name="Comma [0] 6875" xfId="20187" hidden="1" xr:uid="{00000000-0005-0000-0000-0000B74F0000}"/>
    <cellStyle name="Comma [0] 6875" xfId="49574" hidden="1" xr:uid="{00000000-0005-0000-0000-0000B84F0000}"/>
    <cellStyle name="Comma [0] 6876" xfId="20229" hidden="1" xr:uid="{00000000-0005-0000-0000-0000B94F0000}"/>
    <cellStyle name="Comma [0] 6876" xfId="49616" hidden="1" xr:uid="{00000000-0005-0000-0000-0000BA4F0000}"/>
    <cellStyle name="Comma [0] 6877" xfId="20192" hidden="1" xr:uid="{00000000-0005-0000-0000-0000BB4F0000}"/>
    <cellStyle name="Comma [0] 6877" xfId="49579" hidden="1" xr:uid="{00000000-0005-0000-0000-0000BC4F0000}"/>
    <cellStyle name="Comma [0] 6878" xfId="20194" hidden="1" xr:uid="{00000000-0005-0000-0000-0000BD4F0000}"/>
    <cellStyle name="Comma [0] 6878" xfId="49581" hidden="1" xr:uid="{00000000-0005-0000-0000-0000BE4F0000}"/>
    <cellStyle name="Comma [0] 6879" xfId="20280" hidden="1" xr:uid="{00000000-0005-0000-0000-0000BF4F0000}"/>
    <cellStyle name="Comma [0] 6879" xfId="49667" hidden="1" xr:uid="{00000000-0005-0000-0000-0000C04F0000}"/>
    <cellStyle name="Comma [0] 688" xfId="5470" hidden="1" xr:uid="{00000000-0005-0000-0000-0000C14F0000}"/>
    <cellStyle name="Comma [0] 688" xfId="34858" hidden="1" xr:uid="{00000000-0005-0000-0000-0000C24F0000}"/>
    <cellStyle name="Comma [0] 6880" xfId="20183" hidden="1" xr:uid="{00000000-0005-0000-0000-0000C34F0000}"/>
    <cellStyle name="Comma [0] 6880" xfId="49570" hidden="1" xr:uid="{00000000-0005-0000-0000-0000C44F0000}"/>
    <cellStyle name="Comma [0] 6881" xfId="20191" hidden="1" xr:uid="{00000000-0005-0000-0000-0000C54F0000}"/>
    <cellStyle name="Comma [0] 6881" xfId="49578" hidden="1" xr:uid="{00000000-0005-0000-0000-0000C64F0000}"/>
    <cellStyle name="Comma [0] 6882" xfId="20292" hidden="1" xr:uid="{00000000-0005-0000-0000-0000C74F0000}"/>
    <cellStyle name="Comma [0] 6882" xfId="49679" hidden="1" xr:uid="{00000000-0005-0000-0000-0000C84F0000}"/>
    <cellStyle name="Comma [0] 6883" xfId="20294" hidden="1" xr:uid="{00000000-0005-0000-0000-0000C94F0000}"/>
    <cellStyle name="Comma [0] 6883" xfId="49681" hidden="1" xr:uid="{00000000-0005-0000-0000-0000CA4F0000}"/>
    <cellStyle name="Comma [0] 6884" xfId="20283" hidden="1" xr:uid="{00000000-0005-0000-0000-0000CB4F0000}"/>
    <cellStyle name="Comma [0] 6884" xfId="49670" hidden="1" xr:uid="{00000000-0005-0000-0000-0000CC4F0000}"/>
    <cellStyle name="Comma [0] 6885" xfId="20291" hidden="1" xr:uid="{00000000-0005-0000-0000-0000CD4F0000}"/>
    <cellStyle name="Comma [0] 6885" xfId="49678" hidden="1" xr:uid="{00000000-0005-0000-0000-0000CE4F0000}"/>
    <cellStyle name="Comma [0] 6886" xfId="20189" hidden="1" xr:uid="{00000000-0005-0000-0000-0000CF4F0000}"/>
    <cellStyle name="Comma [0] 6886" xfId="49576" hidden="1" xr:uid="{00000000-0005-0000-0000-0000D04F0000}"/>
    <cellStyle name="Comma [0] 6887" xfId="20277" hidden="1" xr:uid="{00000000-0005-0000-0000-0000D14F0000}"/>
    <cellStyle name="Comma [0] 6887" xfId="49664" hidden="1" xr:uid="{00000000-0005-0000-0000-0000D24F0000}"/>
    <cellStyle name="Comma [0] 6888" xfId="20310" hidden="1" xr:uid="{00000000-0005-0000-0000-0000D34F0000}"/>
    <cellStyle name="Comma [0] 6888" xfId="49697" hidden="1" xr:uid="{00000000-0005-0000-0000-0000D44F0000}"/>
    <cellStyle name="Comma [0] 6889" xfId="20318" hidden="1" xr:uid="{00000000-0005-0000-0000-0000D54F0000}"/>
    <cellStyle name="Comma [0] 6889" xfId="49705" hidden="1" xr:uid="{00000000-0005-0000-0000-0000D64F0000}"/>
    <cellStyle name="Comma [0] 689" xfId="5794" hidden="1" xr:uid="{00000000-0005-0000-0000-0000D74F0000}"/>
    <cellStyle name="Comma [0] 689" xfId="35182" hidden="1" xr:uid="{00000000-0005-0000-0000-0000D84F0000}"/>
    <cellStyle name="Comma [0] 6890" xfId="20227" hidden="1" xr:uid="{00000000-0005-0000-0000-0000D94F0000}"/>
    <cellStyle name="Comma [0] 6890" xfId="49614" hidden="1" xr:uid="{00000000-0005-0000-0000-0000DA4F0000}"/>
    <cellStyle name="Comma [0] 6891" xfId="20306" hidden="1" xr:uid="{00000000-0005-0000-0000-0000DB4F0000}"/>
    <cellStyle name="Comma [0] 6891" xfId="49693" hidden="1" xr:uid="{00000000-0005-0000-0000-0000DC4F0000}"/>
    <cellStyle name="Comma [0] 6892" xfId="20327" hidden="1" xr:uid="{00000000-0005-0000-0000-0000DD4F0000}"/>
    <cellStyle name="Comma [0] 6892" xfId="49714" hidden="1" xr:uid="{00000000-0005-0000-0000-0000DE4F0000}"/>
    <cellStyle name="Comma [0] 6893" xfId="20329" hidden="1" xr:uid="{00000000-0005-0000-0000-0000DF4F0000}"/>
    <cellStyle name="Comma [0] 6893" xfId="49716" hidden="1" xr:uid="{00000000-0005-0000-0000-0000E04F0000}"/>
    <cellStyle name="Comma [0] 6894" xfId="20288" hidden="1" xr:uid="{00000000-0005-0000-0000-0000E14F0000}"/>
    <cellStyle name="Comma [0] 6894" xfId="49675" hidden="1" xr:uid="{00000000-0005-0000-0000-0000E24F0000}"/>
    <cellStyle name="Comma [0] 6895" xfId="20233" hidden="1" xr:uid="{00000000-0005-0000-0000-0000E34F0000}"/>
    <cellStyle name="Comma [0] 6895" xfId="49620" hidden="1" xr:uid="{00000000-0005-0000-0000-0000E44F0000}"/>
    <cellStyle name="Comma [0] 6896" xfId="20286" hidden="1" xr:uid="{00000000-0005-0000-0000-0000E54F0000}"/>
    <cellStyle name="Comma [0] 6896" xfId="49673" hidden="1" xr:uid="{00000000-0005-0000-0000-0000E64F0000}"/>
    <cellStyle name="Comma [0] 6897" xfId="20270" hidden="1" xr:uid="{00000000-0005-0000-0000-0000E74F0000}"/>
    <cellStyle name="Comma [0] 6897" xfId="49657" hidden="1" xr:uid="{00000000-0005-0000-0000-0000E84F0000}"/>
    <cellStyle name="Comma [0] 6898" xfId="20266" hidden="1" xr:uid="{00000000-0005-0000-0000-0000E94F0000}"/>
    <cellStyle name="Comma [0] 6898" xfId="49653" hidden="1" xr:uid="{00000000-0005-0000-0000-0000EA4F0000}"/>
    <cellStyle name="Comma [0] 6899" xfId="20337" hidden="1" xr:uid="{00000000-0005-0000-0000-0000EB4F0000}"/>
    <cellStyle name="Comma [0] 6899" xfId="49724" hidden="1" xr:uid="{00000000-0005-0000-0000-0000EC4F0000}"/>
    <cellStyle name="Comma [0] 69" xfId="4688" hidden="1" xr:uid="{00000000-0005-0000-0000-0000ED4F0000}"/>
    <cellStyle name="Comma [0] 69" xfId="34076" hidden="1" xr:uid="{00000000-0005-0000-0000-0000EE4F0000}"/>
    <cellStyle name="Comma [0] 690" xfId="5802" hidden="1" xr:uid="{00000000-0005-0000-0000-0000EF4F0000}"/>
    <cellStyle name="Comma [0] 690" xfId="35190" hidden="1" xr:uid="{00000000-0005-0000-0000-0000F04F0000}"/>
    <cellStyle name="Comma [0] 6900" xfId="20203" hidden="1" xr:uid="{00000000-0005-0000-0000-0000F14F0000}"/>
    <cellStyle name="Comma [0] 6900" xfId="49590" hidden="1" xr:uid="{00000000-0005-0000-0000-0000F24F0000}"/>
    <cellStyle name="Comma [0] 6901" xfId="20196" hidden="1" xr:uid="{00000000-0005-0000-0000-0000F34F0000}"/>
    <cellStyle name="Comma [0] 6901" xfId="49583" hidden="1" xr:uid="{00000000-0005-0000-0000-0000F44F0000}"/>
    <cellStyle name="Comma [0] 6902" xfId="20345" hidden="1" xr:uid="{00000000-0005-0000-0000-0000F54F0000}"/>
    <cellStyle name="Comma [0] 6902" xfId="49732" hidden="1" xr:uid="{00000000-0005-0000-0000-0000F64F0000}"/>
    <cellStyle name="Comma [0] 6903" xfId="20347" hidden="1" xr:uid="{00000000-0005-0000-0000-0000F74F0000}"/>
    <cellStyle name="Comma [0] 6903" xfId="49734" hidden="1" xr:uid="{00000000-0005-0000-0000-0000F84F0000}"/>
    <cellStyle name="Comma [0] 6904" xfId="20296" hidden="1" xr:uid="{00000000-0005-0000-0000-0000F94F0000}"/>
    <cellStyle name="Comma [0] 6904" xfId="49683" hidden="1" xr:uid="{00000000-0005-0000-0000-0000FA4F0000}"/>
    <cellStyle name="Comma [0] 6905" xfId="20272" hidden="1" xr:uid="{00000000-0005-0000-0000-0000FB4F0000}"/>
    <cellStyle name="Comma [0] 6905" xfId="49659" hidden="1" xr:uid="{00000000-0005-0000-0000-0000FC4F0000}"/>
    <cellStyle name="Comma [0] 6906" xfId="20307" hidden="1" xr:uid="{00000000-0005-0000-0000-0000FD4F0000}"/>
    <cellStyle name="Comma [0] 6906" xfId="49694" hidden="1" xr:uid="{00000000-0005-0000-0000-0000FE4F0000}"/>
    <cellStyle name="Comma [0] 6907" xfId="20239" hidden="1" xr:uid="{00000000-0005-0000-0000-0000FF4F0000}"/>
    <cellStyle name="Comma [0] 6907" xfId="49626" hidden="1" xr:uid="{00000000-0005-0000-0000-000000500000}"/>
    <cellStyle name="Comma [0] 6908" xfId="20309" hidden="1" xr:uid="{00000000-0005-0000-0000-000001500000}"/>
    <cellStyle name="Comma [0] 6908" xfId="49696" hidden="1" xr:uid="{00000000-0005-0000-0000-000002500000}"/>
    <cellStyle name="Comma [0] 6909" xfId="20354" hidden="1" xr:uid="{00000000-0005-0000-0000-000003500000}"/>
    <cellStyle name="Comma [0] 6909" xfId="49741" hidden="1" xr:uid="{00000000-0005-0000-0000-000004500000}"/>
    <cellStyle name="Comma [0] 691" xfId="5891" hidden="1" xr:uid="{00000000-0005-0000-0000-000005500000}"/>
    <cellStyle name="Comma [0] 691" xfId="35279" hidden="1" xr:uid="{00000000-0005-0000-0000-000006500000}"/>
    <cellStyle name="Comma [0] 6910" xfId="20297" hidden="1" xr:uid="{00000000-0005-0000-0000-000007500000}"/>
    <cellStyle name="Comma [0] 6910" xfId="49684" hidden="1" xr:uid="{00000000-0005-0000-0000-000008500000}"/>
    <cellStyle name="Comma [0] 6911" xfId="20254" hidden="1" xr:uid="{00000000-0005-0000-0000-000009500000}"/>
    <cellStyle name="Comma [0] 6911" xfId="49641" hidden="1" xr:uid="{00000000-0005-0000-0000-00000A500000}"/>
    <cellStyle name="Comma [0] 6912" xfId="20360" hidden="1" xr:uid="{00000000-0005-0000-0000-00000B500000}"/>
    <cellStyle name="Comma [0] 6912" xfId="49747" hidden="1" xr:uid="{00000000-0005-0000-0000-00000C500000}"/>
    <cellStyle name="Comma [0] 6913" xfId="20362" hidden="1" xr:uid="{00000000-0005-0000-0000-00000D500000}"/>
    <cellStyle name="Comma [0] 6913" xfId="49749" hidden="1" xr:uid="{00000000-0005-0000-0000-00000E500000}"/>
    <cellStyle name="Comma [0] 6914" xfId="20315" hidden="1" xr:uid="{00000000-0005-0000-0000-00000F500000}"/>
    <cellStyle name="Comma [0] 6914" xfId="49702" hidden="1" xr:uid="{00000000-0005-0000-0000-000010500000}"/>
    <cellStyle name="Comma [0] 6915" xfId="20321" hidden="1" xr:uid="{00000000-0005-0000-0000-000011500000}"/>
    <cellStyle name="Comma [0] 6915" xfId="49708" hidden="1" xr:uid="{00000000-0005-0000-0000-000012500000}"/>
    <cellStyle name="Comma [0] 6916" xfId="20202" hidden="1" xr:uid="{00000000-0005-0000-0000-000013500000}"/>
    <cellStyle name="Comma [0] 6916" xfId="49589" hidden="1" xr:uid="{00000000-0005-0000-0000-000014500000}"/>
    <cellStyle name="Comma [0] 6917" xfId="20271" hidden="1" xr:uid="{00000000-0005-0000-0000-000015500000}"/>
    <cellStyle name="Comma [0] 6917" xfId="49658" hidden="1" xr:uid="{00000000-0005-0000-0000-000016500000}"/>
    <cellStyle name="Comma [0] 6918" xfId="20279" hidden="1" xr:uid="{00000000-0005-0000-0000-000017500000}"/>
    <cellStyle name="Comma [0] 6918" xfId="49666" hidden="1" xr:uid="{00000000-0005-0000-0000-000018500000}"/>
    <cellStyle name="Comma [0] 6919" xfId="20368" hidden="1" xr:uid="{00000000-0005-0000-0000-000019500000}"/>
    <cellStyle name="Comma [0] 6919" xfId="49755" hidden="1" xr:uid="{00000000-0005-0000-0000-00001A500000}"/>
    <cellStyle name="Comma [0] 692" xfId="5805" hidden="1" xr:uid="{00000000-0005-0000-0000-00001B500000}"/>
    <cellStyle name="Comma [0] 692" xfId="35193" hidden="1" xr:uid="{00000000-0005-0000-0000-00001C500000}"/>
    <cellStyle name="Comma [0] 6920" xfId="20282" hidden="1" xr:uid="{00000000-0005-0000-0000-00001D500000}"/>
    <cellStyle name="Comma [0] 6920" xfId="49669" hidden="1" xr:uid="{00000000-0005-0000-0000-00001E500000}"/>
    <cellStyle name="Comma [0] 6921" xfId="20242" hidden="1" xr:uid="{00000000-0005-0000-0000-00001F500000}"/>
    <cellStyle name="Comma [0] 6921" xfId="49629" hidden="1" xr:uid="{00000000-0005-0000-0000-000020500000}"/>
    <cellStyle name="Comma [0] 6922" xfId="20373" hidden="1" xr:uid="{00000000-0005-0000-0000-000021500000}"/>
    <cellStyle name="Comma [0] 6922" xfId="49760" hidden="1" xr:uid="{00000000-0005-0000-0000-000022500000}"/>
    <cellStyle name="Comma [0] 6923" xfId="20375" hidden="1" xr:uid="{00000000-0005-0000-0000-000023500000}"/>
    <cellStyle name="Comma [0] 6923" xfId="49762" hidden="1" xr:uid="{00000000-0005-0000-0000-000024500000}"/>
    <cellStyle name="Comma [0] 6924" xfId="20334" hidden="1" xr:uid="{00000000-0005-0000-0000-000025500000}"/>
    <cellStyle name="Comma [0] 6924" xfId="49721" hidden="1" xr:uid="{00000000-0005-0000-0000-000026500000}"/>
    <cellStyle name="Comma [0] 6925" xfId="20340" hidden="1" xr:uid="{00000000-0005-0000-0000-000027500000}"/>
    <cellStyle name="Comma [0] 6925" xfId="49727" hidden="1" xr:uid="{00000000-0005-0000-0000-000028500000}"/>
    <cellStyle name="Comma [0] 6926" xfId="20241" hidden="1" xr:uid="{00000000-0005-0000-0000-000029500000}"/>
    <cellStyle name="Comma [0] 6926" xfId="49628" hidden="1" xr:uid="{00000000-0005-0000-0000-00002A500000}"/>
    <cellStyle name="Comma [0] 6927" xfId="20322" hidden="1" xr:uid="{00000000-0005-0000-0000-00002B500000}"/>
    <cellStyle name="Comma [0] 6927" xfId="49709" hidden="1" xr:uid="{00000000-0005-0000-0000-00002C500000}"/>
    <cellStyle name="Comma [0] 6928" xfId="20301" hidden="1" xr:uid="{00000000-0005-0000-0000-00002D500000}"/>
    <cellStyle name="Comma [0] 6928" xfId="49688" hidden="1" xr:uid="{00000000-0005-0000-0000-00002E500000}"/>
    <cellStyle name="Comma [0] 6929" xfId="20379" hidden="1" xr:uid="{00000000-0005-0000-0000-00002F500000}"/>
    <cellStyle name="Comma [0] 6929" xfId="49766" hidden="1" xr:uid="{00000000-0005-0000-0000-000030500000}"/>
    <cellStyle name="Comma [0] 693" xfId="5765" hidden="1" xr:uid="{00000000-0005-0000-0000-000031500000}"/>
    <cellStyle name="Comma [0] 693" xfId="35153" hidden="1" xr:uid="{00000000-0005-0000-0000-000032500000}"/>
    <cellStyle name="Comma [0] 6930" xfId="20320" hidden="1" xr:uid="{00000000-0005-0000-0000-000033500000}"/>
    <cellStyle name="Comma [0] 6930" xfId="49707" hidden="1" xr:uid="{00000000-0005-0000-0000-000034500000}"/>
    <cellStyle name="Comma [0] 6931" xfId="20258" hidden="1" xr:uid="{00000000-0005-0000-0000-000035500000}"/>
    <cellStyle name="Comma [0] 6931" xfId="49645" hidden="1" xr:uid="{00000000-0005-0000-0000-000036500000}"/>
    <cellStyle name="Comma [0] 6932" xfId="20386" hidden="1" xr:uid="{00000000-0005-0000-0000-000037500000}"/>
    <cellStyle name="Comma [0] 6932" xfId="49773" hidden="1" xr:uid="{00000000-0005-0000-0000-000038500000}"/>
    <cellStyle name="Comma [0] 6933" xfId="20388" hidden="1" xr:uid="{00000000-0005-0000-0000-000039500000}"/>
    <cellStyle name="Comma [0] 6933" xfId="49775" hidden="1" xr:uid="{00000000-0005-0000-0000-00003A500000}"/>
    <cellStyle name="Comma [0] 6934" xfId="20352" hidden="1" xr:uid="{00000000-0005-0000-0000-00003B500000}"/>
    <cellStyle name="Comma [0] 6934" xfId="49739" hidden="1" xr:uid="{00000000-0005-0000-0000-00003C500000}"/>
    <cellStyle name="Comma [0] 6935" xfId="20357" hidden="1" xr:uid="{00000000-0005-0000-0000-00003D500000}"/>
    <cellStyle name="Comma [0] 6935" xfId="49744" hidden="1" xr:uid="{00000000-0005-0000-0000-00003E500000}"/>
    <cellStyle name="Comma [0] 6936" xfId="20186" hidden="1" xr:uid="{00000000-0005-0000-0000-00003F500000}"/>
    <cellStyle name="Comma [0] 6936" xfId="49573" hidden="1" xr:uid="{00000000-0005-0000-0000-000040500000}"/>
    <cellStyle name="Comma [0] 6937" xfId="20341" hidden="1" xr:uid="{00000000-0005-0000-0000-000041500000}"/>
    <cellStyle name="Comma [0] 6937" xfId="49728" hidden="1" xr:uid="{00000000-0005-0000-0000-000042500000}"/>
    <cellStyle name="Comma [0] 6938" xfId="20246" hidden="1" xr:uid="{00000000-0005-0000-0000-000043500000}"/>
    <cellStyle name="Comma [0] 6938" xfId="49633" hidden="1" xr:uid="{00000000-0005-0000-0000-000044500000}"/>
    <cellStyle name="Comma [0] 6939" xfId="20392" hidden="1" xr:uid="{00000000-0005-0000-0000-000045500000}"/>
    <cellStyle name="Comma [0] 6939" xfId="49779" hidden="1" xr:uid="{00000000-0005-0000-0000-000046500000}"/>
    <cellStyle name="Comma [0] 694" xfId="5896" hidden="1" xr:uid="{00000000-0005-0000-0000-000047500000}"/>
    <cellStyle name="Comma [0] 694" xfId="35284" hidden="1" xr:uid="{00000000-0005-0000-0000-000048500000}"/>
    <cellStyle name="Comma [0] 6940" xfId="20339" hidden="1" xr:uid="{00000000-0005-0000-0000-000049500000}"/>
    <cellStyle name="Comma [0] 6940" xfId="49726" hidden="1" xr:uid="{00000000-0005-0000-0000-00004A500000}"/>
    <cellStyle name="Comma [0] 6941" xfId="20278" hidden="1" xr:uid="{00000000-0005-0000-0000-00004B500000}"/>
    <cellStyle name="Comma [0] 6941" xfId="49665" hidden="1" xr:uid="{00000000-0005-0000-0000-00004C500000}"/>
    <cellStyle name="Comma [0] 6942" xfId="20396" hidden="1" xr:uid="{00000000-0005-0000-0000-00004D500000}"/>
    <cellStyle name="Comma [0] 6942" xfId="49783" hidden="1" xr:uid="{00000000-0005-0000-0000-00004E500000}"/>
    <cellStyle name="Comma [0] 6943" xfId="20398" hidden="1" xr:uid="{00000000-0005-0000-0000-00004F500000}"/>
    <cellStyle name="Comma [0] 6943" xfId="49785" hidden="1" xr:uid="{00000000-0005-0000-0000-000050500000}"/>
    <cellStyle name="Comma [0] 6944" xfId="20366" hidden="1" xr:uid="{00000000-0005-0000-0000-000051500000}"/>
    <cellStyle name="Comma [0] 6944" xfId="49753" hidden="1" xr:uid="{00000000-0005-0000-0000-000052500000}"/>
    <cellStyle name="Comma [0] 6945" xfId="20370" hidden="1" xr:uid="{00000000-0005-0000-0000-000053500000}"/>
    <cellStyle name="Comma [0] 6945" xfId="49757" hidden="1" xr:uid="{00000000-0005-0000-0000-000054500000}"/>
    <cellStyle name="Comma [0] 6946" xfId="20260" hidden="1" xr:uid="{00000000-0005-0000-0000-000055500000}"/>
    <cellStyle name="Comma [0] 6946" xfId="49647" hidden="1" xr:uid="{00000000-0005-0000-0000-000056500000}"/>
    <cellStyle name="Comma [0] 6947" xfId="20358" hidden="1" xr:uid="{00000000-0005-0000-0000-000057500000}"/>
    <cellStyle name="Comma [0] 6947" xfId="49745" hidden="1" xr:uid="{00000000-0005-0000-0000-000058500000}"/>
    <cellStyle name="Comma [0] 6948" xfId="20250" hidden="1" xr:uid="{00000000-0005-0000-0000-000059500000}"/>
    <cellStyle name="Comma [0] 6948" xfId="49637" hidden="1" xr:uid="{00000000-0005-0000-0000-00005A500000}"/>
    <cellStyle name="Comma [0] 6949" xfId="20402" hidden="1" xr:uid="{00000000-0005-0000-0000-00005B500000}"/>
    <cellStyle name="Comma [0] 6949" xfId="49789" hidden="1" xr:uid="{00000000-0005-0000-0000-00005C500000}"/>
    <cellStyle name="Comma [0] 695" xfId="5898" hidden="1" xr:uid="{00000000-0005-0000-0000-00005D500000}"/>
    <cellStyle name="Comma [0] 695" xfId="35286" hidden="1" xr:uid="{00000000-0005-0000-0000-00005E500000}"/>
    <cellStyle name="Comma [0] 6950" xfId="20356" hidden="1" xr:uid="{00000000-0005-0000-0000-00005F500000}"/>
    <cellStyle name="Comma [0] 6950" xfId="49743" hidden="1" xr:uid="{00000000-0005-0000-0000-000060500000}"/>
    <cellStyle name="Comma [0] 6951" xfId="20325" hidden="1" xr:uid="{00000000-0005-0000-0000-000061500000}"/>
    <cellStyle name="Comma [0] 6951" xfId="49712" hidden="1" xr:uid="{00000000-0005-0000-0000-000062500000}"/>
    <cellStyle name="Comma [0] 6952" xfId="20406" hidden="1" xr:uid="{00000000-0005-0000-0000-000063500000}"/>
    <cellStyle name="Comma [0] 6952" xfId="49793" hidden="1" xr:uid="{00000000-0005-0000-0000-000064500000}"/>
    <cellStyle name="Comma [0] 6953" xfId="20408" hidden="1" xr:uid="{00000000-0005-0000-0000-000065500000}"/>
    <cellStyle name="Comma [0] 6953" xfId="49795" hidden="1" xr:uid="{00000000-0005-0000-0000-000066500000}"/>
    <cellStyle name="Comma [0] 6954" xfId="20394" hidden="1" xr:uid="{00000000-0005-0000-0000-000067500000}"/>
    <cellStyle name="Comma [0] 6954" xfId="49781" hidden="1" xr:uid="{00000000-0005-0000-0000-000068500000}"/>
    <cellStyle name="Comma [0] 6955" xfId="20381" hidden="1" xr:uid="{00000000-0005-0000-0000-000069500000}"/>
    <cellStyle name="Comma [0] 6955" xfId="49768" hidden="1" xr:uid="{00000000-0005-0000-0000-00006A500000}"/>
    <cellStyle name="Comma [0] 6956" xfId="20405" hidden="1" xr:uid="{00000000-0005-0000-0000-00006B500000}"/>
    <cellStyle name="Comma [0] 6956" xfId="49792" hidden="1" xr:uid="{00000000-0005-0000-0000-00006C500000}"/>
    <cellStyle name="Comma [0] 6957" xfId="20371" hidden="1" xr:uid="{00000000-0005-0000-0000-00006D500000}"/>
    <cellStyle name="Comma [0] 6957" xfId="49758" hidden="1" xr:uid="{00000000-0005-0000-0000-00006E500000}"/>
    <cellStyle name="Comma [0] 6958" xfId="20343" hidden="1" xr:uid="{00000000-0005-0000-0000-00006F500000}"/>
    <cellStyle name="Comma [0] 6958" xfId="49730" hidden="1" xr:uid="{00000000-0005-0000-0000-000070500000}"/>
    <cellStyle name="Comma [0] 6959" xfId="20410" hidden="1" xr:uid="{00000000-0005-0000-0000-000071500000}"/>
    <cellStyle name="Comma [0] 6959" xfId="49797" hidden="1" xr:uid="{00000000-0005-0000-0000-000072500000}"/>
    <cellStyle name="Comma [0] 696" xfId="5857" hidden="1" xr:uid="{00000000-0005-0000-0000-000073500000}"/>
    <cellStyle name="Comma [0] 696" xfId="35245" hidden="1" xr:uid="{00000000-0005-0000-0000-000074500000}"/>
    <cellStyle name="Comma [0] 6960" xfId="20367" hidden="1" xr:uid="{00000000-0005-0000-0000-000075500000}"/>
    <cellStyle name="Comma [0] 6960" xfId="49754" hidden="1" xr:uid="{00000000-0005-0000-0000-000076500000}"/>
    <cellStyle name="Comma [0] 6961" xfId="20401" hidden="1" xr:uid="{00000000-0005-0000-0000-000077500000}"/>
    <cellStyle name="Comma [0] 6961" xfId="49788" hidden="1" xr:uid="{00000000-0005-0000-0000-000078500000}"/>
    <cellStyle name="Comma [0] 6962" xfId="20414" hidden="1" xr:uid="{00000000-0005-0000-0000-000079500000}"/>
    <cellStyle name="Comma [0] 6962" xfId="49801" hidden="1" xr:uid="{00000000-0005-0000-0000-00007A500000}"/>
    <cellStyle name="Comma [0] 6963" xfId="20416" hidden="1" xr:uid="{00000000-0005-0000-0000-00007B500000}"/>
    <cellStyle name="Comma [0] 6963" xfId="49803" hidden="1" xr:uid="{00000000-0005-0000-0000-00007C500000}"/>
    <cellStyle name="Comma [0] 6964" xfId="20284" hidden="1" xr:uid="{00000000-0005-0000-0000-00007D500000}"/>
    <cellStyle name="Comma [0] 6964" xfId="49671" hidden="1" xr:uid="{00000000-0005-0000-0000-00007E500000}"/>
    <cellStyle name="Comma [0] 6965" xfId="20404" hidden="1" xr:uid="{00000000-0005-0000-0000-00007F500000}"/>
    <cellStyle name="Comma [0] 6965" xfId="49791" hidden="1" xr:uid="{00000000-0005-0000-0000-000080500000}"/>
    <cellStyle name="Comma [0] 6966" xfId="20344" hidden="1" xr:uid="{00000000-0005-0000-0000-000081500000}"/>
    <cellStyle name="Comma [0] 6966" xfId="49731" hidden="1" xr:uid="{00000000-0005-0000-0000-000082500000}"/>
    <cellStyle name="Comma [0] 6967" xfId="20378" hidden="1" xr:uid="{00000000-0005-0000-0000-000083500000}"/>
    <cellStyle name="Comma [0] 6967" xfId="49765" hidden="1" xr:uid="{00000000-0005-0000-0000-000084500000}"/>
    <cellStyle name="Comma [0] 6968" xfId="20391" hidden="1" xr:uid="{00000000-0005-0000-0000-000085500000}"/>
    <cellStyle name="Comma [0] 6968" xfId="49778" hidden="1" xr:uid="{00000000-0005-0000-0000-000086500000}"/>
    <cellStyle name="Comma [0] 6969" xfId="20419" hidden="1" xr:uid="{00000000-0005-0000-0000-000087500000}"/>
    <cellStyle name="Comma [0] 6969" xfId="49806" hidden="1" xr:uid="{00000000-0005-0000-0000-000088500000}"/>
    <cellStyle name="Comma [0] 697" xfId="5863" hidden="1" xr:uid="{00000000-0005-0000-0000-000089500000}"/>
    <cellStyle name="Comma [0] 697" xfId="35251" hidden="1" xr:uid="{00000000-0005-0000-0000-00008A500000}"/>
    <cellStyle name="Comma [0] 6970" xfId="20382" hidden="1" xr:uid="{00000000-0005-0000-0000-00008B500000}"/>
    <cellStyle name="Comma [0] 6970" xfId="49769" hidden="1" xr:uid="{00000000-0005-0000-0000-00008C500000}"/>
    <cellStyle name="Comma [0] 6971" xfId="20342" hidden="1" xr:uid="{00000000-0005-0000-0000-00008D500000}"/>
    <cellStyle name="Comma [0] 6971" xfId="49729" hidden="1" xr:uid="{00000000-0005-0000-0000-00008E500000}"/>
    <cellStyle name="Comma [0] 6972" xfId="20422" hidden="1" xr:uid="{00000000-0005-0000-0000-00008F500000}"/>
    <cellStyle name="Comma [0] 6972" xfId="49809" hidden="1" xr:uid="{00000000-0005-0000-0000-000090500000}"/>
    <cellStyle name="Comma [0] 6973" xfId="20424" hidden="1" xr:uid="{00000000-0005-0000-0000-000091500000}"/>
    <cellStyle name="Comma [0] 6973" xfId="49811" hidden="1" xr:uid="{00000000-0005-0000-0000-000092500000}"/>
    <cellStyle name="Comma [0] 6974" xfId="20143" hidden="1" xr:uid="{00000000-0005-0000-0000-000093500000}"/>
    <cellStyle name="Comma [0] 6974" xfId="49530" hidden="1" xr:uid="{00000000-0005-0000-0000-000094500000}"/>
    <cellStyle name="Comma [0] 6975" xfId="20125" hidden="1" xr:uid="{00000000-0005-0000-0000-000095500000}"/>
    <cellStyle name="Comma [0] 6975" xfId="49512" hidden="1" xr:uid="{00000000-0005-0000-0000-000096500000}"/>
    <cellStyle name="Comma [0] 6976" xfId="20428" hidden="1" xr:uid="{00000000-0005-0000-0000-000097500000}"/>
    <cellStyle name="Comma [0] 6976" xfId="49815" hidden="1" xr:uid="{00000000-0005-0000-0000-000098500000}"/>
    <cellStyle name="Comma [0] 6977" xfId="20435" hidden="1" xr:uid="{00000000-0005-0000-0000-000099500000}"/>
    <cellStyle name="Comma [0] 6977" xfId="49822" hidden="1" xr:uid="{00000000-0005-0000-0000-00009A500000}"/>
    <cellStyle name="Comma [0] 6978" xfId="20437" hidden="1" xr:uid="{00000000-0005-0000-0000-00009B500000}"/>
    <cellStyle name="Comma [0] 6978" xfId="49824" hidden="1" xr:uid="{00000000-0005-0000-0000-00009C500000}"/>
    <cellStyle name="Comma [0] 6979" xfId="20427" hidden="1" xr:uid="{00000000-0005-0000-0000-00009D500000}"/>
    <cellStyle name="Comma [0] 6979" xfId="49814" hidden="1" xr:uid="{00000000-0005-0000-0000-00009E500000}"/>
    <cellStyle name="Comma [0] 698" xfId="5764" hidden="1" xr:uid="{00000000-0005-0000-0000-00009F500000}"/>
    <cellStyle name="Comma [0] 698" xfId="35152" hidden="1" xr:uid="{00000000-0005-0000-0000-0000A0500000}"/>
    <cellStyle name="Comma [0] 6980" xfId="20433" hidden="1" xr:uid="{00000000-0005-0000-0000-0000A1500000}"/>
    <cellStyle name="Comma [0] 6980" xfId="49820" hidden="1" xr:uid="{00000000-0005-0000-0000-0000A2500000}"/>
    <cellStyle name="Comma [0] 6981" xfId="20440" hidden="1" xr:uid="{00000000-0005-0000-0000-0000A3500000}"/>
    <cellStyle name="Comma [0] 6981" xfId="49827" hidden="1" xr:uid="{00000000-0005-0000-0000-0000A4500000}"/>
    <cellStyle name="Comma [0] 6982" xfId="20442" hidden="1" xr:uid="{00000000-0005-0000-0000-0000A5500000}"/>
    <cellStyle name="Comma [0] 6982" xfId="49829" hidden="1" xr:uid="{00000000-0005-0000-0000-0000A6500000}"/>
    <cellStyle name="Comma [0] 6983" xfId="20217" hidden="1" xr:uid="{00000000-0005-0000-0000-0000A7500000}"/>
    <cellStyle name="Comma [0] 6983" xfId="49604" hidden="1" xr:uid="{00000000-0005-0000-0000-0000A8500000}"/>
    <cellStyle name="Comma [0] 6984" xfId="20173" hidden="1" xr:uid="{00000000-0005-0000-0000-0000A9500000}"/>
    <cellStyle name="Comma [0] 6984" xfId="49560" hidden="1" xr:uid="{00000000-0005-0000-0000-0000AA500000}"/>
    <cellStyle name="Comma [0] 6985" xfId="20453" hidden="1" xr:uid="{00000000-0005-0000-0000-0000AB500000}"/>
    <cellStyle name="Comma [0] 6985" xfId="49840" hidden="1" xr:uid="{00000000-0005-0000-0000-0000AC500000}"/>
    <cellStyle name="Comma [0] 6986" xfId="20462" hidden="1" xr:uid="{00000000-0005-0000-0000-0000AD500000}"/>
    <cellStyle name="Comma [0] 6986" xfId="49849" hidden="1" xr:uid="{00000000-0005-0000-0000-0000AE500000}"/>
    <cellStyle name="Comma [0] 6987" xfId="20473" hidden="1" xr:uid="{00000000-0005-0000-0000-0000AF500000}"/>
    <cellStyle name="Comma [0] 6987" xfId="49860" hidden="1" xr:uid="{00000000-0005-0000-0000-0000B0500000}"/>
    <cellStyle name="Comma [0] 6988" xfId="20479" hidden="1" xr:uid="{00000000-0005-0000-0000-0000B1500000}"/>
    <cellStyle name="Comma [0] 6988" xfId="49866" hidden="1" xr:uid="{00000000-0005-0000-0000-0000B2500000}"/>
    <cellStyle name="Comma [0] 6989" xfId="20461" hidden="1" xr:uid="{00000000-0005-0000-0000-0000B3500000}"/>
    <cellStyle name="Comma [0] 6989" xfId="49848" hidden="1" xr:uid="{00000000-0005-0000-0000-0000B4500000}"/>
    <cellStyle name="Comma [0] 699" xfId="5845" hidden="1" xr:uid="{00000000-0005-0000-0000-0000B5500000}"/>
    <cellStyle name="Comma [0] 699" xfId="35233" hidden="1" xr:uid="{00000000-0005-0000-0000-0000B6500000}"/>
    <cellStyle name="Comma [0] 6990" xfId="20471" hidden="1" xr:uid="{00000000-0005-0000-0000-0000B7500000}"/>
    <cellStyle name="Comma [0] 6990" xfId="49858" hidden="1" xr:uid="{00000000-0005-0000-0000-0000B8500000}"/>
    <cellStyle name="Comma [0] 6991" xfId="20491" hidden="1" xr:uid="{00000000-0005-0000-0000-0000B9500000}"/>
    <cellStyle name="Comma [0] 6991" xfId="49878" hidden="1" xr:uid="{00000000-0005-0000-0000-0000BA500000}"/>
    <cellStyle name="Comma [0] 6992" xfId="20493" hidden="1" xr:uid="{00000000-0005-0000-0000-0000BB500000}"/>
    <cellStyle name="Comma [0] 6992" xfId="49880" hidden="1" xr:uid="{00000000-0005-0000-0000-0000BC500000}"/>
    <cellStyle name="Comma [0] 6993" xfId="20444" hidden="1" xr:uid="{00000000-0005-0000-0000-0000BD500000}"/>
    <cellStyle name="Comma [0] 6993" xfId="49831" hidden="1" xr:uid="{00000000-0005-0000-0000-0000BE500000}"/>
    <cellStyle name="Comma [0] 6994" xfId="20138" hidden="1" xr:uid="{00000000-0005-0000-0000-0000BF500000}"/>
    <cellStyle name="Comma [0] 6994" xfId="49525" hidden="1" xr:uid="{00000000-0005-0000-0000-0000C0500000}"/>
    <cellStyle name="Comma [0] 6995" xfId="20447" hidden="1" xr:uid="{00000000-0005-0000-0000-0000C1500000}"/>
    <cellStyle name="Comma [0] 6995" xfId="49834" hidden="1" xr:uid="{00000000-0005-0000-0000-0000C2500000}"/>
    <cellStyle name="Comma [0] 6996" xfId="20172" hidden="1" xr:uid="{00000000-0005-0000-0000-0000C3500000}"/>
    <cellStyle name="Comma [0] 6996" xfId="49559" hidden="1" xr:uid="{00000000-0005-0000-0000-0000C4500000}"/>
    <cellStyle name="Comma [0] 6997" xfId="20171" hidden="1" xr:uid="{00000000-0005-0000-0000-0000C5500000}"/>
    <cellStyle name="Comma [0] 6997" xfId="49558" hidden="1" xr:uid="{00000000-0005-0000-0000-0000C6500000}"/>
    <cellStyle name="Comma [0] 6998" xfId="20498" hidden="1" xr:uid="{00000000-0005-0000-0000-0000C7500000}"/>
    <cellStyle name="Comma [0] 6998" xfId="49885" hidden="1" xr:uid="{00000000-0005-0000-0000-0000C8500000}"/>
    <cellStyle name="Comma [0] 6999" xfId="20140" hidden="1" xr:uid="{00000000-0005-0000-0000-0000C9500000}"/>
    <cellStyle name="Comma [0] 6999" xfId="49527" hidden="1" xr:uid="{00000000-0005-0000-0000-0000CA500000}"/>
    <cellStyle name="Comma [0] 7" xfId="61270" hidden="1" xr:uid="{00000000-0005-0000-0000-0000EA500000}"/>
    <cellStyle name="Comma [0] 7" xfId="608" hidden="1" xr:uid="{00000000-0005-0000-0000-0000D1500000}"/>
    <cellStyle name="Comma [0] 7" xfId="33933" hidden="1" xr:uid="{00000000-0005-0000-0000-0000E8500000}"/>
    <cellStyle name="Comma [0] 7" xfId="4545" hidden="1" xr:uid="{00000000-0005-0000-0000-0000E7500000}"/>
    <cellStyle name="Comma [0] 7" xfId="260" hidden="1" xr:uid="{00000000-0005-0000-0000-0000CD500000}"/>
    <cellStyle name="Comma [0] 7" xfId="1616" hidden="1" xr:uid="{00000000-0005-0000-0000-0000DD500000}"/>
    <cellStyle name="Comma [0] 7" xfId="61188" hidden="1" xr:uid="{00000000-0005-0000-0000-0000E9500000}"/>
    <cellStyle name="Comma [0] 7" xfId="1147" hidden="1" xr:uid="{00000000-0005-0000-0000-0000D7500000}"/>
    <cellStyle name="Comma [0] 7" xfId="284" hidden="1" xr:uid="{00000000-0005-0000-0000-0000CC500000}"/>
    <cellStyle name="Comma [0] 7" xfId="1640" hidden="1" xr:uid="{00000000-0005-0000-0000-0000DC500000}"/>
    <cellStyle name="Comma [0] 7" xfId="1475" hidden="1" xr:uid="{00000000-0005-0000-0000-0000DB500000}"/>
    <cellStyle name="Comma [0] 7" xfId="970" hidden="1" xr:uid="{00000000-0005-0000-0000-0000D4500000}"/>
    <cellStyle name="Comma [0] 7" xfId="632" hidden="1" xr:uid="{00000000-0005-0000-0000-0000D0500000}"/>
    <cellStyle name="Comma [0] 7" xfId="1452" hidden="1" xr:uid="{00000000-0005-0000-0000-0000DE500000}"/>
    <cellStyle name="Comma [0] 7" xfId="2275" hidden="1" xr:uid="{00000000-0005-0000-0000-0000E5500000}"/>
    <cellStyle name="Comma [0] 7" xfId="2111" hidden="1" xr:uid="{00000000-0005-0000-0000-0000E6500000}"/>
    <cellStyle name="Comma [0] 7" xfId="1312" hidden="1" xr:uid="{00000000-0005-0000-0000-0000D8500000}"/>
    <cellStyle name="Comma [0] 7" xfId="444" hidden="1" xr:uid="{00000000-0005-0000-0000-0000D2500000}"/>
    <cellStyle name="Comma [0] 7" xfId="782" hidden="1" xr:uid="{00000000-0005-0000-0000-0000D6500000}"/>
    <cellStyle name="Comma [0] 7" xfId="946" hidden="1" xr:uid="{00000000-0005-0000-0000-0000D5500000}"/>
    <cellStyle name="Comma [0] 7" xfId="61354" hidden="1" xr:uid="{00000000-0005-0000-0000-0000EB500000}"/>
    <cellStyle name="Comma [0] 7" xfId="61436" hidden="1" xr:uid="{00000000-0005-0000-0000-0000EC500000}"/>
    <cellStyle name="Comma [0] 7" xfId="63068" hidden="1" xr:uid="{00000000-0005-0000-0000-000000510000}"/>
    <cellStyle name="Comma [0] 7" xfId="62576" hidden="1" xr:uid="{00000000-0005-0000-0000-0000FA500000}"/>
    <cellStyle name="Comma [0] 7" xfId="62906" hidden="1" xr:uid="{00000000-0005-0000-0000-0000FE500000}"/>
    <cellStyle name="Comma [0] 7" xfId="62824" hidden="1" xr:uid="{00000000-0005-0000-0000-0000FD500000}"/>
    <cellStyle name="Comma [0] 7" xfId="61845" hidden="1" xr:uid="{00000000-0005-0000-0000-0000F1500000}"/>
    <cellStyle name="Comma [0] 7" xfId="61927" hidden="1" xr:uid="{00000000-0005-0000-0000-0000F2500000}"/>
    <cellStyle name="Comma [0] 7" xfId="119" hidden="1" xr:uid="{00000000-0005-0000-0000-0000CB500000}"/>
    <cellStyle name="Comma [0] 7" xfId="805" hidden="1" xr:uid="{00000000-0005-0000-0000-0000D3500000}"/>
    <cellStyle name="Comma [0] 7" xfId="467" hidden="1" xr:uid="{00000000-0005-0000-0000-0000CF500000}"/>
    <cellStyle name="Comma [0] 7" xfId="96" hidden="1" xr:uid="{00000000-0005-0000-0000-0000CE500000}"/>
    <cellStyle name="Comma [0] 7" xfId="1288" hidden="1" xr:uid="{00000000-0005-0000-0000-0000D9500000}"/>
    <cellStyle name="Comma [0] 7" xfId="1124" hidden="1" xr:uid="{00000000-0005-0000-0000-0000DA500000}"/>
    <cellStyle name="Comma [0] 7" xfId="62011" hidden="1" xr:uid="{00000000-0005-0000-0000-0000F3500000}"/>
    <cellStyle name="Comma [0] 7" xfId="62660" hidden="1" xr:uid="{00000000-0005-0000-0000-0000FB500000}"/>
    <cellStyle name="Comma [0] 7" xfId="62337" hidden="1" xr:uid="{00000000-0005-0000-0000-0000F7500000}"/>
    <cellStyle name="Comma [0] 7" xfId="62257" hidden="1" xr:uid="{00000000-0005-0000-0000-0000F6500000}"/>
    <cellStyle name="Comma [0] 7" xfId="1803" hidden="1" xr:uid="{00000000-0005-0000-0000-0000DF500000}"/>
    <cellStyle name="Comma [0] 7" xfId="1968" hidden="1" xr:uid="{00000000-0005-0000-0000-0000E0500000}"/>
    <cellStyle name="Comma [0] 7" xfId="61763" hidden="1" xr:uid="{00000000-0005-0000-0000-0000F0500000}"/>
    <cellStyle name="Comma [0] 7" xfId="62494" hidden="1" xr:uid="{00000000-0005-0000-0000-0000F9500000}"/>
    <cellStyle name="Comma [0] 7" xfId="61601" hidden="1" xr:uid="{00000000-0005-0000-0000-0000EE500000}"/>
    <cellStyle name="Comma [0] 7" xfId="61519" hidden="1" xr:uid="{00000000-0005-0000-0000-0000ED500000}"/>
    <cellStyle name="Comma [0] 7" xfId="62175" hidden="1" xr:uid="{00000000-0005-0000-0000-0000F5500000}"/>
    <cellStyle name="Comma [0] 7" xfId="2134" hidden="1" xr:uid="{00000000-0005-0000-0000-0000E3500000}"/>
    <cellStyle name="Comma [0] 7" xfId="61681" hidden="1" xr:uid="{00000000-0005-0000-0000-0000EF500000}"/>
    <cellStyle name="Comma [0] 7" xfId="62986" hidden="1" xr:uid="{00000000-0005-0000-0000-0000FF500000}"/>
    <cellStyle name="Comma [0] 7" xfId="62093" hidden="1" xr:uid="{00000000-0005-0000-0000-0000F4500000}"/>
    <cellStyle name="Comma [0] 7" xfId="1780" hidden="1" xr:uid="{00000000-0005-0000-0000-0000E2500000}"/>
    <cellStyle name="Comma [0] 7" xfId="1944" hidden="1" xr:uid="{00000000-0005-0000-0000-0000E1500000}"/>
    <cellStyle name="Comma [0] 7" xfId="62742" hidden="1" xr:uid="{00000000-0005-0000-0000-0000FC500000}"/>
    <cellStyle name="Comma [0] 7" xfId="62419" hidden="1" xr:uid="{00000000-0005-0000-0000-0000F8500000}"/>
    <cellStyle name="Comma [0] 7" xfId="2298" hidden="1" xr:uid="{00000000-0005-0000-0000-0000E4500000}"/>
    <cellStyle name="Comma [0] 70" xfId="4690" hidden="1" xr:uid="{00000000-0005-0000-0000-000001510000}"/>
    <cellStyle name="Comma [0] 70" xfId="34078" hidden="1" xr:uid="{00000000-0005-0000-0000-000002510000}"/>
    <cellStyle name="Comma [0] 700" xfId="5824" hidden="1" xr:uid="{00000000-0005-0000-0000-000003510000}"/>
    <cellStyle name="Comma [0] 700" xfId="35212" hidden="1" xr:uid="{00000000-0005-0000-0000-000004510000}"/>
    <cellStyle name="Comma [0] 7000" xfId="20174" hidden="1" xr:uid="{00000000-0005-0000-0000-000005510000}"/>
    <cellStyle name="Comma [0] 7000" xfId="49561" hidden="1" xr:uid="{00000000-0005-0000-0000-000006510000}"/>
    <cellStyle name="Comma [0] 7001" xfId="20510" hidden="1" xr:uid="{00000000-0005-0000-0000-000007510000}"/>
    <cellStyle name="Comma [0] 7001" xfId="49897" hidden="1" xr:uid="{00000000-0005-0000-0000-000008510000}"/>
    <cellStyle name="Comma [0] 7002" xfId="20512" hidden="1" xr:uid="{00000000-0005-0000-0000-000009510000}"/>
    <cellStyle name="Comma [0] 7002" xfId="49899" hidden="1" xr:uid="{00000000-0005-0000-0000-00000A510000}"/>
    <cellStyle name="Comma [0] 7003" xfId="20501" hidden="1" xr:uid="{00000000-0005-0000-0000-00000B510000}"/>
    <cellStyle name="Comma [0] 7003" xfId="49888" hidden="1" xr:uid="{00000000-0005-0000-0000-00000C510000}"/>
    <cellStyle name="Comma [0] 7004" xfId="20509" hidden="1" xr:uid="{00000000-0005-0000-0000-00000D510000}"/>
    <cellStyle name="Comma [0] 7004" xfId="49896" hidden="1" xr:uid="{00000000-0005-0000-0000-00000E510000}"/>
    <cellStyle name="Comma [0] 7005" xfId="20136" hidden="1" xr:uid="{00000000-0005-0000-0000-00000F510000}"/>
    <cellStyle name="Comma [0] 7005" xfId="49523" hidden="1" xr:uid="{00000000-0005-0000-0000-000010510000}"/>
    <cellStyle name="Comma [0] 7006" xfId="20495" hidden="1" xr:uid="{00000000-0005-0000-0000-000011510000}"/>
    <cellStyle name="Comma [0] 7006" xfId="49882" hidden="1" xr:uid="{00000000-0005-0000-0000-000012510000}"/>
    <cellStyle name="Comma [0] 7007" xfId="20528" hidden="1" xr:uid="{00000000-0005-0000-0000-000013510000}"/>
    <cellStyle name="Comma [0] 7007" xfId="49915" hidden="1" xr:uid="{00000000-0005-0000-0000-000014510000}"/>
    <cellStyle name="Comma [0] 7008" xfId="20536" hidden="1" xr:uid="{00000000-0005-0000-0000-000015510000}"/>
    <cellStyle name="Comma [0] 7008" xfId="49923" hidden="1" xr:uid="{00000000-0005-0000-0000-000016510000}"/>
    <cellStyle name="Comma [0] 7009" xfId="20445" hidden="1" xr:uid="{00000000-0005-0000-0000-000017510000}"/>
    <cellStyle name="Comma [0] 7009" xfId="49832" hidden="1" xr:uid="{00000000-0005-0000-0000-000018510000}"/>
    <cellStyle name="Comma [0] 701" xfId="5902" hidden="1" xr:uid="{00000000-0005-0000-0000-000019510000}"/>
    <cellStyle name="Comma [0] 701" xfId="35290" hidden="1" xr:uid="{00000000-0005-0000-0000-00001A510000}"/>
    <cellStyle name="Comma [0] 7010" xfId="20524" hidden="1" xr:uid="{00000000-0005-0000-0000-00001B510000}"/>
    <cellStyle name="Comma [0] 7010" xfId="49911" hidden="1" xr:uid="{00000000-0005-0000-0000-00001C510000}"/>
    <cellStyle name="Comma [0] 7011" xfId="20545" hidden="1" xr:uid="{00000000-0005-0000-0000-00001D510000}"/>
    <cellStyle name="Comma [0] 7011" xfId="49932" hidden="1" xr:uid="{00000000-0005-0000-0000-00001E510000}"/>
    <cellStyle name="Comma [0] 7012" xfId="20547" hidden="1" xr:uid="{00000000-0005-0000-0000-00001F510000}"/>
    <cellStyle name="Comma [0] 7012" xfId="49934" hidden="1" xr:uid="{00000000-0005-0000-0000-000020510000}"/>
    <cellStyle name="Comma [0] 7013" xfId="20506" hidden="1" xr:uid="{00000000-0005-0000-0000-000021510000}"/>
    <cellStyle name="Comma [0] 7013" xfId="49893" hidden="1" xr:uid="{00000000-0005-0000-0000-000022510000}"/>
    <cellStyle name="Comma [0] 7014" xfId="20451" hidden="1" xr:uid="{00000000-0005-0000-0000-000023510000}"/>
    <cellStyle name="Comma [0] 7014" xfId="49838" hidden="1" xr:uid="{00000000-0005-0000-0000-000024510000}"/>
    <cellStyle name="Comma [0] 7015" xfId="20504" hidden="1" xr:uid="{00000000-0005-0000-0000-000025510000}"/>
    <cellStyle name="Comma [0] 7015" xfId="49891" hidden="1" xr:uid="{00000000-0005-0000-0000-000026510000}"/>
    <cellStyle name="Comma [0] 7016" xfId="20488" hidden="1" xr:uid="{00000000-0005-0000-0000-000027510000}"/>
    <cellStyle name="Comma [0] 7016" xfId="49875" hidden="1" xr:uid="{00000000-0005-0000-0000-000028510000}"/>
    <cellStyle name="Comma [0] 7017" xfId="20484" hidden="1" xr:uid="{00000000-0005-0000-0000-000029510000}"/>
    <cellStyle name="Comma [0] 7017" xfId="49871" hidden="1" xr:uid="{00000000-0005-0000-0000-00002A510000}"/>
    <cellStyle name="Comma [0] 7018" xfId="20555" hidden="1" xr:uid="{00000000-0005-0000-0000-00002B510000}"/>
    <cellStyle name="Comma [0] 7018" xfId="49942" hidden="1" xr:uid="{00000000-0005-0000-0000-00002C510000}"/>
    <cellStyle name="Comma [0] 7019" xfId="20128" hidden="1" xr:uid="{00000000-0005-0000-0000-00002D510000}"/>
    <cellStyle name="Comma [0] 7019" xfId="49515" hidden="1" xr:uid="{00000000-0005-0000-0000-00002E510000}"/>
    <cellStyle name="Comma [0] 702" xfId="5843" hidden="1" xr:uid="{00000000-0005-0000-0000-00002F510000}"/>
    <cellStyle name="Comma [0] 702" xfId="35231" hidden="1" xr:uid="{00000000-0005-0000-0000-000030510000}"/>
    <cellStyle name="Comma [0] 7020" xfId="20216" hidden="1" xr:uid="{00000000-0005-0000-0000-000031510000}"/>
    <cellStyle name="Comma [0] 7020" xfId="49603" hidden="1" xr:uid="{00000000-0005-0000-0000-000032510000}"/>
    <cellStyle name="Comma [0] 7021" xfId="20563" hidden="1" xr:uid="{00000000-0005-0000-0000-000033510000}"/>
    <cellStyle name="Comma [0] 7021" xfId="49950" hidden="1" xr:uid="{00000000-0005-0000-0000-000034510000}"/>
    <cellStyle name="Comma [0] 7022" xfId="20565" hidden="1" xr:uid="{00000000-0005-0000-0000-000035510000}"/>
    <cellStyle name="Comma [0] 7022" xfId="49952" hidden="1" xr:uid="{00000000-0005-0000-0000-000036510000}"/>
    <cellStyle name="Comma [0] 7023" xfId="20514" hidden="1" xr:uid="{00000000-0005-0000-0000-000037510000}"/>
    <cellStyle name="Comma [0] 7023" xfId="49901" hidden="1" xr:uid="{00000000-0005-0000-0000-000038510000}"/>
    <cellStyle name="Comma [0] 7024" xfId="20490" hidden="1" xr:uid="{00000000-0005-0000-0000-000039510000}"/>
    <cellStyle name="Comma [0] 7024" xfId="49877" hidden="1" xr:uid="{00000000-0005-0000-0000-00003A510000}"/>
    <cellStyle name="Comma [0] 7025" xfId="20525" hidden="1" xr:uid="{00000000-0005-0000-0000-00003B510000}"/>
    <cellStyle name="Comma [0] 7025" xfId="49912" hidden="1" xr:uid="{00000000-0005-0000-0000-00003C510000}"/>
    <cellStyle name="Comma [0] 7026" xfId="20457" hidden="1" xr:uid="{00000000-0005-0000-0000-00003D510000}"/>
    <cellStyle name="Comma [0] 7026" xfId="49844" hidden="1" xr:uid="{00000000-0005-0000-0000-00003E510000}"/>
    <cellStyle name="Comma [0] 7027" xfId="20527" hidden="1" xr:uid="{00000000-0005-0000-0000-00003F510000}"/>
    <cellStyle name="Comma [0] 7027" xfId="49914" hidden="1" xr:uid="{00000000-0005-0000-0000-000040510000}"/>
    <cellStyle name="Comma [0] 7028" xfId="20572" hidden="1" xr:uid="{00000000-0005-0000-0000-000041510000}"/>
    <cellStyle name="Comma [0] 7028" xfId="49959" hidden="1" xr:uid="{00000000-0005-0000-0000-000042510000}"/>
    <cellStyle name="Comma [0] 7029" xfId="20515" hidden="1" xr:uid="{00000000-0005-0000-0000-000043510000}"/>
    <cellStyle name="Comma [0] 7029" xfId="49902" hidden="1" xr:uid="{00000000-0005-0000-0000-000044510000}"/>
    <cellStyle name="Comma [0] 703" xfId="5781" hidden="1" xr:uid="{00000000-0005-0000-0000-000045510000}"/>
    <cellStyle name="Comma [0] 703" xfId="35169" hidden="1" xr:uid="{00000000-0005-0000-0000-000046510000}"/>
    <cellStyle name="Comma [0] 7030" xfId="20472" hidden="1" xr:uid="{00000000-0005-0000-0000-000047510000}"/>
    <cellStyle name="Comma [0] 7030" xfId="49859" hidden="1" xr:uid="{00000000-0005-0000-0000-000048510000}"/>
    <cellStyle name="Comma [0] 7031" xfId="20578" hidden="1" xr:uid="{00000000-0005-0000-0000-000049510000}"/>
    <cellStyle name="Comma [0] 7031" xfId="49965" hidden="1" xr:uid="{00000000-0005-0000-0000-00004A510000}"/>
    <cellStyle name="Comma [0] 7032" xfId="20580" hidden="1" xr:uid="{00000000-0005-0000-0000-00004B510000}"/>
    <cellStyle name="Comma [0] 7032" xfId="49967" hidden="1" xr:uid="{00000000-0005-0000-0000-00004C510000}"/>
    <cellStyle name="Comma [0] 7033" xfId="20533" hidden="1" xr:uid="{00000000-0005-0000-0000-00004D510000}"/>
    <cellStyle name="Comma [0] 7033" xfId="49920" hidden="1" xr:uid="{00000000-0005-0000-0000-00004E510000}"/>
    <cellStyle name="Comma [0] 7034" xfId="20539" hidden="1" xr:uid="{00000000-0005-0000-0000-00004F510000}"/>
    <cellStyle name="Comma [0] 7034" xfId="49926" hidden="1" xr:uid="{00000000-0005-0000-0000-000050510000}"/>
    <cellStyle name="Comma [0] 7035" xfId="20165" hidden="1" xr:uid="{00000000-0005-0000-0000-000051510000}"/>
    <cellStyle name="Comma [0] 7035" xfId="49552" hidden="1" xr:uid="{00000000-0005-0000-0000-000052510000}"/>
    <cellStyle name="Comma [0] 7036" xfId="20489" hidden="1" xr:uid="{00000000-0005-0000-0000-000053510000}"/>
    <cellStyle name="Comma [0] 7036" xfId="49876" hidden="1" xr:uid="{00000000-0005-0000-0000-000054510000}"/>
    <cellStyle name="Comma [0] 7037" xfId="20497" hidden="1" xr:uid="{00000000-0005-0000-0000-000055510000}"/>
    <cellStyle name="Comma [0] 7037" xfId="49884" hidden="1" xr:uid="{00000000-0005-0000-0000-000056510000}"/>
    <cellStyle name="Comma [0] 7038" xfId="20586" hidden="1" xr:uid="{00000000-0005-0000-0000-000057510000}"/>
    <cellStyle name="Comma [0] 7038" xfId="49973" hidden="1" xr:uid="{00000000-0005-0000-0000-000058510000}"/>
    <cellStyle name="Comma [0] 7039" xfId="20500" hidden="1" xr:uid="{00000000-0005-0000-0000-000059510000}"/>
    <cellStyle name="Comma [0] 7039" xfId="49887" hidden="1" xr:uid="{00000000-0005-0000-0000-00005A510000}"/>
    <cellStyle name="Comma [0] 704" xfId="5909" hidden="1" xr:uid="{00000000-0005-0000-0000-00005B510000}"/>
    <cellStyle name="Comma [0] 704" xfId="35297" hidden="1" xr:uid="{00000000-0005-0000-0000-00005C510000}"/>
    <cellStyle name="Comma [0] 7040" xfId="20460" hidden="1" xr:uid="{00000000-0005-0000-0000-00005D510000}"/>
    <cellStyle name="Comma [0] 7040" xfId="49847" hidden="1" xr:uid="{00000000-0005-0000-0000-00005E510000}"/>
    <cellStyle name="Comma [0] 7041" xfId="20591" hidden="1" xr:uid="{00000000-0005-0000-0000-00005F510000}"/>
    <cellStyle name="Comma [0] 7041" xfId="49978" hidden="1" xr:uid="{00000000-0005-0000-0000-000060510000}"/>
    <cellStyle name="Comma [0] 7042" xfId="20593" hidden="1" xr:uid="{00000000-0005-0000-0000-000061510000}"/>
    <cellStyle name="Comma [0] 7042" xfId="49980" hidden="1" xr:uid="{00000000-0005-0000-0000-000062510000}"/>
    <cellStyle name="Comma [0] 7043" xfId="20552" hidden="1" xr:uid="{00000000-0005-0000-0000-000063510000}"/>
    <cellStyle name="Comma [0] 7043" xfId="49939" hidden="1" xr:uid="{00000000-0005-0000-0000-000064510000}"/>
    <cellStyle name="Comma [0] 7044" xfId="20558" hidden="1" xr:uid="{00000000-0005-0000-0000-000065510000}"/>
    <cellStyle name="Comma [0] 7044" xfId="49945" hidden="1" xr:uid="{00000000-0005-0000-0000-000066510000}"/>
    <cellStyle name="Comma [0] 7045" xfId="20459" hidden="1" xr:uid="{00000000-0005-0000-0000-000067510000}"/>
    <cellStyle name="Comma [0] 7045" xfId="49846" hidden="1" xr:uid="{00000000-0005-0000-0000-000068510000}"/>
    <cellStyle name="Comma [0] 7046" xfId="20540" hidden="1" xr:uid="{00000000-0005-0000-0000-000069510000}"/>
    <cellStyle name="Comma [0] 7046" xfId="49927" hidden="1" xr:uid="{00000000-0005-0000-0000-00006A510000}"/>
    <cellStyle name="Comma [0] 7047" xfId="20519" hidden="1" xr:uid="{00000000-0005-0000-0000-00006B510000}"/>
    <cellStyle name="Comma [0] 7047" xfId="49906" hidden="1" xr:uid="{00000000-0005-0000-0000-00006C510000}"/>
    <cellStyle name="Comma [0] 7048" xfId="20597" hidden="1" xr:uid="{00000000-0005-0000-0000-00006D510000}"/>
    <cellStyle name="Comma [0] 7048" xfId="49984" hidden="1" xr:uid="{00000000-0005-0000-0000-00006E510000}"/>
    <cellStyle name="Comma [0] 7049" xfId="20538" hidden="1" xr:uid="{00000000-0005-0000-0000-00006F510000}"/>
    <cellStyle name="Comma [0] 7049" xfId="49925" hidden="1" xr:uid="{00000000-0005-0000-0000-000070510000}"/>
    <cellStyle name="Comma [0] 705" xfId="5911" hidden="1" xr:uid="{00000000-0005-0000-0000-000071510000}"/>
    <cellStyle name="Comma [0] 705" xfId="35299" hidden="1" xr:uid="{00000000-0005-0000-0000-000072510000}"/>
    <cellStyle name="Comma [0] 7050" xfId="20476" hidden="1" xr:uid="{00000000-0005-0000-0000-000073510000}"/>
    <cellStyle name="Comma [0] 7050" xfId="49863" hidden="1" xr:uid="{00000000-0005-0000-0000-000074510000}"/>
    <cellStyle name="Comma [0] 7051" xfId="20604" hidden="1" xr:uid="{00000000-0005-0000-0000-000075510000}"/>
    <cellStyle name="Comma [0] 7051" xfId="49991" hidden="1" xr:uid="{00000000-0005-0000-0000-000076510000}"/>
    <cellStyle name="Comma [0] 7052" xfId="20606" hidden="1" xr:uid="{00000000-0005-0000-0000-000077510000}"/>
    <cellStyle name="Comma [0] 7052" xfId="49993" hidden="1" xr:uid="{00000000-0005-0000-0000-000078510000}"/>
    <cellStyle name="Comma [0] 7053" xfId="20570" hidden="1" xr:uid="{00000000-0005-0000-0000-000079510000}"/>
    <cellStyle name="Comma [0] 7053" xfId="49957" hidden="1" xr:uid="{00000000-0005-0000-0000-00007A510000}"/>
    <cellStyle name="Comma [0] 7054" xfId="20575" hidden="1" xr:uid="{00000000-0005-0000-0000-00007B510000}"/>
    <cellStyle name="Comma [0] 7054" xfId="49962" hidden="1" xr:uid="{00000000-0005-0000-0000-00007C510000}"/>
    <cellStyle name="Comma [0] 7055" xfId="20139" hidden="1" xr:uid="{00000000-0005-0000-0000-00007D510000}"/>
    <cellStyle name="Comma [0] 7055" xfId="49526" hidden="1" xr:uid="{00000000-0005-0000-0000-00007E510000}"/>
    <cellStyle name="Comma [0] 7056" xfId="20559" hidden="1" xr:uid="{00000000-0005-0000-0000-00007F510000}"/>
    <cellStyle name="Comma [0] 7056" xfId="49946" hidden="1" xr:uid="{00000000-0005-0000-0000-000080510000}"/>
    <cellStyle name="Comma [0] 7057" xfId="20464" hidden="1" xr:uid="{00000000-0005-0000-0000-000081510000}"/>
    <cellStyle name="Comma [0] 7057" xfId="49851" hidden="1" xr:uid="{00000000-0005-0000-0000-000082510000}"/>
    <cellStyle name="Comma [0] 7058" xfId="20610" hidden="1" xr:uid="{00000000-0005-0000-0000-000083510000}"/>
    <cellStyle name="Comma [0] 7058" xfId="49997" hidden="1" xr:uid="{00000000-0005-0000-0000-000084510000}"/>
    <cellStyle name="Comma [0] 7059" xfId="20557" hidden="1" xr:uid="{00000000-0005-0000-0000-000085510000}"/>
    <cellStyle name="Comma [0] 7059" xfId="49944" hidden="1" xr:uid="{00000000-0005-0000-0000-000086510000}"/>
    <cellStyle name="Comma [0] 706" xfId="5875" hidden="1" xr:uid="{00000000-0005-0000-0000-000087510000}"/>
    <cellStyle name="Comma [0] 706" xfId="35263" hidden="1" xr:uid="{00000000-0005-0000-0000-000088510000}"/>
    <cellStyle name="Comma [0] 7060" xfId="20496" hidden="1" xr:uid="{00000000-0005-0000-0000-000089510000}"/>
    <cellStyle name="Comma [0] 7060" xfId="49883" hidden="1" xr:uid="{00000000-0005-0000-0000-00008A510000}"/>
    <cellStyle name="Comma [0] 7061" xfId="20614" hidden="1" xr:uid="{00000000-0005-0000-0000-00008B510000}"/>
    <cellStyle name="Comma [0] 7061" xfId="50001" hidden="1" xr:uid="{00000000-0005-0000-0000-00008C510000}"/>
    <cellStyle name="Comma [0] 7062" xfId="20616" hidden="1" xr:uid="{00000000-0005-0000-0000-00008D510000}"/>
    <cellStyle name="Comma [0] 7062" xfId="50003" hidden="1" xr:uid="{00000000-0005-0000-0000-00008E510000}"/>
    <cellStyle name="Comma [0] 7063" xfId="20584" hidden="1" xr:uid="{00000000-0005-0000-0000-00008F510000}"/>
    <cellStyle name="Comma [0] 7063" xfId="49971" hidden="1" xr:uid="{00000000-0005-0000-0000-000090510000}"/>
    <cellStyle name="Comma [0] 7064" xfId="20588" hidden="1" xr:uid="{00000000-0005-0000-0000-000091510000}"/>
    <cellStyle name="Comma [0] 7064" xfId="49975" hidden="1" xr:uid="{00000000-0005-0000-0000-000092510000}"/>
    <cellStyle name="Comma [0] 7065" xfId="20478" hidden="1" xr:uid="{00000000-0005-0000-0000-000093510000}"/>
    <cellStyle name="Comma [0] 7065" xfId="49865" hidden="1" xr:uid="{00000000-0005-0000-0000-000094510000}"/>
    <cellStyle name="Comma [0] 7066" xfId="20576" hidden="1" xr:uid="{00000000-0005-0000-0000-000095510000}"/>
    <cellStyle name="Comma [0] 7066" xfId="49963" hidden="1" xr:uid="{00000000-0005-0000-0000-000096510000}"/>
    <cellStyle name="Comma [0] 7067" xfId="20468" hidden="1" xr:uid="{00000000-0005-0000-0000-000097510000}"/>
    <cellStyle name="Comma [0] 7067" xfId="49855" hidden="1" xr:uid="{00000000-0005-0000-0000-000098510000}"/>
    <cellStyle name="Comma [0] 7068" xfId="20620" hidden="1" xr:uid="{00000000-0005-0000-0000-000099510000}"/>
    <cellStyle name="Comma [0] 7068" xfId="50007" hidden="1" xr:uid="{00000000-0005-0000-0000-00009A510000}"/>
    <cellStyle name="Comma [0] 7069" xfId="20574" hidden="1" xr:uid="{00000000-0005-0000-0000-00009B510000}"/>
    <cellStyle name="Comma [0] 7069" xfId="49961" hidden="1" xr:uid="{00000000-0005-0000-0000-00009C510000}"/>
    <cellStyle name="Comma [0] 707" xfId="5880" hidden="1" xr:uid="{00000000-0005-0000-0000-00009D510000}"/>
    <cellStyle name="Comma [0] 707" xfId="35268" hidden="1" xr:uid="{00000000-0005-0000-0000-00009E510000}"/>
    <cellStyle name="Comma [0] 7070" xfId="20543" hidden="1" xr:uid="{00000000-0005-0000-0000-00009F510000}"/>
    <cellStyle name="Comma [0] 7070" xfId="49930" hidden="1" xr:uid="{00000000-0005-0000-0000-0000A0510000}"/>
    <cellStyle name="Comma [0] 7071" xfId="20624" hidden="1" xr:uid="{00000000-0005-0000-0000-0000A1510000}"/>
    <cellStyle name="Comma [0] 7071" xfId="50011" hidden="1" xr:uid="{00000000-0005-0000-0000-0000A2510000}"/>
    <cellStyle name="Comma [0] 7072" xfId="20626" hidden="1" xr:uid="{00000000-0005-0000-0000-0000A3510000}"/>
    <cellStyle name="Comma [0] 7072" xfId="50013" hidden="1" xr:uid="{00000000-0005-0000-0000-0000A4510000}"/>
    <cellStyle name="Comma [0] 7073" xfId="20612" hidden="1" xr:uid="{00000000-0005-0000-0000-0000A5510000}"/>
    <cellStyle name="Comma [0] 7073" xfId="49999" hidden="1" xr:uid="{00000000-0005-0000-0000-0000A6510000}"/>
    <cellStyle name="Comma [0] 7074" xfId="20599" hidden="1" xr:uid="{00000000-0005-0000-0000-0000A7510000}"/>
    <cellStyle name="Comma [0] 7074" xfId="49986" hidden="1" xr:uid="{00000000-0005-0000-0000-0000A8510000}"/>
    <cellStyle name="Comma [0] 7075" xfId="20623" hidden="1" xr:uid="{00000000-0005-0000-0000-0000A9510000}"/>
    <cellStyle name="Comma [0] 7075" xfId="50010" hidden="1" xr:uid="{00000000-0005-0000-0000-0000AA510000}"/>
    <cellStyle name="Comma [0] 7076" xfId="20589" hidden="1" xr:uid="{00000000-0005-0000-0000-0000AB510000}"/>
    <cellStyle name="Comma [0] 7076" xfId="49976" hidden="1" xr:uid="{00000000-0005-0000-0000-0000AC510000}"/>
    <cellStyle name="Comma [0] 7077" xfId="20561" hidden="1" xr:uid="{00000000-0005-0000-0000-0000AD510000}"/>
    <cellStyle name="Comma [0] 7077" xfId="49948" hidden="1" xr:uid="{00000000-0005-0000-0000-0000AE510000}"/>
    <cellStyle name="Comma [0] 7078" xfId="20628" hidden="1" xr:uid="{00000000-0005-0000-0000-0000AF510000}"/>
    <cellStyle name="Comma [0] 7078" xfId="50015" hidden="1" xr:uid="{00000000-0005-0000-0000-0000B0510000}"/>
    <cellStyle name="Comma [0] 7079" xfId="20585" hidden="1" xr:uid="{00000000-0005-0000-0000-0000B1510000}"/>
    <cellStyle name="Comma [0] 7079" xfId="49972" hidden="1" xr:uid="{00000000-0005-0000-0000-0000B2510000}"/>
    <cellStyle name="Comma [0] 708" xfId="5444" hidden="1" xr:uid="{00000000-0005-0000-0000-0000B3510000}"/>
    <cellStyle name="Comma [0] 708" xfId="34832" hidden="1" xr:uid="{00000000-0005-0000-0000-0000B4510000}"/>
    <cellStyle name="Comma [0] 7080" xfId="20619" hidden="1" xr:uid="{00000000-0005-0000-0000-0000B5510000}"/>
    <cellStyle name="Comma [0] 7080" xfId="50006" hidden="1" xr:uid="{00000000-0005-0000-0000-0000B6510000}"/>
    <cellStyle name="Comma [0] 7081" xfId="20632" hidden="1" xr:uid="{00000000-0005-0000-0000-0000B7510000}"/>
    <cellStyle name="Comma [0] 7081" xfId="50019" hidden="1" xr:uid="{00000000-0005-0000-0000-0000B8510000}"/>
    <cellStyle name="Comma [0] 7082" xfId="20634" hidden="1" xr:uid="{00000000-0005-0000-0000-0000B9510000}"/>
    <cellStyle name="Comma [0] 7082" xfId="50021" hidden="1" xr:uid="{00000000-0005-0000-0000-0000BA510000}"/>
    <cellStyle name="Comma [0] 7083" xfId="20502" hidden="1" xr:uid="{00000000-0005-0000-0000-0000BB510000}"/>
    <cellStyle name="Comma [0] 7083" xfId="49889" hidden="1" xr:uid="{00000000-0005-0000-0000-0000BC510000}"/>
    <cellStyle name="Comma [0] 7084" xfId="20622" hidden="1" xr:uid="{00000000-0005-0000-0000-0000BD510000}"/>
    <cellStyle name="Comma [0] 7084" xfId="50009" hidden="1" xr:uid="{00000000-0005-0000-0000-0000BE510000}"/>
    <cellStyle name="Comma [0] 7085" xfId="20562" hidden="1" xr:uid="{00000000-0005-0000-0000-0000BF510000}"/>
    <cellStyle name="Comma [0] 7085" xfId="49949" hidden="1" xr:uid="{00000000-0005-0000-0000-0000C0510000}"/>
    <cellStyle name="Comma [0] 7086" xfId="20596" hidden="1" xr:uid="{00000000-0005-0000-0000-0000C1510000}"/>
    <cellStyle name="Comma [0] 7086" xfId="49983" hidden="1" xr:uid="{00000000-0005-0000-0000-0000C2510000}"/>
    <cellStyle name="Comma [0] 7087" xfId="20609" hidden="1" xr:uid="{00000000-0005-0000-0000-0000C3510000}"/>
    <cellStyle name="Comma [0] 7087" xfId="49996" hidden="1" xr:uid="{00000000-0005-0000-0000-0000C4510000}"/>
    <cellStyle name="Comma [0] 7088" xfId="20637" hidden="1" xr:uid="{00000000-0005-0000-0000-0000C5510000}"/>
    <cellStyle name="Comma [0] 7088" xfId="50024" hidden="1" xr:uid="{00000000-0005-0000-0000-0000C6510000}"/>
    <cellStyle name="Comma [0] 7089" xfId="20600" hidden="1" xr:uid="{00000000-0005-0000-0000-0000C7510000}"/>
    <cellStyle name="Comma [0] 7089" xfId="49987" hidden="1" xr:uid="{00000000-0005-0000-0000-0000C8510000}"/>
    <cellStyle name="Comma [0] 709" xfId="5864" hidden="1" xr:uid="{00000000-0005-0000-0000-0000C9510000}"/>
    <cellStyle name="Comma [0] 709" xfId="35252" hidden="1" xr:uid="{00000000-0005-0000-0000-0000CA510000}"/>
    <cellStyle name="Comma [0] 7090" xfId="20560" hidden="1" xr:uid="{00000000-0005-0000-0000-0000CB510000}"/>
    <cellStyle name="Comma [0] 7090" xfId="49947" hidden="1" xr:uid="{00000000-0005-0000-0000-0000CC510000}"/>
    <cellStyle name="Comma [0] 7091" xfId="20639" hidden="1" xr:uid="{00000000-0005-0000-0000-0000CD510000}"/>
    <cellStyle name="Comma [0] 7091" xfId="50026" hidden="1" xr:uid="{00000000-0005-0000-0000-0000CE510000}"/>
    <cellStyle name="Comma [0] 7092" xfId="20641" hidden="1" xr:uid="{00000000-0005-0000-0000-0000CF510000}"/>
    <cellStyle name="Comma [0] 7092" xfId="50028" hidden="1" xr:uid="{00000000-0005-0000-0000-0000D0510000}"/>
    <cellStyle name="Comma [0] 7093" xfId="20153" hidden="1" xr:uid="{00000000-0005-0000-0000-0000D1510000}"/>
    <cellStyle name="Comma [0] 7093" xfId="49540" hidden="1" xr:uid="{00000000-0005-0000-0000-0000D2510000}"/>
    <cellStyle name="Comma [0] 7094" xfId="20150" hidden="1" xr:uid="{00000000-0005-0000-0000-0000D3510000}"/>
    <cellStyle name="Comma [0] 7094" xfId="49537" hidden="1" xr:uid="{00000000-0005-0000-0000-0000D4510000}"/>
    <cellStyle name="Comma [0] 7095" xfId="20647" hidden="1" xr:uid="{00000000-0005-0000-0000-0000D5510000}"/>
    <cellStyle name="Comma [0] 7095" xfId="50034" hidden="1" xr:uid="{00000000-0005-0000-0000-0000D6510000}"/>
    <cellStyle name="Comma [0] 7096" xfId="20653" hidden="1" xr:uid="{00000000-0005-0000-0000-0000D7510000}"/>
    <cellStyle name="Comma [0] 7096" xfId="50040" hidden="1" xr:uid="{00000000-0005-0000-0000-0000D8510000}"/>
    <cellStyle name="Comma [0] 7097" xfId="20655" hidden="1" xr:uid="{00000000-0005-0000-0000-0000D9510000}"/>
    <cellStyle name="Comma [0] 7097" xfId="50042" hidden="1" xr:uid="{00000000-0005-0000-0000-0000DA510000}"/>
    <cellStyle name="Comma [0] 7098" xfId="20646" hidden="1" xr:uid="{00000000-0005-0000-0000-0000DB510000}"/>
    <cellStyle name="Comma [0] 7098" xfId="50033" hidden="1" xr:uid="{00000000-0005-0000-0000-0000DC510000}"/>
    <cellStyle name="Comma [0] 7099" xfId="20651" hidden="1" xr:uid="{00000000-0005-0000-0000-0000DD510000}"/>
    <cellStyle name="Comma [0] 7099" xfId="50038" hidden="1" xr:uid="{00000000-0005-0000-0000-0000DE510000}"/>
    <cellStyle name="Comma [0] 71" xfId="4649" hidden="1" xr:uid="{00000000-0005-0000-0000-0000DF510000}"/>
    <cellStyle name="Comma [0] 71" xfId="34037" hidden="1" xr:uid="{00000000-0005-0000-0000-0000E0510000}"/>
    <cellStyle name="Comma [0] 710" xfId="5769" hidden="1" xr:uid="{00000000-0005-0000-0000-0000E1510000}"/>
    <cellStyle name="Comma [0] 710" xfId="35157" hidden="1" xr:uid="{00000000-0005-0000-0000-0000E2510000}"/>
    <cellStyle name="Comma [0] 7100" xfId="20657" hidden="1" xr:uid="{00000000-0005-0000-0000-0000E3510000}"/>
    <cellStyle name="Comma [0] 7100" xfId="50044" hidden="1" xr:uid="{00000000-0005-0000-0000-0000E4510000}"/>
    <cellStyle name="Comma [0] 7101" xfId="20659" hidden="1" xr:uid="{00000000-0005-0000-0000-0000E5510000}"/>
    <cellStyle name="Comma [0] 7101" xfId="50046" hidden="1" xr:uid="{00000000-0005-0000-0000-0000E6510000}"/>
    <cellStyle name="Comma [0] 7102" xfId="20176" hidden="1" xr:uid="{00000000-0005-0000-0000-0000E7510000}"/>
    <cellStyle name="Comma [0] 7102" xfId="49563" hidden="1" xr:uid="{00000000-0005-0000-0000-0000E8510000}"/>
    <cellStyle name="Comma [0] 7103" xfId="20178" hidden="1" xr:uid="{00000000-0005-0000-0000-0000E9510000}"/>
    <cellStyle name="Comma [0] 7103" xfId="49565" hidden="1" xr:uid="{00000000-0005-0000-0000-0000EA510000}"/>
    <cellStyle name="Comma [0] 7104" xfId="20670" hidden="1" xr:uid="{00000000-0005-0000-0000-0000EB510000}"/>
    <cellStyle name="Comma [0] 7104" xfId="50057" hidden="1" xr:uid="{00000000-0005-0000-0000-0000EC510000}"/>
    <cellStyle name="Comma [0] 7105" xfId="20679" hidden="1" xr:uid="{00000000-0005-0000-0000-0000ED510000}"/>
    <cellStyle name="Comma [0] 7105" xfId="50066" hidden="1" xr:uid="{00000000-0005-0000-0000-0000EE510000}"/>
    <cellStyle name="Comma [0] 7106" xfId="20690" hidden="1" xr:uid="{00000000-0005-0000-0000-0000EF510000}"/>
    <cellStyle name="Comma [0] 7106" xfId="50077" hidden="1" xr:uid="{00000000-0005-0000-0000-0000F0510000}"/>
    <cellStyle name="Comma [0] 7107" xfId="20696" hidden="1" xr:uid="{00000000-0005-0000-0000-0000F1510000}"/>
    <cellStyle name="Comma [0] 7107" xfId="50083" hidden="1" xr:uid="{00000000-0005-0000-0000-0000F2510000}"/>
    <cellStyle name="Comma [0] 7108" xfId="20678" hidden="1" xr:uid="{00000000-0005-0000-0000-0000F3510000}"/>
    <cellStyle name="Comma [0] 7108" xfId="50065" hidden="1" xr:uid="{00000000-0005-0000-0000-0000F4510000}"/>
    <cellStyle name="Comma [0] 7109" xfId="20688" hidden="1" xr:uid="{00000000-0005-0000-0000-0000F5510000}"/>
    <cellStyle name="Comma [0] 7109" xfId="50075" hidden="1" xr:uid="{00000000-0005-0000-0000-0000F6510000}"/>
    <cellStyle name="Comma [0] 711" xfId="5915" hidden="1" xr:uid="{00000000-0005-0000-0000-0000F7510000}"/>
    <cellStyle name="Comma [0] 711" xfId="35303" hidden="1" xr:uid="{00000000-0005-0000-0000-0000F8510000}"/>
    <cellStyle name="Comma [0] 7110" xfId="20708" hidden="1" xr:uid="{00000000-0005-0000-0000-0000F9510000}"/>
    <cellStyle name="Comma [0] 7110" xfId="50095" hidden="1" xr:uid="{00000000-0005-0000-0000-0000FA510000}"/>
    <cellStyle name="Comma [0] 7111" xfId="20710" hidden="1" xr:uid="{00000000-0005-0000-0000-0000FB510000}"/>
    <cellStyle name="Comma [0] 7111" xfId="50097" hidden="1" xr:uid="{00000000-0005-0000-0000-0000FC510000}"/>
    <cellStyle name="Comma [0] 7112" xfId="20661" hidden="1" xr:uid="{00000000-0005-0000-0000-0000FD510000}"/>
    <cellStyle name="Comma [0] 7112" xfId="50048" hidden="1" xr:uid="{00000000-0005-0000-0000-0000FE510000}"/>
    <cellStyle name="Comma [0] 7113" xfId="20158" hidden="1" xr:uid="{00000000-0005-0000-0000-0000FF510000}"/>
    <cellStyle name="Comma [0] 7113" xfId="49545" hidden="1" xr:uid="{00000000-0005-0000-0000-000000520000}"/>
    <cellStyle name="Comma [0] 7114" xfId="20664" hidden="1" xr:uid="{00000000-0005-0000-0000-000001520000}"/>
    <cellStyle name="Comma [0] 7114" xfId="50051" hidden="1" xr:uid="{00000000-0005-0000-0000-000002520000}"/>
    <cellStyle name="Comma [0] 7115" xfId="20163" hidden="1" xr:uid="{00000000-0005-0000-0000-000003520000}"/>
    <cellStyle name="Comma [0] 7115" xfId="49550" hidden="1" xr:uid="{00000000-0005-0000-0000-000004520000}"/>
    <cellStyle name="Comma [0] 7116" xfId="20147" hidden="1" xr:uid="{00000000-0005-0000-0000-000005520000}"/>
    <cellStyle name="Comma [0] 7116" xfId="49534" hidden="1" xr:uid="{00000000-0005-0000-0000-000006520000}"/>
    <cellStyle name="Comma [0] 7117" xfId="20715" hidden="1" xr:uid="{00000000-0005-0000-0000-000007520000}"/>
    <cellStyle name="Comma [0] 7117" xfId="50102" hidden="1" xr:uid="{00000000-0005-0000-0000-000008520000}"/>
    <cellStyle name="Comma [0] 7118" xfId="20156" hidden="1" xr:uid="{00000000-0005-0000-0000-000009520000}"/>
    <cellStyle name="Comma [0] 7118" xfId="49543" hidden="1" xr:uid="{00000000-0005-0000-0000-00000A520000}"/>
    <cellStyle name="Comma [0] 7119" xfId="20177" hidden="1" xr:uid="{00000000-0005-0000-0000-00000B520000}"/>
    <cellStyle name="Comma [0] 7119" xfId="49564" hidden="1" xr:uid="{00000000-0005-0000-0000-00000C520000}"/>
    <cellStyle name="Comma [0] 712" xfId="5862" hidden="1" xr:uid="{00000000-0005-0000-0000-00000D520000}"/>
    <cellStyle name="Comma [0] 712" xfId="35250" hidden="1" xr:uid="{00000000-0005-0000-0000-00000E520000}"/>
    <cellStyle name="Comma [0] 7120" xfId="20727" hidden="1" xr:uid="{00000000-0005-0000-0000-00000F520000}"/>
    <cellStyle name="Comma [0] 7120" xfId="50114" hidden="1" xr:uid="{00000000-0005-0000-0000-000010520000}"/>
    <cellStyle name="Comma [0] 7121" xfId="20729" hidden="1" xr:uid="{00000000-0005-0000-0000-000011520000}"/>
    <cellStyle name="Comma [0] 7121" xfId="50116" hidden="1" xr:uid="{00000000-0005-0000-0000-000012520000}"/>
    <cellStyle name="Comma [0] 7122" xfId="20718" hidden="1" xr:uid="{00000000-0005-0000-0000-000013520000}"/>
    <cellStyle name="Comma [0] 7122" xfId="50105" hidden="1" xr:uid="{00000000-0005-0000-0000-000014520000}"/>
    <cellStyle name="Comma [0] 7123" xfId="20726" hidden="1" xr:uid="{00000000-0005-0000-0000-000015520000}"/>
    <cellStyle name="Comma [0] 7123" xfId="50113" hidden="1" xr:uid="{00000000-0005-0000-0000-000016520000}"/>
    <cellStyle name="Comma [0] 7124" xfId="20160" hidden="1" xr:uid="{00000000-0005-0000-0000-000017520000}"/>
    <cellStyle name="Comma [0] 7124" xfId="49547" hidden="1" xr:uid="{00000000-0005-0000-0000-000018520000}"/>
    <cellStyle name="Comma [0] 7125" xfId="20712" hidden="1" xr:uid="{00000000-0005-0000-0000-000019520000}"/>
    <cellStyle name="Comma [0] 7125" xfId="50099" hidden="1" xr:uid="{00000000-0005-0000-0000-00001A520000}"/>
    <cellStyle name="Comma [0] 7126" xfId="20745" hidden="1" xr:uid="{00000000-0005-0000-0000-00001B520000}"/>
    <cellStyle name="Comma [0] 7126" xfId="50132" hidden="1" xr:uid="{00000000-0005-0000-0000-00001C520000}"/>
    <cellStyle name="Comma [0] 7127" xfId="20753" hidden="1" xr:uid="{00000000-0005-0000-0000-00001D520000}"/>
    <cellStyle name="Comma [0] 7127" xfId="50140" hidden="1" xr:uid="{00000000-0005-0000-0000-00001E520000}"/>
    <cellStyle name="Comma [0] 7128" xfId="20662" hidden="1" xr:uid="{00000000-0005-0000-0000-00001F520000}"/>
    <cellStyle name="Comma [0] 7128" xfId="50049" hidden="1" xr:uid="{00000000-0005-0000-0000-000020520000}"/>
    <cellStyle name="Comma [0] 7129" xfId="20741" hidden="1" xr:uid="{00000000-0005-0000-0000-000021520000}"/>
    <cellStyle name="Comma [0] 7129" xfId="50128" hidden="1" xr:uid="{00000000-0005-0000-0000-000022520000}"/>
    <cellStyle name="Comma [0] 713" xfId="5801" hidden="1" xr:uid="{00000000-0005-0000-0000-000023520000}"/>
    <cellStyle name="Comma [0] 713" xfId="35189" hidden="1" xr:uid="{00000000-0005-0000-0000-000024520000}"/>
    <cellStyle name="Comma [0] 7130" xfId="20762" hidden="1" xr:uid="{00000000-0005-0000-0000-000025520000}"/>
    <cellStyle name="Comma [0] 7130" xfId="50149" hidden="1" xr:uid="{00000000-0005-0000-0000-000026520000}"/>
    <cellStyle name="Comma [0] 7131" xfId="20764" hidden="1" xr:uid="{00000000-0005-0000-0000-000027520000}"/>
    <cellStyle name="Comma [0] 7131" xfId="50151" hidden="1" xr:uid="{00000000-0005-0000-0000-000028520000}"/>
    <cellStyle name="Comma [0] 7132" xfId="20723" hidden="1" xr:uid="{00000000-0005-0000-0000-000029520000}"/>
    <cellStyle name="Comma [0] 7132" xfId="50110" hidden="1" xr:uid="{00000000-0005-0000-0000-00002A520000}"/>
    <cellStyle name="Comma [0] 7133" xfId="20668" hidden="1" xr:uid="{00000000-0005-0000-0000-00002B520000}"/>
    <cellStyle name="Comma [0] 7133" xfId="50055" hidden="1" xr:uid="{00000000-0005-0000-0000-00002C520000}"/>
    <cellStyle name="Comma [0] 7134" xfId="20721" hidden="1" xr:uid="{00000000-0005-0000-0000-00002D520000}"/>
    <cellStyle name="Comma [0] 7134" xfId="50108" hidden="1" xr:uid="{00000000-0005-0000-0000-00002E520000}"/>
    <cellStyle name="Comma [0] 7135" xfId="20705" hidden="1" xr:uid="{00000000-0005-0000-0000-00002F520000}"/>
    <cellStyle name="Comma [0] 7135" xfId="50092" hidden="1" xr:uid="{00000000-0005-0000-0000-000030520000}"/>
    <cellStyle name="Comma [0] 7136" xfId="20701" hidden="1" xr:uid="{00000000-0005-0000-0000-000031520000}"/>
    <cellStyle name="Comma [0] 7136" xfId="50088" hidden="1" xr:uid="{00000000-0005-0000-0000-000032520000}"/>
    <cellStyle name="Comma [0] 7137" xfId="20772" hidden="1" xr:uid="{00000000-0005-0000-0000-000033520000}"/>
    <cellStyle name="Comma [0] 7137" xfId="50159" hidden="1" xr:uid="{00000000-0005-0000-0000-000034520000}"/>
    <cellStyle name="Comma [0] 7138" xfId="20644" hidden="1" xr:uid="{00000000-0005-0000-0000-000035520000}"/>
    <cellStyle name="Comma [0] 7138" xfId="50031" hidden="1" xr:uid="{00000000-0005-0000-0000-000036520000}"/>
    <cellStyle name="Comma [0] 7139" xfId="20126" hidden="1" xr:uid="{00000000-0005-0000-0000-000037520000}"/>
    <cellStyle name="Comma [0] 7139" xfId="49513" hidden="1" xr:uid="{00000000-0005-0000-0000-000038520000}"/>
    <cellStyle name="Comma [0] 714" xfId="5919" hidden="1" xr:uid="{00000000-0005-0000-0000-000039520000}"/>
    <cellStyle name="Comma [0] 714" xfId="35307" hidden="1" xr:uid="{00000000-0005-0000-0000-00003A520000}"/>
    <cellStyle name="Comma [0] 7140" xfId="20780" hidden="1" xr:uid="{00000000-0005-0000-0000-00003B520000}"/>
    <cellStyle name="Comma [0] 7140" xfId="50167" hidden="1" xr:uid="{00000000-0005-0000-0000-00003C520000}"/>
    <cellStyle name="Comma [0] 7141" xfId="20782" hidden="1" xr:uid="{00000000-0005-0000-0000-00003D520000}"/>
    <cellStyle name="Comma [0] 7141" xfId="50169" hidden="1" xr:uid="{00000000-0005-0000-0000-00003E520000}"/>
    <cellStyle name="Comma [0] 7142" xfId="20731" hidden="1" xr:uid="{00000000-0005-0000-0000-00003F520000}"/>
    <cellStyle name="Comma [0] 7142" xfId="50118" hidden="1" xr:uid="{00000000-0005-0000-0000-000040520000}"/>
    <cellStyle name="Comma [0] 7143" xfId="20707" hidden="1" xr:uid="{00000000-0005-0000-0000-000041520000}"/>
    <cellStyle name="Comma [0] 7143" xfId="50094" hidden="1" xr:uid="{00000000-0005-0000-0000-000042520000}"/>
    <cellStyle name="Comma [0] 7144" xfId="20742" hidden="1" xr:uid="{00000000-0005-0000-0000-000043520000}"/>
    <cellStyle name="Comma [0] 7144" xfId="50129" hidden="1" xr:uid="{00000000-0005-0000-0000-000044520000}"/>
    <cellStyle name="Comma [0] 7145" xfId="20674" hidden="1" xr:uid="{00000000-0005-0000-0000-000045520000}"/>
    <cellStyle name="Comma [0] 7145" xfId="50061" hidden="1" xr:uid="{00000000-0005-0000-0000-000046520000}"/>
    <cellStyle name="Comma [0] 7146" xfId="20744" hidden="1" xr:uid="{00000000-0005-0000-0000-000047520000}"/>
    <cellStyle name="Comma [0] 7146" xfId="50131" hidden="1" xr:uid="{00000000-0005-0000-0000-000048520000}"/>
    <cellStyle name="Comma [0] 7147" xfId="20789" hidden="1" xr:uid="{00000000-0005-0000-0000-000049520000}"/>
    <cellStyle name="Comma [0] 7147" xfId="50176" hidden="1" xr:uid="{00000000-0005-0000-0000-00004A520000}"/>
    <cellStyle name="Comma [0] 7148" xfId="20732" hidden="1" xr:uid="{00000000-0005-0000-0000-00004B520000}"/>
    <cellStyle name="Comma [0] 7148" xfId="50119" hidden="1" xr:uid="{00000000-0005-0000-0000-00004C520000}"/>
    <cellStyle name="Comma [0] 7149" xfId="20689" hidden="1" xr:uid="{00000000-0005-0000-0000-00004D520000}"/>
    <cellStyle name="Comma [0] 7149" xfId="50076" hidden="1" xr:uid="{00000000-0005-0000-0000-00004E520000}"/>
    <cellStyle name="Comma [0] 715" xfId="5921" hidden="1" xr:uid="{00000000-0005-0000-0000-00004F520000}"/>
    <cellStyle name="Comma [0] 715" xfId="35309" hidden="1" xr:uid="{00000000-0005-0000-0000-000050520000}"/>
    <cellStyle name="Comma [0] 7150" xfId="20795" hidden="1" xr:uid="{00000000-0005-0000-0000-000051520000}"/>
    <cellStyle name="Comma [0] 7150" xfId="50182" hidden="1" xr:uid="{00000000-0005-0000-0000-000052520000}"/>
    <cellStyle name="Comma [0] 7151" xfId="20797" hidden="1" xr:uid="{00000000-0005-0000-0000-000053520000}"/>
    <cellStyle name="Comma [0] 7151" xfId="50184" hidden="1" xr:uid="{00000000-0005-0000-0000-000054520000}"/>
    <cellStyle name="Comma [0] 7152" xfId="20750" hidden="1" xr:uid="{00000000-0005-0000-0000-000055520000}"/>
    <cellStyle name="Comma [0] 7152" xfId="50137" hidden="1" xr:uid="{00000000-0005-0000-0000-000056520000}"/>
    <cellStyle name="Comma [0] 7153" xfId="20756" hidden="1" xr:uid="{00000000-0005-0000-0000-000057520000}"/>
    <cellStyle name="Comma [0] 7153" xfId="50143" hidden="1" xr:uid="{00000000-0005-0000-0000-000058520000}"/>
    <cellStyle name="Comma [0] 7154" xfId="20643" hidden="1" xr:uid="{00000000-0005-0000-0000-000059520000}"/>
    <cellStyle name="Comma [0] 7154" xfId="50030" hidden="1" xr:uid="{00000000-0005-0000-0000-00005A520000}"/>
    <cellStyle name="Comma [0] 7155" xfId="20706" hidden="1" xr:uid="{00000000-0005-0000-0000-00005B520000}"/>
    <cellStyle name="Comma [0] 7155" xfId="50093" hidden="1" xr:uid="{00000000-0005-0000-0000-00005C520000}"/>
    <cellStyle name="Comma [0] 7156" xfId="20714" hidden="1" xr:uid="{00000000-0005-0000-0000-00005D520000}"/>
    <cellStyle name="Comma [0] 7156" xfId="50101" hidden="1" xr:uid="{00000000-0005-0000-0000-00005E520000}"/>
    <cellStyle name="Comma [0] 7157" xfId="20803" hidden="1" xr:uid="{00000000-0005-0000-0000-00005F520000}"/>
    <cellStyle name="Comma [0] 7157" xfId="50190" hidden="1" xr:uid="{00000000-0005-0000-0000-000060520000}"/>
    <cellStyle name="Comma [0] 7158" xfId="20717" hidden="1" xr:uid="{00000000-0005-0000-0000-000061520000}"/>
    <cellStyle name="Comma [0] 7158" xfId="50104" hidden="1" xr:uid="{00000000-0005-0000-0000-000062520000}"/>
    <cellStyle name="Comma [0] 7159" xfId="20677" hidden="1" xr:uid="{00000000-0005-0000-0000-000063520000}"/>
    <cellStyle name="Comma [0] 7159" xfId="50064" hidden="1" xr:uid="{00000000-0005-0000-0000-000064520000}"/>
    <cellStyle name="Comma [0] 716" xfId="5889" hidden="1" xr:uid="{00000000-0005-0000-0000-000065520000}"/>
    <cellStyle name="Comma [0] 716" xfId="35277" hidden="1" xr:uid="{00000000-0005-0000-0000-000066520000}"/>
    <cellStyle name="Comma [0] 7160" xfId="20808" hidden="1" xr:uid="{00000000-0005-0000-0000-000067520000}"/>
    <cellStyle name="Comma [0] 7160" xfId="50195" hidden="1" xr:uid="{00000000-0005-0000-0000-000068520000}"/>
    <cellStyle name="Comma [0] 7161" xfId="20810" hidden="1" xr:uid="{00000000-0005-0000-0000-000069520000}"/>
    <cellStyle name="Comma [0] 7161" xfId="50197" hidden="1" xr:uid="{00000000-0005-0000-0000-00006A520000}"/>
    <cellStyle name="Comma [0] 7162" xfId="20769" hidden="1" xr:uid="{00000000-0005-0000-0000-00006B520000}"/>
    <cellStyle name="Comma [0] 7162" xfId="50156" hidden="1" xr:uid="{00000000-0005-0000-0000-00006C520000}"/>
    <cellStyle name="Comma [0] 7163" xfId="20775" hidden="1" xr:uid="{00000000-0005-0000-0000-00006D520000}"/>
    <cellStyle name="Comma [0] 7163" xfId="50162" hidden="1" xr:uid="{00000000-0005-0000-0000-00006E520000}"/>
    <cellStyle name="Comma [0] 7164" xfId="20676" hidden="1" xr:uid="{00000000-0005-0000-0000-00006F520000}"/>
    <cellStyle name="Comma [0] 7164" xfId="50063" hidden="1" xr:uid="{00000000-0005-0000-0000-000070520000}"/>
    <cellStyle name="Comma [0] 7165" xfId="20757" hidden="1" xr:uid="{00000000-0005-0000-0000-000071520000}"/>
    <cellStyle name="Comma [0] 7165" xfId="50144" hidden="1" xr:uid="{00000000-0005-0000-0000-000072520000}"/>
    <cellStyle name="Comma [0] 7166" xfId="20736" hidden="1" xr:uid="{00000000-0005-0000-0000-000073520000}"/>
    <cellStyle name="Comma [0] 7166" xfId="50123" hidden="1" xr:uid="{00000000-0005-0000-0000-000074520000}"/>
    <cellStyle name="Comma [0] 7167" xfId="20814" hidden="1" xr:uid="{00000000-0005-0000-0000-000075520000}"/>
    <cellStyle name="Comma [0] 7167" xfId="50201" hidden="1" xr:uid="{00000000-0005-0000-0000-000076520000}"/>
    <cellStyle name="Comma [0] 7168" xfId="20755" hidden="1" xr:uid="{00000000-0005-0000-0000-000077520000}"/>
    <cellStyle name="Comma [0] 7168" xfId="50142" hidden="1" xr:uid="{00000000-0005-0000-0000-000078520000}"/>
    <cellStyle name="Comma [0] 7169" xfId="20693" hidden="1" xr:uid="{00000000-0005-0000-0000-000079520000}"/>
    <cellStyle name="Comma [0] 7169" xfId="50080" hidden="1" xr:uid="{00000000-0005-0000-0000-00007A520000}"/>
    <cellStyle name="Comma [0] 717" xfId="5893" hidden="1" xr:uid="{00000000-0005-0000-0000-00007B520000}"/>
    <cellStyle name="Comma [0] 717" xfId="35281" hidden="1" xr:uid="{00000000-0005-0000-0000-00007C520000}"/>
    <cellStyle name="Comma [0] 7170" xfId="20821" hidden="1" xr:uid="{00000000-0005-0000-0000-00007D520000}"/>
    <cellStyle name="Comma [0] 7170" xfId="50208" hidden="1" xr:uid="{00000000-0005-0000-0000-00007E520000}"/>
    <cellStyle name="Comma [0] 7171" xfId="20823" hidden="1" xr:uid="{00000000-0005-0000-0000-00007F520000}"/>
    <cellStyle name="Comma [0] 7171" xfId="50210" hidden="1" xr:uid="{00000000-0005-0000-0000-000080520000}"/>
    <cellStyle name="Comma [0] 7172" xfId="20787" hidden="1" xr:uid="{00000000-0005-0000-0000-000081520000}"/>
    <cellStyle name="Comma [0] 7172" xfId="50174" hidden="1" xr:uid="{00000000-0005-0000-0000-000082520000}"/>
    <cellStyle name="Comma [0] 7173" xfId="20792" hidden="1" xr:uid="{00000000-0005-0000-0000-000083520000}"/>
    <cellStyle name="Comma [0] 7173" xfId="50179" hidden="1" xr:uid="{00000000-0005-0000-0000-000084520000}"/>
    <cellStyle name="Comma [0] 7174" xfId="20157" hidden="1" xr:uid="{00000000-0005-0000-0000-000085520000}"/>
    <cellStyle name="Comma [0] 7174" xfId="49544" hidden="1" xr:uid="{00000000-0005-0000-0000-000086520000}"/>
    <cellStyle name="Comma [0] 7175" xfId="20776" hidden="1" xr:uid="{00000000-0005-0000-0000-000087520000}"/>
    <cellStyle name="Comma [0] 7175" xfId="50163" hidden="1" xr:uid="{00000000-0005-0000-0000-000088520000}"/>
    <cellStyle name="Comma [0] 7176" xfId="20681" hidden="1" xr:uid="{00000000-0005-0000-0000-000089520000}"/>
    <cellStyle name="Comma [0] 7176" xfId="50068" hidden="1" xr:uid="{00000000-0005-0000-0000-00008A520000}"/>
    <cellStyle name="Comma [0] 7177" xfId="20827" hidden="1" xr:uid="{00000000-0005-0000-0000-00008B520000}"/>
    <cellStyle name="Comma [0] 7177" xfId="50214" hidden="1" xr:uid="{00000000-0005-0000-0000-00008C520000}"/>
    <cellStyle name="Comma [0] 7178" xfId="20774" hidden="1" xr:uid="{00000000-0005-0000-0000-00008D520000}"/>
    <cellStyle name="Comma [0] 7178" xfId="50161" hidden="1" xr:uid="{00000000-0005-0000-0000-00008E520000}"/>
    <cellStyle name="Comma [0] 7179" xfId="20713" hidden="1" xr:uid="{00000000-0005-0000-0000-00008F520000}"/>
    <cellStyle name="Comma [0] 7179" xfId="50100" hidden="1" xr:uid="{00000000-0005-0000-0000-000090520000}"/>
    <cellStyle name="Comma [0] 718" xfId="5783" hidden="1" xr:uid="{00000000-0005-0000-0000-000091520000}"/>
    <cellStyle name="Comma [0] 718" xfId="35171" hidden="1" xr:uid="{00000000-0005-0000-0000-000092520000}"/>
    <cellStyle name="Comma [0] 7180" xfId="20831" hidden="1" xr:uid="{00000000-0005-0000-0000-000093520000}"/>
    <cellStyle name="Comma [0] 7180" xfId="50218" hidden="1" xr:uid="{00000000-0005-0000-0000-000094520000}"/>
    <cellStyle name="Comma [0] 7181" xfId="20833" hidden="1" xr:uid="{00000000-0005-0000-0000-000095520000}"/>
    <cellStyle name="Comma [0] 7181" xfId="50220" hidden="1" xr:uid="{00000000-0005-0000-0000-000096520000}"/>
    <cellStyle name="Comma [0] 7182" xfId="20801" hidden="1" xr:uid="{00000000-0005-0000-0000-000097520000}"/>
    <cellStyle name="Comma [0] 7182" xfId="50188" hidden="1" xr:uid="{00000000-0005-0000-0000-000098520000}"/>
    <cellStyle name="Comma [0] 7183" xfId="20805" hidden="1" xr:uid="{00000000-0005-0000-0000-000099520000}"/>
    <cellStyle name="Comma [0] 7183" xfId="50192" hidden="1" xr:uid="{00000000-0005-0000-0000-00009A520000}"/>
    <cellStyle name="Comma [0] 7184" xfId="20695" hidden="1" xr:uid="{00000000-0005-0000-0000-00009B520000}"/>
    <cellStyle name="Comma [0] 7184" xfId="50082" hidden="1" xr:uid="{00000000-0005-0000-0000-00009C520000}"/>
    <cellStyle name="Comma [0] 7185" xfId="20793" hidden="1" xr:uid="{00000000-0005-0000-0000-00009D520000}"/>
    <cellStyle name="Comma [0] 7185" xfId="50180" hidden="1" xr:uid="{00000000-0005-0000-0000-00009E520000}"/>
    <cellStyle name="Comma [0] 7186" xfId="20685" hidden="1" xr:uid="{00000000-0005-0000-0000-00009F520000}"/>
    <cellStyle name="Comma [0] 7186" xfId="50072" hidden="1" xr:uid="{00000000-0005-0000-0000-0000A0520000}"/>
    <cellStyle name="Comma [0] 7187" xfId="20837" hidden="1" xr:uid="{00000000-0005-0000-0000-0000A1520000}"/>
    <cellStyle name="Comma [0] 7187" xfId="50224" hidden="1" xr:uid="{00000000-0005-0000-0000-0000A2520000}"/>
    <cellStyle name="Comma [0] 7188" xfId="20791" hidden="1" xr:uid="{00000000-0005-0000-0000-0000A3520000}"/>
    <cellStyle name="Comma [0] 7188" xfId="50178" hidden="1" xr:uid="{00000000-0005-0000-0000-0000A4520000}"/>
    <cellStyle name="Comma [0] 7189" xfId="20760" hidden="1" xr:uid="{00000000-0005-0000-0000-0000A5520000}"/>
    <cellStyle name="Comma [0] 7189" xfId="50147" hidden="1" xr:uid="{00000000-0005-0000-0000-0000A6520000}"/>
    <cellStyle name="Comma [0] 719" xfId="5881" hidden="1" xr:uid="{00000000-0005-0000-0000-0000A7520000}"/>
    <cellStyle name="Comma [0] 719" xfId="35269" hidden="1" xr:uid="{00000000-0005-0000-0000-0000A8520000}"/>
    <cellStyle name="Comma [0] 7190" xfId="20841" hidden="1" xr:uid="{00000000-0005-0000-0000-0000A9520000}"/>
    <cellStyle name="Comma [0] 7190" xfId="50228" hidden="1" xr:uid="{00000000-0005-0000-0000-0000AA520000}"/>
    <cellStyle name="Comma [0] 7191" xfId="20843" hidden="1" xr:uid="{00000000-0005-0000-0000-0000AB520000}"/>
    <cellStyle name="Comma [0] 7191" xfId="50230" hidden="1" xr:uid="{00000000-0005-0000-0000-0000AC520000}"/>
    <cellStyle name="Comma [0] 7192" xfId="20829" hidden="1" xr:uid="{00000000-0005-0000-0000-0000AD520000}"/>
    <cellStyle name="Comma [0] 7192" xfId="50216" hidden="1" xr:uid="{00000000-0005-0000-0000-0000AE520000}"/>
    <cellStyle name="Comma [0] 7193" xfId="20816" hidden="1" xr:uid="{00000000-0005-0000-0000-0000AF520000}"/>
    <cellStyle name="Comma [0] 7193" xfId="50203" hidden="1" xr:uid="{00000000-0005-0000-0000-0000B0520000}"/>
    <cellStyle name="Comma [0] 7194" xfId="20840" hidden="1" xr:uid="{00000000-0005-0000-0000-0000B1520000}"/>
    <cellStyle name="Comma [0] 7194" xfId="50227" hidden="1" xr:uid="{00000000-0005-0000-0000-0000B2520000}"/>
    <cellStyle name="Comma [0] 7195" xfId="20806" hidden="1" xr:uid="{00000000-0005-0000-0000-0000B3520000}"/>
    <cellStyle name="Comma [0] 7195" xfId="50193" hidden="1" xr:uid="{00000000-0005-0000-0000-0000B4520000}"/>
    <cellStyle name="Comma [0] 7196" xfId="20778" hidden="1" xr:uid="{00000000-0005-0000-0000-0000B5520000}"/>
    <cellStyle name="Comma [0] 7196" xfId="50165" hidden="1" xr:uid="{00000000-0005-0000-0000-0000B6520000}"/>
    <cellStyle name="Comma [0] 7197" xfId="20845" hidden="1" xr:uid="{00000000-0005-0000-0000-0000B7520000}"/>
    <cellStyle name="Comma [0] 7197" xfId="50232" hidden="1" xr:uid="{00000000-0005-0000-0000-0000B8520000}"/>
    <cellStyle name="Comma [0] 7198" xfId="20802" hidden="1" xr:uid="{00000000-0005-0000-0000-0000B9520000}"/>
    <cellStyle name="Comma [0] 7198" xfId="50189" hidden="1" xr:uid="{00000000-0005-0000-0000-0000BA520000}"/>
    <cellStyle name="Comma [0] 7199" xfId="20836" hidden="1" xr:uid="{00000000-0005-0000-0000-0000BB520000}"/>
    <cellStyle name="Comma [0] 7199" xfId="50223" hidden="1" xr:uid="{00000000-0005-0000-0000-0000BC520000}"/>
    <cellStyle name="Comma [0] 72" xfId="4594" hidden="1" xr:uid="{00000000-0005-0000-0000-0000BD520000}"/>
    <cellStyle name="Comma [0] 72" xfId="33982" hidden="1" xr:uid="{00000000-0005-0000-0000-0000BE520000}"/>
    <cellStyle name="Comma [0] 720" xfId="5773" hidden="1" xr:uid="{00000000-0005-0000-0000-0000BF520000}"/>
    <cellStyle name="Comma [0] 720" xfId="35161" hidden="1" xr:uid="{00000000-0005-0000-0000-0000C0520000}"/>
    <cellStyle name="Comma [0] 7200" xfId="20849" hidden="1" xr:uid="{00000000-0005-0000-0000-0000C1520000}"/>
    <cellStyle name="Comma [0] 7200" xfId="50236" hidden="1" xr:uid="{00000000-0005-0000-0000-0000C2520000}"/>
    <cellStyle name="Comma [0] 7201" xfId="20851" hidden="1" xr:uid="{00000000-0005-0000-0000-0000C3520000}"/>
    <cellStyle name="Comma [0] 7201" xfId="50238" hidden="1" xr:uid="{00000000-0005-0000-0000-0000C4520000}"/>
    <cellStyle name="Comma [0] 7202" xfId="20719" hidden="1" xr:uid="{00000000-0005-0000-0000-0000C5520000}"/>
    <cellStyle name="Comma [0] 7202" xfId="50106" hidden="1" xr:uid="{00000000-0005-0000-0000-0000C6520000}"/>
    <cellStyle name="Comma [0] 7203" xfId="20839" hidden="1" xr:uid="{00000000-0005-0000-0000-0000C7520000}"/>
    <cellStyle name="Comma [0] 7203" xfId="50226" hidden="1" xr:uid="{00000000-0005-0000-0000-0000C8520000}"/>
    <cellStyle name="Comma [0] 7204" xfId="20779" hidden="1" xr:uid="{00000000-0005-0000-0000-0000C9520000}"/>
    <cellStyle name="Comma [0] 7204" xfId="50166" hidden="1" xr:uid="{00000000-0005-0000-0000-0000CA520000}"/>
    <cellStyle name="Comma [0] 7205" xfId="20813" hidden="1" xr:uid="{00000000-0005-0000-0000-0000CB520000}"/>
    <cellStyle name="Comma [0] 7205" xfId="50200" hidden="1" xr:uid="{00000000-0005-0000-0000-0000CC520000}"/>
    <cellStyle name="Comma [0] 7206" xfId="20826" hidden="1" xr:uid="{00000000-0005-0000-0000-0000CD520000}"/>
    <cellStyle name="Comma [0] 7206" xfId="50213" hidden="1" xr:uid="{00000000-0005-0000-0000-0000CE520000}"/>
    <cellStyle name="Comma [0] 7207" xfId="20854" hidden="1" xr:uid="{00000000-0005-0000-0000-0000CF520000}"/>
    <cellStyle name="Comma [0] 7207" xfId="50241" hidden="1" xr:uid="{00000000-0005-0000-0000-0000D0520000}"/>
    <cellStyle name="Comma [0] 7208" xfId="20817" hidden="1" xr:uid="{00000000-0005-0000-0000-0000D1520000}"/>
    <cellStyle name="Comma [0] 7208" xfId="50204" hidden="1" xr:uid="{00000000-0005-0000-0000-0000D2520000}"/>
    <cellStyle name="Comma [0] 7209" xfId="20777" hidden="1" xr:uid="{00000000-0005-0000-0000-0000D3520000}"/>
    <cellStyle name="Comma [0] 7209" xfId="50164" hidden="1" xr:uid="{00000000-0005-0000-0000-0000D4520000}"/>
    <cellStyle name="Comma [0] 721" xfId="5925" hidden="1" xr:uid="{00000000-0005-0000-0000-0000D5520000}"/>
    <cellStyle name="Comma [0] 721" xfId="35313" hidden="1" xr:uid="{00000000-0005-0000-0000-0000D6520000}"/>
    <cellStyle name="Comma [0] 7210" xfId="20856" hidden="1" xr:uid="{00000000-0005-0000-0000-0000D7520000}"/>
    <cellStyle name="Comma [0] 7210" xfId="50243" hidden="1" xr:uid="{00000000-0005-0000-0000-0000D8520000}"/>
    <cellStyle name="Comma [0] 7211" xfId="20858" hidden="1" xr:uid="{00000000-0005-0000-0000-0000D9520000}"/>
    <cellStyle name="Comma [0] 7211" xfId="50245" hidden="1" xr:uid="{00000000-0005-0000-0000-0000DA520000}"/>
    <cellStyle name="Comma [0] 7212" xfId="20211" hidden="1" xr:uid="{00000000-0005-0000-0000-0000DB520000}"/>
    <cellStyle name="Comma [0] 7212" xfId="49598" hidden="1" xr:uid="{00000000-0005-0000-0000-0000DC520000}"/>
    <cellStyle name="Comma [0] 7213" xfId="20167" hidden="1" xr:uid="{00000000-0005-0000-0000-0000DD520000}"/>
    <cellStyle name="Comma [0] 7213" xfId="49554" hidden="1" xr:uid="{00000000-0005-0000-0000-0000DE520000}"/>
    <cellStyle name="Comma [0] 7214" xfId="20864" hidden="1" xr:uid="{00000000-0005-0000-0000-0000DF520000}"/>
    <cellStyle name="Comma [0] 7214" xfId="50251" hidden="1" xr:uid="{00000000-0005-0000-0000-0000E0520000}"/>
    <cellStyle name="Comma [0] 7215" xfId="20870" hidden="1" xr:uid="{00000000-0005-0000-0000-0000E1520000}"/>
    <cellStyle name="Comma [0] 7215" xfId="50257" hidden="1" xr:uid="{00000000-0005-0000-0000-0000E2520000}"/>
    <cellStyle name="Comma [0] 7216" xfId="20872" hidden="1" xr:uid="{00000000-0005-0000-0000-0000E3520000}"/>
    <cellStyle name="Comma [0] 7216" xfId="50259" hidden="1" xr:uid="{00000000-0005-0000-0000-0000E4520000}"/>
    <cellStyle name="Comma [0] 7217" xfId="20863" hidden="1" xr:uid="{00000000-0005-0000-0000-0000E5520000}"/>
    <cellStyle name="Comma [0] 7217" xfId="50250" hidden="1" xr:uid="{00000000-0005-0000-0000-0000E6520000}"/>
    <cellStyle name="Comma [0] 7218" xfId="20868" hidden="1" xr:uid="{00000000-0005-0000-0000-0000E7520000}"/>
    <cellStyle name="Comma [0] 7218" xfId="50255" hidden="1" xr:uid="{00000000-0005-0000-0000-0000E8520000}"/>
    <cellStyle name="Comma [0] 7219" xfId="20874" hidden="1" xr:uid="{00000000-0005-0000-0000-0000E9520000}"/>
    <cellStyle name="Comma [0] 7219" xfId="50261" hidden="1" xr:uid="{00000000-0005-0000-0000-0000EA520000}"/>
    <cellStyle name="Comma [0] 722" xfId="5879" hidden="1" xr:uid="{00000000-0005-0000-0000-0000EB520000}"/>
    <cellStyle name="Comma [0] 722" xfId="35267" hidden="1" xr:uid="{00000000-0005-0000-0000-0000EC520000}"/>
    <cellStyle name="Comma [0] 7220" xfId="20876" hidden="1" xr:uid="{00000000-0005-0000-0000-0000ED520000}"/>
    <cellStyle name="Comma [0] 7220" xfId="50263" hidden="1" xr:uid="{00000000-0005-0000-0000-0000EE520000}"/>
    <cellStyle name="Comma [0] 7221" xfId="20168" hidden="1" xr:uid="{00000000-0005-0000-0000-0000EF520000}"/>
    <cellStyle name="Comma [0] 7221" xfId="49555" hidden="1" xr:uid="{00000000-0005-0000-0000-0000F0520000}"/>
    <cellStyle name="Comma [0] 7222" xfId="20146" hidden="1" xr:uid="{00000000-0005-0000-0000-0000F1520000}"/>
    <cellStyle name="Comma [0] 7222" xfId="49533" hidden="1" xr:uid="{00000000-0005-0000-0000-0000F2520000}"/>
    <cellStyle name="Comma [0] 7223" xfId="20887" hidden="1" xr:uid="{00000000-0005-0000-0000-0000F3520000}"/>
    <cellStyle name="Comma [0] 7223" xfId="50274" hidden="1" xr:uid="{00000000-0005-0000-0000-0000F4520000}"/>
    <cellStyle name="Comma [0] 7224" xfId="20896" hidden="1" xr:uid="{00000000-0005-0000-0000-0000F5520000}"/>
    <cellStyle name="Comma [0] 7224" xfId="50283" hidden="1" xr:uid="{00000000-0005-0000-0000-0000F6520000}"/>
    <cellStyle name="Comma [0] 7225" xfId="20907" hidden="1" xr:uid="{00000000-0005-0000-0000-0000F7520000}"/>
    <cellStyle name="Comma [0] 7225" xfId="50294" hidden="1" xr:uid="{00000000-0005-0000-0000-0000F8520000}"/>
    <cellStyle name="Comma [0] 7226" xfId="20913" hidden="1" xr:uid="{00000000-0005-0000-0000-0000F9520000}"/>
    <cellStyle name="Comma [0] 7226" xfId="50300" hidden="1" xr:uid="{00000000-0005-0000-0000-0000FA520000}"/>
    <cellStyle name="Comma [0] 7227" xfId="20895" hidden="1" xr:uid="{00000000-0005-0000-0000-0000FB520000}"/>
    <cellStyle name="Comma [0] 7227" xfId="50282" hidden="1" xr:uid="{00000000-0005-0000-0000-0000FC520000}"/>
    <cellStyle name="Comma [0] 7228" xfId="20905" hidden="1" xr:uid="{00000000-0005-0000-0000-0000FD520000}"/>
    <cellStyle name="Comma [0] 7228" xfId="50292" hidden="1" xr:uid="{00000000-0005-0000-0000-0000FE520000}"/>
    <cellStyle name="Comma [0] 7229" xfId="20925" hidden="1" xr:uid="{00000000-0005-0000-0000-0000FF520000}"/>
    <cellStyle name="Comma [0] 7229" xfId="50312" hidden="1" xr:uid="{00000000-0005-0000-0000-000000530000}"/>
    <cellStyle name="Comma [0] 723" xfId="5848" hidden="1" xr:uid="{00000000-0005-0000-0000-000001530000}"/>
    <cellStyle name="Comma [0] 723" xfId="35236" hidden="1" xr:uid="{00000000-0005-0000-0000-000002530000}"/>
    <cellStyle name="Comma [0] 7230" xfId="20927" hidden="1" xr:uid="{00000000-0005-0000-0000-000003530000}"/>
    <cellStyle name="Comma [0] 7230" xfId="50314" hidden="1" xr:uid="{00000000-0005-0000-0000-000004530000}"/>
    <cellStyle name="Comma [0] 7231" xfId="20878" hidden="1" xr:uid="{00000000-0005-0000-0000-000005530000}"/>
    <cellStyle name="Comma [0] 7231" xfId="50265" hidden="1" xr:uid="{00000000-0005-0000-0000-000006530000}"/>
    <cellStyle name="Comma [0] 7232" xfId="20134" hidden="1" xr:uid="{00000000-0005-0000-0000-000007530000}"/>
    <cellStyle name="Comma [0] 7232" xfId="49521" hidden="1" xr:uid="{00000000-0005-0000-0000-000008530000}"/>
    <cellStyle name="Comma [0] 7233" xfId="20881" hidden="1" xr:uid="{00000000-0005-0000-0000-000009530000}"/>
    <cellStyle name="Comma [0] 7233" xfId="50268" hidden="1" xr:uid="{00000000-0005-0000-0000-00000A530000}"/>
    <cellStyle name="Comma [0] 7234" xfId="20145" hidden="1" xr:uid="{00000000-0005-0000-0000-00000B530000}"/>
    <cellStyle name="Comma [0] 7234" xfId="49532" hidden="1" xr:uid="{00000000-0005-0000-0000-00000C530000}"/>
    <cellStyle name="Comma [0] 7235" xfId="20144" hidden="1" xr:uid="{00000000-0005-0000-0000-00000D530000}"/>
    <cellStyle name="Comma [0] 7235" xfId="49531" hidden="1" xr:uid="{00000000-0005-0000-0000-00000E530000}"/>
    <cellStyle name="Comma [0] 7236" xfId="20932" hidden="1" xr:uid="{00000000-0005-0000-0000-00000F530000}"/>
    <cellStyle name="Comma [0] 7236" xfId="50319" hidden="1" xr:uid="{00000000-0005-0000-0000-000010530000}"/>
    <cellStyle name="Comma [0] 7237" xfId="20220" hidden="1" xr:uid="{00000000-0005-0000-0000-000011530000}"/>
    <cellStyle name="Comma [0] 7237" xfId="49607" hidden="1" xr:uid="{00000000-0005-0000-0000-000012530000}"/>
    <cellStyle name="Comma [0] 7238" xfId="20421" hidden="1" xr:uid="{00000000-0005-0000-0000-000013530000}"/>
    <cellStyle name="Comma [0] 7238" xfId="49808" hidden="1" xr:uid="{00000000-0005-0000-0000-000014530000}"/>
    <cellStyle name="Comma [0] 7239" xfId="20944" hidden="1" xr:uid="{00000000-0005-0000-0000-000015530000}"/>
    <cellStyle name="Comma [0] 7239" xfId="50331" hidden="1" xr:uid="{00000000-0005-0000-0000-000016530000}"/>
    <cellStyle name="Comma [0] 724" xfId="5929" hidden="1" xr:uid="{00000000-0005-0000-0000-000017530000}"/>
    <cellStyle name="Comma [0] 724" xfId="35317" hidden="1" xr:uid="{00000000-0005-0000-0000-000018530000}"/>
    <cellStyle name="Comma [0] 7240" xfId="20946" hidden="1" xr:uid="{00000000-0005-0000-0000-000019530000}"/>
    <cellStyle name="Comma [0] 7240" xfId="50333" hidden="1" xr:uid="{00000000-0005-0000-0000-00001A530000}"/>
    <cellStyle name="Comma [0] 7241" xfId="20935" hidden="1" xr:uid="{00000000-0005-0000-0000-00001B530000}"/>
    <cellStyle name="Comma [0] 7241" xfId="50322" hidden="1" xr:uid="{00000000-0005-0000-0000-00001C530000}"/>
    <cellStyle name="Comma [0] 7242" xfId="20943" hidden="1" xr:uid="{00000000-0005-0000-0000-00001D530000}"/>
    <cellStyle name="Comma [0] 7242" xfId="50330" hidden="1" xr:uid="{00000000-0005-0000-0000-00001E530000}"/>
    <cellStyle name="Comma [0] 7243" xfId="20430" hidden="1" xr:uid="{00000000-0005-0000-0000-00001F530000}"/>
    <cellStyle name="Comma [0] 7243" xfId="49817" hidden="1" xr:uid="{00000000-0005-0000-0000-000020530000}"/>
    <cellStyle name="Comma [0] 7244" xfId="20929" hidden="1" xr:uid="{00000000-0005-0000-0000-000021530000}"/>
    <cellStyle name="Comma [0] 7244" xfId="50316" hidden="1" xr:uid="{00000000-0005-0000-0000-000022530000}"/>
    <cellStyle name="Comma [0] 7245" xfId="20962" hidden="1" xr:uid="{00000000-0005-0000-0000-000023530000}"/>
    <cellStyle name="Comma [0] 7245" xfId="50349" hidden="1" xr:uid="{00000000-0005-0000-0000-000024530000}"/>
    <cellStyle name="Comma [0] 7246" xfId="20970" hidden="1" xr:uid="{00000000-0005-0000-0000-000025530000}"/>
    <cellStyle name="Comma [0] 7246" xfId="50357" hidden="1" xr:uid="{00000000-0005-0000-0000-000026530000}"/>
    <cellStyle name="Comma [0] 7247" xfId="20879" hidden="1" xr:uid="{00000000-0005-0000-0000-000027530000}"/>
    <cellStyle name="Comma [0] 7247" xfId="50266" hidden="1" xr:uid="{00000000-0005-0000-0000-000028530000}"/>
    <cellStyle name="Comma [0] 7248" xfId="20958" hidden="1" xr:uid="{00000000-0005-0000-0000-000029530000}"/>
    <cellStyle name="Comma [0] 7248" xfId="50345" hidden="1" xr:uid="{00000000-0005-0000-0000-00002A530000}"/>
    <cellStyle name="Comma [0] 7249" xfId="20979" hidden="1" xr:uid="{00000000-0005-0000-0000-00002B530000}"/>
    <cellStyle name="Comma [0] 7249" xfId="50366" hidden="1" xr:uid="{00000000-0005-0000-0000-00002C530000}"/>
    <cellStyle name="Comma [0] 725" xfId="5931" hidden="1" xr:uid="{00000000-0005-0000-0000-00002D530000}"/>
    <cellStyle name="Comma [0] 725" xfId="35319" hidden="1" xr:uid="{00000000-0005-0000-0000-00002E530000}"/>
    <cellStyle name="Comma [0] 7250" xfId="20981" hidden="1" xr:uid="{00000000-0005-0000-0000-00002F530000}"/>
    <cellStyle name="Comma [0] 7250" xfId="50368" hidden="1" xr:uid="{00000000-0005-0000-0000-000030530000}"/>
    <cellStyle name="Comma [0] 7251" xfId="20940" hidden="1" xr:uid="{00000000-0005-0000-0000-000031530000}"/>
    <cellStyle name="Comma [0] 7251" xfId="50327" hidden="1" xr:uid="{00000000-0005-0000-0000-000032530000}"/>
    <cellStyle name="Comma [0] 7252" xfId="20885" hidden="1" xr:uid="{00000000-0005-0000-0000-000033530000}"/>
    <cellStyle name="Comma [0] 7252" xfId="50272" hidden="1" xr:uid="{00000000-0005-0000-0000-000034530000}"/>
    <cellStyle name="Comma [0] 7253" xfId="20938" hidden="1" xr:uid="{00000000-0005-0000-0000-000035530000}"/>
    <cellStyle name="Comma [0] 7253" xfId="50325" hidden="1" xr:uid="{00000000-0005-0000-0000-000036530000}"/>
    <cellStyle name="Comma [0] 7254" xfId="20922" hidden="1" xr:uid="{00000000-0005-0000-0000-000037530000}"/>
    <cellStyle name="Comma [0] 7254" xfId="50309" hidden="1" xr:uid="{00000000-0005-0000-0000-000038530000}"/>
    <cellStyle name="Comma [0] 7255" xfId="20918" hidden="1" xr:uid="{00000000-0005-0000-0000-000039530000}"/>
    <cellStyle name="Comma [0] 7255" xfId="50305" hidden="1" xr:uid="{00000000-0005-0000-0000-00003A530000}"/>
    <cellStyle name="Comma [0] 7256" xfId="20989" hidden="1" xr:uid="{00000000-0005-0000-0000-00003B530000}"/>
    <cellStyle name="Comma [0] 7256" xfId="50376" hidden="1" xr:uid="{00000000-0005-0000-0000-00003C530000}"/>
    <cellStyle name="Comma [0] 7257" xfId="20861" hidden="1" xr:uid="{00000000-0005-0000-0000-00003D530000}"/>
    <cellStyle name="Comma [0] 7257" xfId="50248" hidden="1" xr:uid="{00000000-0005-0000-0000-00003E530000}"/>
    <cellStyle name="Comma [0] 7258" xfId="20169" hidden="1" xr:uid="{00000000-0005-0000-0000-00003F530000}"/>
    <cellStyle name="Comma [0] 7258" xfId="49556" hidden="1" xr:uid="{00000000-0005-0000-0000-000040530000}"/>
    <cellStyle name="Comma [0] 7259" xfId="20997" hidden="1" xr:uid="{00000000-0005-0000-0000-000041530000}"/>
    <cellStyle name="Comma [0] 7259" xfId="50384" hidden="1" xr:uid="{00000000-0005-0000-0000-000042530000}"/>
    <cellStyle name="Comma [0] 726" xfId="5917" hidden="1" xr:uid="{00000000-0005-0000-0000-000043530000}"/>
    <cellStyle name="Comma [0] 726" xfId="35305" hidden="1" xr:uid="{00000000-0005-0000-0000-000044530000}"/>
    <cellStyle name="Comma [0] 7260" xfId="20999" hidden="1" xr:uid="{00000000-0005-0000-0000-000045530000}"/>
    <cellStyle name="Comma [0] 7260" xfId="50386" hidden="1" xr:uid="{00000000-0005-0000-0000-000046530000}"/>
    <cellStyle name="Comma [0] 7261" xfId="20948" hidden="1" xr:uid="{00000000-0005-0000-0000-000047530000}"/>
    <cellStyle name="Comma [0] 7261" xfId="50335" hidden="1" xr:uid="{00000000-0005-0000-0000-000048530000}"/>
    <cellStyle name="Comma [0] 7262" xfId="20924" hidden="1" xr:uid="{00000000-0005-0000-0000-000049530000}"/>
    <cellStyle name="Comma [0] 7262" xfId="50311" hidden="1" xr:uid="{00000000-0005-0000-0000-00004A530000}"/>
    <cellStyle name="Comma [0] 7263" xfId="20959" hidden="1" xr:uid="{00000000-0005-0000-0000-00004B530000}"/>
    <cellStyle name="Comma [0] 7263" xfId="50346" hidden="1" xr:uid="{00000000-0005-0000-0000-00004C530000}"/>
    <cellStyle name="Comma [0] 7264" xfId="20891" hidden="1" xr:uid="{00000000-0005-0000-0000-00004D530000}"/>
    <cellStyle name="Comma [0] 7264" xfId="50278" hidden="1" xr:uid="{00000000-0005-0000-0000-00004E530000}"/>
    <cellStyle name="Comma [0] 7265" xfId="20961" hidden="1" xr:uid="{00000000-0005-0000-0000-00004F530000}"/>
    <cellStyle name="Comma [0] 7265" xfId="50348" hidden="1" xr:uid="{00000000-0005-0000-0000-000050530000}"/>
    <cellStyle name="Comma [0] 7266" xfId="21006" hidden="1" xr:uid="{00000000-0005-0000-0000-000051530000}"/>
    <cellStyle name="Comma [0] 7266" xfId="50393" hidden="1" xr:uid="{00000000-0005-0000-0000-000052530000}"/>
    <cellStyle name="Comma [0] 7267" xfId="20949" hidden="1" xr:uid="{00000000-0005-0000-0000-000053530000}"/>
    <cellStyle name="Comma [0] 7267" xfId="50336" hidden="1" xr:uid="{00000000-0005-0000-0000-000054530000}"/>
    <cellStyle name="Comma [0] 7268" xfId="20906" hidden="1" xr:uid="{00000000-0005-0000-0000-000055530000}"/>
    <cellStyle name="Comma [0] 7268" xfId="50293" hidden="1" xr:uid="{00000000-0005-0000-0000-000056530000}"/>
    <cellStyle name="Comma [0] 7269" xfId="21012" hidden="1" xr:uid="{00000000-0005-0000-0000-000057530000}"/>
    <cellStyle name="Comma [0] 7269" xfId="50399" hidden="1" xr:uid="{00000000-0005-0000-0000-000058530000}"/>
    <cellStyle name="Comma [0] 727" xfId="5904" hidden="1" xr:uid="{00000000-0005-0000-0000-000059530000}"/>
    <cellStyle name="Comma [0] 727" xfId="35292" hidden="1" xr:uid="{00000000-0005-0000-0000-00005A530000}"/>
    <cellStyle name="Comma [0] 7270" xfId="21014" hidden="1" xr:uid="{00000000-0005-0000-0000-00005B530000}"/>
    <cellStyle name="Comma [0] 7270" xfId="50401" hidden="1" xr:uid="{00000000-0005-0000-0000-00005C530000}"/>
    <cellStyle name="Comma [0] 7271" xfId="20967" hidden="1" xr:uid="{00000000-0005-0000-0000-00005D530000}"/>
    <cellStyle name="Comma [0] 7271" xfId="50354" hidden="1" xr:uid="{00000000-0005-0000-0000-00005E530000}"/>
    <cellStyle name="Comma [0] 7272" xfId="20973" hidden="1" xr:uid="{00000000-0005-0000-0000-00005F530000}"/>
    <cellStyle name="Comma [0] 7272" xfId="50360" hidden="1" xr:uid="{00000000-0005-0000-0000-000060530000}"/>
    <cellStyle name="Comma [0] 7273" xfId="20860" hidden="1" xr:uid="{00000000-0005-0000-0000-000061530000}"/>
    <cellStyle name="Comma [0] 7273" xfId="50247" hidden="1" xr:uid="{00000000-0005-0000-0000-000062530000}"/>
    <cellStyle name="Comma [0] 7274" xfId="20923" hidden="1" xr:uid="{00000000-0005-0000-0000-000063530000}"/>
    <cellStyle name="Comma [0] 7274" xfId="50310" hidden="1" xr:uid="{00000000-0005-0000-0000-000064530000}"/>
    <cellStyle name="Comma [0] 7275" xfId="20931" hidden="1" xr:uid="{00000000-0005-0000-0000-000065530000}"/>
    <cellStyle name="Comma [0] 7275" xfId="50318" hidden="1" xr:uid="{00000000-0005-0000-0000-000066530000}"/>
    <cellStyle name="Comma [0] 7276" xfId="21020" hidden="1" xr:uid="{00000000-0005-0000-0000-000067530000}"/>
    <cellStyle name="Comma [0] 7276" xfId="50407" hidden="1" xr:uid="{00000000-0005-0000-0000-000068530000}"/>
    <cellStyle name="Comma [0] 7277" xfId="20934" hidden="1" xr:uid="{00000000-0005-0000-0000-000069530000}"/>
    <cellStyle name="Comma [0] 7277" xfId="50321" hidden="1" xr:uid="{00000000-0005-0000-0000-00006A530000}"/>
    <cellStyle name="Comma [0] 7278" xfId="20894" hidden="1" xr:uid="{00000000-0005-0000-0000-00006B530000}"/>
    <cellStyle name="Comma [0] 7278" xfId="50281" hidden="1" xr:uid="{00000000-0005-0000-0000-00006C530000}"/>
    <cellStyle name="Comma [0] 7279" xfId="21025" hidden="1" xr:uid="{00000000-0005-0000-0000-00006D530000}"/>
    <cellStyle name="Comma [0] 7279" xfId="50412" hidden="1" xr:uid="{00000000-0005-0000-0000-00006E530000}"/>
    <cellStyle name="Comma [0] 728" xfId="5928" hidden="1" xr:uid="{00000000-0005-0000-0000-00006F530000}"/>
    <cellStyle name="Comma [0] 728" xfId="35316" hidden="1" xr:uid="{00000000-0005-0000-0000-000070530000}"/>
    <cellStyle name="Comma [0] 7280" xfId="21027" hidden="1" xr:uid="{00000000-0005-0000-0000-000071530000}"/>
    <cellStyle name="Comma [0] 7280" xfId="50414" hidden="1" xr:uid="{00000000-0005-0000-0000-000072530000}"/>
    <cellStyle name="Comma [0] 7281" xfId="20986" hidden="1" xr:uid="{00000000-0005-0000-0000-000073530000}"/>
    <cellStyle name="Comma [0] 7281" xfId="50373" hidden="1" xr:uid="{00000000-0005-0000-0000-000074530000}"/>
    <cellStyle name="Comma [0] 7282" xfId="20992" hidden="1" xr:uid="{00000000-0005-0000-0000-000075530000}"/>
    <cellStyle name="Comma [0] 7282" xfId="50379" hidden="1" xr:uid="{00000000-0005-0000-0000-000076530000}"/>
    <cellStyle name="Comma [0] 7283" xfId="20893" hidden="1" xr:uid="{00000000-0005-0000-0000-000077530000}"/>
    <cellStyle name="Comma [0] 7283" xfId="50280" hidden="1" xr:uid="{00000000-0005-0000-0000-000078530000}"/>
    <cellStyle name="Comma [0] 7284" xfId="20974" hidden="1" xr:uid="{00000000-0005-0000-0000-000079530000}"/>
    <cellStyle name="Comma [0] 7284" xfId="50361" hidden="1" xr:uid="{00000000-0005-0000-0000-00007A530000}"/>
    <cellStyle name="Comma [0] 7285" xfId="20953" hidden="1" xr:uid="{00000000-0005-0000-0000-00007B530000}"/>
    <cellStyle name="Comma [0] 7285" xfId="50340" hidden="1" xr:uid="{00000000-0005-0000-0000-00007C530000}"/>
    <cellStyle name="Comma [0] 7286" xfId="21031" hidden="1" xr:uid="{00000000-0005-0000-0000-00007D530000}"/>
    <cellStyle name="Comma [0] 7286" xfId="50418" hidden="1" xr:uid="{00000000-0005-0000-0000-00007E530000}"/>
    <cellStyle name="Comma [0] 7287" xfId="20972" hidden="1" xr:uid="{00000000-0005-0000-0000-00007F530000}"/>
    <cellStyle name="Comma [0] 7287" xfId="50359" hidden="1" xr:uid="{00000000-0005-0000-0000-000080530000}"/>
    <cellStyle name="Comma [0] 7288" xfId="20910" hidden="1" xr:uid="{00000000-0005-0000-0000-000081530000}"/>
    <cellStyle name="Comma [0] 7288" xfId="50297" hidden="1" xr:uid="{00000000-0005-0000-0000-000082530000}"/>
    <cellStyle name="Comma [0] 7289" xfId="21038" hidden="1" xr:uid="{00000000-0005-0000-0000-000083530000}"/>
    <cellStyle name="Comma [0] 7289" xfId="50425" hidden="1" xr:uid="{00000000-0005-0000-0000-000084530000}"/>
    <cellStyle name="Comma [0] 729" xfId="5894" hidden="1" xr:uid="{00000000-0005-0000-0000-000085530000}"/>
    <cellStyle name="Comma [0] 729" xfId="35282" hidden="1" xr:uid="{00000000-0005-0000-0000-000086530000}"/>
    <cellStyle name="Comma [0] 7290" xfId="21040" hidden="1" xr:uid="{00000000-0005-0000-0000-000087530000}"/>
    <cellStyle name="Comma [0] 7290" xfId="50427" hidden="1" xr:uid="{00000000-0005-0000-0000-000088530000}"/>
    <cellStyle name="Comma [0] 7291" xfId="21004" hidden="1" xr:uid="{00000000-0005-0000-0000-000089530000}"/>
    <cellStyle name="Comma [0] 7291" xfId="50391" hidden="1" xr:uid="{00000000-0005-0000-0000-00008A530000}"/>
    <cellStyle name="Comma [0] 7292" xfId="21009" hidden="1" xr:uid="{00000000-0005-0000-0000-00008B530000}"/>
    <cellStyle name="Comma [0] 7292" xfId="50396" hidden="1" xr:uid="{00000000-0005-0000-0000-00008C530000}"/>
    <cellStyle name="Comma [0] 7293" xfId="20439" hidden="1" xr:uid="{00000000-0005-0000-0000-00008D530000}"/>
    <cellStyle name="Comma [0] 7293" xfId="49826" hidden="1" xr:uid="{00000000-0005-0000-0000-00008E530000}"/>
    <cellStyle name="Comma [0] 7294" xfId="20993" hidden="1" xr:uid="{00000000-0005-0000-0000-00008F530000}"/>
    <cellStyle name="Comma [0] 7294" xfId="50380" hidden="1" xr:uid="{00000000-0005-0000-0000-000090530000}"/>
    <cellStyle name="Comma [0] 7295" xfId="20898" hidden="1" xr:uid="{00000000-0005-0000-0000-000091530000}"/>
    <cellStyle name="Comma [0] 7295" xfId="50285" hidden="1" xr:uid="{00000000-0005-0000-0000-000092530000}"/>
    <cellStyle name="Comma [0] 7296" xfId="21044" hidden="1" xr:uid="{00000000-0005-0000-0000-000093530000}"/>
    <cellStyle name="Comma [0] 7296" xfId="50431" hidden="1" xr:uid="{00000000-0005-0000-0000-000094530000}"/>
    <cellStyle name="Comma [0] 7297" xfId="20991" hidden="1" xr:uid="{00000000-0005-0000-0000-000095530000}"/>
    <cellStyle name="Comma [0] 7297" xfId="50378" hidden="1" xr:uid="{00000000-0005-0000-0000-000096530000}"/>
    <cellStyle name="Comma [0] 7298" xfId="20930" hidden="1" xr:uid="{00000000-0005-0000-0000-000097530000}"/>
    <cellStyle name="Comma [0] 7298" xfId="50317" hidden="1" xr:uid="{00000000-0005-0000-0000-000098530000}"/>
    <cellStyle name="Comma [0] 7299" xfId="21048" hidden="1" xr:uid="{00000000-0005-0000-0000-000099530000}"/>
    <cellStyle name="Comma [0] 7299" xfId="50435" hidden="1" xr:uid="{00000000-0005-0000-0000-00009A530000}"/>
    <cellStyle name="Comma [0] 73" xfId="4647" hidden="1" xr:uid="{00000000-0005-0000-0000-00009B530000}"/>
    <cellStyle name="Comma [0] 73" xfId="34035" hidden="1" xr:uid="{00000000-0005-0000-0000-00009C530000}"/>
    <cellStyle name="Comma [0] 730" xfId="5866" hidden="1" xr:uid="{00000000-0005-0000-0000-00009D530000}"/>
    <cellStyle name="Comma [0] 730" xfId="35254" hidden="1" xr:uid="{00000000-0005-0000-0000-00009E530000}"/>
    <cellStyle name="Comma [0] 7300" xfId="21050" hidden="1" xr:uid="{00000000-0005-0000-0000-00009F530000}"/>
    <cellStyle name="Comma [0] 7300" xfId="50437" hidden="1" xr:uid="{00000000-0005-0000-0000-0000A0530000}"/>
    <cellStyle name="Comma [0] 7301" xfId="21018" hidden="1" xr:uid="{00000000-0005-0000-0000-0000A1530000}"/>
    <cellStyle name="Comma [0] 7301" xfId="50405" hidden="1" xr:uid="{00000000-0005-0000-0000-0000A2530000}"/>
    <cellStyle name="Comma [0] 7302" xfId="21022" hidden="1" xr:uid="{00000000-0005-0000-0000-0000A3530000}"/>
    <cellStyle name="Comma [0] 7302" xfId="50409" hidden="1" xr:uid="{00000000-0005-0000-0000-0000A4530000}"/>
    <cellStyle name="Comma [0] 7303" xfId="20912" hidden="1" xr:uid="{00000000-0005-0000-0000-0000A5530000}"/>
    <cellStyle name="Comma [0] 7303" xfId="50299" hidden="1" xr:uid="{00000000-0005-0000-0000-0000A6530000}"/>
    <cellStyle name="Comma [0] 7304" xfId="21010" hidden="1" xr:uid="{00000000-0005-0000-0000-0000A7530000}"/>
    <cellStyle name="Comma [0] 7304" xfId="50397" hidden="1" xr:uid="{00000000-0005-0000-0000-0000A8530000}"/>
    <cellStyle name="Comma [0] 7305" xfId="20902" hidden="1" xr:uid="{00000000-0005-0000-0000-0000A9530000}"/>
    <cellStyle name="Comma [0] 7305" xfId="50289" hidden="1" xr:uid="{00000000-0005-0000-0000-0000AA530000}"/>
    <cellStyle name="Comma [0] 7306" xfId="21054" hidden="1" xr:uid="{00000000-0005-0000-0000-0000AB530000}"/>
    <cellStyle name="Comma [0] 7306" xfId="50441" hidden="1" xr:uid="{00000000-0005-0000-0000-0000AC530000}"/>
    <cellStyle name="Comma [0] 7307" xfId="21008" hidden="1" xr:uid="{00000000-0005-0000-0000-0000AD530000}"/>
    <cellStyle name="Comma [0] 7307" xfId="50395" hidden="1" xr:uid="{00000000-0005-0000-0000-0000AE530000}"/>
    <cellStyle name="Comma [0] 7308" xfId="20977" hidden="1" xr:uid="{00000000-0005-0000-0000-0000AF530000}"/>
    <cellStyle name="Comma [0] 7308" xfId="50364" hidden="1" xr:uid="{00000000-0005-0000-0000-0000B0530000}"/>
    <cellStyle name="Comma [0] 7309" xfId="21058" hidden="1" xr:uid="{00000000-0005-0000-0000-0000B1530000}"/>
    <cellStyle name="Comma [0] 7309" xfId="50445" hidden="1" xr:uid="{00000000-0005-0000-0000-0000B2530000}"/>
    <cellStyle name="Comma [0] 731" xfId="5933" hidden="1" xr:uid="{00000000-0005-0000-0000-0000B3530000}"/>
    <cellStyle name="Comma [0] 731" xfId="35321" hidden="1" xr:uid="{00000000-0005-0000-0000-0000B4530000}"/>
    <cellStyle name="Comma [0] 7310" xfId="21060" hidden="1" xr:uid="{00000000-0005-0000-0000-0000B5530000}"/>
    <cellStyle name="Comma [0] 7310" xfId="50447" hidden="1" xr:uid="{00000000-0005-0000-0000-0000B6530000}"/>
    <cellStyle name="Comma [0] 7311" xfId="21046" hidden="1" xr:uid="{00000000-0005-0000-0000-0000B7530000}"/>
    <cellStyle name="Comma [0] 7311" xfId="50433" hidden="1" xr:uid="{00000000-0005-0000-0000-0000B8530000}"/>
    <cellStyle name="Comma [0] 7312" xfId="21033" hidden="1" xr:uid="{00000000-0005-0000-0000-0000B9530000}"/>
    <cellStyle name="Comma [0] 7312" xfId="50420" hidden="1" xr:uid="{00000000-0005-0000-0000-0000BA530000}"/>
    <cellStyle name="Comma [0] 7313" xfId="21057" hidden="1" xr:uid="{00000000-0005-0000-0000-0000BB530000}"/>
    <cellStyle name="Comma [0] 7313" xfId="50444" hidden="1" xr:uid="{00000000-0005-0000-0000-0000BC530000}"/>
    <cellStyle name="Comma [0] 7314" xfId="21023" hidden="1" xr:uid="{00000000-0005-0000-0000-0000BD530000}"/>
    <cellStyle name="Comma [0] 7314" xfId="50410" hidden="1" xr:uid="{00000000-0005-0000-0000-0000BE530000}"/>
    <cellStyle name="Comma [0] 7315" xfId="20995" hidden="1" xr:uid="{00000000-0005-0000-0000-0000BF530000}"/>
    <cellStyle name="Comma [0] 7315" xfId="50382" hidden="1" xr:uid="{00000000-0005-0000-0000-0000C0530000}"/>
    <cellStyle name="Comma [0] 7316" xfId="21062" hidden="1" xr:uid="{00000000-0005-0000-0000-0000C1530000}"/>
    <cellStyle name="Comma [0] 7316" xfId="50449" hidden="1" xr:uid="{00000000-0005-0000-0000-0000C2530000}"/>
    <cellStyle name="Comma [0] 7317" xfId="21019" hidden="1" xr:uid="{00000000-0005-0000-0000-0000C3530000}"/>
    <cellStyle name="Comma [0] 7317" xfId="50406" hidden="1" xr:uid="{00000000-0005-0000-0000-0000C4530000}"/>
    <cellStyle name="Comma [0] 7318" xfId="21053" hidden="1" xr:uid="{00000000-0005-0000-0000-0000C5530000}"/>
    <cellStyle name="Comma [0] 7318" xfId="50440" hidden="1" xr:uid="{00000000-0005-0000-0000-0000C6530000}"/>
    <cellStyle name="Comma [0] 7319" xfId="21066" hidden="1" xr:uid="{00000000-0005-0000-0000-0000C7530000}"/>
    <cellStyle name="Comma [0] 7319" xfId="50453" hidden="1" xr:uid="{00000000-0005-0000-0000-0000C8530000}"/>
    <cellStyle name="Comma [0] 732" xfId="5890" hidden="1" xr:uid="{00000000-0005-0000-0000-0000C9530000}"/>
    <cellStyle name="Comma [0] 732" xfId="35278" hidden="1" xr:uid="{00000000-0005-0000-0000-0000CA530000}"/>
    <cellStyle name="Comma [0] 7320" xfId="21068" hidden="1" xr:uid="{00000000-0005-0000-0000-0000CB530000}"/>
    <cellStyle name="Comma [0] 7320" xfId="50455" hidden="1" xr:uid="{00000000-0005-0000-0000-0000CC530000}"/>
    <cellStyle name="Comma [0] 7321" xfId="20936" hidden="1" xr:uid="{00000000-0005-0000-0000-0000CD530000}"/>
    <cellStyle name="Comma [0] 7321" xfId="50323" hidden="1" xr:uid="{00000000-0005-0000-0000-0000CE530000}"/>
    <cellStyle name="Comma [0] 7322" xfId="21056" hidden="1" xr:uid="{00000000-0005-0000-0000-0000CF530000}"/>
    <cellStyle name="Comma [0] 7322" xfId="50443" hidden="1" xr:uid="{00000000-0005-0000-0000-0000D0530000}"/>
    <cellStyle name="Comma [0] 7323" xfId="20996" hidden="1" xr:uid="{00000000-0005-0000-0000-0000D1530000}"/>
    <cellStyle name="Comma [0] 7323" xfId="50383" hidden="1" xr:uid="{00000000-0005-0000-0000-0000D2530000}"/>
    <cellStyle name="Comma [0] 7324" xfId="21030" hidden="1" xr:uid="{00000000-0005-0000-0000-0000D3530000}"/>
    <cellStyle name="Comma [0] 7324" xfId="50417" hidden="1" xr:uid="{00000000-0005-0000-0000-0000D4530000}"/>
    <cellStyle name="Comma [0] 7325" xfId="21043" hidden="1" xr:uid="{00000000-0005-0000-0000-0000D5530000}"/>
    <cellStyle name="Comma [0] 7325" xfId="50430" hidden="1" xr:uid="{00000000-0005-0000-0000-0000D6530000}"/>
    <cellStyle name="Comma [0] 7326" xfId="21071" hidden="1" xr:uid="{00000000-0005-0000-0000-0000D7530000}"/>
    <cellStyle name="Comma [0] 7326" xfId="50458" hidden="1" xr:uid="{00000000-0005-0000-0000-0000D8530000}"/>
    <cellStyle name="Comma [0] 7327" xfId="21034" hidden="1" xr:uid="{00000000-0005-0000-0000-0000D9530000}"/>
    <cellStyle name="Comma [0] 7327" xfId="50421" hidden="1" xr:uid="{00000000-0005-0000-0000-0000DA530000}"/>
    <cellStyle name="Comma [0] 7328" xfId="20994" hidden="1" xr:uid="{00000000-0005-0000-0000-0000DB530000}"/>
    <cellStyle name="Comma [0] 7328" xfId="50381" hidden="1" xr:uid="{00000000-0005-0000-0000-0000DC530000}"/>
    <cellStyle name="Comma [0] 7329" xfId="21073" hidden="1" xr:uid="{00000000-0005-0000-0000-0000DD530000}"/>
    <cellStyle name="Comma [0] 7329" xfId="50460" hidden="1" xr:uid="{00000000-0005-0000-0000-0000DE530000}"/>
    <cellStyle name="Comma [0] 733" xfId="5924" hidden="1" xr:uid="{00000000-0005-0000-0000-0000DF530000}"/>
    <cellStyle name="Comma [0] 733" xfId="35312" hidden="1" xr:uid="{00000000-0005-0000-0000-0000E0530000}"/>
    <cellStyle name="Comma [0] 7330" xfId="21075" hidden="1" xr:uid="{00000000-0005-0000-0000-0000E1530000}"/>
    <cellStyle name="Comma [0] 7330" xfId="50462" hidden="1" xr:uid="{00000000-0005-0000-0000-0000E2530000}"/>
    <cellStyle name="Comma [0] 7331" xfId="17706" hidden="1" xr:uid="{00000000-0005-0000-0000-0000E3530000}"/>
    <cellStyle name="Comma [0] 7331" xfId="47093" hidden="1" xr:uid="{00000000-0005-0000-0000-0000E4530000}"/>
    <cellStyle name="Comma [0] 7332" xfId="17711" hidden="1" xr:uid="{00000000-0005-0000-0000-0000E5530000}"/>
    <cellStyle name="Comma [0] 7332" xfId="47098" hidden="1" xr:uid="{00000000-0005-0000-0000-0000E6530000}"/>
    <cellStyle name="Comma [0] 7333" xfId="17704" hidden="1" xr:uid="{00000000-0005-0000-0000-0000E7530000}"/>
    <cellStyle name="Comma [0] 7333" xfId="47091" hidden="1" xr:uid="{00000000-0005-0000-0000-0000E8530000}"/>
    <cellStyle name="Comma [0] 7334" xfId="17685" hidden="1" xr:uid="{00000000-0005-0000-0000-0000E9530000}"/>
    <cellStyle name="Comma [0] 7334" xfId="47072" hidden="1" xr:uid="{00000000-0005-0000-0000-0000EA530000}"/>
    <cellStyle name="Comma [0] 7335" xfId="21078" hidden="1" xr:uid="{00000000-0005-0000-0000-0000EB530000}"/>
    <cellStyle name="Comma [0] 7335" xfId="50465" hidden="1" xr:uid="{00000000-0005-0000-0000-0000EC530000}"/>
    <cellStyle name="Comma [0] 7336" xfId="21084" hidden="1" xr:uid="{00000000-0005-0000-0000-0000ED530000}"/>
    <cellStyle name="Comma [0] 7336" xfId="50471" hidden="1" xr:uid="{00000000-0005-0000-0000-0000EE530000}"/>
    <cellStyle name="Comma [0] 7337" xfId="21086" hidden="1" xr:uid="{00000000-0005-0000-0000-0000EF530000}"/>
    <cellStyle name="Comma [0] 7337" xfId="50473" hidden="1" xr:uid="{00000000-0005-0000-0000-0000F0530000}"/>
    <cellStyle name="Comma [0] 7338" xfId="21077" hidden="1" xr:uid="{00000000-0005-0000-0000-0000F1530000}"/>
    <cellStyle name="Comma [0] 7338" xfId="50464" hidden="1" xr:uid="{00000000-0005-0000-0000-0000F2530000}"/>
    <cellStyle name="Comma [0] 7339" xfId="21082" hidden="1" xr:uid="{00000000-0005-0000-0000-0000F3530000}"/>
    <cellStyle name="Comma [0] 7339" xfId="50469" hidden="1" xr:uid="{00000000-0005-0000-0000-0000F4530000}"/>
    <cellStyle name="Comma [0] 734" xfId="5937" hidden="1" xr:uid="{00000000-0005-0000-0000-0000F5530000}"/>
    <cellStyle name="Comma [0] 734" xfId="35325" hidden="1" xr:uid="{00000000-0005-0000-0000-0000F6530000}"/>
    <cellStyle name="Comma [0] 7340" xfId="21088" hidden="1" xr:uid="{00000000-0005-0000-0000-0000F7530000}"/>
    <cellStyle name="Comma [0] 7340" xfId="50475" hidden="1" xr:uid="{00000000-0005-0000-0000-0000F8530000}"/>
    <cellStyle name="Comma [0] 7341" xfId="21090" hidden="1" xr:uid="{00000000-0005-0000-0000-0000F9530000}"/>
    <cellStyle name="Comma [0] 7341" xfId="50477" hidden="1" xr:uid="{00000000-0005-0000-0000-0000FA530000}"/>
    <cellStyle name="Comma [0] 7342" xfId="17692" hidden="1" xr:uid="{00000000-0005-0000-0000-0000FB530000}"/>
    <cellStyle name="Comma [0] 7342" xfId="47079" hidden="1" xr:uid="{00000000-0005-0000-0000-0000FC530000}"/>
    <cellStyle name="Comma [0] 7343" xfId="17700" hidden="1" xr:uid="{00000000-0005-0000-0000-0000FD530000}"/>
    <cellStyle name="Comma [0] 7343" xfId="47087" hidden="1" xr:uid="{00000000-0005-0000-0000-0000FE530000}"/>
    <cellStyle name="Comma [0] 7344" xfId="21101" hidden="1" xr:uid="{00000000-0005-0000-0000-0000FF530000}"/>
    <cellStyle name="Comma [0] 7344" xfId="50488" hidden="1" xr:uid="{00000000-0005-0000-0000-000000540000}"/>
    <cellStyle name="Comma [0] 7345" xfId="21110" hidden="1" xr:uid="{00000000-0005-0000-0000-000001540000}"/>
    <cellStyle name="Comma [0] 7345" xfId="50497" hidden="1" xr:uid="{00000000-0005-0000-0000-000002540000}"/>
    <cellStyle name="Comma [0] 7346" xfId="21121" hidden="1" xr:uid="{00000000-0005-0000-0000-000003540000}"/>
    <cellStyle name="Comma [0] 7346" xfId="50508" hidden="1" xr:uid="{00000000-0005-0000-0000-000004540000}"/>
    <cellStyle name="Comma [0] 7347" xfId="21127" hidden="1" xr:uid="{00000000-0005-0000-0000-000005540000}"/>
    <cellStyle name="Comma [0] 7347" xfId="50514" hidden="1" xr:uid="{00000000-0005-0000-0000-000006540000}"/>
    <cellStyle name="Comma [0] 7348" xfId="21109" hidden="1" xr:uid="{00000000-0005-0000-0000-000007540000}"/>
    <cellStyle name="Comma [0] 7348" xfId="50496" hidden="1" xr:uid="{00000000-0005-0000-0000-000008540000}"/>
    <cellStyle name="Comma [0] 7349" xfId="21119" hidden="1" xr:uid="{00000000-0005-0000-0000-000009540000}"/>
    <cellStyle name="Comma [0] 7349" xfId="50506" hidden="1" xr:uid="{00000000-0005-0000-0000-00000A540000}"/>
    <cellStyle name="Comma [0] 735" xfId="5939" hidden="1" xr:uid="{00000000-0005-0000-0000-00000B540000}"/>
    <cellStyle name="Comma [0] 735" xfId="35327" hidden="1" xr:uid="{00000000-0005-0000-0000-00000C540000}"/>
    <cellStyle name="Comma [0] 7350" xfId="21139" hidden="1" xr:uid="{00000000-0005-0000-0000-00000D540000}"/>
    <cellStyle name="Comma [0] 7350" xfId="50526" hidden="1" xr:uid="{00000000-0005-0000-0000-00000E540000}"/>
    <cellStyle name="Comma [0] 7351" xfId="21141" hidden="1" xr:uid="{00000000-0005-0000-0000-00000F540000}"/>
    <cellStyle name="Comma [0] 7351" xfId="50528" hidden="1" xr:uid="{00000000-0005-0000-0000-000010540000}"/>
    <cellStyle name="Comma [0] 7352" xfId="21092" hidden="1" xr:uid="{00000000-0005-0000-0000-000011540000}"/>
    <cellStyle name="Comma [0] 7352" xfId="50479" hidden="1" xr:uid="{00000000-0005-0000-0000-000012540000}"/>
    <cellStyle name="Comma [0] 7353" xfId="17698" hidden="1" xr:uid="{00000000-0005-0000-0000-000013540000}"/>
    <cellStyle name="Comma [0] 7353" xfId="47085" hidden="1" xr:uid="{00000000-0005-0000-0000-000014540000}"/>
    <cellStyle name="Comma [0] 7354" xfId="21095" hidden="1" xr:uid="{00000000-0005-0000-0000-000015540000}"/>
    <cellStyle name="Comma [0] 7354" xfId="50482" hidden="1" xr:uid="{00000000-0005-0000-0000-000016540000}"/>
    <cellStyle name="Comma [0] 7355" xfId="17694" hidden="1" xr:uid="{00000000-0005-0000-0000-000017540000}"/>
    <cellStyle name="Comma [0] 7355" xfId="47081" hidden="1" xr:uid="{00000000-0005-0000-0000-000018540000}"/>
    <cellStyle name="Comma [0] 7356" xfId="17693" hidden="1" xr:uid="{00000000-0005-0000-0000-000019540000}"/>
    <cellStyle name="Comma [0] 7356" xfId="47080" hidden="1" xr:uid="{00000000-0005-0000-0000-00001A540000}"/>
    <cellStyle name="Comma [0] 7357" xfId="21146" hidden="1" xr:uid="{00000000-0005-0000-0000-00001B540000}"/>
    <cellStyle name="Comma [0] 7357" xfId="50533" hidden="1" xr:uid="{00000000-0005-0000-0000-00001C540000}"/>
    <cellStyle name="Comma [0] 7358" xfId="17701" hidden="1" xr:uid="{00000000-0005-0000-0000-00001D540000}"/>
    <cellStyle name="Comma [0] 7358" xfId="47088" hidden="1" xr:uid="{00000000-0005-0000-0000-00001E540000}"/>
    <cellStyle name="Comma [0] 7359" xfId="17695" hidden="1" xr:uid="{00000000-0005-0000-0000-00001F540000}"/>
    <cellStyle name="Comma [0] 7359" xfId="47082" hidden="1" xr:uid="{00000000-0005-0000-0000-000020540000}"/>
    <cellStyle name="Comma [0] 736" xfId="5807" hidden="1" xr:uid="{00000000-0005-0000-0000-000021540000}"/>
    <cellStyle name="Comma [0] 736" xfId="35195" hidden="1" xr:uid="{00000000-0005-0000-0000-000022540000}"/>
    <cellStyle name="Comma [0] 7360" xfId="21158" hidden="1" xr:uid="{00000000-0005-0000-0000-000023540000}"/>
    <cellStyle name="Comma [0] 7360" xfId="50545" hidden="1" xr:uid="{00000000-0005-0000-0000-000024540000}"/>
    <cellStyle name="Comma [0] 7361" xfId="21160" hidden="1" xr:uid="{00000000-0005-0000-0000-000025540000}"/>
    <cellStyle name="Comma [0] 7361" xfId="50547" hidden="1" xr:uid="{00000000-0005-0000-0000-000026540000}"/>
    <cellStyle name="Comma [0] 7362" xfId="21149" hidden="1" xr:uid="{00000000-0005-0000-0000-000027540000}"/>
    <cellStyle name="Comma [0] 7362" xfId="50536" hidden="1" xr:uid="{00000000-0005-0000-0000-000028540000}"/>
    <cellStyle name="Comma [0] 7363" xfId="21157" hidden="1" xr:uid="{00000000-0005-0000-0000-000029540000}"/>
    <cellStyle name="Comma [0] 7363" xfId="50544" hidden="1" xr:uid="{00000000-0005-0000-0000-00002A540000}"/>
    <cellStyle name="Comma [0] 7364" xfId="17697" hidden="1" xr:uid="{00000000-0005-0000-0000-00002B540000}"/>
    <cellStyle name="Comma [0] 7364" xfId="47084" hidden="1" xr:uid="{00000000-0005-0000-0000-00002C540000}"/>
    <cellStyle name="Comma [0] 7365" xfId="21143" hidden="1" xr:uid="{00000000-0005-0000-0000-00002D540000}"/>
    <cellStyle name="Comma [0] 7365" xfId="50530" hidden="1" xr:uid="{00000000-0005-0000-0000-00002E540000}"/>
    <cellStyle name="Comma [0] 7366" xfId="21176" hidden="1" xr:uid="{00000000-0005-0000-0000-00002F540000}"/>
    <cellStyle name="Comma [0] 7366" xfId="50563" hidden="1" xr:uid="{00000000-0005-0000-0000-000030540000}"/>
    <cellStyle name="Comma [0] 7367" xfId="21184" hidden="1" xr:uid="{00000000-0005-0000-0000-000031540000}"/>
    <cellStyle name="Comma [0] 7367" xfId="50571" hidden="1" xr:uid="{00000000-0005-0000-0000-000032540000}"/>
    <cellStyle name="Comma [0] 7368" xfId="21093" hidden="1" xr:uid="{00000000-0005-0000-0000-000033540000}"/>
    <cellStyle name="Comma [0] 7368" xfId="50480" hidden="1" xr:uid="{00000000-0005-0000-0000-000034540000}"/>
    <cellStyle name="Comma [0] 7369" xfId="21172" hidden="1" xr:uid="{00000000-0005-0000-0000-000035540000}"/>
    <cellStyle name="Comma [0] 7369" xfId="50559" hidden="1" xr:uid="{00000000-0005-0000-0000-000036540000}"/>
    <cellStyle name="Comma [0] 737" xfId="5927" hidden="1" xr:uid="{00000000-0005-0000-0000-000037540000}"/>
    <cellStyle name="Comma [0] 737" xfId="35315" hidden="1" xr:uid="{00000000-0005-0000-0000-000038540000}"/>
    <cellStyle name="Comma [0] 7370" xfId="21193" hidden="1" xr:uid="{00000000-0005-0000-0000-000039540000}"/>
    <cellStyle name="Comma [0] 7370" xfId="50580" hidden="1" xr:uid="{00000000-0005-0000-0000-00003A540000}"/>
    <cellStyle name="Comma [0] 7371" xfId="21195" hidden="1" xr:uid="{00000000-0005-0000-0000-00003B540000}"/>
    <cellStyle name="Comma [0] 7371" xfId="50582" hidden="1" xr:uid="{00000000-0005-0000-0000-00003C540000}"/>
    <cellStyle name="Comma [0] 7372" xfId="21154" hidden="1" xr:uid="{00000000-0005-0000-0000-00003D540000}"/>
    <cellStyle name="Comma [0] 7372" xfId="50541" hidden="1" xr:uid="{00000000-0005-0000-0000-00003E540000}"/>
    <cellStyle name="Comma [0] 7373" xfId="21099" hidden="1" xr:uid="{00000000-0005-0000-0000-00003F540000}"/>
    <cellStyle name="Comma [0] 7373" xfId="50486" hidden="1" xr:uid="{00000000-0005-0000-0000-000040540000}"/>
    <cellStyle name="Comma [0] 7374" xfId="21152" hidden="1" xr:uid="{00000000-0005-0000-0000-000041540000}"/>
    <cellStyle name="Comma [0] 7374" xfId="50539" hidden="1" xr:uid="{00000000-0005-0000-0000-000042540000}"/>
    <cellStyle name="Comma [0] 7375" xfId="21136" hidden="1" xr:uid="{00000000-0005-0000-0000-000043540000}"/>
    <cellStyle name="Comma [0] 7375" xfId="50523" hidden="1" xr:uid="{00000000-0005-0000-0000-000044540000}"/>
    <cellStyle name="Comma [0] 7376" xfId="21132" hidden="1" xr:uid="{00000000-0005-0000-0000-000045540000}"/>
    <cellStyle name="Comma [0] 7376" xfId="50519" hidden="1" xr:uid="{00000000-0005-0000-0000-000046540000}"/>
    <cellStyle name="Comma [0] 7377" xfId="21203" hidden="1" xr:uid="{00000000-0005-0000-0000-000047540000}"/>
    <cellStyle name="Comma [0] 7377" xfId="50590" hidden="1" xr:uid="{00000000-0005-0000-0000-000048540000}"/>
    <cellStyle name="Comma [0] 7378" xfId="17689" hidden="1" xr:uid="{00000000-0005-0000-0000-000049540000}"/>
    <cellStyle name="Comma [0] 7378" xfId="47076" hidden="1" xr:uid="{00000000-0005-0000-0000-00004A540000}"/>
    <cellStyle name="Comma [0] 7379" xfId="17729" hidden="1" xr:uid="{00000000-0005-0000-0000-00004B540000}"/>
    <cellStyle name="Comma [0] 7379" xfId="47116" hidden="1" xr:uid="{00000000-0005-0000-0000-00004C540000}"/>
    <cellStyle name="Comma [0] 738" xfId="5867" hidden="1" xr:uid="{00000000-0005-0000-0000-00004D540000}"/>
    <cellStyle name="Comma [0] 738" xfId="35255" hidden="1" xr:uid="{00000000-0005-0000-0000-00004E540000}"/>
    <cellStyle name="Comma [0] 7380" xfId="21211" hidden="1" xr:uid="{00000000-0005-0000-0000-00004F540000}"/>
    <cellStyle name="Comma [0] 7380" xfId="50598" hidden="1" xr:uid="{00000000-0005-0000-0000-000050540000}"/>
    <cellStyle name="Comma [0] 7381" xfId="21213" hidden="1" xr:uid="{00000000-0005-0000-0000-000051540000}"/>
    <cellStyle name="Comma [0] 7381" xfId="50600" hidden="1" xr:uid="{00000000-0005-0000-0000-000052540000}"/>
    <cellStyle name="Comma [0] 7382" xfId="21162" hidden="1" xr:uid="{00000000-0005-0000-0000-000053540000}"/>
    <cellStyle name="Comma [0] 7382" xfId="50549" hidden="1" xr:uid="{00000000-0005-0000-0000-000054540000}"/>
    <cellStyle name="Comma [0] 7383" xfId="21138" hidden="1" xr:uid="{00000000-0005-0000-0000-000055540000}"/>
    <cellStyle name="Comma [0] 7383" xfId="50525" hidden="1" xr:uid="{00000000-0005-0000-0000-000056540000}"/>
    <cellStyle name="Comma [0] 7384" xfId="21173" hidden="1" xr:uid="{00000000-0005-0000-0000-000057540000}"/>
    <cellStyle name="Comma [0] 7384" xfId="50560" hidden="1" xr:uid="{00000000-0005-0000-0000-000058540000}"/>
    <cellStyle name="Comma [0] 7385" xfId="21105" hidden="1" xr:uid="{00000000-0005-0000-0000-000059540000}"/>
    <cellStyle name="Comma [0] 7385" xfId="50492" hidden="1" xr:uid="{00000000-0005-0000-0000-00005A540000}"/>
    <cellStyle name="Comma [0] 7386" xfId="21175" hidden="1" xr:uid="{00000000-0005-0000-0000-00005B540000}"/>
    <cellStyle name="Comma [0] 7386" xfId="50562" hidden="1" xr:uid="{00000000-0005-0000-0000-00005C540000}"/>
    <cellStyle name="Comma [0] 7387" xfId="21220" hidden="1" xr:uid="{00000000-0005-0000-0000-00005D540000}"/>
    <cellStyle name="Comma [0] 7387" xfId="50607" hidden="1" xr:uid="{00000000-0005-0000-0000-00005E540000}"/>
    <cellStyle name="Comma [0] 7388" xfId="21163" hidden="1" xr:uid="{00000000-0005-0000-0000-00005F540000}"/>
    <cellStyle name="Comma [0] 7388" xfId="50550" hidden="1" xr:uid="{00000000-0005-0000-0000-000060540000}"/>
    <cellStyle name="Comma [0] 7389" xfId="21120" hidden="1" xr:uid="{00000000-0005-0000-0000-000061540000}"/>
    <cellStyle name="Comma [0] 7389" xfId="50507" hidden="1" xr:uid="{00000000-0005-0000-0000-000062540000}"/>
    <cellStyle name="Comma [0] 739" xfId="5901" hidden="1" xr:uid="{00000000-0005-0000-0000-000063540000}"/>
    <cellStyle name="Comma [0] 739" xfId="35289" hidden="1" xr:uid="{00000000-0005-0000-0000-000064540000}"/>
    <cellStyle name="Comma [0] 7390" xfId="21226" hidden="1" xr:uid="{00000000-0005-0000-0000-000065540000}"/>
    <cellStyle name="Comma [0] 7390" xfId="50613" hidden="1" xr:uid="{00000000-0005-0000-0000-000066540000}"/>
    <cellStyle name="Comma [0] 7391" xfId="21228" hidden="1" xr:uid="{00000000-0005-0000-0000-000067540000}"/>
    <cellStyle name="Comma [0] 7391" xfId="50615" hidden="1" xr:uid="{00000000-0005-0000-0000-000068540000}"/>
    <cellStyle name="Comma [0] 7392" xfId="21181" hidden="1" xr:uid="{00000000-0005-0000-0000-000069540000}"/>
    <cellStyle name="Comma [0] 7392" xfId="50568" hidden="1" xr:uid="{00000000-0005-0000-0000-00006A540000}"/>
    <cellStyle name="Comma [0] 7393" xfId="21187" hidden="1" xr:uid="{00000000-0005-0000-0000-00006B540000}"/>
    <cellStyle name="Comma [0] 7393" xfId="50574" hidden="1" xr:uid="{00000000-0005-0000-0000-00006C540000}"/>
    <cellStyle name="Comma [0] 7394" xfId="17719" hidden="1" xr:uid="{00000000-0005-0000-0000-00006D540000}"/>
    <cellStyle name="Comma [0] 7394" xfId="47106" hidden="1" xr:uid="{00000000-0005-0000-0000-00006E540000}"/>
    <cellStyle name="Comma [0] 7395" xfId="21137" hidden="1" xr:uid="{00000000-0005-0000-0000-00006F540000}"/>
    <cellStyle name="Comma [0] 7395" xfId="50524" hidden="1" xr:uid="{00000000-0005-0000-0000-000070540000}"/>
    <cellStyle name="Comma [0] 7396" xfId="21145" hidden="1" xr:uid="{00000000-0005-0000-0000-000071540000}"/>
    <cellStyle name="Comma [0] 7396" xfId="50532" hidden="1" xr:uid="{00000000-0005-0000-0000-000072540000}"/>
    <cellStyle name="Comma [0] 7397" xfId="21234" hidden="1" xr:uid="{00000000-0005-0000-0000-000073540000}"/>
    <cellStyle name="Comma [0] 7397" xfId="50621" hidden="1" xr:uid="{00000000-0005-0000-0000-000074540000}"/>
    <cellStyle name="Comma [0] 7398" xfId="21148" hidden="1" xr:uid="{00000000-0005-0000-0000-000075540000}"/>
    <cellStyle name="Comma [0] 7398" xfId="50535" hidden="1" xr:uid="{00000000-0005-0000-0000-000076540000}"/>
    <cellStyle name="Comma [0] 7399" xfId="21108" hidden="1" xr:uid="{00000000-0005-0000-0000-000077540000}"/>
    <cellStyle name="Comma [0] 7399" xfId="50495" hidden="1" xr:uid="{00000000-0005-0000-0000-000078540000}"/>
    <cellStyle name="Comma [0] 74" xfId="4631" hidden="1" xr:uid="{00000000-0005-0000-0000-000079540000}"/>
    <cellStyle name="Comma [0] 74" xfId="34019" hidden="1" xr:uid="{00000000-0005-0000-0000-00007A540000}"/>
    <cellStyle name="Comma [0] 740" xfId="5914" hidden="1" xr:uid="{00000000-0005-0000-0000-00007B540000}"/>
    <cellStyle name="Comma [0] 740" xfId="35302" hidden="1" xr:uid="{00000000-0005-0000-0000-00007C540000}"/>
    <cellStyle name="Comma [0] 7400" xfId="21239" hidden="1" xr:uid="{00000000-0005-0000-0000-00007D540000}"/>
    <cellStyle name="Comma [0] 7400" xfId="50626" hidden="1" xr:uid="{00000000-0005-0000-0000-00007E540000}"/>
    <cellStyle name="Comma [0] 7401" xfId="21241" hidden="1" xr:uid="{00000000-0005-0000-0000-00007F540000}"/>
    <cellStyle name="Comma [0] 7401" xfId="50628" hidden="1" xr:uid="{00000000-0005-0000-0000-000080540000}"/>
    <cellStyle name="Comma [0] 7402" xfId="21200" hidden="1" xr:uid="{00000000-0005-0000-0000-000081540000}"/>
    <cellStyle name="Comma [0] 7402" xfId="50587" hidden="1" xr:uid="{00000000-0005-0000-0000-000082540000}"/>
    <cellStyle name="Comma [0] 7403" xfId="21206" hidden="1" xr:uid="{00000000-0005-0000-0000-000083540000}"/>
    <cellStyle name="Comma [0] 7403" xfId="50593" hidden="1" xr:uid="{00000000-0005-0000-0000-000084540000}"/>
    <cellStyle name="Comma [0] 7404" xfId="21107" hidden="1" xr:uid="{00000000-0005-0000-0000-000085540000}"/>
    <cellStyle name="Comma [0] 7404" xfId="50494" hidden="1" xr:uid="{00000000-0005-0000-0000-000086540000}"/>
    <cellStyle name="Comma [0] 7405" xfId="21188" hidden="1" xr:uid="{00000000-0005-0000-0000-000087540000}"/>
    <cellStyle name="Comma [0] 7405" xfId="50575" hidden="1" xr:uid="{00000000-0005-0000-0000-000088540000}"/>
    <cellStyle name="Comma [0] 7406" xfId="21167" hidden="1" xr:uid="{00000000-0005-0000-0000-000089540000}"/>
    <cellStyle name="Comma [0] 7406" xfId="50554" hidden="1" xr:uid="{00000000-0005-0000-0000-00008A540000}"/>
    <cellStyle name="Comma [0] 7407" xfId="21245" hidden="1" xr:uid="{00000000-0005-0000-0000-00008B540000}"/>
    <cellStyle name="Comma [0] 7407" xfId="50632" hidden="1" xr:uid="{00000000-0005-0000-0000-00008C540000}"/>
    <cellStyle name="Comma [0] 7408" xfId="21186" hidden="1" xr:uid="{00000000-0005-0000-0000-00008D540000}"/>
    <cellStyle name="Comma [0] 7408" xfId="50573" hidden="1" xr:uid="{00000000-0005-0000-0000-00008E540000}"/>
    <cellStyle name="Comma [0] 7409" xfId="21124" hidden="1" xr:uid="{00000000-0005-0000-0000-00008F540000}"/>
    <cellStyle name="Comma [0] 7409" xfId="50511" hidden="1" xr:uid="{00000000-0005-0000-0000-000090540000}"/>
    <cellStyle name="Comma [0] 741" xfId="5942" hidden="1" xr:uid="{00000000-0005-0000-0000-000091540000}"/>
    <cellStyle name="Comma [0] 741" xfId="35330" hidden="1" xr:uid="{00000000-0005-0000-0000-000092540000}"/>
    <cellStyle name="Comma [0] 7410" xfId="21252" hidden="1" xr:uid="{00000000-0005-0000-0000-000093540000}"/>
    <cellStyle name="Comma [0] 7410" xfId="50639" hidden="1" xr:uid="{00000000-0005-0000-0000-000094540000}"/>
    <cellStyle name="Comma [0] 7411" xfId="21254" hidden="1" xr:uid="{00000000-0005-0000-0000-000095540000}"/>
    <cellStyle name="Comma [0] 7411" xfId="50641" hidden="1" xr:uid="{00000000-0005-0000-0000-000096540000}"/>
    <cellStyle name="Comma [0] 7412" xfId="21218" hidden="1" xr:uid="{00000000-0005-0000-0000-000097540000}"/>
    <cellStyle name="Comma [0] 7412" xfId="50605" hidden="1" xr:uid="{00000000-0005-0000-0000-000098540000}"/>
    <cellStyle name="Comma [0] 7413" xfId="21223" hidden="1" xr:uid="{00000000-0005-0000-0000-000099540000}"/>
    <cellStyle name="Comma [0] 7413" xfId="50610" hidden="1" xr:uid="{00000000-0005-0000-0000-00009A540000}"/>
    <cellStyle name="Comma [0] 7414" xfId="17684" hidden="1" xr:uid="{00000000-0005-0000-0000-00009B540000}"/>
    <cellStyle name="Comma [0] 7414" xfId="47071" hidden="1" xr:uid="{00000000-0005-0000-0000-00009C540000}"/>
    <cellStyle name="Comma [0] 7415" xfId="21207" hidden="1" xr:uid="{00000000-0005-0000-0000-00009D540000}"/>
    <cellStyle name="Comma [0] 7415" xfId="50594" hidden="1" xr:uid="{00000000-0005-0000-0000-00009E540000}"/>
    <cellStyle name="Comma [0] 7416" xfId="21112" hidden="1" xr:uid="{00000000-0005-0000-0000-00009F540000}"/>
    <cellStyle name="Comma [0] 7416" xfId="50499" hidden="1" xr:uid="{00000000-0005-0000-0000-0000A0540000}"/>
    <cellStyle name="Comma [0] 7417" xfId="21258" hidden="1" xr:uid="{00000000-0005-0000-0000-0000A1540000}"/>
    <cellStyle name="Comma [0] 7417" xfId="50645" hidden="1" xr:uid="{00000000-0005-0000-0000-0000A2540000}"/>
    <cellStyle name="Comma [0] 7418" xfId="21205" hidden="1" xr:uid="{00000000-0005-0000-0000-0000A3540000}"/>
    <cellStyle name="Comma [0] 7418" xfId="50592" hidden="1" xr:uid="{00000000-0005-0000-0000-0000A4540000}"/>
    <cellStyle name="Comma [0] 7419" xfId="21144" hidden="1" xr:uid="{00000000-0005-0000-0000-0000A5540000}"/>
    <cellStyle name="Comma [0] 7419" xfId="50531" hidden="1" xr:uid="{00000000-0005-0000-0000-0000A6540000}"/>
    <cellStyle name="Comma [0] 742" xfId="5905" hidden="1" xr:uid="{00000000-0005-0000-0000-0000A7540000}"/>
    <cellStyle name="Comma [0] 742" xfId="35293" hidden="1" xr:uid="{00000000-0005-0000-0000-0000A8540000}"/>
    <cellStyle name="Comma [0] 7420" xfId="21262" hidden="1" xr:uid="{00000000-0005-0000-0000-0000A9540000}"/>
    <cellStyle name="Comma [0] 7420" xfId="50649" hidden="1" xr:uid="{00000000-0005-0000-0000-0000AA540000}"/>
    <cellStyle name="Comma [0] 7421" xfId="21264" hidden="1" xr:uid="{00000000-0005-0000-0000-0000AB540000}"/>
    <cellStyle name="Comma [0] 7421" xfId="50651" hidden="1" xr:uid="{00000000-0005-0000-0000-0000AC540000}"/>
    <cellStyle name="Comma [0] 7422" xfId="21232" hidden="1" xr:uid="{00000000-0005-0000-0000-0000AD540000}"/>
    <cellStyle name="Comma [0] 7422" xfId="50619" hidden="1" xr:uid="{00000000-0005-0000-0000-0000AE540000}"/>
    <cellStyle name="Comma [0] 7423" xfId="21236" hidden="1" xr:uid="{00000000-0005-0000-0000-0000AF540000}"/>
    <cellStyle name="Comma [0] 7423" xfId="50623" hidden="1" xr:uid="{00000000-0005-0000-0000-0000B0540000}"/>
    <cellStyle name="Comma [0] 7424" xfId="21126" hidden="1" xr:uid="{00000000-0005-0000-0000-0000B1540000}"/>
    <cellStyle name="Comma [0] 7424" xfId="50513" hidden="1" xr:uid="{00000000-0005-0000-0000-0000B2540000}"/>
    <cellStyle name="Comma [0] 7425" xfId="21224" hidden="1" xr:uid="{00000000-0005-0000-0000-0000B3540000}"/>
    <cellStyle name="Comma [0] 7425" xfId="50611" hidden="1" xr:uid="{00000000-0005-0000-0000-0000B4540000}"/>
    <cellStyle name="Comma [0] 7426" xfId="21116" hidden="1" xr:uid="{00000000-0005-0000-0000-0000B5540000}"/>
    <cellStyle name="Comma [0] 7426" xfId="50503" hidden="1" xr:uid="{00000000-0005-0000-0000-0000B6540000}"/>
    <cellStyle name="Comma [0] 7427" xfId="21268" hidden="1" xr:uid="{00000000-0005-0000-0000-0000B7540000}"/>
    <cellStyle name="Comma [0] 7427" xfId="50655" hidden="1" xr:uid="{00000000-0005-0000-0000-0000B8540000}"/>
    <cellStyle name="Comma [0] 7428" xfId="21222" hidden="1" xr:uid="{00000000-0005-0000-0000-0000B9540000}"/>
    <cellStyle name="Comma [0] 7428" xfId="50609" hidden="1" xr:uid="{00000000-0005-0000-0000-0000BA540000}"/>
    <cellStyle name="Comma [0] 7429" xfId="21191" hidden="1" xr:uid="{00000000-0005-0000-0000-0000BB540000}"/>
    <cellStyle name="Comma [0] 7429" xfId="50578" hidden="1" xr:uid="{00000000-0005-0000-0000-0000BC540000}"/>
    <cellStyle name="Comma [0] 743" xfId="5865" hidden="1" xr:uid="{00000000-0005-0000-0000-0000BD540000}"/>
    <cellStyle name="Comma [0] 743" xfId="35253" hidden="1" xr:uid="{00000000-0005-0000-0000-0000BE540000}"/>
    <cellStyle name="Comma [0] 7430" xfId="21272" hidden="1" xr:uid="{00000000-0005-0000-0000-0000BF540000}"/>
    <cellStyle name="Comma [0] 7430" xfId="50659" hidden="1" xr:uid="{00000000-0005-0000-0000-0000C0540000}"/>
    <cellStyle name="Comma [0] 7431" xfId="21274" hidden="1" xr:uid="{00000000-0005-0000-0000-0000C1540000}"/>
    <cellStyle name="Comma [0] 7431" xfId="50661" hidden="1" xr:uid="{00000000-0005-0000-0000-0000C2540000}"/>
    <cellStyle name="Comma [0] 7432" xfId="21260" hidden="1" xr:uid="{00000000-0005-0000-0000-0000C3540000}"/>
    <cellStyle name="Comma [0] 7432" xfId="50647" hidden="1" xr:uid="{00000000-0005-0000-0000-0000C4540000}"/>
    <cellStyle name="Comma [0] 7433" xfId="21247" hidden="1" xr:uid="{00000000-0005-0000-0000-0000C5540000}"/>
    <cellStyle name="Comma [0] 7433" xfId="50634" hidden="1" xr:uid="{00000000-0005-0000-0000-0000C6540000}"/>
    <cellStyle name="Comma [0] 7434" xfId="21271" hidden="1" xr:uid="{00000000-0005-0000-0000-0000C7540000}"/>
    <cellStyle name="Comma [0] 7434" xfId="50658" hidden="1" xr:uid="{00000000-0005-0000-0000-0000C8540000}"/>
    <cellStyle name="Comma [0] 7435" xfId="21237" hidden="1" xr:uid="{00000000-0005-0000-0000-0000C9540000}"/>
    <cellStyle name="Comma [0] 7435" xfId="50624" hidden="1" xr:uid="{00000000-0005-0000-0000-0000CA540000}"/>
    <cellStyle name="Comma [0] 7436" xfId="21209" hidden="1" xr:uid="{00000000-0005-0000-0000-0000CB540000}"/>
    <cellStyle name="Comma [0] 7436" xfId="50596" hidden="1" xr:uid="{00000000-0005-0000-0000-0000CC540000}"/>
    <cellStyle name="Comma [0] 7437" xfId="21276" hidden="1" xr:uid="{00000000-0005-0000-0000-0000CD540000}"/>
    <cellStyle name="Comma [0] 7437" xfId="50663" hidden="1" xr:uid="{00000000-0005-0000-0000-0000CE540000}"/>
    <cellStyle name="Comma [0] 7438" xfId="21233" hidden="1" xr:uid="{00000000-0005-0000-0000-0000CF540000}"/>
    <cellStyle name="Comma [0] 7438" xfId="50620" hidden="1" xr:uid="{00000000-0005-0000-0000-0000D0540000}"/>
    <cellStyle name="Comma [0] 7439" xfId="21267" hidden="1" xr:uid="{00000000-0005-0000-0000-0000D1540000}"/>
    <cellStyle name="Comma [0] 7439" xfId="50654" hidden="1" xr:uid="{00000000-0005-0000-0000-0000D2540000}"/>
    <cellStyle name="Comma [0] 744" xfId="5944" hidden="1" xr:uid="{00000000-0005-0000-0000-0000D3540000}"/>
    <cellStyle name="Comma [0] 744" xfId="35332" hidden="1" xr:uid="{00000000-0005-0000-0000-0000D4540000}"/>
    <cellStyle name="Comma [0] 7440" xfId="21280" hidden="1" xr:uid="{00000000-0005-0000-0000-0000D5540000}"/>
    <cellStyle name="Comma [0] 7440" xfId="50667" hidden="1" xr:uid="{00000000-0005-0000-0000-0000D6540000}"/>
    <cellStyle name="Comma [0] 7441" xfId="21282" hidden="1" xr:uid="{00000000-0005-0000-0000-0000D7540000}"/>
    <cellStyle name="Comma [0] 7441" xfId="50669" hidden="1" xr:uid="{00000000-0005-0000-0000-0000D8540000}"/>
    <cellStyle name="Comma [0] 7442" xfId="21150" hidden="1" xr:uid="{00000000-0005-0000-0000-0000D9540000}"/>
    <cellStyle name="Comma [0] 7442" xfId="50537" hidden="1" xr:uid="{00000000-0005-0000-0000-0000DA540000}"/>
    <cellStyle name="Comma [0] 7443" xfId="21270" hidden="1" xr:uid="{00000000-0005-0000-0000-0000DB540000}"/>
    <cellStyle name="Comma [0] 7443" xfId="50657" hidden="1" xr:uid="{00000000-0005-0000-0000-0000DC540000}"/>
    <cellStyle name="Comma [0] 7444" xfId="21210" hidden="1" xr:uid="{00000000-0005-0000-0000-0000DD540000}"/>
    <cellStyle name="Comma [0] 7444" xfId="50597" hidden="1" xr:uid="{00000000-0005-0000-0000-0000DE540000}"/>
    <cellStyle name="Comma [0] 7445" xfId="21244" hidden="1" xr:uid="{00000000-0005-0000-0000-0000DF540000}"/>
    <cellStyle name="Comma [0] 7445" xfId="50631" hidden="1" xr:uid="{00000000-0005-0000-0000-0000E0540000}"/>
    <cellStyle name="Comma [0] 7446" xfId="21257" hidden="1" xr:uid="{00000000-0005-0000-0000-0000E1540000}"/>
    <cellStyle name="Comma [0] 7446" xfId="50644" hidden="1" xr:uid="{00000000-0005-0000-0000-0000E2540000}"/>
    <cellStyle name="Comma [0] 7447" xfId="21285" hidden="1" xr:uid="{00000000-0005-0000-0000-0000E3540000}"/>
    <cellStyle name="Comma [0] 7447" xfId="50672" hidden="1" xr:uid="{00000000-0005-0000-0000-0000E4540000}"/>
    <cellStyle name="Comma [0] 7448" xfId="21248" hidden="1" xr:uid="{00000000-0005-0000-0000-0000E5540000}"/>
    <cellStyle name="Comma [0] 7448" xfId="50635" hidden="1" xr:uid="{00000000-0005-0000-0000-0000E6540000}"/>
    <cellStyle name="Comma [0] 7449" xfId="21208" hidden="1" xr:uid="{00000000-0005-0000-0000-0000E7540000}"/>
    <cellStyle name="Comma [0] 7449" xfId="50595" hidden="1" xr:uid="{00000000-0005-0000-0000-0000E8540000}"/>
    <cellStyle name="Comma [0] 745" xfId="5946" hidden="1" xr:uid="{00000000-0005-0000-0000-0000E9540000}"/>
    <cellStyle name="Comma [0] 745" xfId="35334" hidden="1" xr:uid="{00000000-0005-0000-0000-0000EA540000}"/>
    <cellStyle name="Comma [0] 7450" xfId="21287" hidden="1" xr:uid="{00000000-0005-0000-0000-0000EB540000}"/>
    <cellStyle name="Comma [0] 7450" xfId="50674" hidden="1" xr:uid="{00000000-0005-0000-0000-0000EC540000}"/>
    <cellStyle name="Comma [0] 7451" xfId="21289" hidden="1" xr:uid="{00000000-0005-0000-0000-0000ED540000}"/>
    <cellStyle name="Comma [0] 7451" xfId="50676" hidden="1" xr:uid="{00000000-0005-0000-0000-0000EE540000}"/>
    <cellStyle name="Comma [0] 7452" xfId="21346" hidden="1" xr:uid="{00000000-0005-0000-0000-0000EF540000}"/>
    <cellStyle name="Comma [0] 7452" xfId="50733" hidden="1" xr:uid="{00000000-0005-0000-0000-0000F0540000}"/>
    <cellStyle name="Comma [0] 7453" xfId="21365" hidden="1" xr:uid="{00000000-0005-0000-0000-0000F1540000}"/>
    <cellStyle name="Comma [0] 7453" xfId="50752" hidden="1" xr:uid="{00000000-0005-0000-0000-0000F2540000}"/>
    <cellStyle name="Comma [0] 7454" xfId="21372" hidden="1" xr:uid="{00000000-0005-0000-0000-0000F3540000}"/>
    <cellStyle name="Comma [0] 7454" xfId="50759" hidden="1" xr:uid="{00000000-0005-0000-0000-0000F4540000}"/>
    <cellStyle name="Comma [0] 7455" xfId="21379" hidden="1" xr:uid="{00000000-0005-0000-0000-0000F5540000}"/>
    <cellStyle name="Comma [0] 7455" xfId="50766" hidden="1" xr:uid="{00000000-0005-0000-0000-0000F6540000}"/>
    <cellStyle name="Comma [0] 7456" xfId="21384" hidden="1" xr:uid="{00000000-0005-0000-0000-0000F7540000}"/>
    <cellStyle name="Comma [0] 7456" xfId="50771" hidden="1" xr:uid="{00000000-0005-0000-0000-0000F8540000}"/>
    <cellStyle name="Comma [0] 7457" xfId="21371" hidden="1" xr:uid="{00000000-0005-0000-0000-0000F9540000}"/>
    <cellStyle name="Comma [0] 7457" xfId="50758" hidden="1" xr:uid="{00000000-0005-0000-0000-0000FA540000}"/>
    <cellStyle name="Comma [0] 7458" xfId="21376" hidden="1" xr:uid="{00000000-0005-0000-0000-0000FB540000}"/>
    <cellStyle name="Comma [0] 7458" xfId="50763" hidden="1" xr:uid="{00000000-0005-0000-0000-0000FC540000}"/>
    <cellStyle name="Comma [0] 7459" xfId="21388" hidden="1" xr:uid="{00000000-0005-0000-0000-0000FD540000}"/>
    <cellStyle name="Comma [0] 7459" xfId="50775" hidden="1" xr:uid="{00000000-0005-0000-0000-0000FE540000}"/>
    <cellStyle name="Comma [0] 746" xfId="5458" hidden="1" xr:uid="{00000000-0005-0000-0000-0000FF540000}"/>
    <cellStyle name="Comma [0] 746" xfId="34846" hidden="1" xr:uid="{00000000-0005-0000-0000-000000550000}"/>
    <cellStyle name="Comma [0] 7460" xfId="21390" hidden="1" xr:uid="{00000000-0005-0000-0000-000001550000}"/>
    <cellStyle name="Comma [0] 7460" xfId="50777" hidden="1" xr:uid="{00000000-0005-0000-0000-000002550000}"/>
    <cellStyle name="Comma [0] 7461" xfId="21361" hidden="1" xr:uid="{00000000-0005-0000-0000-000003550000}"/>
    <cellStyle name="Comma [0] 7461" xfId="50748" hidden="1" xr:uid="{00000000-0005-0000-0000-000004550000}"/>
    <cellStyle name="Comma [0] 7462" xfId="21350" hidden="1" xr:uid="{00000000-0005-0000-0000-000005550000}"/>
    <cellStyle name="Comma [0] 7462" xfId="50737" hidden="1" xr:uid="{00000000-0005-0000-0000-000006550000}"/>
    <cellStyle name="Comma [0] 7463" xfId="21401" hidden="1" xr:uid="{00000000-0005-0000-0000-000007550000}"/>
    <cellStyle name="Comma [0] 7463" xfId="50788" hidden="1" xr:uid="{00000000-0005-0000-0000-000008550000}"/>
    <cellStyle name="Comma [0] 7464" xfId="21410" hidden="1" xr:uid="{00000000-0005-0000-0000-000009550000}"/>
    <cellStyle name="Comma [0] 7464" xfId="50797" hidden="1" xr:uid="{00000000-0005-0000-0000-00000A550000}"/>
    <cellStyle name="Comma [0] 7465" xfId="21421" hidden="1" xr:uid="{00000000-0005-0000-0000-00000B550000}"/>
    <cellStyle name="Comma [0] 7465" xfId="50808" hidden="1" xr:uid="{00000000-0005-0000-0000-00000C550000}"/>
    <cellStyle name="Comma [0] 7466" xfId="21427" hidden="1" xr:uid="{00000000-0005-0000-0000-00000D550000}"/>
    <cellStyle name="Comma [0] 7466" xfId="50814" hidden="1" xr:uid="{00000000-0005-0000-0000-00000E550000}"/>
    <cellStyle name="Comma [0] 7467" xfId="21409" hidden="1" xr:uid="{00000000-0005-0000-0000-00000F550000}"/>
    <cellStyle name="Comma [0] 7467" xfId="50796" hidden="1" xr:uid="{00000000-0005-0000-0000-000010550000}"/>
    <cellStyle name="Comma [0] 7468" xfId="21419" hidden="1" xr:uid="{00000000-0005-0000-0000-000011550000}"/>
    <cellStyle name="Comma [0] 7468" xfId="50806" hidden="1" xr:uid="{00000000-0005-0000-0000-000012550000}"/>
    <cellStyle name="Comma [0] 7469" xfId="21439" hidden="1" xr:uid="{00000000-0005-0000-0000-000013550000}"/>
    <cellStyle name="Comma [0] 7469" xfId="50826" hidden="1" xr:uid="{00000000-0005-0000-0000-000014550000}"/>
    <cellStyle name="Comma [0] 747" xfId="5455" hidden="1" xr:uid="{00000000-0005-0000-0000-000015550000}"/>
    <cellStyle name="Comma [0] 747" xfId="34843" hidden="1" xr:uid="{00000000-0005-0000-0000-000016550000}"/>
    <cellStyle name="Comma [0] 7470" xfId="21441" hidden="1" xr:uid="{00000000-0005-0000-0000-000017550000}"/>
    <cellStyle name="Comma [0] 7470" xfId="50828" hidden="1" xr:uid="{00000000-0005-0000-0000-000018550000}"/>
    <cellStyle name="Comma [0] 7471" xfId="21392" hidden="1" xr:uid="{00000000-0005-0000-0000-000019550000}"/>
    <cellStyle name="Comma [0] 7471" xfId="50779" hidden="1" xr:uid="{00000000-0005-0000-0000-00001A550000}"/>
    <cellStyle name="Comma [0] 7472" xfId="21353" hidden="1" xr:uid="{00000000-0005-0000-0000-00001B550000}"/>
    <cellStyle name="Comma [0] 7472" xfId="50740" hidden="1" xr:uid="{00000000-0005-0000-0000-00001C550000}"/>
    <cellStyle name="Comma [0] 7473" xfId="21395" hidden="1" xr:uid="{00000000-0005-0000-0000-00001D550000}"/>
    <cellStyle name="Comma [0] 7473" xfId="50782" hidden="1" xr:uid="{00000000-0005-0000-0000-00001E550000}"/>
    <cellStyle name="Comma [0] 7474" xfId="21358" hidden="1" xr:uid="{00000000-0005-0000-0000-00001F550000}"/>
    <cellStyle name="Comma [0] 7474" xfId="50745" hidden="1" xr:uid="{00000000-0005-0000-0000-000020550000}"/>
    <cellStyle name="Comma [0] 7475" xfId="21360" hidden="1" xr:uid="{00000000-0005-0000-0000-000021550000}"/>
    <cellStyle name="Comma [0] 7475" xfId="50747" hidden="1" xr:uid="{00000000-0005-0000-0000-000022550000}"/>
    <cellStyle name="Comma [0] 7476" xfId="21446" hidden="1" xr:uid="{00000000-0005-0000-0000-000023550000}"/>
    <cellStyle name="Comma [0] 7476" xfId="50833" hidden="1" xr:uid="{00000000-0005-0000-0000-000024550000}"/>
    <cellStyle name="Comma [0] 7477" xfId="21349" hidden="1" xr:uid="{00000000-0005-0000-0000-000025550000}"/>
    <cellStyle name="Comma [0] 7477" xfId="50736" hidden="1" xr:uid="{00000000-0005-0000-0000-000026550000}"/>
    <cellStyle name="Comma [0] 7478" xfId="21357" hidden="1" xr:uid="{00000000-0005-0000-0000-000027550000}"/>
    <cellStyle name="Comma [0] 7478" xfId="50744" hidden="1" xr:uid="{00000000-0005-0000-0000-000028550000}"/>
    <cellStyle name="Comma [0] 7479" xfId="21458" hidden="1" xr:uid="{00000000-0005-0000-0000-000029550000}"/>
    <cellStyle name="Comma [0] 7479" xfId="50845" hidden="1" xr:uid="{00000000-0005-0000-0000-00002A550000}"/>
    <cellStyle name="Comma [0] 748" xfId="5952" hidden="1" xr:uid="{00000000-0005-0000-0000-00002B550000}"/>
    <cellStyle name="Comma [0] 748" xfId="35340" hidden="1" xr:uid="{00000000-0005-0000-0000-00002C550000}"/>
    <cellStyle name="Comma [0] 7480" xfId="21460" hidden="1" xr:uid="{00000000-0005-0000-0000-00002D550000}"/>
    <cellStyle name="Comma [0] 7480" xfId="50847" hidden="1" xr:uid="{00000000-0005-0000-0000-00002E550000}"/>
    <cellStyle name="Comma [0] 7481" xfId="21449" hidden="1" xr:uid="{00000000-0005-0000-0000-00002F550000}"/>
    <cellStyle name="Comma [0] 7481" xfId="50836" hidden="1" xr:uid="{00000000-0005-0000-0000-000030550000}"/>
    <cellStyle name="Comma [0] 7482" xfId="21457" hidden="1" xr:uid="{00000000-0005-0000-0000-000031550000}"/>
    <cellStyle name="Comma [0] 7482" xfId="50844" hidden="1" xr:uid="{00000000-0005-0000-0000-000032550000}"/>
    <cellStyle name="Comma [0] 7483" xfId="21355" hidden="1" xr:uid="{00000000-0005-0000-0000-000033550000}"/>
    <cellStyle name="Comma [0] 7483" xfId="50742" hidden="1" xr:uid="{00000000-0005-0000-0000-000034550000}"/>
    <cellStyle name="Comma [0] 7484" xfId="21443" hidden="1" xr:uid="{00000000-0005-0000-0000-000035550000}"/>
    <cellStyle name="Comma [0] 7484" xfId="50830" hidden="1" xr:uid="{00000000-0005-0000-0000-000036550000}"/>
    <cellStyle name="Comma [0] 7485" xfId="21476" hidden="1" xr:uid="{00000000-0005-0000-0000-000037550000}"/>
    <cellStyle name="Comma [0] 7485" xfId="50863" hidden="1" xr:uid="{00000000-0005-0000-0000-000038550000}"/>
    <cellStyle name="Comma [0] 7486" xfId="21484" hidden="1" xr:uid="{00000000-0005-0000-0000-000039550000}"/>
    <cellStyle name="Comma [0] 7486" xfId="50871" hidden="1" xr:uid="{00000000-0005-0000-0000-00003A550000}"/>
    <cellStyle name="Comma [0] 7487" xfId="21393" hidden="1" xr:uid="{00000000-0005-0000-0000-00003B550000}"/>
    <cellStyle name="Comma [0] 7487" xfId="50780" hidden="1" xr:uid="{00000000-0005-0000-0000-00003C550000}"/>
    <cellStyle name="Comma [0] 7488" xfId="21472" hidden="1" xr:uid="{00000000-0005-0000-0000-00003D550000}"/>
    <cellStyle name="Comma [0] 7488" xfId="50859" hidden="1" xr:uid="{00000000-0005-0000-0000-00003E550000}"/>
    <cellStyle name="Comma [0] 7489" xfId="21493" hidden="1" xr:uid="{00000000-0005-0000-0000-00003F550000}"/>
    <cellStyle name="Comma [0] 7489" xfId="50880" hidden="1" xr:uid="{00000000-0005-0000-0000-000040550000}"/>
    <cellStyle name="Comma [0] 749" xfId="5958" hidden="1" xr:uid="{00000000-0005-0000-0000-000041550000}"/>
    <cellStyle name="Comma [0] 749" xfId="35346" hidden="1" xr:uid="{00000000-0005-0000-0000-000042550000}"/>
    <cellStyle name="Comma [0] 7490" xfId="21495" hidden="1" xr:uid="{00000000-0005-0000-0000-000043550000}"/>
    <cellStyle name="Comma [0] 7490" xfId="50882" hidden="1" xr:uid="{00000000-0005-0000-0000-000044550000}"/>
    <cellStyle name="Comma [0] 7491" xfId="21454" hidden="1" xr:uid="{00000000-0005-0000-0000-000045550000}"/>
    <cellStyle name="Comma [0] 7491" xfId="50841" hidden="1" xr:uid="{00000000-0005-0000-0000-000046550000}"/>
    <cellStyle name="Comma [0] 7492" xfId="21399" hidden="1" xr:uid="{00000000-0005-0000-0000-000047550000}"/>
    <cellStyle name="Comma [0] 7492" xfId="50786" hidden="1" xr:uid="{00000000-0005-0000-0000-000048550000}"/>
    <cellStyle name="Comma [0] 7493" xfId="21452" hidden="1" xr:uid="{00000000-0005-0000-0000-000049550000}"/>
    <cellStyle name="Comma [0] 7493" xfId="50839" hidden="1" xr:uid="{00000000-0005-0000-0000-00004A550000}"/>
    <cellStyle name="Comma [0] 7494" xfId="21436" hidden="1" xr:uid="{00000000-0005-0000-0000-00004B550000}"/>
    <cellStyle name="Comma [0] 7494" xfId="50823" hidden="1" xr:uid="{00000000-0005-0000-0000-00004C550000}"/>
    <cellStyle name="Comma [0] 7495" xfId="21432" hidden="1" xr:uid="{00000000-0005-0000-0000-00004D550000}"/>
    <cellStyle name="Comma [0] 7495" xfId="50819" hidden="1" xr:uid="{00000000-0005-0000-0000-00004E550000}"/>
    <cellStyle name="Comma [0] 7496" xfId="21503" hidden="1" xr:uid="{00000000-0005-0000-0000-00004F550000}"/>
    <cellStyle name="Comma [0] 7496" xfId="50890" hidden="1" xr:uid="{00000000-0005-0000-0000-000050550000}"/>
    <cellStyle name="Comma [0] 7497" xfId="21369" hidden="1" xr:uid="{00000000-0005-0000-0000-000051550000}"/>
    <cellStyle name="Comma [0] 7497" xfId="50756" hidden="1" xr:uid="{00000000-0005-0000-0000-000052550000}"/>
    <cellStyle name="Comma [0] 7498" xfId="21362" hidden="1" xr:uid="{00000000-0005-0000-0000-000053550000}"/>
    <cellStyle name="Comma [0] 7498" xfId="50749" hidden="1" xr:uid="{00000000-0005-0000-0000-000054550000}"/>
    <cellStyle name="Comma [0] 7499" xfId="21511" hidden="1" xr:uid="{00000000-0005-0000-0000-000055550000}"/>
    <cellStyle name="Comma [0] 7499" xfId="50898" hidden="1" xr:uid="{00000000-0005-0000-0000-000056550000}"/>
    <cellStyle name="Comma [0] 75" xfId="4627" hidden="1" xr:uid="{00000000-0005-0000-0000-000057550000}"/>
    <cellStyle name="Comma [0] 75" xfId="34015" hidden="1" xr:uid="{00000000-0005-0000-0000-000058550000}"/>
    <cellStyle name="Comma [0] 750" xfId="5960" hidden="1" xr:uid="{00000000-0005-0000-0000-000059550000}"/>
    <cellStyle name="Comma [0] 750" xfId="35348" hidden="1" xr:uid="{00000000-0005-0000-0000-00005A550000}"/>
    <cellStyle name="Comma [0] 7500" xfId="21513" hidden="1" xr:uid="{00000000-0005-0000-0000-00005B550000}"/>
    <cellStyle name="Comma [0] 7500" xfId="50900" hidden="1" xr:uid="{00000000-0005-0000-0000-00005C550000}"/>
    <cellStyle name="Comma [0] 7501" xfId="21462" hidden="1" xr:uid="{00000000-0005-0000-0000-00005D550000}"/>
    <cellStyle name="Comma [0] 7501" xfId="50849" hidden="1" xr:uid="{00000000-0005-0000-0000-00005E550000}"/>
    <cellStyle name="Comma [0] 7502" xfId="21438" hidden="1" xr:uid="{00000000-0005-0000-0000-00005F550000}"/>
    <cellStyle name="Comma [0] 7502" xfId="50825" hidden="1" xr:uid="{00000000-0005-0000-0000-000060550000}"/>
    <cellStyle name="Comma [0] 7503" xfId="21473" hidden="1" xr:uid="{00000000-0005-0000-0000-000061550000}"/>
    <cellStyle name="Comma [0] 7503" xfId="50860" hidden="1" xr:uid="{00000000-0005-0000-0000-000062550000}"/>
    <cellStyle name="Comma [0] 7504" xfId="21405" hidden="1" xr:uid="{00000000-0005-0000-0000-000063550000}"/>
    <cellStyle name="Comma [0] 7504" xfId="50792" hidden="1" xr:uid="{00000000-0005-0000-0000-000064550000}"/>
    <cellStyle name="Comma [0] 7505" xfId="21475" hidden="1" xr:uid="{00000000-0005-0000-0000-000065550000}"/>
    <cellStyle name="Comma [0] 7505" xfId="50862" hidden="1" xr:uid="{00000000-0005-0000-0000-000066550000}"/>
    <cellStyle name="Comma [0] 7506" xfId="21520" hidden="1" xr:uid="{00000000-0005-0000-0000-000067550000}"/>
    <cellStyle name="Comma [0] 7506" xfId="50907" hidden="1" xr:uid="{00000000-0005-0000-0000-000068550000}"/>
    <cellStyle name="Comma [0] 7507" xfId="21463" hidden="1" xr:uid="{00000000-0005-0000-0000-000069550000}"/>
    <cellStyle name="Comma [0] 7507" xfId="50850" hidden="1" xr:uid="{00000000-0005-0000-0000-00006A550000}"/>
    <cellStyle name="Comma [0] 7508" xfId="21420" hidden="1" xr:uid="{00000000-0005-0000-0000-00006B550000}"/>
    <cellStyle name="Comma [0] 7508" xfId="50807" hidden="1" xr:uid="{00000000-0005-0000-0000-00006C550000}"/>
    <cellStyle name="Comma [0] 7509" xfId="21526" hidden="1" xr:uid="{00000000-0005-0000-0000-00006D550000}"/>
    <cellStyle name="Comma [0] 7509" xfId="50913" hidden="1" xr:uid="{00000000-0005-0000-0000-00006E550000}"/>
    <cellStyle name="Comma [0] 751" xfId="5951" hidden="1" xr:uid="{00000000-0005-0000-0000-00006F550000}"/>
    <cellStyle name="Comma [0] 751" xfId="35339" hidden="1" xr:uid="{00000000-0005-0000-0000-000070550000}"/>
    <cellStyle name="Comma [0] 7510" xfId="21528" hidden="1" xr:uid="{00000000-0005-0000-0000-000071550000}"/>
    <cellStyle name="Comma [0] 7510" xfId="50915" hidden="1" xr:uid="{00000000-0005-0000-0000-000072550000}"/>
    <cellStyle name="Comma [0] 7511" xfId="21481" hidden="1" xr:uid="{00000000-0005-0000-0000-000073550000}"/>
    <cellStyle name="Comma [0] 7511" xfId="50868" hidden="1" xr:uid="{00000000-0005-0000-0000-000074550000}"/>
    <cellStyle name="Comma [0] 7512" xfId="21487" hidden="1" xr:uid="{00000000-0005-0000-0000-000075550000}"/>
    <cellStyle name="Comma [0] 7512" xfId="50874" hidden="1" xr:uid="{00000000-0005-0000-0000-000076550000}"/>
    <cellStyle name="Comma [0] 7513" xfId="21368" hidden="1" xr:uid="{00000000-0005-0000-0000-000077550000}"/>
    <cellStyle name="Comma [0] 7513" xfId="50755" hidden="1" xr:uid="{00000000-0005-0000-0000-000078550000}"/>
    <cellStyle name="Comma [0] 7514" xfId="21437" hidden="1" xr:uid="{00000000-0005-0000-0000-000079550000}"/>
    <cellStyle name="Comma [0] 7514" xfId="50824" hidden="1" xr:uid="{00000000-0005-0000-0000-00007A550000}"/>
    <cellStyle name="Comma [0] 7515" xfId="21445" hidden="1" xr:uid="{00000000-0005-0000-0000-00007B550000}"/>
    <cellStyle name="Comma [0] 7515" xfId="50832" hidden="1" xr:uid="{00000000-0005-0000-0000-00007C550000}"/>
    <cellStyle name="Comma [0] 7516" xfId="21534" hidden="1" xr:uid="{00000000-0005-0000-0000-00007D550000}"/>
    <cellStyle name="Comma [0] 7516" xfId="50921" hidden="1" xr:uid="{00000000-0005-0000-0000-00007E550000}"/>
    <cellStyle name="Comma [0] 7517" xfId="21448" hidden="1" xr:uid="{00000000-0005-0000-0000-00007F550000}"/>
    <cellStyle name="Comma [0] 7517" xfId="50835" hidden="1" xr:uid="{00000000-0005-0000-0000-000080550000}"/>
    <cellStyle name="Comma [0] 7518" xfId="21408" hidden="1" xr:uid="{00000000-0005-0000-0000-000081550000}"/>
    <cellStyle name="Comma [0] 7518" xfId="50795" hidden="1" xr:uid="{00000000-0005-0000-0000-000082550000}"/>
    <cellStyle name="Comma [0] 7519" xfId="21539" hidden="1" xr:uid="{00000000-0005-0000-0000-000083550000}"/>
    <cellStyle name="Comma [0] 7519" xfId="50926" hidden="1" xr:uid="{00000000-0005-0000-0000-000084550000}"/>
    <cellStyle name="Comma [0] 752" xfId="5956" hidden="1" xr:uid="{00000000-0005-0000-0000-000085550000}"/>
    <cellStyle name="Comma [0] 752" xfId="35344" hidden="1" xr:uid="{00000000-0005-0000-0000-000086550000}"/>
    <cellStyle name="Comma [0] 7520" xfId="21541" hidden="1" xr:uid="{00000000-0005-0000-0000-000087550000}"/>
    <cellStyle name="Comma [0] 7520" xfId="50928" hidden="1" xr:uid="{00000000-0005-0000-0000-000088550000}"/>
    <cellStyle name="Comma [0] 7521" xfId="21500" hidden="1" xr:uid="{00000000-0005-0000-0000-000089550000}"/>
    <cellStyle name="Comma [0] 7521" xfId="50887" hidden="1" xr:uid="{00000000-0005-0000-0000-00008A550000}"/>
    <cellStyle name="Comma [0] 7522" xfId="21506" hidden="1" xr:uid="{00000000-0005-0000-0000-00008B550000}"/>
    <cellStyle name="Comma [0] 7522" xfId="50893" hidden="1" xr:uid="{00000000-0005-0000-0000-00008C550000}"/>
    <cellStyle name="Comma [0] 7523" xfId="21407" hidden="1" xr:uid="{00000000-0005-0000-0000-00008D550000}"/>
    <cellStyle name="Comma [0] 7523" xfId="50794" hidden="1" xr:uid="{00000000-0005-0000-0000-00008E550000}"/>
    <cellStyle name="Comma [0] 7524" xfId="21488" hidden="1" xr:uid="{00000000-0005-0000-0000-00008F550000}"/>
    <cellStyle name="Comma [0] 7524" xfId="50875" hidden="1" xr:uid="{00000000-0005-0000-0000-000090550000}"/>
    <cellStyle name="Comma [0] 7525" xfId="21467" hidden="1" xr:uid="{00000000-0005-0000-0000-000091550000}"/>
    <cellStyle name="Comma [0] 7525" xfId="50854" hidden="1" xr:uid="{00000000-0005-0000-0000-000092550000}"/>
    <cellStyle name="Comma [0] 7526" xfId="21545" hidden="1" xr:uid="{00000000-0005-0000-0000-000093550000}"/>
    <cellStyle name="Comma [0] 7526" xfId="50932" hidden="1" xr:uid="{00000000-0005-0000-0000-000094550000}"/>
    <cellStyle name="Comma [0] 7527" xfId="21486" hidden="1" xr:uid="{00000000-0005-0000-0000-000095550000}"/>
    <cellStyle name="Comma [0] 7527" xfId="50873" hidden="1" xr:uid="{00000000-0005-0000-0000-000096550000}"/>
    <cellStyle name="Comma [0] 7528" xfId="21424" hidden="1" xr:uid="{00000000-0005-0000-0000-000097550000}"/>
    <cellStyle name="Comma [0] 7528" xfId="50811" hidden="1" xr:uid="{00000000-0005-0000-0000-000098550000}"/>
    <cellStyle name="Comma [0] 7529" xfId="21552" hidden="1" xr:uid="{00000000-0005-0000-0000-000099550000}"/>
    <cellStyle name="Comma [0] 7529" xfId="50939" hidden="1" xr:uid="{00000000-0005-0000-0000-00009A550000}"/>
    <cellStyle name="Comma [0] 753" xfId="5962" hidden="1" xr:uid="{00000000-0005-0000-0000-00009B550000}"/>
    <cellStyle name="Comma [0] 753" xfId="35350" hidden="1" xr:uid="{00000000-0005-0000-0000-00009C550000}"/>
    <cellStyle name="Comma [0] 7530" xfId="21554" hidden="1" xr:uid="{00000000-0005-0000-0000-00009D550000}"/>
    <cellStyle name="Comma [0] 7530" xfId="50941" hidden="1" xr:uid="{00000000-0005-0000-0000-00009E550000}"/>
    <cellStyle name="Comma [0] 7531" xfId="21518" hidden="1" xr:uid="{00000000-0005-0000-0000-00009F550000}"/>
    <cellStyle name="Comma [0] 7531" xfId="50905" hidden="1" xr:uid="{00000000-0005-0000-0000-0000A0550000}"/>
    <cellStyle name="Comma [0] 7532" xfId="21523" hidden="1" xr:uid="{00000000-0005-0000-0000-0000A1550000}"/>
    <cellStyle name="Comma [0] 7532" xfId="50910" hidden="1" xr:uid="{00000000-0005-0000-0000-0000A2550000}"/>
    <cellStyle name="Comma [0] 7533" xfId="21352" hidden="1" xr:uid="{00000000-0005-0000-0000-0000A3550000}"/>
    <cellStyle name="Comma [0] 7533" xfId="50739" hidden="1" xr:uid="{00000000-0005-0000-0000-0000A4550000}"/>
    <cellStyle name="Comma [0] 7534" xfId="21507" hidden="1" xr:uid="{00000000-0005-0000-0000-0000A5550000}"/>
    <cellStyle name="Comma [0] 7534" xfId="50894" hidden="1" xr:uid="{00000000-0005-0000-0000-0000A6550000}"/>
    <cellStyle name="Comma [0] 7535" xfId="21412" hidden="1" xr:uid="{00000000-0005-0000-0000-0000A7550000}"/>
    <cellStyle name="Comma [0] 7535" xfId="50799" hidden="1" xr:uid="{00000000-0005-0000-0000-0000A8550000}"/>
    <cellStyle name="Comma [0] 7536" xfId="21558" hidden="1" xr:uid="{00000000-0005-0000-0000-0000A9550000}"/>
    <cellStyle name="Comma [0] 7536" xfId="50945" hidden="1" xr:uid="{00000000-0005-0000-0000-0000AA550000}"/>
    <cellStyle name="Comma [0] 7537" xfId="21505" hidden="1" xr:uid="{00000000-0005-0000-0000-0000AB550000}"/>
    <cellStyle name="Comma [0] 7537" xfId="50892" hidden="1" xr:uid="{00000000-0005-0000-0000-0000AC550000}"/>
    <cellStyle name="Comma [0] 7538" xfId="21444" hidden="1" xr:uid="{00000000-0005-0000-0000-0000AD550000}"/>
    <cellStyle name="Comma [0] 7538" xfId="50831" hidden="1" xr:uid="{00000000-0005-0000-0000-0000AE550000}"/>
    <cellStyle name="Comma [0] 7539" xfId="21562" hidden="1" xr:uid="{00000000-0005-0000-0000-0000AF550000}"/>
    <cellStyle name="Comma [0] 7539" xfId="50949" hidden="1" xr:uid="{00000000-0005-0000-0000-0000B0550000}"/>
    <cellStyle name="Comma [0] 754" xfId="5964" hidden="1" xr:uid="{00000000-0005-0000-0000-0000B1550000}"/>
    <cellStyle name="Comma [0] 754" xfId="35352" hidden="1" xr:uid="{00000000-0005-0000-0000-0000B2550000}"/>
    <cellStyle name="Comma [0] 7540" xfId="21564" hidden="1" xr:uid="{00000000-0005-0000-0000-0000B3550000}"/>
    <cellStyle name="Comma [0] 7540" xfId="50951" hidden="1" xr:uid="{00000000-0005-0000-0000-0000B4550000}"/>
    <cellStyle name="Comma [0] 7541" xfId="21532" hidden="1" xr:uid="{00000000-0005-0000-0000-0000B5550000}"/>
    <cellStyle name="Comma [0] 7541" xfId="50919" hidden="1" xr:uid="{00000000-0005-0000-0000-0000B6550000}"/>
    <cellStyle name="Comma [0] 7542" xfId="21536" hidden="1" xr:uid="{00000000-0005-0000-0000-0000B7550000}"/>
    <cellStyle name="Comma [0] 7542" xfId="50923" hidden="1" xr:uid="{00000000-0005-0000-0000-0000B8550000}"/>
    <cellStyle name="Comma [0] 7543" xfId="21426" hidden="1" xr:uid="{00000000-0005-0000-0000-0000B9550000}"/>
    <cellStyle name="Comma [0] 7543" xfId="50813" hidden="1" xr:uid="{00000000-0005-0000-0000-0000BA550000}"/>
    <cellStyle name="Comma [0] 7544" xfId="21524" hidden="1" xr:uid="{00000000-0005-0000-0000-0000BB550000}"/>
    <cellStyle name="Comma [0] 7544" xfId="50911" hidden="1" xr:uid="{00000000-0005-0000-0000-0000BC550000}"/>
    <cellStyle name="Comma [0] 7545" xfId="21416" hidden="1" xr:uid="{00000000-0005-0000-0000-0000BD550000}"/>
    <cellStyle name="Comma [0] 7545" xfId="50803" hidden="1" xr:uid="{00000000-0005-0000-0000-0000BE550000}"/>
    <cellStyle name="Comma [0] 7546" xfId="21568" hidden="1" xr:uid="{00000000-0005-0000-0000-0000BF550000}"/>
    <cellStyle name="Comma [0] 7546" xfId="50955" hidden="1" xr:uid="{00000000-0005-0000-0000-0000C0550000}"/>
    <cellStyle name="Comma [0] 7547" xfId="21522" hidden="1" xr:uid="{00000000-0005-0000-0000-0000C1550000}"/>
    <cellStyle name="Comma [0] 7547" xfId="50909" hidden="1" xr:uid="{00000000-0005-0000-0000-0000C2550000}"/>
    <cellStyle name="Comma [0] 7548" xfId="21491" hidden="1" xr:uid="{00000000-0005-0000-0000-0000C3550000}"/>
    <cellStyle name="Comma [0] 7548" xfId="50878" hidden="1" xr:uid="{00000000-0005-0000-0000-0000C4550000}"/>
    <cellStyle name="Comma [0] 7549" xfId="21572" hidden="1" xr:uid="{00000000-0005-0000-0000-0000C5550000}"/>
    <cellStyle name="Comma [0] 7549" xfId="50959" hidden="1" xr:uid="{00000000-0005-0000-0000-0000C6550000}"/>
    <cellStyle name="Comma [0] 755" xfId="5481" hidden="1" xr:uid="{00000000-0005-0000-0000-0000C7550000}"/>
    <cellStyle name="Comma [0] 755" xfId="34869" hidden="1" xr:uid="{00000000-0005-0000-0000-0000C8550000}"/>
    <cellStyle name="Comma [0] 7550" xfId="21574" hidden="1" xr:uid="{00000000-0005-0000-0000-0000C9550000}"/>
    <cellStyle name="Comma [0] 7550" xfId="50961" hidden="1" xr:uid="{00000000-0005-0000-0000-0000CA550000}"/>
    <cellStyle name="Comma [0] 7551" xfId="21560" hidden="1" xr:uid="{00000000-0005-0000-0000-0000CB550000}"/>
    <cellStyle name="Comma [0] 7551" xfId="50947" hidden="1" xr:uid="{00000000-0005-0000-0000-0000CC550000}"/>
    <cellStyle name="Comma [0] 7552" xfId="21547" hidden="1" xr:uid="{00000000-0005-0000-0000-0000CD550000}"/>
    <cellStyle name="Comma [0] 7552" xfId="50934" hidden="1" xr:uid="{00000000-0005-0000-0000-0000CE550000}"/>
    <cellStyle name="Comma [0] 7553" xfId="21571" hidden="1" xr:uid="{00000000-0005-0000-0000-0000CF550000}"/>
    <cellStyle name="Comma [0] 7553" xfId="50958" hidden="1" xr:uid="{00000000-0005-0000-0000-0000D0550000}"/>
    <cellStyle name="Comma [0] 7554" xfId="21537" hidden="1" xr:uid="{00000000-0005-0000-0000-0000D1550000}"/>
    <cellStyle name="Comma [0] 7554" xfId="50924" hidden="1" xr:uid="{00000000-0005-0000-0000-0000D2550000}"/>
    <cellStyle name="Comma [0] 7555" xfId="21509" hidden="1" xr:uid="{00000000-0005-0000-0000-0000D3550000}"/>
    <cellStyle name="Comma [0] 7555" xfId="50896" hidden="1" xr:uid="{00000000-0005-0000-0000-0000D4550000}"/>
    <cellStyle name="Comma [0] 7556" xfId="21576" hidden="1" xr:uid="{00000000-0005-0000-0000-0000D5550000}"/>
    <cellStyle name="Comma [0] 7556" xfId="50963" hidden="1" xr:uid="{00000000-0005-0000-0000-0000D6550000}"/>
    <cellStyle name="Comma [0] 7557" xfId="21533" hidden="1" xr:uid="{00000000-0005-0000-0000-0000D7550000}"/>
    <cellStyle name="Comma [0] 7557" xfId="50920" hidden="1" xr:uid="{00000000-0005-0000-0000-0000D8550000}"/>
    <cellStyle name="Comma [0] 7558" xfId="21567" hidden="1" xr:uid="{00000000-0005-0000-0000-0000D9550000}"/>
    <cellStyle name="Comma [0] 7558" xfId="50954" hidden="1" xr:uid="{00000000-0005-0000-0000-0000DA550000}"/>
    <cellStyle name="Comma [0] 7559" xfId="21580" hidden="1" xr:uid="{00000000-0005-0000-0000-0000DB550000}"/>
    <cellStyle name="Comma [0] 7559" xfId="50967" hidden="1" xr:uid="{00000000-0005-0000-0000-0000DC550000}"/>
    <cellStyle name="Comma [0] 756" xfId="5483" hidden="1" xr:uid="{00000000-0005-0000-0000-0000DD550000}"/>
    <cellStyle name="Comma [0] 756" xfId="34871" hidden="1" xr:uid="{00000000-0005-0000-0000-0000DE550000}"/>
    <cellStyle name="Comma [0] 7560" xfId="21582" hidden="1" xr:uid="{00000000-0005-0000-0000-0000DF550000}"/>
    <cellStyle name="Comma [0] 7560" xfId="50969" hidden="1" xr:uid="{00000000-0005-0000-0000-0000E0550000}"/>
    <cellStyle name="Comma [0] 7561" xfId="21450" hidden="1" xr:uid="{00000000-0005-0000-0000-0000E1550000}"/>
    <cellStyle name="Comma [0] 7561" xfId="50837" hidden="1" xr:uid="{00000000-0005-0000-0000-0000E2550000}"/>
    <cellStyle name="Comma [0] 7562" xfId="21570" hidden="1" xr:uid="{00000000-0005-0000-0000-0000E3550000}"/>
    <cellStyle name="Comma [0] 7562" xfId="50957" hidden="1" xr:uid="{00000000-0005-0000-0000-0000E4550000}"/>
    <cellStyle name="Comma [0] 7563" xfId="21510" hidden="1" xr:uid="{00000000-0005-0000-0000-0000E5550000}"/>
    <cellStyle name="Comma [0] 7563" xfId="50897" hidden="1" xr:uid="{00000000-0005-0000-0000-0000E6550000}"/>
    <cellStyle name="Comma [0] 7564" xfId="21544" hidden="1" xr:uid="{00000000-0005-0000-0000-0000E7550000}"/>
    <cellStyle name="Comma [0] 7564" xfId="50931" hidden="1" xr:uid="{00000000-0005-0000-0000-0000E8550000}"/>
    <cellStyle name="Comma [0] 7565" xfId="21557" hidden="1" xr:uid="{00000000-0005-0000-0000-0000E9550000}"/>
    <cellStyle name="Comma [0] 7565" xfId="50944" hidden="1" xr:uid="{00000000-0005-0000-0000-0000EA550000}"/>
    <cellStyle name="Comma [0] 7566" xfId="21585" hidden="1" xr:uid="{00000000-0005-0000-0000-0000EB550000}"/>
    <cellStyle name="Comma [0] 7566" xfId="50972" hidden="1" xr:uid="{00000000-0005-0000-0000-0000EC550000}"/>
    <cellStyle name="Comma [0] 7567" xfId="21548" hidden="1" xr:uid="{00000000-0005-0000-0000-0000ED550000}"/>
    <cellStyle name="Comma [0] 7567" xfId="50935" hidden="1" xr:uid="{00000000-0005-0000-0000-0000EE550000}"/>
    <cellStyle name="Comma [0] 7568" xfId="21508" hidden="1" xr:uid="{00000000-0005-0000-0000-0000EF550000}"/>
    <cellStyle name="Comma [0] 7568" xfId="50895" hidden="1" xr:uid="{00000000-0005-0000-0000-0000F0550000}"/>
    <cellStyle name="Comma [0] 7569" xfId="21588" hidden="1" xr:uid="{00000000-0005-0000-0000-0000F1550000}"/>
    <cellStyle name="Comma [0] 7569" xfId="50975" hidden="1" xr:uid="{00000000-0005-0000-0000-0000F2550000}"/>
    <cellStyle name="Comma [0] 757" xfId="5975" hidden="1" xr:uid="{00000000-0005-0000-0000-0000F3550000}"/>
    <cellStyle name="Comma [0] 757" xfId="35363" hidden="1" xr:uid="{00000000-0005-0000-0000-0000F4550000}"/>
    <cellStyle name="Comma [0] 7570" xfId="21590" hidden="1" xr:uid="{00000000-0005-0000-0000-0000F5550000}"/>
    <cellStyle name="Comma [0] 7570" xfId="50977" hidden="1" xr:uid="{00000000-0005-0000-0000-0000F6550000}"/>
    <cellStyle name="Comma [0] 7571" xfId="21309" hidden="1" xr:uid="{00000000-0005-0000-0000-0000F7550000}"/>
    <cellStyle name="Comma [0] 7571" xfId="50696" hidden="1" xr:uid="{00000000-0005-0000-0000-0000F8550000}"/>
    <cellStyle name="Comma [0] 7572" xfId="21291" hidden="1" xr:uid="{00000000-0005-0000-0000-0000F9550000}"/>
    <cellStyle name="Comma [0] 7572" xfId="50678" hidden="1" xr:uid="{00000000-0005-0000-0000-0000FA550000}"/>
    <cellStyle name="Comma [0] 7573" xfId="21594" hidden="1" xr:uid="{00000000-0005-0000-0000-0000FB550000}"/>
    <cellStyle name="Comma [0] 7573" xfId="50981" hidden="1" xr:uid="{00000000-0005-0000-0000-0000FC550000}"/>
    <cellStyle name="Comma [0] 7574" xfId="21601" hidden="1" xr:uid="{00000000-0005-0000-0000-0000FD550000}"/>
    <cellStyle name="Comma [0] 7574" xfId="50988" hidden="1" xr:uid="{00000000-0005-0000-0000-0000FE550000}"/>
    <cellStyle name="Comma [0] 7575" xfId="21603" hidden="1" xr:uid="{00000000-0005-0000-0000-0000FF550000}"/>
    <cellStyle name="Comma [0] 7575" xfId="50990" hidden="1" xr:uid="{00000000-0005-0000-0000-000000560000}"/>
    <cellStyle name="Comma [0] 7576" xfId="21593" hidden="1" xr:uid="{00000000-0005-0000-0000-000001560000}"/>
    <cellStyle name="Comma [0] 7576" xfId="50980" hidden="1" xr:uid="{00000000-0005-0000-0000-000002560000}"/>
    <cellStyle name="Comma [0] 7577" xfId="21599" hidden="1" xr:uid="{00000000-0005-0000-0000-000003560000}"/>
    <cellStyle name="Comma [0] 7577" xfId="50986" hidden="1" xr:uid="{00000000-0005-0000-0000-000004560000}"/>
    <cellStyle name="Comma [0] 7578" xfId="21606" hidden="1" xr:uid="{00000000-0005-0000-0000-000005560000}"/>
    <cellStyle name="Comma [0] 7578" xfId="50993" hidden="1" xr:uid="{00000000-0005-0000-0000-000006560000}"/>
    <cellStyle name="Comma [0] 7579" xfId="21608" hidden="1" xr:uid="{00000000-0005-0000-0000-000007560000}"/>
    <cellStyle name="Comma [0] 7579" xfId="50995" hidden="1" xr:uid="{00000000-0005-0000-0000-000008560000}"/>
    <cellStyle name="Comma [0] 758" xfId="5984" hidden="1" xr:uid="{00000000-0005-0000-0000-000009560000}"/>
    <cellStyle name="Comma [0] 758" xfId="35372" hidden="1" xr:uid="{00000000-0005-0000-0000-00000A560000}"/>
    <cellStyle name="Comma [0] 7580" xfId="21383" hidden="1" xr:uid="{00000000-0005-0000-0000-00000B560000}"/>
    <cellStyle name="Comma [0] 7580" xfId="50770" hidden="1" xr:uid="{00000000-0005-0000-0000-00000C560000}"/>
    <cellStyle name="Comma [0] 7581" xfId="21339" hidden="1" xr:uid="{00000000-0005-0000-0000-00000D560000}"/>
    <cellStyle name="Comma [0] 7581" xfId="50726" hidden="1" xr:uid="{00000000-0005-0000-0000-00000E560000}"/>
    <cellStyle name="Comma [0] 7582" xfId="21619" hidden="1" xr:uid="{00000000-0005-0000-0000-00000F560000}"/>
    <cellStyle name="Comma [0] 7582" xfId="51006" hidden="1" xr:uid="{00000000-0005-0000-0000-000010560000}"/>
    <cellStyle name="Comma [0] 7583" xfId="21628" hidden="1" xr:uid="{00000000-0005-0000-0000-000011560000}"/>
    <cellStyle name="Comma [0] 7583" xfId="51015" hidden="1" xr:uid="{00000000-0005-0000-0000-000012560000}"/>
    <cellStyle name="Comma [0] 7584" xfId="21639" hidden="1" xr:uid="{00000000-0005-0000-0000-000013560000}"/>
    <cellStyle name="Comma [0] 7584" xfId="51026" hidden="1" xr:uid="{00000000-0005-0000-0000-000014560000}"/>
    <cellStyle name="Comma [0] 7585" xfId="21645" hidden="1" xr:uid="{00000000-0005-0000-0000-000015560000}"/>
    <cellStyle name="Comma [0] 7585" xfId="51032" hidden="1" xr:uid="{00000000-0005-0000-0000-000016560000}"/>
    <cellStyle name="Comma [0] 7586" xfId="21627" hidden="1" xr:uid="{00000000-0005-0000-0000-000017560000}"/>
    <cellStyle name="Comma [0] 7586" xfId="51014" hidden="1" xr:uid="{00000000-0005-0000-0000-000018560000}"/>
    <cellStyle name="Comma [0] 7587" xfId="21637" hidden="1" xr:uid="{00000000-0005-0000-0000-000019560000}"/>
    <cellStyle name="Comma [0] 7587" xfId="51024" hidden="1" xr:uid="{00000000-0005-0000-0000-00001A560000}"/>
    <cellStyle name="Comma [0] 7588" xfId="21657" hidden="1" xr:uid="{00000000-0005-0000-0000-00001B560000}"/>
    <cellStyle name="Comma [0] 7588" xfId="51044" hidden="1" xr:uid="{00000000-0005-0000-0000-00001C560000}"/>
    <cellStyle name="Comma [0] 7589" xfId="21659" hidden="1" xr:uid="{00000000-0005-0000-0000-00001D560000}"/>
    <cellStyle name="Comma [0] 7589" xfId="51046" hidden="1" xr:uid="{00000000-0005-0000-0000-00001E560000}"/>
    <cellStyle name="Comma [0] 759" xfId="5995" hidden="1" xr:uid="{00000000-0005-0000-0000-00001F560000}"/>
    <cellStyle name="Comma [0] 759" xfId="35383" hidden="1" xr:uid="{00000000-0005-0000-0000-000020560000}"/>
    <cellStyle name="Comma [0] 7590" xfId="21610" hidden="1" xr:uid="{00000000-0005-0000-0000-000021560000}"/>
    <cellStyle name="Comma [0] 7590" xfId="50997" hidden="1" xr:uid="{00000000-0005-0000-0000-000022560000}"/>
    <cellStyle name="Comma [0] 7591" xfId="21304" hidden="1" xr:uid="{00000000-0005-0000-0000-000023560000}"/>
    <cellStyle name="Comma [0] 7591" xfId="50691" hidden="1" xr:uid="{00000000-0005-0000-0000-000024560000}"/>
    <cellStyle name="Comma [0] 7592" xfId="21613" hidden="1" xr:uid="{00000000-0005-0000-0000-000025560000}"/>
    <cellStyle name="Comma [0] 7592" xfId="51000" hidden="1" xr:uid="{00000000-0005-0000-0000-000026560000}"/>
    <cellStyle name="Comma [0] 7593" xfId="21338" hidden="1" xr:uid="{00000000-0005-0000-0000-000027560000}"/>
    <cellStyle name="Comma [0] 7593" xfId="50725" hidden="1" xr:uid="{00000000-0005-0000-0000-000028560000}"/>
    <cellStyle name="Comma [0] 7594" xfId="21337" hidden="1" xr:uid="{00000000-0005-0000-0000-000029560000}"/>
    <cellStyle name="Comma [0] 7594" xfId="50724" hidden="1" xr:uid="{00000000-0005-0000-0000-00002A560000}"/>
    <cellStyle name="Comma [0] 7595" xfId="21664" hidden="1" xr:uid="{00000000-0005-0000-0000-00002B560000}"/>
    <cellStyle name="Comma [0] 7595" xfId="51051" hidden="1" xr:uid="{00000000-0005-0000-0000-00002C560000}"/>
    <cellStyle name="Comma [0] 7596" xfId="21306" hidden="1" xr:uid="{00000000-0005-0000-0000-00002D560000}"/>
    <cellStyle name="Comma [0] 7596" xfId="50693" hidden="1" xr:uid="{00000000-0005-0000-0000-00002E560000}"/>
    <cellStyle name="Comma [0] 7597" xfId="21340" hidden="1" xr:uid="{00000000-0005-0000-0000-00002F560000}"/>
    <cellStyle name="Comma [0] 7597" xfId="50727" hidden="1" xr:uid="{00000000-0005-0000-0000-000030560000}"/>
    <cellStyle name="Comma [0] 7598" xfId="21676" hidden="1" xr:uid="{00000000-0005-0000-0000-000031560000}"/>
    <cellStyle name="Comma [0] 7598" xfId="51063" hidden="1" xr:uid="{00000000-0005-0000-0000-000032560000}"/>
    <cellStyle name="Comma [0] 7599" xfId="21678" hidden="1" xr:uid="{00000000-0005-0000-0000-000033560000}"/>
    <cellStyle name="Comma [0] 7599" xfId="51065" hidden="1" xr:uid="{00000000-0005-0000-0000-000034560000}"/>
    <cellStyle name="Comma [0] 76" xfId="4698" hidden="1" xr:uid="{00000000-0005-0000-0000-000035560000}"/>
    <cellStyle name="Comma [0] 76" xfId="34086" hidden="1" xr:uid="{00000000-0005-0000-0000-000036560000}"/>
    <cellStyle name="Comma [0] 760" xfId="6001" hidden="1" xr:uid="{00000000-0005-0000-0000-000037560000}"/>
    <cellStyle name="Comma [0] 760" xfId="35389" hidden="1" xr:uid="{00000000-0005-0000-0000-000038560000}"/>
    <cellStyle name="Comma [0] 7600" xfId="21667" hidden="1" xr:uid="{00000000-0005-0000-0000-000039560000}"/>
    <cellStyle name="Comma [0] 7600" xfId="51054" hidden="1" xr:uid="{00000000-0005-0000-0000-00003A560000}"/>
    <cellStyle name="Comma [0] 7601" xfId="21675" hidden="1" xr:uid="{00000000-0005-0000-0000-00003B560000}"/>
    <cellStyle name="Comma [0] 7601" xfId="51062" hidden="1" xr:uid="{00000000-0005-0000-0000-00003C560000}"/>
    <cellStyle name="Comma [0] 7602" xfId="21302" hidden="1" xr:uid="{00000000-0005-0000-0000-00003D560000}"/>
    <cellStyle name="Comma [0] 7602" xfId="50689" hidden="1" xr:uid="{00000000-0005-0000-0000-00003E560000}"/>
    <cellStyle name="Comma [0] 7603" xfId="21661" hidden="1" xr:uid="{00000000-0005-0000-0000-00003F560000}"/>
    <cellStyle name="Comma [0] 7603" xfId="51048" hidden="1" xr:uid="{00000000-0005-0000-0000-000040560000}"/>
    <cellStyle name="Comma [0] 7604" xfId="21694" hidden="1" xr:uid="{00000000-0005-0000-0000-000041560000}"/>
    <cellStyle name="Comma [0] 7604" xfId="51081" hidden="1" xr:uid="{00000000-0005-0000-0000-000042560000}"/>
    <cellStyle name="Comma [0] 7605" xfId="21702" hidden="1" xr:uid="{00000000-0005-0000-0000-000043560000}"/>
    <cellStyle name="Comma [0] 7605" xfId="51089" hidden="1" xr:uid="{00000000-0005-0000-0000-000044560000}"/>
    <cellStyle name="Comma [0] 7606" xfId="21611" hidden="1" xr:uid="{00000000-0005-0000-0000-000045560000}"/>
    <cellStyle name="Comma [0] 7606" xfId="50998" hidden="1" xr:uid="{00000000-0005-0000-0000-000046560000}"/>
    <cellStyle name="Comma [0] 7607" xfId="21690" hidden="1" xr:uid="{00000000-0005-0000-0000-000047560000}"/>
    <cellStyle name="Comma [0] 7607" xfId="51077" hidden="1" xr:uid="{00000000-0005-0000-0000-000048560000}"/>
    <cellStyle name="Comma [0] 7608" xfId="21711" hidden="1" xr:uid="{00000000-0005-0000-0000-000049560000}"/>
    <cellStyle name="Comma [0] 7608" xfId="51098" hidden="1" xr:uid="{00000000-0005-0000-0000-00004A560000}"/>
    <cellStyle name="Comma [0] 7609" xfId="21713" hidden="1" xr:uid="{00000000-0005-0000-0000-00004B560000}"/>
    <cellStyle name="Comma [0] 7609" xfId="51100" hidden="1" xr:uid="{00000000-0005-0000-0000-00004C560000}"/>
    <cellStyle name="Comma [0] 761" xfId="5983" hidden="1" xr:uid="{00000000-0005-0000-0000-00004D560000}"/>
    <cellStyle name="Comma [0] 761" xfId="35371" hidden="1" xr:uid="{00000000-0005-0000-0000-00004E560000}"/>
    <cellStyle name="Comma [0] 7610" xfId="21672" hidden="1" xr:uid="{00000000-0005-0000-0000-00004F560000}"/>
    <cellStyle name="Comma [0] 7610" xfId="51059" hidden="1" xr:uid="{00000000-0005-0000-0000-000050560000}"/>
    <cellStyle name="Comma [0] 7611" xfId="21617" hidden="1" xr:uid="{00000000-0005-0000-0000-000051560000}"/>
    <cellStyle name="Comma [0] 7611" xfId="51004" hidden="1" xr:uid="{00000000-0005-0000-0000-000052560000}"/>
    <cellStyle name="Comma [0] 7612" xfId="21670" hidden="1" xr:uid="{00000000-0005-0000-0000-000053560000}"/>
    <cellStyle name="Comma [0] 7612" xfId="51057" hidden="1" xr:uid="{00000000-0005-0000-0000-000054560000}"/>
    <cellStyle name="Comma [0] 7613" xfId="21654" hidden="1" xr:uid="{00000000-0005-0000-0000-000055560000}"/>
    <cellStyle name="Comma [0] 7613" xfId="51041" hidden="1" xr:uid="{00000000-0005-0000-0000-000056560000}"/>
    <cellStyle name="Comma [0] 7614" xfId="21650" hidden="1" xr:uid="{00000000-0005-0000-0000-000057560000}"/>
    <cellStyle name="Comma [0] 7614" xfId="51037" hidden="1" xr:uid="{00000000-0005-0000-0000-000058560000}"/>
    <cellStyle name="Comma [0] 7615" xfId="21721" hidden="1" xr:uid="{00000000-0005-0000-0000-000059560000}"/>
    <cellStyle name="Comma [0] 7615" xfId="51108" hidden="1" xr:uid="{00000000-0005-0000-0000-00005A560000}"/>
    <cellStyle name="Comma [0] 7616" xfId="21294" hidden="1" xr:uid="{00000000-0005-0000-0000-00005B560000}"/>
    <cellStyle name="Comma [0] 7616" xfId="50681" hidden="1" xr:uid="{00000000-0005-0000-0000-00005C560000}"/>
    <cellStyle name="Comma [0] 7617" xfId="21382" hidden="1" xr:uid="{00000000-0005-0000-0000-00005D560000}"/>
    <cellStyle name="Comma [0] 7617" xfId="50769" hidden="1" xr:uid="{00000000-0005-0000-0000-00005E560000}"/>
    <cellStyle name="Comma [0] 7618" xfId="21729" hidden="1" xr:uid="{00000000-0005-0000-0000-00005F560000}"/>
    <cellStyle name="Comma [0] 7618" xfId="51116" hidden="1" xr:uid="{00000000-0005-0000-0000-000060560000}"/>
    <cellStyle name="Comma [0] 7619" xfId="21731" hidden="1" xr:uid="{00000000-0005-0000-0000-000061560000}"/>
    <cellStyle name="Comma [0] 7619" xfId="51118" hidden="1" xr:uid="{00000000-0005-0000-0000-000062560000}"/>
    <cellStyle name="Comma [0] 762" xfId="5993" hidden="1" xr:uid="{00000000-0005-0000-0000-000063560000}"/>
    <cellStyle name="Comma [0] 762" xfId="35381" hidden="1" xr:uid="{00000000-0005-0000-0000-000064560000}"/>
    <cellStyle name="Comma [0] 7620" xfId="21680" hidden="1" xr:uid="{00000000-0005-0000-0000-000065560000}"/>
    <cellStyle name="Comma [0] 7620" xfId="51067" hidden="1" xr:uid="{00000000-0005-0000-0000-000066560000}"/>
    <cellStyle name="Comma [0] 7621" xfId="21656" hidden="1" xr:uid="{00000000-0005-0000-0000-000067560000}"/>
    <cellStyle name="Comma [0] 7621" xfId="51043" hidden="1" xr:uid="{00000000-0005-0000-0000-000068560000}"/>
    <cellStyle name="Comma [0] 7622" xfId="21691" hidden="1" xr:uid="{00000000-0005-0000-0000-000069560000}"/>
    <cellStyle name="Comma [0] 7622" xfId="51078" hidden="1" xr:uid="{00000000-0005-0000-0000-00006A560000}"/>
    <cellStyle name="Comma [0] 7623" xfId="21623" hidden="1" xr:uid="{00000000-0005-0000-0000-00006B560000}"/>
    <cellStyle name="Comma [0] 7623" xfId="51010" hidden="1" xr:uid="{00000000-0005-0000-0000-00006C560000}"/>
    <cellStyle name="Comma [0] 7624" xfId="21693" hidden="1" xr:uid="{00000000-0005-0000-0000-00006D560000}"/>
    <cellStyle name="Comma [0] 7624" xfId="51080" hidden="1" xr:uid="{00000000-0005-0000-0000-00006E560000}"/>
    <cellStyle name="Comma [0] 7625" xfId="21738" hidden="1" xr:uid="{00000000-0005-0000-0000-00006F560000}"/>
    <cellStyle name="Comma [0] 7625" xfId="51125" hidden="1" xr:uid="{00000000-0005-0000-0000-000070560000}"/>
    <cellStyle name="Comma [0] 7626" xfId="21681" hidden="1" xr:uid="{00000000-0005-0000-0000-000071560000}"/>
    <cellStyle name="Comma [0] 7626" xfId="51068" hidden="1" xr:uid="{00000000-0005-0000-0000-000072560000}"/>
    <cellStyle name="Comma [0] 7627" xfId="21638" hidden="1" xr:uid="{00000000-0005-0000-0000-000073560000}"/>
    <cellStyle name="Comma [0] 7627" xfId="51025" hidden="1" xr:uid="{00000000-0005-0000-0000-000074560000}"/>
    <cellStyle name="Comma [0] 7628" xfId="21744" hidden="1" xr:uid="{00000000-0005-0000-0000-000075560000}"/>
    <cellStyle name="Comma [0] 7628" xfId="51131" hidden="1" xr:uid="{00000000-0005-0000-0000-000076560000}"/>
    <cellStyle name="Comma [0] 7629" xfId="21746" hidden="1" xr:uid="{00000000-0005-0000-0000-000077560000}"/>
    <cellStyle name="Comma [0] 7629" xfId="51133" hidden="1" xr:uid="{00000000-0005-0000-0000-000078560000}"/>
    <cellStyle name="Comma [0] 763" xfId="6013" hidden="1" xr:uid="{00000000-0005-0000-0000-000079560000}"/>
    <cellStyle name="Comma [0] 763" xfId="35401" hidden="1" xr:uid="{00000000-0005-0000-0000-00007A560000}"/>
    <cellStyle name="Comma [0] 7630" xfId="21699" hidden="1" xr:uid="{00000000-0005-0000-0000-00007B560000}"/>
    <cellStyle name="Comma [0] 7630" xfId="51086" hidden="1" xr:uid="{00000000-0005-0000-0000-00007C560000}"/>
    <cellStyle name="Comma [0] 7631" xfId="21705" hidden="1" xr:uid="{00000000-0005-0000-0000-00007D560000}"/>
    <cellStyle name="Comma [0] 7631" xfId="51092" hidden="1" xr:uid="{00000000-0005-0000-0000-00007E560000}"/>
    <cellStyle name="Comma [0] 7632" xfId="21331" hidden="1" xr:uid="{00000000-0005-0000-0000-00007F560000}"/>
    <cellStyle name="Comma [0] 7632" xfId="50718" hidden="1" xr:uid="{00000000-0005-0000-0000-000080560000}"/>
    <cellStyle name="Comma [0] 7633" xfId="21655" hidden="1" xr:uid="{00000000-0005-0000-0000-000081560000}"/>
    <cellStyle name="Comma [0] 7633" xfId="51042" hidden="1" xr:uid="{00000000-0005-0000-0000-000082560000}"/>
    <cellStyle name="Comma [0] 7634" xfId="21663" hidden="1" xr:uid="{00000000-0005-0000-0000-000083560000}"/>
    <cellStyle name="Comma [0] 7634" xfId="51050" hidden="1" xr:uid="{00000000-0005-0000-0000-000084560000}"/>
    <cellStyle name="Comma [0] 7635" xfId="21752" hidden="1" xr:uid="{00000000-0005-0000-0000-000085560000}"/>
    <cellStyle name="Comma [0] 7635" xfId="51139" hidden="1" xr:uid="{00000000-0005-0000-0000-000086560000}"/>
    <cellStyle name="Comma [0] 7636" xfId="21666" hidden="1" xr:uid="{00000000-0005-0000-0000-000087560000}"/>
    <cellStyle name="Comma [0] 7636" xfId="51053" hidden="1" xr:uid="{00000000-0005-0000-0000-000088560000}"/>
    <cellStyle name="Comma [0] 7637" xfId="21626" hidden="1" xr:uid="{00000000-0005-0000-0000-000089560000}"/>
    <cellStyle name="Comma [0] 7637" xfId="51013" hidden="1" xr:uid="{00000000-0005-0000-0000-00008A560000}"/>
    <cellStyle name="Comma [0] 7638" xfId="21757" hidden="1" xr:uid="{00000000-0005-0000-0000-00008B560000}"/>
    <cellStyle name="Comma [0] 7638" xfId="51144" hidden="1" xr:uid="{00000000-0005-0000-0000-00008C560000}"/>
    <cellStyle name="Comma [0] 7639" xfId="21759" hidden="1" xr:uid="{00000000-0005-0000-0000-00008D560000}"/>
    <cellStyle name="Comma [0] 7639" xfId="51146" hidden="1" xr:uid="{00000000-0005-0000-0000-00008E560000}"/>
    <cellStyle name="Comma [0] 764" xfId="6015" hidden="1" xr:uid="{00000000-0005-0000-0000-00008F560000}"/>
    <cellStyle name="Comma [0] 764" xfId="35403" hidden="1" xr:uid="{00000000-0005-0000-0000-000090560000}"/>
    <cellStyle name="Comma [0] 7640" xfId="21718" hidden="1" xr:uid="{00000000-0005-0000-0000-000091560000}"/>
    <cellStyle name="Comma [0] 7640" xfId="51105" hidden="1" xr:uid="{00000000-0005-0000-0000-000092560000}"/>
    <cellStyle name="Comma [0] 7641" xfId="21724" hidden="1" xr:uid="{00000000-0005-0000-0000-000093560000}"/>
    <cellStyle name="Comma [0] 7641" xfId="51111" hidden="1" xr:uid="{00000000-0005-0000-0000-000094560000}"/>
    <cellStyle name="Comma [0] 7642" xfId="21625" hidden="1" xr:uid="{00000000-0005-0000-0000-000095560000}"/>
    <cellStyle name="Comma [0] 7642" xfId="51012" hidden="1" xr:uid="{00000000-0005-0000-0000-000096560000}"/>
    <cellStyle name="Comma [0] 7643" xfId="21706" hidden="1" xr:uid="{00000000-0005-0000-0000-000097560000}"/>
    <cellStyle name="Comma [0] 7643" xfId="51093" hidden="1" xr:uid="{00000000-0005-0000-0000-000098560000}"/>
    <cellStyle name="Comma [0] 7644" xfId="21685" hidden="1" xr:uid="{00000000-0005-0000-0000-000099560000}"/>
    <cellStyle name="Comma [0] 7644" xfId="51072" hidden="1" xr:uid="{00000000-0005-0000-0000-00009A560000}"/>
    <cellStyle name="Comma [0] 7645" xfId="21763" hidden="1" xr:uid="{00000000-0005-0000-0000-00009B560000}"/>
    <cellStyle name="Comma [0] 7645" xfId="51150" hidden="1" xr:uid="{00000000-0005-0000-0000-00009C560000}"/>
    <cellStyle name="Comma [0] 7646" xfId="21704" hidden="1" xr:uid="{00000000-0005-0000-0000-00009D560000}"/>
    <cellStyle name="Comma [0] 7646" xfId="51091" hidden="1" xr:uid="{00000000-0005-0000-0000-00009E560000}"/>
    <cellStyle name="Comma [0] 7647" xfId="21642" hidden="1" xr:uid="{00000000-0005-0000-0000-00009F560000}"/>
    <cellStyle name="Comma [0] 7647" xfId="51029" hidden="1" xr:uid="{00000000-0005-0000-0000-0000A0560000}"/>
    <cellStyle name="Comma [0] 7648" xfId="21770" hidden="1" xr:uid="{00000000-0005-0000-0000-0000A1560000}"/>
    <cellStyle name="Comma [0] 7648" xfId="51157" hidden="1" xr:uid="{00000000-0005-0000-0000-0000A2560000}"/>
    <cellStyle name="Comma [0] 7649" xfId="21772" hidden="1" xr:uid="{00000000-0005-0000-0000-0000A3560000}"/>
    <cellStyle name="Comma [0] 7649" xfId="51159" hidden="1" xr:uid="{00000000-0005-0000-0000-0000A4560000}"/>
    <cellStyle name="Comma [0] 765" xfId="5966" hidden="1" xr:uid="{00000000-0005-0000-0000-0000A5560000}"/>
    <cellStyle name="Comma [0] 765" xfId="35354" hidden="1" xr:uid="{00000000-0005-0000-0000-0000A6560000}"/>
    <cellStyle name="Comma [0] 7650" xfId="21736" hidden="1" xr:uid="{00000000-0005-0000-0000-0000A7560000}"/>
    <cellStyle name="Comma [0] 7650" xfId="51123" hidden="1" xr:uid="{00000000-0005-0000-0000-0000A8560000}"/>
    <cellStyle name="Comma [0] 7651" xfId="21741" hidden="1" xr:uid="{00000000-0005-0000-0000-0000A9560000}"/>
    <cellStyle name="Comma [0] 7651" xfId="51128" hidden="1" xr:uid="{00000000-0005-0000-0000-0000AA560000}"/>
    <cellStyle name="Comma [0] 7652" xfId="21305" hidden="1" xr:uid="{00000000-0005-0000-0000-0000AB560000}"/>
    <cellStyle name="Comma [0] 7652" xfId="50692" hidden="1" xr:uid="{00000000-0005-0000-0000-0000AC560000}"/>
    <cellStyle name="Comma [0] 7653" xfId="21725" hidden="1" xr:uid="{00000000-0005-0000-0000-0000AD560000}"/>
    <cellStyle name="Comma [0] 7653" xfId="51112" hidden="1" xr:uid="{00000000-0005-0000-0000-0000AE560000}"/>
    <cellStyle name="Comma [0] 7654" xfId="21630" hidden="1" xr:uid="{00000000-0005-0000-0000-0000AF560000}"/>
    <cellStyle name="Comma [0] 7654" xfId="51017" hidden="1" xr:uid="{00000000-0005-0000-0000-0000B0560000}"/>
    <cellStyle name="Comma [0] 7655" xfId="21776" hidden="1" xr:uid="{00000000-0005-0000-0000-0000B1560000}"/>
    <cellStyle name="Comma [0] 7655" xfId="51163" hidden="1" xr:uid="{00000000-0005-0000-0000-0000B2560000}"/>
    <cellStyle name="Comma [0] 7656" xfId="21723" hidden="1" xr:uid="{00000000-0005-0000-0000-0000B3560000}"/>
    <cellStyle name="Comma [0] 7656" xfId="51110" hidden="1" xr:uid="{00000000-0005-0000-0000-0000B4560000}"/>
    <cellStyle name="Comma [0] 7657" xfId="21662" hidden="1" xr:uid="{00000000-0005-0000-0000-0000B5560000}"/>
    <cellStyle name="Comma [0] 7657" xfId="51049" hidden="1" xr:uid="{00000000-0005-0000-0000-0000B6560000}"/>
    <cellStyle name="Comma [0] 7658" xfId="21780" hidden="1" xr:uid="{00000000-0005-0000-0000-0000B7560000}"/>
    <cellStyle name="Comma [0] 7658" xfId="51167" hidden="1" xr:uid="{00000000-0005-0000-0000-0000B8560000}"/>
    <cellStyle name="Comma [0] 7659" xfId="21782" hidden="1" xr:uid="{00000000-0005-0000-0000-0000B9560000}"/>
    <cellStyle name="Comma [0] 7659" xfId="51169" hidden="1" xr:uid="{00000000-0005-0000-0000-0000BA560000}"/>
    <cellStyle name="Comma [0] 766" xfId="5463" hidden="1" xr:uid="{00000000-0005-0000-0000-0000BB560000}"/>
    <cellStyle name="Comma [0] 766" xfId="34851" hidden="1" xr:uid="{00000000-0005-0000-0000-0000BC560000}"/>
    <cellStyle name="Comma [0] 7660" xfId="21750" hidden="1" xr:uid="{00000000-0005-0000-0000-0000BD560000}"/>
    <cellStyle name="Comma [0] 7660" xfId="51137" hidden="1" xr:uid="{00000000-0005-0000-0000-0000BE560000}"/>
    <cellStyle name="Comma [0] 7661" xfId="21754" hidden="1" xr:uid="{00000000-0005-0000-0000-0000BF560000}"/>
    <cellStyle name="Comma [0] 7661" xfId="51141" hidden="1" xr:uid="{00000000-0005-0000-0000-0000C0560000}"/>
    <cellStyle name="Comma [0] 7662" xfId="21644" hidden="1" xr:uid="{00000000-0005-0000-0000-0000C1560000}"/>
    <cellStyle name="Comma [0] 7662" xfId="51031" hidden="1" xr:uid="{00000000-0005-0000-0000-0000C2560000}"/>
    <cellStyle name="Comma [0] 7663" xfId="21742" hidden="1" xr:uid="{00000000-0005-0000-0000-0000C3560000}"/>
    <cellStyle name="Comma [0] 7663" xfId="51129" hidden="1" xr:uid="{00000000-0005-0000-0000-0000C4560000}"/>
    <cellStyle name="Comma [0] 7664" xfId="21634" hidden="1" xr:uid="{00000000-0005-0000-0000-0000C5560000}"/>
    <cellStyle name="Comma [0] 7664" xfId="51021" hidden="1" xr:uid="{00000000-0005-0000-0000-0000C6560000}"/>
    <cellStyle name="Comma [0] 7665" xfId="21786" hidden="1" xr:uid="{00000000-0005-0000-0000-0000C7560000}"/>
    <cellStyle name="Comma [0] 7665" xfId="51173" hidden="1" xr:uid="{00000000-0005-0000-0000-0000C8560000}"/>
    <cellStyle name="Comma [0] 7666" xfId="21740" hidden="1" xr:uid="{00000000-0005-0000-0000-0000C9560000}"/>
    <cellStyle name="Comma [0] 7666" xfId="51127" hidden="1" xr:uid="{00000000-0005-0000-0000-0000CA560000}"/>
    <cellStyle name="Comma [0] 7667" xfId="21709" hidden="1" xr:uid="{00000000-0005-0000-0000-0000CB560000}"/>
    <cellStyle name="Comma [0] 7667" xfId="51096" hidden="1" xr:uid="{00000000-0005-0000-0000-0000CC560000}"/>
    <cellStyle name="Comma [0] 7668" xfId="21790" hidden="1" xr:uid="{00000000-0005-0000-0000-0000CD560000}"/>
    <cellStyle name="Comma [0] 7668" xfId="51177" hidden="1" xr:uid="{00000000-0005-0000-0000-0000CE560000}"/>
    <cellStyle name="Comma [0] 7669" xfId="21792" hidden="1" xr:uid="{00000000-0005-0000-0000-0000CF560000}"/>
    <cellStyle name="Comma [0] 7669" xfId="51179" hidden="1" xr:uid="{00000000-0005-0000-0000-0000D0560000}"/>
    <cellStyle name="Comma [0] 767" xfId="5969" hidden="1" xr:uid="{00000000-0005-0000-0000-0000D1560000}"/>
    <cellStyle name="Comma [0] 767" xfId="35357" hidden="1" xr:uid="{00000000-0005-0000-0000-0000D2560000}"/>
    <cellStyle name="Comma [0] 7670" xfId="21778" hidden="1" xr:uid="{00000000-0005-0000-0000-0000D3560000}"/>
    <cellStyle name="Comma [0] 7670" xfId="51165" hidden="1" xr:uid="{00000000-0005-0000-0000-0000D4560000}"/>
    <cellStyle name="Comma [0] 7671" xfId="21765" hidden="1" xr:uid="{00000000-0005-0000-0000-0000D5560000}"/>
    <cellStyle name="Comma [0] 7671" xfId="51152" hidden="1" xr:uid="{00000000-0005-0000-0000-0000D6560000}"/>
    <cellStyle name="Comma [0] 7672" xfId="21789" hidden="1" xr:uid="{00000000-0005-0000-0000-0000D7560000}"/>
    <cellStyle name="Comma [0] 7672" xfId="51176" hidden="1" xr:uid="{00000000-0005-0000-0000-0000D8560000}"/>
    <cellStyle name="Comma [0] 7673" xfId="21755" hidden="1" xr:uid="{00000000-0005-0000-0000-0000D9560000}"/>
    <cellStyle name="Comma [0] 7673" xfId="51142" hidden="1" xr:uid="{00000000-0005-0000-0000-0000DA560000}"/>
    <cellStyle name="Comma [0] 7674" xfId="21727" hidden="1" xr:uid="{00000000-0005-0000-0000-0000DB560000}"/>
    <cellStyle name="Comma [0] 7674" xfId="51114" hidden="1" xr:uid="{00000000-0005-0000-0000-0000DC560000}"/>
    <cellStyle name="Comma [0] 7675" xfId="21794" hidden="1" xr:uid="{00000000-0005-0000-0000-0000DD560000}"/>
    <cellStyle name="Comma [0] 7675" xfId="51181" hidden="1" xr:uid="{00000000-0005-0000-0000-0000DE560000}"/>
    <cellStyle name="Comma [0] 7676" xfId="21751" hidden="1" xr:uid="{00000000-0005-0000-0000-0000DF560000}"/>
    <cellStyle name="Comma [0] 7676" xfId="51138" hidden="1" xr:uid="{00000000-0005-0000-0000-0000E0560000}"/>
    <cellStyle name="Comma [0] 7677" xfId="21785" hidden="1" xr:uid="{00000000-0005-0000-0000-0000E1560000}"/>
    <cellStyle name="Comma [0] 7677" xfId="51172" hidden="1" xr:uid="{00000000-0005-0000-0000-0000E2560000}"/>
    <cellStyle name="Comma [0] 7678" xfId="21798" hidden="1" xr:uid="{00000000-0005-0000-0000-0000E3560000}"/>
    <cellStyle name="Comma [0] 7678" xfId="51185" hidden="1" xr:uid="{00000000-0005-0000-0000-0000E4560000}"/>
    <cellStyle name="Comma [0] 7679" xfId="21800" hidden="1" xr:uid="{00000000-0005-0000-0000-0000E5560000}"/>
    <cellStyle name="Comma [0] 7679" xfId="51187" hidden="1" xr:uid="{00000000-0005-0000-0000-0000E6560000}"/>
    <cellStyle name="Comma [0] 768" xfId="5468" hidden="1" xr:uid="{00000000-0005-0000-0000-0000E7560000}"/>
    <cellStyle name="Comma [0] 768" xfId="34856" hidden="1" xr:uid="{00000000-0005-0000-0000-0000E8560000}"/>
    <cellStyle name="Comma [0] 7680" xfId="21668" hidden="1" xr:uid="{00000000-0005-0000-0000-0000E9560000}"/>
    <cellStyle name="Comma [0] 7680" xfId="51055" hidden="1" xr:uid="{00000000-0005-0000-0000-0000EA560000}"/>
    <cellStyle name="Comma [0] 7681" xfId="21788" hidden="1" xr:uid="{00000000-0005-0000-0000-0000EB560000}"/>
    <cellStyle name="Comma [0] 7681" xfId="51175" hidden="1" xr:uid="{00000000-0005-0000-0000-0000EC560000}"/>
    <cellStyle name="Comma [0] 7682" xfId="21728" hidden="1" xr:uid="{00000000-0005-0000-0000-0000ED560000}"/>
    <cellStyle name="Comma [0] 7682" xfId="51115" hidden="1" xr:uid="{00000000-0005-0000-0000-0000EE560000}"/>
    <cellStyle name="Comma [0] 7683" xfId="21762" hidden="1" xr:uid="{00000000-0005-0000-0000-0000EF560000}"/>
    <cellStyle name="Comma [0] 7683" xfId="51149" hidden="1" xr:uid="{00000000-0005-0000-0000-0000F0560000}"/>
    <cellStyle name="Comma [0] 7684" xfId="21775" hidden="1" xr:uid="{00000000-0005-0000-0000-0000F1560000}"/>
    <cellStyle name="Comma [0] 7684" xfId="51162" hidden="1" xr:uid="{00000000-0005-0000-0000-0000F2560000}"/>
    <cellStyle name="Comma [0] 7685" xfId="21803" hidden="1" xr:uid="{00000000-0005-0000-0000-0000F3560000}"/>
    <cellStyle name="Comma [0] 7685" xfId="51190" hidden="1" xr:uid="{00000000-0005-0000-0000-0000F4560000}"/>
    <cellStyle name="Comma [0] 7686" xfId="21766" hidden="1" xr:uid="{00000000-0005-0000-0000-0000F5560000}"/>
    <cellStyle name="Comma [0] 7686" xfId="51153" hidden="1" xr:uid="{00000000-0005-0000-0000-0000F6560000}"/>
    <cellStyle name="Comma [0] 7687" xfId="21726" hidden="1" xr:uid="{00000000-0005-0000-0000-0000F7560000}"/>
    <cellStyle name="Comma [0] 7687" xfId="51113" hidden="1" xr:uid="{00000000-0005-0000-0000-0000F8560000}"/>
    <cellStyle name="Comma [0] 7688" xfId="21805" hidden="1" xr:uid="{00000000-0005-0000-0000-0000F9560000}"/>
    <cellStyle name="Comma [0] 7688" xfId="51192" hidden="1" xr:uid="{00000000-0005-0000-0000-0000FA560000}"/>
    <cellStyle name="Comma [0] 7689" xfId="21807" hidden="1" xr:uid="{00000000-0005-0000-0000-0000FB560000}"/>
    <cellStyle name="Comma [0] 7689" xfId="51194" hidden="1" xr:uid="{00000000-0005-0000-0000-0000FC560000}"/>
    <cellStyle name="Comma [0] 769" xfId="5452" hidden="1" xr:uid="{00000000-0005-0000-0000-0000FD560000}"/>
    <cellStyle name="Comma [0] 769" xfId="34840" hidden="1" xr:uid="{00000000-0005-0000-0000-0000FE560000}"/>
    <cellStyle name="Comma [0] 7690" xfId="21319" hidden="1" xr:uid="{00000000-0005-0000-0000-0000FF560000}"/>
    <cellStyle name="Comma [0] 7690" xfId="50706" hidden="1" xr:uid="{00000000-0005-0000-0000-000000570000}"/>
    <cellStyle name="Comma [0] 7691" xfId="21316" hidden="1" xr:uid="{00000000-0005-0000-0000-000001570000}"/>
    <cellStyle name="Comma [0] 7691" xfId="50703" hidden="1" xr:uid="{00000000-0005-0000-0000-000002570000}"/>
    <cellStyle name="Comma [0] 7692" xfId="21813" hidden="1" xr:uid="{00000000-0005-0000-0000-000003570000}"/>
    <cellStyle name="Comma [0] 7692" xfId="51200" hidden="1" xr:uid="{00000000-0005-0000-0000-000004570000}"/>
    <cellStyle name="Comma [0] 7693" xfId="21819" hidden="1" xr:uid="{00000000-0005-0000-0000-000005570000}"/>
    <cellStyle name="Comma [0] 7693" xfId="51206" hidden="1" xr:uid="{00000000-0005-0000-0000-000006570000}"/>
    <cellStyle name="Comma [0] 7694" xfId="21821" hidden="1" xr:uid="{00000000-0005-0000-0000-000007570000}"/>
    <cellStyle name="Comma [0] 7694" xfId="51208" hidden="1" xr:uid="{00000000-0005-0000-0000-000008570000}"/>
    <cellStyle name="Comma [0] 7695" xfId="21812" hidden="1" xr:uid="{00000000-0005-0000-0000-000009570000}"/>
    <cellStyle name="Comma [0] 7695" xfId="51199" hidden="1" xr:uid="{00000000-0005-0000-0000-00000A570000}"/>
    <cellStyle name="Comma [0] 7696" xfId="21817" hidden="1" xr:uid="{00000000-0005-0000-0000-00000B570000}"/>
    <cellStyle name="Comma [0] 7696" xfId="51204" hidden="1" xr:uid="{00000000-0005-0000-0000-00000C570000}"/>
    <cellStyle name="Comma [0] 7697" xfId="21823" hidden="1" xr:uid="{00000000-0005-0000-0000-00000D570000}"/>
    <cellStyle name="Comma [0] 7697" xfId="51210" hidden="1" xr:uid="{00000000-0005-0000-0000-00000E570000}"/>
    <cellStyle name="Comma [0] 7698" xfId="21825" hidden="1" xr:uid="{00000000-0005-0000-0000-00000F570000}"/>
    <cellStyle name="Comma [0] 7698" xfId="51212" hidden="1" xr:uid="{00000000-0005-0000-0000-000010570000}"/>
    <cellStyle name="Comma [0] 7699" xfId="21342" hidden="1" xr:uid="{00000000-0005-0000-0000-000011570000}"/>
    <cellStyle name="Comma [0] 7699" xfId="50729" hidden="1" xr:uid="{00000000-0005-0000-0000-000012570000}"/>
    <cellStyle name="Comma [0] 77" xfId="4360" hidden="1" xr:uid="{00000000-0005-0000-0000-000013570000}"/>
    <cellStyle name="Comma [0] 77" xfId="33749" hidden="1" xr:uid="{00000000-0005-0000-0000-000014570000}"/>
    <cellStyle name="Comma [0] 770" xfId="6020" hidden="1" xr:uid="{00000000-0005-0000-0000-000015570000}"/>
    <cellStyle name="Comma [0] 770" xfId="35408" hidden="1" xr:uid="{00000000-0005-0000-0000-000016570000}"/>
    <cellStyle name="Comma [0] 7700" xfId="21344" hidden="1" xr:uid="{00000000-0005-0000-0000-000017570000}"/>
    <cellStyle name="Comma [0] 7700" xfId="50731" hidden="1" xr:uid="{00000000-0005-0000-0000-000018570000}"/>
    <cellStyle name="Comma [0] 7701" xfId="21836" hidden="1" xr:uid="{00000000-0005-0000-0000-000019570000}"/>
    <cellStyle name="Comma [0] 7701" xfId="51223" hidden="1" xr:uid="{00000000-0005-0000-0000-00001A570000}"/>
    <cellStyle name="Comma [0] 7702" xfId="21845" hidden="1" xr:uid="{00000000-0005-0000-0000-00001B570000}"/>
    <cellStyle name="Comma [0] 7702" xfId="51232" hidden="1" xr:uid="{00000000-0005-0000-0000-00001C570000}"/>
    <cellStyle name="Comma [0] 7703" xfId="21856" hidden="1" xr:uid="{00000000-0005-0000-0000-00001D570000}"/>
    <cellStyle name="Comma [0] 7703" xfId="51243" hidden="1" xr:uid="{00000000-0005-0000-0000-00001E570000}"/>
    <cellStyle name="Comma [0] 7704" xfId="21862" hidden="1" xr:uid="{00000000-0005-0000-0000-00001F570000}"/>
    <cellStyle name="Comma [0] 7704" xfId="51249" hidden="1" xr:uid="{00000000-0005-0000-0000-000020570000}"/>
    <cellStyle name="Comma [0] 7705" xfId="21844" hidden="1" xr:uid="{00000000-0005-0000-0000-000021570000}"/>
    <cellStyle name="Comma [0] 7705" xfId="51231" hidden="1" xr:uid="{00000000-0005-0000-0000-000022570000}"/>
    <cellStyle name="Comma [0] 7706" xfId="21854" hidden="1" xr:uid="{00000000-0005-0000-0000-000023570000}"/>
    <cellStyle name="Comma [0] 7706" xfId="51241" hidden="1" xr:uid="{00000000-0005-0000-0000-000024570000}"/>
    <cellStyle name="Comma [0] 7707" xfId="21874" hidden="1" xr:uid="{00000000-0005-0000-0000-000025570000}"/>
    <cellStyle name="Comma [0] 7707" xfId="51261" hidden="1" xr:uid="{00000000-0005-0000-0000-000026570000}"/>
    <cellStyle name="Comma [0] 7708" xfId="21876" hidden="1" xr:uid="{00000000-0005-0000-0000-000027570000}"/>
    <cellStyle name="Comma [0] 7708" xfId="51263" hidden="1" xr:uid="{00000000-0005-0000-0000-000028570000}"/>
    <cellStyle name="Comma [0] 7709" xfId="21827" hidden="1" xr:uid="{00000000-0005-0000-0000-000029570000}"/>
    <cellStyle name="Comma [0] 7709" xfId="51214" hidden="1" xr:uid="{00000000-0005-0000-0000-00002A570000}"/>
    <cellStyle name="Comma [0] 771" xfId="5461" hidden="1" xr:uid="{00000000-0005-0000-0000-00002B570000}"/>
    <cellStyle name="Comma [0] 771" xfId="34849" hidden="1" xr:uid="{00000000-0005-0000-0000-00002C570000}"/>
    <cellStyle name="Comma [0] 7710" xfId="21324" hidden="1" xr:uid="{00000000-0005-0000-0000-00002D570000}"/>
    <cellStyle name="Comma [0] 7710" xfId="50711" hidden="1" xr:uid="{00000000-0005-0000-0000-00002E570000}"/>
    <cellStyle name="Comma [0] 7711" xfId="21830" hidden="1" xr:uid="{00000000-0005-0000-0000-00002F570000}"/>
    <cellStyle name="Comma [0] 7711" xfId="51217" hidden="1" xr:uid="{00000000-0005-0000-0000-000030570000}"/>
    <cellStyle name="Comma [0] 7712" xfId="21329" hidden="1" xr:uid="{00000000-0005-0000-0000-000031570000}"/>
    <cellStyle name="Comma [0] 7712" xfId="50716" hidden="1" xr:uid="{00000000-0005-0000-0000-000032570000}"/>
    <cellStyle name="Comma [0] 7713" xfId="21313" hidden="1" xr:uid="{00000000-0005-0000-0000-000033570000}"/>
    <cellStyle name="Comma [0] 7713" xfId="50700" hidden="1" xr:uid="{00000000-0005-0000-0000-000034570000}"/>
    <cellStyle name="Comma [0] 7714" xfId="21881" hidden="1" xr:uid="{00000000-0005-0000-0000-000035570000}"/>
    <cellStyle name="Comma [0] 7714" xfId="51268" hidden="1" xr:uid="{00000000-0005-0000-0000-000036570000}"/>
    <cellStyle name="Comma [0] 7715" xfId="21322" hidden="1" xr:uid="{00000000-0005-0000-0000-000037570000}"/>
    <cellStyle name="Comma [0] 7715" xfId="50709" hidden="1" xr:uid="{00000000-0005-0000-0000-000038570000}"/>
    <cellStyle name="Comma [0] 7716" xfId="21343" hidden="1" xr:uid="{00000000-0005-0000-0000-000039570000}"/>
    <cellStyle name="Comma [0] 7716" xfId="50730" hidden="1" xr:uid="{00000000-0005-0000-0000-00003A570000}"/>
    <cellStyle name="Comma [0] 7717" xfId="21893" hidden="1" xr:uid="{00000000-0005-0000-0000-00003B570000}"/>
    <cellStyle name="Comma [0] 7717" xfId="51280" hidden="1" xr:uid="{00000000-0005-0000-0000-00003C570000}"/>
    <cellStyle name="Comma [0] 7718" xfId="21895" hidden="1" xr:uid="{00000000-0005-0000-0000-00003D570000}"/>
    <cellStyle name="Comma [0] 7718" xfId="51282" hidden="1" xr:uid="{00000000-0005-0000-0000-00003E570000}"/>
    <cellStyle name="Comma [0] 7719" xfId="21884" hidden="1" xr:uid="{00000000-0005-0000-0000-00003F570000}"/>
    <cellStyle name="Comma [0] 7719" xfId="51271" hidden="1" xr:uid="{00000000-0005-0000-0000-000040570000}"/>
    <cellStyle name="Comma [0] 772" xfId="5482" hidden="1" xr:uid="{00000000-0005-0000-0000-000041570000}"/>
    <cellStyle name="Comma [0] 772" xfId="34870" hidden="1" xr:uid="{00000000-0005-0000-0000-000042570000}"/>
    <cellStyle name="Comma [0] 7720" xfId="21892" hidden="1" xr:uid="{00000000-0005-0000-0000-000043570000}"/>
    <cellStyle name="Comma [0] 7720" xfId="51279" hidden="1" xr:uid="{00000000-0005-0000-0000-000044570000}"/>
    <cellStyle name="Comma [0] 7721" xfId="21326" hidden="1" xr:uid="{00000000-0005-0000-0000-000045570000}"/>
    <cellStyle name="Comma [0] 7721" xfId="50713" hidden="1" xr:uid="{00000000-0005-0000-0000-000046570000}"/>
    <cellStyle name="Comma [0] 7722" xfId="21878" hidden="1" xr:uid="{00000000-0005-0000-0000-000047570000}"/>
    <cellStyle name="Comma [0] 7722" xfId="51265" hidden="1" xr:uid="{00000000-0005-0000-0000-000048570000}"/>
    <cellStyle name="Comma [0] 7723" xfId="21911" hidden="1" xr:uid="{00000000-0005-0000-0000-000049570000}"/>
    <cellStyle name="Comma [0] 7723" xfId="51298" hidden="1" xr:uid="{00000000-0005-0000-0000-00004A570000}"/>
    <cellStyle name="Comma [0] 7724" xfId="21919" hidden="1" xr:uid="{00000000-0005-0000-0000-00004B570000}"/>
    <cellStyle name="Comma [0] 7724" xfId="51306" hidden="1" xr:uid="{00000000-0005-0000-0000-00004C570000}"/>
    <cellStyle name="Comma [0] 7725" xfId="21828" hidden="1" xr:uid="{00000000-0005-0000-0000-00004D570000}"/>
    <cellStyle name="Comma [0] 7725" xfId="51215" hidden="1" xr:uid="{00000000-0005-0000-0000-00004E570000}"/>
    <cellStyle name="Comma [0] 7726" xfId="21907" hidden="1" xr:uid="{00000000-0005-0000-0000-00004F570000}"/>
    <cellStyle name="Comma [0] 7726" xfId="51294" hidden="1" xr:uid="{00000000-0005-0000-0000-000050570000}"/>
    <cellStyle name="Comma [0] 7727" xfId="21928" hidden="1" xr:uid="{00000000-0005-0000-0000-000051570000}"/>
    <cellStyle name="Comma [0] 7727" xfId="51315" hidden="1" xr:uid="{00000000-0005-0000-0000-000052570000}"/>
    <cellStyle name="Comma [0] 7728" xfId="21930" hidden="1" xr:uid="{00000000-0005-0000-0000-000053570000}"/>
    <cellStyle name="Comma [0] 7728" xfId="51317" hidden="1" xr:uid="{00000000-0005-0000-0000-000054570000}"/>
    <cellStyle name="Comma [0] 7729" xfId="21889" hidden="1" xr:uid="{00000000-0005-0000-0000-000055570000}"/>
    <cellStyle name="Comma [0] 7729" xfId="51276" hidden="1" xr:uid="{00000000-0005-0000-0000-000056570000}"/>
    <cellStyle name="Comma [0] 773" xfId="6032" hidden="1" xr:uid="{00000000-0005-0000-0000-000057570000}"/>
    <cellStyle name="Comma [0] 773" xfId="35420" hidden="1" xr:uid="{00000000-0005-0000-0000-000058570000}"/>
    <cellStyle name="Comma [0] 7730" xfId="21834" hidden="1" xr:uid="{00000000-0005-0000-0000-000059570000}"/>
    <cellStyle name="Comma [0] 7730" xfId="51221" hidden="1" xr:uid="{00000000-0005-0000-0000-00005A570000}"/>
    <cellStyle name="Comma [0] 7731" xfId="21887" hidden="1" xr:uid="{00000000-0005-0000-0000-00005B570000}"/>
    <cellStyle name="Comma [0] 7731" xfId="51274" hidden="1" xr:uid="{00000000-0005-0000-0000-00005C570000}"/>
    <cellStyle name="Comma [0] 7732" xfId="21871" hidden="1" xr:uid="{00000000-0005-0000-0000-00005D570000}"/>
    <cellStyle name="Comma [0] 7732" xfId="51258" hidden="1" xr:uid="{00000000-0005-0000-0000-00005E570000}"/>
    <cellStyle name="Comma [0] 7733" xfId="21867" hidden="1" xr:uid="{00000000-0005-0000-0000-00005F570000}"/>
    <cellStyle name="Comma [0] 7733" xfId="51254" hidden="1" xr:uid="{00000000-0005-0000-0000-000060570000}"/>
    <cellStyle name="Comma [0] 7734" xfId="21938" hidden="1" xr:uid="{00000000-0005-0000-0000-000061570000}"/>
    <cellStyle name="Comma [0] 7734" xfId="51325" hidden="1" xr:uid="{00000000-0005-0000-0000-000062570000}"/>
    <cellStyle name="Comma [0] 7735" xfId="21810" hidden="1" xr:uid="{00000000-0005-0000-0000-000063570000}"/>
    <cellStyle name="Comma [0] 7735" xfId="51197" hidden="1" xr:uid="{00000000-0005-0000-0000-000064570000}"/>
    <cellStyle name="Comma [0] 7736" xfId="21292" hidden="1" xr:uid="{00000000-0005-0000-0000-000065570000}"/>
    <cellStyle name="Comma [0] 7736" xfId="50679" hidden="1" xr:uid="{00000000-0005-0000-0000-000066570000}"/>
    <cellStyle name="Comma [0] 7737" xfId="21946" hidden="1" xr:uid="{00000000-0005-0000-0000-000067570000}"/>
    <cellStyle name="Comma [0] 7737" xfId="51333" hidden="1" xr:uid="{00000000-0005-0000-0000-000068570000}"/>
    <cellStyle name="Comma [0] 7738" xfId="21948" hidden="1" xr:uid="{00000000-0005-0000-0000-000069570000}"/>
    <cellStyle name="Comma [0] 7738" xfId="51335" hidden="1" xr:uid="{00000000-0005-0000-0000-00006A570000}"/>
    <cellStyle name="Comma [0] 7739" xfId="21897" hidden="1" xr:uid="{00000000-0005-0000-0000-00006B570000}"/>
    <cellStyle name="Comma [0] 7739" xfId="51284" hidden="1" xr:uid="{00000000-0005-0000-0000-00006C570000}"/>
    <cellStyle name="Comma [0] 774" xfId="6034" hidden="1" xr:uid="{00000000-0005-0000-0000-00006D570000}"/>
    <cellStyle name="Comma [0] 774" xfId="35422" hidden="1" xr:uid="{00000000-0005-0000-0000-00006E570000}"/>
    <cellStyle name="Comma [0] 7740" xfId="21873" hidden="1" xr:uid="{00000000-0005-0000-0000-00006F570000}"/>
    <cellStyle name="Comma [0] 7740" xfId="51260" hidden="1" xr:uid="{00000000-0005-0000-0000-000070570000}"/>
    <cellStyle name="Comma [0] 7741" xfId="21908" hidden="1" xr:uid="{00000000-0005-0000-0000-000071570000}"/>
    <cellStyle name="Comma [0] 7741" xfId="51295" hidden="1" xr:uid="{00000000-0005-0000-0000-000072570000}"/>
    <cellStyle name="Comma [0] 7742" xfId="21840" hidden="1" xr:uid="{00000000-0005-0000-0000-000073570000}"/>
    <cellStyle name="Comma [0] 7742" xfId="51227" hidden="1" xr:uid="{00000000-0005-0000-0000-000074570000}"/>
    <cellStyle name="Comma [0] 7743" xfId="21910" hidden="1" xr:uid="{00000000-0005-0000-0000-000075570000}"/>
    <cellStyle name="Comma [0] 7743" xfId="51297" hidden="1" xr:uid="{00000000-0005-0000-0000-000076570000}"/>
    <cellStyle name="Comma [0] 7744" xfId="21955" hidden="1" xr:uid="{00000000-0005-0000-0000-000077570000}"/>
    <cellStyle name="Comma [0] 7744" xfId="51342" hidden="1" xr:uid="{00000000-0005-0000-0000-000078570000}"/>
    <cellStyle name="Comma [0] 7745" xfId="21898" hidden="1" xr:uid="{00000000-0005-0000-0000-000079570000}"/>
    <cellStyle name="Comma [0] 7745" xfId="51285" hidden="1" xr:uid="{00000000-0005-0000-0000-00007A570000}"/>
    <cellStyle name="Comma [0] 7746" xfId="21855" hidden="1" xr:uid="{00000000-0005-0000-0000-00007B570000}"/>
    <cellStyle name="Comma [0] 7746" xfId="51242" hidden="1" xr:uid="{00000000-0005-0000-0000-00007C570000}"/>
    <cellStyle name="Comma [0] 7747" xfId="21961" hidden="1" xr:uid="{00000000-0005-0000-0000-00007D570000}"/>
    <cellStyle name="Comma [0] 7747" xfId="51348" hidden="1" xr:uid="{00000000-0005-0000-0000-00007E570000}"/>
    <cellStyle name="Comma [0] 7748" xfId="21963" hidden="1" xr:uid="{00000000-0005-0000-0000-00007F570000}"/>
    <cellStyle name="Comma [0] 7748" xfId="51350" hidden="1" xr:uid="{00000000-0005-0000-0000-000080570000}"/>
    <cellStyle name="Comma [0] 7749" xfId="21916" hidden="1" xr:uid="{00000000-0005-0000-0000-000081570000}"/>
    <cellStyle name="Comma [0] 7749" xfId="51303" hidden="1" xr:uid="{00000000-0005-0000-0000-000082570000}"/>
    <cellStyle name="Comma [0] 775" xfId="6023" hidden="1" xr:uid="{00000000-0005-0000-0000-000083570000}"/>
    <cellStyle name="Comma [0] 775" xfId="35411" hidden="1" xr:uid="{00000000-0005-0000-0000-000084570000}"/>
    <cellStyle name="Comma [0] 7750" xfId="21922" hidden="1" xr:uid="{00000000-0005-0000-0000-000085570000}"/>
    <cellStyle name="Comma [0] 7750" xfId="51309" hidden="1" xr:uid="{00000000-0005-0000-0000-000086570000}"/>
    <cellStyle name="Comma [0] 7751" xfId="21809" hidden="1" xr:uid="{00000000-0005-0000-0000-000087570000}"/>
    <cellStyle name="Comma [0] 7751" xfId="51196" hidden="1" xr:uid="{00000000-0005-0000-0000-000088570000}"/>
    <cellStyle name="Comma [0] 7752" xfId="21872" hidden="1" xr:uid="{00000000-0005-0000-0000-000089570000}"/>
    <cellStyle name="Comma [0] 7752" xfId="51259" hidden="1" xr:uid="{00000000-0005-0000-0000-00008A570000}"/>
    <cellStyle name="Comma [0] 7753" xfId="21880" hidden="1" xr:uid="{00000000-0005-0000-0000-00008B570000}"/>
    <cellStyle name="Comma [0] 7753" xfId="51267" hidden="1" xr:uid="{00000000-0005-0000-0000-00008C570000}"/>
    <cellStyle name="Comma [0] 7754" xfId="21969" hidden="1" xr:uid="{00000000-0005-0000-0000-00008D570000}"/>
    <cellStyle name="Comma [0] 7754" xfId="51356" hidden="1" xr:uid="{00000000-0005-0000-0000-00008E570000}"/>
    <cellStyle name="Comma [0] 7755" xfId="21883" hidden="1" xr:uid="{00000000-0005-0000-0000-00008F570000}"/>
    <cellStyle name="Comma [0] 7755" xfId="51270" hidden="1" xr:uid="{00000000-0005-0000-0000-000090570000}"/>
    <cellStyle name="Comma [0] 7756" xfId="21843" hidden="1" xr:uid="{00000000-0005-0000-0000-000091570000}"/>
    <cellStyle name="Comma [0] 7756" xfId="51230" hidden="1" xr:uid="{00000000-0005-0000-0000-000092570000}"/>
    <cellStyle name="Comma [0] 7757" xfId="21974" hidden="1" xr:uid="{00000000-0005-0000-0000-000093570000}"/>
    <cellStyle name="Comma [0] 7757" xfId="51361" hidden="1" xr:uid="{00000000-0005-0000-0000-000094570000}"/>
    <cellStyle name="Comma [0] 7758" xfId="21976" hidden="1" xr:uid="{00000000-0005-0000-0000-000095570000}"/>
    <cellStyle name="Comma [0] 7758" xfId="51363" hidden="1" xr:uid="{00000000-0005-0000-0000-000096570000}"/>
    <cellStyle name="Comma [0] 7759" xfId="21935" hidden="1" xr:uid="{00000000-0005-0000-0000-000097570000}"/>
    <cellStyle name="Comma [0] 7759" xfId="51322" hidden="1" xr:uid="{00000000-0005-0000-0000-000098570000}"/>
    <cellStyle name="Comma [0] 776" xfId="6031" hidden="1" xr:uid="{00000000-0005-0000-0000-000099570000}"/>
    <cellStyle name="Comma [0] 776" xfId="35419" hidden="1" xr:uid="{00000000-0005-0000-0000-00009A570000}"/>
    <cellStyle name="Comma [0] 7760" xfId="21941" hidden="1" xr:uid="{00000000-0005-0000-0000-00009B570000}"/>
    <cellStyle name="Comma [0] 7760" xfId="51328" hidden="1" xr:uid="{00000000-0005-0000-0000-00009C570000}"/>
    <cellStyle name="Comma [0] 7761" xfId="21842" hidden="1" xr:uid="{00000000-0005-0000-0000-00009D570000}"/>
    <cellStyle name="Comma [0] 7761" xfId="51229" hidden="1" xr:uid="{00000000-0005-0000-0000-00009E570000}"/>
    <cellStyle name="Comma [0] 7762" xfId="21923" hidden="1" xr:uid="{00000000-0005-0000-0000-00009F570000}"/>
    <cellStyle name="Comma [0] 7762" xfId="51310" hidden="1" xr:uid="{00000000-0005-0000-0000-0000A0570000}"/>
    <cellStyle name="Comma [0] 7763" xfId="21902" hidden="1" xr:uid="{00000000-0005-0000-0000-0000A1570000}"/>
    <cellStyle name="Comma [0] 7763" xfId="51289" hidden="1" xr:uid="{00000000-0005-0000-0000-0000A2570000}"/>
    <cellStyle name="Comma [0] 7764" xfId="21980" hidden="1" xr:uid="{00000000-0005-0000-0000-0000A3570000}"/>
    <cellStyle name="Comma [0] 7764" xfId="51367" hidden="1" xr:uid="{00000000-0005-0000-0000-0000A4570000}"/>
    <cellStyle name="Comma [0] 7765" xfId="21921" hidden="1" xr:uid="{00000000-0005-0000-0000-0000A5570000}"/>
    <cellStyle name="Comma [0] 7765" xfId="51308" hidden="1" xr:uid="{00000000-0005-0000-0000-0000A6570000}"/>
    <cellStyle name="Comma [0] 7766" xfId="21859" hidden="1" xr:uid="{00000000-0005-0000-0000-0000A7570000}"/>
    <cellStyle name="Comma [0] 7766" xfId="51246" hidden="1" xr:uid="{00000000-0005-0000-0000-0000A8570000}"/>
    <cellStyle name="Comma [0] 7767" xfId="21987" hidden="1" xr:uid="{00000000-0005-0000-0000-0000A9570000}"/>
    <cellStyle name="Comma [0] 7767" xfId="51374" hidden="1" xr:uid="{00000000-0005-0000-0000-0000AA570000}"/>
    <cellStyle name="Comma [0] 7768" xfId="21989" hidden="1" xr:uid="{00000000-0005-0000-0000-0000AB570000}"/>
    <cellStyle name="Comma [0] 7768" xfId="51376" hidden="1" xr:uid="{00000000-0005-0000-0000-0000AC570000}"/>
    <cellStyle name="Comma [0] 7769" xfId="21953" hidden="1" xr:uid="{00000000-0005-0000-0000-0000AD570000}"/>
    <cellStyle name="Comma [0] 7769" xfId="51340" hidden="1" xr:uid="{00000000-0005-0000-0000-0000AE570000}"/>
    <cellStyle name="Comma [0] 777" xfId="5465" hidden="1" xr:uid="{00000000-0005-0000-0000-0000AF570000}"/>
    <cellStyle name="Comma [0] 777" xfId="34853" hidden="1" xr:uid="{00000000-0005-0000-0000-0000B0570000}"/>
    <cellStyle name="Comma [0] 7770" xfId="21958" hidden="1" xr:uid="{00000000-0005-0000-0000-0000B1570000}"/>
    <cellStyle name="Comma [0] 7770" xfId="51345" hidden="1" xr:uid="{00000000-0005-0000-0000-0000B2570000}"/>
    <cellStyle name="Comma [0] 7771" xfId="21323" hidden="1" xr:uid="{00000000-0005-0000-0000-0000B3570000}"/>
    <cellStyle name="Comma [0] 7771" xfId="50710" hidden="1" xr:uid="{00000000-0005-0000-0000-0000B4570000}"/>
    <cellStyle name="Comma [0] 7772" xfId="21942" hidden="1" xr:uid="{00000000-0005-0000-0000-0000B5570000}"/>
    <cellStyle name="Comma [0] 7772" xfId="51329" hidden="1" xr:uid="{00000000-0005-0000-0000-0000B6570000}"/>
    <cellStyle name="Comma [0] 7773" xfId="21847" hidden="1" xr:uid="{00000000-0005-0000-0000-0000B7570000}"/>
    <cellStyle name="Comma [0] 7773" xfId="51234" hidden="1" xr:uid="{00000000-0005-0000-0000-0000B8570000}"/>
    <cellStyle name="Comma [0] 7774" xfId="21993" hidden="1" xr:uid="{00000000-0005-0000-0000-0000B9570000}"/>
    <cellStyle name="Comma [0] 7774" xfId="51380" hidden="1" xr:uid="{00000000-0005-0000-0000-0000BA570000}"/>
    <cellStyle name="Comma [0] 7775" xfId="21940" hidden="1" xr:uid="{00000000-0005-0000-0000-0000BB570000}"/>
    <cellStyle name="Comma [0] 7775" xfId="51327" hidden="1" xr:uid="{00000000-0005-0000-0000-0000BC570000}"/>
    <cellStyle name="Comma [0] 7776" xfId="21879" hidden="1" xr:uid="{00000000-0005-0000-0000-0000BD570000}"/>
    <cellStyle name="Comma [0] 7776" xfId="51266" hidden="1" xr:uid="{00000000-0005-0000-0000-0000BE570000}"/>
    <cellStyle name="Comma [0] 7777" xfId="21997" hidden="1" xr:uid="{00000000-0005-0000-0000-0000BF570000}"/>
    <cellStyle name="Comma [0] 7777" xfId="51384" hidden="1" xr:uid="{00000000-0005-0000-0000-0000C0570000}"/>
    <cellStyle name="Comma [0] 7778" xfId="21999" hidden="1" xr:uid="{00000000-0005-0000-0000-0000C1570000}"/>
    <cellStyle name="Comma [0] 7778" xfId="51386" hidden="1" xr:uid="{00000000-0005-0000-0000-0000C2570000}"/>
    <cellStyle name="Comma [0] 7779" xfId="21967" hidden="1" xr:uid="{00000000-0005-0000-0000-0000C3570000}"/>
    <cellStyle name="Comma [0] 7779" xfId="51354" hidden="1" xr:uid="{00000000-0005-0000-0000-0000C4570000}"/>
    <cellStyle name="Comma [0] 778" xfId="6017" hidden="1" xr:uid="{00000000-0005-0000-0000-0000C5570000}"/>
    <cellStyle name="Comma [0] 778" xfId="35405" hidden="1" xr:uid="{00000000-0005-0000-0000-0000C6570000}"/>
    <cellStyle name="Comma [0] 7780" xfId="21971" hidden="1" xr:uid="{00000000-0005-0000-0000-0000C7570000}"/>
    <cellStyle name="Comma [0] 7780" xfId="51358" hidden="1" xr:uid="{00000000-0005-0000-0000-0000C8570000}"/>
    <cellStyle name="Comma [0] 7781" xfId="21861" hidden="1" xr:uid="{00000000-0005-0000-0000-0000C9570000}"/>
    <cellStyle name="Comma [0] 7781" xfId="51248" hidden="1" xr:uid="{00000000-0005-0000-0000-0000CA570000}"/>
    <cellStyle name="Comma [0] 7782" xfId="21959" hidden="1" xr:uid="{00000000-0005-0000-0000-0000CB570000}"/>
    <cellStyle name="Comma [0] 7782" xfId="51346" hidden="1" xr:uid="{00000000-0005-0000-0000-0000CC570000}"/>
    <cellStyle name="Comma [0] 7783" xfId="21851" hidden="1" xr:uid="{00000000-0005-0000-0000-0000CD570000}"/>
    <cellStyle name="Comma [0] 7783" xfId="51238" hidden="1" xr:uid="{00000000-0005-0000-0000-0000CE570000}"/>
    <cellStyle name="Comma [0] 7784" xfId="22003" hidden="1" xr:uid="{00000000-0005-0000-0000-0000CF570000}"/>
    <cellStyle name="Comma [0] 7784" xfId="51390" hidden="1" xr:uid="{00000000-0005-0000-0000-0000D0570000}"/>
    <cellStyle name="Comma [0] 7785" xfId="21957" hidden="1" xr:uid="{00000000-0005-0000-0000-0000D1570000}"/>
    <cellStyle name="Comma [0] 7785" xfId="51344" hidden="1" xr:uid="{00000000-0005-0000-0000-0000D2570000}"/>
    <cellStyle name="Comma [0] 7786" xfId="21926" hidden="1" xr:uid="{00000000-0005-0000-0000-0000D3570000}"/>
    <cellStyle name="Comma [0] 7786" xfId="51313" hidden="1" xr:uid="{00000000-0005-0000-0000-0000D4570000}"/>
    <cellStyle name="Comma [0] 7787" xfId="22007" hidden="1" xr:uid="{00000000-0005-0000-0000-0000D5570000}"/>
    <cellStyle name="Comma [0] 7787" xfId="51394" hidden="1" xr:uid="{00000000-0005-0000-0000-0000D6570000}"/>
    <cellStyle name="Comma [0] 7788" xfId="22009" hidden="1" xr:uid="{00000000-0005-0000-0000-0000D7570000}"/>
    <cellStyle name="Comma [0] 7788" xfId="51396" hidden="1" xr:uid="{00000000-0005-0000-0000-0000D8570000}"/>
    <cellStyle name="Comma [0] 7789" xfId="21995" hidden="1" xr:uid="{00000000-0005-0000-0000-0000D9570000}"/>
    <cellStyle name="Comma [0] 7789" xfId="51382" hidden="1" xr:uid="{00000000-0005-0000-0000-0000DA570000}"/>
    <cellStyle name="Comma [0] 779" xfId="6050" hidden="1" xr:uid="{00000000-0005-0000-0000-0000DB570000}"/>
    <cellStyle name="Comma [0] 779" xfId="35438" hidden="1" xr:uid="{00000000-0005-0000-0000-0000DC570000}"/>
    <cellStyle name="Comma [0] 7790" xfId="21982" hidden="1" xr:uid="{00000000-0005-0000-0000-0000DD570000}"/>
    <cellStyle name="Comma [0] 7790" xfId="51369" hidden="1" xr:uid="{00000000-0005-0000-0000-0000DE570000}"/>
    <cellStyle name="Comma [0] 7791" xfId="22006" hidden="1" xr:uid="{00000000-0005-0000-0000-0000DF570000}"/>
    <cellStyle name="Comma [0] 7791" xfId="51393" hidden="1" xr:uid="{00000000-0005-0000-0000-0000E0570000}"/>
    <cellStyle name="Comma [0] 7792" xfId="21972" hidden="1" xr:uid="{00000000-0005-0000-0000-0000E1570000}"/>
    <cellStyle name="Comma [0] 7792" xfId="51359" hidden="1" xr:uid="{00000000-0005-0000-0000-0000E2570000}"/>
    <cellStyle name="Comma [0] 7793" xfId="21944" hidden="1" xr:uid="{00000000-0005-0000-0000-0000E3570000}"/>
    <cellStyle name="Comma [0] 7793" xfId="51331" hidden="1" xr:uid="{00000000-0005-0000-0000-0000E4570000}"/>
    <cellStyle name="Comma [0] 7794" xfId="22011" hidden="1" xr:uid="{00000000-0005-0000-0000-0000E5570000}"/>
    <cellStyle name="Comma [0] 7794" xfId="51398" hidden="1" xr:uid="{00000000-0005-0000-0000-0000E6570000}"/>
    <cellStyle name="Comma [0] 7795" xfId="21968" hidden="1" xr:uid="{00000000-0005-0000-0000-0000E7570000}"/>
    <cellStyle name="Comma [0] 7795" xfId="51355" hidden="1" xr:uid="{00000000-0005-0000-0000-0000E8570000}"/>
    <cellStyle name="Comma [0] 7796" xfId="22002" hidden="1" xr:uid="{00000000-0005-0000-0000-0000E9570000}"/>
    <cellStyle name="Comma [0] 7796" xfId="51389" hidden="1" xr:uid="{00000000-0005-0000-0000-0000EA570000}"/>
    <cellStyle name="Comma [0] 7797" xfId="22015" hidden="1" xr:uid="{00000000-0005-0000-0000-0000EB570000}"/>
    <cellStyle name="Comma [0] 7797" xfId="51402" hidden="1" xr:uid="{00000000-0005-0000-0000-0000EC570000}"/>
    <cellStyle name="Comma [0] 7798" xfId="22017" hidden="1" xr:uid="{00000000-0005-0000-0000-0000ED570000}"/>
    <cellStyle name="Comma [0] 7798" xfId="51404" hidden="1" xr:uid="{00000000-0005-0000-0000-0000EE570000}"/>
    <cellStyle name="Comma [0] 7799" xfId="21885" hidden="1" xr:uid="{00000000-0005-0000-0000-0000EF570000}"/>
    <cellStyle name="Comma [0] 7799" xfId="51272" hidden="1" xr:uid="{00000000-0005-0000-0000-0000F0570000}"/>
    <cellStyle name="Comma [0] 78" xfId="4430" hidden="1" xr:uid="{00000000-0005-0000-0000-0000F1570000}"/>
    <cellStyle name="Comma [0] 78" xfId="33819" hidden="1" xr:uid="{00000000-0005-0000-0000-0000F2570000}"/>
    <cellStyle name="Comma [0] 780" xfId="6058" hidden="1" xr:uid="{00000000-0005-0000-0000-0000F3570000}"/>
    <cellStyle name="Comma [0] 780" xfId="35446" hidden="1" xr:uid="{00000000-0005-0000-0000-0000F4570000}"/>
    <cellStyle name="Comma [0] 7800" xfId="22005" hidden="1" xr:uid="{00000000-0005-0000-0000-0000F5570000}"/>
    <cellStyle name="Comma [0] 7800" xfId="51392" hidden="1" xr:uid="{00000000-0005-0000-0000-0000F6570000}"/>
    <cellStyle name="Comma [0] 7801" xfId="21945" hidden="1" xr:uid="{00000000-0005-0000-0000-0000F7570000}"/>
    <cellStyle name="Comma [0] 7801" xfId="51332" hidden="1" xr:uid="{00000000-0005-0000-0000-0000F8570000}"/>
    <cellStyle name="Comma [0] 7802" xfId="21979" hidden="1" xr:uid="{00000000-0005-0000-0000-0000F9570000}"/>
    <cellStyle name="Comma [0] 7802" xfId="51366" hidden="1" xr:uid="{00000000-0005-0000-0000-0000FA570000}"/>
    <cellStyle name="Comma [0] 7803" xfId="21992" hidden="1" xr:uid="{00000000-0005-0000-0000-0000FB570000}"/>
    <cellStyle name="Comma [0] 7803" xfId="51379" hidden="1" xr:uid="{00000000-0005-0000-0000-0000FC570000}"/>
    <cellStyle name="Comma [0] 7804" xfId="22020" hidden="1" xr:uid="{00000000-0005-0000-0000-0000FD570000}"/>
    <cellStyle name="Comma [0] 7804" xfId="51407" hidden="1" xr:uid="{00000000-0005-0000-0000-0000FE570000}"/>
    <cellStyle name="Comma [0] 7805" xfId="21983" hidden="1" xr:uid="{00000000-0005-0000-0000-0000FF570000}"/>
    <cellStyle name="Comma [0] 7805" xfId="51370" hidden="1" xr:uid="{00000000-0005-0000-0000-000000580000}"/>
    <cellStyle name="Comma [0] 7806" xfId="21943" hidden="1" xr:uid="{00000000-0005-0000-0000-000001580000}"/>
    <cellStyle name="Comma [0] 7806" xfId="51330" hidden="1" xr:uid="{00000000-0005-0000-0000-000002580000}"/>
    <cellStyle name="Comma [0] 7807" xfId="22022" hidden="1" xr:uid="{00000000-0005-0000-0000-000003580000}"/>
    <cellStyle name="Comma [0] 7807" xfId="51409" hidden="1" xr:uid="{00000000-0005-0000-0000-000004580000}"/>
    <cellStyle name="Comma [0] 7808" xfId="22024" hidden="1" xr:uid="{00000000-0005-0000-0000-000005580000}"/>
    <cellStyle name="Comma [0] 7808" xfId="51411" hidden="1" xr:uid="{00000000-0005-0000-0000-000006580000}"/>
    <cellStyle name="Comma [0] 7809" xfId="21377" hidden="1" xr:uid="{00000000-0005-0000-0000-000007580000}"/>
    <cellStyle name="Comma [0] 7809" xfId="50764" hidden="1" xr:uid="{00000000-0005-0000-0000-000008580000}"/>
    <cellStyle name="Comma [0] 781" xfId="5967" hidden="1" xr:uid="{00000000-0005-0000-0000-000009580000}"/>
    <cellStyle name="Comma [0] 781" xfId="35355" hidden="1" xr:uid="{00000000-0005-0000-0000-00000A580000}"/>
    <cellStyle name="Comma [0] 7810" xfId="21333" hidden="1" xr:uid="{00000000-0005-0000-0000-00000B580000}"/>
    <cellStyle name="Comma [0] 7810" xfId="50720" hidden="1" xr:uid="{00000000-0005-0000-0000-00000C580000}"/>
    <cellStyle name="Comma [0] 7811" xfId="22030" hidden="1" xr:uid="{00000000-0005-0000-0000-00000D580000}"/>
    <cellStyle name="Comma [0] 7811" xfId="51417" hidden="1" xr:uid="{00000000-0005-0000-0000-00000E580000}"/>
    <cellStyle name="Comma [0] 7812" xfId="22036" hidden="1" xr:uid="{00000000-0005-0000-0000-00000F580000}"/>
    <cellStyle name="Comma [0] 7812" xfId="51423" hidden="1" xr:uid="{00000000-0005-0000-0000-000010580000}"/>
    <cellStyle name="Comma [0] 7813" xfId="22038" hidden="1" xr:uid="{00000000-0005-0000-0000-000011580000}"/>
    <cellStyle name="Comma [0] 7813" xfId="51425" hidden="1" xr:uid="{00000000-0005-0000-0000-000012580000}"/>
    <cellStyle name="Comma [0] 7814" xfId="22029" hidden="1" xr:uid="{00000000-0005-0000-0000-000013580000}"/>
    <cellStyle name="Comma [0] 7814" xfId="51416" hidden="1" xr:uid="{00000000-0005-0000-0000-000014580000}"/>
    <cellStyle name="Comma [0] 7815" xfId="22034" hidden="1" xr:uid="{00000000-0005-0000-0000-000015580000}"/>
    <cellStyle name="Comma [0] 7815" xfId="51421" hidden="1" xr:uid="{00000000-0005-0000-0000-000016580000}"/>
    <cellStyle name="Comma [0] 7816" xfId="22040" hidden="1" xr:uid="{00000000-0005-0000-0000-000017580000}"/>
    <cellStyle name="Comma [0] 7816" xfId="51427" hidden="1" xr:uid="{00000000-0005-0000-0000-000018580000}"/>
    <cellStyle name="Comma [0] 7817" xfId="22042" hidden="1" xr:uid="{00000000-0005-0000-0000-000019580000}"/>
    <cellStyle name="Comma [0] 7817" xfId="51429" hidden="1" xr:uid="{00000000-0005-0000-0000-00001A580000}"/>
    <cellStyle name="Comma [0] 7818" xfId="21334" hidden="1" xr:uid="{00000000-0005-0000-0000-00001B580000}"/>
    <cellStyle name="Comma [0] 7818" xfId="50721" hidden="1" xr:uid="{00000000-0005-0000-0000-00001C580000}"/>
    <cellStyle name="Comma [0] 7819" xfId="21312" hidden="1" xr:uid="{00000000-0005-0000-0000-00001D580000}"/>
    <cellStyle name="Comma [0] 7819" xfId="50699" hidden="1" xr:uid="{00000000-0005-0000-0000-00001E580000}"/>
    <cellStyle name="Comma [0] 782" xfId="6046" hidden="1" xr:uid="{00000000-0005-0000-0000-00001F580000}"/>
    <cellStyle name="Comma [0] 782" xfId="35434" hidden="1" xr:uid="{00000000-0005-0000-0000-000020580000}"/>
    <cellStyle name="Comma [0] 7820" xfId="22053" hidden="1" xr:uid="{00000000-0005-0000-0000-000021580000}"/>
    <cellStyle name="Comma [0] 7820" xfId="51440" hidden="1" xr:uid="{00000000-0005-0000-0000-000022580000}"/>
    <cellStyle name="Comma [0] 7821" xfId="22062" hidden="1" xr:uid="{00000000-0005-0000-0000-000023580000}"/>
    <cellStyle name="Comma [0] 7821" xfId="51449" hidden="1" xr:uid="{00000000-0005-0000-0000-000024580000}"/>
    <cellStyle name="Comma [0] 7822" xfId="22073" hidden="1" xr:uid="{00000000-0005-0000-0000-000025580000}"/>
    <cellStyle name="Comma [0] 7822" xfId="51460" hidden="1" xr:uid="{00000000-0005-0000-0000-000026580000}"/>
    <cellStyle name="Comma [0] 7823" xfId="22079" hidden="1" xr:uid="{00000000-0005-0000-0000-000027580000}"/>
    <cellStyle name="Comma [0] 7823" xfId="51466" hidden="1" xr:uid="{00000000-0005-0000-0000-000028580000}"/>
    <cellStyle name="Comma [0] 7824" xfId="22061" hidden="1" xr:uid="{00000000-0005-0000-0000-000029580000}"/>
    <cellStyle name="Comma [0] 7824" xfId="51448" hidden="1" xr:uid="{00000000-0005-0000-0000-00002A580000}"/>
    <cellStyle name="Comma [0] 7825" xfId="22071" hidden="1" xr:uid="{00000000-0005-0000-0000-00002B580000}"/>
    <cellStyle name="Comma [0] 7825" xfId="51458" hidden="1" xr:uid="{00000000-0005-0000-0000-00002C580000}"/>
    <cellStyle name="Comma [0] 7826" xfId="22091" hidden="1" xr:uid="{00000000-0005-0000-0000-00002D580000}"/>
    <cellStyle name="Comma [0] 7826" xfId="51478" hidden="1" xr:uid="{00000000-0005-0000-0000-00002E580000}"/>
    <cellStyle name="Comma [0] 7827" xfId="22093" hidden="1" xr:uid="{00000000-0005-0000-0000-00002F580000}"/>
    <cellStyle name="Comma [0] 7827" xfId="51480" hidden="1" xr:uid="{00000000-0005-0000-0000-000030580000}"/>
    <cellStyle name="Comma [0] 7828" xfId="22044" hidden="1" xr:uid="{00000000-0005-0000-0000-000031580000}"/>
    <cellStyle name="Comma [0] 7828" xfId="51431" hidden="1" xr:uid="{00000000-0005-0000-0000-000032580000}"/>
    <cellStyle name="Comma [0] 7829" xfId="21300" hidden="1" xr:uid="{00000000-0005-0000-0000-000033580000}"/>
    <cellStyle name="Comma [0] 7829" xfId="50687" hidden="1" xr:uid="{00000000-0005-0000-0000-000034580000}"/>
    <cellStyle name="Comma [0] 783" xfId="6067" hidden="1" xr:uid="{00000000-0005-0000-0000-000035580000}"/>
    <cellStyle name="Comma [0] 783" xfId="35455" hidden="1" xr:uid="{00000000-0005-0000-0000-000036580000}"/>
    <cellStyle name="Comma [0] 7830" xfId="22047" hidden="1" xr:uid="{00000000-0005-0000-0000-000037580000}"/>
    <cellStyle name="Comma [0] 7830" xfId="51434" hidden="1" xr:uid="{00000000-0005-0000-0000-000038580000}"/>
    <cellStyle name="Comma [0] 7831" xfId="21311" hidden="1" xr:uid="{00000000-0005-0000-0000-000039580000}"/>
    <cellStyle name="Comma [0] 7831" xfId="50698" hidden="1" xr:uid="{00000000-0005-0000-0000-00003A580000}"/>
    <cellStyle name="Comma [0] 7832" xfId="21310" hidden="1" xr:uid="{00000000-0005-0000-0000-00003B580000}"/>
    <cellStyle name="Comma [0] 7832" xfId="50697" hidden="1" xr:uid="{00000000-0005-0000-0000-00003C580000}"/>
    <cellStyle name="Comma [0] 7833" xfId="22098" hidden="1" xr:uid="{00000000-0005-0000-0000-00003D580000}"/>
    <cellStyle name="Comma [0] 7833" xfId="51485" hidden="1" xr:uid="{00000000-0005-0000-0000-00003E580000}"/>
    <cellStyle name="Comma [0] 7834" xfId="21386" hidden="1" xr:uid="{00000000-0005-0000-0000-00003F580000}"/>
    <cellStyle name="Comma [0] 7834" xfId="50773" hidden="1" xr:uid="{00000000-0005-0000-0000-000040580000}"/>
    <cellStyle name="Comma [0] 7835" xfId="21587" hidden="1" xr:uid="{00000000-0005-0000-0000-000041580000}"/>
    <cellStyle name="Comma [0] 7835" xfId="50974" hidden="1" xr:uid="{00000000-0005-0000-0000-000042580000}"/>
    <cellStyle name="Comma [0] 7836" xfId="22110" hidden="1" xr:uid="{00000000-0005-0000-0000-000043580000}"/>
    <cellStyle name="Comma [0] 7836" xfId="51497" hidden="1" xr:uid="{00000000-0005-0000-0000-000044580000}"/>
    <cellStyle name="Comma [0] 7837" xfId="22112" hidden="1" xr:uid="{00000000-0005-0000-0000-000045580000}"/>
    <cellStyle name="Comma [0] 7837" xfId="51499" hidden="1" xr:uid="{00000000-0005-0000-0000-000046580000}"/>
    <cellStyle name="Comma [0] 7838" xfId="22101" hidden="1" xr:uid="{00000000-0005-0000-0000-000047580000}"/>
    <cellStyle name="Comma [0] 7838" xfId="51488" hidden="1" xr:uid="{00000000-0005-0000-0000-000048580000}"/>
    <cellStyle name="Comma [0] 7839" xfId="22109" hidden="1" xr:uid="{00000000-0005-0000-0000-000049580000}"/>
    <cellStyle name="Comma [0] 7839" xfId="51496" hidden="1" xr:uid="{00000000-0005-0000-0000-00004A580000}"/>
    <cellStyle name="Comma [0] 784" xfId="6069" hidden="1" xr:uid="{00000000-0005-0000-0000-00004B580000}"/>
    <cellStyle name="Comma [0] 784" xfId="35457" hidden="1" xr:uid="{00000000-0005-0000-0000-00004C580000}"/>
    <cellStyle name="Comma [0] 7840" xfId="21596" hidden="1" xr:uid="{00000000-0005-0000-0000-00004D580000}"/>
    <cellStyle name="Comma [0] 7840" xfId="50983" hidden="1" xr:uid="{00000000-0005-0000-0000-00004E580000}"/>
    <cellStyle name="Comma [0] 7841" xfId="22095" hidden="1" xr:uid="{00000000-0005-0000-0000-00004F580000}"/>
    <cellStyle name="Comma [0] 7841" xfId="51482" hidden="1" xr:uid="{00000000-0005-0000-0000-000050580000}"/>
    <cellStyle name="Comma [0] 7842" xfId="22128" hidden="1" xr:uid="{00000000-0005-0000-0000-000051580000}"/>
    <cellStyle name="Comma [0] 7842" xfId="51515" hidden="1" xr:uid="{00000000-0005-0000-0000-000052580000}"/>
    <cellStyle name="Comma [0] 7843" xfId="22136" hidden="1" xr:uid="{00000000-0005-0000-0000-000053580000}"/>
    <cellStyle name="Comma [0] 7843" xfId="51523" hidden="1" xr:uid="{00000000-0005-0000-0000-000054580000}"/>
    <cellStyle name="Comma [0] 7844" xfId="22045" hidden="1" xr:uid="{00000000-0005-0000-0000-000055580000}"/>
    <cellStyle name="Comma [0] 7844" xfId="51432" hidden="1" xr:uid="{00000000-0005-0000-0000-000056580000}"/>
    <cellStyle name="Comma [0] 7845" xfId="22124" hidden="1" xr:uid="{00000000-0005-0000-0000-000057580000}"/>
    <cellStyle name="Comma [0] 7845" xfId="51511" hidden="1" xr:uid="{00000000-0005-0000-0000-000058580000}"/>
    <cellStyle name="Comma [0] 7846" xfId="22145" hidden="1" xr:uid="{00000000-0005-0000-0000-000059580000}"/>
    <cellStyle name="Comma [0] 7846" xfId="51532" hidden="1" xr:uid="{00000000-0005-0000-0000-00005A580000}"/>
    <cellStyle name="Comma [0] 7847" xfId="22147" hidden="1" xr:uid="{00000000-0005-0000-0000-00005B580000}"/>
    <cellStyle name="Comma [0] 7847" xfId="51534" hidden="1" xr:uid="{00000000-0005-0000-0000-00005C580000}"/>
    <cellStyle name="Comma [0] 7848" xfId="22106" hidden="1" xr:uid="{00000000-0005-0000-0000-00005D580000}"/>
    <cellStyle name="Comma [0] 7848" xfId="51493" hidden="1" xr:uid="{00000000-0005-0000-0000-00005E580000}"/>
    <cellStyle name="Comma [0] 7849" xfId="22051" hidden="1" xr:uid="{00000000-0005-0000-0000-00005F580000}"/>
    <cellStyle name="Comma [0] 7849" xfId="51438" hidden="1" xr:uid="{00000000-0005-0000-0000-000060580000}"/>
    <cellStyle name="Comma [0] 785" xfId="6028" hidden="1" xr:uid="{00000000-0005-0000-0000-000061580000}"/>
    <cellStyle name="Comma [0] 785" xfId="35416" hidden="1" xr:uid="{00000000-0005-0000-0000-000062580000}"/>
    <cellStyle name="Comma [0] 7850" xfId="22104" hidden="1" xr:uid="{00000000-0005-0000-0000-000063580000}"/>
    <cellStyle name="Comma [0] 7850" xfId="51491" hidden="1" xr:uid="{00000000-0005-0000-0000-000064580000}"/>
    <cellStyle name="Comma [0] 7851" xfId="22088" hidden="1" xr:uid="{00000000-0005-0000-0000-000065580000}"/>
    <cellStyle name="Comma [0] 7851" xfId="51475" hidden="1" xr:uid="{00000000-0005-0000-0000-000066580000}"/>
    <cellStyle name="Comma [0] 7852" xfId="22084" hidden="1" xr:uid="{00000000-0005-0000-0000-000067580000}"/>
    <cellStyle name="Comma [0] 7852" xfId="51471" hidden="1" xr:uid="{00000000-0005-0000-0000-000068580000}"/>
    <cellStyle name="Comma [0] 7853" xfId="22155" hidden="1" xr:uid="{00000000-0005-0000-0000-000069580000}"/>
    <cellStyle name="Comma [0] 7853" xfId="51542" hidden="1" xr:uid="{00000000-0005-0000-0000-00006A580000}"/>
    <cellStyle name="Comma [0] 7854" xfId="22027" hidden="1" xr:uid="{00000000-0005-0000-0000-00006B580000}"/>
    <cellStyle name="Comma [0] 7854" xfId="51414" hidden="1" xr:uid="{00000000-0005-0000-0000-00006C580000}"/>
    <cellStyle name="Comma [0] 7855" xfId="21335" hidden="1" xr:uid="{00000000-0005-0000-0000-00006D580000}"/>
    <cellStyle name="Comma [0] 7855" xfId="50722" hidden="1" xr:uid="{00000000-0005-0000-0000-00006E580000}"/>
    <cellStyle name="Comma [0] 7856" xfId="22163" hidden="1" xr:uid="{00000000-0005-0000-0000-00006F580000}"/>
    <cellStyle name="Comma [0] 7856" xfId="51550" hidden="1" xr:uid="{00000000-0005-0000-0000-000070580000}"/>
    <cellStyle name="Comma [0] 7857" xfId="22165" hidden="1" xr:uid="{00000000-0005-0000-0000-000071580000}"/>
    <cellStyle name="Comma [0] 7857" xfId="51552" hidden="1" xr:uid="{00000000-0005-0000-0000-000072580000}"/>
    <cellStyle name="Comma [0] 7858" xfId="22114" hidden="1" xr:uid="{00000000-0005-0000-0000-000073580000}"/>
    <cellStyle name="Comma [0] 7858" xfId="51501" hidden="1" xr:uid="{00000000-0005-0000-0000-000074580000}"/>
    <cellStyle name="Comma [0] 7859" xfId="22090" hidden="1" xr:uid="{00000000-0005-0000-0000-000075580000}"/>
    <cellStyle name="Comma [0] 7859" xfId="51477" hidden="1" xr:uid="{00000000-0005-0000-0000-000076580000}"/>
    <cellStyle name="Comma [0] 786" xfId="5973" hidden="1" xr:uid="{00000000-0005-0000-0000-000077580000}"/>
    <cellStyle name="Comma [0] 786" xfId="35361" hidden="1" xr:uid="{00000000-0005-0000-0000-000078580000}"/>
    <cellStyle name="Comma [0] 7860" xfId="22125" hidden="1" xr:uid="{00000000-0005-0000-0000-000079580000}"/>
    <cellStyle name="Comma [0] 7860" xfId="51512" hidden="1" xr:uid="{00000000-0005-0000-0000-00007A580000}"/>
    <cellStyle name="Comma [0] 7861" xfId="22057" hidden="1" xr:uid="{00000000-0005-0000-0000-00007B580000}"/>
    <cellStyle name="Comma [0] 7861" xfId="51444" hidden="1" xr:uid="{00000000-0005-0000-0000-00007C580000}"/>
    <cellStyle name="Comma [0] 7862" xfId="22127" hidden="1" xr:uid="{00000000-0005-0000-0000-00007D580000}"/>
    <cellStyle name="Comma [0] 7862" xfId="51514" hidden="1" xr:uid="{00000000-0005-0000-0000-00007E580000}"/>
    <cellStyle name="Comma [0] 7863" xfId="22172" hidden="1" xr:uid="{00000000-0005-0000-0000-00007F580000}"/>
    <cellStyle name="Comma [0] 7863" xfId="51559" hidden="1" xr:uid="{00000000-0005-0000-0000-000080580000}"/>
    <cellStyle name="Comma [0] 7864" xfId="22115" hidden="1" xr:uid="{00000000-0005-0000-0000-000081580000}"/>
    <cellStyle name="Comma [0] 7864" xfId="51502" hidden="1" xr:uid="{00000000-0005-0000-0000-000082580000}"/>
    <cellStyle name="Comma [0] 7865" xfId="22072" hidden="1" xr:uid="{00000000-0005-0000-0000-000083580000}"/>
    <cellStyle name="Comma [0] 7865" xfId="51459" hidden="1" xr:uid="{00000000-0005-0000-0000-000084580000}"/>
    <cellStyle name="Comma [0] 7866" xfId="22178" hidden="1" xr:uid="{00000000-0005-0000-0000-000085580000}"/>
    <cellStyle name="Comma [0] 7866" xfId="51565" hidden="1" xr:uid="{00000000-0005-0000-0000-000086580000}"/>
    <cellStyle name="Comma [0] 7867" xfId="22180" hidden="1" xr:uid="{00000000-0005-0000-0000-000087580000}"/>
    <cellStyle name="Comma [0] 7867" xfId="51567" hidden="1" xr:uid="{00000000-0005-0000-0000-000088580000}"/>
    <cellStyle name="Comma [0] 7868" xfId="22133" hidden="1" xr:uid="{00000000-0005-0000-0000-000089580000}"/>
    <cellStyle name="Comma [0] 7868" xfId="51520" hidden="1" xr:uid="{00000000-0005-0000-0000-00008A580000}"/>
    <cellStyle name="Comma [0] 7869" xfId="22139" hidden="1" xr:uid="{00000000-0005-0000-0000-00008B580000}"/>
    <cellStyle name="Comma [0] 7869" xfId="51526" hidden="1" xr:uid="{00000000-0005-0000-0000-00008C580000}"/>
    <cellStyle name="Comma [0] 787" xfId="6026" hidden="1" xr:uid="{00000000-0005-0000-0000-00008D580000}"/>
    <cellStyle name="Comma [0] 787" xfId="35414" hidden="1" xr:uid="{00000000-0005-0000-0000-00008E580000}"/>
    <cellStyle name="Comma [0] 7870" xfId="22026" hidden="1" xr:uid="{00000000-0005-0000-0000-00008F580000}"/>
    <cellStyle name="Comma [0] 7870" xfId="51413" hidden="1" xr:uid="{00000000-0005-0000-0000-000090580000}"/>
    <cellStyle name="Comma [0] 7871" xfId="22089" hidden="1" xr:uid="{00000000-0005-0000-0000-000091580000}"/>
    <cellStyle name="Comma [0] 7871" xfId="51476" hidden="1" xr:uid="{00000000-0005-0000-0000-000092580000}"/>
    <cellStyle name="Comma [0] 7872" xfId="22097" hidden="1" xr:uid="{00000000-0005-0000-0000-000093580000}"/>
    <cellStyle name="Comma [0] 7872" xfId="51484" hidden="1" xr:uid="{00000000-0005-0000-0000-000094580000}"/>
    <cellStyle name="Comma [0] 7873" xfId="22186" hidden="1" xr:uid="{00000000-0005-0000-0000-000095580000}"/>
    <cellStyle name="Comma [0] 7873" xfId="51573" hidden="1" xr:uid="{00000000-0005-0000-0000-000096580000}"/>
    <cellStyle name="Comma [0] 7874" xfId="22100" hidden="1" xr:uid="{00000000-0005-0000-0000-000097580000}"/>
    <cellStyle name="Comma [0] 7874" xfId="51487" hidden="1" xr:uid="{00000000-0005-0000-0000-000098580000}"/>
    <cellStyle name="Comma [0] 7875" xfId="22060" hidden="1" xr:uid="{00000000-0005-0000-0000-000099580000}"/>
    <cellStyle name="Comma [0] 7875" xfId="51447" hidden="1" xr:uid="{00000000-0005-0000-0000-00009A580000}"/>
    <cellStyle name="Comma [0] 7876" xfId="22191" hidden="1" xr:uid="{00000000-0005-0000-0000-00009B580000}"/>
    <cellStyle name="Comma [0] 7876" xfId="51578" hidden="1" xr:uid="{00000000-0005-0000-0000-00009C580000}"/>
    <cellStyle name="Comma [0] 7877" xfId="22193" hidden="1" xr:uid="{00000000-0005-0000-0000-00009D580000}"/>
    <cellStyle name="Comma [0] 7877" xfId="51580" hidden="1" xr:uid="{00000000-0005-0000-0000-00009E580000}"/>
    <cellStyle name="Comma [0] 7878" xfId="22152" hidden="1" xr:uid="{00000000-0005-0000-0000-00009F580000}"/>
    <cellStyle name="Comma [0] 7878" xfId="51539" hidden="1" xr:uid="{00000000-0005-0000-0000-0000A0580000}"/>
    <cellStyle name="Comma [0] 7879" xfId="22158" hidden="1" xr:uid="{00000000-0005-0000-0000-0000A1580000}"/>
    <cellStyle name="Comma [0] 7879" xfId="51545" hidden="1" xr:uid="{00000000-0005-0000-0000-0000A2580000}"/>
    <cellStyle name="Comma [0] 788" xfId="6010" hidden="1" xr:uid="{00000000-0005-0000-0000-0000A3580000}"/>
    <cellStyle name="Comma [0] 788" xfId="35398" hidden="1" xr:uid="{00000000-0005-0000-0000-0000A4580000}"/>
    <cellStyle name="Comma [0] 7880" xfId="22059" hidden="1" xr:uid="{00000000-0005-0000-0000-0000A5580000}"/>
    <cellStyle name="Comma [0] 7880" xfId="51446" hidden="1" xr:uid="{00000000-0005-0000-0000-0000A6580000}"/>
    <cellStyle name="Comma [0] 7881" xfId="22140" hidden="1" xr:uid="{00000000-0005-0000-0000-0000A7580000}"/>
    <cellStyle name="Comma [0] 7881" xfId="51527" hidden="1" xr:uid="{00000000-0005-0000-0000-0000A8580000}"/>
    <cellStyle name="Comma [0] 7882" xfId="22119" hidden="1" xr:uid="{00000000-0005-0000-0000-0000A9580000}"/>
    <cellStyle name="Comma [0] 7882" xfId="51506" hidden="1" xr:uid="{00000000-0005-0000-0000-0000AA580000}"/>
    <cellStyle name="Comma [0] 7883" xfId="22197" hidden="1" xr:uid="{00000000-0005-0000-0000-0000AB580000}"/>
    <cellStyle name="Comma [0] 7883" xfId="51584" hidden="1" xr:uid="{00000000-0005-0000-0000-0000AC580000}"/>
    <cellStyle name="Comma [0] 7884" xfId="22138" hidden="1" xr:uid="{00000000-0005-0000-0000-0000AD580000}"/>
    <cellStyle name="Comma [0] 7884" xfId="51525" hidden="1" xr:uid="{00000000-0005-0000-0000-0000AE580000}"/>
    <cellStyle name="Comma [0] 7885" xfId="22076" hidden="1" xr:uid="{00000000-0005-0000-0000-0000AF580000}"/>
    <cellStyle name="Comma [0] 7885" xfId="51463" hidden="1" xr:uid="{00000000-0005-0000-0000-0000B0580000}"/>
    <cellStyle name="Comma [0] 7886" xfId="22204" hidden="1" xr:uid="{00000000-0005-0000-0000-0000B1580000}"/>
    <cellStyle name="Comma [0] 7886" xfId="51591" hidden="1" xr:uid="{00000000-0005-0000-0000-0000B2580000}"/>
    <cellStyle name="Comma [0] 7887" xfId="22206" hidden="1" xr:uid="{00000000-0005-0000-0000-0000B3580000}"/>
    <cellStyle name="Comma [0] 7887" xfId="51593" hidden="1" xr:uid="{00000000-0005-0000-0000-0000B4580000}"/>
    <cellStyle name="Comma [0] 7888" xfId="22170" hidden="1" xr:uid="{00000000-0005-0000-0000-0000B5580000}"/>
    <cellStyle name="Comma [0] 7888" xfId="51557" hidden="1" xr:uid="{00000000-0005-0000-0000-0000B6580000}"/>
    <cellStyle name="Comma [0] 7889" xfId="22175" hidden="1" xr:uid="{00000000-0005-0000-0000-0000B7580000}"/>
    <cellStyle name="Comma [0] 7889" xfId="51562" hidden="1" xr:uid="{00000000-0005-0000-0000-0000B8580000}"/>
    <cellStyle name="Comma [0] 789" xfId="6006" hidden="1" xr:uid="{00000000-0005-0000-0000-0000B9580000}"/>
    <cellStyle name="Comma [0] 789" xfId="35394" hidden="1" xr:uid="{00000000-0005-0000-0000-0000BA580000}"/>
    <cellStyle name="Comma [0] 7890" xfId="21605" hidden="1" xr:uid="{00000000-0005-0000-0000-0000BB580000}"/>
    <cellStyle name="Comma [0] 7890" xfId="50992" hidden="1" xr:uid="{00000000-0005-0000-0000-0000BC580000}"/>
    <cellStyle name="Comma [0] 7891" xfId="22159" hidden="1" xr:uid="{00000000-0005-0000-0000-0000BD580000}"/>
    <cellStyle name="Comma [0] 7891" xfId="51546" hidden="1" xr:uid="{00000000-0005-0000-0000-0000BE580000}"/>
    <cellStyle name="Comma [0] 7892" xfId="22064" hidden="1" xr:uid="{00000000-0005-0000-0000-0000BF580000}"/>
    <cellStyle name="Comma [0] 7892" xfId="51451" hidden="1" xr:uid="{00000000-0005-0000-0000-0000C0580000}"/>
    <cellStyle name="Comma [0] 7893" xfId="22210" hidden="1" xr:uid="{00000000-0005-0000-0000-0000C1580000}"/>
    <cellStyle name="Comma [0] 7893" xfId="51597" hidden="1" xr:uid="{00000000-0005-0000-0000-0000C2580000}"/>
    <cellStyle name="Comma [0] 7894" xfId="22157" hidden="1" xr:uid="{00000000-0005-0000-0000-0000C3580000}"/>
    <cellStyle name="Comma [0] 7894" xfId="51544" hidden="1" xr:uid="{00000000-0005-0000-0000-0000C4580000}"/>
    <cellStyle name="Comma [0] 7895" xfId="22096" hidden="1" xr:uid="{00000000-0005-0000-0000-0000C5580000}"/>
    <cellStyle name="Comma [0] 7895" xfId="51483" hidden="1" xr:uid="{00000000-0005-0000-0000-0000C6580000}"/>
    <cellStyle name="Comma [0] 7896" xfId="22214" hidden="1" xr:uid="{00000000-0005-0000-0000-0000C7580000}"/>
    <cellStyle name="Comma [0] 7896" xfId="51601" hidden="1" xr:uid="{00000000-0005-0000-0000-0000C8580000}"/>
    <cellStyle name="Comma [0] 7897" xfId="22216" hidden="1" xr:uid="{00000000-0005-0000-0000-0000C9580000}"/>
    <cellStyle name="Comma [0] 7897" xfId="51603" hidden="1" xr:uid="{00000000-0005-0000-0000-0000CA580000}"/>
    <cellStyle name="Comma [0] 7898" xfId="22184" hidden="1" xr:uid="{00000000-0005-0000-0000-0000CB580000}"/>
    <cellStyle name="Comma [0] 7898" xfId="51571" hidden="1" xr:uid="{00000000-0005-0000-0000-0000CC580000}"/>
    <cellStyle name="Comma [0] 7899" xfId="22188" hidden="1" xr:uid="{00000000-0005-0000-0000-0000CD580000}"/>
    <cellStyle name="Comma [0] 7899" xfId="51575" hidden="1" xr:uid="{00000000-0005-0000-0000-0000CE580000}"/>
    <cellStyle name="Comma [0] 79" xfId="4706" hidden="1" xr:uid="{00000000-0005-0000-0000-0000CF580000}"/>
    <cellStyle name="Comma [0] 79" xfId="34094" hidden="1" xr:uid="{00000000-0005-0000-0000-0000D0580000}"/>
    <cellStyle name="Comma [0] 790" xfId="6077" hidden="1" xr:uid="{00000000-0005-0000-0000-0000D1580000}"/>
    <cellStyle name="Comma [0] 790" xfId="35465" hidden="1" xr:uid="{00000000-0005-0000-0000-0000D2580000}"/>
    <cellStyle name="Comma [0] 7900" xfId="22078" hidden="1" xr:uid="{00000000-0005-0000-0000-0000D3580000}"/>
    <cellStyle name="Comma [0] 7900" xfId="51465" hidden="1" xr:uid="{00000000-0005-0000-0000-0000D4580000}"/>
    <cellStyle name="Comma [0] 7901" xfId="22176" hidden="1" xr:uid="{00000000-0005-0000-0000-0000D5580000}"/>
    <cellStyle name="Comma [0] 7901" xfId="51563" hidden="1" xr:uid="{00000000-0005-0000-0000-0000D6580000}"/>
    <cellStyle name="Comma [0] 7902" xfId="22068" hidden="1" xr:uid="{00000000-0005-0000-0000-0000D7580000}"/>
    <cellStyle name="Comma [0] 7902" xfId="51455" hidden="1" xr:uid="{00000000-0005-0000-0000-0000D8580000}"/>
    <cellStyle name="Comma [0] 7903" xfId="22220" hidden="1" xr:uid="{00000000-0005-0000-0000-0000D9580000}"/>
    <cellStyle name="Comma [0] 7903" xfId="51607" hidden="1" xr:uid="{00000000-0005-0000-0000-0000DA580000}"/>
    <cellStyle name="Comma [0] 7904" xfId="22174" hidden="1" xr:uid="{00000000-0005-0000-0000-0000DB580000}"/>
    <cellStyle name="Comma [0] 7904" xfId="51561" hidden="1" xr:uid="{00000000-0005-0000-0000-0000DC580000}"/>
    <cellStyle name="Comma [0] 7905" xfId="22143" hidden="1" xr:uid="{00000000-0005-0000-0000-0000DD580000}"/>
    <cellStyle name="Comma [0] 7905" xfId="51530" hidden="1" xr:uid="{00000000-0005-0000-0000-0000DE580000}"/>
    <cellStyle name="Comma [0] 7906" xfId="22224" hidden="1" xr:uid="{00000000-0005-0000-0000-0000DF580000}"/>
    <cellStyle name="Comma [0] 7906" xfId="51611" hidden="1" xr:uid="{00000000-0005-0000-0000-0000E0580000}"/>
    <cellStyle name="Comma [0] 7907" xfId="22226" hidden="1" xr:uid="{00000000-0005-0000-0000-0000E1580000}"/>
    <cellStyle name="Comma [0] 7907" xfId="51613" hidden="1" xr:uid="{00000000-0005-0000-0000-0000E2580000}"/>
    <cellStyle name="Comma [0] 7908" xfId="22212" hidden="1" xr:uid="{00000000-0005-0000-0000-0000E3580000}"/>
    <cellStyle name="Comma [0] 7908" xfId="51599" hidden="1" xr:uid="{00000000-0005-0000-0000-0000E4580000}"/>
    <cellStyle name="Comma [0] 7909" xfId="22199" hidden="1" xr:uid="{00000000-0005-0000-0000-0000E5580000}"/>
    <cellStyle name="Comma [0] 7909" xfId="51586" hidden="1" xr:uid="{00000000-0005-0000-0000-0000E6580000}"/>
    <cellStyle name="Comma [0] 791" xfId="5949" hidden="1" xr:uid="{00000000-0005-0000-0000-0000E7580000}"/>
    <cellStyle name="Comma [0] 791" xfId="35337" hidden="1" xr:uid="{00000000-0005-0000-0000-0000E8580000}"/>
    <cellStyle name="Comma [0] 7910" xfId="22223" hidden="1" xr:uid="{00000000-0005-0000-0000-0000E9580000}"/>
    <cellStyle name="Comma [0] 7910" xfId="51610" hidden="1" xr:uid="{00000000-0005-0000-0000-0000EA580000}"/>
    <cellStyle name="Comma [0] 7911" xfId="22189" hidden="1" xr:uid="{00000000-0005-0000-0000-0000EB580000}"/>
    <cellStyle name="Comma [0] 7911" xfId="51576" hidden="1" xr:uid="{00000000-0005-0000-0000-0000EC580000}"/>
    <cellStyle name="Comma [0] 7912" xfId="22161" hidden="1" xr:uid="{00000000-0005-0000-0000-0000ED580000}"/>
    <cellStyle name="Comma [0] 7912" xfId="51548" hidden="1" xr:uid="{00000000-0005-0000-0000-0000EE580000}"/>
    <cellStyle name="Comma [0] 7913" xfId="22228" hidden="1" xr:uid="{00000000-0005-0000-0000-0000EF580000}"/>
    <cellStyle name="Comma [0] 7913" xfId="51615" hidden="1" xr:uid="{00000000-0005-0000-0000-0000F0580000}"/>
    <cellStyle name="Comma [0] 7914" xfId="22185" hidden="1" xr:uid="{00000000-0005-0000-0000-0000F1580000}"/>
    <cellStyle name="Comma [0] 7914" xfId="51572" hidden="1" xr:uid="{00000000-0005-0000-0000-0000F2580000}"/>
    <cellStyle name="Comma [0] 7915" xfId="22219" hidden="1" xr:uid="{00000000-0005-0000-0000-0000F3580000}"/>
    <cellStyle name="Comma [0] 7915" xfId="51606" hidden="1" xr:uid="{00000000-0005-0000-0000-0000F4580000}"/>
    <cellStyle name="Comma [0] 7916" xfId="22232" hidden="1" xr:uid="{00000000-0005-0000-0000-0000F5580000}"/>
    <cellStyle name="Comma [0] 7916" xfId="51619" hidden="1" xr:uid="{00000000-0005-0000-0000-0000F6580000}"/>
    <cellStyle name="Comma [0] 7917" xfId="22234" hidden="1" xr:uid="{00000000-0005-0000-0000-0000F7580000}"/>
    <cellStyle name="Comma [0] 7917" xfId="51621" hidden="1" xr:uid="{00000000-0005-0000-0000-0000F8580000}"/>
    <cellStyle name="Comma [0] 7918" xfId="22102" hidden="1" xr:uid="{00000000-0005-0000-0000-0000F9580000}"/>
    <cellStyle name="Comma [0] 7918" xfId="51489" hidden="1" xr:uid="{00000000-0005-0000-0000-0000FA580000}"/>
    <cellStyle name="Comma [0] 7919" xfId="22222" hidden="1" xr:uid="{00000000-0005-0000-0000-0000FB580000}"/>
    <cellStyle name="Comma [0] 7919" xfId="51609" hidden="1" xr:uid="{00000000-0005-0000-0000-0000FC580000}"/>
    <cellStyle name="Comma [0] 792" xfId="5431" hidden="1" xr:uid="{00000000-0005-0000-0000-0000FD580000}"/>
    <cellStyle name="Comma [0] 792" xfId="34819" hidden="1" xr:uid="{00000000-0005-0000-0000-0000FE580000}"/>
    <cellStyle name="Comma [0] 7920" xfId="22162" hidden="1" xr:uid="{00000000-0005-0000-0000-0000FF580000}"/>
    <cellStyle name="Comma [0] 7920" xfId="51549" hidden="1" xr:uid="{00000000-0005-0000-0000-000000590000}"/>
    <cellStyle name="Comma [0] 7921" xfId="22196" hidden="1" xr:uid="{00000000-0005-0000-0000-000001590000}"/>
    <cellStyle name="Comma [0] 7921" xfId="51583" hidden="1" xr:uid="{00000000-0005-0000-0000-000002590000}"/>
    <cellStyle name="Comma [0] 7922" xfId="22209" hidden="1" xr:uid="{00000000-0005-0000-0000-000003590000}"/>
    <cellStyle name="Comma [0] 7922" xfId="51596" hidden="1" xr:uid="{00000000-0005-0000-0000-000004590000}"/>
    <cellStyle name="Comma [0] 7923" xfId="22237" hidden="1" xr:uid="{00000000-0005-0000-0000-000005590000}"/>
    <cellStyle name="Comma [0] 7923" xfId="51624" hidden="1" xr:uid="{00000000-0005-0000-0000-000006590000}"/>
    <cellStyle name="Comma [0] 7924" xfId="22200" hidden="1" xr:uid="{00000000-0005-0000-0000-000007590000}"/>
    <cellStyle name="Comma [0] 7924" xfId="51587" hidden="1" xr:uid="{00000000-0005-0000-0000-000008590000}"/>
    <cellStyle name="Comma [0] 7925" xfId="22160" hidden="1" xr:uid="{00000000-0005-0000-0000-000009590000}"/>
    <cellStyle name="Comma [0] 7925" xfId="51547" hidden="1" xr:uid="{00000000-0005-0000-0000-00000A590000}"/>
    <cellStyle name="Comma [0] 7926" xfId="22239" hidden="1" xr:uid="{00000000-0005-0000-0000-00000B590000}"/>
    <cellStyle name="Comma [0] 7926" xfId="51626" hidden="1" xr:uid="{00000000-0005-0000-0000-00000C590000}"/>
    <cellStyle name="Comma [0] 7927" xfId="22241" hidden="1" xr:uid="{00000000-0005-0000-0000-00000D590000}"/>
    <cellStyle name="Comma [0] 7927" xfId="51628" hidden="1" xr:uid="{00000000-0005-0000-0000-00000E590000}"/>
    <cellStyle name="Comma [0] 7928" xfId="22300" hidden="1" xr:uid="{00000000-0005-0000-0000-00000F590000}"/>
    <cellStyle name="Comma [0] 7928" xfId="51687" hidden="1" xr:uid="{00000000-0005-0000-0000-000010590000}"/>
    <cellStyle name="Comma [0] 7929" xfId="22324" hidden="1" xr:uid="{00000000-0005-0000-0000-000011590000}"/>
    <cellStyle name="Comma [0] 7929" xfId="51711" hidden="1" xr:uid="{00000000-0005-0000-0000-000012590000}"/>
    <cellStyle name="Comma [0] 793" xfId="6085" hidden="1" xr:uid="{00000000-0005-0000-0000-000013590000}"/>
    <cellStyle name="Comma [0] 793" xfId="35473" hidden="1" xr:uid="{00000000-0005-0000-0000-000014590000}"/>
    <cellStyle name="Comma [0] 7930" xfId="22331" hidden="1" xr:uid="{00000000-0005-0000-0000-000015590000}"/>
    <cellStyle name="Comma [0] 7930" xfId="51718" hidden="1" xr:uid="{00000000-0005-0000-0000-000016590000}"/>
    <cellStyle name="Comma [0] 7931" xfId="22343" hidden="1" xr:uid="{00000000-0005-0000-0000-000017590000}"/>
    <cellStyle name="Comma [0] 7931" xfId="51730" hidden="1" xr:uid="{00000000-0005-0000-0000-000018590000}"/>
    <cellStyle name="Comma [0] 7932" xfId="22346" hidden="1" xr:uid="{00000000-0005-0000-0000-000019590000}"/>
    <cellStyle name="Comma [0] 7932" xfId="51733" hidden="1" xr:uid="{00000000-0005-0000-0000-00001A590000}"/>
    <cellStyle name="Comma [0] 7933" xfId="22330" hidden="1" xr:uid="{00000000-0005-0000-0000-00001B590000}"/>
    <cellStyle name="Comma [0] 7933" xfId="51717" hidden="1" xr:uid="{00000000-0005-0000-0000-00001C590000}"/>
    <cellStyle name="Comma [0] 7934" xfId="22341" hidden="1" xr:uid="{00000000-0005-0000-0000-00001D590000}"/>
    <cellStyle name="Comma [0] 7934" xfId="51728" hidden="1" xr:uid="{00000000-0005-0000-0000-00001E590000}"/>
    <cellStyle name="Comma [0] 7935" xfId="22350" hidden="1" xr:uid="{00000000-0005-0000-0000-00001F590000}"/>
    <cellStyle name="Comma [0] 7935" xfId="51737" hidden="1" xr:uid="{00000000-0005-0000-0000-000020590000}"/>
    <cellStyle name="Comma [0] 7936" xfId="22352" hidden="1" xr:uid="{00000000-0005-0000-0000-000021590000}"/>
    <cellStyle name="Comma [0] 7936" xfId="51739" hidden="1" xr:uid="{00000000-0005-0000-0000-000022590000}"/>
    <cellStyle name="Comma [0] 7937" xfId="22317" hidden="1" xr:uid="{00000000-0005-0000-0000-000023590000}"/>
    <cellStyle name="Comma [0] 7937" xfId="51704" hidden="1" xr:uid="{00000000-0005-0000-0000-000024590000}"/>
    <cellStyle name="Comma [0] 7938" xfId="22304" hidden="1" xr:uid="{00000000-0005-0000-0000-000025590000}"/>
    <cellStyle name="Comma [0] 7938" xfId="51691" hidden="1" xr:uid="{00000000-0005-0000-0000-000026590000}"/>
    <cellStyle name="Comma [0] 7939" xfId="22363" hidden="1" xr:uid="{00000000-0005-0000-0000-000027590000}"/>
    <cellStyle name="Comma [0] 7939" xfId="51750" hidden="1" xr:uid="{00000000-0005-0000-0000-000028590000}"/>
    <cellStyle name="Comma [0] 794" xfId="6087" hidden="1" xr:uid="{00000000-0005-0000-0000-000029590000}"/>
    <cellStyle name="Comma [0] 794" xfId="35475" hidden="1" xr:uid="{00000000-0005-0000-0000-00002A590000}"/>
    <cellStyle name="Comma [0] 7940" xfId="22372" hidden="1" xr:uid="{00000000-0005-0000-0000-00002B590000}"/>
    <cellStyle name="Comma [0] 7940" xfId="51759" hidden="1" xr:uid="{00000000-0005-0000-0000-00002C590000}"/>
    <cellStyle name="Comma [0] 7941" xfId="22383" hidden="1" xr:uid="{00000000-0005-0000-0000-00002D590000}"/>
    <cellStyle name="Comma [0] 7941" xfId="51770" hidden="1" xr:uid="{00000000-0005-0000-0000-00002E590000}"/>
    <cellStyle name="Comma [0] 7942" xfId="22389" hidden="1" xr:uid="{00000000-0005-0000-0000-00002F590000}"/>
    <cellStyle name="Comma [0] 7942" xfId="51776" hidden="1" xr:uid="{00000000-0005-0000-0000-000030590000}"/>
    <cellStyle name="Comma [0] 7943" xfId="22371" hidden="1" xr:uid="{00000000-0005-0000-0000-000031590000}"/>
    <cellStyle name="Comma [0] 7943" xfId="51758" hidden="1" xr:uid="{00000000-0005-0000-0000-000032590000}"/>
    <cellStyle name="Comma [0] 7944" xfId="22381" hidden="1" xr:uid="{00000000-0005-0000-0000-000033590000}"/>
    <cellStyle name="Comma [0] 7944" xfId="51768" hidden="1" xr:uid="{00000000-0005-0000-0000-000034590000}"/>
    <cellStyle name="Comma [0] 7945" xfId="22401" hidden="1" xr:uid="{00000000-0005-0000-0000-000035590000}"/>
    <cellStyle name="Comma [0] 7945" xfId="51788" hidden="1" xr:uid="{00000000-0005-0000-0000-000036590000}"/>
    <cellStyle name="Comma [0] 7946" xfId="22403" hidden="1" xr:uid="{00000000-0005-0000-0000-000037590000}"/>
    <cellStyle name="Comma [0] 7946" xfId="51790" hidden="1" xr:uid="{00000000-0005-0000-0000-000038590000}"/>
    <cellStyle name="Comma [0] 7947" xfId="22354" hidden="1" xr:uid="{00000000-0005-0000-0000-000039590000}"/>
    <cellStyle name="Comma [0] 7947" xfId="51741" hidden="1" xr:uid="{00000000-0005-0000-0000-00003A590000}"/>
    <cellStyle name="Comma [0] 7948" xfId="22307" hidden="1" xr:uid="{00000000-0005-0000-0000-00003B590000}"/>
    <cellStyle name="Comma [0] 7948" xfId="51694" hidden="1" xr:uid="{00000000-0005-0000-0000-00003C590000}"/>
    <cellStyle name="Comma [0] 7949" xfId="22357" hidden="1" xr:uid="{00000000-0005-0000-0000-00003D590000}"/>
    <cellStyle name="Comma [0] 7949" xfId="51744" hidden="1" xr:uid="{00000000-0005-0000-0000-00003E590000}"/>
    <cellStyle name="Comma [0] 795" xfId="6036" hidden="1" xr:uid="{00000000-0005-0000-0000-00003F590000}"/>
    <cellStyle name="Comma [0] 795" xfId="35424" hidden="1" xr:uid="{00000000-0005-0000-0000-000040590000}"/>
    <cellStyle name="Comma [0] 7950" xfId="22313" hidden="1" xr:uid="{00000000-0005-0000-0000-000041590000}"/>
    <cellStyle name="Comma [0] 7950" xfId="51700" hidden="1" xr:uid="{00000000-0005-0000-0000-000042590000}"/>
    <cellStyle name="Comma [0] 7951" xfId="22315" hidden="1" xr:uid="{00000000-0005-0000-0000-000043590000}"/>
    <cellStyle name="Comma [0] 7951" xfId="51702" hidden="1" xr:uid="{00000000-0005-0000-0000-000044590000}"/>
    <cellStyle name="Comma [0] 7952" xfId="22408" hidden="1" xr:uid="{00000000-0005-0000-0000-000045590000}"/>
    <cellStyle name="Comma [0] 7952" xfId="51795" hidden="1" xr:uid="{00000000-0005-0000-0000-000046590000}"/>
    <cellStyle name="Comma [0] 7953" xfId="22303" hidden="1" xr:uid="{00000000-0005-0000-0000-000047590000}"/>
    <cellStyle name="Comma [0] 7953" xfId="51690" hidden="1" xr:uid="{00000000-0005-0000-0000-000048590000}"/>
    <cellStyle name="Comma [0] 7954" xfId="22311" hidden="1" xr:uid="{00000000-0005-0000-0000-000049590000}"/>
    <cellStyle name="Comma [0] 7954" xfId="51698" hidden="1" xr:uid="{00000000-0005-0000-0000-00004A590000}"/>
    <cellStyle name="Comma [0] 7955" xfId="22420" hidden="1" xr:uid="{00000000-0005-0000-0000-00004B590000}"/>
    <cellStyle name="Comma [0] 7955" xfId="51807" hidden="1" xr:uid="{00000000-0005-0000-0000-00004C590000}"/>
    <cellStyle name="Comma [0] 7956" xfId="22422" hidden="1" xr:uid="{00000000-0005-0000-0000-00004D590000}"/>
    <cellStyle name="Comma [0] 7956" xfId="51809" hidden="1" xr:uid="{00000000-0005-0000-0000-00004E590000}"/>
    <cellStyle name="Comma [0] 7957" xfId="22411" hidden="1" xr:uid="{00000000-0005-0000-0000-00004F590000}"/>
    <cellStyle name="Comma [0] 7957" xfId="51798" hidden="1" xr:uid="{00000000-0005-0000-0000-000050590000}"/>
    <cellStyle name="Comma [0] 7958" xfId="22419" hidden="1" xr:uid="{00000000-0005-0000-0000-000051590000}"/>
    <cellStyle name="Comma [0] 7958" xfId="51806" hidden="1" xr:uid="{00000000-0005-0000-0000-000052590000}"/>
    <cellStyle name="Comma [0] 7959" xfId="22309" hidden="1" xr:uid="{00000000-0005-0000-0000-000053590000}"/>
    <cellStyle name="Comma [0] 7959" xfId="51696" hidden="1" xr:uid="{00000000-0005-0000-0000-000054590000}"/>
    <cellStyle name="Comma [0] 796" xfId="6012" hidden="1" xr:uid="{00000000-0005-0000-0000-000055590000}"/>
    <cellStyle name="Comma [0] 796" xfId="35400" hidden="1" xr:uid="{00000000-0005-0000-0000-000056590000}"/>
    <cellStyle name="Comma [0] 7960" xfId="22405" hidden="1" xr:uid="{00000000-0005-0000-0000-000057590000}"/>
    <cellStyle name="Comma [0] 7960" xfId="51792" hidden="1" xr:uid="{00000000-0005-0000-0000-000058590000}"/>
    <cellStyle name="Comma [0] 7961" xfId="22438" hidden="1" xr:uid="{00000000-0005-0000-0000-000059590000}"/>
    <cellStyle name="Comma [0] 7961" xfId="51825" hidden="1" xr:uid="{00000000-0005-0000-0000-00005A590000}"/>
    <cellStyle name="Comma [0] 7962" xfId="22446" hidden="1" xr:uid="{00000000-0005-0000-0000-00005B590000}"/>
    <cellStyle name="Comma [0] 7962" xfId="51833" hidden="1" xr:uid="{00000000-0005-0000-0000-00005C590000}"/>
    <cellStyle name="Comma [0] 7963" xfId="22355" hidden="1" xr:uid="{00000000-0005-0000-0000-00005D590000}"/>
    <cellStyle name="Comma [0] 7963" xfId="51742" hidden="1" xr:uid="{00000000-0005-0000-0000-00005E590000}"/>
    <cellStyle name="Comma [0] 7964" xfId="22434" hidden="1" xr:uid="{00000000-0005-0000-0000-00005F590000}"/>
    <cellStyle name="Comma [0] 7964" xfId="51821" hidden="1" xr:uid="{00000000-0005-0000-0000-000060590000}"/>
    <cellStyle name="Comma [0] 7965" xfId="22455" hidden="1" xr:uid="{00000000-0005-0000-0000-000061590000}"/>
    <cellStyle name="Comma [0] 7965" xfId="51842" hidden="1" xr:uid="{00000000-0005-0000-0000-000062590000}"/>
    <cellStyle name="Comma [0] 7966" xfId="22457" hidden="1" xr:uid="{00000000-0005-0000-0000-000063590000}"/>
    <cellStyle name="Comma [0] 7966" xfId="51844" hidden="1" xr:uid="{00000000-0005-0000-0000-000064590000}"/>
    <cellStyle name="Comma [0] 7967" xfId="22416" hidden="1" xr:uid="{00000000-0005-0000-0000-000065590000}"/>
    <cellStyle name="Comma [0] 7967" xfId="51803" hidden="1" xr:uid="{00000000-0005-0000-0000-000066590000}"/>
    <cellStyle name="Comma [0] 7968" xfId="22361" hidden="1" xr:uid="{00000000-0005-0000-0000-000067590000}"/>
    <cellStyle name="Comma [0] 7968" xfId="51748" hidden="1" xr:uid="{00000000-0005-0000-0000-000068590000}"/>
    <cellStyle name="Comma [0] 7969" xfId="22414" hidden="1" xr:uid="{00000000-0005-0000-0000-000069590000}"/>
    <cellStyle name="Comma [0] 7969" xfId="51801" hidden="1" xr:uid="{00000000-0005-0000-0000-00006A590000}"/>
    <cellStyle name="Comma [0] 797" xfId="6047" hidden="1" xr:uid="{00000000-0005-0000-0000-00006B590000}"/>
    <cellStyle name="Comma [0] 797" xfId="35435" hidden="1" xr:uid="{00000000-0005-0000-0000-00006C590000}"/>
    <cellStyle name="Comma [0] 7970" xfId="22398" hidden="1" xr:uid="{00000000-0005-0000-0000-00006D590000}"/>
    <cellStyle name="Comma [0] 7970" xfId="51785" hidden="1" xr:uid="{00000000-0005-0000-0000-00006E590000}"/>
    <cellStyle name="Comma [0] 7971" xfId="22394" hidden="1" xr:uid="{00000000-0005-0000-0000-00006F590000}"/>
    <cellStyle name="Comma [0] 7971" xfId="51781" hidden="1" xr:uid="{00000000-0005-0000-0000-000070590000}"/>
    <cellStyle name="Comma [0] 7972" xfId="22465" hidden="1" xr:uid="{00000000-0005-0000-0000-000071590000}"/>
    <cellStyle name="Comma [0] 7972" xfId="51852" hidden="1" xr:uid="{00000000-0005-0000-0000-000072590000}"/>
    <cellStyle name="Comma [0] 7973" xfId="22328" hidden="1" xr:uid="{00000000-0005-0000-0000-000073590000}"/>
    <cellStyle name="Comma [0] 7973" xfId="51715" hidden="1" xr:uid="{00000000-0005-0000-0000-000074590000}"/>
    <cellStyle name="Comma [0] 7974" xfId="22320" hidden="1" xr:uid="{00000000-0005-0000-0000-000075590000}"/>
    <cellStyle name="Comma [0] 7974" xfId="51707" hidden="1" xr:uid="{00000000-0005-0000-0000-000076590000}"/>
    <cellStyle name="Comma [0] 7975" xfId="22473" hidden="1" xr:uid="{00000000-0005-0000-0000-000077590000}"/>
    <cellStyle name="Comma [0] 7975" xfId="51860" hidden="1" xr:uid="{00000000-0005-0000-0000-000078590000}"/>
    <cellStyle name="Comma [0] 7976" xfId="22475" hidden="1" xr:uid="{00000000-0005-0000-0000-000079590000}"/>
    <cellStyle name="Comma [0] 7976" xfId="51862" hidden="1" xr:uid="{00000000-0005-0000-0000-00007A590000}"/>
    <cellStyle name="Comma [0] 7977" xfId="22424" hidden="1" xr:uid="{00000000-0005-0000-0000-00007B590000}"/>
    <cellStyle name="Comma [0] 7977" xfId="51811" hidden="1" xr:uid="{00000000-0005-0000-0000-00007C590000}"/>
    <cellStyle name="Comma [0] 7978" xfId="22400" hidden="1" xr:uid="{00000000-0005-0000-0000-00007D590000}"/>
    <cellStyle name="Comma [0] 7978" xfId="51787" hidden="1" xr:uid="{00000000-0005-0000-0000-00007E590000}"/>
    <cellStyle name="Comma [0] 7979" xfId="22435" hidden="1" xr:uid="{00000000-0005-0000-0000-00007F590000}"/>
    <cellStyle name="Comma [0] 7979" xfId="51822" hidden="1" xr:uid="{00000000-0005-0000-0000-000080590000}"/>
    <cellStyle name="Comma [0] 798" xfId="5979" hidden="1" xr:uid="{00000000-0005-0000-0000-000081590000}"/>
    <cellStyle name="Comma [0] 798" xfId="35367" hidden="1" xr:uid="{00000000-0005-0000-0000-000082590000}"/>
    <cellStyle name="Comma [0] 7980" xfId="22367" hidden="1" xr:uid="{00000000-0005-0000-0000-000083590000}"/>
    <cellStyle name="Comma [0] 7980" xfId="51754" hidden="1" xr:uid="{00000000-0005-0000-0000-000084590000}"/>
    <cellStyle name="Comma [0] 7981" xfId="22437" hidden="1" xr:uid="{00000000-0005-0000-0000-000085590000}"/>
    <cellStyle name="Comma [0] 7981" xfId="51824" hidden="1" xr:uid="{00000000-0005-0000-0000-000086590000}"/>
    <cellStyle name="Comma [0] 7982" xfId="22482" hidden="1" xr:uid="{00000000-0005-0000-0000-000087590000}"/>
    <cellStyle name="Comma [0] 7982" xfId="51869" hidden="1" xr:uid="{00000000-0005-0000-0000-000088590000}"/>
    <cellStyle name="Comma [0] 7983" xfId="22425" hidden="1" xr:uid="{00000000-0005-0000-0000-000089590000}"/>
    <cellStyle name="Comma [0] 7983" xfId="51812" hidden="1" xr:uid="{00000000-0005-0000-0000-00008A590000}"/>
    <cellStyle name="Comma [0] 7984" xfId="22382" hidden="1" xr:uid="{00000000-0005-0000-0000-00008B590000}"/>
    <cellStyle name="Comma [0] 7984" xfId="51769" hidden="1" xr:uid="{00000000-0005-0000-0000-00008C590000}"/>
    <cellStyle name="Comma [0] 7985" xfId="22488" hidden="1" xr:uid="{00000000-0005-0000-0000-00008D590000}"/>
    <cellStyle name="Comma [0] 7985" xfId="51875" hidden="1" xr:uid="{00000000-0005-0000-0000-00008E590000}"/>
    <cellStyle name="Comma [0] 7986" xfId="22490" hidden="1" xr:uid="{00000000-0005-0000-0000-00008F590000}"/>
    <cellStyle name="Comma [0] 7986" xfId="51877" hidden="1" xr:uid="{00000000-0005-0000-0000-000090590000}"/>
    <cellStyle name="Comma [0] 7987" xfId="22443" hidden="1" xr:uid="{00000000-0005-0000-0000-000091590000}"/>
    <cellStyle name="Comma [0] 7987" xfId="51830" hidden="1" xr:uid="{00000000-0005-0000-0000-000092590000}"/>
    <cellStyle name="Comma [0] 7988" xfId="22449" hidden="1" xr:uid="{00000000-0005-0000-0000-000093590000}"/>
    <cellStyle name="Comma [0] 7988" xfId="51836" hidden="1" xr:uid="{00000000-0005-0000-0000-000094590000}"/>
    <cellStyle name="Comma [0] 7989" xfId="22327" hidden="1" xr:uid="{00000000-0005-0000-0000-000095590000}"/>
    <cellStyle name="Comma [0] 7989" xfId="51714" hidden="1" xr:uid="{00000000-0005-0000-0000-000096590000}"/>
    <cellStyle name="Comma [0] 799" xfId="6049" hidden="1" xr:uid="{00000000-0005-0000-0000-000097590000}"/>
    <cellStyle name="Comma [0] 799" xfId="35437" hidden="1" xr:uid="{00000000-0005-0000-0000-000098590000}"/>
    <cellStyle name="Comma [0] 7990" xfId="22399" hidden="1" xr:uid="{00000000-0005-0000-0000-000099590000}"/>
    <cellStyle name="Comma [0] 7990" xfId="51786" hidden="1" xr:uid="{00000000-0005-0000-0000-00009A590000}"/>
    <cellStyle name="Comma [0] 7991" xfId="22407" hidden="1" xr:uid="{00000000-0005-0000-0000-00009B590000}"/>
    <cellStyle name="Comma [0] 7991" xfId="51794" hidden="1" xr:uid="{00000000-0005-0000-0000-00009C590000}"/>
    <cellStyle name="Comma [0] 7992" xfId="22496" hidden="1" xr:uid="{00000000-0005-0000-0000-00009D590000}"/>
    <cellStyle name="Comma [0] 7992" xfId="51883" hidden="1" xr:uid="{00000000-0005-0000-0000-00009E590000}"/>
    <cellStyle name="Comma [0] 7993" xfId="22410" hidden="1" xr:uid="{00000000-0005-0000-0000-00009F590000}"/>
    <cellStyle name="Comma [0] 7993" xfId="51797" hidden="1" xr:uid="{00000000-0005-0000-0000-0000A0590000}"/>
    <cellStyle name="Comma [0] 7994" xfId="22370" hidden="1" xr:uid="{00000000-0005-0000-0000-0000A1590000}"/>
    <cellStyle name="Comma [0] 7994" xfId="51757" hidden="1" xr:uid="{00000000-0005-0000-0000-0000A2590000}"/>
    <cellStyle name="Comma [0] 7995" xfId="22501" hidden="1" xr:uid="{00000000-0005-0000-0000-0000A3590000}"/>
    <cellStyle name="Comma [0] 7995" xfId="51888" hidden="1" xr:uid="{00000000-0005-0000-0000-0000A4590000}"/>
    <cellStyle name="Comma [0] 7996" xfId="22503" hidden="1" xr:uid="{00000000-0005-0000-0000-0000A5590000}"/>
    <cellStyle name="Comma [0] 7996" xfId="51890" hidden="1" xr:uid="{00000000-0005-0000-0000-0000A6590000}"/>
    <cellStyle name="Comma [0] 7997" xfId="22462" hidden="1" xr:uid="{00000000-0005-0000-0000-0000A7590000}"/>
    <cellStyle name="Comma [0] 7997" xfId="51849" hidden="1" xr:uid="{00000000-0005-0000-0000-0000A8590000}"/>
    <cellStyle name="Comma [0] 7998" xfId="22468" hidden="1" xr:uid="{00000000-0005-0000-0000-0000A9590000}"/>
    <cellStyle name="Comma [0] 7998" xfId="51855" hidden="1" xr:uid="{00000000-0005-0000-0000-0000AA590000}"/>
    <cellStyle name="Comma [0] 7999" xfId="22369" hidden="1" xr:uid="{00000000-0005-0000-0000-0000AB590000}"/>
    <cellStyle name="Comma [0] 7999" xfId="51756" hidden="1" xr:uid="{00000000-0005-0000-0000-0000AC590000}"/>
    <cellStyle name="Comma [0] 8" xfId="94" hidden="1" xr:uid="{00000000-0005-0000-0000-0000B0590000}"/>
    <cellStyle name="Comma [0] 8" xfId="1477" hidden="1" xr:uid="{00000000-0005-0000-0000-0000BD590000}"/>
    <cellStyle name="Comma [0] 8" xfId="61521" hidden="1" xr:uid="{00000000-0005-0000-0000-0000CF590000}"/>
    <cellStyle name="Comma [0] 8" xfId="121" hidden="1" xr:uid="{00000000-0005-0000-0000-0000AD590000}"/>
    <cellStyle name="Comma [0] 8" xfId="61272" hidden="1" xr:uid="{00000000-0005-0000-0000-0000CC590000}"/>
    <cellStyle name="Comma [0] 8" xfId="944" hidden="1" xr:uid="{00000000-0005-0000-0000-0000B7590000}"/>
    <cellStyle name="Comma [0] 8" xfId="972" hidden="1" xr:uid="{00000000-0005-0000-0000-0000B6590000}"/>
    <cellStyle name="Comma [0] 8" xfId="62013" hidden="1" xr:uid="{00000000-0005-0000-0000-0000D5590000}"/>
    <cellStyle name="Comma [0] 8" xfId="2300" hidden="1" xr:uid="{00000000-0005-0000-0000-0000C6590000}"/>
    <cellStyle name="Comma [0] 8" xfId="606" hidden="1" xr:uid="{00000000-0005-0000-0000-0000B3590000}"/>
    <cellStyle name="Comma [0] 8" xfId="634" hidden="1" xr:uid="{00000000-0005-0000-0000-0000B2590000}"/>
    <cellStyle name="Comma [0] 8" xfId="1778" hidden="1" xr:uid="{00000000-0005-0000-0000-0000C4590000}"/>
    <cellStyle name="Comma [0] 8" xfId="2136" hidden="1" xr:uid="{00000000-0005-0000-0000-0000C5590000}"/>
    <cellStyle name="Comma [0] 8" xfId="62496" hidden="1" xr:uid="{00000000-0005-0000-0000-0000DB590000}"/>
    <cellStyle name="Comma [0] 8" xfId="2273" hidden="1" xr:uid="{00000000-0005-0000-0000-0000C7590000}"/>
    <cellStyle name="Comma [0] 8" xfId="2109" hidden="1" xr:uid="{00000000-0005-0000-0000-0000C8590000}"/>
    <cellStyle name="Comma [0] 8" xfId="286" hidden="1" xr:uid="{00000000-0005-0000-0000-0000AE590000}"/>
    <cellStyle name="Comma [0] 8" xfId="33900" hidden="1" xr:uid="{00000000-0005-0000-0000-0000CA590000}"/>
    <cellStyle name="Comma [0] 8" xfId="61190" hidden="1" xr:uid="{00000000-0005-0000-0000-0000CB590000}"/>
    <cellStyle name="Comma [0] 8" xfId="62908" hidden="1" xr:uid="{00000000-0005-0000-0000-0000E0590000}"/>
    <cellStyle name="Comma [0] 8" xfId="61356" hidden="1" xr:uid="{00000000-0005-0000-0000-0000CD590000}"/>
    <cellStyle name="Comma [0] 8" xfId="61438" hidden="1" xr:uid="{00000000-0005-0000-0000-0000CE590000}"/>
    <cellStyle name="Comma [0] 8" xfId="62744" hidden="1" xr:uid="{00000000-0005-0000-0000-0000DE590000}"/>
    <cellStyle name="Comma [0] 8" xfId="61603" hidden="1" xr:uid="{00000000-0005-0000-0000-0000D0590000}"/>
    <cellStyle name="Comma [0] 8" xfId="61683" hidden="1" xr:uid="{00000000-0005-0000-0000-0000D1590000}"/>
    <cellStyle name="Comma [0] 8" xfId="807" hidden="1" xr:uid="{00000000-0005-0000-0000-0000B5590000}"/>
    <cellStyle name="Comma [0] 8" xfId="61847" hidden="1" xr:uid="{00000000-0005-0000-0000-0000D3590000}"/>
    <cellStyle name="Comma [0] 8" xfId="61929" hidden="1" xr:uid="{00000000-0005-0000-0000-0000D4590000}"/>
    <cellStyle name="Comma [0] 8" xfId="62421" hidden="1" xr:uid="{00000000-0005-0000-0000-0000DA590000}"/>
    <cellStyle name="Comma [0] 8" xfId="62095" hidden="1" xr:uid="{00000000-0005-0000-0000-0000D6590000}"/>
    <cellStyle name="Comma [0] 8" xfId="62177" hidden="1" xr:uid="{00000000-0005-0000-0000-0000D7590000}"/>
    <cellStyle name="Comma [0] 8" xfId="469" hidden="1" xr:uid="{00000000-0005-0000-0000-0000B1590000}"/>
    <cellStyle name="Comma [0] 8" xfId="780" hidden="1" xr:uid="{00000000-0005-0000-0000-0000B8590000}"/>
    <cellStyle name="Comma [0] 8" xfId="1149" hidden="1" xr:uid="{00000000-0005-0000-0000-0000B9590000}"/>
    <cellStyle name="Comma [0] 8" xfId="258" hidden="1" xr:uid="{00000000-0005-0000-0000-0000AF590000}"/>
    <cellStyle name="Comma [0] 8" xfId="1286" hidden="1" xr:uid="{00000000-0005-0000-0000-0000BB590000}"/>
    <cellStyle name="Comma [0] 8" xfId="1122" hidden="1" xr:uid="{00000000-0005-0000-0000-0000BC590000}"/>
    <cellStyle name="Comma [0] 8" xfId="62988" hidden="1" xr:uid="{00000000-0005-0000-0000-0000E1590000}"/>
    <cellStyle name="Comma [0] 8" xfId="1642" hidden="1" xr:uid="{00000000-0005-0000-0000-0000BE590000}"/>
    <cellStyle name="Comma [0] 8" xfId="1614" hidden="1" xr:uid="{00000000-0005-0000-0000-0000BF590000}"/>
    <cellStyle name="Comma [0] 8" xfId="442" hidden="1" xr:uid="{00000000-0005-0000-0000-0000B4590000}"/>
    <cellStyle name="Comma [0] 8" xfId="1805" hidden="1" xr:uid="{00000000-0005-0000-0000-0000C1590000}"/>
    <cellStyle name="Comma [0] 8" xfId="1970" hidden="1" xr:uid="{00000000-0005-0000-0000-0000C2590000}"/>
    <cellStyle name="Comma [0] 8" xfId="62662" hidden="1" xr:uid="{00000000-0005-0000-0000-0000DD590000}"/>
    <cellStyle name="Comma [0] 8" xfId="62578" hidden="1" xr:uid="{00000000-0005-0000-0000-0000DC590000}"/>
    <cellStyle name="Comma [0] 8" xfId="4511" hidden="1" xr:uid="{00000000-0005-0000-0000-0000C9590000}"/>
    <cellStyle name="Comma [0] 8" xfId="1314" hidden="1" xr:uid="{00000000-0005-0000-0000-0000BA590000}"/>
    <cellStyle name="Comma [0] 8" xfId="62339" hidden="1" xr:uid="{00000000-0005-0000-0000-0000D9590000}"/>
    <cellStyle name="Comma [0] 8" xfId="62259" hidden="1" xr:uid="{00000000-0005-0000-0000-0000D8590000}"/>
    <cellStyle name="Comma [0] 8" xfId="1942" hidden="1" xr:uid="{00000000-0005-0000-0000-0000C3590000}"/>
    <cellStyle name="Comma [0] 8" xfId="63070" hidden="1" xr:uid="{00000000-0005-0000-0000-0000E2590000}"/>
    <cellStyle name="Comma [0] 8" xfId="1450" hidden="1" xr:uid="{00000000-0005-0000-0000-0000C0590000}"/>
    <cellStyle name="Comma [0] 8" xfId="61765" hidden="1" xr:uid="{00000000-0005-0000-0000-0000D2590000}"/>
    <cellStyle name="Comma [0] 8" xfId="62826" hidden="1" xr:uid="{00000000-0005-0000-0000-0000DF590000}"/>
    <cellStyle name="Comma [0] 80" xfId="4708" hidden="1" xr:uid="{00000000-0005-0000-0000-0000E3590000}"/>
    <cellStyle name="Comma [0] 80" xfId="34096" hidden="1" xr:uid="{00000000-0005-0000-0000-0000E4590000}"/>
    <cellStyle name="Comma [0] 800" xfId="6094" hidden="1" xr:uid="{00000000-0005-0000-0000-0000E5590000}"/>
    <cellStyle name="Comma [0] 800" xfId="35482" hidden="1" xr:uid="{00000000-0005-0000-0000-0000E6590000}"/>
    <cellStyle name="Comma [0] 8000" xfId="22450" hidden="1" xr:uid="{00000000-0005-0000-0000-0000E7590000}"/>
    <cellStyle name="Comma [0] 8000" xfId="51837" hidden="1" xr:uid="{00000000-0005-0000-0000-0000E8590000}"/>
    <cellStyle name="Comma [0] 8001" xfId="22429" hidden="1" xr:uid="{00000000-0005-0000-0000-0000E9590000}"/>
    <cellStyle name="Comma [0] 8001" xfId="51816" hidden="1" xr:uid="{00000000-0005-0000-0000-0000EA590000}"/>
    <cellStyle name="Comma [0] 8002" xfId="22507" hidden="1" xr:uid="{00000000-0005-0000-0000-0000EB590000}"/>
    <cellStyle name="Comma [0] 8002" xfId="51894" hidden="1" xr:uid="{00000000-0005-0000-0000-0000EC590000}"/>
    <cellStyle name="Comma [0] 8003" xfId="22448" hidden="1" xr:uid="{00000000-0005-0000-0000-0000ED590000}"/>
    <cellStyle name="Comma [0] 8003" xfId="51835" hidden="1" xr:uid="{00000000-0005-0000-0000-0000EE590000}"/>
    <cellStyle name="Comma [0] 8004" xfId="22386" hidden="1" xr:uid="{00000000-0005-0000-0000-0000EF590000}"/>
    <cellStyle name="Comma [0] 8004" xfId="51773" hidden="1" xr:uid="{00000000-0005-0000-0000-0000F0590000}"/>
    <cellStyle name="Comma [0] 8005" xfId="22514" hidden="1" xr:uid="{00000000-0005-0000-0000-0000F1590000}"/>
    <cellStyle name="Comma [0] 8005" xfId="51901" hidden="1" xr:uid="{00000000-0005-0000-0000-0000F2590000}"/>
    <cellStyle name="Comma [0] 8006" xfId="22516" hidden="1" xr:uid="{00000000-0005-0000-0000-0000F3590000}"/>
    <cellStyle name="Comma [0] 8006" xfId="51903" hidden="1" xr:uid="{00000000-0005-0000-0000-0000F4590000}"/>
    <cellStyle name="Comma [0] 8007" xfId="22480" hidden="1" xr:uid="{00000000-0005-0000-0000-0000F5590000}"/>
    <cellStyle name="Comma [0] 8007" xfId="51867" hidden="1" xr:uid="{00000000-0005-0000-0000-0000F6590000}"/>
    <cellStyle name="Comma [0] 8008" xfId="22485" hidden="1" xr:uid="{00000000-0005-0000-0000-0000F7590000}"/>
    <cellStyle name="Comma [0] 8008" xfId="51872" hidden="1" xr:uid="{00000000-0005-0000-0000-0000F8590000}"/>
    <cellStyle name="Comma [0] 8009" xfId="22306" hidden="1" xr:uid="{00000000-0005-0000-0000-0000F9590000}"/>
    <cellStyle name="Comma [0] 8009" xfId="51693" hidden="1" xr:uid="{00000000-0005-0000-0000-0000FA590000}"/>
    <cellStyle name="Comma [0] 801" xfId="6037" hidden="1" xr:uid="{00000000-0005-0000-0000-0000FB590000}"/>
    <cellStyle name="Comma [0] 801" xfId="35425" hidden="1" xr:uid="{00000000-0005-0000-0000-0000FC590000}"/>
    <cellStyle name="Comma [0] 8010" xfId="22469" hidden="1" xr:uid="{00000000-0005-0000-0000-0000FD590000}"/>
    <cellStyle name="Comma [0] 8010" xfId="51856" hidden="1" xr:uid="{00000000-0005-0000-0000-0000FE590000}"/>
    <cellStyle name="Comma [0] 8011" xfId="22374" hidden="1" xr:uid="{00000000-0005-0000-0000-0000FF590000}"/>
    <cellStyle name="Comma [0] 8011" xfId="51761" hidden="1" xr:uid="{00000000-0005-0000-0000-0000005A0000}"/>
    <cellStyle name="Comma [0] 8012" xfId="22520" hidden="1" xr:uid="{00000000-0005-0000-0000-0000015A0000}"/>
    <cellStyle name="Comma [0] 8012" xfId="51907" hidden="1" xr:uid="{00000000-0005-0000-0000-0000025A0000}"/>
    <cellStyle name="Comma [0] 8013" xfId="22467" hidden="1" xr:uid="{00000000-0005-0000-0000-0000035A0000}"/>
    <cellStyle name="Comma [0] 8013" xfId="51854" hidden="1" xr:uid="{00000000-0005-0000-0000-0000045A0000}"/>
    <cellStyle name="Comma [0] 8014" xfId="22406" hidden="1" xr:uid="{00000000-0005-0000-0000-0000055A0000}"/>
    <cellStyle name="Comma [0] 8014" xfId="51793" hidden="1" xr:uid="{00000000-0005-0000-0000-0000065A0000}"/>
    <cellStyle name="Comma [0] 8015" xfId="22524" hidden="1" xr:uid="{00000000-0005-0000-0000-0000075A0000}"/>
    <cellStyle name="Comma [0] 8015" xfId="51911" hidden="1" xr:uid="{00000000-0005-0000-0000-0000085A0000}"/>
    <cellStyle name="Comma [0] 8016" xfId="22526" hidden="1" xr:uid="{00000000-0005-0000-0000-0000095A0000}"/>
    <cellStyle name="Comma [0] 8016" xfId="51913" hidden="1" xr:uid="{00000000-0005-0000-0000-00000A5A0000}"/>
    <cellStyle name="Comma [0] 8017" xfId="22494" hidden="1" xr:uid="{00000000-0005-0000-0000-00000B5A0000}"/>
    <cellStyle name="Comma [0] 8017" xfId="51881" hidden="1" xr:uid="{00000000-0005-0000-0000-00000C5A0000}"/>
    <cellStyle name="Comma [0] 8018" xfId="22498" hidden="1" xr:uid="{00000000-0005-0000-0000-00000D5A0000}"/>
    <cellStyle name="Comma [0] 8018" xfId="51885" hidden="1" xr:uid="{00000000-0005-0000-0000-00000E5A0000}"/>
    <cellStyle name="Comma [0] 8019" xfId="22388" hidden="1" xr:uid="{00000000-0005-0000-0000-00000F5A0000}"/>
    <cellStyle name="Comma [0] 8019" xfId="51775" hidden="1" xr:uid="{00000000-0005-0000-0000-0000105A0000}"/>
    <cellStyle name="Comma [0] 802" xfId="5994" hidden="1" xr:uid="{00000000-0005-0000-0000-0000115A0000}"/>
    <cellStyle name="Comma [0] 802" xfId="35382" hidden="1" xr:uid="{00000000-0005-0000-0000-0000125A0000}"/>
    <cellStyle name="Comma [0] 8020" xfId="22486" hidden="1" xr:uid="{00000000-0005-0000-0000-0000135A0000}"/>
    <cellStyle name="Comma [0] 8020" xfId="51873" hidden="1" xr:uid="{00000000-0005-0000-0000-0000145A0000}"/>
    <cellStyle name="Comma [0] 8021" xfId="22378" hidden="1" xr:uid="{00000000-0005-0000-0000-0000155A0000}"/>
    <cellStyle name="Comma [0] 8021" xfId="51765" hidden="1" xr:uid="{00000000-0005-0000-0000-0000165A0000}"/>
    <cellStyle name="Comma [0] 8022" xfId="22530" hidden="1" xr:uid="{00000000-0005-0000-0000-0000175A0000}"/>
    <cellStyle name="Comma [0] 8022" xfId="51917" hidden="1" xr:uid="{00000000-0005-0000-0000-0000185A0000}"/>
    <cellStyle name="Comma [0] 8023" xfId="22484" hidden="1" xr:uid="{00000000-0005-0000-0000-0000195A0000}"/>
    <cellStyle name="Comma [0] 8023" xfId="51871" hidden="1" xr:uid="{00000000-0005-0000-0000-00001A5A0000}"/>
    <cellStyle name="Comma [0] 8024" xfId="22453" hidden="1" xr:uid="{00000000-0005-0000-0000-00001B5A0000}"/>
    <cellStyle name="Comma [0] 8024" xfId="51840" hidden="1" xr:uid="{00000000-0005-0000-0000-00001C5A0000}"/>
    <cellStyle name="Comma [0] 8025" xfId="22534" hidden="1" xr:uid="{00000000-0005-0000-0000-00001D5A0000}"/>
    <cellStyle name="Comma [0] 8025" xfId="51921" hidden="1" xr:uid="{00000000-0005-0000-0000-00001E5A0000}"/>
    <cellStyle name="Comma [0] 8026" xfId="22536" hidden="1" xr:uid="{00000000-0005-0000-0000-00001F5A0000}"/>
    <cellStyle name="Comma [0] 8026" xfId="51923" hidden="1" xr:uid="{00000000-0005-0000-0000-0000205A0000}"/>
    <cellStyle name="Comma [0] 8027" xfId="22522" hidden="1" xr:uid="{00000000-0005-0000-0000-0000215A0000}"/>
    <cellStyle name="Comma [0] 8027" xfId="51909" hidden="1" xr:uid="{00000000-0005-0000-0000-0000225A0000}"/>
    <cellStyle name="Comma [0] 8028" xfId="22509" hidden="1" xr:uid="{00000000-0005-0000-0000-0000235A0000}"/>
    <cellStyle name="Comma [0] 8028" xfId="51896" hidden="1" xr:uid="{00000000-0005-0000-0000-0000245A0000}"/>
    <cellStyle name="Comma [0] 8029" xfId="22533" hidden="1" xr:uid="{00000000-0005-0000-0000-0000255A0000}"/>
    <cellStyle name="Comma [0] 8029" xfId="51920" hidden="1" xr:uid="{00000000-0005-0000-0000-0000265A0000}"/>
    <cellStyle name="Comma [0] 803" xfId="6100" hidden="1" xr:uid="{00000000-0005-0000-0000-0000275A0000}"/>
    <cellStyle name="Comma [0] 803" xfId="35488" hidden="1" xr:uid="{00000000-0005-0000-0000-0000285A0000}"/>
    <cellStyle name="Comma [0] 8030" xfId="22499" hidden="1" xr:uid="{00000000-0005-0000-0000-0000295A0000}"/>
    <cellStyle name="Comma [0] 8030" xfId="51886" hidden="1" xr:uid="{00000000-0005-0000-0000-00002A5A0000}"/>
    <cellStyle name="Comma [0] 8031" xfId="22471" hidden="1" xr:uid="{00000000-0005-0000-0000-00002B5A0000}"/>
    <cellStyle name="Comma [0] 8031" xfId="51858" hidden="1" xr:uid="{00000000-0005-0000-0000-00002C5A0000}"/>
    <cellStyle name="Comma [0] 8032" xfId="22538" hidden="1" xr:uid="{00000000-0005-0000-0000-00002D5A0000}"/>
    <cellStyle name="Comma [0] 8032" xfId="51925" hidden="1" xr:uid="{00000000-0005-0000-0000-00002E5A0000}"/>
    <cellStyle name="Comma [0] 8033" xfId="22495" hidden="1" xr:uid="{00000000-0005-0000-0000-00002F5A0000}"/>
    <cellStyle name="Comma [0] 8033" xfId="51882" hidden="1" xr:uid="{00000000-0005-0000-0000-0000305A0000}"/>
    <cellStyle name="Comma [0] 8034" xfId="22529" hidden="1" xr:uid="{00000000-0005-0000-0000-0000315A0000}"/>
    <cellStyle name="Comma [0] 8034" xfId="51916" hidden="1" xr:uid="{00000000-0005-0000-0000-0000325A0000}"/>
    <cellStyle name="Comma [0] 8035" xfId="22542" hidden="1" xr:uid="{00000000-0005-0000-0000-0000335A0000}"/>
    <cellStyle name="Comma [0] 8035" xfId="51929" hidden="1" xr:uid="{00000000-0005-0000-0000-0000345A0000}"/>
    <cellStyle name="Comma [0] 8036" xfId="22544" hidden="1" xr:uid="{00000000-0005-0000-0000-0000355A0000}"/>
    <cellStyle name="Comma [0] 8036" xfId="51931" hidden="1" xr:uid="{00000000-0005-0000-0000-0000365A0000}"/>
    <cellStyle name="Comma [0] 8037" xfId="22412" hidden="1" xr:uid="{00000000-0005-0000-0000-0000375A0000}"/>
    <cellStyle name="Comma [0] 8037" xfId="51799" hidden="1" xr:uid="{00000000-0005-0000-0000-0000385A0000}"/>
    <cellStyle name="Comma [0] 8038" xfId="22532" hidden="1" xr:uid="{00000000-0005-0000-0000-0000395A0000}"/>
    <cellStyle name="Comma [0] 8038" xfId="51919" hidden="1" xr:uid="{00000000-0005-0000-0000-00003A5A0000}"/>
    <cellStyle name="Comma [0] 8039" xfId="22472" hidden="1" xr:uid="{00000000-0005-0000-0000-00003B5A0000}"/>
    <cellStyle name="Comma [0] 8039" xfId="51859" hidden="1" xr:uid="{00000000-0005-0000-0000-00003C5A0000}"/>
    <cellStyle name="Comma [0] 804" xfId="6102" hidden="1" xr:uid="{00000000-0005-0000-0000-00003D5A0000}"/>
    <cellStyle name="Comma [0] 804" xfId="35490" hidden="1" xr:uid="{00000000-0005-0000-0000-00003E5A0000}"/>
    <cellStyle name="Comma [0] 8040" xfId="22506" hidden="1" xr:uid="{00000000-0005-0000-0000-00003F5A0000}"/>
    <cellStyle name="Comma [0] 8040" xfId="51893" hidden="1" xr:uid="{00000000-0005-0000-0000-0000405A0000}"/>
    <cellStyle name="Comma [0] 8041" xfId="22519" hidden="1" xr:uid="{00000000-0005-0000-0000-0000415A0000}"/>
    <cellStyle name="Comma [0] 8041" xfId="51906" hidden="1" xr:uid="{00000000-0005-0000-0000-0000425A0000}"/>
    <cellStyle name="Comma [0] 8042" xfId="22547" hidden="1" xr:uid="{00000000-0005-0000-0000-0000435A0000}"/>
    <cellStyle name="Comma [0] 8042" xfId="51934" hidden="1" xr:uid="{00000000-0005-0000-0000-0000445A0000}"/>
    <cellStyle name="Comma [0] 8043" xfId="22510" hidden="1" xr:uid="{00000000-0005-0000-0000-0000455A0000}"/>
    <cellStyle name="Comma [0] 8043" xfId="51897" hidden="1" xr:uid="{00000000-0005-0000-0000-0000465A0000}"/>
    <cellStyle name="Comma [0] 8044" xfId="22470" hidden="1" xr:uid="{00000000-0005-0000-0000-0000475A0000}"/>
    <cellStyle name="Comma [0] 8044" xfId="51857" hidden="1" xr:uid="{00000000-0005-0000-0000-0000485A0000}"/>
    <cellStyle name="Comma [0] 8045" xfId="22549" hidden="1" xr:uid="{00000000-0005-0000-0000-0000495A0000}"/>
    <cellStyle name="Comma [0] 8045" xfId="51936" hidden="1" xr:uid="{00000000-0005-0000-0000-00004A5A0000}"/>
    <cellStyle name="Comma [0] 8046" xfId="22551" hidden="1" xr:uid="{00000000-0005-0000-0000-00004B5A0000}"/>
    <cellStyle name="Comma [0] 8046" xfId="51938" hidden="1" xr:uid="{00000000-0005-0000-0000-00004C5A0000}"/>
    <cellStyle name="Comma [0] 8047" xfId="22611" hidden="1" xr:uid="{00000000-0005-0000-0000-00004D5A0000}"/>
    <cellStyle name="Comma [0] 8047" xfId="51998" hidden="1" xr:uid="{00000000-0005-0000-0000-00004E5A0000}"/>
    <cellStyle name="Comma [0] 8048" xfId="22630" hidden="1" xr:uid="{00000000-0005-0000-0000-00004F5A0000}"/>
    <cellStyle name="Comma [0] 8048" xfId="52017" hidden="1" xr:uid="{00000000-0005-0000-0000-0000505A0000}"/>
    <cellStyle name="Comma [0] 8049" xfId="22637" hidden="1" xr:uid="{00000000-0005-0000-0000-0000515A0000}"/>
    <cellStyle name="Comma [0] 8049" xfId="52024" hidden="1" xr:uid="{00000000-0005-0000-0000-0000525A0000}"/>
    <cellStyle name="Comma [0] 805" xfId="6055" hidden="1" xr:uid="{00000000-0005-0000-0000-0000535A0000}"/>
    <cellStyle name="Comma [0] 805" xfId="35443" hidden="1" xr:uid="{00000000-0005-0000-0000-0000545A0000}"/>
    <cellStyle name="Comma [0] 8050" xfId="22644" hidden="1" xr:uid="{00000000-0005-0000-0000-0000555A0000}"/>
    <cellStyle name="Comma [0] 8050" xfId="52031" hidden="1" xr:uid="{00000000-0005-0000-0000-0000565A0000}"/>
    <cellStyle name="Comma [0] 8051" xfId="22649" hidden="1" xr:uid="{00000000-0005-0000-0000-0000575A0000}"/>
    <cellStyle name="Comma [0] 8051" xfId="52036" hidden="1" xr:uid="{00000000-0005-0000-0000-0000585A0000}"/>
    <cellStyle name="Comma [0] 8052" xfId="22636" hidden="1" xr:uid="{00000000-0005-0000-0000-0000595A0000}"/>
    <cellStyle name="Comma [0] 8052" xfId="52023" hidden="1" xr:uid="{00000000-0005-0000-0000-00005A5A0000}"/>
    <cellStyle name="Comma [0] 8053" xfId="22641" hidden="1" xr:uid="{00000000-0005-0000-0000-00005B5A0000}"/>
    <cellStyle name="Comma [0] 8053" xfId="52028" hidden="1" xr:uid="{00000000-0005-0000-0000-00005C5A0000}"/>
    <cellStyle name="Comma [0] 8054" xfId="22653" hidden="1" xr:uid="{00000000-0005-0000-0000-00005D5A0000}"/>
    <cellStyle name="Comma [0] 8054" xfId="52040" hidden="1" xr:uid="{00000000-0005-0000-0000-00005E5A0000}"/>
    <cellStyle name="Comma [0] 8055" xfId="22655" hidden="1" xr:uid="{00000000-0005-0000-0000-00005F5A0000}"/>
    <cellStyle name="Comma [0] 8055" xfId="52042" hidden="1" xr:uid="{00000000-0005-0000-0000-0000605A0000}"/>
    <cellStyle name="Comma [0] 8056" xfId="22626" hidden="1" xr:uid="{00000000-0005-0000-0000-0000615A0000}"/>
    <cellStyle name="Comma [0] 8056" xfId="52013" hidden="1" xr:uid="{00000000-0005-0000-0000-0000625A0000}"/>
    <cellStyle name="Comma [0] 8057" xfId="22615" hidden="1" xr:uid="{00000000-0005-0000-0000-0000635A0000}"/>
    <cellStyle name="Comma [0] 8057" xfId="52002" hidden="1" xr:uid="{00000000-0005-0000-0000-0000645A0000}"/>
    <cellStyle name="Comma [0] 8058" xfId="22666" hidden="1" xr:uid="{00000000-0005-0000-0000-0000655A0000}"/>
    <cellStyle name="Comma [0] 8058" xfId="52053" hidden="1" xr:uid="{00000000-0005-0000-0000-0000665A0000}"/>
    <cellStyle name="Comma [0] 8059" xfId="22675" hidden="1" xr:uid="{00000000-0005-0000-0000-0000675A0000}"/>
    <cellStyle name="Comma [0] 8059" xfId="52062" hidden="1" xr:uid="{00000000-0005-0000-0000-0000685A0000}"/>
    <cellStyle name="Comma [0] 806" xfId="6061" hidden="1" xr:uid="{00000000-0005-0000-0000-0000695A0000}"/>
    <cellStyle name="Comma [0] 806" xfId="35449" hidden="1" xr:uid="{00000000-0005-0000-0000-00006A5A0000}"/>
    <cellStyle name="Comma [0] 8060" xfId="22686" hidden="1" xr:uid="{00000000-0005-0000-0000-00006B5A0000}"/>
    <cellStyle name="Comma [0] 8060" xfId="52073" hidden="1" xr:uid="{00000000-0005-0000-0000-00006C5A0000}"/>
    <cellStyle name="Comma [0] 8061" xfId="22692" hidden="1" xr:uid="{00000000-0005-0000-0000-00006D5A0000}"/>
    <cellStyle name="Comma [0] 8061" xfId="52079" hidden="1" xr:uid="{00000000-0005-0000-0000-00006E5A0000}"/>
    <cellStyle name="Comma [0] 8062" xfId="22674" hidden="1" xr:uid="{00000000-0005-0000-0000-00006F5A0000}"/>
    <cellStyle name="Comma [0] 8062" xfId="52061" hidden="1" xr:uid="{00000000-0005-0000-0000-0000705A0000}"/>
    <cellStyle name="Comma [0] 8063" xfId="22684" hidden="1" xr:uid="{00000000-0005-0000-0000-0000715A0000}"/>
    <cellStyle name="Comma [0] 8063" xfId="52071" hidden="1" xr:uid="{00000000-0005-0000-0000-0000725A0000}"/>
    <cellStyle name="Comma [0] 8064" xfId="22704" hidden="1" xr:uid="{00000000-0005-0000-0000-0000735A0000}"/>
    <cellStyle name="Comma [0] 8064" xfId="52091" hidden="1" xr:uid="{00000000-0005-0000-0000-0000745A0000}"/>
    <cellStyle name="Comma [0] 8065" xfId="22706" hidden="1" xr:uid="{00000000-0005-0000-0000-0000755A0000}"/>
    <cellStyle name="Comma [0] 8065" xfId="52093" hidden="1" xr:uid="{00000000-0005-0000-0000-0000765A0000}"/>
    <cellStyle name="Comma [0] 8066" xfId="22657" hidden="1" xr:uid="{00000000-0005-0000-0000-0000775A0000}"/>
    <cellStyle name="Comma [0] 8066" xfId="52044" hidden="1" xr:uid="{00000000-0005-0000-0000-0000785A0000}"/>
    <cellStyle name="Comma [0] 8067" xfId="22618" hidden="1" xr:uid="{00000000-0005-0000-0000-0000795A0000}"/>
    <cellStyle name="Comma [0] 8067" xfId="52005" hidden="1" xr:uid="{00000000-0005-0000-0000-00007A5A0000}"/>
    <cellStyle name="Comma [0] 8068" xfId="22660" hidden="1" xr:uid="{00000000-0005-0000-0000-00007B5A0000}"/>
    <cellStyle name="Comma [0] 8068" xfId="52047" hidden="1" xr:uid="{00000000-0005-0000-0000-00007C5A0000}"/>
    <cellStyle name="Comma [0] 8069" xfId="22623" hidden="1" xr:uid="{00000000-0005-0000-0000-00007D5A0000}"/>
    <cellStyle name="Comma [0] 8069" xfId="52010" hidden="1" xr:uid="{00000000-0005-0000-0000-00007E5A0000}"/>
    <cellStyle name="Comma [0] 807" xfId="5948" hidden="1" xr:uid="{00000000-0005-0000-0000-00007F5A0000}"/>
    <cellStyle name="Comma [0] 807" xfId="35336" hidden="1" xr:uid="{00000000-0005-0000-0000-0000805A0000}"/>
    <cellStyle name="Comma [0] 8070" xfId="22625" hidden="1" xr:uid="{00000000-0005-0000-0000-0000815A0000}"/>
    <cellStyle name="Comma [0] 8070" xfId="52012" hidden="1" xr:uid="{00000000-0005-0000-0000-0000825A0000}"/>
    <cellStyle name="Comma [0] 8071" xfId="22711" hidden="1" xr:uid="{00000000-0005-0000-0000-0000835A0000}"/>
    <cellStyle name="Comma [0] 8071" xfId="52098" hidden="1" xr:uid="{00000000-0005-0000-0000-0000845A0000}"/>
    <cellStyle name="Comma [0] 8072" xfId="22614" hidden="1" xr:uid="{00000000-0005-0000-0000-0000855A0000}"/>
    <cellStyle name="Comma [0] 8072" xfId="52001" hidden="1" xr:uid="{00000000-0005-0000-0000-0000865A0000}"/>
    <cellStyle name="Comma [0] 8073" xfId="22622" hidden="1" xr:uid="{00000000-0005-0000-0000-0000875A0000}"/>
    <cellStyle name="Comma [0] 8073" xfId="52009" hidden="1" xr:uid="{00000000-0005-0000-0000-0000885A0000}"/>
    <cellStyle name="Comma [0] 8074" xfId="22723" hidden="1" xr:uid="{00000000-0005-0000-0000-0000895A0000}"/>
    <cellStyle name="Comma [0] 8074" xfId="52110" hidden="1" xr:uid="{00000000-0005-0000-0000-00008A5A0000}"/>
    <cellStyle name="Comma [0] 8075" xfId="22725" hidden="1" xr:uid="{00000000-0005-0000-0000-00008B5A0000}"/>
    <cellStyle name="Comma [0] 8075" xfId="52112" hidden="1" xr:uid="{00000000-0005-0000-0000-00008C5A0000}"/>
    <cellStyle name="Comma [0] 8076" xfId="22714" hidden="1" xr:uid="{00000000-0005-0000-0000-00008D5A0000}"/>
    <cellStyle name="Comma [0] 8076" xfId="52101" hidden="1" xr:uid="{00000000-0005-0000-0000-00008E5A0000}"/>
    <cellStyle name="Comma [0] 8077" xfId="22722" hidden="1" xr:uid="{00000000-0005-0000-0000-00008F5A0000}"/>
    <cellStyle name="Comma [0] 8077" xfId="52109" hidden="1" xr:uid="{00000000-0005-0000-0000-0000905A0000}"/>
    <cellStyle name="Comma [0] 8078" xfId="22620" hidden="1" xr:uid="{00000000-0005-0000-0000-0000915A0000}"/>
    <cellStyle name="Comma [0] 8078" xfId="52007" hidden="1" xr:uid="{00000000-0005-0000-0000-0000925A0000}"/>
    <cellStyle name="Comma [0] 8079" xfId="22708" hidden="1" xr:uid="{00000000-0005-0000-0000-0000935A0000}"/>
    <cellStyle name="Comma [0] 8079" xfId="52095" hidden="1" xr:uid="{00000000-0005-0000-0000-0000945A0000}"/>
    <cellStyle name="Comma [0] 808" xfId="6011" hidden="1" xr:uid="{00000000-0005-0000-0000-0000955A0000}"/>
    <cellStyle name="Comma [0] 808" xfId="35399" hidden="1" xr:uid="{00000000-0005-0000-0000-0000965A0000}"/>
    <cellStyle name="Comma [0] 8080" xfId="22741" hidden="1" xr:uid="{00000000-0005-0000-0000-0000975A0000}"/>
    <cellStyle name="Comma [0] 8080" xfId="52128" hidden="1" xr:uid="{00000000-0005-0000-0000-0000985A0000}"/>
    <cellStyle name="Comma [0] 8081" xfId="22749" hidden="1" xr:uid="{00000000-0005-0000-0000-0000995A0000}"/>
    <cellStyle name="Comma [0] 8081" xfId="52136" hidden="1" xr:uid="{00000000-0005-0000-0000-00009A5A0000}"/>
    <cellStyle name="Comma [0] 8082" xfId="22658" hidden="1" xr:uid="{00000000-0005-0000-0000-00009B5A0000}"/>
    <cellStyle name="Comma [0] 8082" xfId="52045" hidden="1" xr:uid="{00000000-0005-0000-0000-00009C5A0000}"/>
    <cellStyle name="Comma [0] 8083" xfId="22737" hidden="1" xr:uid="{00000000-0005-0000-0000-00009D5A0000}"/>
    <cellStyle name="Comma [0] 8083" xfId="52124" hidden="1" xr:uid="{00000000-0005-0000-0000-00009E5A0000}"/>
    <cellStyle name="Comma [0] 8084" xfId="22758" hidden="1" xr:uid="{00000000-0005-0000-0000-00009F5A0000}"/>
    <cellStyle name="Comma [0] 8084" xfId="52145" hidden="1" xr:uid="{00000000-0005-0000-0000-0000A05A0000}"/>
    <cellStyle name="Comma [0] 8085" xfId="22760" hidden="1" xr:uid="{00000000-0005-0000-0000-0000A15A0000}"/>
    <cellStyle name="Comma [0] 8085" xfId="52147" hidden="1" xr:uid="{00000000-0005-0000-0000-0000A25A0000}"/>
    <cellStyle name="Comma [0] 8086" xfId="22719" hidden="1" xr:uid="{00000000-0005-0000-0000-0000A35A0000}"/>
    <cellStyle name="Comma [0] 8086" xfId="52106" hidden="1" xr:uid="{00000000-0005-0000-0000-0000A45A0000}"/>
    <cellStyle name="Comma [0] 8087" xfId="22664" hidden="1" xr:uid="{00000000-0005-0000-0000-0000A55A0000}"/>
    <cellStyle name="Comma [0] 8087" xfId="52051" hidden="1" xr:uid="{00000000-0005-0000-0000-0000A65A0000}"/>
    <cellStyle name="Comma [0] 8088" xfId="22717" hidden="1" xr:uid="{00000000-0005-0000-0000-0000A75A0000}"/>
    <cellStyle name="Comma [0] 8088" xfId="52104" hidden="1" xr:uid="{00000000-0005-0000-0000-0000A85A0000}"/>
    <cellStyle name="Comma [0] 8089" xfId="22701" hidden="1" xr:uid="{00000000-0005-0000-0000-0000A95A0000}"/>
    <cellStyle name="Comma [0] 8089" xfId="52088" hidden="1" xr:uid="{00000000-0005-0000-0000-0000AA5A0000}"/>
    <cellStyle name="Comma [0] 809" xfId="6019" hidden="1" xr:uid="{00000000-0005-0000-0000-0000AB5A0000}"/>
    <cellStyle name="Comma [0] 809" xfId="35407" hidden="1" xr:uid="{00000000-0005-0000-0000-0000AC5A0000}"/>
    <cellStyle name="Comma [0] 8090" xfId="22697" hidden="1" xr:uid="{00000000-0005-0000-0000-0000AD5A0000}"/>
    <cellStyle name="Comma [0] 8090" xfId="52084" hidden="1" xr:uid="{00000000-0005-0000-0000-0000AE5A0000}"/>
    <cellStyle name="Comma [0] 8091" xfId="22768" hidden="1" xr:uid="{00000000-0005-0000-0000-0000AF5A0000}"/>
    <cellStyle name="Comma [0] 8091" xfId="52155" hidden="1" xr:uid="{00000000-0005-0000-0000-0000B05A0000}"/>
    <cellStyle name="Comma [0] 8092" xfId="22634" hidden="1" xr:uid="{00000000-0005-0000-0000-0000B15A0000}"/>
    <cellStyle name="Comma [0] 8092" xfId="52021" hidden="1" xr:uid="{00000000-0005-0000-0000-0000B25A0000}"/>
    <cellStyle name="Comma [0] 8093" xfId="22627" hidden="1" xr:uid="{00000000-0005-0000-0000-0000B35A0000}"/>
    <cellStyle name="Comma [0] 8093" xfId="52014" hidden="1" xr:uid="{00000000-0005-0000-0000-0000B45A0000}"/>
    <cellStyle name="Comma [0] 8094" xfId="22776" hidden="1" xr:uid="{00000000-0005-0000-0000-0000B55A0000}"/>
    <cellStyle name="Comma [0] 8094" xfId="52163" hidden="1" xr:uid="{00000000-0005-0000-0000-0000B65A0000}"/>
    <cellStyle name="Comma [0] 8095" xfId="22778" hidden="1" xr:uid="{00000000-0005-0000-0000-0000B75A0000}"/>
    <cellStyle name="Comma [0] 8095" xfId="52165" hidden="1" xr:uid="{00000000-0005-0000-0000-0000B85A0000}"/>
    <cellStyle name="Comma [0] 8096" xfId="22727" hidden="1" xr:uid="{00000000-0005-0000-0000-0000B95A0000}"/>
    <cellStyle name="Comma [0] 8096" xfId="52114" hidden="1" xr:uid="{00000000-0005-0000-0000-0000BA5A0000}"/>
    <cellStyle name="Comma [0] 8097" xfId="22703" hidden="1" xr:uid="{00000000-0005-0000-0000-0000BB5A0000}"/>
    <cellStyle name="Comma [0] 8097" xfId="52090" hidden="1" xr:uid="{00000000-0005-0000-0000-0000BC5A0000}"/>
    <cellStyle name="Comma [0] 8098" xfId="22738" hidden="1" xr:uid="{00000000-0005-0000-0000-0000BD5A0000}"/>
    <cellStyle name="Comma [0] 8098" xfId="52125" hidden="1" xr:uid="{00000000-0005-0000-0000-0000BE5A0000}"/>
    <cellStyle name="Comma [0] 8099" xfId="22670" hidden="1" xr:uid="{00000000-0005-0000-0000-0000BF5A0000}"/>
    <cellStyle name="Comma [0] 8099" xfId="52057" hidden="1" xr:uid="{00000000-0005-0000-0000-0000C05A0000}"/>
    <cellStyle name="Comma [0] 81" xfId="4657" hidden="1" xr:uid="{00000000-0005-0000-0000-0000C15A0000}"/>
    <cellStyle name="Comma [0] 81" xfId="34045" hidden="1" xr:uid="{00000000-0005-0000-0000-0000C25A0000}"/>
    <cellStyle name="Comma [0] 810" xfId="6108" hidden="1" xr:uid="{00000000-0005-0000-0000-0000C35A0000}"/>
    <cellStyle name="Comma [0] 810" xfId="35496" hidden="1" xr:uid="{00000000-0005-0000-0000-0000C45A0000}"/>
    <cellStyle name="Comma [0] 8100" xfId="22740" hidden="1" xr:uid="{00000000-0005-0000-0000-0000C55A0000}"/>
    <cellStyle name="Comma [0] 8100" xfId="52127" hidden="1" xr:uid="{00000000-0005-0000-0000-0000C65A0000}"/>
    <cellStyle name="Comma [0] 8101" xfId="22785" hidden="1" xr:uid="{00000000-0005-0000-0000-0000C75A0000}"/>
    <cellStyle name="Comma [0] 8101" xfId="52172" hidden="1" xr:uid="{00000000-0005-0000-0000-0000C85A0000}"/>
    <cellStyle name="Comma [0] 8102" xfId="22728" hidden="1" xr:uid="{00000000-0005-0000-0000-0000C95A0000}"/>
    <cellStyle name="Comma [0] 8102" xfId="52115" hidden="1" xr:uid="{00000000-0005-0000-0000-0000CA5A0000}"/>
    <cellStyle name="Comma [0] 8103" xfId="22685" hidden="1" xr:uid="{00000000-0005-0000-0000-0000CB5A0000}"/>
    <cellStyle name="Comma [0] 8103" xfId="52072" hidden="1" xr:uid="{00000000-0005-0000-0000-0000CC5A0000}"/>
    <cellStyle name="Comma [0] 8104" xfId="22791" hidden="1" xr:uid="{00000000-0005-0000-0000-0000CD5A0000}"/>
    <cellStyle name="Comma [0] 8104" xfId="52178" hidden="1" xr:uid="{00000000-0005-0000-0000-0000CE5A0000}"/>
    <cellStyle name="Comma [0] 8105" xfId="22793" hidden="1" xr:uid="{00000000-0005-0000-0000-0000CF5A0000}"/>
    <cellStyle name="Comma [0] 8105" xfId="52180" hidden="1" xr:uid="{00000000-0005-0000-0000-0000D05A0000}"/>
    <cellStyle name="Comma [0] 8106" xfId="22746" hidden="1" xr:uid="{00000000-0005-0000-0000-0000D15A0000}"/>
    <cellStyle name="Comma [0] 8106" xfId="52133" hidden="1" xr:uid="{00000000-0005-0000-0000-0000D25A0000}"/>
    <cellStyle name="Comma [0] 8107" xfId="22752" hidden="1" xr:uid="{00000000-0005-0000-0000-0000D35A0000}"/>
    <cellStyle name="Comma [0] 8107" xfId="52139" hidden="1" xr:uid="{00000000-0005-0000-0000-0000D45A0000}"/>
    <cellStyle name="Comma [0] 8108" xfId="22633" hidden="1" xr:uid="{00000000-0005-0000-0000-0000D55A0000}"/>
    <cellStyle name="Comma [0] 8108" xfId="52020" hidden="1" xr:uid="{00000000-0005-0000-0000-0000D65A0000}"/>
    <cellStyle name="Comma [0] 8109" xfId="22702" hidden="1" xr:uid="{00000000-0005-0000-0000-0000D75A0000}"/>
    <cellStyle name="Comma [0] 8109" xfId="52089" hidden="1" xr:uid="{00000000-0005-0000-0000-0000D85A0000}"/>
    <cellStyle name="Comma [0] 811" xfId="6022" hidden="1" xr:uid="{00000000-0005-0000-0000-0000D95A0000}"/>
    <cellStyle name="Comma [0] 811" xfId="35410" hidden="1" xr:uid="{00000000-0005-0000-0000-0000DA5A0000}"/>
    <cellStyle name="Comma [0] 8110" xfId="22710" hidden="1" xr:uid="{00000000-0005-0000-0000-0000DB5A0000}"/>
    <cellStyle name="Comma [0] 8110" xfId="52097" hidden="1" xr:uid="{00000000-0005-0000-0000-0000DC5A0000}"/>
    <cellStyle name="Comma [0] 8111" xfId="22799" hidden="1" xr:uid="{00000000-0005-0000-0000-0000DD5A0000}"/>
    <cellStyle name="Comma [0] 8111" xfId="52186" hidden="1" xr:uid="{00000000-0005-0000-0000-0000DE5A0000}"/>
    <cellStyle name="Comma [0] 8112" xfId="22713" hidden="1" xr:uid="{00000000-0005-0000-0000-0000DF5A0000}"/>
    <cellStyle name="Comma [0] 8112" xfId="52100" hidden="1" xr:uid="{00000000-0005-0000-0000-0000E05A0000}"/>
    <cellStyle name="Comma [0] 8113" xfId="22673" hidden="1" xr:uid="{00000000-0005-0000-0000-0000E15A0000}"/>
    <cellStyle name="Comma [0] 8113" xfId="52060" hidden="1" xr:uid="{00000000-0005-0000-0000-0000E25A0000}"/>
    <cellStyle name="Comma [0] 8114" xfId="22804" hidden="1" xr:uid="{00000000-0005-0000-0000-0000E35A0000}"/>
    <cellStyle name="Comma [0] 8114" xfId="52191" hidden="1" xr:uid="{00000000-0005-0000-0000-0000E45A0000}"/>
    <cellStyle name="Comma [0] 8115" xfId="22806" hidden="1" xr:uid="{00000000-0005-0000-0000-0000E55A0000}"/>
    <cellStyle name="Comma [0] 8115" xfId="52193" hidden="1" xr:uid="{00000000-0005-0000-0000-0000E65A0000}"/>
    <cellStyle name="Comma [0] 8116" xfId="22765" hidden="1" xr:uid="{00000000-0005-0000-0000-0000E75A0000}"/>
    <cellStyle name="Comma [0] 8116" xfId="52152" hidden="1" xr:uid="{00000000-0005-0000-0000-0000E85A0000}"/>
    <cellStyle name="Comma [0] 8117" xfId="22771" hidden="1" xr:uid="{00000000-0005-0000-0000-0000E95A0000}"/>
    <cellStyle name="Comma [0] 8117" xfId="52158" hidden="1" xr:uid="{00000000-0005-0000-0000-0000EA5A0000}"/>
    <cellStyle name="Comma [0] 8118" xfId="22672" hidden="1" xr:uid="{00000000-0005-0000-0000-0000EB5A0000}"/>
    <cellStyle name="Comma [0] 8118" xfId="52059" hidden="1" xr:uid="{00000000-0005-0000-0000-0000EC5A0000}"/>
    <cellStyle name="Comma [0] 8119" xfId="22753" hidden="1" xr:uid="{00000000-0005-0000-0000-0000ED5A0000}"/>
    <cellStyle name="Comma [0] 8119" xfId="52140" hidden="1" xr:uid="{00000000-0005-0000-0000-0000EE5A0000}"/>
    <cellStyle name="Comma [0] 812" xfId="5982" hidden="1" xr:uid="{00000000-0005-0000-0000-0000EF5A0000}"/>
    <cellStyle name="Comma [0] 812" xfId="35370" hidden="1" xr:uid="{00000000-0005-0000-0000-0000F05A0000}"/>
    <cellStyle name="Comma [0] 8120" xfId="22732" hidden="1" xr:uid="{00000000-0005-0000-0000-0000F15A0000}"/>
    <cellStyle name="Comma [0] 8120" xfId="52119" hidden="1" xr:uid="{00000000-0005-0000-0000-0000F25A0000}"/>
    <cellStyle name="Comma [0] 8121" xfId="22810" hidden="1" xr:uid="{00000000-0005-0000-0000-0000F35A0000}"/>
    <cellStyle name="Comma [0] 8121" xfId="52197" hidden="1" xr:uid="{00000000-0005-0000-0000-0000F45A0000}"/>
    <cellStyle name="Comma [0] 8122" xfId="22751" hidden="1" xr:uid="{00000000-0005-0000-0000-0000F55A0000}"/>
    <cellStyle name="Comma [0] 8122" xfId="52138" hidden="1" xr:uid="{00000000-0005-0000-0000-0000F65A0000}"/>
    <cellStyle name="Comma [0] 8123" xfId="22689" hidden="1" xr:uid="{00000000-0005-0000-0000-0000F75A0000}"/>
    <cellStyle name="Comma [0] 8123" xfId="52076" hidden="1" xr:uid="{00000000-0005-0000-0000-0000F85A0000}"/>
    <cellStyle name="Comma [0] 8124" xfId="22817" hidden="1" xr:uid="{00000000-0005-0000-0000-0000F95A0000}"/>
    <cellStyle name="Comma [0] 8124" xfId="52204" hidden="1" xr:uid="{00000000-0005-0000-0000-0000FA5A0000}"/>
    <cellStyle name="Comma [0] 8125" xfId="22819" hidden="1" xr:uid="{00000000-0005-0000-0000-0000FB5A0000}"/>
    <cellStyle name="Comma [0] 8125" xfId="52206" hidden="1" xr:uid="{00000000-0005-0000-0000-0000FC5A0000}"/>
    <cellStyle name="Comma [0] 8126" xfId="22783" hidden="1" xr:uid="{00000000-0005-0000-0000-0000FD5A0000}"/>
    <cellStyle name="Comma [0] 8126" xfId="52170" hidden="1" xr:uid="{00000000-0005-0000-0000-0000FE5A0000}"/>
    <cellStyle name="Comma [0] 8127" xfId="22788" hidden="1" xr:uid="{00000000-0005-0000-0000-0000FF5A0000}"/>
    <cellStyle name="Comma [0] 8127" xfId="52175" hidden="1" xr:uid="{00000000-0005-0000-0000-0000005B0000}"/>
    <cellStyle name="Comma [0] 8128" xfId="22617" hidden="1" xr:uid="{00000000-0005-0000-0000-0000015B0000}"/>
    <cellStyle name="Comma [0] 8128" xfId="52004" hidden="1" xr:uid="{00000000-0005-0000-0000-0000025B0000}"/>
    <cellStyle name="Comma [0] 8129" xfId="22772" hidden="1" xr:uid="{00000000-0005-0000-0000-0000035B0000}"/>
    <cellStyle name="Comma [0] 8129" xfId="52159" hidden="1" xr:uid="{00000000-0005-0000-0000-0000045B0000}"/>
    <cellStyle name="Comma [0] 813" xfId="6113" hidden="1" xr:uid="{00000000-0005-0000-0000-0000055B0000}"/>
    <cellStyle name="Comma [0] 813" xfId="35501" hidden="1" xr:uid="{00000000-0005-0000-0000-0000065B0000}"/>
    <cellStyle name="Comma [0] 8130" xfId="22677" hidden="1" xr:uid="{00000000-0005-0000-0000-0000075B0000}"/>
    <cellStyle name="Comma [0] 8130" xfId="52064" hidden="1" xr:uid="{00000000-0005-0000-0000-0000085B0000}"/>
    <cellStyle name="Comma [0] 8131" xfId="22823" hidden="1" xr:uid="{00000000-0005-0000-0000-0000095B0000}"/>
    <cellStyle name="Comma [0] 8131" xfId="52210" hidden="1" xr:uid="{00000000-0005-0000-0000-00000A5B0000}"/>
    <cellStyle name="Comma [0] 8132" xfId="22770" hidden="1" xr:uid="{00000000-0005-0000-0000-00000B5B0000}"/>
    <cellStyle name="Comma [0] 8132" xfId="52157" hidden="1" xr:uid="{00000000-0005-0000-0000-00000C5B0000}"/>
    <cellStyle name="Comma [0] 8133" xfId="22709" hidden="1" xr:uid="{00000000-0005-0000-0000-00000D5B0000}"/>
    <cellStyle name="Comma [0] 8133" xfId="52096" hidden="1" xr:uid="{00000000-0005-0000-0000-00000E5B0000}"/>
    <cellStyle name="Comma [0] 8134" xfId="22827" hidden="1" xr:uid="{00000000-0005-0000-0000-00000F5B0000}"/>
    <cellStyle name="Comma [0] 8134" xfId="52214" hidden="1" xr:uid="{00000000-0005-0000-0000-0000105B0000}"/>
    <cellStyle name="Comma [0] 8135" xfId="22829" hidden="1" xr:uid="{00000000-0005-0000-0000-0000115B0000}"/>
    <cellStyle name="Comma [0] 8135" xfId="52216" hidden="1" xr:uid="{00000000-0005-0000-0000-0000125B0000}"/>
    <cellStyle name="Comma [0] 8136" xfId="22797" hidden="1" xr:uid="{00000000-0005-0000-0000-0000135B0000}"/>
    <cellStyle name="Comma [0] 8136" xfId="52184" hidden="1" xr:uid="{00000000-0005-0000-0000-0000145B0000}"/>
    <cellStyle name="Comma [0] 8137" xfId="22801" hidden="1" xr:uid="{00000000-0005-0000-0000-0000155B0000}"/>
    <cellStyle name="Comma [0] 8137" xfId="52188" hidden="1" xr:uid="{00000000-0005-0000-0000-0000165B0000}"/>
    <cellStyle name="Comma [0] 8138" xfId="22691" hidden="1" xr:uid="{00000000-0005-0000-0000-0000175B0000}"/>
    <cellStyle name="Comma [0] 8138" xfId="52078" hidden="1" xr:uid="{00000000-0005-0000-0000-0000185B0000}"/>
    <cellStyle name="Comma [0] 8139" xfId="22789" hidden="1" xr:uid="{00000000-0005-0000-0000-0000195B0000}"/>
    <cellStyle name="Comma [0] 8139" xfId="52176" hidden="1" xr:uid="{00000000-0005-0000-0000-00001A5B0000}"/>
    <cellStyle name="Comma [0] 814" xfId="6115" hidden="1" xr:uid="{00000000-0005-0000-0000-00001B5B0000}"/>
    <cellStyle name="Comma [0] 814" xfId="35503" hidden="1" xr:uid="{00000000-0005-0000-0000-00001C5B0000}"/>
    <cellStyle name="Comma [0] 8140" xfId="22681" hidden="1" xr:uid="{00000000-0005-0000-0000-00001D5B0000}"/>
    <cellStyle name="Comma [0] 8140" xfId="52068" hidden="1" xr:uid="{00000000-0005-0000-0000-00001E5B0000}"/>
    <cellStyle name="Comma [0] 8141" xfId="22833" hidden="1" xr:uid="{00000000-0005-0000-0000-00001F5B0000}"/>
    <cellStyle name="Comma [0] 8141" xfId="52220" hidden="1" xr:uid="{00000000-0005-0000-0000-0000205B0000}"/>
    <cellStyle name="Comma [0] 8142" xfId="22787" hidden="1" xr:uid="{00000000-0005-0000-0000-0000215B0000}"/>
    <cellStyle name="Comma [0] 8142" xfId="52174" hidden="1" xr:uid="{00000000-0005-0000-0000-0000225B0000}"/>
    <cellStyle name="Comma [0] 8143" xfId="22756" hidden="1" xr:uid="{00000000-0005-0000-0000-0000235B0000}"/>
    <cellStyle name="Comma [0] 8143" xfId="52143" hidden="1" xr:uid="{00000000-0005-0000-0000-0000245B0000}"/>
    <cellStyle name="Comma [0] 8144" xfId="22837" hidden="1" xr:uid="{00000000-0005-0000-0000-0000255B0000}"/>
    <cellStyle name="Comma [0] 8144" xfId="52224" hidden="1" xr:uid="{00000000-0005-0000-0000-0000265B0000}"/>
    <cellStyle name="Comma [0] 8145" xfId="22839" hidden="1" xr:uid="{00000000-0005-0000-0000-0000275B0000}"/>
    <cellStyle name="Comma [0] 8145" xfId="52226" hidden="1" xr:uid="{00000000-0005-0000-0000-0000285B0000}"/>
    <cellStyle name="Comma [0] 8146" xfId="22825" hidden="1" xr:uid="{00000000-0005-0000-0000-0000295B0000}"/>
    <cellStyle name="Comma [0] 8146" xfId="52212" hidden="1" xr:uid="{00000000-0005-0000-0000-00002A5B0000}"/>
    <cellStyle name="Comma [0] 8147" xfId="22812" hidden="1" xr:uid="{00000000-0005-0000-0000-00002B5B0000}"/>
    <cellStyle name="Comma [0] 8147" xfId="52199" hidden="1" xr:uid="{00000000-0005-0000-0000-00002C5B0000}"/>
    <cellStyle name="Comma [0] 8148" xfId="22836" hidden="1" xr:uid="{00000000-0005-0000-0000-00002D5B0000}"/>
    <cellStyle name="Comma [0] 8148" xfId="52223" hidden="1" xr:uid="{00000000-0005-0000-0000-00002E5B0000}"/>
    <cellStyle name="Comma [0] 8149" xfId="22802" hidden="1" xr:uid="{00000000-0005-0000-0000-00002F5B0000}"/>
    <cellStyle name="Comma [0] 8149" xfId="52189" hidden="1" xr:uid="{00000000-0005-0000-0000-0000305B0000}"/>
    <cellStyle name="Comma [0] 815" xfId="6074" hidden="1" xr:uid="{00000000-0005-0000-0000-0000315B0000}"/>
    <cellStyle name="Comma [0] 815" xfId="35462" hidden="1" xr:uid="{00000000-0005-0000-0000-0000325B0000}"/>
    <cellStyle name="Comma [0] 8150" xfId="22774" hidden="1" xr:uid="{00000000-0005-0000-0000-0000335B0000}"/>
    <cellStyle name="Comma [0] 8150" xfId="52161" hidden="1" xr:uid="{00000000-0005-0000-0000-0000345B0000}"/>
    <cellStyle name="Comma [0] 8151" xfId="22841" hidden="1" xr:uid="{00000000-0005-0000-0000-0000355B0000}"/>
    <cellStyle name="Comma [0] 8151" xfId="52228" hidden="1" xr:uid="{00000000-0005-0000-0000-0000365B0000}"/>
    <cellStyle name="Comma [0] 8152" xfId="22798" hidden="1" xr:uid="{00000000-0005-0000-0000-0000375B0000}"/>
    <cellStyle name="Comma [0] 8152" xfId="52185" hidden="1" xr:uid="{00000000-0005-0000-0000-0000385B0000}"/>
    <cellStyle name="Comma [0] 8153" xfId="22832" hidden="1" xr:uid="{00000000-0005-0000-0000-0000395B0000}"/>
    <cellStyle name="Comma [0] 8153" xfId="52219" hidden="1" xr:uid="{00000000-0005-0000-0000-00003A5B0000}"/>
    <cellStyle name="Comma [0] 8154" xfId="22845" hidden="1" xr:uid="{00000000-0005-0000-0000-00003B5B0000}"/>
    <cellStyle name="Comma [0] 8154" xfId="52232" hidden="1" xr:uid="{00000000-0005-0000-0000-00003C5B0000}"/>
    <cellStyle name="Comma [0] 8155" xfId="22847" hidden="1" xr:uid="{00000000-0005-0000-0000-00003D5B0000}"/>
    <cellStyle name="Comma [0] 8155" xfId="52234" hidden="1" xr:uid="{00000000-0005-0000-0000-00003E5B0000}"/>
    <cellStyle name="Comma [0] 8156" xfId="22715" hidden="1" xr:uid="{00000000-0005-0000-0000-00003F5B0000}"/>
    <cellStyle name="Comma [0] 8156" xfId="52102" hidden="1" xr:uid="{00000000-0005-0000-0000-0000405B0000}"/>
    <cellStyle name="Comma [0] 8157" xfId="22835" hidden="1" xr:uid="{00000000-0005-0000-0000-0000415B0000}"/>
    <cellStyle name="Comma [0] 8157" xfId="52222" hidden="1" xr:uid="{00000000-0005-0000-0000-0000425B0000}"/>
    <cellStyle name="Comma [0] 8158" xfId="22775" hidden="1" xr:uid="{00000000-0005-0000-0000-0000435B0000}"/>
    <cellStyle name="Comma [0] 8158" xfId="52162" hidden="1" xr:uid="{00000000-0005-0000-0000-0000445B0000}"/>
    <cellStyle name="Comma [0] 8159" xfId="22809" hidden="1" xr:uid="{00000000-0005-0000-0000-0000455B0000}"/>
    <cellStyle name="Comma [0] 8159" xfId="52196" hidden="1" xr:uid="{00000000-0005-0000-0000-0000465B0000}"/>
    <cellStyle name="Comma [0] 816" xfId="6080" hidden="1" xr:uid="{00000000-0005-0000-0000-0000475B0000}"/>
    <cellStyle name="Comma [0] 816" xfId="35468" hidden="1" xr:uid="{00000000-0005-0000-0000-0000485B0000}"/>
    <cellStyle name="Comma [0] 8160" xfId="22822" hidden="1" xr:uid="{00000000-0005-0000-0000-0000495B0000}"/>
    <cellStyle name="Comma [0] 8160" xfId="52209" hidden="1" xr:uid="{00000000-0005-0000-0000-00004A5B0000}"/>
    <cellStyle name="Comma [0] 8161" xfId="22850" hidden="1" xr:uid="{00000000-0005-0000-0000-00004B5B0000}"/>
    <cellStyle name="Comma [0] 8161" xfId="52237" hidden="1" xr:uid="{00000000-0005-0000-0000-00004C5B0000}"/>
    <cellStyle name="Comma [0] 8162" xfId="22813" hidden="1" xr:uid="{00000000-0005-0000-0000-00004D5B0000}"/>
    <cellStyle name="Comma [0] 8162" xfId="52200" hidden="1" xr:uid="{00000000-0005-0000-0000-00004E5B0000}"/>
    <cellStyle name="Comma [0] 8163" xfId="22773" hidden="1" xr:uid="{00000000-0005-0000-0000-00004F5B0000}"/>
    <cellStyle name="Comma [0] 8163" xfId="52160" hidden="1" xr:uid="{00000000-0005-0000-0000-0000505B0000}"/>
    <cellStyle name="Comma [0] 8164" xfId="22853" hidden="1" xr:uid="{00000000-0005-0000-0000-0000515B0000}"/>
    <cellStyle name="Comma [0] 8164" xfId="52240" hidden="1" xr:uid="{00000000-0005-0000-0000-0000525B0000}"/>
    <cellStyle name="Comma [0] 8165" xfId="22855" hidden="1" xr:uid="{00000000-0005-0000-0000-0000535B0000}"/>
    <cellStyle name="Comma [0] 8165" xfId="52242" hidden="1" xr:uid="{00000000-0005-0000-0000-0000545B0000}"/>
    <cellStyle name="Comma [0] 8166" xfId="22574" hidden="1" xr:uid="{00000000-0005-0000-0000-0000555B0000}"/>
    <cellStyle name="Comma [0] 8166" xfId="51961" hidden="1" xr:uid="{00000000-0005-0000-0000-0000565B0000}"/>
    <cellStyle name="Comma [0] 8167" xfId="22556" hidden="1" xr:uid="{00000000-0005-0000-0000-0000575B0000}"/>
    <cellStyle name="Comma [0] 8167" xfId="51943" hidden="1" xr:uid="{00000000-0005-0000-0000-0000585B0000}"/>
    <cellStyle name="Comma [0] 8168" xfId="22859" hidden="1" xr:uid="{00000000-0005-0000-0000-0000595B0000}"/>
    <cellStyle name="Comma [0] 8168" xfId="52246" hidden="1" xr:uid="{00000000-0005-0000-0000-00005A5B0000}"/>
    <cellStyle name="Comma [0] 8169" xfId="22866" hidden="1" xr:uid="{00000000-0005-0000-0000-00005B5B0000}"/>
    <cellStyle name="Comma [0] 8169" xfId="52253" hidden="1" xr:uid="{00000000-0005-0000-0000-00005C5B0000}"/>
    <cellStyle name="Comma [0] 817" xfId="5981" hidden="1" xr:uid="{00000000-0005-0000-0000-00005D5B0000}"/>
    <cellStyle name="Comma [0] 817" xfId="35369" hidden="1" xr:uid="{00000000-0005-0000-0000-00005E5B0000}"/>
    <cellStyle name="Comma [0] 8170" xfId="22868" hidden="1" xr:uid="{00000000-0005-0000-0000-00005F5B0000}"/>
    <cellStyle name="Comma [0] 8170" xfId="52255" hidden="1" xr:uid="{00000000-0005-0000-0000-0000605B0000}"/>
    <cellStyle name="Comma [0] 8171" xfId="22858" hidden="1" xr:uid="{00000000-0005-0000-0000-0000615B0000}"/>
    <cellStyle name="Comma [0] 8171" xfId="52245" hidden="1" xr:uid="{00000000-0005-0000-0000-0000625B0000}"/>
    <cellStyle name="Comma [0] 8172" xfId="22864" hidden="1" xr:uid="{00000000-0005-0000-0000-0000635B0000}"/>
    <cellStyle name="Comma [0] 8172" xfId="52251" hidden="1" xr:uid="{00000000-0005-0000-0000-0000645B0000}"/>
    <cellStyle name="Comma [0] 8173" xfId="22871" hidden="1" xr:uid="{00000000-0005-0000-0000-0000655B0000}"/>
    <cellStyle name="Comma [0] 8173" xfId="52258" hidden="1" xr:uid="{00000000-0005-0000-0000-0000665B0000}"/>
    <cellStyle name="Comma [0] 8174" xfId="22873" hidden="1" xr:uid="{00000000-0005-0000-0000-0000675B0000}"/>
    <cellStyle name="Comma [0] 8174" xfId="52260" hidden="1" xr:uid="{00000000-0005-0000-0000-0000685B0000}"/>
    <cellStyle name="Comma [0] 8175" xfId="22648" hidden="1" xr:uid="{00000000-0005-0000-0000-0000695B0000}"/>
    <cellStyle name="Comma [0] 8175" xfId="52035" hidden="1" xr:uid="{00000000-0005-0000-0000-00006A5B0000}"/>
    <cellStyle name="Comma [0] 8176" xfId="22604" hidden="1" xr:uid="{00000000-0005-0000-0000-00006B5B0000}"/>
    <cellStyle name="Comma [0] 8176" xfId="51991" hidden="1" xr:uid="{00000000-0005-0000-0000-00006C5B0000}"/>
    <cellStyle name="Comma [0] 8177" xfId="22884" hidden="1" xr:uid="{00000000-0005-0000-0000-00006D5B0000}"/>
    <cellStyle name="Comma [0] 8177" xfId="52271" hidden="1" xr:uid="{00000000-0005-0000-0000-00006E5B0000}"/>
    <cellStyle name="Comma [0] 8178" xfId="22893" hidden="1" xr:uid="{00000000-0005-0000-0000-00006F5B0000}"/>
    <cellStyle name="Comma [0] 8178" xfId="52280" hidden="1" xr:uid="{00000000-0005-0000-0000-0000705B0000}"/>
    <cellStyle name="Comma [0] 8179" xfId="22904" hidden="1" xr:uid="{00000000-0005-0000-0000-0000715B0000}"/>
    <cellStyle name="Comma [0] 8179" xfId="52291" hidden="1" xr:uid="{00000000-0005-0000-0000-0000725B0000}"/>
    <cellStyle name="Comma [0] 818" xfId="6062" hidden="1" xr:uid="{00000000-0005-0000-0000-0000735B0000}"/>
    <cellStyle name="Comma [0] 818" xfId="35450" hidden="1" xr:uid="{00000000-0005-0000-0000-0000745B0000}"/>
    <cellStyle name="Comma [0] 8180" xfId="22910" hidden="1" xr:uid="{00000000-0005-0000-0000-0000755B0000}"/>
    <cellStyle name="Comma [0] 8180" xfId="52297" hidden="1" xr:uid="{00000000-0005-0000-0000-0000765B0000}"/>
    <cellStyle name="Comma [0] 8181" xfId="22892" hidden="1" xr:uid="{00000000-0005-0000-0000-0000775B0000}"/>
    <cellStyle name="Comma [0] 8181" xfId="52279" hidden="1" xr:uid="{00000000-0005-0000-0000-0000785B0000}"/>
    <cellStyle name="Comma [0] 8182" xfId="22902" hidden="1" xr:uid="{00000000-0005-0000-0000-0000795B0000}"/>
    <cellStyle name="Comma [0] 8182" xfId="52289" hidden="1" xr:uid="{00000000-0005-0000-0000-00007A5B0000}"/>
    <cellStyle name="Comma [0] 8183" xfId="22922" hidden="1" xr:uid="{00000000-0005-0000-0000-00007B5B0000}"/>
    <cellStyle name="Comma [0] 8183" xfId="52309" hidden="1" xr:uid="{00000000-0005-0000-0000-00007C5B0000}"/>
    <cellStyle name="Comma [0] 8184" xfId="22924" hidden="1" xr:uid="{00000000-0005-0000-0000-00007D5B0000}"/>
    <cellStyle name="Comma [0] 8184" xfId="52311" hidden="1" xr:uid="{00000000-0005-0000-0000-00007E5B0000}"/>
    <cellStyle name="Comma [0] 8185" xfId="22875" hidden="1" xr:uid="{00000000-0005-0000-0000-00007F5B0000}"/>
    <cellStyle name="Comma [0] 8185" xfId="52262" hidden="1" xr:uid="{00000000-0005-0000-0000-0000805B0000}"/>
    <cellStyle name="Comma [0] 8186" xfId="22569" hidden="1" xr:uid="{00000000-0005-0000-0000-0000815B0000}"/>
    <cellStyle name="Comma [0] 8186" xfId="51956" hidden="1" xr:uid="{00000000-0005-0000-0000-0000825B0000}"/>
    <cellStyle name="Comma [0] 8187" xfId="22878" hidden="1" xr:uid="{00000000-0005-0000-0000-0000835B0000}"/>
    <cellStyle name="Comma [0] 8187" xfId="52265" hidden="1" xr:uid="{00000000-0005-0000-0000-0000845B0000}"/>
    <cellStyle name="Comma [0] 8188" xfId="22603" hidden="1" xr:uid="{00000000-0005-0000-0000-0000855B0000}"/>
    <cellStyle name="Comma [0] 8188" xfId="51990" hidden="1" xr:uid="{00000000-0005-0000-0000-0000865B0000}"/>
    <cellStyle name="Comma [0] 8189" xfId="22602" hidden="1" xr:uid="{00000000-0005-0000-0000-0000875B0000}"/>
    <cellStyle name="Comma [0] 8189" xfId="51989" hidden="1" xr:uid="{00000000-0005-0000-0000-0000885B0000}"/>
    <cellStyle name="Comma [0] 819" xfId="6041" hidden="1" xr:uid="{00000000-0005-0000-0000-0000895B0000}"/>
    <cellStyle name="Comma [0] 819" xfId="35429" hidden="1" xr:uid="{00000000-0005-0000-0000-00008A5B0000}"/>
    <cellStyle name="Comma [0] 8190" xfId="22929" hidden="1" xr:uid="{00000000-0005-0000-0000-00008B5B0000}"/>
    <cellStyle name="Comma [0] 8190" xfId="52316" hidden="1" xr:uid="{00000000-0005-0000-0000-00008C5B0000}"/>
    <cellStyle name="Comma [0] 8191" xfId="22571" hidden="1" xr:uid="{00000000-0005-0000-0000-00008D5B0000}"/>
    <cellStyle name="Comma [0] 8191" xfId="51958" hidden="1" xr:uid="{00000000-0005-0000-0000-00008E5B0000}"/>
    <cellStyle name="Comma [0] 8192" xfId="22605" hidden="1" xr:uid="{00000000-0005-0000-0000-00008F5B0000}"/>
    <cellStyle name="Comma [0] 8192" xfId="51992" hidden="1" xr:uid="{00000000-0005-0000-0000-0000905B0000}"/>
    <cellStyle name="Comma [0] 8193" xfId="22941" hidden="1" xr:uid="{00000000-0005-0000-0000-0000915B0000}"/>
    <cellStyle name="Comma [0] 8193" xfId="52328" hidden="1" xr:uid="{00000000-0005-0000-0000-0000925B0000}"/>
    <cellStyle name="Comma [0] 8194" xfId="22943" hidden="1" xr:uid="{00000000-0005-0000-0000-0000935B0000}"/>
    <cellStyle name="Comma [0] 8194" xfId="52330" hidden="1" xr:uid="{00000000-0005-0000-0000-0000945B0000}"/>
    <cellStyle name="Comma [0] 8195" xfId="22932" hidden="1" xr:uid="{00000000-0005-0000-0000-0000955B0000}"/>
    <cellStyle name="Comma [0] 8195" xfId="52319" hidden="1" xr:uid="{00000000-0005-0000-0000-0000965B0000}"/>
    <cellStyle name="Comma [0] 8196" xfId="22940" hidden="1" xr:uid="{00000000-0005-0000-0000-0000975B0000}"/>
    <cellStyle name="Comma [0] 8196" xfId="52327" hidden="1" xr:uid="{00000000-0005-0000-0000-0000985B0000}"/>
    <cellStyle name="Comma [0] 8197" xfId="22567" hidden="1" xr:uid="{00000000-0005-0000-0000-0000995B0000}"/>
    <cellStyle name="Comma [0] 8197" xfId="51954" hidden="1" xr:uid="{00000000-0005-0000-0000-00009A5B0000}"/>
    <cellStyle name="Comma [0] 8198" xfId="22926" hidden="1" xr:uid="{00000000-0005-0000-0000-00009B5B0000}"/>
    <cellStyle name="Comma [0] 8198" xfId="52313" hidden="1" xr:uid="{00000000-0005-0000-0000-00009C5B0000}"/>
    <cellStyle name="Comma [0] 8199" xfId="22959" hidden="1" xr:uid="{00000000-0005-0000-0000-00009D5B0000}"/>
    <cellStyle name="Comma [0] 8199" xfId="52346" hidden="1" xr:uid="{00000000-0005-0000-0000-00009E5B0000}"/>
    <cellStyle name="Comma [0] 82" xfId="4633" hidden="1" xr:uid="{00000000-0005-0000-0000-00009F5B0000}"/>
    <cellStyle name="Comma [0] 82" xfId="34021" hidden="1" xr:uid="{00000000-0005-0000-0000-0000A05B0000}"/>
    <cellStyle name="Comma [0] 820" xfId="6119" hidden="1" xr:uid="{00000000-0005-0000-0000-0000A15B0000}"/>
    <cellStyle name="Comma [0] 820" xfId="35507" hidden="1" xr:uid="{00000000-0005-0000-0000-0000A25B0000}"/>
    <cellStyle name="Comma [0] 8200" xfId="22967" hidden="1" xr:uid="{00000000-0005-0000-0000-0000A35B0000}"/>
    <cellStyle name="Comma [0] 8200" xfId="52354" hidden="1" xr:uid="{00000000-0005-0000-0000-0000A45B0000}"/>
    <cellStyle name="Comma [0] 8201" xfId="22876" hidden="1" xr:uid="{00000000-0005-0000-0000-0000A55B0000}"/>
    <cellStyle name="Comma [0] 8201" xfId="52263" hidden="1" xr:uid="{00000000-0005-0000-0000-0000A65B0000}"/>
    <cellStyle name="Comma [0] 8202" xfId="22955" hidden="1" xr:uid="{00000000-0005-0000-0000-0000A75B0000}"/>
    <cellStyle name="Comma [0] 8202" xfId="52342" hidden="1" xr:uid="{00000000-0005-0000-0000-0000A85B0000}"/>
    <cellStyle name="Comma [0] 8203" xfId="22976" hidden="1" xr:uid="{00000000-0005-0000-0000-0000A95B0000}"/>
    <cellStyle name="Comma [0] 8203" xfId="52363" hidden="1" xr:uid="{00000000-0005-0000-0000-0000AA5B0000}"/>
    <cellStyle name="Comma [0] 8204" xfId="22978" hidden="1" xr:uid="{00000000-0005-0000-0000-0000AB5B0000}"/>
    <cellStyle name="Comma [0] 8204" xfId="52365" hidden="1" xr:uid="{00000000-0005-0000-0000-0000AC5B0000}"/>
    <cellStyle name="Comma [0] 8205" xfId="22937" hidden="1" xr:uid="{00000000-0005-0000-0000-0000AD5B0000}"/>
    <cellStyle name="Comma [0] 8205" xfId="52324" hidden="1" xr:uid="{00000000-0005-0000-0000-0000AE5B0000}"/>
    <cellStyle name="Comma [0] 8206" xfId="22882" hidden="1" xr:uid="{00000000-0005-0000-0000-0000AF5B0000}"/>
    <cellStyle name="Comma [0] 8206" xfId="52269" hidden="1" xr:uid="{00000000-0005-0000-0000-0000B05B0000}"/>
    <cellStyle name="Comma [0] 8207" xfId="22935" hidden="1" xr:uid="{00000000-0005-0000-0000-0000B15B0000}"/>
    <cellStyle name="Comma [0] 8207" xfId="52322" hidden="1" xr:uid="{00000000-0005-0000-0000-0000B25B0000}"/>
    <cellStyle name="Comma [0] 8208" xfId="22919" hidden="1" xr:uid="{00000000-0005-0000-0000-0000B35B0000}"/>
    <cellStyle name="Comma [0] 8208" xfId="52306" hidden="1" xr:uid="{00000000-0005-0000-0000-0000B45B0000}"/>
    <cellStyle name="Comma [0] 8209" xfId="22915" hidden="1" xr:uid="{00000000-0005-0000-0000-0000B55B0000}"/>
    <cellStyle name="Comma [0] 8209" xfId="52302" hidden="1" xr:uid="{00000000-0005-0000-0000-0000B65B0000}"/>
    <cellStyle name="Comma [0] 821" xfId="6060" hidden="1" xr:uid="{00000000-0005-0000-0000-0000B75B0000}"/>
    <cellStyle name="Comma [0] 821" xfId="35448" hidden="1" xr:uid="{00000000-0005-0000-0000-0000B85B0000}"/>
    <cellStyle name="Comma [0] 8210" xfId="22986" hidden="1" xr:uid="{00000000-0005-0000-0000-0000B95B0000}"/>
    <cellStyle name="Comma [0] 8210" xfId="52373" hidden="1" xr:uid="{00000000-0005-0000-0000-0000BA5B0000}"/>
    <cellStyle name="Comma [0] 8211" xfId="22559" hidden="1" xr:uid="{00000000-0005-0000-0000-0000BB5B0000}"/>
    <cellStyle name="Comma [0] 8211" xfId="51946" hidden="1" xr:uid="{00000000-0005-0000-0000-0000BC5B0000}"/>
    <cellStyle name="Comma [0] 8212" xfId="22647" hidden="1" xr:uid="{00000000-0005-0000-0000-0000BD5B0000}"/>
    <cellStyle name="Comma [0] 8212" xfId="52034" hidden="1" xr:uid="{00000000-0005-0000-0000-0000BE5B0000}"/>
    <cellStyle name="Comma [0] 8213" xfId="22994" hidden="1" xr:uid="{00000000-0005-0000-0000-0000BF5B0000}"/>
    <cellStyle name="Comma [0] 8213" xfId="52381" hidden="1" xr:uid="{00000000-0005-0000-0000-0000C05B0000}"/>
    <cellStyle name="Comma [0] 8214" xfId="22996" hidden="1" xr:uid="{00000000-0005-0000-0000-0000C15B0000}"/>
    <cellStyle name="Comma [0] 8214" xfId="52383" hidden="1" xr:uid="{00000000-0005-0000-0000-0000C25B0000}"/>
    <cellStyle name="Comma [0] 8215" xfId="22945" hidden="1" xr:uid="{00000000-0005-0000-0000-0000C35B0000}"/>
    <cellStyle name="Comma [0] 8215" xfId="52332" hidden="1" xr:uid="{00000000-0005-0000-0000-0000C45B0000}"/>
    <cellStyle name="Comma [0] 8216" xfId="22921" hidden="1" xr:uid="{00000000-0005-0000-0000-0000C55B0000}"/>
    <cellStyle name="Comma [0] 8216" xfId="52308" hidden="1" xr:uid="{00000000-0005-0000-0000-0000C65B0000}"/>
    <cellStyle name="Comma [0] 8217" xfId="22956" hidden="1" xr:uid="{00000000-0005-0000-0000-0000C75B0000}"/>
    <cellStyle name="Comma [0] 8217" xfId="52343" hidden="1" xr:uid="{00000000-0005-0000-0000-0000C85B0000}"/>
    <cellStyle name="Comma [0] 8218" xfId="22888" hidden="1" xr:uid="{00000000-0005-0000-0000-0000C95B0000}"/>
    <cellStyle name="Comma [0] 8218" xfId="52275" hidden="1" xr:uid="{00000000-0005-0000-0000-0000CA5B0000}"/>
    <cellStyle name="Comma [0] 8219" xfId="22958" hidden="1" xr:uid="{00000000-0005-0000-0000-0000CB5B0000}"/>
    <cellStyle name="Comma [0] 8219" xfId="52345" hidden="1" xr:uid="{00000000-0005-0000-0000-0000CC5B0000}"/>
    <cellStyle name="Comma [0] 822" xfId="5998" hidden="1" xr:uid="{00000000-0005-0000-0000-0000CD5B0000}"/>
    <cellStyle name="Comma [0] 822" xfId="35386" hidden="1" xr:uid="{00000000-0005-0000-0000-0000CE5B0000}"/>
    <cellStyle name="Comma [0] 8220" xfId="23003" hidden="1" xr:uid="{00000000-0005-0000-0000-0000CF5B0000}"/>
    <cellStyle name="Comma [0] 8220" xfId="52390" hidden="1" xr:uid="{00000000-0005-0000-0000-0000D05B0000}"/>
    <cellStyle name="Comma [0] 8221" xfId="22946" hidden="1" xr:uid="{00000000-0005-0000-0000-0000D15B0000}"/>
    <cellStyle name="Comma [0] 8221" xfId="52333" hidden="1" xr:uid="{00000000-0005-0000-0000-0000D25B0000}"/>
    <cellStyle name="Comma [0] 8222" xfId="22903" hidden="1" xr:uid="{00000000-0005-0000-0000-0000D35B0000}"/>
    <cellStyle name="Comma [0] 8222" xfId="52290" hidden="1" xr:uid="{00000000-0005-0000-0000-0000D45B0000}"/>
    <cellStyle name="Comma [0] 8223" xfId="23009" hidden="1" xr:uid="{00000000-0005-0000-0000-0000D55B0000}"/>
    <cellStyle name="Comma [0] 8223" xfId="52396" hidden="1" xr:uid="{00000000-0005-0000-0000-0000D65B0000}"/>
    <cellStyle name="Comma [0] 8224" xfId="23011" hidden="1" xr:uid="{00000000-0005-0000-0000-0000D75B0000}"/>
    <cellStyle name="Comma [0] 8224" xfId="52398" hidden="1" xr:uid="{00000000-0005-0000-0000-0000D85B0000}"/>
    <cellStyle name="Comma [0] 8225" xfId="22964" hidden="1" xr:uid="{00000000-0005-0000-0000-0000D95B0000}"/>
    <cellStyle name="Comma [0] 8225" xfId="52351" hidden="1" xr:uid="{00000000-0005-0000-0000-0000DA5B0000}"/>
    <cellStyle name="Comma [0] 8226" xfId="22970" hidden="1" xr:uid="{00000000-0005-0000-0000-0000DB5B0000}"/>
    <cellStyle name="Comma [0] 8226" xfId="52357" hidden="1" xr:uid="{00000000-0005-0000-0000-0000DC5B0000}"/>
    <cellStyle name="Comma [0] 8227" xfId="22596" hidden="1" xr:uid="{00000000-0005-0000-0000-0000DD5B0000}"/>
    <cellStyle name="Comma [0] 8227" xfId="51983" hidden="1" xr:uid="{00000000-0005-0000-0000-0000DE5B0000}"/>
    <cellStyle name="Comma [0] 8228" xfId="22920" hidden="1" xr:uid="{00000000-0005-0000-0000-0000DF5B0000}"/>
    <cellStyle name="Comma [0] 8228" xfId="52307" hidden="1" xr:uid="{00000000-0005-0000-0000-0000E05B0000}"/>
    <cellStyle name="Comma [0] 8229" xfId="22928" hidden="1" xr:uid="{00000000-0005-0000-0000-0000E15B0000}"/>
    <cellStyle name="Comma [0] 8229" xfId="52315" hidden="1" xr:uid="{00000000-0005-0000-0000-0000E25B0000}"/>
    <cellStyle name="Comma [0] 823" xfId="6126" hidden="1" xr:uid="{00000000-0005-0000-0000-0000E35B0000}"/>
    <cellStyle name="Comma [0] 823" xfId="35514" hidden="1" xr:uid="{00000000-0005-0000-0000-0000E45B0000}"/>
    <cellStyle name="Comma [0] 8230" xfId="23017" hidden="1" xr:uid="{00000000-0005-0000-0000-0000E55B0000}"/>
    <cellStyle name="Comma [0] 8230" xfId="52404" hidden="1" xr:uid="{00000000-0005-0000-0000-0000E65B0000}"/>
    <cellStyle name="Comma [0] 8231" xfId="22931" hidden="1" xr:uid="{00000000-0005-0000-0000-0000E75B0000}"/>
    <cellStyle name="Comma [0] 8231" xfId="52318" hidden="1" xr:uid="{00000000-0005-0000-0000-0000E85B0000}"/>
    <cellStyle name="Comma [0] 8232" xfId="22891" hidden="1" xr:uid="{00000000-0005-0000-0000-0000E95B0000}"/>
    <cellStyle name="Comma [0] 8232" xfId="52278" hidden="1" xr:uid="{00000000-0005-0000-0000-0000EA5B0000}"/>
    <cellStyle name="Comma [0] 8233" xfId="23022" hidden="1" xr:uid="{00000000-0005-0000-0000-0000EB5B0000}"/>
    <cellStyle name="Comma [0] 8233" xfId="52409" hidden="1" xr:uid="{00000000-0005-0000-0000-0000EC5B0000}"/>
    <cellStyle name="Comma [0] 8234" xfId="23024" hidden="1" xr:uid="{00000000-0005-0000-0000-0000ED5B0000}"/>
    <cellStyle name="Comma [0] 8234" xfId="52411" hidden="1" xr:uid="{00000000-0005-0000-0000-0000EE5B0000}"/>
    <cellStyle name="Comma [0] 8235" xfId="22983" hidden="1" xr:uid="{00000000-0005-0000-0000-0000EF5B0000}"/>
    <cellStyle name="Comma [0] 8235" xfId="52370" hidden="1" xr:uid="{00000000-0005-0000-0000-0000F05B0000}"/>
    <cellStyle name="Comma [0] 8236" xfId="22989" hidden="1" xr:uid="{00000000-0005-0000-0000-0000F15B0000}"/>
    <cellStyle name="Comma [0] 8236" xfId="52376" hidden="1" xr:uid="{00000000-0005-0000-0000-0000F25B0000}"/>
    <cellStyle name="Comma [0] 8237" xfId="22890" hidden="1" xr:uid="{00000000-0005-0000-0000-0000F35B0000}"/>
    <cellStyle name="Comma [0] 8237" xfId="52277" hidden="1" xr:uid="{00000000-0005-0000-0000-0000F45B0000}"/>
    <cellStyle name="Comma [0] 8238" xfId="22971" hidden="1" xr:uid="{00000000-0005-0000-0000-0000F55B0000}"/>
    <cellStyle name="Comma [0] 8238" xfId="52358" hidden="1" xr:uid="{00000000-0005-0000-0000-0000F65B0000}"/>
    <cellStyle name="Comma [0] 8239" xfId="22950" hidden="1" xr:uid="{00000000-0005-0000-0000-0000F75B0000}"/>
    <cellStyle name="Comma [0] 8239" xfId="52337" hidden="1" xr:uid="{00000000-0005-0000-0000-0000F85B0000}"/>
    <cellStyle name="Comma [0] 824" xfId="6128" hidden="1" xr:uid="{00000000-0005-0000-0000-0000F95B0000}"/>
    <cellStyle name="Comma [0] 824" xfId="35516" hidden="1" xr:uid="{00000000-0005-0000-0000-0000FA5B0000}"/>
    <cellStyle name="Comma [0] 8240" xfId="23028" hidden="1" xr:uid="{00000000-0005-0000-0000-0000FB5B0000}"/>
    <cellStyle name="Comma [0] 8240" xfId="52415" hidden="1" xr:uid="{00000000-0005-0000-0000-0000FC5B0000}"/>
    <cellStyle name="Comma [0] 8241" xfId="22969" hidden="1" xr:uid="{00000000-0005-0000-0000-0000FD5B0000}"/>
    <cellStyle name="Comma [0] 8241" xfId="52356" hidden="1" xr:uid="{00000000-0005-0000-0000-0000FE5B0000}"/>
    <cellStyle name="Comma [0] 8242" xfId="22907" hidden="1" xr:uid="{00000000-0005-0000-0000-0000FF5B0000}"/>
    <cellStyle name="Comma [0] 8242" xfId="52294" hidden="1" xr:uid="{00000000-0005-0000-0000-0000005C0000}"/>
    <cellStyle name="Comma [0] 8243" xfId="23035" hidden="1" xr:uid="{00000000-0005-0000-0000-0000015C0000}"/>
    <cellStyle name="Comma [0] 8243" xfId="52422" hidden="1" xr:uid="{00000000-0005-0000-0000-0000025C0000}"/>
    <cellStyle name="Comma [0] 8244" xfId="23037" hidden="1" xr:uid="{00000000-0005-0000-0000-0000035C0000}"/>
    <cellStyle name="Comma [0] 8244" xfId="52424" hidden="1" xr:uid="{00000000-0005-0000-0000-0000045C0000}"/>
    <cellStyle name="Comma [0] 8245" xfId="23001" hidden="1" xr:uid="{00000000-0005-0000-0000-0000055C0000}"/>
    <cellStyle name="Comma [0] 8245" xfId="52388" hidden="1" xr:uid="{00000000-0005-0000-0000-0000065C0000}"/>
    <cellStyle name="Comma [0] 8246" xfId="23006" hidden="1" xr:uid="{00000000-0005-0000-0000-0000075C0000}"/>
    <cellStyle name="Comma [0] 8246" xfId="52393" hidden="1" xr:uid="{00000000-0005-0000-0000-0000085C0000}"/>
    <cellStyle name="Comma [0] 8247" xfId="22570" hidden="1" xr:uid="{00000000-0005-0000-0000-0000095C0000}"/>
    <cellStyle name="Comma [0] 8247" xfId="51957" hidden="1" xr:uid="{00000000-0005-0000-0000-00000A5C0000}"/>
    <cellStyle name="Comma [0] 8248" xfId="22990" hidden="1" xr:uid="{00000000-0005-0000-0000-00000B5C0000}"/>
    <cellStyle name="Comma [0] 8248" xfId="52377" hidden="1" xr:uid="{00000000-0005-0000-0000-00000C5C0000}"/>
    <cellStyle name="Comma [0] 8249" xfId="22895" hidden="1" xr:uid="{00000000-0005-0000-0000-00000D5C0000}"/>
    <cellStyle name="Comma [0] 8249" xfId="52282" hidden="1" xr:uid="{00000000-0005-0000-0000-00000E5C0000}"/>
    <cellStyle name="Comma [0] 825" xfId="6092" hidden="1" xr:uid="{00000000-0005-0000-0000-00000F5C0000}"/>
    <cellStyle name="Comma [0] 825" xfId="35480" hidden="1" xr:uid="{00000000-0005-0000-0000-0000105C0000}"/>
    <cellStyle name="Comma [0] 8250" xfId="23041" hidden="1" xr:uid="{00000000-0005-0000-0000-0000115C0000}"/>
    <cellStyle name="Comma [0] 8250" xfId="52428" hidden="1" xr:uid="{00000000-0005-0000-0000-0000125C0000}"/>
    <cellStyle name="Comma [0] 8251" xfId="22988" hidden="1" xr:uid="{00000000-0005-0000-0000-0000135C0000}"/>
    <cellStyle name="Comma [0] 8251" xfId="52375" hidden="1" xr:uid="{00000000-0005-0000-0000-0000145C0000}"/>
    <cellStyle name="Comma [0] 8252" xfId="22927" hidden="1" xr:uid="{00000000-0005-0000-0000-0000155C0000}"/>
    <cellStyle name="Comma [0] 8252" xfId="52314" hidden="1" xr:uid="{00000000-0005-0000-0000-0000165C0000}"/>
    <cellStyle name="Comma [0] 8253" xfId="23045" hidden="1" xr:uid="{00000000-0005-0000-0000-0000175C0000}"/>
    <cellStyle name="Comma [0] 8253" xfId="52432" hidden="1" xr:uid="{00000000-0005-0000-0000-0000185C0000}"/>
    <cellStyle name="Comma [0] 8254" xfId="23047" hidden="1" xr:uid="{00000000-0005-0000-0000-0000195C0000}"/>
    <cellStyle name="Comma [0] 8254" xfId="52434" hidden="1" xr:uid="{00000000-0005-0000-0000-00001A5C0000}"/>
    <cellStyle name="Comma [0] 8255" xfId="23015" hidden="1" xr:uid="{00000000-0005-0000-0000-00001B5C0000}"/>
    <cellStyle name="Comma [0] 8255" xfId="52402" hidden="1" xr:uid="{00000000-0005-0000-0000-00001C5C0000}"/>
    <cellStyle name="Comma [0] 8256" xfId="23019" hidden="1" xr:uid="{00000000-0005-0000-0000-00001D5C0000}"/>
    <cellStyle name="Comma [0] 8256" xfId="52406" hidden="1" xr:uid="{00000000-0005-0000-0000-00001E5C0000}"/>
    <cellStyle name="Comma [0] 8257" xfId="22909" hidden="1" xr:uid="{00000000-0005-0000-0000-00001F5C0000}"/>
    <cellStyle name="Comma [0] 8257" xfId="52296" hidden="1" xr:uid="{00000000-0005-0000-0000-0000205C0000}"/>
    <cellStyle name="Comma [0] 8258" xfId="23007" hidden="1" xr:uid="{00000000-0005-0000-0000-0000215C0000}"/>
    <cellStyle name="Comma [0] 8258" xfId="52394" hidden="1" xr:uid="{00000000-0005-0000-0000-0000225C0000}"/>
    <cellStyle name="Comma [0] 8259" xfId="22899" hidden="1" xr:uid="{00000000-0005-0000-0000-0000235C0000}"/>
    <cellStyle name="Comma [0] 8259" xfId="52286" hidden="1" xr:uid="{00000000-0005-0000-0000-0000245C0000}"/>
    <cellStyle name="Comma [0] 826" xfId="6097" hidden="1" xr:uid="{00000000-0005-0000-0000-0000255C0000}"/>
    <cellStyle name="Comma [0] 826" xfId="35485" hidden="1" xr:uid="{00000000-0005-0000-0000-0000265C0000}"/>
    <cellStyle name="Comma [0] 8260" xfId="23051" hidden="1" xr:uid="{00000000-0005-0000-0000-0000275C0000}"/>
    <cellStyle name="Comma [0] 8260" xfId="52438" hidden="1" xr:uid="{00000000-0005-0000-0000-0000285C0000}"/>
    <cellStyle name="Comma [0] 8261" xfId="23005" hidden="1" xr:uid="{00000000-0005-0000-0000-0000295C0000}"/>
    <cellStyle name="Comma [0] 8261" xfId="52392" hidden="1" xr:uid="{00000000-0005-0000-0000-00002A5C0000}"/>
    <cellStyle name="Comma [0] 8262" xfId="22974" hidden="1" xr:uid="{00000000-0005-0000-0000-00002B5C0000}"/>
    <cellStyle name="Comma [0] 8262" xfId="52361" hidden="1" xr:uid="{00000000-0005-0000-0000-00002C5C0000}"/>
    <cellStyle name="Comma [0] 8263" xfId="23055" hidden="1" xr:uid="{00000000-0005-0000-0000-00002D5C0000}"/>
    <cellStyle name="Comma [0] 8263" xfId="52442" hidden="1" xr:uid="{00000000-0005-0000-0000-00002E5C0000}"/>
    <cellStyle name="Comma [0] 8264" xfId="23057" hidden="1" xr:uid="{00000000-0005-0000-0000-00002F5C0000}"/>
    <cellStyle name="Comma [0] 8264" xfId="52444" hidden="1" xr:uid="{00000000-0005-0000-0000-0000305C0000}"/>
    <cellStyle name="Comma [0] 8265" xfId="23043" hidden="1" xr:uid="{00000000-0005-0000-0000-0000315C0000}"/>
    <cellStyle name="Comma [0] 8265" xfId="52430" hidden="1" xr:uid="{00000000-0005-0000-0000-0000325C0000}"/>
    <cellStyle name="Comma [0] 8266" xfId="23030" hidden="1" xr:uid="{00000000-0005-0000-0000-0000335C0000}"/>
    <cellStyle name="Comma [0] 8266" xfId="52417" hidden="1" xr:uid="{00000000-0005-0000-0000-0000345C0000}"/>
    <cellStyle name="Comma [0] 8267" xfId="23054" hidden="1" xr:uid="{00000000-0005-0000-0000-0000355C0000}"/>
    <cellStyle name="Comma [0] 8267" xfId="52441" hidden="1" xr:uid="{00000000-0005-0000-0000-0000365C0000}"/>
    <cellStyle name="Comma [0] 8268" xfId="23020" hidden="1" xr:uid="{00000000-0005-0000-0000-0000375C0000}"/>
    <cellStyle name="Comma [0] 8268" xfId="52407" hidden="1" xr:uid="{00000000-0005-0000-0000-0000385C0000}"/>
    <cellStyle name="Comma [0] 8269" xfId="22992" hidden="1" xr:uid="{00000000-0005-0000-0000-0000395C0000}"/>
    <cellStyle name="Comma [0] 8269" xfId="52379" hidden="1" xr:uid="{00000000-0005-0000-0000-00003A5C0000}"/>
    <cellStyle name="Comma [0] 827" xfId="5462" hidden="1" xr:uid="{00000000-0005-0000-0000-00003B5C0000}"/>
    <cellStyle name="Comma [0] 827" xfId="34850" hidden="1" xr:uid="{00000000-0005-0000-0000-00003C5C0000}"/>
    <cellStyle name="Comma [0] 8270" xfId="23059" hidden="1" xr:uid="{00000000-0005-0000-0000-00003D5C0000}"/>
    <cellStyle name="Comma [0] 8270" xfId="52446" hidden="1" xr:uid="{00000000-0005-0000-0000-00003E5C0000}"/>
    <cellStyle name="Comma [0] 8271" xfId="23016" hidden="1" xr:uid="{00000000-0005-0000-0000-00003F5C0000}"/>
    <cellStyle name="Comma [0] 8271" xfId="52403" hidden="1" xr:uid="{00000000-0005-0000-0000-0000405C0000}"/>
    <cellStyle name="Comma [0] 8272" xfId="23050" hidden="1" xr:uid="{00000000-0005-0000-0000-0000415C0000}"/>
    <cellStyle name="Comma [0] 8272" xfId="52437" hidden="1" xr:uid="{00000000-0005-0000-0000-0000425C0000}"/>
    <cellStyle name="Comma [0] 8273" xfId="23063" hidden="1" xr:uid="{00000000-0005-0000-0000-0000435C0000}"/>
    <cellStyle name="Comma [0] 8273" xfId="52450" hidden="1" xr:uid="{00000000-0005-0000-0000-0000445C0000}"/>
    <cellStyle name="Comma [0] 8274" xfId="23065" hidden="1" xr:uid="{00000000-0005-0000-0000-0000455C0000}"/>
    <cellStyle name="Comma [0] 8274" xfId="52452" hidden="1" xr:uid="{00000000-0005-0000-0000-0000465C0000}"/>
    <cellStyle name="Comma [0] 8275" xfId="22933" hidden="1" xr:uid="{00000000-0005-0000-0000-0000475C0000}"/>
    <cellStyle name="Comma [0] 8275" xfId="52320" hidden="1" xr:uid="{00000000-0005-0000-0000-0000485C0000}"/>
    <cellStyle name="Comma [0] 8276" xfId="23053" hidden="1" xr:uid="{00000000-0005-0000-0000-0000495C0000}"/>
    <cellStyle name="Comma [0] 8276" xfId="52440" hidden="1" xr:uid="{00000000-0005-0000-0000-00004A5C0000}"/>
    <cellStyle name="Comma [0] 8277" xfId="22993" hidden="1" xr:uid="{00000000-0005-0000-0000-00004B5C0000}"/>
    <cellStyle name="Comma [0] 8277" xfId="52380" hidden="1" xr:uid="{00000000-0005-0000-0000-00004C5C0000}"/>
    <cellStyle name="Comma [0] 8278" xfId="23027" hidden="1" xr:uid="{00000000-0005-0000-0000-00004D5C0000}"/>
    <cellStyle name="Comma [0] 8278" xfId="52414" hidden="1" xr:uid="{00000000-0005-0000-0000-00004E5C0000}"/>
    <cellStyle name="Comma [0] 8279" xfId="23040" hidden="1" xr:uid="{00000000-0005-0000-0000-00004F5C0000}"/>
    <cellStyle name="Comma [0] 8279" xfId="52427" hidden="1" xr:uid="{00000000-0005-0000-0000-0000505C0000}"/>
    <cellStyle name="Comma [0] 828" xfId="6081" hidden="1" xr:uid="{00000000-0005-0000-0000-0000515C0000}"/>
    <cellStyle name="Comma [0] 828" xfId="35469" hidden="1" xr:uid="{00000000-0005-0000-0000-0000525C0000}"/>
    <cellStyle name="Comma [0] 8280" xfId="23068" hidden="1" xr:uid="{00000000-0005-0000-0000-0000535C0000}"/>
    <cellStyle name="Comma [0] 8280" xfId="52455" hidden="1" xr:uid="{00000000-0005-0000-0000-0000545C0000}"/>
    <cellStyle name="Comma [0] 8281" xfId="23031" hidden="1" xr:uid="{00000000-0005-0000-0000-0000555C0000}"/>
    <cellStyle name="Comma [0] 8281" xfId="52418" hidden="1" xr:uid="{00000000-0005-0000-0000-0000565C0000}"/>
    <cellStyle name="Comma [0] 8282" xfId="22991" hidden="1" xr:uid="{00000000-0005-0000-0000-0000575C0000}"/>
    <cellStyle name="Comma [0] 8282" xfId="52378" hidden="1" xr:uid="{00000000-0005-0000-0000-0000585C0000}"/>
    <cellStyle name="Comma [0] 8283" xfId="23070" hidden="1" xr:uid="{00000000-0005-0000-0000-0000595C0000}"/>
    <cellStyle name="Comma [0] 8283" xfId="52457" hidden="1" xr:uid="{00000000-0005-0000-0000-00005A5C0000}"/>
    <cellStyle name="Comma [0] 8284" xfId="23072" hidden="1" xr:uid="{00000000-0005-0000-0000-00005B5C0000}"/>
    <cellStyle name="Comma [0] 8284" xfId="52459" hidden="1" xr:uid="{00000000-0005-0000-0000-00005C5C0000}"/>
    <cellStyle name="Comma [0] 8285" xfId="22584" hidden="1" xr:uid="{00000000-0005-0000-0000-00005D5C0000}"/>
    <cellStyle name="Comma [0] 8285" xfId="51971" hidden="1" xr:uid="{00000000-0005-0000-0000-00005E5C0000}"/>
    <cellStyle name="Comma [0] 8286" xfId="22581" hidden="1" xr:uid="{00000000-0005-0000-0000-00005F5C0000}"/>
    <cellStyle name="Comma [0] 8286" xfId="51968" hidden="1" xr:uid="{00000000-0005-0000-0000-0000605C0000}"/>
    <cellStyle name="Comma [0] 8287" xfId="23078" hidden="1" xr:uid="{00000000-0005-0000-0000-0000615C0000}"/>
    <cellStyle name="Comma [0] 8287" xfId="52465" hidden="1" xr:uid="{00000000-0005-0000-0000-0000625C0000}"/>
    <cellStyle name="Comma [0] 8288" xfId="23084" hidden="1" xr:uid="{00000000-0005-0000-0000-0000635C0000}"/>
    <cellStyle name="Comma [0] 8288" xfId="52471" hidden="1" xr:uid="{00000000-0005-0000-0000-0000645C0000}"/>
    <cellStyle name="Comma [0] 8289" xfId="23086" hidden="1" xr:uid="{00000000-0005-0000-0000-0000655C0000}"/>
    <cellStyle name="Comma [0] 8289" xfId="52473" hidden="1" xr:uid="{00000000-0005-0000-0000-0000665C0000}"/>
    <cellStyle name="Comma [0] 829" xfId="5986" hidden="1" xr:uid="{00000000-0005-0000-0000-0000675C0000}"/>
    <cellStyle name="Comma [0] 829" xfId="35374" hidden="1" xr:uid="{00000000-0005-0000-0000-0000685C0000}"/>
    <cellStyle name="Comma [0] 8290" xfId="23077" hidden="1" xr:uid="{00000000-0005-0000-0000-0000695C0000}"/>
    <cellStyle name="Comma [0] 8290" xfId="52464" hidden="1" xr:uid="{00000000-0005-0000-0000-00006A5C0000}"/>
    <cellStyle name="Comma [0] 8291" xfId="23082" hidden="1" xr:uid="{00000000-0005-0000-0000-00006B5C0000}"/>
    <cellStyle name="Comma [0] 8291" xfId="52469" hidden="1" xr:uid="{00000000-0005-0000-0000-00006C5C0000}"/>
    <cellStyle name="Comma [0] 8292" xfId="23088" hidden="1" xr:uid="{00000000-0005-0000-0000-00006D5C0000}"/>
    <cellStyle name="Comma [0] 8292" xfId="52475" hidden="1" xr:uid="{00000000-0005-0000-0000-00006E5C0000}"/>
    <cellStyle name="Comma [0] 8293" xfId="23090" hidden="1" xr:uid="{00000000-0005-0000-0000-00006F5C0000}"/>
    <cellStyle name="Comma [0] 8293" xfId="52477" hidden="1" xr:uid="{00000000-0005-0000-0000-0000705C0000}"/>
    <cellStyle name="Comma [0] 8294" xfId="22607" hidden="1" xr:uid="{00000000-0005-0000-0000-0000715C0000}"/>
    <cellStyle name="Comma [0] 8294" xfId="51994" hidden="1" xr:uid="{00000000-0005-0000-0000-0000725C0000}"/>
    <cellStyle name="Comma [0] 8295" xfId="22609" hidden="1" xr:uid="{00000000-0005-0000-0000-0000735C0000}"/>
    <cellStyle name="Comma [0] 8295" xfId="51996" hidden="1" xr:uid="{00000000-0005-0000-0000-0000745C0000}"/>
    <cellStyle name="Comma [0] 8296" xfId="23101" hidden="1" xr:uid="{00000000-0005-0000-0000-0000755C0000}"/>
    <cellStyle name="Comma [0] 8296" xfId="52488" hidden="1" xr:uid="{00000000-0005-0000-0000-0000765C0000}"/>
    <cellStyle name="Comma [0] 8297" xfId="23110" hidden="1" xr:uid="{00000000-0005-0000-0000-0000775C0000}"/>
    <cellStyle name="Comma [0] 8297" xfId="52497" hidden="1" xr:uid="{00000000-0005-0000-0000-0000785C0000}"/>
    <cellStyle name="Comma [0] 8298" xfId="23121" hidden="1" xr:uid="{00000000-0005-0000-0000-0000795C0000}"/>
    <cellStyle name="Comma [0] 8298" xfId="52508" hidden="1" xr:uid="{00000000-0005-0000-0000-00007A5C0000}"/>
    <cellStyle name="Comma [0] 8299" xfId="23127" hidden="1" xr:uid="{00000000-0005-0000-0000-00007B5C0000}"/>
    <cellStyle name="Comma [0] 8299" xfId="52514" hidden="1" xr:uid="{00000000-0005-0000-0000-00007C5C0000}"/>
    <cellStyle name="Comma [0] 83" xfId="4668" hidden="1" xr:uid="{00000000-0005-0000-0000-00007D5C0000}"/>
    <cellStyle name="Comma [0] 83" xfId="34056" hidden="1" xr:uid="{00000000-0005-0000-0000-00007E5C0000}"/>
    <cellStyle name="Comma [0] 830" xfId="6132" hidden="1" xr:uid="{00000000-0005-0000-0000-00007F5C0000}"/>
    <cellStyle name="Comma [0] 830" xfId="35520" hidden="1" xr:uid="{00000000-0005-0000-0000-0000805C0000}"/>
    <cellStyle name="Comma [0] 8300" xfId="23109" hidden="1" xr:uid="{00000000-0005-0000-0000-0000815C0000}"/>
    <cellStyle name="Comma [0] 8300" xfId="52496" hidden="1" xr:uid="{00000000-0005-0000-0000-0000825C0000}"/>
    <cellStyle name="Comma [0] 8301" xfId="23119" hidden="1" xr:uid="{00000000-0005-0000-0000-0000835C0000}"/>
    <cellStyle name="Comma [0] 8301" xfId="52506" hidden="1" xr:uid="{00000000-0005-0000-0000-0000845C0000}"/>
    <cellStyle name="Comma [0] 8302" xfId="23139" hidden="1" xr:uid="{00000000-0005-0000-0000-0000855C0000}"/>
    <cellStyle name="Comma [0] 8302" xfId="52526" hidden="1" xr:uid="{00000000-0005-0000-0000-0000865C0000}"/>
    <cellStyle name="Comma [0] 8303" xfId="23141" hidden="1" xr:uid="{00000000-0005-0000-0000-0000875C0000}"/>
    <cellStyle name="Comma [0] 8303" xfId="52528" hidden="1" xr:uid="{00000000-0005-0000-0000-0000885C0000}"/>
    <cellStyle name="Comma [0] 8304" xfId="23092" hidden="1" xr:uid="{00000000-0005-0000-0000-0000895C0000}"/>
    <cellStyle name="Comma [0] 8304" xfId="52479" hidden="1" xr:uid="{00000000-0005-0000-0000-00008A5C0000}"/>
    <cellStyle name="Comma [0] 8305" xfId="22589" hidden="1" xr:uid="{00000000-0005-0000-0000-00008B5C0000}"/>
    <cellStyle name="Comma [0] 8305" xfId="51976" hidden="1" xr:uid="{00000000-0005-0000-0000-00008C5C0000}"/>
    <cellStyle name="Comma [0] 8306" xfId="23095" hidden="1" xr:uid="{00000000-0005-0000-0000-00008D5C0000}"/>
    <cellStyle name="Comma [0] 8306" xfId="52482" hidden="1" xr:uid="{00000000-0005-0000-0000-00008E5C0000}"/>
    <cellStyle name="Comma [0] 8307" xfId="22594" hidden="1" xr:uid="{00000000-0005-0000-0000-00008F5C0000}"/>
    <cellStyle name="Comma [0] 8307" xfId="51981" hidden="1" xr:uid="{00000000-0005-0000-0000-0000905C0000}"/>
    <cellStyle name="Comma [0] 8308" xfId="22578" hidden="1" xr:uid="{00000000-0005-0000-0000-0000915C0000}"/>
    <cellStyle name="Comma [0] 8308" xfId="51965" hidden="1" xr:uid="{00000000-0005-0000-0000-0000925C0000}"/>
    <cellStyle name="Comma [0] 8309" xfId="23146" hidden="1" xr:uid="{00000000-0005-0000-0000-0000935C0000}"/>
    <cellStyle name="Comma [0] 8309" xfId="52533" hidden="1" xr:uid="{00000000-0005-0000-0000-0000945C0000}"/>
    <cellStyle name="Comma [0] 831" xfId="6079" hidden="1" xr:uid="{00000000-0005-0000-0000-0000955C0000}"/>
    <cellStyle name="Comma [0] 831" xfId="35467" hidden="1" xr:uid="{00000000-0005-0000-0000-0000965C0000}"/>
    <cellStyle name="Comma [0] 8310" xfId="22587" hidden="1" xr:uid="{00000000-0005-0000-0000-0000975C0000}"/>
    <cellStyle name="Comma [0] 8310" xfId="51974" hidden="1" xr:uid="{00000000-0005-0000-0000-0000985C0000}"/>
    <cellStyle name="Comma [0] 8311" xfId="22608" hidden="1" xr:uid="{00000000-0005-0000-0000-0000995C0000}"/>
    <cellStyle name="Comma [0] 8311" xfId="51995" hidden="1" xr:uid="{00000000-0005-0000-0000-00009A5C0000}"/>
    <cellStyle name="Comma [0] 8312" xfId="23158" hidden="1" xr:uid="{00000000-0005-0000-0000-00009B5C0000}"/>
    <cellStyle name="Comma [0] 8312" xfId="52545" hidden="1" xr:uid="{00000000-0005-0000-0000-00009C5C0000}"/>
    <cellStyle name="Comma [0] 8313" xfId="23160" hidden="1" xr:uid="{00000000-0005-0000-0000-00009D5C0000}"/>
    <cellStyle name="Comma [0] 8313" xfId="52547" hidden="1" xr:uid="{00000000-0005-0000-0000-00009E5C0000}"/>
    <cellStyle name="Comma [0] 8314" xfId="23149" hidden="1" xr:uid="{00000000-0005-0000-0000-00009F5C0000}"/>
    <cellStyle name="Comma [0] 8314" xfId="52536" hidden="1" xr:uid="{00000000-0005-0000-0000-0000A05C0000}"/>
    <cellStyle name="Comma [0] 8315" xfId="23157" hidden="1" xr:uid="{00000000-0005-0000-0000-0000A15C0000}"/>
    <cellStyle name="Comma [0] 8315" xfId="52544" hidden="1" xr:uid="{00000000-0005-0000-0000-0000A25C0000}"/>
    <cellStyle name="Comma [0] 8316" xfId="22591" hidden="1" xr:uid="{00000000-0005-0000-0000-0000A35C0000}"/>
    <cellStyle name="Comma [0] 8316" xfId="51978" hidden="1" xr:uid="{00000000-0005-0000-0000-0000A45C0000}"/>
    <cellStyle name="Comma [0] 8317" xfId="23143" hidden="1" xr:uid="{00000000-0005-0000-0000-0000A55C0000}"/>
    <cellStyle name="Comma [0] 8317" xfId="52530" hidden="1" xr:uid="{00000000-0005-0000-0000-0000A65C0000}"/>
    <cellStyle name="Comma [0] 8318" xfId="23176" hidden="1" xr:uid="{00000000-0005-0000-0000-0000A75C0000}"/>
    <cellStyle name="Comma [0] 8318" xfId="52563" hidden="1" xr:uid="{00000000-0005-0000-0000-0000A85C0000}"/>
    <cellStyle name="Comma [0] 8319" xfId="23184" hidden="1" xr:uid="{00000000-0005-0000-0000-0000A95C0000}"/>
    <cellStyle name="Comma [0] 8319" xfId="52571" hidden="1" xr:uid="{00000000-0005-0000-0000-0000AA5C0000}"/>
    <cellStyle name="Comma [0] 832" xfId="6018" hidden="1" xr:uid="{00000000-0005-0000-0000-0000AB5C0000}"/>
    <cellStyle name="Comma [0] 832" xfId="35406" hidden="1" xr:uid="{00000000-0005-0000-0000-0000AC5C0000}"/>
    <cellStyle name="Comma [0] 8320" xfId="23093" hidden="1" xr:uid="{00000000-0005-0000-0000-0000AD5C0000}"/>
    <cellStyle name="Comma [0] 8320" xfId="52480" hidden="1" xr:uid="{00000000-0005-0000-0000-0000AE5C0000}"/>
    <cellStyle name="Comma [0] 8321" xfId="23172" hidden="1" xr:uid="{00000000-0005-0000-0000-0000AF5C0000}"/>
    <cellStyle name="Comma [0] 8321" xfId="52559" hidden="1" xr:uid="{00000000-0005-0000-0000-0000B05C0000}"/>
    <cellStyle name="Comma [0] 8322" xfId="23193" hidden="1" xr:uid="{00000000-0005-0000-0000-0000B15C0000}"/>
    <cellStyle name="Comma [0] 8322" xfId="52580" hidden="1" xr:uid="{00000000-0005-0000-0000-0000B25C0000}"/>
    <cellStyle name="Comma [0] 8323" xfId="23195" hidden="1" xr:uid="{00000000-0005-0000-0000-0000B35C0000}"/>
    <cellStyle name="Comma [0] 8323" xfId="52582" hidden="1" xr:uid="{00000000-0005-0000-0000-0000B45C0000}"/>
    <cellStyle name="Comma [0] 8324" xfId="23154" hidden="1" xr:uid="{00000000-0005-0000-0000-0000B55C0000}"/>
    <cellStyle name="Comma [0] 8324" xfId="52541" hidden="1" xr:uid="{00000000-0005-0000-0000-0000B65C0000}"/>
    <cellStyle name="Comma [0] 8325" xfId="23099" hidden="1" xr:uid="{00000000-0005-0000-0000-0000B75C0000}"/>
    <cellStyle name="Comma [0] 8325" xfId="52486" hidden="1" xr:uid="{00000000-0005-0000-0000-0000B85C0000}"/>
    <cellStyle name="Comma [0] 8326" xfId="23152" hidden="1" xr:uid="{00000000-0005-0000-0000-0000B95C0000}"/>
    <cellStyle name="Comma [0] 8326" xfId="52539" hidden="1" xr:uid="{00000000-0005-0000-0000-0000BA5C0000}"/>
    <cellStyle name="Comma [0] 8327" xfId="23136" hidden="1" xr:uid="{00000000-0005-0000-0000-0000BB5C0000}"/>
    <cellStyle name="Comma [0] 8327" xfId="52523" hidden="1" xr:uid="{00000000-0005-0000-0000-0000BC5C0000}"/>
    <cellStyle name="Comma [0] 8328" xfId="23132" hidden="1" xr:uid="{00000000-0005-0000-0000-0000BD5C0000}"/>
    <cellStyle name="Comma [0] 8328" xfId="52519" hidden="1" xr:uid="{00000000-0005-0000-0000-0000BE5C0000}"/>
    <cellStyle name="Comma [0] 8329" xfId="23203" hidden="1" xr:uid="{00000000-0005-0000-0000-0000BF5C0000}"/>
    <cellStyle name="Comma [0] 8329" xfId="52590" hidden="1" xr:uid="{00000000-0005-0000-0000-0000C05C0000}"/>
    <cellStyle name="Comma [0] 833" xfId="6136" hidden="1" xr:uid="{00000000-0005-0000-0000-0000C15C0000}"/>
    <cellStyle name="Comma [0] 833" xfId="35524" hidden="1" xr:uid="{00000000-0005-0000-0000-0000C25C0000}"/>
    <cellStyle name="Comma [0] 8330" xfId="23075" hidden="1" xr:uid="{00000000-0005-0000-0000-0000C35C0000}"/>
    <cellStyle name="Comma [0] 8330" xfId="52462" hidden="1" xr:uid="{00000000-0005-0000-0000-0000C45C0000}"/>
    <cellStyle name="Comma [0] 8331" xfId="22557" hidden="1" xr:uid="{00000000-0005-0000-0000-0000C55C0000}"/>
    <cellStyle name="Comma [0] 8331" xfId="51944" hidden="1" xr:uid="{00000000-0005-0000-0000-0000C65C0000}"/>
    <cellStyle name="Comma [0] 8332" xfId="23211" hidden="1" xr:uid="{00000000-0005-0000-0000-0000C75C0000}"/>
    <cellStyle name="Comma [0] 8332" xfId="52598" hidden="1" xr:uid="{00000000-0005-0000-0000-0000C85C0000}"/>
    <cellStyle name="Comma [0] 8333" xfId="23213" hidden="1" xr:uid="{00000000-0005-0000-0000-0000C95C0000}"/>
    <cellStyle name="Comma [0] 8333" xfId="52600" hidden="1" xr:uid="{00000000-0005-0000-0000-0000CA5C0000}"/>
    <cellStyle name="Comma [0] 8334" xfId="23162" hidden="1" xr:uid="{00000000-0005-0000-0000-0000CB5C0000}"/>
    <cellStyle name="Comma [0] 8334" xfId="52549" hidden="1" xr:uid="{00000000-0005-0000-0000-0000CC5C0000}"/>
    <cellStyle name="Comma [0] 8335" xfId="23138" hidden="1" xr:uid="{00000000-0005-0000-0000-0000CD5C0000}"/>
    <cellStyle name="Comma [0] 8335" xfId="52525" hidden="1" xr:uid="{00000000-0005-0000-0000-0000CE5C0000}"/>
    <cellStyle name="Comma [0] 8336" xfId="23173" hidden="1" xr:uid="{00000000-0005-0000-0000-0000CF5C0000}"/>
    <cellStyle name="Comma [0] 8336" xfId="52560" hidden="1" xr:uid="{00000000-0005-0000-0000-0000D05C0000}"/>
    <cellStyle name="Comma [0] 8337" xfId="23105" hidden="1" xr:uid="{00000000-0005-0000-0000-0000D15C0000}"/>
    <cellStyle name="Comma [0] 8337" xfId="52492" hidden="1" xr:uid="{00000000-0005-0000-0000-0000D25C0000}"/>
    <cellStyle name="Comma [0] 8338" xfId="23175" hidden="1" xr:uid="{00000000-0005-0000-0000-0000D35C0000}"/>
    <cellStyle name="Comma [0] 8338" xfId="52562" hidden="1" xr:uid="{00000000-0005-0000-0000-0000D45C0000}"/>
    <cellStyle name="Comma [0] 8339" xfId="23220" hidden="1" xr:uid="{00000000-0005-0000-0000-0000D55C0000}"/>
    <cellStyle name="Comma [0] 8339" xfId="52607" hidden="1" xr:uid="{00000000-0005-0000-0000-0000D65C0000}"/>
    <cellStyle name="Comma [0] 834" xfId="6138" hidden="1" xr:uid="{00000000-0005-0000-0000-0000D75C0000}"/>
    <cellStyle name="Comma [0] 834" xfId="35526" hidden="1" xr:uid="{00000000-0005-0000-0000-0000D85C0000}"/>
    <cellStyle name="Comma [0] 8340" xfId="23163" hidden="1" xr:uid="{00000000-0005-0000-0000-0000D95C0000}"/>
    <cellStyle name="Comma [0] 8340" xfId="52550" hidden="1" xr:uid="{00000000-0005-0000-0000-0000DA5C0000}"/>
    <cellStyle name="Comma [0] 8341" xfId="23120" hidden="1" xr:uid="{00000000-0005-0000-0000-0000DB5C0000}"/>
    <cellStyle name="Comma [0] 8341" xfId="52507" hidden="1" xr:uid="{00000000-0005-0000-0000-0000DC5C0000}"/>
    <cellStyle name="Comma [0] 8342" xfId="23226" hidden="1" xr:uid="{00000000-0005-0000-0000-0000DD5C0000}"/>
    <cellStyle name="Comma [0] 8342" xfId="52613" hidden="1" xr:uid="{00000000-0005-0000-0000-0000DE5C0000}"/>
    <cellStyle name="Comma [0] 8343" xfId="23228" hidden="1" xr:uid="{00000000-0005-0000-0000-0000DF5C0000}"/>
    <cellStyle name="Comma [0] 8343" xfId="52615" hidden="1" xr:uid="{00000000-0005-0000-0000-0000E05C0000}"/>
    <cellStyle name="Comma [0] 8344" xfId="23181" hidden="1" xr:uid="{00000000-0005-0000-0000-0000E15C0000}"/>
    <cellStyle name="Comma [0] 8344" xfId="52568" hidden="1" xr:uid="{00000000-0005-0000-0000-0000E25C0000}"/>
    <cellStyle name="Comma [0] 8345" xfId="23187" hidden="1" xr:uid="{00000000-0005-0000-0000-0000E35C0000}"/>
    <cellStyle name="Comma [0] 8345" xfId="52574" hidden="1" xr:uid="{00000000-0005-0000-0000-0000E45C0000}"/>
    <cellStyle name="Comma [0] 8346" xfId="23074" hidden="1" xr:uid="{00000000-0005-0000-0000-0000E55C0000}"/>
    <cellStyle name="Comma [0] 8346" xfId="52461" hidden="1" xr:uid="{00000000-0005-0000-0000-0000E65C0000}"/>
    <cellStyle name="Comma [0] 8347" xfId="23137" hidden="1" xr:uid="{00000000-0005-0000-0000-0000E75C0000}"/>
    <cellStyle name="Comma [0] 8347" xfId="52524" hidden="1" xr:uid="{00000000-0005-0000-0000-0000E85C0000}"/>
    <cellStyle name="Comma [0] 8348" xfId="23145" hidden="1" xr:uid="{00000000-0005-0000-0000-0000E95C0000}"/>
    <cellStyle name="Comma [0] 8348" xfId="52532" hidden="1" xr:uid="{00000000-0005-0000-0000-0000EA5C0000}"/>
    <cellStyle name="Comma [0] 8349" xfId="23234" hidden="1" xr:uid="{00000000-0005-0000-0000-0000EB5C0000}"/>
    <cellStyle name="Comma [0] 8349" xfId="52621" hidden="1" xr:uid="{00000000-0005-0000-0000-0000EC5C0000}"/>
    <cellStyle name="Comma [0] 835" xfId="6106" hidden="1" xr:uid="{00000000-0005-0000-0000-0000ED5C0000}"/>
    <cellStyle name="Comma [0] 835" xfId="35494" hidden="1" xr:uid="{00000000-0005-0000-0000-0000EE5C0000}"/>
    <cellStyle name="Comma [0] 8350" xfId="23148" hidden="1" xr:uid="{00000000-0005-0000-0000-0000EF5C0000}"/>
    <cellStyle name="Comma [0] 8350" xfId="52535" hidden="1" xr:uid="{00000000-0005-0000-0000-0000F05C0000}"/>
    <cellStyle name="Comma [0] 8351" xfId="23108" hidden="1" xr:uid="{00000000-0005-0000-0000-0000F15C0000}"/>
    <cellStyle name="Comma [0] 8351" xfId="52495" hidden="1" xr:uid="{00000000-0005-0000-0000-0000F25C0000}"/>
    <cellStyle name="Comma [0] 8352" xfId="23239" hidden="1" xr:uid="{00000000-0005-0000-0000-0000F35C0000}"/>
    <cellStyle name="Comma [0] 8352" xfId="52626" hidden="1" xr:uid="{00000000-0005-0000-0000-0000F45C0000}"/>
    <cellStyle name="Comma [0] 8353" xfId="23241" hidden="1" xr:uid="{00000000-0005-0000-0000-0000F55C0000}"/>
    <cellStyle name="Comma [0] 8353" xfId="52628" hidden="1" xr:uid="{00000000-0005-0000-0000-0000F65C0000}"/>
    <cellStyle name="Comma [0] 8354" xfId="23200" hidden="1" xr:uid="{00000000-0005-0000-0000-0000F75C0000}"/>
    <cellStyle name="Comma [0] 8354" xfId="52587" hidden="1" xr:uid="{00000000-0005-0000-0000-0000F85C0000}"/>
    <cellStyle name="Comma [0] 8355" xfId="23206" hidden="1" xr:uid="{00000000-0005-0000-0000-0000F95C0000}"/>
    <cellStyle name="Comma [0] 8355" xfId="52593" hidden="1" xr:uid="{00000000-0005-0000-0000-0000FA5C0000}"/>
    <cellStyle name="Comma [0] 8356" xfId="23107" hidden="1" xr:uid="{00000000-0005-0000-0000-0000FB5C0000}"/>
    <cellStyle name="Comma [0] 8356" xfId="52494" hidden="1" xr:uid="{00000000-0005-0000-0000-0000FC5C0000}"/>
    <cellStyle name="Comma [0] 8357" xfId="23188" hidden="1" xr:uid="{00000000-0005-0000-0000-0000FD5C0000}"/>
    <cellStyle name="Comma [0] 8357" xfId="52575" hidden="1" xr:uid="{00000000-0005-0000-0000-0000FE5C0000}"/>
    <cellStyle name="Comma [0] 8358" xfId="23167" hidden="1" xr:uid="{00000000-0005-0000-0000-0000FF5C0000}"/>
    <cellStyle name="Comma [0] 8358" xfId="52554" hidden="1" xr:uid="{00000000-0005-0000-0000-0000005D0000}"/>
    <cellStyle name="Comma [0] 8359" xfId="23245" hidden="1" xr:uid="{00000000-0005-0000-0000-0000015D0000}"/>
    <cellStyle name="Comma [0] 8359" xfId="52632" hidden="1" xr:uid="{00000000-0005-0000-0000-0000025D0000}"/>
    <cellStyle name="Comma [0] 836" xfId="6110" hidden="1" xr:uid="{00000000-0005-0000-0000-0000035D0000}"/>
    <cellStyle name="Comma [0] 836" xfId="35498" hidden="1" xr:uid="{00000000-0005-0000-0000-0000045D0000}"/>
    <cellStyle name="Comma [0] 8360" xfId="23186" hidden="1" xr:uid="{00000000-0005-0000-0000-0000055D0000}"/>
    <cellStyle name="Comma [0] 8360" xfId="52573" hidden="1" xr:uid="{00000000-0005-0000-0000-0000065D0000}"/>
    <cellStyle name="Comma [0] 8361" xfId="23124" hidden="1" xr:uid="{00000000-0005-0000-0000-0000075D0000}"/>
    <cellStyle name="Comma [0] 8361" xfId="52511" hidden="1" xr:uid="{00000000-0005-0000-0000-0000085D0000}"/>
    <cellStyle name="Comma [0] 8362" xfId="23252" hidden="1" xr:uid="{00000000-0005-0000-0000-0000095D0000}"/>
    <cellStyle name="Comma [0] 8362" xfId="52639" hidden="1" xr:uid="{00000000-0005-0000-0000-00000A5D0000}"/>
    <cellStyle name="Comma [0] 8363" xfId="23254" hidden="1" xr:uid="{00000000-0005-0000-0000-00000B5D0000}"/>
    <cellStyle name="Comma [0] 8363" xfId="52641" hidden="1" xr:uid="{00000000-0005-0000-0000-00000C5D0000}"/>
    <cellStyle name="Comma [0] 8364" xfId="23218" hidden="1" xr:uid="{00000000-0005-0000-0000-00000D5D0000}"/>
    <cellStyle name="Comma [0] 8364" xfId="52605" hidden="1" xr:uid="{00000000-0005-0000-0000-00000E5D0000}"/>
    <cellStyle name="Comma [0] 8365" xfId="23223" hidden="1" xr:uid="{00000000-0005-0000-0000-00000F5D0000}"/>
    <cellStyle name="Comma [0] 8365" xfId="52610" hidden="1" xr:uid="{00000000-0005-0000-0000-0000105D0000}"/>
    <cellStyle name="Comma [0] 8366" xfId="22588" hidden="1" xr:uid="{00000000-0005-0000-0000-0000115D0000}"/>
    <cellStyle name="Comma [0] 8366" xfId="51975" hidden="1" xr:uid="{00000000-0005-0000-0000-0000125D0000}"/>
    <cellStyle name="Comma [0] 8367" xfId="23207" hidden="1" xr:uid="{00000000-0005-0000-0000-0000135D0000}"/>
    <cellStyle name="Comma [0] 8367" xfId="52594" hidden="1" xr:uid="{00000000-0005-0000-0000-0000145D0000}"/>
    <cellStyle name="Comma [0] 8368" xfId="23112" hidden="1" xr:uid="{00000000-0005-0000-0000-0000155D0000}"/>
    <cellStyle name="Comma [0] 8368" xfId="52499" hidden="1" xr:uid="{00000000-0005-0000-0000-0000165D0000}"/>
    <cellStyle name="Comma [0] 8369" xfId="23258" hidden="1" xr:uid="{00000000-0005-0000-0000-0000175D0000}"/>
    <cellStyle name="Comma [0] 8369" xfId="52645" hidden="1" xr:uid="{00000000-0005-0000-0000-0000185D0000}"/>
    <cellStyle name="Comma [0] 837" xfId="6000" hidden="1" xr:uid="{00000000-0005-0000-0000-0000195D0000}"/>
    <cellStyle name="Comma [0] 837" xfId="35388" hidden="1" xr:uid="{00000000-0005-0000-0000-00001A5D0000}"/>
    <cellStyle name="Comma [0] 8370" xfId="23205" hidden="1" xr:uid="{00000000-0005-0000-0000-00001B5D0000}"/>
    <cellStyle name="Comma [0] 8370" xfId="52592" hidden="1" xr:uid="{00000000-0005-0000-0000-00001C5D0000}"/>
    <cellStyle name="Comma [0] 8371" xfId="23144" hidden="1" xr:uid="{00000000-0005-0000-0000-00001D5D0000}"/>
    <cellStyle name="Comma [0] 8371" xfId="52531" hidden="1" xr:uid="{00000000-0005-0000-0000-00001E5D0000}"/>
    <cellStyle name="Comma [0] 8372" xfId="23262" hidden="1" xr:uid="{00000000-0005-0000-0000-00001F5D0000}"/>
    <cellStyle name="Comma [0] 8372" xfId="52649" hidden="1" xr:uid="{00000000-0005-0000-0000-0000205D0000}"/>
    <cellStyle name="Comma [0] 8373" xfId="23264" hidden="1" xr:uid="{00000000-0005-0000-0000-0000215D0000}"/>
    <cellStyle name="Comma [0] 8373" xfId="52651" hidden="1" xr:uid="{00000000-0005-0000-0000-0000225D0000}"/>
    <cellStyle name="Comma [0] 8374" xfId="23232" hidden="1" xr:uid="{00000000-0005-0000-0000-0000235D0000}"/>
    <cellStyle name="Comma [0] 8374" xfId="52619" hidden="1" xr:uid="{00000000-0005-0000-0000-0000245D0000}"/>
    <cellStyle name="Comma [0] 8375" xfId="23236" hidden="1" xr:uid="{00000000-0005-0000-0000-0000255D0000}"/>
    <cellStyle name="Comma [0] 8375" xfId="52623" hidden="1" xr:uid="{00000000-0005-0000-0000-0000265D0000}"/>
    <cellStyle name="Comma [0] 8376" xfId="23126" hidden="1" xr:uid="{00000000-0005-0000-0000-0000275D0000}"/>
    <cellStyle name="Comma [0] 8376" xfId="52513" hidden="1" xr:uid="{00000000-0005-0000-0000-0000285D0000}"/>
    <cellStyle name="Comma [0] 8377" xfId="23224" hidden="1" xr:uid="{00000000-0005-0000-0000-0000295D0000}"/>
    <cellStyle name="Comma [0] 8377" xfId="52611" hidden="1" xr:uid="{00000000-0005-0000-0000-00002A5D0000}"/>
    <cellStyle name="Comma [0] 8378" xfId="23116" hidden="1" xr:uid="{00000000-0005-0000-0000-00002B5D0000}"/>
    <cellStyle name="Comma [0] 8378" xfId="52503" hidden="1" xr:uid="{00000000-0005-0000-0000-00002C5D0000}"/>
    <cellStyle name="Comma [0] 8379" xfId="23268" hidden="1" xr:uid="{00000000-0005-0000-0000-00002D5D0000}"/>
    <cellStyle name="Comma [0] 8379" xfId="52655" hidden="1" xr:uid="{00000000-0005-0000-0000-00002E5D0000}"/>
    <cellStyle name="Comma [0] 838" xfId="6098" hidden="1" xr:uid="{00000000-0005-0000-0000-00002F5D0000}"/>
    <cellStyle name="Comma [0] 838" xfId="35486" hidden="1" xr:uid="{00000000-0005-0000-0000-0000305D0000}"/>
    <cellStyle name="Comma [0] 8380" xfId="23222" hidden="1" xr:uid="{00000000-0005-0000-0000-0000315D0000}"/>
    <cellStyle name="Comma [0] 8380" xfId="52609" hidden="1" xr:uid="{00000000-0005-0000-0000-0000325D0000}"/>
    <cellStyle name="Comma [0] 8381" xfId="23191" hidden="1" xr:uid="{00000000-0005-0000-0000-0000335D0000}"/>
    <cellStyle name="Comma [0] 8381" xfId="52578" hidden="1" xr:uid="{00000000-0005-0000-0000-0000345D0000}"/>
    <cellStyle name="Comma [0] 8382" xfId="23272" hidden="1" xr:uid="{00000000-0005-0000-0000-0000355D0000}"/>
    <cellStyle name="Comma [0] 8382" xfId="52659" hidden="1" xr:uid="{00000000-0005-0000-0000-0000365D0000}"/>
    <cellStyle name="Comma [0] 8383" xfId="23274" hidden="1" xr:uid="{00000000-0005-0000-0000-0000375D0000}"/>
    <cellStyle name="Comma [0] 8383" xfId="52661" hidden="1" xr:uid="{00000000-0005-0000-0000-0000385D0000}"/>
    <cellStyle name="Comma [0] 8384" xfId="23260" hidden="1" xr:uid="{00000000-0005-0000-0000-0000395D0000}"/>
    <cellStyle name="Comma [0] 8384" xfId="52647" hidden="1" xr:uid="{00000000-0005-0000-0000-00003A5D0000}"/>
    <cellStyle name="Comma [0] 8385" xfId="23247" hidden="1" xr:uid="{00000000-0005-0000-0000-00003B5D0000}"/>
    <cellStyle name="Comma [0] 8385" xfId="52634" hidden="1" xr:uid="{00000000-0005-0000-0000-00003C5D0000}"/>
    <cellStyle name="Comma [0] 8386" xfId="23271" hidden="1" xr:uid="{00000000-0005-0000-0000-00003D5D0000}"/>
    <cellStyle name="Comma [0] 8386" xfId="52658" hidden="1" xr:uid="{00000000-0005-0000-0000-00003E5D0000}"/>
    <cellStyle name="Comma [0] 8387" xfId="23237" hidden="1" xr:uid="{00000000-0005-0000-0000-00003F5D0000}"/>
    <cellStyle name="Comma [0] 8387" xfId="52624" hidden="1" xr:uid="{00000000-0005-0000-0000-0000405D0000}"/>
    <cellStyle name="Comma [0] 8388" xfId="23209" hidden="1" xr:uid="{00000000-0005-0000-0000-0000415D0000}"/>
    <cellStyle name="Comma [0] 8388" xfId="52596" hidden="1" xr:uid="{00000000-0005-0000-0000-0000425D0000}"/>
    <cellStyle name="Comma [0] 8389" xfId="23276" hidden="1" xr:uid="{00000000-0005-0000-0000-0000435D0000}"/>
    <cellStyle name="Comma [0] 8389" xfId="52663" hidden="1" xr:uid="{00000000-0005-0000-0000-0000445D0000}"/>
    <cellStyle name="Comma [0] 839" xfId="5990" hidden="1" xr:uid="{00000000-0005-0000-0000-0000455D0000}"/>
    <cellStyle name="Comma [0] 839" xfId="35378" hidden="1" xr:uid="{00000000-0005-0000-0000-0000465D0000}"/>
    <cellStyle name="Comma [0] 8390" xfId="23233" hidden="1" xr:uid="{00000000-0005-0000-0000-0000475D0000}"/>
    <cellStyle name="Comma [0] 8390" xfId="52620" hidden="1" xr:uid="{00000000-0005-0000-0000-0000485D0000}"/>
    <cellStyle name="Comma [0] 8391" xfId="23267" hidden="1" xr:uid="{00000000-0005-0000-0000-0000495D0000}"/>
    <cellStyle name="Comma [0] 8391" xfId="52654" hidden="1" xr:uid="{00000000-0005-0000-0000-00004A5D0000}"/>
    <cellStyle name="Comma [0] 8392" xfId="23280" hidden="1" xr:uid="{00000000-0005-0000-0000-00004B5D0000}"/>
    <cellStyle name="Comma [0] 8392" xfId="52667" hidden="1" xr:uid="{00000000-0005-0000-0000-00004C5D0000}"/>
    <cellStyle name="Comma [0] 8393" xfId="23282" hidden="1" xr:uid="{00000000-0005-0000-0000-00004D5D0000}"/>
    <cellStyle name="Comma [0] 8393" xfId="52669" hidden="1" xr:uid="{00000000-0005-0000-0000-00004E5D0000}"/>
    <cellStyle name="Comma [0] 8394" xfId="23150" hidden="1" xr:uid="{00000000-0005-0000-0000-00004F5D0000}"/>
    <cellStyle name="Comma [0] 8394" xfId="52537" hidden="1" xr:uid="{00000000-0005-0000-0000-0000505D0000}"/>
    <cellStyle name="Comma [0] 8395" xfId="23270" hidden="1" xr:uid="{00000000-0005-0000-0000-0000515D0000}"/>
    <cellStyle name="Comma [0] 8395" xfId="52657" hidden="1" xr:uid="{00000000-0005-0000-0000-0000525D0000}"/>
    <cellStyle name="Comma [0] 8396" xfId="23210" hidden="1" xr:uid="{00000000-0005-0000-0000-0000535D0000}"/>
    <cellStyle name="Comma [0] 8396" xfId="52597" hidden="1" xr:uid="{00000000-0005-0000-0000-0000545D0000}"/>
    <cellStyle name="Comma [0] 8397" xfId="23244" hidden="1" xr:uid="{00000000-0005-0000-0000-0000555D0000}"/>
    <cellStyle name="Comma [0] 8397" xfId="52631" hidden="1" xr:uid="{00000000-0005-0000-0000-0000565D0000}"/>
    <cellStyle name="Comma [0] 8398" xfId="23257" hidden="1" xr:uid="{00000000-0005-0000-0000-0000575D0000}"/>
    <cellStyle name="Comma [0] 8398" xfId="52644" hidden="1" xr:uid="{00000000-0005-0000-0000-0000585D0000}"/>
    <cellStyle name="Comma [0] 8399" xfId="23285" hidden="1" xr:uid="{00000000-0005-0000-0000-0000595D0000}"/>
    <cellStyle name="Comma [0] 8399" xfId="52672" hidden="1" xr:uid="{00000000-0005-0000-0000-00005A5D0000}"/>
    <cellStyle name="Comma [0] 84" xfId="4600" hidden="1" xr:uid="{00000000-0005-0000-0000-00005B5D0000}"/>
    <cellStyle name="Comma [0] 84" xfId="33988" hidden="1" xr:uid="{00000000-0005-0000-0000-00005C5D0000}"/>
    <cellStyle name="Comma [0] 840" xfId="6142" hidden="1" xr:uid="{00000000-0005-0000-0000-00005D5D0000}"/>
    <cellStyle name="Comma [0] 840" xfId="35530" hidden="1" xr:uid="{00000000-0005-0000-0000-00005E5D0000}"/>
    <cellStyle name="Comma [0] 8400" xfId="23248" hidden="1" xr:uid="{00000000-0005-0000-0000-00005F5D0000}"/>
    <cellStyle name="Comma [0] 8400" xfId="52635" hidden="1" xr:uid="{00000000-0005-0000-0000-0000605D0000}"/>
    <cellStyle name="Comma [0] 8401" xfId="23208" hidden="1" xr:uid="{00000000-0005-0000-0000-0000615D0000}"/>
    <cellStyle name="Comma [0] 8401" xfId="52595" hidden="1" xr:uid="{00000000-0005-0000-0000-0000625D0000}"/>
    <cellStyle name="Comma [0] 8402" xfId="23287" hidden="1" xr:uid="{00000000-0005-0000-0000-0000635D0000}"/>
    <cellStyle name="Comma [0] 8402" xfId="52674" hidden="1" xr:uid="{00000000-0005-0000-0000-0000645D0000}"/>
    <cellStyle name="Comma [0] 8403" xfId="23289" hidden="1" xr:uid="{00000000-0005-0000-0000-0000655D0000}"/>
    <cellStyle name="Comma [0] 8403" xfId="52676" hidden="1" xr:uid="{00000000-0005-0000-0000-0000665D0000}"/>
    <cellStyle name="Comma [0] 8404" xfId="22642" hidden="1" xr:uid="{00000000-0005-0000-0000-0000675D0000}"/>
    <cellStyle name="Comma [0] 8404" xfId="52029" hidden="1" xr:uid="{00000000-0005-0000-0000-0000685D0000}"/>
    <cellStyle name="Comma [0] 8405" xfId="22598" hidden="1" xr:uid="{00000000-0005-0000-0000-0000695D0000}"/>
    <cellStyle name="Comma [0] 8405" xfId="51985" hidden="1" xr:uid="{00000000-0005-0000-0000-00006A5D0000}"/>
    <cellStyle name="Comma [0] 8406" xfId="23295" hidden="1" xr:uid="{00000000-0005-0000-0000-00006B5D0000}"/>
    <cellStyle name="Comma [0] 8406" xfId="52682" hidden="1" xr:uid="{00000000-0005-0000-0000-00006C5D0000}"/>
    <cellStyle name="Comma [0] 8407" xfId="23301" hidden="1" xr:uid="{00000000-0005-0000-0000-00006D5D0000}"/>
    <cellStyle name="Comma [0] 8407" xfId="52688" hidden="1" xr:uid="{00000000-0005-0000-0000-00006E5D0000}"/>
    <cellStyle name="Comma [0] 8408" xfId="23303" hidden="1" xr:uid="{00000000-0005-0000-0000-00006F5D0000}"/>
    <cellStyle name="Comma [0] 8408" xfId="52690" hidden="1" xr:uid="{00000000-0005-0000-0000-0000705D0000}"/>
    <cellStyle name="Comma [0] 8409" xfId="23294" hidden="1" xr:uid="{00000000-0005-0000-0000-0000715D0000}"/>
    <cellStyle name="Comma [0] 8409" xfId="52681" hidden="1" xr:uid="{00000000-0005-0000-0000-0000725D0000}"/>
    <cellStyle name="Comma [0] 841" xfId="6096" hidden="1" xr:uid="{00000000-0005-0000-0000-0000735D0000}"/>
    <cellStyle name="Comma [0] 841" xfId="35484" hidden="1" xr:uid="{00000000-0005-0000-0000-0000745D0000}"/>
    <cellStyle name="Comma [0] 8410" xfId="23299" hidden="1" xr:uid="{00000000-0005-0000-0000-0000755D0000}"/>
    <cellStyle name="Comma [0] 8410" xfId="52686" hidden="1" xr:uid="{00000000-0005-0000-0000-0000765D0000}"/>
    <cellStyle name="Comma [0] 8411" xfId="23305" hidden="1" xr:uid="{00000000-0005-0000-0000-0000775D0000}"/>
    <cellStyle name="Comma [0] 8411" xfId="52692" hidden="1" xr:uid="{00000000-0005-0000-0000-0000785D0000}"/>
    <cellStyle name="Comma [0] 8412" xfId="23307" hidden="1" xr:uid="{00000000-0005-0000-0000-0000795D0000}"/>
    <cellStyle name="Comma [0] 8412" xfId="52694" hidden="1" xr:uid="{00000000-0005-0000-0000-00007A5D0000}"/>
    <cellStyle name="Comma [0] 8413" xfId="22599" hidden="1" xr:uid="{00000000-0005-0000-0000-00007B5D0000}"/>
    <cellStyle name="Comma [0] 8413" xfId="51986" hidden="1" xr:uid="{00000000-0005-0000-0000-00007C5D0000}"/>
    <cellStyle name="Comma [0] 8414" xfId="22577" hidden="1" xr:uid="{00000000-0005-0000-0000-00007D5D0000}"/>
    <cellStyle name="Comma [0] 8414" xfId="51964" hidden="1" xr:uid="{00000000-0005-0000-0000-00007E5D0000}"/>
    <cellStyle name="Comma [0] 8415" xfId="23318" hidden="1" xr:uid="{00000000-0005-0000-0000-00007F5D0000}"/>
    <cellStyle name="Comma [0] 8415" xfId="52705" hidden="1" xr:uid="{00000000-0005-0000-0000-0000805D0000}"/>
    <cellStyle name="Comma [0] 8416" xfId="23327" hidden="1" xr:uid="{00000000-0005-0000-0000-0000815D0000}"/>
    <cellStyle name="Comma [0] 8416" xfId="52714" hidden="1" xr:uid="{00000000-0005-0000-0000-0000825D0000}"/>
    <cellStyle name="Comma [0] 8417" xfId="23338" hidden="1" xr:uid="{00000000-0005-0000-0000-0000835D0000}"/>
    <cellStyle name="Comma [0] 8417" xfId="52725" hidden="1" xr:uid="{00000000-0005-0000-0000-0000845D0000}"/>
    <cellStyle name="Comma [0] 8418" xfId="23344" hidden="1" xr:uid="{00000000-0005-0000-0000-0000855D0000}"/>
    <cellStyle name="Comma [0] 8418" xfId="52731" hidden="1" xr:uid="{00000000-0005-0000-0000-0000865D0000}"/>
    <cellStyle name="Comma [0] 8419" xfId="23326" hidden="1" xr:uid="{00000000-0005-0000-0000-0000875D0000}"/>
    <cellStyle name="Comma [0] 8419" xfId="52713" hidden="1" xr:uid="{00000000-0005-0000-0000-0000885D0000}"/>
    <cellStyle name="Comma [0] 842" xfId="6065" hidden="1" xr:uid="{00000000-0005-0000-0000-0000895D0000}"/>
    <cellStyle name="Comma [0] 842" xfId="35453" hidden="1" xr:uid="{00000000-0005-0000-0000-00008A5D0000}"/>
    <cellStyle name="Comma [0] 8420" xfId="23336" hidden="1" xr:uid="{00000000-0005-0000-0000-00008B5D0000}"/>
    <cellStyle name="Comma [0] 8420" xfId="52723" hidden="1" xr:uid="{00000000-0005-0000-0000-00008C5D0000}"/>
    <cellStyle name="Comma [0] 8421" xfId="23356" hidden="1" xr:uid="{00000000-0005-0000-0000-00008D5D0000}"/>
    <cellStyle name="Comma [0] 8421" xfId="52743" hidden="1" xr:uid="{00000000-0005-0000-0000-00008E5D0000}"/>
    <cellStyle name="Comma [0] 8422" xfId="23358" hidden="1" xr:uid="{00000000-0005-0000-0000-00008F5D0000}"/>
    <cellStyle name="Comma [0] 8422" xfId="52745" hidden="1" xr:uid="{00000000-0005-0000-0000-0000905D0000}"/>
    <cellStyle name="Comma [0] 8423" xfId="23309" hidden="1" xr:uid="{00000000-0005-0000-0000-0000915D0000}"/>
    <cellStyle name="Comma [0] 8423" xfId="52696" hidden="1" xr:uid="{00000000-0005-0000-0000-0000925D0000}"/>
    <cellStyle name="Comma [0] 8424" xfId="22565" hidden="1" xr:uid="{00000000-0005-0000-0000-0000935D0000}"/>
    <cellStyle name="Comma [0] 8424" xfId="51952" hidden="1" xr:uid="{00000000-0005-0000-0000-0000945D0000}"/>
    <cellStyle name="Comma [0] 8425" xfId="23312" hidden="1" xr:uid="{00000000-0005-0000-0000-0000955D0000}"/>
    <cellStyle name="Comma [0] 8425" xfId="52699" hidden="1" xr:uid="{00000000-0005-0000-0000-0000965D0000}"/>
    <cellStyle name="Comma [0] 8426" xfId="22576" hidden="1" xr:uid="{00000000-0005-0000-0000-0000975D0000}"/>
    <cellStyle name="Comma [0] 8426" xfId="51963" hidden="1" xr:uid="{00000000-0005-0000-0000-0000985D0000}"/>
    <cellStyle name="Comma [0] 8427" xfId="22575" hidden="1" xr:uid="{00000000-0005-0000-0000-0000995D0000}"/>
    <cellStyle name="Comma [0] 8427" xfId="51962" hidden="1" xr:uid="{00000000-0005-0000-0000-00009A5D0000}"/>
    <cellStyle name="Comma [0] 8428" xfId="23363" hidden="1" xr:uid="{00000000-0005-0000-0000-00009B5D0000}"/>
    <cellStyle name="Comma [0] 8428" xfId="52750" hidden="1" xr:uid="{00000000-0005-0000-0000-00009C5D0000}"/>
    <cellStyle name="Comma [0] 8429" xfId="22651" hidden="1" xr:uid="{00000000-0005-0000-0000-00009D5D0000}"/>
    <cellStyle name="Comma [0] 8429" xfId="52038" hidden="1" xr:uid="{00000000-0005-0000-0000-00009E5D0000}"/>
    <cellStyle name="Comma [0] 843" xfId="6146" hidden="1" xr:uid="{00000000-0005-0000-0000-00009F5D0000}"/>
    <cellStyle name="Comma [0] 843" xfId="35534" hidden="1" xr:uid="{00000000-0005-0000-0000-0000A05D0000}"/>
    <cellStyle name="Comma [0] 8430" xfId="22852" hidden="1" xr:uid="{00000000-0005-0000-0000-0000A15D0000}"/>
    <cellStyle name="Comma [0] 8430" xfId="52239" hidden="1" xr:uid="{00000000-0005-0000-0000-0000A25D0000}"/>
    <cellStyle name="Comma [0] 8431" xfId="23375" hidden="1" xr:uid="{00000000-0005-0000-0000-0000A35D0000}"/>
    <cellStyle name="Comma [0] 8431" xfId="52762" hidden="1" xr:uid="{00000000-0005-0000-0000-0000A45D0000}"/>
    <cellStyle name="Comma [0] 8432" xfId="23377" hidden="1" xr:uid="{00000000-0005-0000-0000-0000A55D0000}"/>
    <cellStyle name="Comma [0] 8432" xfId="52764" hidden="1" xr:uid="{00000000-0005-0000-0000-0000A65D0000}"/>
    <cellStyle name="Comma [0] 8433" xfId="23366" hidden="1" xr:uid="{00000000-0005-0000-0000-0000A75D0000}"/>
    <cellStyle name="Comma [0] 8433" xfId="52753" hidden="1" xr:uid="{00000000-0005-0000-0000-0000A85D0000}"/>
    <cellStyle name="Comma [0] 8434" xfId="23374" hidden="1" xr:uid="{00000000-0005-0000-0000-0000A95D0000}"/>
    <cellStyle name="Comma [0] 8434" xfId="52761" hidden="1" xr:uid="{00000000-0005-0000-0000-0000AA5D0000}"/>
    <cellStyle name="Comma [0] 8435" xfId="22861" hidden="1" xr:uid="{00000000-0005-0000-0000-0000AB5D0000}"/>
    <cellStyle name="Comma [0] 8435" xfId="52248" hidden="1" xr:uid="{00000000-0005-0000-0000-0000AC5D0000}"/>
    <cellStyle name="Comma [0] 8436" xfId="23360" hidden="1" xr:uid="{00000000-0005-0000-0000-0000AD5D0000}"/>
    <cellStyle name="Comma [0] 8436" xfId="52747" hidden="1" xr:uid="{00000000-0005-0000-0000-0000AE5D0000}"/>
    <cellStyle name="Comma [0] 8437" xfId="23393" hidden="1" xr:uid="{00000000-0005-0000-0000-0000AF5D0000}"/>
    <cellStyle name="Comma [0] 8437" xfId="52780" hidden="1" xr:uid="{00000000-0005-0000-0000-0000B05D0000}"/>
    <cellStyle name="Comma [0] 8438" xfId="23401" hidden="1" xr:uid="{00000000-0005-0000-0000-0000B15D0000}"/>
    <cellStyle name="Comma [0] 8438" xfId="52788" hidden="1" xr:uid="{00000000-0005-0000-0000-0000B25D0000}"/>
    <cellStyle name="Comma [0] 8439" xfId="23310" hidden="1" xr:uid="{00000000-0005-0000-0000-0000B35D0000}"/>
    <cellStyle name="Comma [0] 8439" xfId="52697" hidden="1" xr:uid="{00000000-0005-0000-0000-0000B45D0000}"/>
    <cellStyle name="Comma [0] 844" xfId="6148" hidden="1" xr:uid="{00000000-0005-0000-0000-0000B55D0000}"/>
    <cellStyle name="Comma [0] 844" xfId="35536" hidden="1" xr:uid="{00000000-0005-0000-0000-0000B65D0000}"/>
    <cellStyle name="Comma [0] 8440" xfId="23389" hidden="1" xr:uid="{00000000-0005-0000-0000-0000B75D0000}"/>
    <cellStyle name="Comma [0] 8440" xfId="52776" hidden="1" xr:uid="{00000000-0005-0000-0000-0000B85D0000}"/>
    <cellStyle name="Comma [0] 8441" xfId="23410" hidden="1" xr:uid="{00000000-0005-0000-0000-0000B95D0000}"/>
    <cellStyle name="Comma [0] 8441" xfId="52797" hidden="1" xr:uid="{00000000-0005-0000-0000-0000BA5D0000}"/>
    <cellStyle name="Comma [0] 8442" xfId="23412" hidden="1" xr:uid="{00000000-0005-0000-0000-0000BB5D0000}"/>
    <cellStyle name="Comma [0] 8442" xfId="52799" hidden="1" xr:uid="{00000000-0005-0000-0000-0000BC5D0000}"/>
    <cellStyle name="Comma [0] 8443" xfId="23371" hidden="1" xr:uid="{00000000-0005-0000-0000-0000BD5D0000}"/>
    <cellStyle name="Comma [0] 8443" xfId="52758" hidden="1" xr:uid="{00000000-0005-0000-0000-0000BE5D0000}"/>
    <cellStyle name="Comma [0] 8444" xfId="23316" hidden="1" xr:uid="{00000000-0005-0000-0000-0000BF5D0000}"/>
    <cellStyle name="Comma [0] 8444" xfId="52703" hidden="1" xr:uid="{00000000-0005-0000-0000-0000C05D0000}"/>
    <cellStyle name="Comma [0] 8445" xfId="23369" hidden="1" xr:uid="{00000000-0005-0000-0000-0000C15D0000}"/>
    <cellStyle name="Comma [0] 8445" xfId="52756" hidden="1" xr:uid="{00000000-0005-0000-0000-0000C25D0000}"/>
    <cellStyle name="Comma [0] 8446" xfId="23353" hidden="1" xr:uid="{00000000-0005-0000-0000-0000C35D0000}"/>
    <cellStyle name="Comma [0] 8446" xfId="52740" hidden="1" xr:uid="{00000000-0005-0000-0000-0000C45D0000}"/>
    <cellStyle name="Comma [0] 8447" xfId="23349" hidden="1" xr:uid="{00000000-0005-0000-0000-0000C55D0000}"/>
    <cellStyle name="Comma [0] 8447" xfId="52736" hidden="1" xr:uid="{00000000-0005-0000-0000-0000C65D0000}"/>
    <cellStyle name="Comma [0] 8448" xfId="23420" hidden="1" xr:uid="{00000000-0005-0000-0000-0000C75D0000}"/>
    <cellStyle name="Comma [0] 8448" xfId="52807" hidden="1" xr:uid="{00000000-0005-0000-0000-0000C85D0000}"/>
    <cellStyle name="Comma [0] 8449" xfId="23292" hidden="1" xr:uid="{00000000-0005-0000-0000-0000C95D0000}"/>
    <cellStyle name="Comma [0] 8449" xfId="52679" hidden="1" xr:uid="{00000000-0005-0000-0000-0000CA5D0000}"/>
    <cellStyle name="Comma [0] 845" xfId="6134" hidden="1" xr:uid="{00000000-0005-0000-0000-0000CB5D0000}"/>
    <cellStyle name="Comma [0] 845" xfId="35522" hidden="1" xr:uid="{00000000-0005-0000-0000-0000CC5D0000}"/>
    <cellStyle name="Comma [0] 8450" xfId="22600" hidden="1" xr:uid="{00000000-0005-0000-0000-0000CD5D0000}"/>
    <cellStyle name="Comma [0] 8450" xfId="51987" hidden="1" xr:uid="{00000000-0005-0000-0000-0000CE5D0000}"/>
    <cellStyle name="Comma [0] 8451" xfId="23428" hidden="1" xr:uid="{00000000-0005-0000-0000-0000CF5D0000}"/>
    <cellStyle name="Comma [0] 8451" xfId="52815" hidden="1" xr:uid="{00000000-0005-0000-0000-0000D05D0000}"/>
    <cellStyle name="Comma [0] 8452" xfId="23430" hidden="1" xr:uid="{00000000-0005-0000-0000-0000D15D0000}"/>
    <cellStyle name="Comma [0] 8452" xfId="52817" hidden="1" xr:uid="{00000000-0005-0000-0000-0000D25D0000}"/>
    <cellStyle name="Comma [0] 8453" xfId="23379" hidden="1" xr:uid="{00000000-0005-0000-0000-0000D35D0000}"/>
    <cellStyle name="Comma [0] 8453" xfId="52766" hidden="1" xr:uid="{00000000-0005-0000-0000-0000D45D0000}"/>
    <cellStyle name="Comma [0] 8454" xfId="23355" hidden="1" xr:uid="{00000000-0005-0000-0000-0000D55D0000}"/>
    <cellStyle name="Comma [0] 8454" xfId="52742" hidden="1" xr:uid="{00000000-0005-0000-0000-0000D65D0000}"/>
    <cellStyle name="Comma [0] 8455" xfId="23390" hidden="1" xr:uid="{00000000-0005-0000-0000-0000D75D0000}"/>
    <cellStyle name="Comma [0] 8455" xfId="52777" hidden="1" xr:uid="{00000000-0005-0000-0000-0000D85D0000}"/>
    <cellStyle name="Comma [0] 8456" xfId="23322" hidden="1" xr:uid="{00000000-0005-0000-0000-0000D95D0000}"/>
    <cellStyle name="Comma [0] 8456" xfId="52709" hidden="1" xr:uid="{00000000-0005-0000-0000-0000DA5D0000}"/>
    <cellStyle name="Comma [0] 8457" xfId="23392" hidden="1" xr:uid="{00000000-0005-0000-0000-0000DB5D0000}"/>
    <cellStyle name="Comma [0] 8457" xfId="52779" hidden="1" xr:uid="{00000000-0005-0000-0000-0000DC5D0000}"/>
    <cellStyle name="Comma [0] 8458" xfId="23437" hidden="1" xr:uid="{00000000-0005-0000-0000-0000DD5D0000}"/>
    <cellStyle name="Comma [0] 8458" xfId="52824" hidden="1" xr:uid="{00000000-0005-0000-0000-0000DE5D0000}"/>
    <cellStyle name="Comma [0] 8459" xfId="23380" hidden="1" xr:uid="{00000000-0005-0000-0000-0000DF5D0000}"/>
    <cellStyle name="Comma [0] 8459" xfId="52767" hidden="1" xr:uid="{00000000-0005-0000-0000-0000E05D0000}"/>
    <cellStyle name="Comma [0] 846" xfId="6121" hidden="1" xr:uid="{00000000-0005-0000-0000-0000E15D0000}"/>
    <cellStyle name="Comma [0] 846" xfId="35509" hidden="1" xr:uid="{00000000-0005-0000-0000-0000E25D0000}"/>
    <cellStyle name="Comma [0] 8460" xfId="23337" hidden="1" xr:uid="{00000000-0005-0000-0000-0000E35D0000}"/>
    <cellStyle name="Comma [0] 8460" xfId="52724" hidden="1" xr:uid="{00000000-0005-0000-0000-0000E45D0000}"/>
    <cellStyle name="Comma [0] 8461" xfId="23443" hidden="1" xr:uid="{00000000-0005-0000-0000-0000E55D0000}"/>
    <cellStyle name="Comma [0] 8461" xfId="52830" hidden="1" xr:uid="{00000000-0005-0000-0000-0000E65D0000}"/>
    <cellStyle name="Comma [0] 8462" xfId="23445" hidden="1" xr:uid="{00000000-0005-0000-0000-0000E75D0000}"/>
    <cellStyle name="Comma [0] 8462" xfId="52832" hidden="1" xr:uid="{00000000-0005-0000-0000-0000E85D0000}"/>
    <cellStyle name="Comma [0] 8463" xfId="23398" hidden="1" xr:uid="{00000000-0005-0000-0000-0000E95D0000}"/>
    <cellStyle name="Comma [0] 8463" xfId="52785" hidden="1" xr:uid="{00000000-0005-0000-0000-0000EA5D0000}"/>
    <cellStyle name="Comma [0] 8464" xfId="23404" hidden="1" xr:uid="{00000000-0005-0000-0000-0000EB5D0000}"/>
    <cellStyle name="Comma [0] 8464" xfId="52791" hidden="1" xr:uid="{00000000-0005-0000-0000-0000EC5D0000}"/>
    <cellStyle name="Comma [0] 8465" xfId="23291" hidden="1" xr:uid="{00000000-0005-0000-0000-0000ED5D0000}"/>
    <cellStyle name="Comma [0] 8465" xfId="52678" hidden="1" xr:uid="{00000000-0005-0000-0000-0000EE5D0000}"/>
    <cellStyle name="Comma [0] 8466" xfId="23354" hidden="1" xr:uid="{00000000-0005-0000-0000-0000EF5D0000}"/>
    <cellStyle name="Comma [0] 8466" xfId="52741" hidden="1" xr:uid="{00000000-0005-0000-0000-0000F05D0000}"/>
    <cellStyle name="Comma [0] 8467" xfId="23362" hidden="1" xr:uid="{00000000-0005-0000-0000-0000F15D0000}"/>
    <cellStyle name="Comma [0] 8467" xfId="52749" hidden="1" xr:uid="{00000000-0005-0000-0000-0000F25D0000}"/>
    <cellStyle name="Comma [0] 8468" xfId="23451" hidden="1" xr:uid="{00000000-0005-0000-0000-0000F35D0000}"/>
    <cellStyle name="Comma [0] 8468" xfId="52838" hidden="1" xr:uid="{00000000-0005-0000-0000-0000F45D0000}"/>
    <cellStyle name="Comma [0] 8469" xfId="23365" hidden="1" xr:uid="{00000000-0005-0000-0000-0000F55D0000}"/>
    <cellStyle name="Comma [0] 8469" xfId="52752" hidden="1" xr:uid="{00000000-0005-0000-0000-0000F65D0000}"/>
    <cellStyle name="Comma [0] 847" xfId="6145" hidden="1" xr:uid="{00000000-0005-0000-0000-0000F75D0000}"/>
    <cellStyle name="Comma [0] 847" xfId="35533" hidden="1" xr:uid="{00000000-0005-0000-0000-0000F85D0000}"/>
    <cellStyle name="Comma [0] 8470" xfId="23325" hidden="1" xr:uid="{00000000-0005-0000-0000-0000F95D0000}"/>
    <cellStyle name="Comma [0] 8470" xfId="52712" hidden="1" xr:uid="{00000000-0005-0000-0000-0000FA5D0000}"/>
    <cellStyle name="Comma [0] 8471" xfId="23456" hidden="1" xr:uid="{00000000-0005-0000-0000-0000FB5D0000}"/>
    <cellStyle name="Comma [0] 8471" xfId="52843" hidden="1" xr:uid="{00000000-0005-0000-0000-0000FC5D0000}"/>
    <cellStyle name="Comma [0] 8472" xfId="23458" hidden="1" xr:uid="{00000000-0005-0000-0000-0000FD5D0000}"/>
    <cellStyle name="Comma [0] 8472" xfId="52845" hidden="1" xr:uid="{00000000-0005-0000-0000-0000FE5D0000}"/>
    <cellStyle name="Comma [0] 8473" xfId="23417" hidden="1" xr:uid="{00000000-0005-0000-0000-0000FF5D0000}"/>
    <cellStyle name="Comma [0] 8473" xfId="52804" hidden="1" xr:uid="{00000000-0005-0000-0000-0000005E0000}"/>
    <cellStyle name="Comma [0] 8474" xfId="23423" hidden="1" xr:uid="{00000000-0005-0000-0000-0000015E0000}"/>
    <cellStyle name="Comma [0] 8474" xfId="52810" hidden="1" xr:uid="{00000000-0005-0000-0000-0000025E0000}"/>
    <cellStyle name="Comma [0] 8475" xfId="23324" hidden="1" xr:uid="{00000000-0005-0000-0000-0000035E0000}"/>
    <cellStyle name="Comma [0] 8475" xfId="52711" hidden="1" xr:uid="{00000000-0005-0000-0000-0000045E0000}"/>
    <cellStyle name="Comma [0] 8476" xfId="23405" hidden="1" xr:uid="{00000000-0005-0000-0000-0000055E0000}"/>
    <cellStyle name="Comma [0] 8476" xfId="52792" hidden="1" xr:uid="{00000000-0005-0000-0000-0000065E0000}"/>
    <cellStyle name="Comma [0] 8477" xfId="23384" hidden="1" xr:uid="{00000000-0005-0000-0000-0000075E0000}"/>
    <cellStyle name="Comma [0] 8477" xfId="52771" hidden="1" xr:uid="{00000000-0005-0000-0000-0000085E0000}"/>
    <cellStyle name="Comma [0] 8478" xfId="23462" hidden="1" xr:uid="{00000000-0005-0000-0000-0000095E0000}"/>
    <cellStyle name="Comma [0] 8478" xfId="52849" hidden="1" xr:uid="{00000000-0005-0000-0000-00000A5E0000}"/>
    <cellStyle name="Comma [0] 8479" xfId="23403" hidden="1" xr:uid="{00000000-0005-0000-0000-00000B5E0000}"/>
    <cellStyle name="Comma [0] 8479" xfId="52790" hidden="1" xr:uid="{00000000-0005-0000-0000-00000C5E0000}"/>
    <cellStyle name="Comma [0] 848" xfId="6111" hidden="1" xr:uid="{00000000-0005-0000-0000-00000D5E0000}"/>
    <cellStyle name="Comma [0] 848" xfId="35499" hidden="1" xr:uid="{00000000-0005-0000-0000-00000E5E0000}"/>
    <cellStyle name="Comma [0] 8480" xfId="23341" hidden="1" xr:uid="{00000000-0005-0000-0000-00000F5E0000}"/>
    <cellStyle name="Comma [0] 8480" xfId="52728" hidden="1" xr:uid="{00000000-0005-0000-0000-0000105E0000}"/>
    <cellStyle name="Comma [0] 8481" xfId="23469" hidden="1" xr:uid="{00000000-0005-0000-0000-0000115E0000}"/>
    <cellStyle name="Comma [0] 8481" xfId="52856" hidden="1" xr:uid="{00000000-0005-0000-0000-0000125E0000}"/>
    <cellStyle name="Comma [0] 8482" xfId="23471" hidden="1" xr:uid="{00000000-0005-0000-0000-0000135E0000}"/>
    <cellStyle name="Comma [0] 8482" xfId="52858" hidden="1" xr:uid="{00000000-0005-0000-0000-0000145E0000}"/>
    <cellStyle name="Comma [0] 8483" xfId="23435" hidden="1" xr:uid="{00000000-0005-0000-0000-0000155E0000}"/>
    <cellStyle name="Comma [0] 8483" xfId="52822" hidden="1" xr:uid="{00000000-0005-0000-0000-0000165E0000}"/>
    <cellStyle name="Comma [0] 8484" xfId="23440" hidden="1" xr:uid="{00000000-0005-0000-0000-0000175E0000}"/>
    <cellStyle name="Comma [0] 8484" xfId="52827" hidden="1" xr:uid="{00000000-0005-0000-0000-0000185E0000}"/>
    <cellStyle name="Comma [0] 8485" xfId="22870" hidden="1" xr:uid="{00000000-0005-0000-0000-0000195E0000}"/>
    <cellStyle name="Comma [0] 8485" xfId="52257" hidden="1" xr:uid="{00000000-0005-0000-0000-00001A5E0000}"/>
    <cellStyle name="Comma [0] 8486" xfId="23424" hidden="1" xr:uid="{00000000-0005-0000-0000-00001B5E0000}"/>
    <cellStyle name="Comma [0] 8486" xfId="52811" hidden="1" xr:uid="{00000000-0005-0000-0000-00001C5E0000}"/>
    <cellStyle name="Comma [0] 8487" xfId="23329" hidden="1" xr:uid="{00000000-0005-0000-0000-00001D5E0000}"/>
    <cellStyle name="Comma [0] 8487" xfId="52716" hidden="1" xr:uid="{00000000-0005-0000-0000-00001E5E0000}"/>
    <cellStyle name="Comma [0] 8488" xfId="23475" hidden="1" xr:uid="{00000000-0005-0000-0000-00001F5E0000}"/>
    <cellStyle name="Comma [0] 8488" xfId="52862" hidden="1" xr:uid="{00000000-0005-0000-0000-0000205E0000}"/>
    <cellStyle name="Comma [0] 8489" xfId="23422" hidden="1" xr:uid="{00000000-0005-0000-0000-0000215E0000}"/>
    <cellStyle name="Comma [0] 8489" xfId="52809" hidden="1" xr:uid="{00000000-0005-0000-0000-0000225E0000}"/>
    <cellStyle name="Comma [0] 849" xfId="6083" hidden="1" xr:uid="{00000000-0005-0000-0000-0000235E0000}"/>
    <cellStyle name="Comma [0] 849" xfId="35471" hidden="1" xr:uid="{00000000-0005-0000-0000-0000245E0000}"/>
    <cellStyle name="Comma [0] 8490" xfId="23361" hidden="1" xr:uid="{00000000-0005-0000-0000-0000255E0000}"/>
    <cellStyle name="Comma [0] 8490" xfId="52748" hidden="1" xr:uid="{00000000-0005-0000-0000-0000265E0000}"/>
    <cellStyle name="Comma [0] 8491" xfId="23479" hidden="1" xr:uid="{00000000-0005-0000-0000-0000275E0000}"/>
    <cellStyle name="Comma [0] 8491" xfId="52866" hidden="1" xr:uid="{00000000-0005-0000-0000-0000285E0000}"/>
    <cellStyle name="Comma [0] 8492" xfId="23481" hidden="1" xr:uid="{00000000-0005-0000-0000-0000295E0000}"/>
    <cellStyle name="Comma [0] 8492" xfId="52868" hidden="1" xr:uid="{00000000-0005-0000-0000-00002A5E0000}"/>
    <cellStyle name="Comma [0] 8493" xfId="23449" hidden="1" xr:uid="{00000000-0005-0000-0000-00002B5E0000}"/>
    <cellStyle name="Comma [0] 8493" xfId="52836" hidden="1" xr:uid="{00000000-0005-0000-0000-00002C5E0000}"/>
    <cellStyle name="Comma [0] 8494" xfId="23453" hidden="1" xr:uid="{00000000-0005-0000-0000-00002D5E0000}"/>
    <cellStyle name="Comma [0] 8494" xfId="52840" hidden="1" xr:uid="{00000000-0005-0000-0000-00002E5E0000}"/>
    <cellStyle name="Comma [0] 8495" xfId="23343" hidden="1" xr:uid="{00000000-0005-0000-0000-00002F5E0000}"/>
    <cellStyle name="Comma [0] 8495" xfId="52730" hidden="1" xr:uid="{00000000-0005-0000-0000-0000305E0000}"/>
    <cellStyle name="Comma [0] 8496" xfId="23441" hidden="1" xr:uid="{00000000-0005-0000-0000-0000315E0000}"/>
    <cellStyle name="Comma [0] 8496" xfId="52828" hidden="1" xr:uid="{00000000-0005-0000-0000-0000325E0000}"/>
    <cellStyle name="Comma [0] 8497" xfId="23333" hidden="1" xr:uid="{00000000-0005-0000-0000-0000335E0000}"/>
    <cellStyle name="Comma [0] 8497" xfId="52720" hidden="1" xr:uid="{00000000-0005-0000-0000-0000345E0000}"/>
    <cellStyle name="Comma [0] 8498" xfId="23485" hidden="1" xr:uid="{00000000-0005-0000-0000-0000355E0000}"/>
    <cellStyle name="Comma [0] 8498" xfId="52872" hidden="1" xr:uid="{00000000-0005-0000-0000-0000365E0000}"/>
    <cellStyle name="Comma [0] 8499" xfId="23439" hidden="1" xr:uid="{00000000-0005-0000-0000-0000375E0000}"/>
    <cellStyle name="Comma [0] 8499" xfId="52826" hidden="1" xr:uid="{00000000-0005-0000-0000-0000385E0000}"/>
    <cellStyle name="Comma [0] 85" xfId="4670" hidden="1" xr:uid="{00000000-0005-0000-0000-0000395E0000}"/>
    <cellStyle name="Comma [0] 85" xfId="34058" hidden="1" xr:uid="{00000000-0005-0000-0000-00003A5E0000}"/>
    <cellStyle name="Comma [0] 850" xfId="6150" hidden="1" xr:uid="{00000000-0005-0000-0000-00003B5E0000}"/>
    <cellStyle name="Comma [0] 850" xfId="35538" hidden="1" xr:uid="{00000000-0005-0000-0000-00003C5E0000}"/>
    <cellStyle name="Comma [0] 8500" xfId="23408" hidden="1" xr:uid="{00000000-0005-0000-0000-00003D5E0000}"/>
    <cellStyle name="Comma [0] 8500" xfId="52795" hidden="1" xr:uid="{00000000-0005-0000-0000-00003E5E0000}"/>
    <cellStyle name="Comma [0] 8501" xfId="23489" hidden="1" xr:uid="{00000000-0005-0000-0000-00003F5E0000}"/>
    <cellStyle name="Comma [0] 8501" xfId="52876" hidden="1" xr:uid="{00000000-0005-0000-0000-0000405E0000}"/>
    <cellStyle name="Comma [0] 8502" xfId="23491" hidden="1" xr:uid="{00000000-0005-0000-0000-0000415E0000}"/>
    <cellStyle name="Comma [0] 8502" xfId="52878" hidden="1" xr:uid="{00000000-0005-0000-0000-0000425E0000}"/>
    <cellStyle name="Comma [0] 8503" xfId="23477" hidden="1" xr:uid="{00000000-0005-0000-0000-0000435E0000}"/>
    <cellStyle name="Comma [0] 8503" xfId="52864" hidden="1" xr:uid="{00000000-0005-0000-0000-0000445E0000}"/>
    <cellStyle name="Comma [0] 8504" xfId="23464" hidden="1" xr:uid="{00000000-0005-0000-0000-0000455E0000}"/>
    <cellStyle name="Comma [0] 8504" xfId="52851" hidden="1" xr:uid="{00000000-0005-0000-0000-0000465E0000}"/>
    <cellStyle name="Comma [0] 8505" xfId="23488" hidden="1" xr:uid="{00000000-0005-0000-0000-0000475E0000}"/>
    <cellStyle name="Comma [0] 8505" xfId="52875" hidden="1" xr:uid="{00000000-0005-0000-0000-0000485E0000}"/>
    <cellStyle name="Comma [0] 8506" xfId="23454" hidden="1" xr:uid="{00000000-0005-0000-0000-0000495E0000}"/>
    <cellStyle name="Comma [0] 8506" xfId="52841" hidden="1" xr:uid="{00000000-0005-0000-0000-00004A5E0000}"/>
    <cellStyle name="Comma [0] 8507" xfId="23426" hidden="1" xr:uid="{00000000-0005-0000-0000-00004B5E0000}"/>
    <cellStyle name="Comma [0] 8507" xfId="52813" hidden="1" xr:uid="{00000000-0005-0000-0000-00004C5E0000}"/>
    <cellStyle name="Comma [0] 8508" xfId="23493" hidden="1" xr:uid="{00000000-0005-0000-0000-00004D5E0000}"/>
    <cellStyle name="Comma [0] 8508" xfId="52880" hidden="1" xr:uid="{00000000-0005-0000-0000-00004E5E0000}"/>
    <cellStyle name="Comma [0] 8509" xfId="23450" hidden="1" xr:uid="{00000000-0005-0000-0000-00004F5E0000}"/>
    <cellStyle name="Comma [0] 8509" xfId="52837" hidden="1" xr:uid="{00000000-0005-0000-0000-0000505E0000}"/>
    <cellStyle name="Comma [0] 851" xfId="6107" hidden="1" xr:uid="{00000000-0005-0000-0000-0000515E0000}"/>
    <cellStyle name="Comma [0] 851" xfId="35495" hidden="1" xr:uid="{00000000-0005-0000-0000-0000525E0000}"/>
    <cellStyle name="Comma [0] 8510" xfId="23484" hidden="1" xr:uid="{00000000-0005-0000-0000-0000535E0000}"/>
    <cellStyle name="Comma [0] 8510" xfId="52871" hidden="1" xr:uid="{00000000-0005-0000-0000-0000545E0000}"/>
    <cellStyle name="Comma [0] 8511" xfId="23497" hidden="1" xr:uid="{00000000-0005-0000-0000-0000555E0000}"/>
    <cellStyle name="Comma [0] 8511" xfId="52884" hidden="1" xr:uid="{00000000-0005-0000-0000-0000565E0000}"/>
    <cellStyle name="Comma [0] 8512" xfId="23499" hidden="1" xr:uid="{00000000-0005-0000-0000-0000575E0000}"/>
    <cellStyle name="Comma [0] 8512" xfId="52886" hidden="1" xr:uid="{00000000-0005-0000-0000-0000585E0000}"/>
    <cellStyle name="Comma [0] 8513" xfId="23367" hidden="1" xr:uid="{00000000-0005-0000-0000-0000595E0000}"/>
    <cellStyle name="Comma [0] 8513" xfId="52754" hidden="1" xr:uid="{00000000-0005-0000-0000-00005A5E0000}"/>
    <cellStyle name="Comma [0] 8514" xfId="23487" hidden="1" xr:uid="{00000000-0005-0000-0000-00005B5E0000}"/>
    <cellStyle name="Comma [0] 8514" xfId="52874" hidden="1" xr:uid="{00000000-0005-0000-0000-00005C5E0000}"/>
    <cellStyle name="Comma [0] 8515" xfId="23427" hidden="1" xr:uid="{00000000-0005-0000-0000-00005D5E0000}"/>
    <cellStyle name="Comma [0] 8515" xfId="52814" hidden="1" xr:uid="{00000000-0005-0000-0000-00005E5E0000}"/>
    <cellStyle name="Comma [0] 8516" xfId="23461" hidden="1" xr:uid="{00000000-0005-0000-0000-00005F5E0000}"/>
    <cellStyle name="Comma [0] 8516" xfId="52848" hidden="1" xr:uid="{00000000-0005-0000-0000-0000605E0000}"/>
    <cellStyle name="Comma [0] 8517" xfId="23474" hidden="1" xr:uid="{00000000-0005-0000-0000-0000615E0000}"/>
    <cellStyle name="Comma [0] 8517" xfId="52861" hidden="1" xr:uid="{00000000-0005-0000-0000-0000625E0000}"/>
    <cellStyle name="Comma [0] 8518" xfId="23502" hidden="1" xr:uid="{00000000-0005-0000-0000-0000635E0000}"/>
    <cellStyle name="Comma [0] 8518" xfId="52889" hidden="1" xr:uid="{00000000-0005-0000-0000-0000645E0000}"/>
    <cellStyle name="Comma [0] 8519" xfId="23465" hidden="1" xr:uid="{00000000-0005-0000-0000-0000655E0000}"/>
    <cellStyle name="Comma [0] 8519" xfId="52852" hidden="1" xr:uid="{00000000-0005-0000-0000-0000665E0000}"/>
    <cellStyle name="Comma [0] 852" xfId="6141" hidden="1" xr:uid="{00000000-0005-0000-0000-0000675E0000}"/>
    <cellStyle name="Comma [0] 852" xfId="35529" hidden="1" xr:uid="{00000000-0005-0000-0000-0000685E0000}"/>
    <cellStyle name="Comma [0] 8520" xfId="23425" hidden="1" xr:uid="{00000000-0005-0000-0000-0000695E0000}"/>
    <cellStyle name="Comma [0] 8520" xfId="52812" hidden="1" xr:uid="{00000000-0005-0000-0000-00006A5E0000}"/>
    <cellStyle name="Comma [0] 8521" xfId="23504" hidden="1" xr:uid="{00000000-0005-0000-0000-00006B5E0000}"/>
    <cellStyle name="Comma [0] 8521" xfId="52891" hidden="1" xr:uid="{00000000-0005-0000-0000-00006C5E0000}"/>
    <cellStyle name="Comma [0] 8522" xfId="23506" hidden="1" xr:uid="{00000000-0005-0000-0000-00006D5E0000}"/>
    <cellStyle name="Comma [0] 8522" xfId="52893" hidden="1" xr:uid="{00000000-0005-0000-0000-00006E5E0000}"/>
    <cellStyle name="Comma [0] 8523" xfId="22266" hidden="1" xr:uid="{00000000-0005-0000-0000-00006F5E0000}"/>
    <cellStyle name="Comma [0] 8523" xfId="51653" hidden="1" xr:uid="{00000000-0005-0000-0000-0000705E0000}"/>
    <cellStyle name="Comma [0] 8524" xfId="22252" hidden="1" xr:uid="{00000000-0005-0000-0000-0000715E0000}"/>
    <cellStyle name="Comma [0] 8524" xfId="51639" hidden="1" xr:uid="{00000000-0005-0000-0000-0000725E0000}"/>
    <cellStyle name="Comma [0] 8525" xfId="22246" hidden="1" xr:uid="{00000000-0005-0000-0000-0000735E0000}"/>
    <cellStyle name="Comma [0] 8525" xfId="51633" hidden="1" xr:uid="{00000000-0005-0000-0000-0000745E0000}"/>
    <cellStyle name="Comma [0] 8526" xfId="23513" hidden="1" xr:uid="{00000000-0005-0000-0000-0000755E0000}"/>
    <cellStyle name="Comma [0] 8526" xfId="52900" hidden="1" xr:uid="{00000000-0005-0000-0000-0000765E0000}"/>
    <cellStyle name="Comma [0] 8527" xfId="23516" hidden="1" xr:uid="{00000000-0005-0000-0000-0000775E0000}"/>
    <cellStyle name="Comma [0] 8527" xfId="52903" hidden="1" xr:uid="{00000000-0005-0000-0000-0000785E0000}"/>
    <cellStyle name="Comma [0] 8528" xfId="22247" hidden="1" xr:uid="{00000000-0005-0000-0000-0000795E0000}"/>
    <cellStyle name="Comma [0] 8528" xfId="51634" hidden="1" xr:uid="{00000000-0005-0000-0000-00007A5E0000}"/>
    <cellStyle name="Comma [0] 8529" xfId="23511" hidden="1" xr:uid="{00000000-0005-0000-0000-00007B5E0000}"/>
    <cellStyle name="Comma [0] 8529" xfId="52898" hidden="1" xr:uid="{00000000-0005-0000-0000-00007C5E0000}"/>
    <cellStyle name="Comma [0] 853" xfId="6154" hidden="1" xr:uid="{00000000-0005-0000-0000-00007D5E0000}"/>
    <cellStyle name="Comma [0] 853" xfId="35542" hidden="1" xr:uid="{00000000-0005-0000-0000-00007E5E0000}"/>
    <cellStyle name="Comma [0] 8530" xfId="23518" hidden="1" xr:uid="{00000000-0005-0000-0000-00007F5E0000}"/>
    <cellStyle name="Comma [0] 8530" xfId="52905" hidden="1" xr:uid="{00000000-0005-0000-0000-0000805E0000}"/>
    <cellStyle name="Comma [0] 8531" xfId="23520" hidden="1" xr:uid="{00000000-0005-0000-0000-0000815E0000}"/>
    <cellStyle name="Comma [0] 8531" xfId="52907" hidden="1" xr:uid="{00000000-0005-0000-0000-0000825E0000}"/>
    <cellStyle name="Comma [0] 8532" xfId="22256" hidden="1" xr:uid="{00000000-0005-0000-0000-0000835E0000}"/>
    <cellStyle name="Comma [0] 8532" xfId="51643" hidden="1" xr:uid="{00000000-0005-0000-0000-0000845E0000}"/>
    <cellStyle name="Comma [0] 8533" xfId="22553" hidden="1" xr:uid="{00000000-0005-0000-0000-0000855E0000}"/>
    <cellStyle name="Comma [0] 8533" xfId="51940" hidden="1" xr:uid="{00000000-0005-0000-0000-0000865E0000}"/>
    <cellStyle name="Comma [0] 8534" xfId="23531" hidden="1" xr:uid="{00000000-0005-0000-0000-0000875E0000}"/>
    <cellStyle name="Comma [0] 8534" xfId="52918" hidden="1" xr:uid="{00000000-0005-0000-0000-0000885E0000}"/>
    <cellStyle name="Comma [0] 8535" xfId="23540" hidden="1" xr:uid="{00000000-0005-0000-0000-0000895E0000}"/>
    <cellStyle name="Comma [0] 8535" xfId="52927" hidden="1" xr:uid="{00000000-0005-0000-0000-00008A5E0000}"/>
    <cellStyle name="Comma [0] 8536" xfId="23551" hidden="1" xr:uid="{00000000-0005-0000-0000-00008B5E0000}"/>
    <cellStyle name="Comma [0] 8536" xfId="52938" hidden="1" xr:uid="{00000000-0005-0000-0000-00008C5E0000}"/>
    <cellStyle name="Comma [0] 8537" xfId="23557" hidden="1" xr:uid="{00000000-0005-0000-0000-00008D5E0000}"/>
    <cellStyle name="Comma [0] 8537" xfId="52944" hidden="1" xr:uid="{00000000-0005-0000-0000-00008E5E0000}"/>
    <cellStyle name="Comma [0] 8538" xfId="23539" hidden="1" xr:uid="{00000000-0005-0000-0000-00008F5E0000}"/>
    <cellStyle name="Comma [0] 8538" xfId="52926" hidden="1" xr:uid="{00000000-0005-0000-0000-0000905E0000}"/>
    <cellStyle name="Comma [0] 8539" xfId="23549" hidden="1" xr:uid="{00000000-0005-0000-0000-0000915E0000}"/>
    <cellStyle name="Comma [0] 8539" xfId="52936" hidden="1" xr:uid="{00000000-0005-0000-0000-0000925E0000}"/>
    <cellStyle name="Comma [0] 854" xfId="6156" hidden="1" xr:uid="{00000000-0005-0000-0000-0000935E0000}"/>
    <cellStyle name="Comma [0] 854" xfId="35544" hidden="1" xr:uid="{00000000-0005-0000-0000-0000945E0000}"/>
    <cellStyle name="Comma [0] 8540" xfId="23569" hidden="1" xr:uid="{00000000-0005-0000-0000-0000955E0000}"/>
    <cellStyle name="Comma [0] 8540" xfId="52956" hidden="1" xr:uid="{00000000-0005-0000-0000-0000965E0000}"/>
    <cellStyle name="Comma [0] 8541" xfId="23571" hidden="1" xr:uid="{00000000-0005-0000-0000-0000975E0000}"/>
    <cellStyle name="Comma [0] 8541" xfId="52958" hidden="1" xr:uid="{00000000-0005-0000-0000-0000985E0000}"/>
    <cellStyle name="Comma [0] 8542" xfId="23522" hidden="1" xr:uid="{00000000-0005-0000-0000-0000995E0000}"/>
    <cellStyle name="Comma [0] 8542" xfId="52909" hidden="1" xr:uid="{00000000-0005-0000-0000-00009A5E0000}"/>
    <cellStyle name="Comma [0] 8543" xfId="22291" hidden="1" xr:uid="{00000000-0005-0000-0000-00009B5E0000}"/>
    <cellStyle name="Comma [0] 8543" xfId="51678" hidden="1" xr:uid="{00000000-0005-0000-0000-00009C5E0000}"/>
    <cellStyle name="Comma [0] 8544" xfId="23525" hidden="1" xr:uid="{00000000-0005-0000-0000-00009D5E0000}"/>
    <cellStyle name="Comma [0] 8544" xfId="52912" hidden="1" xr:uid="{00000000-0005-0000-0000-00009E5E0000}"/>
    <cellStyle name="Comma [0] 8545" xfId="22259" hidden="1" xr:uid="{00000000-0005-0000-0000-00009F5E0000}"/>
    <cellStyle name="Comma [0] 8545" xfId="51646" hidden="1" xr:uid="{00000000-0005-0000-0000-0000A05E0000}"/>
    <cellStyle name="Comma [0] 8546" xfId="22257" hidden="1" xr:uid="{00000000-0005-0000-0000-0000A15E0000}"/>
    <cellStyle name="Comma [0] 8546" xfId="51644" hidden="1" xr:uid="{00000000-0005-0000-0000-0000A25E0000}"/>
    <cellStyle name="Comma [0] 8547" xfId="23576" hidden="1" xr:uid="{00000000-0005-0000-0000-0000A35E0000}"/>
    <cellStyle name="Comma [0] 8547" xfId="52963" hidden="1" xr:uid="{00000000-0005-0000-0000-0000A45E0000}"/>
    <cellStyle name="Comma [0] 8548" xfId="22555" hidden="1" xr:uid="{00000000-0005-0000-0000-0000A55E0000}"/>
    <cellStyle name="Comma [0] 8548" xfId="51942" hidden="1" xr:uid="{00000000-0005-0000-0000-0000A65E0000}"/>
    <cellStyle name="Comma [0] 8549" xfId="22261" hidden="1" xr:uid="{00000000-0005-0000-0000-0000A75E0000}"/>
    <cellStyle name="Comma [0] 8549" xfId="51648" hidden="1" xr:uid="{00000000-0005-0000-0000-0000A85E0000}"/>
    <cellStyle name="Comma [0] 855" xfId="6024" hidden="1" xr:uid="{00000000-0005-0000-0000-0000A95E0000}"/>
    <cellStyle name="Comma [0] 855" xfId="35412" hidden="1" xr:uid="{00000000-0005-0000-0000-0000AA5E0000}"/>
    <cellStyle name="Comma [0] 8550" xfId="23588" hidden="1" xr:uid="{00000000-0005-0000-0000-0000AB5E0000}"/>
    <cellStyle name="Comma [0] 8550" xfId="52975" hidden="1" xr:uid="{00000000-0005-0000-0000-0000AC5E0000}"/>
    <cellStyle name="Comma [0] 8551" xfId="23590" hidden="1" xr:uid="{00000000-0005-0000-0000-0000AD5E0000}"/>
    <cellStyle name="Comma [0] 8551" xfId="52977" hidden="1" xr:uid="{00000000-0005-0000-0000-0000AE5E0000}"/>
    <cellStyle name="Comma [0] 8552" xfId="23579" hidden="1" xr:uid="{00000000-0005-0000-0000-0000AF5E0000}"/>
    <cellStyle name="Comma [0] 8552" xfId="52966" hidden="1" xr:uid="{00000000-0005-0000-0000-0000B05E0000}"/>
    <cellStyle name="Comma [0] 8553" xfId="23587" hidden="1" xr:uid="{00000000-0005-0000-0000-0000B15E0000}"/>
    <cellStyle name="Comma [0] 8553" xfId="52974" hidden="1" xr:uid="{00000000-0005-0000-0000-0000B25E0000}"/>
    <cellStyle name="Comma [0] 8554" xfId="22262" hidden="1" xr:uid="{00000000-0005-0000-0000-0000B35E0000}"/>
    <cellStyle name="Comma [0] 8554" xfId="51649" hidden="1" xr:uid="{00000000-0005-0000-0000-0000B45E0000}"/>
    <cellStyle name="Comma [0] 8555" xfId="23573" hidden="1" xr:uid="{00000000-0005-0000-0000-0000B55E0000}"/>
    <cellStyle name="Comma [0] 8555" xfId="52960" hidden="1" xr:uid="{00000000-0005-0000-0000-0000B65E0000}"/>
    <cellStyle name="Comma [0] 8556" xfId="23606" hidden="1" xr:uid="{00000000-0005-0000-0000-0000B75E0000}"/>
    <cellStyle name="Comma [0] 8556" xfId="52993" hidden="1" xr:uid="{00000000-0005-0000-0000-0000B85E0000}"/>
    <cellStyle name="Comma [0] 8557" xfId="23614" hidden="1" xr:uid="{00000000-0005-0000-0000-0000B95E0000}"/>
    <cellStyle name="Comma [0] 8557" xfId="53001" hidden="1" xr:uid="{00000000-0005-0000-0000-0000BA5E0000}"/>
    <cellStyle name="Comma [0] 8558" xfId="23523" hidden="1" xr:uid="{00000000-0005-0000-0000-0000BB5E0000}"/>
    <cellStyle name="Comma [0] 8558" xfId="52910" hidden="1" xr:uid="{00000000-0005-0000-0000-0000BC5E0000}"/>
    <cellStyle name="Comma [0] 8559" xfId="23602" hidden="1" xr:uid="{00000000-0005-0000-0000-0000BD5E0000}"/>
    <cellStyle name="Comma [0] 8559" xfId="52989" hidden="1" xr:uid="{00000000-0005-0000-0000-0000BE5E0000}"/>
    <cellStyle name="Comma [0] 856" xfId="6144" hidden="1" xr:uid="{00000000-0005-0000-0000-0000BF5E0000}"/>
    <cellStyle name="Comma [0] 856" xfId="35532" hidden="1" xr:uid="{00000000-0005-0000-0000-0000C05E0000}"/>
    <cellStyle name="Comma [0] 8560" xfId="23623" hidden="1" xr:uid="{00000000-0005-0000-0000-0000C15E0000}"/>
    <cellStyle name="Comma [0] 8560" xfId="53010" hidden="1" xr:uid="{00000000-0005-0000-0000-0000C25E0000}"/>
    <cellStyle name="Comma [0] 8561" xfId="23625" hidden="1" xr:uid="{00000000-0005-0000-0000-0000C35E0000}"/>
    <cellStyle name="Comma [0] 8561" xfId="53012" hidden="1" xr:uid="{00000000-0005-0000-0000-0000C45E0000}"/>
    <cellStyle name="Comma [0] 8562" xfId="23584" hidden="1" xr:uid="{00000000-0005-0000-0000-0000C55E0000}"/>
    <cellStyle name="Comma [0] 8562" xfId="52971" hidden="1" xr:uid="{00000000-0005-0000-0000-0000C65E0000}"/>
    <cellStyle name="Comma [0] 8563" xfId="23529" hidden="1" xr:uid="{00000000-0005-0000-0000-0000C75E0000}"/>
    <cellStyle name="Comma [0] 8563" xfId="52916" hidden="1" xr:uid="{00000000-0005-0000-0000-0000C85E0000}"/>
    <cellStyle name="Comma [0] 8564" xfId="23582" hidden="1" xr:uid="{00000000-0005-0000-0000-0000C95E0000}"/>
    <cellStyle name="Comma [0] 8564" xfId="52969" hidden="1" xr:uid="{00000000-0005-0000-0000-0000CA5E0000}"/>
    <cellStyle name="Comma [0] 8565" xfId="23566" hidden="1" xr:uid="{00000000-0005-0000-0000-0000CB5E0000}"/>
    <cellStyle name="Comma [0] 8565" xfId="52953" hidden="1" xr:uid="{00000000-0005-0000-0000-0000CC5E0000}"/>
    <cellStyle name="Comma [0] 8566" xfId="23562" hidden="1" xr:uid="{00000000-0005-0000-0000-0000CD5E0000}"/>
    <cellStyle name="Comma [0] 8566" xfId="52949" hidden="1" xr:uid="{00000000-0005-0000-0000-0000CE5E0000}"/>
    <cellStyle name="Comma [0] 8567" xfId="23633" hidden="1" xr:uid="{00000000-0005-0000-0000-0000CF5E0000}"/>
    <cellStyle name="Comma [0] 8567" xfId="53020" hidden="1" xr:uid="{00000000-0005-0000-0000-0000D05E0000}"/>
    <cellStyle name="Comma [0] 8568" xfId="22249" hidden="1" xr:uid="{00000000-0005-0000-0000-0000D15E0000}"/>
    <cellStyle name="Comma [0] 8568" xfId="51636" hidden="1" xr:uid="{00000000-0005-0000-0000-0000D25E0000}"/>
    <cellStyle name="Comma [0] 8569" xfId="22255" hidden="1" xr:uid="{00000000-0005-0000-0000-0000D35E0000}"/>
    <cellStyle name="Comma [0] 8569" xfId="51642" hidden="1" xr:uid="{00000000-0005-0000-0000-0000D45E0000}"/>
    <cellStyle name="Comma [0] 857" xfId="6084" hidden="1" xr:uid="{00000000-0005-0000-0000-0000D55E0000}"/>
    <cellStyle name="Comma [0] 857" xfId="35472" hidden="1" xr:uid="{00000000-0005-0000-0000-0000D65E0000}"/>
    <cellStyle name="Comma [0] 8570" xfId="23641" hidden="1" xr:uid="{00000000-0005-0000-0000-0000D75E0000}"/>
    <cellStyle name="Comma [0] 8570" xfId="53028" hidden="1" xr:uid="{00000000-0005-0000-0000-0000D85E0000}"/>
    <cellStyle name="Comma [0] 8571" xfId="23643" hidden="1" xr:uid="{00000000-0005-0000-0000-0000D95E0000}"/>
    <cellStyle name="Comma [0] 8571" xfId="53030" hidden="1" xr:uid="{00000000-0005-0000-0000-0000DA5E0000}"/>
    <cellStyle name="Comma [0] 8572" xfId="23592" hidden="1" xr:uid="{00000000-0005-0000-0000-0000DB5E0000}"/>
    <cellStyle name="Comma [0] 8572" xfId="52979" hidden="1" xr:uid="{00000000-0005-0000-0000-0000DC5E0000}"/>
    <cellStyle name="Comma [0] 8573" xfId="23568" hidden="1" xr:uid="{00000000-0005-0000-0000-0000DD5E0000}"/>
    <cellStyle name="Comma [0] 8573" xfId="52955" hidden="1" xr:uid="{00000000-0005-0000-0000-0000DE5E0000}"/>
    <cellStyle name="Comma [0] 8574" xfId="23603" hidden="1" xr:uid="{00000000-0005-0000-0000-0000DF5E0000}"/>
    <cellStyle name="Comma [0] 8574" xfId="52990" hidden="1" xr:uid="{00000000-0005-0000-0000-0000E05E0000}"/>
    <cellStyle name="Comma [0] 8575" xfId="23535" hidden="1" xr:uid="{00000000-0005-0000-0000-0000E15E0000}"/>
    <cellStyle name="Comma [0] 8575" xfId="52922" hidden="1" xr:uid="{00000000-0005-0000-0000-0000E25E0000}"/>
    <cellStyle name="Comma [0] 8576" xfId="23605" hidden="1" xr:uid="{00000000-0005-0000-0000-0000E35E0000}"/>
    <cellStyle name="Comma [0] 8576" xfId="52992" hidden="1" xr:uid="{00000000-0005-0000-0000-0000E45E0000}"/>
    <cellStyle name="Comma [0] 8577" xfId="23650" hidden="1" xr:uid="{00000000-0005-0000-0000-0000E55E0000}"/>
    <cellStyle name="Comma [0] 8577" xfId="53037" hidden="1" xr:uid="{00000000-0005-0000-0000-0000E65E0000}"/>
    <cellStyle name="Comma [0] 8578" xfId="23593" hidden="1" xr:uid="{00000000-0005-0000-0000-0000E75E0000}"/>
    <cellStyle name="Comma [0] 8578" xfId="52980" hidden="1" xr:uid="{00000000-0005-0000-0000-0000E85E0000}"/>
    <cellStyle name="Comma [0] 8579" xfId="23550" hidden="1" xr:uid="{00000000-0005-0000-0000-0000E95E0000}"/>
    <cellStyle name="Comma [0] 8579" xfId="52937" hidden="1" xr:uid="{00000000-0005-0000-0000-0000EA5E0000}"/>
    <cellStyle name="Comma [0] 858" xfId="6118" hidden="1" xr:uid="{00000000-0005-0000-0000-0000EB5E0000}"/>
    <cellStyle name="Comma [0] 858" xfId="35506" hidden="1" xr:uid="{00000000-0005-0000-0000-0000EC5E0000}"/>
    <cellStyle name="Comma [0] 8580" xfId="23656" hidden="1" xr:uid="{00000000-0005-0000-0000-0000ED5E0000}"/>
    <cellStyle name="Comma [0] 8580" xfId="53043" hidden="1" xr:uid="{00000000-0005-0000-0000-0000EE5E0000}"/>
    <cellStyle name="Comma [0] 8581" xfId="23658" hidden="1" xr:uid="{00000000-0005-0000-0000-0000EF5E0000}"/>
    <cellStyle name="Comma [0] 8581" xfId="53045" hidden="1" xr:uid="{00000000-0005-0000-0000-0000F05E0000}"/>
    <cellStyle name="Comma [0] 8582" xfId="23611" hidden="1" xr:uid="{00000000-0005-0000-0000-0000F15E0000}"/>
    <cellStyle name="Comma [0] 8582" xfId="52998" hidden="1" xr:uid="{00000000-0005-0000-0000-0000F25E0000}"/>
    <cellStyle name="Comma [0] 8583" xfId="23617" hidden="1" xr:uid="{00000000-0005-0000-0000-0000F35E0000}"/>
    <cellStyle name="Comma [0] 8583" xfId="53004" hidden="1" xr:uid="{00000000-0005-0000-0000-0000F45E0000}"/>
    <cellStyle name="Comma [0] 8584" xfId="22250" hidden="1" xr:uid="{00000000-0005-0000-0000-0000F55E0000}"/>
    <cellStyle name="Comma [0] 8584" xfId="51637" hidden="1" xr:uid="{00000000-0005-0000-0000-0000F65E0000}"/>
    <cellStyle name="Comma [0] 8585" xfId="23567" hidden="1" xr:uid="{00000000-0005-0000-0000-0000F75E0000}"/>
    <cellStyle name="Comma [0] 8585" xfId="52954" hidden="1" xr:uid="{00000000-0005-0000-0000-0000F85E0000}"/>
    <cellStyle name="Comma [0] 8586" xfId="23575" hidden="1" xr:uid="{00000000-0005-0000-0000-0000F95E0000}"/>
    <cellStyle name="Comma [0] 8586" xfId="52962" hidden="1" xr:uid="{00000000-0005-0000-0000-0000FA5E0000}"/>
    <cellStyle name="Comma [0] 8587" xfId="23664" hidden="1" xr:uid="{00000000-0005-0000-0000-0000FB5E0000}"/>
    <cellStyle name="Comma [0] 8587" xfId="53051" hidden="1" xr:uid="{00000000-0005-0000-0000-0000FC5E0000}"/>
    <cellStyle name="Comma [0] 8588" xfId="23578" hidden="1" xr:uid="{00000000-0005-0000-0000-0000FD5E0000}"/>
    <cellStyle name="Comma [0] 8588" xfId="52965" hidden="1" xr:uid="{00000000-0005-0000-0000-0000FE5E0000}"/>
    <cellStyle name="Comma [0] 8589" xfId="23538" hidden="1" xr:uid="{00000000-0005-0000-0000-0000FF5E0000}"/>
    <cellStyle name="Comma [0] 8589" xfId="52925" hidden="1" xr:uid="{00000000-0005-0000-0000-0000005F0000}"/>
    <cellStyle name="Comma [0] 859" xfId="6131" hidden="1" xr:uid="{00000000-0005-0000-0000-0000015F0000}"/>
    <cellStyle name="Comma [0] 859" xfId="35519" hidden="1" xr:uid="{00000000-0005-0000-0000-0000025F0000}"/>
    <cellStyle name="Comma [0] 8590" xfId="23669" hidden="1" xr:uid="{00000000-0005-0000-0000-0000035F0000}"/>
    <cellStyle name="Comma [0] 8590" xfId="53056" hidden="1" xr:uid="{00000000-0005-0000-0000-0000045F0000}"/>
    <cellStyle name="Comma [0] 8591" xfId="23671" hidden="1" xr:uid="{00000000-0005-0000-0000-0000055F0000}"/>
    <cellStyle name="Comma [0] 8591" xfId="53058" hidden="1" xr:uid="{00000000-0005-0000-0000-0000065F0000}"/>
    <cellStyle name="Comma [0] 8592" xfId="23630" hidden="1" xr:uid="{00000000-0005-0000-0000-0000075F0000}"/>
    <cellStyle name="Comma [0] 8592" xfId="53017" hidden="1" xr:uid="{00000000-0005-0000-0000-0000085F0000}"/>
    <cellStyle name="Comma [0] 8593" xfId="23636" hidden="1" xr:uid="{00000000-0005-0000-0000-0000095F0000}"/>
    <cellStyle name="Comma [0] 8593" xfId="53023" hidden="1" xr:uid="{00000000-0005-0000-0000-00000A5F0000}"/>
    <cellStyle name="Comma [0] 8594" xfId="23537" hidden="1" xr:uid="{00000000-0005-0000-0000-00000B5F0000}"/>
    <cellStyle name="Comma [0] 8594" xfId="52924" hidden="1" xr:uid="{00000000-0005-0000-0000-00000C5F0000}"/>
    <cellStyle name="Comma [0] 8595" xfId="23618" hidden="1" xr:uid="{00000000-0005-0000-0000-00000D5F0000}"/>
    <cellStyle name="Comma [0] 8595" xfId="53005" hidden="1" xr:uid="{00000000-0005-0000-0000-00000E5F0000}"/>
    <cellStyle name="Comma [0] 8596" xfId="23597" hidden="1" xr:uid="{00000000-0005-0000-0000-00000F5F0000}"/>
    <cellStyle name="Comma [0] 8596" xfId="52984" hidden="1" xr:uid="{00000000-0005-0000-0000-0000105F0000}"/>
    <cellStyle name="Comma [0] 8597" xfId="23675" hidden="1" xr:uid="{00000000-0005-0000-0000-0000115F0000}"/>
    <cellStyle name="Comma [0] 8597" xfId="53062" hidden="1" xr:uid="{00000000-0005-0000-0000-0000125F0000}"/>
    <cellStyle name="Comma [0] 8598" xfId="23616" hidden="1" xr:uid="{00000000-0005-0000-0000-0000135F0000}"/>
    <cellStyle name="Comma [0] 8598" xfId="53003" hidden="1" xr:uid="{00000000-0005-0000-0000-0000145F0000}"/>
    <cellStyle name="Comma [0] 8599" xfId="23554" hidden="1" xr:uid="{00000000-0005-0000-0000-0000155F0000}"/>
    <cellStyle name="Comma [0] 8599" xfId="52941" hidden="1" xr:uid="{00000000-0005-0000-0000-0000165F0000}"/>
    <cellStyle name="Comma [0] 86" xfId="4715" hidden="1" xr:uid="{00000000-0005-0000-0000-0000175F0000}"/>
    <cellStyle name="Comma [0] 86" xfId="34103" hidden="1" xr:uid="{00000000-0005-0000-0000-0000185F0000}"/>
    <cellStyle name="Comma [0] 860" xfId="6159" hidden="1" xr:uid="{00000000-0005-0000-0000-0000195F0000}"/>
    <cellStyle name="Comma [0] 860" xfId="35547" hidden="1" xr:uid="{00000000-0005-0000-0000-00001A5F0000}"/>
    <cellStyle name="Comma [0] 8600" xfId="23682" hidden="1" xr:uid="{00000000-0005-0000-0000-00001B5F0000}"/>
    <cellStyle name="Comma [0] 8600" xfId="53069" hidden="1" xr:uid="{00000000-0005-0000-0000-00001C5F0000}"/>
    <cellStyle name="Comma [0] 8601" xfId="23684" hidden="1" xr:uid="{00000000-0005-0000-0000-00001D5F0000}"/>
    <cellStyle name="Comma [0] 8601" xfId="53071" hidden="1" xr:uid="{00000000-0005-0000-0000-00001E5F0000}"/>
    <cellStyle name="Comma [0] 8602" xfId="23648" hidden="1" xr:uid="{00000000-0005-0000-0000-00001F5F0000}"/>
    <cellStyle name="Comma [0] 8602" xfId="53035" hidden="1" xr:uid="{00000000-0005-0000-0000-0000205F0000}"/>
    <cellStyle name="Comma [0] 8603" xfId="23653" hidden="1" xr:uid="{00000000-0005-0000-0000-0000215F0000}"/>
    <cellStyle name="Comma [0] 8603" xfId="53040" hidden="1" xr:uid="{00000000-0005-0000-0000-0000225F0000}"/>
    <cellStyle name="Comma [0] 8604" xfId="22264" hidden="1" xr:uid="{00000000-0005-0000-0000-0000235F0000}"/>
    <cellStyle name="Comma [0] 8604" xfId="51651" hidden="1" xr:uid="{00000000-0005-0000-0000-0000245F0000}"/>
    <cellStyle name="Comma [0] 8605" xfId="23637" hidden="1" xr:uid="{00000000-0005-0000-0000-0000255F0000}"/>
    <cellStyle name="Comma [0] 8605" xfId="53024" hidden="1" xr:uid="{00000000-0005-0000-0000-0000265F0000}"/>
    <cellStyle name="Comma [0] 8606" xfId="23542" hidden="1" xr:uid="{00000000-0005-0000-0000-0000275F0000}"/>
    <cellStyle name="Comma [0] 8606" xfId="52929" hidden="1" xr:uid="{00000000-0005-0000-0000-0000285F0000}"/>
    <cellStyle name="Comma [0] 8607" xfId="23688" hidden="1" xr:uid="{00000000-0005-0000-0000-0000295F0000}"/>
    <cellStyle name="Comma [0] 8607" xfId="53075" hidden="1" xr:uid="{00000000-0005-0000-0000-00002A5F0000}"/>
    <cellStyle name="Comma [0] 8608" xfId="23635" hidden="1" xr:uid="{00000000-0005-0000-0000-00002B5F0000}"/>
    <cellStyle name="Comma [0] 8608" xfId="53022" hidden="1" xr:uid="{00000000-0005-0000-0000-00002C5F0000}"/>
    <cellStyle name="Comma [0] 8609" xfId="23574" hidden="1" xr:uid="{00000000-0005-0000-0000-00002D5F0000}"/>
    <cellStyle name="Comma [0] 8609" xfId="52961" hidden="1" xr:uid="{00000000-0005-0000-0000-00002E5F0000}"/>
    <cellStyle name="Comma [0] 861" xfId="6122" hidden="1" xr:uid="{00000000-0005-0000-0000-00002F5F0000}"/>
    <cellStyle name="Comma [0] 861" xfId="35510" hidden="1" xr:uid="{00000000-0005-0000-0000-0000305F0000}"/>
    <cellStyle name="Comma [0] 8610" xfId="23692" hidden="1" xr:uid="{00000000-0005-0000-0000-0000315F0000}"/>
    <cellStyle name="Comma [0] 8610" xfId="53079" hidden="1" xr:uid="{00000000-0005-0000-0000-0000325F0000}"/>
    <cellStyle name="Comma [0] 8611" xfId="23694" hidden="1" xr:uid="{00000000-0005-0000-0000-0000335F0000}"/>
    <cellStyle name="Comma [0] 8611" xfId="53081" hidden="1" xr:uid="{00000000-0005-0000-0000-0000345F0000}"/>
    <cellStyle name="Comma [0] 8612" xfId="23662" hidden="1" xr:uid="{00000000-0005-0000-0000-0000355F0000}"/>
    <cellStyle name="Comma [0] 8612" xfId="53049" hidden="1" xr:uid="{00000000-0005-0000-0000-0000365F0000}"/>
    <cellStyle name="Comma [0] 8613" xfId="23666" hidden="1" xr:uid="{00000000-0005-0000-0000-0000375F0000}"/>
    <cellStyle name="Comma [0] 8613" xfId="53053" hidden="1" xr:uid="{00000000-0005-0000-0000-0000385F0000}"/>
    <cellStyle name="Comma [0] 8614" xfId="23556" hidden="1" xr:uid="{00000000-0005-0000-0000-0000395F0000}"/>
    <cellStyle name="Comma [0] 8614" xfId="52943" hidden="1" xr:uid="{00000000-0005-0000-0000-00003A5F0000}"/>
    <cellStyle name="Comma [0] 8615" xfId="23654" hidden="1" xr:uid="{00000000-0005-0000-0000-00003B5F0000}"/>
    <cellStyle name="Comma [0] 8615" xfId="53041" hidden="1" xr:uid="{00000000-0005-0000-0000-00003C5F0000}"/>
    <cellStyle name="Comma [0] 8616" xfId="23546" hidden="1" xr:uid="{00000000-0005-0000-0000-00003D5F0000}"/>
    <cellStyle name="Comma [0] 8616" xfId="52933" hidden="1" xr:uid="{00000000-0005-0000-0000-00003E5F0000}"/>
    <cellStyle name="Comma [0] 8617" xfId="23698" hidden="1" xr:uid="{00000000-0005-0000-0000-00003F5F0000}"/>
    <cellStyle name="Comma [0] 8617" xfId="53085" hidden="1" xr:uid="{00000000-0005-0000-0000-0000405F0000}"/>
    <cellStyle name="Comma [0] 8618" xfId="23652" hidden="1" xr:uid="{00000000-0005-0000-0000-0000415F0000}"/>
    <cellStyle name="Comma [0] 8618" xfId="53039" hidden="1" xr:uid="{00000000-0005-0000-0000-0000425F0000}"/>
    <cellStyle name="Comma [0] 8619" xfId="23621" hidden="1" xr:uid="{00000000-0005-0000-0000-0000435F0000}"/>
    <cellStyle name="Comma [0] 8619" xfId="53008" hidden="1" xr:uid="{00000000-0005-0000-0000-0000445F0000}"/>
    <cellStyle name="Comma [0] 862" xfId="6082" hidden="1" xr:uid="{00000000-0005-0000-0000-0000455F0000}"/>
    <cellStyle name="Comma [0] 862" xfId="35470" hidden="1" xr:uid="{00000000-0005-0000-0000-0000465F0000}"/>
    <cellStyle name="Comma [0] 8620" xfId="23702" hidden="1" xr:uid="{00000000-0005-0000-0000-0000475F0000}"/>
    <cellStyle name="Comma [0] 8620" xfId="53089" hidden="1" xr:uid="{00000000-0005-0000-0000-0000485F0000}"/>
    <cellStyle name="Comma [0] 8621" xfId="23704" hidden="1" xr:uid="{00000000-0005-0000-0000-0000495F0000}"/>
    <cellStyle name="Comma [0] 8621" xfId="53091" hidden="1" xr:uid="{00000000-0005-0000-0000-00004A5F0000}"/>
    <cellStyle name="Comma [0] 8622" xfId="23690" hidden="1" xr:uid="{00000000-0005-0000-0000-00004B5F0000}"/>
    <cellStyle name="Comma [0] 8622" xfId="53077" hidden="1" xr:uid="{00000000-0005-0000-0000-00004C5F0000}"/>
    <cellStyle name="Comma [0] 8623" xfId="23677" hidden="1" xr:uid="{00000000-0005-0000-0000-00004D5F0000}"/>
    <cellStyle name="Comma [0] 8623" xfId="53064" hidden="1" xr:uid="{00000000-0005-0000-0000-00004E5F0000}"/>
    <cellStyle name="Comma [0] 8624" xfId="23701" hidden="1" xr:uid="{00000000-0005-0000-0000-00004F5F0000}"/>
    <cellStyle name="Comma [0] 8624" xfId="53088" hidden="1" xr:uid="{00000000-0005-0000-0000-0000505F0000}"/>
    <cellStyle name="Comma [0] 8625" xfId="23667" hidden="1" xr:uid="{00000000-0005-0000-0000-0000515F0000}"/>
    <cellStyle name="Comma [0] 8625" xfId="53054" hidden="1" xr:uid="{00000000-0005-0000-0000-0000525F0000}"/>
    <cellStyle name="Comma [0] 8626" xfId="23639" hidden="1" xr:uid="{00000000-0005-0000-0000-0000535F0000}"/>
    <cellStyle name="Comma [0] 8626" xfId="53026" hidden="1" xr:uid="{00000000-0005-0000-0000-0000545F0000}"/>
    <cellStyle name="Comma [0] 8627" xfId="23706" hidden="1" xr:uid="{00000000-0005-0000-0000-0000555F0000}"/>
    <cellStyle name="Comma [0] 8627" xfId="53093" hidden="1" xr:uid="{00000000-0005-0000-0000-0000565F0000}"/>
    <cellStyle name="Comma [0] 8628" xfId="23663" hidden="1" xr:uid="{00000000-0005-0000-0000-0000575F0000}"/>
    <cellStyle name="Comma [0] 8628" xfId="53050" hidden="1" xr:uid="{00000000-0005-0000-0000-0000585F0000}"/>
    <cellStyle name="Comma [0] 8629" xfId="23697" hidden="1" xr:uid="{00000000-0005-0000-0000-0000595F0000}"/>
    <cellStyle name="Comma [0] 8629" xfId="53084" hidden="1" xr:uid="{00000000-0005-0000-0000-00005A5F0000}"/>
    <cellStyle name="Comma [0] 863" xfId="6161" hidden="1" xr:uid="{00000000-0005-0000-0000-00005B5F0000}"/>
    <cellStyle name="Comma [0] 863" xfId="35549" hidden="1" xr:uid="{00000000-0005-0000-0000-00005C5F0000}"/>
    <cellStyle name="Comma [0] 8630" xfId="23710" hidden="1" xr:uid="{00000000-0005-0000-0000-00005D5F0000}"/>
    <cellStyle name="Comma [0] 8630" xfId="53097" hidden="1" xr:uid="{00000000-0005-0000-0000-00005E5F0000}"/>
    <cellStyle name="Comma [0] 8631" xfId="23712" hidden="1" xr:uid="{00000000-0005-0000-0000-00005F5F0000}"/>
    <cellStyle name="Comma [0] 8631" xfId="53099" hidden="1" xr:uid="{00000000-0005-0000-0000-0000605F0000}"/>
    <cellStyle name="Comma [0] 8632" xfId="23580" hidden="1" xr:uid="{00000000-0005-0000-0000-0000615F0000}"/>
    <cellStyle name="Comma [0] 8632" xfId="52967" hidden="1" xr:uid="{00000000-0005-0000-0000-0000625F0000}"/>
    <cellStyle name="Comma [0] 8633" xfId="23700" hidden="1" xr:uid="{00000000-0005-0000-0000-0000635F0000}"/>
    <cellStyle name="Comma [0] 8633" xfId="53087" hidden="1" xr:uid="{00000000-0005-0000-0000-0000645F0000}"/>
    <cellStyle name="Comma [0] 8634" xfId="23640" hidden="1" xr:uid="{00000000-0005-0000-0000-0000655F0000}"/>
    <cellStyle name="Comma [0] 8634" xfId="53027" hidden="1" xr:uid="{00000000-0005-0000-0000-0000665F0000}"/>
    <cellStyle name="Comma [0] 8635" xfId="23674" hidden="1" xr:uid="{00000000-0005-0000-0000-0000675F0000}"/>
    <cellStyle name="Comma [0] 8635" xfId="53061" hidden="1" xr:uid="{00000000-0005-0000-0000-0000685F0000}"/>
    <cellStyle name="Comma [0] 8636" xfId="23687" hidden="1" xr:uid="{00000000-0005-0000-0000-0000695F0000}"/>
    <cellStyle name="Comma [0] 8636" xfId="53074" hidden="1" xr:uid="{00000000-0005-0000-0000-00006A5F0000}"/>
    <cellStyle name="Comma [0] 8637" xfId="23715" hidden="1" xr:uid="{00000000-0005-0000-0000-00006B5F0000}"/>
    <cellStyle name="Comma [0] 8637" xfId="53102" hidden="1" xr:uid="{00000000-0005-0000-0000-00006C5F0000}"/>
    <cellStyle name="Comma [0] 8638" xfId="23678" hidden="1" xr:uid="{00000000-0005-0000-0000-00006D5F0000}"/>
    <cellStyle name="Comma [0] 8638" xfId="53065" hidden="1" xr:uid="{00000000-0005-0000-0000-00006E5F0000}"/>
    <cellStyle name="Comma [0] 8639" xfId="23638" hidden="1" xr:uid="{00000000-0005-0000-0000-00006F5F0000}"/>
    <cellStyle name="Comma [0] 8639" xfId="53025" hidden="1" xr:uid="{00000000-0005-0000-0000-0000705F0000}"/>
    <cellStyle name="Comma [0] 864" xfId="6163" hidden="1" xr:uid="{00000000-0005-0000-0000-0000715F0000}"/>
    <cellStyle name="Comma [0] 864" xfId="35551" hidden="1" xr:uid="{00000000-0005-0000-0000-0000725F0000}"/>
    <cellStyle name="Comma [0] 8640" xfId="23717" hidden="1" xr:uid="{00000000-0005-0000-0000-0000735F0000}"/>
    <cellStyle name="Comma [0] 8640" xfId="53104" hidden="1" xr:uid="{00000000-0005-0000-0000-0000745F0000}"/>
    <cellStyle name="Comma [0] 8641" xfId="23719" hidden="1" xr:uid="{00000000-0005-0000-0000-0000755F0000}"/>
    <cellStyle name="Comma [0] 8641" xfId="53106" hidden="1" xr:uid="{00000000-0005-0000-0000-0000765F0000}"/>
    <cellStyle name="Comma [0] 8642" xfId="23779" hidden="1" xr:uid="{00000000-0005-0000-0000-0000775F0000}"/>
    <cellStyle name="Comma [0] 8642" xfId="53166" hidden="1" xr:uid="{00000000-0005-0000-0000-0000785F0000}"/>
    <cellStyle name="Comma [0] 8643" xfId="23798" hidden="1" xr:uid="{00000000-0005-0000-0000-0000795F0000}"/>
    <cellStyle name="Comma [0] 8643" xfId="53185" hidden="1" xr:uid="{00000000-0005-0000-0000-00007A5F0000}"/>
    <cellStyle name="Comma [0] 8644" xfId="23805" hidden="1" xr:uid="{00000000-0005-0000-0000-00007B5F0000}"/>
    <cellStyle name="Comma [0] 8644" xfId="53192" hidden="1" xr:uid="{00000000-0005-0000-0000-00007C5F0000}"/>
    <cellStyle name="Comma [0] 8645" xfId="23812" hidden="1" xr:uid="{00000000-0005-0000-0000-00007D5F0000}"/>
    <cellStyle name="Comma [0] 8645" xfId="53199" hidden="1" xr:uid="{00000000-0005-0000-0000-00007E5F0000}"/>
    <cellStyle name="Comma [0] 8646" xfId="23817" hidden="1" xr:uid="{00000000-0005-0000-0000-00007F5F0000}"/>
    <cellStyle name="Comma [0] 8646" xfId="53204" hidden="1" xr:uid="{00000000-0005-0000-0000-0000805F0000}"/>
    <cellStyle name="Comma [0] 8647" xfId="23804" hidden="1" xr:uid="{00000000-0005-0000-0000-0000815F0000}"/>
    <cellStyle name="Comma [0] 8647" xfId="53191" hidden="1" xr:uid="{00000000-0005-0000-0000-0000825F0000}"/>
    <cellStyle name="Comma [0] 8648" xfId="23809" hidden="1" xr:uid="{00000000-0005-0000-0000-0000835F0000}"/>
    <cellStyle name="Comma [0] 8648" xfId="53196" hidden="1" xr:uid="{00000000-0005-0000-0000-0000845F0000}"/>
    <cellStyle name="Comma [0] 8649" xfId="23821" hidden="1" xr:uid="{00000000-0005-0000-0000-0000855F0000}"/>
    <cellStyle name="Comma [0] 8649" xfId="53208" hidden="1" xr:uid="{00000000-0005-0000-0000-0000865F0000}"/>
    <cellStyle name="Comma [0] 865" xfId="5516" hidden="1" xr:uid="{00000000-0005-0000-0000-0000875F0000}"/>
    <cellStyle name="Comma [0] 865" xfId="34904" hidden="1" xr:uid="{00000000-0005-0000-0000-0000885F0000}"/>
    <cellStyle name="Comma [0] 8650" xfId="23823" hidden="1" xr:uid="{00000000-0005-0000-0000-0000895F0000}"/>
    <cellStyle name="Comma [0] 8650" xfId="53210" hidden="1" xr:uid="{00000000-0005-0000-0000-00008A5F0000}"/>
    <cellStyle name="Comma [0] 8651" xfId="23794" hidden="1" xr:uid="{00000000-0005-0000-0000-00008B5F0000}"/>
    <cellStyle name="Comma [0] 8651" xfId="53181" hidden="1" xr:uid="{00000000-0005-0000-0000-00008C5F0000}"/>
    <cellStyle name="Comma [0] 8652" xfId="23783" hidden="1" xr:uid="{00000000-0005-0000-0000-00008D5F0000}"/>
    <cellStyle name="Comma [0] 8652" xfId="53170" hidden="1" xr:uid="{00000000-0005-0000-0000-00008E5F0000}"/>
    <cellStyle name="Comma [0] 8653" xfId="23834" hidden="1" xr:uid="{00000000-0005-0000-0000-00008F5F0000}"/>
    <cellStyle name="Comma [0] 8653" xfId="53221" hidden="1" xr:uid="{00000000-0005-0000-0000-0000905F0000}"/>
    <cellStyle name="Comma [0] 8654" xfId="23843" hidden="1" xr:uid="{00000000-0005-0000-0000-0000915F0000}"/>
    <cellStyle name="Comma [0] 8654" xfId="53230" hidden="1" xr:uid="{00000000-0005-0000-0000-0000925F0000}"/>
    <cellStyle name="Comma [0] 8655" xfId="23854" hidden="1" xr:uid="{00000000-0005-0000-0000-0000935F0000}"/>
    <cellStyle name="Comma [0] 8655" xfId="53241" hidden="1" xr:uid="{00000000-0005-0000-0000-0000945F0000}"/>
    <cellStyle name="Comma [0] 8656" xfId="23860" hidden="1" xr:uid="{00000000-0005-0000-0000-0000955F0000}"/>
    <cellStyle name="Comma [0] 8656" xfId="53247" hidden="1" xr:uid="{00000000-0005-0000-0000-0000965F0000}"/>
    <cellStyle name="Comma [0] 8657" xfId="23842" hidden="1" xr:uid="{00000000-0005-0000-0000-0000975F0000}"/>
    <cellStyle name="Comma [0] 8657" xfId="53229" hidden="1" xr:uid="{00000000-0005-0000-0000-0000985F0000}"/>
    <cellStyle name="Comma [0] 8658" xfId="23852" hidden="1" xr:uid="{00000000-0005-0000-0000-0000995F0000}"/>
    <cellStyle name="Comma [0] 8658" xfId="53239" hidden="1" xr:uid="{00000000-0005-0000-0000-00009A5F0000}"/>
    <cellStyle name="Comma [0] 8659" xfId="23872" hidden="1" xr:uid="{00000000-0005-0000-0000-00009B5F0000}"/>
    <cellStyle name="Comma [0] 8659" xfId="53259" hidden="1" xr:uid="{00000000-0005-0000-0000-00009C5F0000}"/>
    <cellStyle name="Comma [0] 866" xfId="5472" hidden="1" xr:uid="{00000000-0005-0000-0000-00009D5F0000}"/>
    <cellStyle name="Comma [0] 866" xfId="34860" hidden="1" xr:uid="{00000000-0005-0000-0000-00009E5F0000}"/>
    <cellStyle name="Comma [0] 8660" xfId="23874" hidden="1" xr:uid="{00000000-0005-0000-0000-00009F5F0000}"/>
    <cellStyle name="Comma [0] 8660" xfId="53261" hidden="1" xr:uid="{00000000-0005-0000-0000-0000A05F0000}"/>
    <cellStyle name="Comma [0] 8661" xfId="23825" hidden="1" xr:uid="{00000000-0005-0000-0000-0000A15F0000}"/>
    <cellStyle name="Comma [0] 8661" xfId="53212" hidden="1" xr:uid="{00000000-0005-0000-0000-0000A25F0000}"/>
    <cellStyle name="Comma [0] 8662" xfId="23786" hidden="1" xr:uid="{00000000-0005-0000-0000-0000A35F0000}"/>
    <cellStyle name="Comma [0] 8662" xfId="53173" hidden="1" xr:uid="{00000000-0005-0000-0000-0000A45F0000}"/>
    <cellStyle name="Comma [0] 8663" xfId="23828" hidden="1" xr:uid="{00000000-0005-0000-0000-0000A55F0000}"/>
    <cellStyle name="Comma [0] 8663" xfId="53215" hidden="1" xr:uid="{00000000-0005-0000-0000-0000A65F0000}"/>
    <cellStyle name="Comma [0] 8664" xfId="23791" hidden="1" xr:uid="{00000000-0005-0000-0000-0000A75F0000}"/>
    <cellStyle name="Comma [0] 8664" xfId="53178" hidden="1" xr:uid="{00000000-0005-0000-0000-0000A85F0000}"/>
    <cellStyle name="Comma [0] 8665" xfId="23793" hidden="1" xr:uid="{00000000-0005-0000-0000-0000A95F0000}"/>
    <cellStyle name="Comma [0] 8665" xfId="53180" hidden="1" xr:uid="{00000000-0005-0000-0000-0000AA5F0000}"/>
    <cellStyle name="Comma [0] 8666" xfId="23879" hidden="1" xr:uid="{00000000-0005-0000-0000-0000AB5F0000}"/>
    <cellStyle name="Comma [0] 8666" xfId="53266" hidden="1" xr:uid="{00000000-0005-0000-0000-0000AC5F0000}"/>
    <cellStyle name="Comma [0] 8667" xfId="23782" hidden="1" xr:uid="{00000000-0005-0000-0000-0000AD5F0000}"/>
    <cellStyle name="Comma [0] 8667" xfId="53169" hidden="1" xr:uid="{00000000-0005-0000-0000-0000AE5F0000}"/>
    <cellStyle name="Comma [0] 8668" xfId="23790" hidden="1" xr:uid="{00000000-0005-0000-0000-0000AF5F0000}"/>
    <cellStyle name="Comma [0] 8668" xfId="53177" hidden="1" xr:uid="{00000000-0005-0000-0000-0000B05F0000}"/>
    <cellStyle name="Comma [0] 8669" xfId="23891" hidden="1" xr:uid="{00000000-0005-0000-0000-0000B15F0000}"/>
    <cellStyle name="Comma [0] 8669" xfId="53278" hidden="1" xr:uid="{00000000-0005-0000-0000-0000B25F0000}"/>
    <cellStyle name="Comma [0] 867" xfId="6169" hidden="1" xr:uid="{00000000-0005-0000-0000-0000B35F0000}"/>
    <cellStyle name="Comma [0] 867" xfId="35557" hidden="1" xr:uid="{00000000-0005-0000-0000-0000B45F0000}"/>
    <cellStyle name="Comma [0] 8670" xfId="23893" hidden="1" xr:uid="{00000000-0005-0000-0000-0000B55F0000}"/>
    <cellStyle name="Comma [0] 8670" xfId="53280" hidden="1" xr:uid="{00000000-0005-0000-0000-0000B65F0000}"/>
    <cellStyle name="Comma [0] 8671" xfId="23882" hidden="1" xr:uid="{00000000-0005-0000-0000-0000B75F0000}"/>
    <cellStyle name="Comma [0] 8671" xfId="53269" hidden="1" xr:uid="{00000000-0005-0000-0000-0000B85F0000}"/>
    <cellStyle name="Comma [0] 8672" xfId="23890" hidden="1" xr:uid="{00000000-0005-0000-0000-0000B95F0000}"/>
    <cellStyle name="Comma [0] 8672" xfId="53277" hidden="1" xr:uid="{00000000-0005-0000-0000-0000BA5F0000}"/>
    <cellStyle name="Comma [0] 8673" xfId="23788" hidden="1" xr:uid="{00000000-0005-0000-0000-0000BB5F0000}"/>
    <cellStyle name="Comma [0] 8673" xfId="53175" hidden="1" xr:uid="{00000000-0005-0000-0000-0000BC5F0000}"/>
    <cellStyle name="Comma [0] 8674" xfId="23876" hidden="1" xr:uid="{00000000-0005-0000-0000-0000BD5F0000}"/>
    <cellStyle name="Comma [0] 8674" xfId="53263" hidden="1" xr:uid="{00000000-0005-0000-0000-0000BE5F0000}"/>
    <cellStyle name="Comma [0] 8675" xfId="23909" hidden="1" xr:uid="{00000000-0005-0000-0000-0000BF5F0000}"/>
    <cellStyle name="Comma [0] 8675" xfId="53296" hidden="1" xr:uid="{00000000-0005-0000-0000-0000C05F0000}"/>
    <cellStyle name="Comma [0] 8676" xfId="23917" hidden="1" xr:uid="{00000000-0005-0000-0000-0000C15F0000}"/>
    <cellStyle name="Comma [0] 8676" xfId="53304" hidden="1" xr:uid="{00000000-0005-0000-0000-0000C25F0000}"/>
    <cellStyle name="Comma [0] 8677" xfId="23826" hidden="1" xr:uid="{00000000-0005-0000-0000-0000C35F0000}"/>
    <cellStyle name="Comma [0] 8677" xfId="53213" hidden="1" xr:uid="{00000000-0005-0000-0000-0000C45F0000}"/>
    <cellStyle name="Comma [0] 8678" xfId="23905" hidden="1" xr:uid="{00000000-0005-0000-0000-0000C55F0000}"/>
    <cellStyle name="Comma [0] 8678" xfId="53292" hidden="1" xr:uid="{00000000-0005-0000-0000-0000C65F0000}"/>
    <cellStyle name="Comma [0] 8679" xfId="23926" hidden="1" xr:uid="{00000000-0005-0000-0000-0000C75F0000}"/>
    <cellStyle name="Comma [0] 8679" xfId="53313" hidden="1" xr:uid="{00000000-0005-0000-0000-0000C85F0000}"/>
    <cellStyle name="Comma [0] 868" xfId="6175" hidden="1" xr:uid="{00000000-0005-0000-0000-0000C95F0000}"/>
    <cellStyle name="Comma [0] 868" xfId="35563" hidden="1" xr:uid="{00000000-0005-0000-0000-0000CA5F0000}"/>
    <cellStyle name="Comma [0] 8680" xfId="23928" hidden="1" xr:uid="{00000000-0005-0000-0000-0000CB5F0000}"/>
    <cellStyle name="Comma [0] 8680" xfId="53315" hidden="1" xr:uid="{00000000-0005-0000-0000-0000CC5F0000}"/>
    <cellStyle name="Comma [0] 8681" xfId="23887" hidden="1" xr:uid="{00000000-0005-0000-0000-0000CD5F0000}"/>
    <cellStyle name="Comma [0] 8681" xfId="53274" hidden="1" xr:uid="{00000000-0005-0000-0000-0000CE5F0000}"/>
    <cellStyle name="Comma [0] 8682" xfId="23832" hidden="1" xr:uid="{00000000-0005-0000-0000-0000CF5F0000}"/>
    <cellStyle name="Comma [0] 8682" xfId="53219" hidden="1" xr:uid="{00000000-0005-0000-0000-0000D05F0000}"/>
    <cellStyle name="Comma [0] 8683" xfId="23885" hidden="1" xr:uid="{00000000-0005-0000-0000-0000D15F0000}"/>
    <cellStyle name="Comma [0] 8683" xfId="53272" hidden="1" xr:uid="{00000000-0005-0000-0000-0000D25F0000}"/>
    <cellStyle name="Comma [0] 8684" xfId="23869" hidden="1" xr:uid="{00000000-0005-0000-0000-0000D35F0000}"/>
    <cellStyle name="Comma [0] 8684" xfId="53256" hidden="1" xr:uid="{00000000-0005-0000-0000-0000D45F0000}"/>
    <cellStyle name="Comma [0] 8685" xfId="23865" hidden="1" xr:uid="{00000000-0005-0000-0000-0000D55F0000}"/>
    <cellStyle name="Comma [0] 8685" xfId="53252" hidden="1" xr:uid="{00000000-0005-0000-0000-0000D65F0000}"/>
    <cellStyle name="Comma [0] 8686" xfId="23936" hidden="1" xr:uid="{00000000-0005-0000-0000-0000D75F0000}"/>
    <cellStyle name="Comma [0] 8686" xfId="53323" hidden="1" xr:uid="{00000000-0005-0000-0000-0000D85F0000}"/>
    <cellStyle name="Comma [0] 8687" xfId="23802" hidden="1" xr:uid="{00000000-0005-0000-0000-0000D95F0000}"/>
    <cellStyle name="Comma [0] 8687" xfId="53189" hidden="1" xr:uid="{00000000-0005-0000-0000-0000DA5F0000}"/>
    <cellStyle name="Comma [0] 8688" xfId="23795" hidden="1" xr:uid="{00000000-0005-0000-0000-0000DB5F0000}"/>
    <cellStyle name="Comma [0] 8688" xfId="53182" hidden="1" xr:uid="{00000000-0005-0000-0000-0000DC5F0000}"/>
    <cellStyle name="Comma [0] 8689" xfId="23944" hidden="1" xr:uid="{00000000-0005-0000-0000-0000DD5F0000}"/>
    <cellStyle name="Comma [0] 8689" xfId="53331" hidden="1" xr:uid="{00000000-0005-0000-0000-0000DE5F0000}"/>
    <cellStyle name="Comma [0] 869" xfId="6177" hidden="1" xr:uid="{00000000-0005-0000-0000-0000DF5F0000}"/>
    <cellStyle name="Comma [0] 869" xfId="35565" hidden="1" xr:uid="{00000000-0005-0000-0000-0000E05F0000}"/>
    <cellStyle name="Comma [0] 8690" xfId="23946" hidden="1" xr:uid="{00000000-0005-0000-0000-0000E15F0000}"/>
    <cellStyle name="Comma [0] 8690" xfId="53333" hidden="1" xr:uid="{00000000-0005-0000-0000-0000E25F0000}"/>
    <cellStyle name="Comma [0] 8691" xfId="23895" hidden="1" xr:uid="{00000000-0005-0000-0000-0000E35F0000}"/>
    <cellStyle name="Comma [0] 8691" xfId="53282" hidden="1" xr:uid="{00000000-0005-0000-0000-0000E45F0000}"/>
    <cellStyle name="Comma [0] 8692" xfId="23871" hidden="1" xr:uid="{00000000-0005-0000-0000-0000E55F0000}"/>
    <cellStyle name="Comma [0] 8692" xfId="53258" hidden="1" xr:uid="{00000000-0005-0000-0000-0000E65F0000}"/>
    <cellStyle name="Comma [0] 8693" xfId="23906" hidden="1" xr:uid="{00000000-0005-0000-0000-0000E75F0000}"/>
    <cellStyle name="Comma [0] 8693" xfId="53293" hidden="1" xr:uid="{00000000-0005-0000-0000-0000E85F0000}"/>
    <cellStyle name="Comma [0] 8694" xfId="23838" hidden="1" xr:uid="{00000000-0005-0000-0000-0000E95F0000}"/>
    <cellStyle name="Comma [0] 8694" xfId="53225" hidden="1" xr:uid="{00000000-0005-0000-0000-0000EA5F0000}"/>
    <cellStyle name="Comma [0] 8695" xfId="23908" hidden="1" xr:uid="{00000000-0005-0000-0000-0000EB5F0000}"/>
    <cellStyle name="Comma [0] 8695" xfId="53295" hidden="1" xr:uid="{00000000-0005-0000-0000-0000EC5F0000}"/>
    <cellStyle name="Comma [0] 8696" xfId="23953" hidden="1" xr:uid="{00000000-0005-0000-0000-0000ED5F0000}"/>
    <cellStyle name="Comma [0] 8696" xfId="53340" hidden="1" xr:uid="{00000000-0005-0000-0000-0000EE5F0000}"/>
    <cellStyle name="Comma [0] 8697" xfId="23896" hidden="1" xr:uid="{00000000-0005-0000-0000-0000EF5F0000}"/>
    <cellStyle name="Comma [0] 8697" xfId="53283" hidden="1" xr:uid="{00000000-0005-0000-0000-0000F05F0000}"/>
    <cellStyle name="Comma [0] 8698" xfId="23853" hidden="1" xr:uid="{00000000-0005-0000-0000-0000F15F0000}"/>
    <cellStyle name="Comma [0] 8698" xfId="53240" hidden="1" xr:uid="{00000000-0005-0000-0000-0000F25F0000}"/>
    <cellStyle name="Comma [0] 8699" xfId="23959" hidden="1" xr:uid="{00000000-0005-0000-0000-0000F35F0000}"/>
    <cellStyle name="Comma [0] 8699" xfId="53346" hidden="1" xr:uid="{00000000-0005-0000-0000-0000F45F0000}"/>
    <cellStyle name="Comma [0] 87" xfId="4658" hidden="1" xr:uid="{00000000-0005-0000-0000-0000F55F0000}"/>
    <cellStyle name="Comma [0] 87" xfId="34046" hidden="1" xr:uid="{00000000-0005-0000-0000-0000F65F0000}"/>
    <cellStyle name="Comma [0] 870" xfId="6168" hidden="1" xr:uid="{00000000-0005-0000-0000-0000F75F0000}"/>
    <cellStyle name="Comma [0] 870" xfId="35556" hidden="1" xr:uid="{00000000-0005-0000-0000-0000F85F0000}"/>
    <cellStyle name="Comma [0] 8700" xfId="23961" hidden="1" xr:uid="{00000000-0005-0000-0000-0000F95F0000}"/>
    <cellStyle name="Comma [0] 8700" xfId="53348" hidden="1" xr:uid="{00000000-0005-0000-0000-0000FA5F0000}"/>
    <cellStyle name="Comma [0] 8701" xfId="23914" hidden="1" xr:uid="{00000000-0005-0000-0000-0000FB5F0000}"/>
    <cellStyle name="Comma [0] 8701" xfId="53301" hidden="1" xr:uid="{00000000-0005-0000-0000-0000FC5F0000}"/>
    <cellStyle name="Comma [0] 8702" xfId="23920" hidden="1" xr:uid="{00000000-0005-0000-0000-0000FD5F0000}"/>
    <cellStyle name="Comma [0] 8702" xfId="53307" hidden="1" xr:uid="{00000000-0005-0000-0000-0000FE5F0000}"/>
    <cellStyle name="Comma [0] 8703" xfId="23801" hidden="1" xr:uid="{00000000-0005-0000-0000-0000FF5F0000}"/>
    <cellStyle name="Comma [0] 8703" xfId="53188" hidden="1" xr:uid="{00000000-0005-0000-0000-000000600000}"/>
    <cellStyle name="Comma [0] 8704" xfId="23870" hidden="1" xr:uid="{00000000-0005-0000-0000-000001600000}"/>
    <cellStyle name="Comma [0] 8704" xfId="53257" hidden="1" xr:uid="{00000000-0005-0000-0000-000002600000}"/>
    <cellStyle name="Comma [0] 8705" xfId="23878" hidden="1" xr:uid="{00000000-0005-0000-0000-000003600000}"/>
    <cellStyle name="Comma [0] 8705" xfId="53265" hidden="1" xr:uid="{00000000-0005-0000-0000-000004600000}"/>
    <cellStyle name="Comma [0] 8706" xfId="23967" hidden="1" xr:uid="{00000000-0005-0000-0000-000005600000}"/>
    <cellStyle name="Comma [0] 8706" xfId="53354" hidden="1" xr:uid="{00000000-0005-0000-0000-000006600000}"/>
    <cellStyle name="Comma [0] 8707" xfId="23881" hidden="1" xr:uid="{00000000-0005-0000-0000-000007600000}"/>
    <cellStyle name="Comma [0] 8707" xfId="53268" hidden="1" xr:uid="{00000000-0005-0000-0000-000008600000}"/>
    <cellStyle name="Comma [0] 8708" xfId="23841" hidden="1" xr:uid="{00000000-0005-0000-0000-000009600000}"/>
    <cellStyle name="Comma [0] 8708" xfId="53228" hidden="1" xr:uid="{00000000-0005-0000-0000-00000A600000}"/>
    <cellStyle name="Comma [0] 8709" xfId="23972" hidden="1" xr:uid="{00000000-0005-0000-0000-00000B600000}"/>
    <cellStyle name="Comma [0] 8709" xfId="53359" hidden="1" xr:uid="{00000000-0005-0000-0000-00000C600000}"/>
    <cellStyle name="Comma [0] 871" xfId="6173" hidden="1" xr:uid="{00000000-0005-0000-0000-00000D600000}"/>
    <cellStyle name="Comma [0] 871" xfId="35561" hidden="1" xr:uid="{00000000-0005-0000-0000-00000E600000}"/>
    <cellStyle name="Comma [0] 8710" xfId="23974" hidden="1" xr:uid="{00000000-0005-0000-0000-00000F600000}"/>
    <cellStyle name="Comma [0] 8710" xfId="53361" hidden="1" xr:uid="{00000000-0005-0000-0000-000010600000}"/>
    <cellStyle name="Comma [0] 8711" xfId="23933" hidden="1" xr:uid="{00000000-0005-0000-0000-000011600000}"/>
    <cellStyle name="Comma [0] 8711" xfId="53320" hidden="1" xr:uid="{00000000-0005-0000-0000-000012600000}"/>
    <cellStyle name="Comma [0] 8712" xfId="23939" hidden="1" xr:uid="{00000000-0005-0000-0000-000013600000}"/>
    <cellStyle name="Comma [0] 8712" xfId="53326" hidden="1" xr:uid="{00000000-0005-0000-0000-000014600000}"/>
    <cellStyle name="Comma [0] 8713" xfId="23840" hidden="1" xr:uid="{00000000-0005-0000-0000-000015600000}"/>
    <cellStyle name="Comma [0] 8713" xfId="53227" hidden="1" xr:uid="{00000000-0005-0000-0000-000016600000}"/>
    <cellStyle name="Comma [0] 8714" xfId="23921" hidden="1" xr:uid="{00000000-0005-0000-0000-000017600000}"/>
    <cellStyle name="Comma [0] 8714" xfId="53308" hidden="1" xr:uid="{00000000-0005-0000-0000-000018600000}"/>
    <cellStyle name="Comma [0] 8715" xfId="23900" hidden="1" xr:uid="{00000000-0005-0000-0000-000019600000}"/>
    <cellStyle name="Comma [0] 8715" xfId="53287" hidden="1" xr:uid="{00000000-0005-0000-0000-00001A600000}"/>
    <cellStyle name="Comma [0] 8716" xfId="23978" hidden="1" xr:uid="{00000000-0005-0000-0000-00001B600000}"/>
    <cellStyle name="Comma [0] 8716" xfId="53365" hidden="1" xr:uid="{00000000-0005-0000-0000-00001C600000}"/>
    <cellStyle name="Comma [0] 8717" xfId="23919" hidden="1" xr:uid="{00000000-0005-0000-0000-00001D600000}"/>
    <cellStyle name="Comma [0] 8717" xfId="53306" hidden="1" xr:uid="{00000000-0005-0000-0000-00001E600000}"/>
    <cellStyle name="Comma [0] 8718" xfId="23857" hidden="1" xr:uid="{00000000-0005-0000-0000-00001F600000}"/>
    <cellStyle name="Comma [0] 8718" xfId="53244" hidden="1" xr:uid="{00000000-0005-0000-0000-000020600000}"/>
    <cellStyle name="Comma [0] 8719" xfId="23985" hidden="1" xr:uid="{00000000-0005-0000-0000-000021600000}"/>
    <cellStyle name="Comma [0] 8719" xfId="53372" hidden="1" xr:uid="{00000000-0005-0000-0000-000022600000}"/>
    <cellStyle name="Comma [0] 872" xfId="6179" hidden="1" xr:uid="{00000000-0005-0000-0000-000023600000}"/>
    <cellStyle name="Comma [0] 872" xfId="35567" hidden="1" xr:uid="{00000000-0005-0000-0000-000024600000}"/>
    <cellStyle name="Comma [0] 8720" xfId="23987" hidden="1" xr:uid="{00000000-0005-0000-0000-000025600000}"/>
    <cellStyle name="Comma [0] 8720" xfId="53374" hidden="1" xr:uid="{00000000-0005-0000-0000-000026600000}"/>
    <cellStyle name="Comma [0] 8721" xfId="23951" hidden="1" xr:uid="{00000000-0005-0000-0000-000027600000}"/>
    <cellStyle name="Comma [0] 8721" xfId="53338" hidden="1" xr:uid="{00000000-0005-0000-0000-000028600000}"/>
    <cellStyle name="Comma [0] 8722" xfId="23956" hidden="1" xr:uid="{00000000-0005-0000-0000-000029600000}"/>
    <cellStyle name="Comma [0] 8722" xfId="53343" hidden="1" xr:uid="{00000000-0005-0000-0000-00002A600000}"/>
    <cellStyle name="Comma [0] 8723" xfId="23785" hidden="1" xr:uid="{00000000-0005-0000-0000-00002B600000}"/>
    <cellStyle name="Comma [0] 8723" xfId="53172" hidden="1" xr:uid="{00000000-0005-0000-0000-00002C600000}"/>
    <cellStyle name="Comma [0] 8724" xfId="23940" hidden="1" xr:uid="{00000000-0005-0000-0000-00002D600000}"/>
    <cellStyle name="Comma [0] 8724" xfId="53327" hidden="1" xr:uid="{00000000-0005-0000-0000-00002E600000}"/>
    <cellStyle name="Comma [0] 8725" xfId="23845" hidden="1" xr:uid="{00000000-0005-0000-0000-00002F600000}"/>
    <cellStyle name="Comma [0] 8725" xfId="53232" hidden="1" xr:uid="{00000000-0005-0000-0000-000030600000}"/>
    <cellStyle name="Comma [0] 8726" xfId="23991" hidden="1" xr:uid="{00000000-0005-0000-0000-000031600000}"/>
    <cellStyle name="Comma [0] 8726" xfId="53378" hidden="1" xr:uid="{00000000-0005-0000-0000-000032600000}"/>
    <cellStyle name="Comma [0] 8727" xfId="23938" hidden="1" xr:uid="{00000000-0005-0000-0000-000033600000}"/>
    <cellStyle name="Comma [0] 8727" xfId="53325" hidden="1" xr:uid="{00000000-0005-0000-0000-000034600000}"/>
    <cellStyle name="Comma [0] 8728" xfId="23877" hidden="1" xr:uid="{00000000-0005-0000-0000-000035600000}"/>
    <cellStyle name="Comma [0] 8728" xfId="53264" hidden="1" xr:uid="{00000000-0005-0000-0000-000036600000}"/>
    <cellStyle name="Comma [0] 8729" xfId="23995" hidden="1" xr:uid="{00000000-0005-0000-0000-000037600000}"/>
    <cellStyle name="Comma [0] 8729" xfId="53382" hidden="1" xr:uid="{00000000-0005-0000-0000-000038600000}"/>
    <cellStyle name="Comma [0] 873" xfId="6181" hidden="1" xr:uid="{00000000-0005-0000-0000-000039600000}"/>
    <cellStyle name="Comma [0] 873" xfId="35569" hidden="1" xr:uid="{00000000-0005-0000-0000-00003A600000}"/>
    <cellStyle name="Comma [0] 8730" xfId="23997" hidden="1" xr:uid="{00000000-0005-0000-0000-00003B600000}"/>
    <cellStyle name="Comma [0] 8730" xfId="53384" hidden="1" xr:uid="{00000000-0005-0000-0000-00003C600000}"/>
    <cellStyle name="Comma [0] 8731" xfId="23965" hidden="1" xr:uid="{00000000-0005-0000-0000-00003D600000}"/>
    <cellStyle name="Comma [0] 8731" xfId="53352" hidden="1" xr:uid="{00000000-0005-0000-0000-00003E600000}"/>
    <cellStyle name="Comma [0] 8732" xfId="23969" hidden="1" xr:uid="{00000000-0005-0000-0000-00003F600000}"/>
    <cellStyle name="Comma [0] 8732" xfId="53356" hidden="1" xr:uid="{00000000-0005-0000-0000-000040600000}"/>
    <cellStyle name="Comma [0] 8733" xfId="23859" hidden="1" xr:uid="{00000000-0005-0000-0000-000041600000}"/>
    <cellStyle name="Comma [0] 8733" xfId="53246" hidden="1" xr:uid="{00000000-0005-0000-0000-000042600000}"/>
    <cellStyle name="Comma [0] 8734" xfId="23957" hidden="1" xr:uid="{00000000-0005-0000-0000-000043600000}"/>
    <cellStyle name="Comma [0] 8734" xfId="53344" hidden="1" xr:uid="{00000000-0005-0000-0000-000044600000}"/>
    <cellStyle name="Comma [0] 8735" xfId="23849" hidden="1" xr:uid="{00000000-0005-0000-0000-000045600000}"/>
    <cellStyle name="Comma [0] 8735" xfId="53236" hidden="1" xr:uid="{00000000-0005-0000-0000-000046600000}"/>
    <cellStyle name="Comma [0] 8736" xfId="24001" hidden="1" xr:uid="{00000000-0005-0000-0000-000047600000}"/>
    <cellStyle name="Comma [0] 8736" xfId="53388" hidden="1" xr:uid="{00000000-0005-0000-0000-000048600000}"/>
    <cellStyle name="Comma [0] 8737" xfId="23955" hidden="1" xr:uid="{00000000-0005-0000-0000-000049600000}"/>
    <cellStyle name="Comma [0] 8737" xfId="53342" hidden="1" xr:uid="{00000000-0005-0000-0000-00004A600000}"/>
    <cellStyle name="Comma [0] 8738" xfId="23924" hidden="1" xr:uid="{00000000-0005-0000-0000-00004B600000}"/>
    <cellStyle name="Comma [0] 8738" xfId="53311" hidden="1" xr:uid="{00000000-0005-0000-0000-00004C600000}"/>
    <cellStyle name="Comma [0] 8739" xfId="24005" hidden="1" xr:uid="{00000000-0005-0000-0000-00004D600000}"/>
    <cellStyle name="Comma [0] 8739" xfId="53392" hidden="1" xr:uid="{00000000-0005-0000-0000-00004E600000}"/>
    <cellStyle name="Comma [0] 874" xfId="5473" hidden="1" xr:uid="{00000000-0005-0000-0000-00004F600000}"/>
    <cellStyle name="Comma [0] 874" xfId="34861" hidden="1" xr:uid="{00000000-0005-0000-0000-000050600000}"/>
    <cellStyle name="Comma [0] 8740" xfId="24007" hidden="1" xr:uid="{00000000-0005-0000-0000-000051600000}"/>
    <cellStyle name="Comma [0] 8740" xfId="53394" hidden="1" xr:uid="{00000000-0005-0000-0000-000052600000}"/>
    <cellStyle name="Comma [0] 8741" xfId="23993" hidden="1" xr:uid="{00000000-0005-0000-0000-000053600000}"/>
    <cellStyle name="Comma [0] 8741" xfId="53380" hidden="1" xr:uid="{00000000-0005-0000-0000-000054600000}"/>
    <cellStyle name="Comma [0] 8742" xfId="23980" hidden="1" xr:uid="{00000000-0005-0000-0000-000055600000}"/>
    <cellStyle name="Comma [0] 8742" xfId="53367" hidden="1" xr:uid="{00000000-0005-0000-0000-000056600000}"/>
    <cellStyle name="Comma [0] 8743" xfId="24004" hidden="1" xr:uid="{00000000-0005-0000-0000-000057600000}"/>
    <cellStyle name="Comma [0] 8743" xfId="53391" hidden="1" xr:uid="{00000000-0005-0000-0000-000058600000}"/>
    <cellStyle name="Comma [0] 8744" xfId="23970" hidden="1" xr:uid="{00000000-0005-0000-0000-000059600000}"/>
    <cellStyle name="Comma [0] 8744" xfId="53357" hidden="1" xr:uid="{00000000-0005-0000-0000-00005A600000}"/>
    <cellStyle name="Comma [0] 8745" xfId="23942" hidden="1" xr:uid="{00000000-0005-0000-0000-00005B600000}"/>
    <cellStyle name="Comma [0] 8745" xfId="53329" hidden="1" xr:uid="{00000000-0005-0000-0000-00005C600000}"/>
    <cellStyle name="Comma [0] 8746" xfId="24009" hidden="1" xr:uid="{00000000-0005-0000-0000-00005D600000}"/>
    <cellStyle name="Comma [0] 8746" xfId="53396" hidden="1" xr:uid="{00000000-0005-0000-0000-00005E600000}"/>
    <cellStyle name="Comma [0] 8747" xfId="23966" hidden="1" xr:uid="{00000000-0005-0000-0000-00005F600000}"/>
    <cellStyle name="Comma [0] 8747" xfId="53353" hidden="1" xr:uid="{00000000-0005-0000-0000-000060600000}"/>
    <cellStyle name="Comma [0] 8748" xfId="24000" hidden="1" xr:uid="{00000000-0005-0000-0000-000061600000}"/>
    <cellStyle name="Comma [0] 8748" xfId="53387" hidden="1" xr:uid="{00000000-0005-0000-0000-000062600000}"/>
    <cellStyle name="Comma [0] 8749" xfId="24013" hidden="1" xr:uid="{00000000-0005-0000-0000-000063600000}"/>
    <cellStyle name="Comma [0] 8749" xfId="53400" hidden="1" xr:uid="{00000000-0005-0000-0000-000064600000}"/>
    <cellStyle name="Comma [0] 875" xfId="5451" hidden="1" xr:uid="{00000000-0005-0000-0000-000065600000}"/>
    <cellStyle name="Comma [0] 875" xfId="34839" hidden="1" xr:uid="{00000000-0005-0000-0000-000066600000}"/>
    <cellStyle name="Comma [0] 8750" xfId="24015" hidden="1" xr:uid="{00000000-0005-0000-0000-000067600000}"/>
    <cellStyle name="Comma [0] 8750" xfId="53402" hidden="1" xr:uid="{00000000-0005-0000-0000-000068600000}"/>
    <cellStyle name="Comma [0] 8751" xfId="23883" hidden="1" xr:uid="{00000000-0005-0000-0000-000069600000}"/>
    <cellStyle name="Comma [0] 8751" xfId="53270" hidden="1" xr:uid="{00000000-0005-0000-0000-00006A600000}"/>
    <cellStyle name="Comma [0] 8752" xfId="24003" hidden="1" xr:uid="{00000000-0005-0000-0000-00006B600000}"/>
    <cellStyle name="Comma [0] 8752" xfId="53390" hidden="1" xr:uid="{00000000-0005-0000-0000-00006C600000}"/>
    <cellStyle name="Comma [0] 8753" xfId="23943" hidden="1" xr:uid="{00000000-0005-0000-0000-00006D600000}"/>
    <cellStyle name="Comma [0] 8753" xfId="53330" hidden="1" xr:uid="{00000000-0005-0000-0000-00006E600000}"/>
    <cellStyle name="Comma [0] 8754" xfId="23977" hidden="1" xr:uid="{00000000-0005-0000-0000-00006F600000}"/>
    <cellStyle name="Comma [0] 8754" xfId="53364" hidden="1" xr:uid="{00000000-0005-0000-0000-000070600000}"/>
    <cellStyle name="Comma [0] 8755" xfId="23990" hidden="1" xr:uid="{00000000-0005-0000-0000-000071600000}"/>
    <cellStyle name="Comma [0] 8755" xfId="53377" hidden="1" xr:uid="{00000000-0005-0000-0000-000072600000}"/>
    <cellStyle name="Comma [0] 8756" xfId="24018" hidden="1" xr:uid="{00000000-0005-0000-0000-000073600000}"/>
    <cellStyle name="Comma [0] 8756" xfId="53405" hidden="1" xr:uid="{00000000-0005-0000-0000-000074600000}"/>
    <cellStyle name="Comma [0] 8757" xfId="23981" hidden="1" xr:uid="{00000000-0005-0000-0000-000075600000}"/>
    <cellStyle name="Comma [0] 8757" xfId="53368" hidden="1" xr:uid="{00000000-0005-0000-0000-000076600000}"/>
    <cellStyle name="Comma [0] 8758" xfId="23941" hidden="1" xr:uid="{00000000-0005-0000-0000-000077600000}"/>
    <cellStyle name="Comma [0] 8758" xfId="53328" hidden="1" xr:uid="{00000000-0005-0000-0000-000078600000}"/>
    <cellStyle name="Comma [0] 8759" xfId="24021" hidden="1" xr:uid="{00000000-0005-0000-0000-000079600000}"/>
    <cellStyle name="Comma [0] 8759" xfId="53408" hidden="1" xr:uid="{00000000-0005-0000-0000-00007A600000}"/>
    <cellStyle name="Comma [0] 876" xfId="6192" hidden="1" xr:uid="{00000000-0005-0000-0000-00007B600000}"/>
    <cellStyle name="Comma [0] 876" xfId="35580" hidden="1" xr:uid="{00000000-0005-0000-0000-00007C600000}"/>
    <cellStyle name="Comma [0] 8760" xfId="24023" hidden="1" xr:uid="{00000000-0005-0000-0000-00007D600000}"/>
    <cellStyle name="Comma [0] 8760" xfId="53410" hidden="1" xr:uid="{00000000-0005-0000-0000-00007E600000}"/>
    <cellStyle name="Comma [0] 8761" xfId="23742" hidden="1" xr:uid="{00000000-0005-0000-0000-00007F600000}"/>
    <cellStyle name="Comma [0] 8761" xfId="53129" hidden="1" xr:uid="{00000000-0005-0000-0000-000080600000}"/>
    <cellStyle name="Comma [0] 8762" xfId="23724" hidden="1" xr:uid="{00000000-0005-0000-0000-000081600000}"/>
    <cellStyle name="Comma [0] 8762" xfId="53111" hidden="1" xr:uid="{00000000-0005-0000-0000-000082600000}"/>
    <cellStyle name="Comma [0] 8763" xfId="24027" hidden="1" xr:uid="{00000000-0005-0000-0000-000083600000}"/>
    <cellStyle name="Comma [0] 8763" xfId="53414" hidden="1" xr:uid="{00000000-0005-0000-0000-000084600000}"/>
    <cellStyle name="Comma [0] 8764" xfId="24034" hidden="1" xr:uid="{00000000-0005-0000-0000-000085600000}"/>
    <cellStyle name="Comma [0] 8764" xfId="53421" hidden="1" xr:uid="{00000000-0005-0000-0000-000086600000}"/>
    <cellStyle name="Comma [0] 8765" xfId="24036" hidden="1" xr:uid="{00000000-0005-0000-0000-000087600000}"/>
    <cellStyle name="Comma [0] 8765" xfId="53423" hidden="1" xr:uid="{00000000-0005-0000-0000-000088600000}"/>
    <cellStyle name="Comma [0] 8766" xfId="24026" hidden="1" xr:uid="{00000000-0005-0000-0000-000089600000}"/>
    <cellStyle name="Comma [0] 8766" xfId="53413" hidden="1" xr:uid="{00000000-0005-0000-0000-00008A600000}"/>
    <cellStyle name="Comma [0] 8767" xfId="24032" hidden="1" xr:uid="{00000000-0005-0000-0000-00008B600000}"/>
    <cellStyle name="Comma [0] 8767" xfId="53419" hidden="1" xr:uid="{00000000-0005-0000-0000-00008C600000}"/>
    <cellStyle name="Comma [0] 8768" xfId="24039" hidden="1" xr:uid="{00000000-0005-0000-0000-00008D600000}"/>
    <cellStyle name="Comma [0] 8768" xfId="53426" hidden="1" xr:uid="{00000000-0005-0000-0000-00008E600000}"/>
    <cellStyle name="Comma [0] 8769" xfId="24041" hidden="1" xr:uid="{00000000-0005-0000-0000-00008F600000}"/>
    <cellStyle name="Comma [0] 8769" xfId="53428" hidden="1" xr:uid="{00000000-0005-0000-0000-000090600000}"/>
    <cellStyle name="Comma [0] 877" xfId="6201" hidden="1" xr:uid="{00000000-0005-0000-0000-000091600000}"/>
    <cellStyle name="Comma [0] 877" xfId="35589" hidden="1" xr:uid="{00000000-0005-0000-0000-000092600000}"/>
    <cellStyle name="Comma [0] 8770" xfId="23816" hidden="1" xr:uid="{00000000-0005-0000-0000-000093600000}"/>
    <cellStyle name="Comma [0] 8770" xfId="53203" hidden="1" xr:uid="{00000000-0005-0000-0000-000094600000}"/>
    <cellStyle name="Comma [0] 8771" xfId="23772" hidden="1" xr:uid="{00000000-0005-0000-0000-000095600000}"/>
    <cellStyle name="Comma [0] 8771" xfId="53159" hidden="1" xr:uid="{00000000-0005-0000-0000-000096600000}"/>
    <cellStyle name="Comma [0] 8772" xfId="24052" hidden="1" xr:uid="{00000000-0005-0000-0000-000097600000}"/>
    <cellStyle name="Comma [0] 8772" xfId="53439" hidden="1" xr:uid="{00000000-0005-0000-0000-000098600000}"/>
    <cellStyle name="Comma [0] 8773" xfId="24061" hidden="1" xr:uid="{00000000-0005-0000-0000-000099600000}"/>
    <cellStyle name="Comma [0] 8773" xfId="53448" hidden="1" xr:uid="{00000000-0005-0000-0000-00009A600000}"/>
    <cellStyle name="Comma [0] 8774" xfId="24072" hidden="1" xr:uid="{00000000-0005-0000-0000-00009B600000}"/>
    <cellStyle name="Comma [0] 8774" xfId="53459" hidden="1" xr:uid="{00000000-0005-0000-0000-00009C600000}"/>
    <cellStyle name="Comma [0] 8775" xfId="24078" hidden="1" xr:uid="{00000000-0005-0000-0000-00009D600000}"/>
    <cellStyle name="Comma [0] 8775" xfId="53465" hidden="1" xr:uid="{00000000-0005-0000-0000-00009E600000}"/>
    <cellStyle name="Comma [0] 8776" xfId="24060" hidden="1" xr:uid="{00000000-0005-0000-0000-00009F600000}"/>
    <cellStyle name="Comma [0] 8776" xfId="53447" hidden="1" xr:uid="{00000000-0005-0000-0000-0000A0600000}"/>
    <cellStyle name="Comma [0] 8777" xfId="24070" hidden="1" xr:uid="{00000000-0005-0000-0000-0000A1600000}"/>
    <cellStyle name="Comma [0] 8777" xfId="53457" hidden="1" xr:uid="{00000000-0005-0000-0000-0000A2600000}"/>
    <cellStyle name="Comma [0] 8778" xfId="24090" hidden="1" xr:uid="{00000000-0005-0000-0000-0000A3600000}"/>
    <cellStyle name="Comma [0] 8778" xfId="53477" hidden="1" xr:uid="{00000000-0005-0000-0000-0000A4600000}"/>
    <cellStyle name="Comma [0] 8779" xfId="24092" hidden="1" xr:uid="{00000000-0005-0000-0000-0000A5600000}"/>
    <cellStyle name="Comma [0] 8779" xfId="53479" hidden="1" xr:uid="{00000000-0005-0000-0000-0000A6600000}"/>
    <cellStyle name="Comma [0] 878" xfId="6212" hidden="1" xr:uid="{00000000-0005-0000-0000-0000A7600000}"/>
    <cellStyle name="Comma [0] 878" xfId="35600" hidden="1" xr:uid="{00000000-0005-0000-0000-0000A8600000}"/>
    <cellStyle name="Comma [0] 8780" xfId="24043" hidden="1" xr:uid="{00000000-0005-0000-0000-0000A9600000}"/>
    <cellStyle name="Comma [0] 8780" xfId="53430" hidden="1" xr:uid="{00000000-0005-0000-0000-0000AA600000}"/>
    <cellStyle name="Comma [0] 8781" xfId="23737" hidden="1" xr:uid="{00000000-0005-0000-0000-0000AB600000}"/>
    <cellStyle name="Comma [0] 8781" xfId="53124" hidden="1" xr:uid="{00000000-0005-0000-0000-0000AC600000}"/>
    <cellStyle name="Comma [0] 8782" xfId="24046" hidden="1" xr:uid="{00000000-0005-0000-0000-0000AD600000}"/>
    <cellStyle name="Comma [0] 8782" xfId="53433" hidden="1" xr:uid="{00000000-0005-0000-0000-0000AE600000}"/>
    <cellStyle name="Comma [0] 8783" xfId="23771" hidden="1" xr:uid="{00000000-0005-0000-0000-0000AF600000}"/>
    <cellStyle name="Comma [0] 8783" xfId="53158" hidden="1" xr:uid="{00000000-0005-0000-0000-0000B0600000}"/>
    <cellStyle name="Comma [0] 8784" xfId="23770" hidden="1" xr:uid="{00000000-0005-0000-0000-0000B1600000}"/>
    <cellStyle name="Comma [0] 8784" xfId="53157" hidden="1" xr:uid="{00000000-0005-0000-0000-0000B2600000}"/>
    <cellStyle name="Comma [0] 8785" xfId="24097" hidden="1" xr:uid="{00000000-0005-0000-0000-0000B3600000}"/>
    <cellStyle name="Comma [0] 8785" xfId="53484" hidden="1" xr:uid="{00000000-0005-0000-0000-0000B4600000}"/>
    <cellStyle name="Comma [0] 8786" xfId="23739" hidden="1" xr:uid="{00000000-0005-0000-0000-0000B5600000}"/>
    <cellStyle name="Comma [0] 8786" xfId="53126" hidden="1" xr:uid="{00000000-0005-0000-0000-0000B6600000}"/>
    <cellStyle name="Comma [0] 8787" xfId="23773" hidden="1" xr:uid="{00000000-0005-0000-0000-0000B7600000}"/>
    <cellStyle name="Comma [0] 8787" xfId="53160" hidden="1" xr:uid="{00000000-0005-0000-0000-0000B8600000}"/>
    <cellStyle name="Comma [0] 8788" xfId="24109" hidden="1" xr:uid="{00000000-0005-0000-0000-0000B9600000}"/>
    <cellStyle name="Comma [0] 8788" xfId="53496" hidden="1" xr:uid="{00000000-0005-0000-0000-0000BA600000}"/>
    <cellStyle name="Comma [0] 8789" xfId="24111" hidden="1" xr:uid="{00000000-0005-0000-0000-0000BB600000}"/>
    <cellStyle name="Comma [0] 8789" xfId="53498" hidden="1" xr:uid="{00000000-0005-0000-0000-0000BC600000}"/>
    <cellStyle name="Comma [0] 879" xfId="6218" hidden="1" xr:uid="{00000000-0005-0000-0000-0000BD600000}"/>
    <cellStyle name="Comma [0] 879" xfId="35606" hidden="1" xr:uid="{00000000-0005-0000-0000-0000BE600000}"/>
    <cellStyle name="Comma [0] 8790" xfId="24100" hidden="1" xr:uid="{00000000-0005-0000-0000-0000BF600000}"/>
    <cellStyle name="Comma [0] 8790" xfId="53487" hidden="1" xr:uid="{00000000-0005-0000-0000-0000C0600000}"/>
    <cellStyle name="Comma [0] 8791" xfId="24108" hidden="1" xr:uid="{00000000-0005-0000-0000-0000C1600000}"/>
    <cellStyle name="Comma [0] 8791" xfId="53495" hidden="1" xr:uid="{00000000-0005-0000-0000-0000C2600000}"/>
    <cellStyle name="Comma [0] 8792" xfId="23735" hidden="1" xr:uid="{00000000-0005-0000-0000-0000C3600000}"/>
    <cellStyle name="Comma [0] 8792" xfId="53122" hidden="1" xr:uid="{00000000-0005-0000-0000-0000C4600000}"/>
    <cellStyle name="Comma [0] 8793" xfId="24094" hidden="1" xr:uid="{00000000-0005-0000-0000-0000C5600000}"/>
    <cellStyle name="Comma [0] 8793" xfId="53481" hidden="1" xr:uid="{00000000-0005-0000-0000-0000C6600000}"/>
    <cellStyle name="Comma [0] 8794" xfId="24127" hidden="1" xr:uid="{00000000-0005-0000-0000-0000C7600000}"/>
    <cellStyle name="Comma [0] 8794" xfId="53514" hidden="1" xr:uid="{00000000-0005-0000-0000-0000C8600000}"/>
    <cellStyle name="Comma [0] 8795" xfId="24135" hidden="1" xr:uid="{00000000-0005-0000-0000-0000C9600000}"/>
    <cellStyle name="Comma [0] 8795" xfId="53522" hidden="1" xr:uid="{00000000-0005-0000-0000-0000CA600000}"/>
    <cellStyle name="Comma [0] 8796" xfId="24044" hidden="1" xr:uid="{00000000-0005-0000-0000-0000CB600000}"/>
    <cellStyle name="Comma [0] 8796" xfId="53431" hidden="1" xr:uid="{00000000-0005-0000-0000-0000CC600000}"/>
    <cellStyle name="Comma [0] 8797" xfId="24123" hidden="1" xr:uid="{00000000-0005-0000-0000-0000CD600000}"/>
    <cellStyle name="Comma [0] 8797" xfId="53510" hidden="1" xr:uid="{00000000-0005-0000-0000-0000CE600000}"/>
    <cellStyle name="Comma [0] 8798" xfId="24144" hidden="1" xr:uid="{00000000-0005-0000-0000-0000CF600000}"/>
    <cellStyle name="Comma [0] 8798" xfId="53531" hidden="1" xr:uid="{00000000-0005-0000-0000-0000D0600000}"/>
    <cellStyle name="Comma [0] 8799" xfId="24146" hidden="1" xr:uid="{00000000-0005-0000-0000-0000D1600000}"/>
    <cellStyle name="Comma [0] 8799" xfId="53533" hidden="1" xr:uid="{00000000-0005-0000-0000-0000D2600000}"/>
    <cellStyle name="Comma [0] 88" xfId="4615" hidden="1" xr:uid="{00000000-0005-0000-0000-0000D3600000}"/>
    <cellStyle name="Comma [0] 88" xfId="34003" hidden="1" xr:uid="{00000000-0005-0000-0000-0000D4600000}"/>
    <cellStyle name="Comma [0] 880" xfId="6200" hidden="1" xr:uid="{00000000-0005-0000-0000-0000D5600000}"/>
    <cellStyle name="Comma [0] 880" xfId="35588" hidden="1" xr:uid="{00000000-0005-0000-0000-0000D6600000}"/>
    <cellStyle name="Comma [0] 8800" xfId="24105" hidden="1" xr:uid="{00000000-0005-0000-0000-0000D7600000}"/>
    <cellStyle name="Comma [0] 8800" xfId="53492" hidden="1" xr:uid="{00000000-0005-0000-0000-0000D8600000}"/>
    <cellStyle name="Comma [0] 8801" xfId="24050" hidden="1" xr:uid="{00000000-0005-0000-0000-0000D9600000}"/>
    <cellStyle name="Comma [0] 8801" xfId="53437" hidden="1" xr:uid="{00000000-0005-0000-0000-0000DA600000}"/>
    <cellStyle name="Comma [0] 8802" xfId="24103" hidden="1" xr:uid="{00000000-0005-0000-0000-0000DB600000}"/>
    <cellStyle name="Comma [0] 8802" xfId="53490" hidden="1" xr:uid="{00000000-0005-0000-0000-0000DC600000}"/>
    <cellStyle name="Comma [0] 8803" xfId="24087" hidden="1" xr:uid="{00000000-0005-0000-0000-0000DD600000}"/>
    <cellStyle name="Comma [0] 8803" xfId="53474" hidden="1" xr:uid="{00000000-0005-0000-0000-0000DE600000}"/>
    <cellStyle name="Comma [0] 8804" xfId="24083" hidden="1" xr:uid="{00000000-0005-0000-0000-0000DF600000}"/>
    <cellStyle name="Comma [0] 8804" xfId="53470" hidden="1" xr:uid="{00000000-0005-0000-0000-0000E0600000}"/>
    <cellStyle name="Comma [0] 8805" xfId="24154" hidden="1" xr:uid="{00000000-0005-0000-0000-0000E1600000}"/>
    <cellStyle name="Comma [0] 8805" xfId="53541" hidden="1" xr:uid="{00000000-0005-0000-0000-0000E2600000}"/>
    <cellStyle name="Comma [0] 8806" xfId="23727" hidden="1" xr:uid="{00000000-0005-0000-0000-0000E3600000}"/>
    <cellStyle name="Comma [0] 8806" xfId="53114" hidden="1" xr:uid="{00000000-0005-0000-0000-0000E4600000}"/>
    <cellStyle name="Comma [0] 8807" xfId="23815" hidden="1" xr:uid="{00000000-0005-0000-0000-0000E5600000}"/>
    <cellStyle name="Comma [0] 8807" xfId="53202" hidden="1" xr:uid="{00000000-0005-0000-0000-0000E6600000}"/>
    <cellStyle name="Comma [0] 8808" xfId="24162" hidden="1" xr:uid="{00000000-0005-0000-0000-0000E7600000}"/>
    <cellStyle name="Comma [0] 8808" xfId="53549" hidden="1" xr:uid="{00000000-0005-0000-0000-0000E8600000}"/>
    <cellStyle name="Comma [0] 8809" xfId="24164" hidden="1" xr:uid="{00000000-0005-0000-0000-0000E9600000}"/>
    <cellStyle name="Comma [0] 8809" xfId="53551" hidden="1" xr:uid="{00000000-0005-0000-0000-0000EA600000}"/>
    <cellStyle name="Comma [0] 881" xfId="6210" hidden="1" xr:uid="{00000000-0005-0000-0000-0000EB600000}"/>
    <cellStyle name="Comma [0] 881" xfId="35598" hidden="1" xr:uid="{00000000-0005-0000-0000-0000EC600000}"/>
    <cellStyle name="Comma [0] 8810" xfId="24113" hidden="1" xr:uid="{00000000-0005-0000-0000-0000ED600000}"/>
    <cellStyle name="Comma [0] 8810" xfId="53500" hidden="1" xr:uid="{00000000-0005-0000-0000-0000EE600000}"/>
    <cellStyle name="Comma [0] 8811" xfId="24089" hidden="1" xr:uid="{00000000-0005-0000-0000-0000EF600000}"/>
    <cellStyle name="Comma [0] 8811" xfId="53476" hidden="1" xr:uid="{00000000-0005-0000-0000-0000F0600000}"/>
    <cellStyle name="Comma [0] 8812" xfId="24124" hidden="1" xr:uid="{00000000-0005-0000-0000-0000F1600000}"/>
    <cellStyle name="Comma [0] 8812" xfId="53511" hidden="1" xr:uid="{00000000-0005-0000-0000-0000F2600000}"/>
    <cellStyle name="Comma [0] 8813" xfId="24056" hidden="1" xr:uid="{00000000-0005-0000-0000-0000F3600000}"/>
    <cellStyle name="Comma [0] 8813" xfId="53443" hidden="1" xr:uid="{00000000-0005-0000-0000-0000F4600000}"/>
    <cellStyle name="Comma [0] 8814" xfId="24126" hidden="1" xr:uid="{00000000-0005-0000-0000-0000F5600000}"/>
    <cellStyle name="Comma [0] 8814" xfId="53513" hidden="1" xr:uid="{00000000-0005-0000-0000-0000F6600000}"/>
    <cellStyle name="Comma [0] 8815" xfId="24171" hidden="1" xr:uid="{00000000-0005-0000-0000-0000F7600000}"/>
    <cellStyle name="Comma [0] 8815" xfId="53558" hidden="1" xr:uid="{00000000-0005-0000-0000-0000F8600000}"/>
    <cellStyle name="Comma [0] 8816" xfId="24114" hidden="1" xr:uid="{00000000-0005-0000-0000-0000F9600000}"/>
    <cellStyle name="Comma [0] 8816" xfId="53501" hidden="1" xr:uid="{00000000-0005-0000-0000-0000FA600000}"/>
    <cellStyle name="Comma [0] 8817" xfId="24071" hidden="1" xr:uid="{00000000-0005-0000-0000-0000FB600000}"/>
    <cellStyle name="Comma [0] 8817" xfId="53458" hidden="1" xr:uid="{00000000-0005-0000-0000-0000FC600000}"/>
    <cellStyle name="Comma [0] 8818" xfId="24177" hidden="1" xr:uid="{00000000-0005-0000-0000-0000FD600000}"/>
    <cellStyle name="Comma [0] 8818" xfId="53564" hidden="1" xr:uid="{00000000-0005-0000-0000-0000FE600000}"/>
    <cellStyle name="Comma [0] 8819" xfId="24179" hidden="1" xr:uid="{00000000-0005-0000-0000-0000FF600000}"/>
    <cellStyle name="Comma [0] 8819" xfId="53566" hidden="1" xr:uid="{00000000-0005-0000-0000-000000610000}"/>
    <cellStyle name="Comma [0] 882" xfId="6230" hidden="1" xr:uid="{00000000-0005-0000-0000-000001610000}"/>
    <cellStyle name="Comma [0] 882" xfId="35618" hidden="1" xr:uid="{00000000-0005-0000-0000-000002610000}"/>
    <cellStyle name="Comma [0] 8820" xfId="24132" hidden="1" xr:uid="{00000000-0005-0000-0000-000003610000}"/>
    <cellStyle name="Comma [0] 8820" xfId="53519" hidden="1" xr:uid="{00000000-0005-0000-0000-000004610000}"/>
    <cellStyle name="Comma [0] 8821" xfId="24138" hidden="1" xr:uid="{00000000-0005-0000-0000-000005610000}"/>
    <cellStyle name="Comma [0] 8821" xfId="53525" hidden="1" xr:uid="{00000000-0005-0000-0000-000006610000}"/>
    <cellStyle name="Comma [0] 8822" xfId="23764" hidden="1" xr:uid="{00000000-0005-0000-0000-000007610000}"/>
    <cellStyle name="Comma [0] 8822" xfId="53151" hidden="1" xr:uid="{00000000-0005-0000-0000-000008610000}"/>
    <cellStyle name="Comma [0] 8823" xfId="24088" hidden="1" xr:uid="{00000000-0005-0000-0000-000009610000}"/>
    <cellStyle name="Comma [0] 8823" xfId="53475" hidden="1" xr:uid="{00000000-0005-0000-0000-00000A610000}"/>
    <cellStyle name="Comma [0] 8824" xfId="24096" hidden="1" xr:uid="{00000000-0005-0000-0000-00000B610000}"/>
    <cellStyle name="Comma [0] 8824" xfId="53483" hidden="1" xr:uid="{00000000-0005-0000-0000-00000C610000}"/>
    <cellStyle name="Comma [0] 8825" xfId="24185" hidden="1" xr:uid="{00000000-0005-0000-0000-00000D610000}"/>
    <cellStyle name="Comma [0] 8825" xfId="53572" hidden="1" xr:uid="{00000000-0005-0000-0000-00000E610000}"/>
    <cellStyle name="Comma [0] 8826" xfId="24099" hidden="1" xr:uid="{00000000-0005-0000-0000-00000F610000}"/>
    <cellStyle name="Comma [0] 8826" xfId="53486" hidden="1" xr:uid="{00000000-0005-0000-0000-000010610000}"/>
    <cellStyle name="Comma [0] 8827" xfId="24059" hidden="1" xr:uid="{00000000-0005-0000-0000-000011610000}"/>
    <cellStyle name="Comma [0] 8827" xfId="53446" hidden="1" xr:uid="{00000000-0005-0000-0000-000012610000}"/>
    <cellStyle name="Comma [0] 8828" xfId="24190" hidden="1" xr:uid="{00000000-0005-0000-0000-000013610000}"/>
    <cellStyle name="Comma [0] 8828" xfId="53577" hidden="1" xr:uid="{00000000-0005-0000-0000-000014610000}"/>
    <cellStyle name="Comma [0] 8829" xfId="24192" hidden="1" xr:uid="{00000000-0005-0000-0000-000015610000}"/>
    <cellStyle name="Comma [0] 8829" xfId="53579" hidden="1" xr:uid="{00000000-0005-0000-0000-000016610000}"/>
    <cellStyle name="Comma [0] 883" xfId="6232" hidden="1" xr:uid="{00000000-0005-0000-0000-000017610000}"/>
    <cellStyle name="Comma [0] 883" xfId="35620" hidden="1" xr:uid="{00000000-0005-0000-0000-000018610000}"/>
    <cellStyle name="Comma [0] 8830" xfId="24151" hidden="1" xr:uid="{00000000-0005-0000-0000-000019610000}"/>
    <cellStyle name="Comma [0] 8830" xfId="53538" hidden="1" xr:uid="{00000000-0005-0000-0000-00001A610000}"/>
    <cellStyle name="Comma [0] 8831" xfId="24157" hidden="1" xr:uid="{00000000-0005-0000-0000-00001B610000}"/>
    <cellStyle name="Comma [0] 8831" xfId="53544" hidden="1" xr:uid="{00000000-0005-0000-0000-00001C610000}"/>
    <cellStyle name="Comma [0] 8832" xfId="24058" hidden="1" xr:uid="{00000000-0005-0000-0000-00001D610000}"/>
    <cellStyle name="Comma [0] 8832" xfId="53445" hidden="1" xr:uid="{00000000-0005-0000-0000-00001E610000}"/>
    <cellStyle name="Comma [0] 8833" xfId="24139" hidden="1" xr:uid="{00000000-0005-0000-0000-00001F610000}"/>
    <cellStyle name="Comma [0] 8833" xfId="53526" hidden="1" xr:uid="{00000000-0005-0000-0000-000020610000}"/>
    <cellStyle name="Comma [0] 8834" xfId="24118" hidden="1" xr:uid="{00000000-0005-0000-0000-000021610000}"/>
    <cellStyle name="Comma [0] 8834" xfId="53505" hidden="1" xr:uid="{00000000-0005-0000-0000-000022610000}"/>
    <cellStyle name="Comma [0] 8835" xfId="24196" hidden="1" xr:uid="{00000000-0005-0000-0000-000023610000}"/>
    <cellStyle name="Comma [0] 8835" xfId="53583" hidden="1" xr:uid="{00000000-0005-0000-0000-000024610000}"/>
    <cellStyle name="Comma [0] 8836" xfId="24137" hidden="1" xr:uid="{00000000-0005-0000-0000-000025610000}"/>
    <cellStyle name="Comma [0] 8836" xfId="53524" hidden="1" xr:uid="{00000000-0005-0000-0000-000026610000}"/>
    <cellStyle name="Comma [0] 8837" xfId="24075" hidden="1" xr:uid="{00000000-0005-0000-0000-000027610000}"/>
    <cellStyle name="Comma [0] 8837" xfId="53462" hidden="1" xr:uid="{00000000-0005-0000-0000-000028610000}"/>
    <cellStyle name="Comma [0] 8838" xfId="24203" hidden="1" xr:uid="{00000000-0005-0000-0000-000029610000}"/>
    <cellStyle name="Comma [0] 8838" xfId="53590" hidden="1" xr:uid="{00000000-0005-0000-0000-00002A610000}"/>
    <cellStyle name="Comma [0] 8839" xfId="24205" hidden="1" xr:uid="{00000000-0005-0000-0000-00002B610000}"/>
    <cellStyle name="Comma [0] 8839" xfId="53592" hidden="1" xr:uid="{00000000-0005-0000-0000-00002C610000}"/>
    <cellStyle name="Comma [0] 884" xfId="6183" hidden="1" xr:uid="{00000000-0005-0000-0000-00002D610000}"/>
    <cellStyle name="Comma [0] 884" xfId="35571" hidden="1" xr:uid="{00000000-0005-0000-0000-00002E610000}"/>
    <cellStyle name="Comma [0] 8840" xfId="24169" hidden="1" xr:uid="{00000000-0005-0000-0000-00002F610000}"/>
    <cellStyle name="Comma [0] 8840" xfId="53556" hidden="1" xr:uid="{00000000-0005-0000-0000-000030610000}"/>
    <cellStyle name="Comma [0] 8841" xfId="24174" hidden="1" xr:uid="{00000000-0005-0000-0000-000031610000}"/>
    <cellStyle name="Comma [0] 8841" xfId="53561" hidden="1" xr:uid="{00000000-0005-0000-0000-000032610000}"/>
    <cellStyle name="Comma [0] 8842" xfId="23738" hidden="1" xr:uid="{00000000-0005-0000-0000-000033610000}"/>
    <cellStyle name="Comma [0] 8842" xfId="53125" hidden="1" xr:uid="{00000000-0005-0000-0000-000034610000}"/>
    <cellStyle name="Comma [0] 8843" xfId="24158" hidden="1" xr:uid="{00000000-0005-0000-0000-000035610000}"/>
    <cellStyle name="Comma [0] 8843" xfId="53545" hidden="1" xr:uid="{00000000-0005-0000-0000-000036610000}"/>
    <cellStyle name="Comma [0] 8844" xfId="24063" hidden="1" xr:uid="{00000000-0005-0000-0000-000037610000}"/>
    <cellStyle name="Comma [0] 8844" xfId="53450" hidden="1" xr:uid="{00000000-0005-0000-0000-000038610000}"/>
    <cellStyle name="Comma [0] 8845" xfId="24209" hidden="1" xr:uid="{00000000-0005-0000-0000-000039610000}"/>
    <cellStyle name="Comma [0] 8845" xfId="53596" hidden="1" xr:uid="{00000000-0005-0000-0000-00003A610000}"/>
    <cellStyle name="Comma [0] 8846" xfId="24156" hidden="1" xr:uid="{00000000-0005-0000-0000-00003B610000}"/>
    <cellStyle name="Comma [0] 8846" xfId="53543" hidden="1" xr:uid="{00000000-0005-0000-0000-00003C610000}"/>
    <cellStyle name="Comma [0] 8847" xfId="24095" hidden="1" xr:uid="{00000000-0005-0000-0000-00003D610000}"/>
    <cellStyle name="Comma [0] 8847" xfId="53482" hidden="1" xr:uid="{00000000-0005-0000-0000-00003E610000}"/>
    <cellStyle name="Comma [0] 8848" xfId="24213" hidden="1" xr:uid="{00000000-0005-0000-0000-00003F610000}"/>
    <cellStyle name="Comma [0] 8848" xfId="53600" hidden="1" xr:uid="{00000000-0005-0000-0000-000040610000}"/>
    <cellStyle name="Comma [0] 8849" xfId="24215" hidden="1" xr:uid="{00000000-0005-0000-0000-000041610000}"/>
    <cellStyle name="Comma [0] 8849" xfId="53602" hidden="1" xr:uid="{00000000-0005-0000-0000-000042610000}"/>
    <cellStyle name="Comma [0] 885" xfId="5439" hidden="1" xr:uid="{00000000-0005-0000-0000-000043610000}"/>
    <cellStyle name="Comma [0] 885" xfId="34827" hidden="1" xr:uid="{00000000-0005-0000-0000-000044610000}"/>
    <cellStyle name="Comma [0] 8850" xfId="24183" hidden="1" xr:uid="{00000000-0005-0000-0000-000045610000}"/>
    <cellStyle name="Comma [0] 8850" xfId="53570" hidden="1" xr:uid="{00000000-0005-0000-0000-000046610000}"/>
    <cellStyle name="Comma [0] 8851" xfId="24187" hidden="1" xr:uid="{00000000-0005-0000-0000-000047610000}"/>
    <cellStyle name="Comma [0] 8851" xfId="53574" hidden="1" xr:uid="{00000000-0005-0000-0000-000048610000}"/>
    <cellStyle name="Comma [0] 8852" xfId="24077" hidden="1" xr:uid="{00000000-0005-0000-0000-000049610000}"/>
    <cellStyle name="Comma [0] 8852" xfId="53464" hidden="1" xr:uid="{00000000-0005-0000-0000-00004A610000}"/>
    <cellStyle name="Comma [0] 8853" xfId="24175" hidden="1" xr:uid="{00000000-0005-0000-0000-00004B610000}"/>
    <cellStyle name="Comma [0] 8853" xfId="53562" hidden="1" xr:uid="{00000000-0005-0000-0000-00004C610000}"/>
    <cellStyle name="Comma [0] 8854" xfId="24067" hidden="1" xr:uid="{00000000-0005-0000-0000-00004D610000}"/>
    <cellStyle name="Comma [0] 8854" xfId="53454" hidden="1" xr:uid="{00000000-0005-0000-0000-00004E610000}"/>
    <cellStyle name="Comma [0] 8855" xfId="24219" hidden="1" xr:uid="{00000000-0005-0000-0000-00004F610000}"/>
    <cellStyle name="Comma [0] 8855" xfId="53606" hidden="1" xr:uid="{00000000-0005-0000-0000-000050610000}"/>
    <cellStyle name="Comma [0] 8856" xfId="24173" hidden="1" xr:uid="{00000000-0005-0000-0000-000051610000}"/>
    <cellStyle name="Comma [0] 8856" xfId="53560" hidden="1" xr:uid="{00000000-0005-0000-0000-000052610000}"/>
    <cellStyle name="Comma [0] 8857" xfId="24142" hidden="1" xr:uid="{00000000-0005-0000-0000-000053610000}"/>
    <cellStyle name="Comma [0] 8857" xfId="53529" hidden="1" xr:uid="{00000000-0005-0000-0000-000054610000}"/>
    <cellStyle name="Comma [0] 8858" xfId="24223" hidden="1" xr:uid="{00000000-0005-0000-0000-000055610000}"/>
    <cellStyle name="Comma [0] 8858" xfId="53610" hidden="1" xr:uid="{00000000-0005-0000-0000-000056610000}"/>
    <cellStyle name="Comma [0] 8859" xfId="24225" hidden="1" xr:uid="{00000000-0005-0000-0000-000057610000}"/>
    <cellStyle name="Comma [0] 8859" xfId="53612" hidden="1" xr:uid="{00000000-0005-0000-0000-000058610000}"/>
    <cellStyle name="Comma [0] 886" xfId="6186" hidden="1" xr:uid="{00000000-0005-0000-0000-000059610000}"/>
    <cellStyle name="Comma [0] 886" xfId="35574" hidden="1" xr:uid="{00000000-0005-0000-0000-00005A610000}"/>
    <cellStyle name="Comma [0] 8860" xfId="24211" hidden="1" xr:uid="{00000000-0005-0000-0000-00005B610000}"/>
    <cellStyle name="Comma [0] 8860" xfId="53598" hidden="1" xr:uid="{00000000-0005-0000-0000-00005C610000}"/>
    <cellStyle name="Comma [0] 8861" xfId="24198" hidden="1" xr:uid="{00000000-0005-0000-0000-00005D610000}"/>
    <cellStyle name="Comma [0] 8861" xfId="53585" hidden="1" xr:uid="{00000000-0005-0000-0000-00005E610000}"/>
    <cellStyle name="Comma [0] 8862" xfId="24222" hidden="1" xr:uid="{00000000-0005-0000-0000-00005F610000}"/>
    <cellStyle name="Comma [0] 8862" xfId="53609" hidden="1" xr:uid="{00000000-0005-0000-0000-000060610000}"/>
    <cellStyle name="Comma [0] 8863" xfId="24188" hidden="1" xr:uid="{00000000-0005-0000-0000-000061610000}"/>
    <cellStyle name="Comma [0] 8863" xfId="53575" hidden="1" xr:uid="{00000000-0005-0000-0000-000062610000}"/>
    <cellStyle name="Comma [0] 8864" xfId="24160" hidden="1" xr:uid="{00000000-0005-0000-0000-000063610000}"/>
    <cellStyle name="Comma [0] 8864" xfId="53547" hidden="1" xr:uid="{00000000-0005-0000-0000-000064610000}"/>
    <cellStyle name="Comma [0] 8865" xfId="24227" hidden="1" xr:uid="{00000000-0005-0000-0000-000065610000}"/>
    <cellStyle name="Comma [0] 8865" xfId="53614" hidden="1" xr:uid="{00000000-0005-0000-0000-000066610000}"/>
    <cellStyle name="Comma [0] 8866" xfId="24184" hidden="1" xr:uid="{00000000-0005-0000-0000-000067610000}"/>
    <cellStyle name="Comma [0] 8866" xfId="53571" hidden="1" xr:uid="{00000000-0005-0000-0000-000068610000}"/>
    <cellStyle name="Comma [0] 8867" xfId="24218" hidden="1" xr:uid="{00000000-0005-0000-0000-000069610000}"/>
    <cellStyle name="Comma [0] 8867" xfId="53605" hidden="1" xr:uid="{00000000-0005-0000-0000-00006A610000}"/>
    <cellStyle name="Comma [0] 8868" xfId="24231" hidden="1" xr:uid="{00000000-0005-0000-0000-00006B610000}"/>
    <cellStyle name="Comma [0] 8868" xfId="53618" hidden="1" xr:uid="{00000000-0005-0000-0000-00006C610000}"/>
    <cellStyle name="Comma [0] 8869" xfId="24233" hidden="1" xr:uid="{00000000-0005-0000-0000-00006D610000}"/>
    <cellStyle name="Comma [0] 8869" xfId="53620" hidden="1" xr:uid="{00000000-0005-0000-0000-00006E610000}"/>
    <cellStyle name="Comma [0] 887" xfId="5450" hidden="1" xr:uid="{00000000-0005-0000-0000-00006F610000}"/>
    <cellStyle name="Comma [0] 887" xfId="34838" hidden="1" xr:uid="{00000000-0005-0000-0000-000070610000}"/>
    <cellStyle name="Comma [0] 8870" xfId="24101" hidden="1" xr:uid="{00000000-0005-0000-0000-000071610000}"/>
    <cellStyle name="Comma [0] 8870" xfId="53488" hidden="1" xr:uid="{00000000-0005-0000-0000-000072610000}"/>
    <cellStyle name="Comma [0] 8871" xfId="24221" hidden="1" xr:uid="{00000000-0005-0000-0000-000073610000}"/>
    <cellStyle name="Comma [0] 8871" xfId="53608" hidden="1" xr:uid="{00000000-0005-0000-0000-000074610000}"/>
    <cellStyle name="Comma [0] 8872" xfId="24161" hidden="1" xr:uid="{00000000-0005-0000-0000-000075610000}"/>
    <cellStyle name="Comma [0] 8872" xfId="53548" hidden="1" xr:uid="{00000000-0005-0000-0000-000076610000}"/>
    <cellStyle name="Comma [0] 8873" xfId="24195" hidden="1" xr:uid="{00000000-0005-0000-0000-000077610000}"/>
    <cellStyle name="Comma [0] 8873" xfId="53582" hidden="1" xr:uid="{00000000-0005-0000-0000-000078610000}"/>
    <cellStyle name="Comma [0] 8874" xfId="24208" hidden="1" xr:uid="{00000000-0005-0000-0000-000079610000}"/>
    <cellStyle name="Comma [0] 8874" xfId="53595" hidden="1" xr:uid="{00000000-0005-0000-0000-00007A610000}"/>
    <cellStyle name="Comma [0] 8875" xfId="24236" hidden="1" xr:uid="{00000000-0005-0000-0000-00007B610000}"/>
    <cellStyle name="Comma [0] 8875" xfId="53623" hidden="1" xr:uid="{00000000-0005-0000-0000-00007C610000}"/>
    <cellStyle name="Comma [0] 8876" xfId="24199" hidden="1" xr:uid="{00000000-0005-0000-0000-00007D610000}"/>
    <cellStyle name="Comma [0] 8876" xfId="53586" hidden="1" xr:uid="{00000000-0005-0000-0000-00007E610000}"/>
    <cellStyle name="Comma [0] 8877" xfId="24159" hidden="1" xr:uid="{00000000-0005-0000-0000-00007F610000}"/>
    <cellStyle name="Comma [0] 8877" xfId="53546" hidden="1" xr:uid="{00000000-0005-0000-0000-000080610000}"/>
    <cellStyle name="Comma [0] 8878" xfId="24238" hidden="1" xr:uid="{00000000-0005-0000-0000-000081610000}"/>
    <cellStyle name="Comma [0] 8878" xfId="53625" hidden="1" xr:uid="{00000000-0005-0000-0000-000082610000}"/>
    <cellStyle name="Comma [0] 8879" xfId="24240" hidden="1" xr:uid="{00000000-0005-0000-0000-000083610000}"/>
    <cellStyle name="Comma [0] 8879" xfId="53627" hidden="1" xr:uid="{00000000-0005-0000-0000-000084610000}"/>
    <cellStyle name="Comma [0] 888" xfId="5449" hidden="1" xr:uid="{00000000-0005-0000-0000-000085610000}"/>
    <cellStyle name="Comma [0] 888" xfId="34837" hidden="1" xr:uid="{00000000-0005-0000-0000-000086610000}"/>
    <cellStyle name="Comma [0] 8880" xfId="23752" hidden="1" xr:uid="{00000000-0005-0000-0000-000087610000}"/>
    <cellStyle name="Comma [0] 8880" xfId="53139" hidden="1" xr:uid="{00000000-0005-0000-0000-000088610000}"/>
    <cellStyle name="Comma [0] 8881" xfId="23749" hidden="1" xr:uid="{00000000-0005-0000-0000-000089610000}"/>
    <cellStyle name="Comma [0] 8881" xfId="53136" hidden="1" xr:uid="{00000000-0005-0000-0000-00008A610000}"/>
    <cellStyle name="Comma [0] 8882" xfId="24246" hidden="1" xr:uid="{00000000-0005-0000-0000-00008B610000}"/>
    <cellStyle name="Comma [0] 8882" xfId="53633" hidden="1" xr:uid="{00000000-0005-0000-0000-00008C610000}"/>
    <cellStyle name="Comma [0] 8883" xfId="24252" hidden="1" xr:uid="{00000000-0005-0000-0000-00008D610000}"/>
    <cellStyle name="Comma [0] 8883" xfId="53639" hidden="1" xr:uid="{00000000-0005-0000-0000-00008E610000}"/>
    <cellStyle name="Comma [0] 8884" xfId="24254" hidden="1" xr:uid="{00000000-0005-0000-0000-00008F610000}"/>
    <cellStyle name="Comma [0] 8884" xfId="53641" hidden="1" xr:uid="{00000000-0005-0000-0000-000090610000}"/>
    <cellStyle name="Comma [0] 8885" xfId="24245" hidden="1" xr:uid="{00000000-0005-0000-0000-000091610000}"/>
    <cellStyle name="Comma [0] 8885" xfId="53632" hidden="1" xr:uid="{00000000-0005-0000-0000-000092610000}"/>
    <cellStyle name="Comma [0] 8886" xfId="24250" hidden="1" xr:uid="{00000000-0005-0000-0000-000093610000}"/>
    <cellStyle name="Comma [0] 8886" xfId="53637" hidden="1" xr:uid="{00000000-0005-0000-0000-000094610000}"/>
    <cellStyle name="Comma [0] 8887" xfId="24256" hidden="1" xr:uid="{00000000-0005-0000-0000-000095610000}"/>
    <cellStyle name="Comma [0] 8887" xfId="53643" hidden="1" xr:uid="{00000000-0005-0000-0000-000096610000}"/>
    <cellStyle name="Comma [0] 8888" xfId="24258" hidden="1" xr:uid="{00000000-0005-0000-0000-000097610000}"/>
    <cellStyle name="Comma [0] 8888" xfId="53645" hidden="1" xr:uid="{00000000-0005-0000-0000-000098610000}"/>
    <cellStyle name="Comma [0] 8889" xfId="23775" hidden="1" xr:uid="{00000000-0005-0000-0000-000099610000}"/>
    <cellStyle name="Comma [0] 8889" xfId="53162" hidden="1" xr:uid="{00000000-0005-0000-0000-00009A610000}"/>
    <cellStyle name="Comma [0] 889" xfId="6237" hidden="1" xr:uid="{00000000-0005-0000-0000-00009B610000}"/>
    <cellStyle name="Comma [0] 889" xfId="35625" hidden="1" xr:uid="{00000000-0005-0000-0000-00009C610000}"/>
    <cellStyle name="Comma [0] 8890" xfId="23777" hidden="1" xr:uid="{00000000-0005-0000-0000-00009D610000}"/>
    <cellStyle name="Comma [0] 8890" xfId="53164" hidden="1" xr:uid="{00000000-0005-0000-0000-00009E610000}"/>
    <cellStyle name="Comma [0] 8891" xfId="24269" hidden="1" xr:uid="{00000000-0005-0000-0000-00009F610000}"/>
    <cellStyle name="Comma [0] 8891" xfId="53656" hidden="1" xr:uid="{00000000-0005-0000-0000-0000A0610000}"/>
    <cellStyle name="Comma [0] 8892" xfId="24278" hidden="1" xr:uid="{00000000-0005-0000-0000-0000A1610000}"/>
    <cellStyle name="Comma [0] 8892" xfId="53665" hidden="1" xr:uid="{00000000-0005-0000-0000-0000A2610000}"/>
    <cellStyle name="Comma [0] 8893" xfId="24289" hidden="1" xr:uid="{00000000-0005-0000-0000-0000A3610000}"/>
    <cellStyle name="Comma [0] 8893" xfId="53676" hidden="1" xr:uid="{00000000-0005-0000-0000-0000A4610000}"/>
    <cellStyle name="Comma [0] 8894" xfId="24295" hidden="1" xr:uid="{00000000-0005-0000-0000-0000A5610000}"/>
    <cellStyle name="Comma [0] 8894" xfId="53682" hidden="1" xr:uid="{00000000-0005-0000-0000-0000A6610000}"/>
    <cellStyle name="Comma [0] 8895" xfId="24277" hidden="1" xr:uid="{00000000-0005-0000-0000-0000A7610000}"/>
    <cellStyle name="Comma [0] 8895" xfId="53664" hidden="1" xr:uid="{00000000-0005-0000-0000-0000A8610000}"/>
    <cellStyle name="Comma [0] 8896" xfId="24287" hidden="1" xr:uid="{00000000-0005-0000-0000-0000A9610000}"/>
    <cellStyle name="Comma [0] 8896" xfId="53674" hidden="1" xr:uid="{00000000-0005-0000-0000-0000AA610000}"/>
    <cellStyle name="Comma [0] 8897" xfId="24307" hidden="1" xr:uid="{00000000-0005-0000-0000-0000AB610000}"/>
    <cellStyle name="Comma [0] 8897" xfId="53694" hidden="1" xr:uid="{00000000-0005-0000-0000-0000AC610000}"/>
    <cellStyle name="Comma [0] 8898" xfId="24309" hidden="1" xr:uid="{00000000-0005-0000-0000-0000AD610000}"/>
    <cellStyle name="Comma [0] 8898" xfId="53696" hidden="1" xr:uid="{00000000-0005-0000-0000-0000AE610000}"/>
    <cellStyle name="Comma [0] 8899" xfId="24260" hidden="1" xr:uid="{00000000-0005-0000-0000-0000AF610000}"/>
    <cellStyle name="Comma [0] 8899" xfId="53647" hidden="1" xr:uid="{00000000-0005-0000-0000-0000B0610000}"/>
    <cellStyle name="Comma [0] 89" xfId="4721" hidden="1" xr:uid="{00000000-0005-0000-0000-0000B1610000}"/>
    <cellStyle name="Comma [0] 89" xfId="34109" hidden="1" xr:uid="{00000000-0005-0000-0000-0000B2610000}"/>
    <cellStyle name="Comma [0] 890" xfId="5525" hidden="1" xr:uid="{00000000-0005-0000-0000-0000B3610000}"/>
    <cellStyle name="Comma [0] 890" xfId="34913" hidden="1" xr:uid="{00000000-0005-0000-0000-0000B4610000}"/>
    <cellStyle name="Comma [0] 8900" xfId="23757" hidden="1" xr:uid="{00000000-0005-0000-0000-0000B5610000}"/>
    <cellStyle name="Comma [0] 8900" xfId="53144" hidden="1" xr:uid="{00000000-0005-0000-0000-0000B6610000}"/>
    <cellStyle name="Comma [0] 8901" xfId="24263" hidden="1" xr:uid="{00000000-0005-0000-0000-0000B7610000}"/>
    <cellStyle name="Comma [0] 8901" xfId="53650" hidden="1" xr:uid="{00000000-0005-0000-0000-0000B8610000}"/>
    <cellStyle name="Comma [0] 8902" xfId="23762" hidden="1" xr:uid="{00000000-0005-0000-0000-0000B9610000}"/>
    <cellStyle name="Comma [0] 8902" xfId="53149" hidden="1" xr:uid="{00000000-0005-0000-0000-0000BA610000}"/>
    <cellStyle name="Comma [0] 8903" xfId="23746" hidden="1" xr:uid="{00000000-0005-0000-0000-0000BB610000}"/>
    <cellStyle name="Comma [0] 8903" xfId="53133" hidden="1" xr:uid="{00000000-0005-0000-0000-0000BC610000}"/>
    <cellStyle name="Comma [0] 8904" xfId="24314" hidden="1" xr:uid="{00000000-0005-0000-0000-0000BD610000}"/>
    <cellStyle name="Comma [0] 8904" xfId="53701" hidden="1" xr:uid="{00000000-0005-0000-0000-0000BE610000}"/>
    <cellStyle name="Comma [0] 8905" xfId="23755" hidden="1" xr:uid="{00000000-0005-0000-0000-0000BF610000}"/>
    <cellStyle name="Comma [0] 8905" xfId="53142" hidden="1" xr:uid="{00000000-0005-0000-0000-0000C0610000}"/>
    <cellStyle name="Comma [0] 8906" xfId="23776" hidden="1" xr:uid="{00000000-0005-0000-0000-0000C1610000}"/>
    <cellStyle name="Comma [0] 8906" xfId="53163" hidden="1" xr:uid="{00000000-0005-0000-0000-0000C2610000}"/>
    <cellStyle name="Comma [0] 8907" xfId="24326" hidden="1" xr:uid="{00000000-0005-0000-0000-0000C3610000}"/>
    <cellStyle name="Comma [0] 8907" xfId="53713" hidden="1" xr:uid="{00000000-0005-0000-0000-0000C4610000}"/>
    <cellStyle name="Comma [0] 8908" xfId="24328" hidden="1" xr:uid="{00000000-0005-0000-0000-0000C5610000}"/>
    <cellStyle name="Comma [0] 8908" xfId="53715" hidden="1" xr:uid="{00000000-0005-0000-0000-0000C6610000}"/>
    <cellStyle name="Comma [0] 8909" xfId="24317" hidden="1" xr:uid="{00000000-0005-0000-0000-0000C7610000}"/>
    <cellStyle name="Comma [0] 8909" xfId="53704" hidden="1" xr:uid="{00000000-0005-0000-0000-0000C8610000}"/>
    <cellStyle name="Comma [0] 891" xfId="5726" hidden="1" xr:uid="{00000000-0005-0000-0000-0000C9610000}"/>
    <cellStyle name="Comma [0] 891" xfId="35114" hidden="1" xr:uid="{00000000-0005-0000-0000-0000CA610000}"/>
    <cellStyle name="Comma [0] 8910" xfId="24325" hidden="1" xr:uid="{00000000-0005-0000-0000-0000CB610000}"/>
    <cellStyle name="Comma [0] 8910" xfId="53712" hidden="1" xr:uid="{00000000-0005-0000-0000-0000CC610000}"/>
    <cellStyle name="Comma [0] 8911" xfId="23759" hidden="1" xr:uid="{00000000-0005-0000-0000-0000CD610000}"/>
    <cellStyle name="Comma [0] 8911" xfId="53146" hidden="1" xr:uid="{00000000-0005-0000-0000-0000CE610000}"/>
    <cellStyle name="Comma [0] 8912" xfId="24311" hidden="1" xr:uid="{00000000-0005-0000-0000-0000CF610000}"/>
    <cellStyle name="Comma [0] 8912" xfId="53698" hidden="1" xr:uid="{00000000-0005-0000-0000-0000D0610000}"/>
    <cellStyle name="Comma [0] 8913" xfId="24344" hidden="1" xr:uid="{00000000-0005-0000-0000-0000D1610000}"/>
    <cellStyle name="Comma [0] 8913" xfId="53731" hidden="1" xr:uid="{00000000-0005-0000-0000-0000D2610000}"/>
    <cellStyle name="Comma [0] 8914" xfId="24352" hidden="1" xr:uid="{00000000-0005-0000-0000-0000D3610000}"/>
    <cellStyle name="Comma [0] 8914" xfId="53739" hidden="1" xr:uid="{00000000-0005-0000-0000-0000D4610000}"/>
    <cellStyle name="Comma [0] 8915" xfId="24261" hidden="1" xr:uid="{00000000-0005-0000-0000-0000D5610000}"/>
    <cellStyle name="Comma [0] 8915" xfId="53648" hidden="1" xr:uid="{00000000-0005-0000-0000-0000D6610000}"/>
    <cellStyle name="Comma [0] 8916" xfId="24340" hidden="1" xr:uid="{00000000-0005-0000-0000-0000D7610000}"/>
    <cellStyle name="Comma [0] 8916" xfId="53727" hidden="1" xr:uid="{00000000-0005-0000-0000-0000D8610000}"/>
    <cellStyle name="Comma [0] 8917" xfId="24361" hidden="1" xr:uid="{00000000-0005-0000-0000-0000D9610000}"/>
    <cellStyle name="Comma [0] 8917" xfId="53748" hidden="1" xr:uid="{00000000-0005-0000-0000-0000DA610000}"/>
    <cellStyle name="Comma [0] 8918" xfId="24363" hidden="1" xr:uid="{00000000-0005-0000-0000-0000DB610000}"/>
    <cellStyle name="Comma [0] 8918" xfId="53750" hidden="1" xr:uid="{00000000-0005-0000-0000-0000DC610000}"/>
    <cellStyle name="Comma [0] 8919" xfId="24322" hidden="1" xr:uid="{00000000-0005-0000-0000-0000DD610000}"/>
    <cellStyle name="Comma [0] 8919" xfId="53709" hidden="1" xr:uid="{00000000-0005-0000-0000-0000DE610000}"/>
    <cellStyle name="Comma [0] 892" xfId="6249" hidden="1" xr:uid="{00000000-0005-0000-0000-0000DF610000}"/>
    <cellStyle name="Comma [0] 892" xfId="35637" hidden="1" xr:uid="{00000000-0005-0000-0000-0000E0610000}"/>
    <cellStyle name="Comma [0] 8920" xfId="24267" hidden="1" xr:uid="{00000000-0005-0000-0000-0000E1610000}"/>
    <cellStyle name="Comma [0] 8920" xfId="53654" hidden="1" xr:uid="{00000000-0005-0000-0000-0000E2610000}"/>
    <cellStyle name="Comma [0] 8921" xfId="24320" hidden="1" xr:uid="{00000000-0005-0000-0000-0000E3610000}"/>
    <cellStyle name="Comma [0] 8921" xfId="53707" hidden="1" xr:uid="{00000000-0005-0000-0000-0000E4610000}"/>
    <cellStyle name="Comma [0] 8922" xfId="24304" hidden="1" xr:uid="{00000000-0005-0000-0000-0000E5610000}"/>
    <cellStyle name="Comma [0] 8922" xfId="53691" hidden="1" xr:uid="{00000000-0005-0000-0000-0000E6610000}"/>
    <cellStyle name="Comma [0] 8923" xfId="24300" hidden="1" xr:uid="{00000000-0005-0000-0000-0000E7610000}"/>
    <cellStyle name="Comma [0] 8923" xfId="53687" hidden="1" xr:uid="{00000000-0005-0000-0000-0000E8610000}"/>
    <cellStyle name="Comma [0] 8924" xfId="24371" hidden="1" xr:uid="{00000000-0005-0000-0000-0000E9610000}"/>
    <cellStyle name="Comma [0] 8924" xfId="53758" hidden="1" xr:uid="{00000000-0005-0000-0000-0000EA610000}"/>
    <cellStyle name="Comma [0] 8925" xfId="24243" hidden="1" xr:uid="{00000000-0005-0000-0000-0000EB610000}"/>
    <cellStyle name="Comma [0] 8925" xfId="53630" hidden="1" xr:uid="{00000000-0005-0000-0000-0000EC610000}"/>
    <cellStyle name="Comma [0] 8926" xfId="23725" hidden="1" xr:uid="{00000000-0005-0000-0000-0000ED610000}"/>
    <cellStyle name="Comma [0] 8926" xfId="53112" hidden="1" xr:uid="{00000000-0005-0000-0000-0000EE610000}"/>
    <cellStyle name="Comma [0] 8927" xfId="24379" hidden="1" xr:uid="{00000000-0005-0000-0000-0000EF610000}"/>
    <cellStyle name="Comma [0] 8927" xfId="53766" hidden="1" xr:uid="{00000000-0005-0000-0000-0000F0610000}"/>
    <cellStyle name="Comma [0] 8928" xfId="24381" hidden="1" xr:uid="{00000000-0005-0000-0000-0000F1610000}"/>
    <cellStyle name="Comma [0] 8928" xfId="53768" hidden="1" xr:uid="{00000000-0005-0000-0000-0000F2610000}"/>
    <cellStyle name="Comma [0] 8929" xfId="24330" hidden="1" xr:uid="{00000000-0005-0000-0000-0000F3610000}"/>
    <cellStyle name="Comma [0] 8929" xfId="53717" hidden="1" xr:uid="{00000000-0005-0000-0000-0000F4610000}"/>
    <cellStyle name="Comma [0] 893" xfId="6251" hidden="1" xr:uid="{00000000-0005-0000-0000-0000F5610000}"/>
    <cellStyle name="Comma [0] 893" xfId="35639" hidden="1" xr:uid="{00000000-0005-0000-0000-0000F6610000}"/>
    <cellStyle name="Comma [0] 8930" xfId="24306" hidden="1" xr:uid="{00000000-0005-0000-0000-0000F7610000}"/>
    <cellStyle name="Comma [0] 8930" xfId="53693" hidden="1" xr:uid="{00000000-0005-0000-0000-0000F8610000}"/>
    <cellStyle name="Comma [0] 8931" xfId="24341" hidden="1" xr:uid="{00000000-0005-0000-0000-0000F9610000}"/>
    <cellStyle name="Comma [0] 8931" xfId="53728" hidden="1" xr:uid="{00000000-0005-0000-0000-0000FA610000}"/>
    <cellStyle name="Comma [0] 8932" xfId="24273" hidden="1" xr:uid="{00000000-0005-0000-0000-0000FB610000}"/>
    <cellStyle name="Comma [0] 8932" xfId="53660" hidden="1" xr:uid="{00000000-0005-0000-0000-0000FC610000}"/>
    <cellStyle name="Comma [0] 8933" xfId="24343" hidden="1" xr:uid="{00000000-0005-0000-0000-0000FD610000}"/>
    <cellStyle name="Comma [0] 8933" xfId="53730" hidden="1" xr:uid="{00000000-0005-0000-0000-0000FE610000}"/>
    <cellStyle name="Comma [0] 8934" xfId="24388" hidden="1" xr:uid="{00000000-0005-0000-0000-0000FF610000}"/>
    <cellStyle name="Comma [0] 8934" xfId="53775" hidden="1" xr:uid="{00000000-0005-0000-0000-000000620000}"/>
    <cellStyle name="Comma [0] 8935" xfId="24331" hidden="1" xr:uid="{00000000-0005-0000-0000-000001620000}"/>
    <cellStyle name="Comma [0] 8935" xfId="53718" hidden="1" xr:uid="{00000000-0005-0000-0000-000002620000}"/>
    <cellStyle name="Comma [0] 8936" xfId="24288" hidden="1" xr:uid="{00000000-0005-0000-0000-000003620000}"/>
    <cellStyle name="Comma [0] 8936" xfId="53675" hidden="1" xr:uid="{00000000-0005-0000-0000-000004620000}"/>
    <cellStyle name="Comma [0] 8937" xfId="24394" hidden="1" xr:uid="{00000000-0005-0000-0000-000005620000}"/>
    <cellStyle name="Comma [0] 8937" xfId="53781" hidden="1" xr:uid="{00000000-0005-0000-0000-000006620000}"/>
    <cellStyle name="Comma [0] 8938" xfId="24396" hidden="1" xr:uid="{00000000-0005-0000-0000-000007620000}"/>
    <cellStyle name="Comma [0] 8938" xfId="53783" hidden="1" xr:uid="{00000000-0005-0000-0000-000008620000}"/>
    <cellStyle name="Comma [0] 8939" xfId="24349" hidden="1" xr:uid="{00000000-0005-0000-0000-000009620000}"/>
    <cellStyle name="Comma [0] 8939" xfId="53736" hidden="1" xr:uid="{00000000-0005-0000-0000-00000A620000}"/>
    <cellStyle name="Comma [0] 894" xfId="6240" hidden="1" xr:uid="{00000000-0005-0000-0000-00000B620000}"/>
    <cellStyle name="Comma [0] 894" xfId="35628" hidden="1" xr:uid="{00000000-0005-0000-0000-00000C620000}"/>
    <cellStyle name="Comma [0] 8940" xfId="24355" hidden="1" xr:uid="{00000000-0005-0000-0000-00000D620000}"/>
    <cellStyle name="Comma [0] 8940" xfId="53742" hidden="1" xr:uid="{00000000-0005-0000-0000-00000E620000}"/>
    <cellStyle name="Comma [0] 8941" xfId="24242" hidden="1" xr:uid="{00000000-0005-0000-0000-00000F620000}"/>
    <cellStyle name="Comma [0] 8941" xfId="53629" hidden="1" xr:uid="{00000000-0005-0000-0000-000010620000}"/>
    <cellStyle name="Comma [0] 8942" xfId="24305" hidden="1" xr:uid="{00000000-0005-0000-0000-000011620000}"/>
    <cellStyle name="Comma [0] 8942" xfId="53692" hidden="1" xr:uid="{00000000-0005-0000-0000-000012620000}"/>
    <cellStyle name="Comma [0] 8943" xfId="24313" hidden="1" xr:uid="{00000000-0005-0000-0000-000013620000}"/>
    <cellStyle name="Comma [0] 8943" xfId="53700" hidden="1" xr:uid="{00000000-0005-0000-0000-000014620000}"/>
    <cellStyle name="Comma [0] 8944" xfId="24402" hidden="1" xr:uid="{00000000-0005-0000-0000-000015620000}"/>
    <cellStyle name="Comma [0] 8944" xfId="53789" hidden="1" xr:uid="{00000000-0005-0000-0000-000016620000}"/>
    <cellStyle name="Comma [0] 8945" xfId="24316" hidden="1" xr:uid="{00000000-0005-0000-0000-000017620000}"/>
    <cellStyle name="Comma [0] 8945" xfId="53703" hidden="1" xr:uid="{00000000-0005-0000-0000-000018620000}"/>
    <cellStyle name="Comma [0] 8946" xfId="24276" hidden="1" xr:uid="{00000000-0005-0000-0000-000019620000}"/>
    <cellStyle name="Comma [0] 8946" xfId="53663" hidden="1" xr:uid="{00000000-0005-0000-0000-00001A620000}"/>
    <cellStyle name="Comma [0] 8947" xfId="24407" hidden="1" xr:uid="{00000000-0005-0000-0000-00001B620000}"/>
    <cellStyle name="Comma [0] 8947" xfId="53794" hidden="1" xr:uid="{00000000-0005-0000-0000-00001C620000}"/>
    <cellStyle name="Comma [0] 8948" xfId="24409" hidden="1" xr:uid="{00000000-0005-0000-0000-00001D620000}"/>
    <cellStyle name="Comma [0] 8948" xfId="53796" hidden="1" xr:uid="{00000000-0005-0000-0000-00001E620000}"/>
    <cellStyle name="Comma [0] 8949" xfId="24368" hidden="1" xr:uid="{00000000-0005-0000-0000-00001F620000}"/>
    <cellStyle name="Comma [0] 8949" xfId="53755" hidden="1" xr:uid="{00000000-0005-0000-0000-000020620000}"/>
    <cellStyle name="Comma [0] 895" xfId="6248" hidden="1" xr:uid="{00000000-0005-0000-0000-000021620000}"/>
    <cellStyle name="Comma [0] 895" xfId="35636" hidden="1" xr:uid="{00000000-0005-0000-0000-000022620000}"/>
    <cellStyle name="Comma [0] 8950" xfId="24374" hidden="1" xr:uid="{00000000-0005-0000-0000-000023620000}"/>
    <cellStyle name="Comma [0] 8950" xfId="53761" hidden="1" xr:uid="{00000000-0005-0000-0000-000024620000}"/>
    <cellStyle name="Comma [0] 8951" xfId="24275" hidden="1" xr:uid="{00000000-0005-0000-0000-000025620000}"/>
    <cellStyle name="Comma [0] 8951" xfId="53662" hidden="1" xr:uid="{00000000-0005-0000-0000-000026620000}"/>
    <cellStyle name="Comma [0] 8952" xfId="24356" hidden="1" xr:uid="{00000000-0005-0000-0000-000027620000}"/>
    <cellStyle name="Comma [0] 8952" xfId="53743" hidden="1" xr:uid="{00000000-0005-0000-0000-000028620000}"/>
    <cellStyle name="Comma [0] 8953" xfId="24335" hidden="1" xr:uid="{00000000-0005-0000-0000-000029620000}"/>
    <cellStyle name="Comma [0] 8953" xfId="53722" hidden="1" xr:uid="{00000000-0005-0000-0000-00002A620000}"/>
    <cellStyle name="Comma [0] 8954" xfId="24413" hidden="1" xr:uid="{00000000-0005-0000-0000-00002B620000}"/>
    <cellStyle name="Comma [0] 8954" xfId="53800" hidden="1" xr:uid="{00000000-0005-0000-0000-00002C620000}"/>
    <cellStyle name="Comma [0] 8955" xfId="24354" hidden="1" xr:uid="{00000000-0005-0000-0000-00002D620000}"/>
    <cellStyle name="Comma [0] 8955" xfId="53741" hidden="1" xr:uid="{00000000-0005-0000-0000-00002E620000}"/>
    <cellStyle name="Comma [0] 8956" xfId="24292" hidden="1" xr:uid="{00000000-0005-0000-0000-00002F620000}"/>
    <cellStyle name="Comma [0] 8956" xfId="53679" hidden="1" xr:uid="{00000000-0005-0000-0000-000030620000}"/>
    <cellStyle name="Comma [0] 8957" xfId="24420" hidden="1" xr:uid="{00000000-0005-0000-0000-000031620000}"/>
    <cellStyle name="Comma [0] 8957" xfId="53807" hidden="1" xr:uid="{00000000-0005-0000-0000-000032620000}"/>
    <cellStyle name="Comma [0] 8958" xfId="24422" hidden="1" xr:uid="{00000000-0005-0000-0000-000033620000}"/>
    <cellStyle name="Comma [0] 8958" xfId="53809" hidden="1" xr:uid="{00000000-0005-0000-0000-000034620000}"/>
    <cellStyle name="Comma [0] 8959" xfId="24386" hidden="1" xr:uid="{00000000-0005-0000-0000-000035620000}"/>
    <cellStyle name="Comma [0] 8959" xfId="53773" hidden="1" xr:uid="{00000000-0005-0000-0000-000036620000}"/>
    <cellStyle name="Comma [0] 896" xfId="5735" hidden="1" xr:uid="{00000000-0005-0000-0000-000037620000}"/>
    <cellStyle name="Comma [0] 896" xfId="35123" hidden="1" xr:uid="{00000000-0005-0000-0000-000038620000}"/>
    <cellStyle name="Comma [0] 8960" xfId="24391" hidden="1" xr:uid="{00000000-0005-0000-0000-000039620000}"/>
    <cellStyle name="Comma [0] 8960" xfId="53778" hidden="1" xr:uid="{00000000-0005-0000-0000-00003A620000}"/>
    <cellStyle name="Comma [0] 8961" xfId="23756" hidden="1" xr:uid="{00000000-0005-0000-0000-00003B620000}"/>
    <cellStyle name="Comma [0] 8961" xfId="53143" hidden="1" xr:uid="{00000000-0005-0000-0000-00003C620000}"/>
    <cellStyle name="Comma [0] 8962" xfId="24375" hidden="1" xr:uid="{00000000-0005-0000-0000-00003D620000}"/>
    <cellStyle name="Comma [0] 8962" xfId="53762" hidden="1" xr:uid="{00000000-0005-0000-0000-00003E620000}"/>
    <cellStyle name="Comma [0] 8963" xfId="24280" hidden="1" xr:uid="{00000000-0005-0000-0000-00003F620000}"/>
    <cellStyle name="Comma [0] 8963" xfId="53667" hidden="1" xr:uid="{00000000-0005-0000-0000-000040620000}"/>
    <cellStyle name="Comma [0] 8964" xfId="24426" hidden="1" xr:uid="{00000000-0005-0000-0000-000041620000}"/>
    <cellStyle name="Comma [0] 8964" xfId="53813" hidden="1" xr:uid="{00000000-0005-0000-0000-000042620000}"/>
    <cellStyle name="Comma [0] 8965" xfId="24373" hidden="1" xr:uid="{00000000-0005-0000-0000-000043620000}"/>
    <cellStyle name="Comma [0] 8965" xfId="53760" hidden="1" xr:uid="{00000000-0005-0000-0000-000044620000}"/>
    <cellStyle name="Comma [0] 8966" xfId="24312" hidden="1" xr:uid="{00000000-0005-0000-0000-000045620000}"/>
    <cellStyle name="Comma [0] 8966" xfId="53699" hidden="1" xr:uid="{00000000-0005-0000-0000-000046620000}"/>
    <cellStyle name="Comma [0] 8967" xfId="24430" hidden="1" xr:uid="{00000000-0005-0000-0000-000047620000}"/>
    <cellStyle name="Comma [0] 8967" xfId="53817" hidden="1" xr:uid="{00000000-0005-0000-0000-000048620000}"/>
    <cellStyle name="Comma [0] 8968" xfId="24432" hidden="1" xr:uid="{00000000-0005-0000-0000-000049620000}"/>
    <cellStyle name="Comma [0] 8968" xfId="53819" hidden="1" xr:uid="{00000000-0005-0000-0000-00004A620000}"/>
    <cellStyle name="Comma [0] 8969" xfId="24400" hidden="1" xr:uid="{00000000-0005-0000-0000-00004B620000}"/>
    <cellStyle name="Comma [0] 8969" xfId="53787" hidden="1" xr:uid="{00000000-0005-0000-0000-00004C620000}"/>
    <cellStyle name="Comma [0] 897" xfId="6234" hidden="1" xr:uid="{00000000-0005-0000-0000-00004D620000}"/>
    <cellStyle name="Comma [0] 897" xfId="35622" hidden="1" xr:uid="{00000000-0005-0000-0000-00004E620000}"/>
    <cellStyle name="Comma [0] 8970" xfId="24404" hidden="1" xr:uid="{00000000-0005-0000-0000-00004F620000}"/>
    <cellStyle name="Comma [0] 8970" xfId="53791" hidden="1" xr:uid="{00000000-0005-0000-0000-000050620000}"/>
    <cellStyle name="Comma [0] 8971" xfId="24294" hidden="1" xr:uid="{00000000-0005-0000-0000-000051620000}"/>
    <cellStyle name="Comma [0] 8971" xfId="53681" hidden="1" xr:uid="{00000000-0005-0000-0000-000052620000}"/>
    <cellStyle name="Comma [0] 8972" xfId="24392" hidden="1" xr:uid="{00000000-0005-0000-0000-000053620000}"/>
    <cellStyle name="Comma [0] 8972" xfId="53779" hidden="1" xr:uid="{00000000-0005-0000-0000-000054620000}"/>
    <cellStyle name="Comma [0] 8973" xfId="24284" hidden="1" xr:uid="{00000000-0005-0000-0000-000055620000}"/>
    <cellStyle name="Comma [0] 8973" xfId="53671" hidden="1" xr:uid="{00000000-0005-0000-0000-000056620000}"/>
    <cellStyle name="Comma [0] 8974" xfId="24436" hidden="1" xr:uid="{00000000-0005-0000-0000-000057620000}"/>
    <cellStyle name="Comma [0] 8974" xfId="53823" hidden="1" xr:uid="{00000000-0005-0000-0000-000058620000}"/>
    <cellStyle name="Comma [0] 8975" xfId="24390" hidden="1" xr:uid="{00000000-0005-0000-0000-000059620000}"/>
    <cellStyle name="Comma [0] 8975" xfId="53777" hidden="1" xr:uid="{00000000-0005-0000-0000-00005A620000}"/>
    <cellStyle name="Comma [0] 8976" xfId="24359" hidden="1" xr:uid="{00000000-0005-0000-0000-00005B620000}"/>
    <cellStyle name="Comma [0] 8976" xfId="53746" hidden="1" xr:uid="{00000000-0005-0000-0000-00005C620000}"/>
    <cellStyle name="Comma [0] 8977" xfId="24440" hidden="1" xr:uid="{00000000-0005-0000-0000-00005D620000}"/>
    <cellStyle name="Comma [0] 8977" xfId="53827" hidden="1" xr:uid="{00000000-0005-0000-0000-00005E620000}"/>
    <cellStyle name="Comma [0] 8978" xfId="24442" hidden="1" xr:uid="{00000000-0005-0000-0000-00005F620000}"/>
    <cellStyle name="Comma [0] 8978" xfId="53829" hidden="1" xr:uid="{00000000-0005-0000-0000-000060620000}"/>
    <cellStyle name="Comma [0] 8979" xfId="24428" hidden="1" xr:uid="{00000000-0005-0000-0000-000061620000}"/>
    <cellStyle name="Comma [0] 8979" xfId="53815" hidden="1" xr:uid="{00000000-0005-0000-0000-000062620000}"/>
    <cellStyle name="Comma [0] 898" xfId="6267" hidden="1" xr:uid="{00000000-0005-0000-0000-000063620000}"/>
    <cellStyle name="Comma [0] 898" xfId="35655" hidden="1" xr:uid="{00000000-0005-0000-0000-000064620000}"/>
    <cellStyle name="Comma [0] 8980" xfId="24415" hidden="1" xr:uid="{00000000-0005-0000-0000-000065620000}"/>
    <cellStyle name="Comma [0] 8980" xfId="53802" hidden="1" xr:uid="{00000000-0005-0000-0000-000066620000}"/>
    <cellStyle name="Comma [0] 8981" xfId="24439" hidden="1" xr:uid="{00000000-0005-0000-0000-000067620000}"/>
    <cellStyle name="Comma [0] 8981" xfId="53826" hidden="1" xr:uid="{00000000-0005-0000-0000-000068620000}"/>
    <cellStyle name="Comma [0] 8982" xfId="24405" hidden="1" xr:uid="{00000000-0005-0000-0000-000069620000}"/>
    <cellStyle name="Comma [0] 8982" xfId="53792" hidden="1" xr:uid="{00000000-0005-0000-0000-00006A620000}"/>
    <cellStyle name="Comma [0] 8983" xfId="24377" hidden="1" xr:uid="{00000000-0005-0000-0000-00006B620000}"/>
    <cellStyle name="Comma [0] 8983" xfId="53764" hidden="1" xr:uid="{00000000-0005-0000-0000-00006C620000}"/>
    <cellStyle name="Comma [0] 8984" xfId="24444" hidden="1" xr:uid="{00000000-0005-0000-0000-00006D620000}"/>
    <cellStyle name="Comma [0] 8984" xfId="53831" hidden="1" xr:uid="{00000000-0005-0000-0000-00006E620000}"/>
    <cellStyle name="Comma [0] 8985" xfId="24401" hidden="1" xr:uid="{00000000-0005-0000-0000-00006F620000}"/>
    <cellStyle name="Comma [0] 8985" xfId="53788" hidden="1" xr:uid="{00000000-0005-0000-0000-000070620000}"/>
    <cellStyle name="Comma [0] 8986" xfId="24435" hidden="1" xr:uid="{00000000-0005-0000-0000-000071620000}"/>
    <cellStyle name="Comma [0] 8986" xfId="53822" hidden="1" xr:uid="{00000000-0005-0000-0000-000072620000}"/>
    <cellStyle name="Comma [0] 8987" xfId="24448" hidden="1" xr:uid="{00000000-0005-0000-0000-000073620000}"/>
    <cellStyle name="Comma [0] 8987" xfId="53835" hidden="1" xr:uid="{00000000-0005-0000-0000-000074620000}"/>
    <cellStyle name="Comma [0] 8988" xfId="24450" hidden="1" xr:uid="{00000000-0005-0000-0000-000075620000}"/>
    <cellStyle name="Comma [0] 8988" xfId="53837" hidden="1" xr:uid="{00000000-0005-0000-0000-000076620000}"/>
    <cellStyle name="Comma [0] 8989" xfId="24318" hidden="1" xr:uid="{00000000-0005-0000-0000-000077620000}"/>
    <cellStyle name="Comma [0] 8989" xfId="53705" hidden="1" xr:uid="{00000000-0005-0000-0000-000078620000}"/>
    <cellStyle name="Comma [0] 899" xfId="6275" hidden="1" xr:uid="{00000000-0005-0000-0000-000079620000}"/>
    <cellStyle name="Comma [0] 899" xfId="35663" hidden="1" xr:uid="{00000000-0005-0000-0000-00007A620000}"/>
    <cellStyle name="Comma [0] 8990" xfId="24438" hidden="1" xr:uid="{00000000-0005-0000-0000-00007B620000}"/>
    <cellStyle name="Comma [0] 8990" xfId="53825" hidden="1" xr:uid="{00000000-0005-0000-0000-00007C620000}"/>
    <cellStyle name="Comma [0] 8991" xfId="24378" hidden="1" xr:uid="{00000000-0005-0000-0000-00007D620000}"/>
    <cellStyle name="Comma [0] 8991" xfId="53765" hidden="1" xr:uid="{00000000-0005-0000-0000-00007E620000}"/>
    <cellStyle name="Comma [0] 8992" xfId="24412" hidden="1" xr:uid="{00000000-0005-0000-0000-00007F620000}"/>
    <cellStyle name="Comma [0] 8992" xfId="53799" hidden="1" xr:uid="{00000000-0005-0000-0000-000080620000}"/>
    <cellStyle name="Comma [0] 8993" xfId="24425" hidden="1" xr:uid="{00000000-0005-0000-0000-000081620000}"/>
    <cellStyle name="Comma [0] 8993" xfId="53812" hidden="1" xr:uid="{00000000-0005-0000-0000-000082620000}"/>
    <cellStyle name="Comma [0] 8994" xfId="24453" hidden="1" xr:uid="{00000000-0005-0000-0000-000083620000}"/>
    <cellStyle name="Comma [0] 8994" xfId="53840" hidden="1" xr:uid="{00000000-0005-0000-0000-000084620000}"/>
    <cellStyle name="Comma [0] 8995" xfId="24416" hidden="1" xr:uid="{00000000-0005-0000-0000-000085620000}"/>
    <cellStyle name="Comma [0] 8995" xfId="53803" hidden="1" xr:uid="{00000000-0005-0000-0000-000086620000}"/>
    <cellStyle name="Comma [0] 8996" xfId="24376" hidden="1" xr:uid="{00000000-0005-0000-0000-000087620000}"/>
    <cellStyle name="Comma [0] 8996" xfId="53763" hidden="1" xr:uid="{00000000-0005-0000-0000-000088620000}"/>
    <cellStyle name="Comma [0] 8997" xfId="24455" hidden="1" xr:uid="{00000000-0005-0000-0000-000089620000}"/>
    <cellStyle name="Comma [0] 8997" xfId="53842" hidden="1" xr:uid="{00000000-0005-0000-0000-00008A620000}"/>
    <cellStyle name="Comma [0] 8998" xfId="24457" hidden="1" xr:uid="{00000000-0005-0000-0000-00008B620000}"/>
    <cellStyle name="Comma [0] 8998" xfId="53844" hidden="1" xr:uid="{00000000-0005-0000-0000-00008C620000}"/>
    <cellStyle name="Comma [0] 8999" xfId="23810" hidden="1" xr:uid="{00000000-0005-0000-0000-00008D620000}"/>
    <cellStyle name="Comma [0] 8999" xfId="53197" hidden="1" xr:uid="{00000000-0005-0000-0000-00008E620000}"/>
    <cellStyle name="Comma [0] 9" xfId="123" hidden="1" xr:uid="{00000000-0005-0000-0000-00008F620000}"/>
    <cellStyle name="Comma [0] 9" xfId="61192" hidden="1" xr:uid="{00000000-0005-0000-0000-0000AD620000}"/>
    <cellStyle name="Comma [0] 9" xfId="62580" hidden="1" xr:uid="{00000000-0005-0000-0000-0000BE620000}"/>
    <cellStyle name="Comma [0] 9" xfId="974" hidden="1" xr:uid="{00000000-0005-0000-0000-000098620000}"/>
    <cellStyle name="Comma [0] 9" xfId="471" hidden="1" xr:uid="{00000000-0005-0000-0000-000093620000}"/>
    <cellStyle name="Comma [0] 9" xfId="61274" hidden="1" xr:uid="{00000000-0005-0000-0000-0000AE620000}"/>
    <cellStyle name="Comma [0] 9" xfId="62910" hidden="1" xr:uid="{00000000-0005-0000-0000-0000C2620000}"/>
    <cellStyle name="Comma [0] 9" xfId="1284" hidden="1" xr:uid="{00000000-0005-0000-0000-00009D620000}"/>
    <cellStyle name="Comma [0] 9" xfId="636" hidden="1" xr:uid="{00000000-0005-0000-0000-000094620000}"/>
    <cellStyle name="Comma [0] 9" xfId="61523" hidden="1" xr:uid="{00000000-0005-0000-0000-0000B1620000}"/>
    <cellStyle name="Comma [0] 9" xfId="440" hidden="1" xr:uid="{00000000-0005-0000-0000-000096620000}"/>
    <cellStyle name="Comma [0] 9" xfId="1644" hidden="1" xr:uid="{00000000-0005-0000-0000-0000A0620000}"/>
    <cellStyle name="Comma [0] 9" xfId="1612" hidden="1" xr:uid="{00000000-0005-0000-0000-0000A1620000}"/>
    <cellStyle name="Comma [0] 9" xfId="1448" hidden="1" xr:uid="{00000000-0005-0000-0000-0000A2620000}"/>
    <cellStyle name="Comma [0] 9" xfId="1807" hidden="1" xr:uid="{00000000-0005-0000-0000-0000A3620000}"/>
    <cellStyle name="Comma [0] 9" xfId="1972" hidden="1" xr:uid="{00000000-0005-0000-0000-0000A4620000}"/>
    <cellStyle name="Comma [0] 9" xfId="1940" hidden="1" xr:uid="{00000000-0005-0000-0000-0000A5620000}"/>
    <cellStyle name="Comma [0] 9" xfId="1776" hidden="1" xr:uid="{00000000-0005-0000-0000-0000A6620000}"/>
    <cellStyle name="Comma [0] 9" xfId="604" hidden="1" xr:uid="{00000000-0005-0000-0000-000095620000}"/>
    <cellStyle name="Comma [0] 9" xfId="62341" hidden="1" xr:uid="{00000000-0005-0000-0000-0000BB620000}"/>
    <cellStyle name="Comma [0] 9" xfId="2107" hidden="1" xr:uid="{00000000-0005-0000-0000-0000AA620000}"/>
    <cellStyle name="Comma [0] 9" xfId="942" hidden="1" xr:uid="{00000000-0005-0000-0000-000099620000}"/>
    <cellStyle name="Comma [0] 9" xfId="62664" hidden="1" xr:uid="{00000000-0005-0000-0000-0000BF620000}"/>
    <cellStyle name="Comma [0] 9" xfId="62990" hidden="1" xr:uid="{00000000-0005-0000-0000-0000C3620000}"/>
    <cellStyle name="Comma [0] 9" xfId="1316" hidden="1" xr:uid="{00000000-0005-0000-0000-00009C620000}"/>
    <cellStyle name="Comma [0] 9" xfId="288" hidden="1" xr:uid="{00000000-0005-0000-0000-000090620000}"/>
    <cellStyle name="Comma [0] 9" xfId="61440" hidden="1" xr:uid="{00000000-0005-0000-0000-0000B0620000}"/>
    <cellStyle name="Comma [0] 9" xfId="2138" hidden="1" xr:uid="{00000000-0005-0000-0000-0000A7620000}"/>
    <cellStyle name="Comma [0] 9" xfId="1479" hidden="1" xr:uid="{00000000-0005-0000-0000-00009F620000}"/>
    <cellStyle name="Comma [0] 9" xfId="2271" hidden="1" xr:uid="{00000000-0005-0000-0000-0000A9620000}"/>
    <cellStyle name="Comma [0] 9" xfId="61685" hidden="1" xr:uid="{00000000-0005-0000-0000-0000B3620000}"/>
    <cellStyle name="Comma [0] 9" xfId="61767" hidden="1" xr:uid="{00000000-0005-0000-0000-0000B4620000}"/>
    <cellStyle name="Comma [0] 9" xfId="61849" hidden="1" xr:uid="{00000000-0005-0000-0000-0000B5620000}"/>
    <cellStyle name="Comma [0] 9" xfId="61931" hidden="1" xr:uid="{00000000-0005-0000-0000-0000B6620000}"/>
    <cellStyle name="Comma [0] 9" xfId="62015" hidden="1" xr:uid="{00000000-0005-0000-0000-0000B7620000}"/>
    <cellStyle name="Comma [0] 9" xfId="62097" hidden="1" xr:uid="{00000000-0005-0000-0000-0000B8620000}"/>
    <cellStyle name="Comma [0] 9" xfId="62179" hidden="1" xr:uid="{00000000-0005-0000-0000-0000B9620000}"/>
    <cellStyle name="Comma [0] 9" xfId="2302" hidden="1" xr:uid="{00000000-0005-0000-0000-0000A8620000}"/>
    <cellStyle name="Comma [0] 9" xfId="809" hidden="1" xr:uid="{00000000-0005-0000-0000-000097620000}"/>
    <cellStyle name="Comma [0] 9" xfId="62498" hidden="1" xr:uid="{00000000-0005-0000-0000-0000BD620000}"/>
    <cellStyle name="Comma [0] 9" xfId="33880" hidden="1" xr:uid="{00000000-0005-0000-0000-0000AC620000}"/>
    <cellStyle name="Comma [0] 9" xfId="92" hidden="1" xr:uid="{00000000-0005-0000-0000-000092620000}"/>
    <cellStyle name="Comma [0] 9" xfId="256" hidden="1" xr:uid="{00000000-0005-0000-0000-000091620000}"/>
    <cellStyle name="Comma [0] 9" xfId="61358" hidden="1" xr:uid="{00000000-0005-0000-0000-0000AF620000}"/>
    <cellStyle name="Comma [0] 9" xfId="62828" hidden="1" xr:uid="{00000000-0005-0000-0000-0000C1620000}"/>
    <cellStyle name="Comma [0] 9" xfId="1120" hidden="1" xr:uid="{00000000-0005-0000-0000-00009E620000}"/>
    <cellStyle name="Comma [0] 9" xfId="62261" hidden="1" xr:uid="{00000000-0005-0000-0000-0000BA620000}"/>
    <cellStyle name="Comma [0] 9" xfId="61605" hidden="1" xr:uid="{00000000-0005-0000-0000-0000B2620000}"/>
    <cellStyle name="Comma [0] 9" xfId="62423" hidden="1" xr:uid="{00000000-0005-0000-0000-0000BC620000}"/>
    <cellStyle name="Comma [0] 9" xfId="62746" hidden="1" xr:uid="{00000000-0005-0000-0000-0000C0620000}"/>
    <cellStyle name="Comma [0] 9" xfId="1151" hidden="1" xr:uid="{00000000-0005-0000-0000-00009B620000}"/>
    <cellStyle name="Comma [0] 9" xfId="778" hidden="1" xr:uid="{00000000-0005-0000-0000-00009A620000}"/>
    <cellStyle name="Comma [0] 9" xfId="4491" hidden="1" xr:uid="{00000000-0005-0000-0000-0000AB620000}"/>
    <cellStyle name="Comma [0] 9" xfId="63072" hidden="1" xr:uid="{00000000-0005-0000-0000-0000C4620000}"/>
    <cellStyle name="Comma [0] 90" xfId="4723" hidden="1" xr:uid="{00000000-0005-0000-0000-0000C5620000}"/>
    <cellStyle name="Comma [0] 90" xfId="34111" hidden="1" xr:uid="{00000000-0005-0000-0000-0000C6620000}"/>
    <cellStyle name="Comma [0] 900" xfId="6184" hidden="1" xr:uid="{00000000-0005-0000-0000-0000C7620000}"/>
    <cellStyle name="Comma [0] 900" xfId="35572" hidden="1" xr:uid="{00000000-0005-0000-0000-0000C8620000}"/>
    <cellStyle name="Comma [0] 9000" xfId="23766" hidden="1" xr:uid="{00000000-0005-0000-0000-0000C9620000}"/>
    <cellStyle name="Comma [0] 9000" xfId="53153" hidden="1" xr:uid="{00000000-0005-0000-0000-0000CA620000}"/>
    <cellStyle name="Comma [0] 9001" xfId="24463" hidden="1" xr:uid="{00000000-0005-0000-0000-0000CB620000}"/>
    <cellStyle name="Comma [0] 9001" xfId="53850" hidden="1" xr:uid="{00000000-0005-0000-0000-0000CC620000}"/>
    <cellStyle name="Comma [0] 9002" xfId="24469" hidden="1" xr:uid="{00000000-0005-0000-0000-0000CD620000}"/>
    <cellStyle name="Comma [0] 9002" xfId="53856" hidden="1" xr:uid="{00000000-0005-0000-0000-0000CE620000}"/>
    <cellStyle name="Comma [0] 9003" xfId="24471" hidden="1" xr:uid="{00000000-0005-0000-0000-0000CF620000}"/>
    <cellStyle name="Comma [0] 9003" xfId="53858" hidden="1" xr:uid="{00000000-0005-0000-0000-0000D0620000}"/>
    <cellStyle name="Comma [0] 9004" xfId="24462" hidden="1" xr:uid="{00000000-0005-0000-0000-0000D1620000}"/>
    <cellStyle name="Comma [0] 9004" xfId="53849" hidden="1" xr:uid="{00000000-0005-0000-0000-0000D2620000}"/>
    <cellStyle name="Comma [0] 9005" xfId="24467" hidden="1" xr:uid="{00000000-0005-0000-0000-0000D3620000}"/>
    <cellStyle name="Comma [0] 9005" xfId="53854" hidden="1" xr:uid="{00000000-0005-0000-0000-0000D4620000}"/>
    <cellStyle name="Comma [0] 9006" xfId="24473" hidden="1" xr:uid="{00000000-0005-0000-0000-0000D5620000}"/>
    <cellStyle name="Comma [0] 9006" xfId="53860" hidden="1" xr:uid="{00000000-0005-0000-0000-0000D6620000}"/>
    <cellStyle name="Comma [0] 9007" xfId="24475" hidden="1" xr:uid="{00000000-0005-0000-0000-0000D7620000}"/>
    <cellStyle name="Comma [0] 9007" xfId="53862" hidden="1" xr:uid="{00000000-0005-0000-0000-0000D8620000}"/>
    <cellStyle name="Comma [0] 9008" xfId="23767" hidden="1" xr:uid="{00000000-0005-0000-0000-0000D9620000}"/>
    <cellStyle name="Comma [0] 9008" xfId="53154" hidden="1" xr:uid="{00000000-0005-0000-0000-0000DA620000}"/>
    <cellStyle name="Comma [0] 9009" xfId="23745" hidden="1" xr:uid="{00000000-0005-0000-0000-0000DB620000}"/>
    <cellStyle name="Comma [0] 9009" xfId="53132" hidden="1" xr:uid="{00000000-0005-0000-0000-0000DC620000}"/>
    <cellStyle name="Comma [0] 901" xfId="6263" hidden="1" xr:uid="{00000000-0005-0000-0000-0000DD620000}"/>
    <cellStyle name="Comma [0] 901" xfId="35651" hidden="1" xr:uid="{00000000-0005-0000-0000-0000DE620000}"/>
    <cellStyle name="Comma [0] 9010" xfId="24486" hidden="1" xr:uid="{00000000-0005-0000-0000-0000DF620000}"/>
    <cellStyle name="Comma [0] 9010" xfId="53873" hidden="1" xr:uid="{00000000-0005-0000-0000-0000E0620000}"/>
    <cellStyle name="Comma [0] 9011" xfId="24495" hidden="1" xr:uid="{00000000-0005-0000-0000-0000E1620000}"/>
    <cellStyle name="Comma [0] 9011" xfId="53882" hidden="1" xr:uid="{00000000-0005-0000-0000-0000E2620000}"/>
    <cellStyle name="Comma [0] 9012" xfId="24506" hidden="1" xr:uid="{00000000-0005-0000-0000-0000E3620000}"/>
    <cellStyle name="Comma [0] 9012" xfId="53893" hidden="1" xr:uid="{00000000-0005-0000-0000-0000E4620000}"/>
    <cellStyle name="Comma [0] 9013" xfId="24512" hidden="1" xr:uid="{00000000-0005-0000-0000-0000E5620000}"/>
    <cellStyle name="Comma [0] 9013" xfId="53899" hidden="1" xr:uid="{00000000-0005-0000-0000-0000E6620000}"/>
    <cellStyle name="Comma [0] 9014" xfId="24494" hidden="1" xr:uid="{00000000-0005-0000-0000-0000E7620000}"/>
    <cellStyle name="Comma [0] 9014" xfId="53881" hidden="1" xr:uid="{00000000-0005-0000-0000-0000E8620000}"/>
    <cellStyle name="Comma [0] 9015" xfId="24504" hidden="1" xr:uid="{00000000-0005-0000-0000-0000E9620000}"/>
    <cellStyle name="Comma [0] 9015" xfId="53891" hidden="1" xr:uid="{00000000-0005-0000-0000-0000EA620000}"/>
    <cellStyle name="Comma [0] 9016" xfId="24524" hidden="1" xr:uid="{00000000-0005-0000-0000-0000EB620000}"/>
    <cellStyle name="Comma [0] 9016" xfId="53911" hidden="1" xr:uid="{00000000-0005-0000-0000-0000EC620000}"/>
    <cellStyle name="Comma [0] 9017" xfId="24526" hidden="1" xr:uid="{00000000-0005-0000-0000-0000ED620000}"/>
    <cellStyle name="Comma [0] 9017" xfId="53913" hidden="1" xr:uid="{00000000-0005-0000-0000-0000EE620000}"/>
    <cellStyle name="Comma [0] 9018" xfId="24477" hidden="1" xr:uid="{00000000-0005-0000-0000-0000EF620000}"/>
    <cellStyle name="Comma [0] 9018" xfId="53864" hidden="1" xr:uid="{00000000-0005-0000-0000-0000F0620000}"/>
    <cellStyle name="Comma [0] 9019" xfId="23733" hidden="1" xr:uid="{00000000-0005-0000-0000-0000F1620000}"/>
    <cellStyle name="Comma [0] 9019" xfId="53120" hidden="1" xr:uid="{00000000-0005-0000-0000-0000F2620000}"/>
    <cellStyle name="Comma [0] 902" xfId="6284" hidden="1" xr:uid="{00000000-0005-0000-0000-0000F3620000}"/>
    <cellStyle name="Comma [0] 902" xfId="35672" hidden="1" xr:uid="{00000000-0005-0000-0000-0000F4620000}"/>
    <cellStyle name="Comma [0] 9020" xfId="24480" hidden="1" xr:uid="{00000000-0005-0000-0000-0000F5620000}"/>
    <cellStyle name="Comma [0] 9020" xfId="53867" hidden="1" xr:uid="{00000000-0005-0000-0000-0000F6620000}"/>
    <cellStyle name="Comma [0] 9021" xfId="23744" hidden="1" xr:uid="{00000000-0005-0000-0000-0000F7620000}"/>
    <cellStyle name="Comma [0] 9021" xfId="53131" hidden="1" xr:uid="{00000000-0005-0000-0000-0000F8620000}"/>
    <cellStyle name="Comma [0] 9022" xfId="23743" hidden="1" xr:uid="{00000000-0005-0000-0000-0000F9620000}"/>
    <cellStyle name="Comma [0] 9022" xfId="53130" hidden="1" xr:uid="{00000000-0005-0000-0000-0000FA620000}"/>
    <cellStyle name="Comma [0] 9023" xfId="24531" hidden="1" xr:uid="{00000000-0005-0000-0000-0000FB620000}"/>
    <cellStyle name="Comma [0] 9023" xfId="53918" hidden="1" xr:uid="{00000000-0005-0000-0000-0000FC620000}"/>
    <cellStyle name="Comma [0] 9024" xfId="23819" hidden="1" xr:uid="{00000000-0005-0000-0000-0000FD620000}"/>
    <cellStyle name="Comma [0] 9024" xfId="53206" hidden="1" xr:uid="{00000000-0005-0000-0000-0000FE620000}"/>
    <cellStyle name="Comma [0] 9025" xfId="24020" hidden="1" xr:uid="{00000000-0005-0000-0000-0000FF620000}"/>
    <cellStyle name="Comma [0] 9025" xfId="53407" hidden="1" xr:uid="{00000000-0005-0000-0000-000000630000}"/>
    <cellStyle name="Comma [0] 9026" xfId="24543" hidden="1" xr:uid="{00000000-0005-0000-0000-000001630000}"/>
    <cellStyle name="Comma [0] 9026" xfId="53930" hidden="1" xr:uid="{00000000-0005-0000-0000-000002630000}"/>
    <cellStyle name="Comma [0] 9027" xfId="24545" hidden="1" xr:uid="{00000000-0005-0000-0000-000003630000}"/>
    <cellStyle name="Comma [0] 9027" xfId="53932" hidden="1" xr:uid="{00000000-0005-0000-0000-000004630000}"/>
    <cellStyle name="Comma [0] 9028" xfId="24534" hidden="1" xr:uid="{00000000-0005-0000-0000-000005630000}"/>
    <cellStyle name="Comma [0] 9028" xfId="53921" hidden="1" xr:uid="{00000000-0005-0000-0000-000006630000}"/>
    <cellStyle name="Comma [0] 9029" xfId="24542" hidden="1" xr:uid="{00000000-0005-0000-0000-000007630000}"/>
    <cellStyle name="Comma [0] 9029" xfId="53929" hidden="1" xr:uid="{00000000-0005-0000-0000-000008630000}"/>
    <cellStyle name="Comma [0] 903" xfId="6286" hidden="1" xr:uid="{00000000-0005-0000-0000-000009630000}"/>
    <cellStyle name="Comma [0] 903" xfId="35674" hidden="1" xr:uid="{00000000-0005-0000-0000-00000A630000}"/>
    <cellStyle name="Comma [0] 9030" xfId="24029" hidden="1" xr:uid="{00000000-0005-0000-0000-00000B630000}"/>
    <cellStyle name="Comma [0] 9030" xfId="53416" hidden="1" xr:uid="{00000000-0005-0000-0000-00000C630000}"/>
    <cellStyle name="Comma [0] 9031" xfId="24528" hidden="1" xr:uid="{00000000-0005-0000-0000-00000D630000}"/>
    <cellStyle name="Comma [0] 9031" xfId="53915" hidden="1" xr:uid="{00000000-0005-0000-0000-00000E630000}"/>
    <cellStyle name="Comma [0] 9032" xfId="24561" hidden="1" xr:uid="{00000000-0005-0000-0000-00000F630000}"/>
    <cellStyle name="Comma [0] 9032" xfId="53948" hidden="1" xr:uid="{00000000-0005-0000-0000-000010630000}"/>
    <cellStyle name="Comma [0] 9033" xfId="24569" hidden="1" xr:uid="{00000000-0005-0000-0000-000011630000}"/>
    <cellStyle name="Comma [0] 9033" xfId="53956" hidden="1" xr:uid="{00000000-0005-0000-0000-000012630000}"/>
    <cellStyle name="Comma [0] 9034" xfId="24478" hidden="1" xr:uid="{00000000-0005-0000-0000-000013630000}"/>
    <cellStyle name="Comma [0] 9034" xfId="53865" hidden="1" xr:uid="{00000000-0005-0000-0000-000014630000}"/>
    <cellStyle name="Comma [0] 9035" xfId="24557" hidden="1" xr:uid="{00000000-0005-0000-0000-000015630000}"/>
    <cellStyle name="Comma [0] 9035" xfId="53944" hidden="1" xr:uid="{00000000-0005-0000-0000-000016630000}"/>
    <cellStyle name="Comma [0] 9036" xfId="24578" hidden="1" xr:uid="{00000000-0005-0000-0000-000017630000}"/>
    <cellStyle name="Comma [0] 9036" xfId="53965" hidden="1" xr:uid="{00000000-0005-0000-0000-000018630000}"/>
    <cellStyle name="Comma [0] 9037" xfId="24580" hidden="1" xr:uid="{00000000-0005-0000-0000-000019630000}"/>
    <cellStyle name="Comma [0] 9037" xfId="53967" hidden="1" xr:uid="{00000000-0005-0000-0000-00001A630000}"/>
    <cellStyle name="Comma [0] 9038" xfId="24539" hidden="1" xr:uid="{00000000-0005-0000-0000-00001B630000}"/>
    <cellStyle name="Comma [0] 9038" xfId="53926" hidden="1" xr:uid="{00000000-0005-0000-0000-00001C630000}"/>
    <cellStyle name="Comma [0] 9039" xfId="24484" hidden="1" xr:uid="{00000000-0005-0000-0000-00001D630000}"/>
    <cellStyle name="Comma [0] 9039" xfId="53871" hidden="1" xr:uid="{00000000-0005-0000-0000-00001E630000}"/>
    <cellStyle name="Comma [0] 904" xfId="6245" hidden="1" xr:uid="{00000000-0005-0000-0000-00001F630000}"/>
    <cellStyle name="Comma [0] 904" xfId="35633" hidden="1" xr:uid="{00000000-0005-0000-0000-000020630000}"/>
    <cellStyle name="Comma [0] 9040" xfId="24537" hidden="1" xr:uid="{00000000-0005-0000-0000-000021630000}"/>
    <cellStyle name="Comma [0] 9040" xfId="53924" hidden="1" xr:uid="{00000000-0005-0000-0000-000022630000}"/>
    <cellStyle name="Comma [0] 9041" xfId="24521" hidden="1" xr:uid="{00000000-0005-0000-0000-000023630000}"/>
    <cellStyle name="Comma [0] 9041" xfId="53908" hidden="1" xr:uid="{00000000-0005-0000-0000-000024630000}"/>
    <cellStyle name="Comma [0] 9042" xfId="24517" hidden="1" xr:uid="{00000000-0005-0000-0000-000025630000}"/>
    <cellStyle name="Comma [0] 9042" xfId="53904" hidden="1" xr:uid="{00000000-0005-0000-0000-000026630000}"/>
    <cellStyle name="Comma [0] 9043" xfId="24588" hidden="1" xr:uid="{00000000-0005-0000-0000-000027630000}"/>
    <cellStyle name="Comma [0] 9043" xfId="53975" hidden="1" xr:uid="{00000000-0005-0000-0000-000028630000}"/>
    <cellStyle name="Comma [0] 9044" xfId="24460" hidden="1" xr:uid="{00000000-0005-0000-0000-000029630000}"/>
    <cellStyle name="Comma [0] 9044" xfId="53847" hidden="1" xr:uid="{00000000-0005-0000-0000-00002A630000}"/>
    <cellStyle name="Comma [0] 9045" xfId="23768" hidden="1" xr:uid="{00000000-0005-0000-0000-00002B630000}"/>
    <cellStyle name="Comma [0] 9045" xfId="53155" hidden="1" xr:uid="{00000000-0005-0000-0000-00002C630000}"/>
    <cellStyle name="Comma [0] 9046" xfId="24596" hidden="1" xr:uid="{00000000-0005-0000-0000-00002D630000}"/>
    <cellStyle name="Comma [0] 9046" xfId="53983" hidden="1" xr:uid="{00000000-0005-0000-0000-00002E630000}"/>
    <cellStyle name="Comma [0] 9047" xfId="24598" hidden="1" xr:uid="{00000000-0005-0000-0000-00002F630000}"/>
    <cellStyle name="Comma [0] 9047" xfId="53985" hidden="1" xr:uid="{00000000-0005-0000-0000-000030630000}"/>
    <cellStyle name="Comma [0] 9048" xfId="24547" hidden="1" xr:uid="{00000000-0005-0000-0000-000031630000}"/>
    <cellStyle name="Comma [0] 9048" xfId="53934" hidden="1" xr:uid="{00000000-0005-0000-0000-000032630000}"/>
    <cellStyle name="Comma [0] 9049" xfId="24523" hidden="1" xr:uid="{00000000-0005-0000-0000-000033630000}"/>
    <cellStyle name="Comma [0] 9049" xfId="53910" hidden="1" xr:uid="{00000000-0005-0000-0000-000034630000}"/>
    <cellStyle name="Comma [0] 905" xfId="6190" hidden="1" xr:uid="{00000000-0005-0000-0000-000035630000}"/>
    <cellStyle name="Comma [0] 905" xfId="35578" hidden="1" xr:uid="{00000000-0005-0000-0000-000036630000}"/>
    <cellStyle name="Comma [0] 9050" xfId="24558" hidden="1" xr:uid="{00000000-0005-0000-0000-000037630000}"/>
    <cellStyle name="Comma [0] 9050" xfId="53945" hidden="1" xr:uid="{00000000-0005-0000-0000-000038630000}"/>
    <cellStyle name="Comma [0] 9051" xfId="24490" hidden="1" xr:uid="{00000000-0005-0000-0000-000039630000}"/>
    <cellStyle name="Comma [0] 9051" xfId="53877" hidden="1" xr:uid="{00000000-0005-0000-0000-00003A630000}"/>
    <cellStyle name="Comma [0] 9052" xfId="24560" hidden="1" xr:uid="{00000000-0005-0000-0000-00003B630000}"/>
    <cellStyle name="Comma [0] 9052" xfId="53947" hidden="1" xr:uid="{00000000-0005-0000-0000-00003C630000}"/>
    <cellStyle name="Comma [0] 9053" xfId="24605" hidden="1" xr:uid="{00000000-0005-0000-0000-00003D630000}"/>
    <cellStyle name="Comma [0] 9053" xfId="53992" hidden="1" xr:uid="{00000000-0005-0000-0000-00003E630000}"/>
    <cellStyle name="Comma [0] 9054" xfId="24548" hidden="1" xr:uid="{00000000-0005-0000-0000-00003F630000}"/>
    <cellStyle name="Comma [0] 9054" xfId="53935" hidden="1" xr:uid="{00000000-0005-0000-0000-000040630000}"/>
    <cellStyle name="Comma [0] 9055" xfId="24505" hidden="1" xr:uid="{00000000-0005-0000-0000-000041630000}"/>
    <cellStyle name="Comma [0] 9055" xfId="53892" hidden="1" xr:uid="{00000000-0005-0000-0000-000042630000}"/>
    <cellStyle name="Comma [0] 9056" xfId="24611" hidden="1" xr:uid="{00000000-0005-0000-0000-000043630000}"/>
    <cellStyle name="Comma [0] 9056" xfId="53998" hidden="1" xr:uid="{00000000-0005-0000-0000-000044630000}"/>
    <cellStyle name="Comma [0] 9057" xfId="24613" hidden="1" xr:uid="{00000000-0005-0000-0000-000045630000}"/>
    <cellStyle name="Comma [0] 9057" xfId="54000" hidden="1" xr:uid="{00000000-0005-0000-0000-000046630000}"/>
    <cellStyle name="Comma [0] 9058" xfId="24566" hidden="1" xr:uid="{00000000-0005-0000-0000-000047630000}"/>
    <cellStyle name="Comma [0] 9058" xfId="53953" hidden="1" xr:uid="{00000000-0005-0000-0000-000048630000}"/>
    <cellStyle name="Comma [0] 9059" xfId="24572" hidden="1" xr:uid="{00000000-0005-0000-0000-000049630000}"/>
    <cellStyle name="Comma [0] 9059" xfId="53959" hidden="1" xr:uid="{00000000-0005-0000-0000-00004A630000}"/>
    <cellStyle name="Comma [0] 906" xfId="6243" hidden="1" xr:uid="{00000000-0005-0000-0000-00004B630000}"/>
    <cellStyle name="Comma [0] 906" xfId="35631" hidden="1" xr:uid="{00000000-0005-0000-0000-00004C630000}"/>
    <cellStyle name="Comma [0] 9060" xfId="24459" hidden="1" xr:uid="{00000000-0005-0000-0000-00004D630000}"/>
    <cellStyle name="Comma [0] 9060" xfId="53846" hidden="1" xr:uid="{00000000-0005-0000-0000-00004E630000}"/>
    <cellStyle name="Comma [0] 9061" xfId="24522" hidden="1" xr:uid="{00000000-0005-0000-0000-00004F630000}"/>
    <cellStyle name="Comma [0] 9061" xfId="53909" hidden="1" xr:uid="{00000000-0005-0000-0000-000050630000}"/>
    <cellStyle name="Comma [0] 9062" xfId="24530" hidden="1" xr:uid="{00000000-0005-0000-0000-000051630000}"/>
    <cellStyle name="Comma [0] 9062" xfId="53917" hidden="1" xr:uid="{00000000-0005-0000-0000-000052630000}"/>
    <cellStyle name="Comma [0] 9063" xfId="24619" hidden="1" xr:uid="{00000000-0005-0000-0000-000053630000}"/>
    <cellStyle name="Comma [0] 9063" xfId="54006" hidden="1" xr:uid="{00000000-0005-0000-0000-000054630000}"/>
    <cellStyle name="Comma [0] 9064" xfId="24533" hidden="1" xr:uid="{00000000-0005-0000-0000-000055630000}"/>
    <cellStyle name="Comma [0] 9064" xfId="53920" hidden="1" xr:uid="{00000000-0005-0000-0000-000056630000}"/>
    <cellStyle name="Comma [0] 9065" xfId="24493" hidden="1" xr:uid="{00000000-0005-0000-0000-000057630000}"/>
    <cellStyle name="Comma [0] 9065" xfId="53880" hidden="1" xr:uid="{00000000-0005-0000-0000-000058630000}"/>
    <cellStyle name="Comma [0] 9066" xfId="24624" hidden="1" xr:uid="{00000000-0005-0000-0000-000059630000}"/>
    <cellStyle name="Comma [0] 9066" xfId="54011" hidden="1" xr:uid="{00000000-0005-0000-0000-00005A630000}"/>
    <cellStyle name="Comma [0] 9067" xfId="24626" hidden="1" xr:uid="{00000000-0005-0000-0000-00005B630000}"/>
    <cellStyle name="Comma [0] 9067" xfId="54013" hidden="1" xr:uid="{00000000-0005-0000-0000-00005C630000}"/>
    <cellStyle name="Comma [0] 9068" xfId="24585" hidden="1" xr:uid="{00000000-0005-0000-0000-00005D630000}"/>
    <cellStyle name="Comma [0] 9068" xfId="53972" hidden="1" xr:uid="{00000000-0005-0000-0000-00005E630000}"/>
    <cellStyle name="Comma [0] 9069" xfId="24591" hidden="1" xr:uid="{00000000-0005-0000-0000-00005F630000}"/>
    <cellStyle name="Comma [0] 9069" xfId="53978" hidden="1" xr:uid="{00000000-0005-0000-0000-000060630000}"/>
    <cellStyle name="Comma [0] 907" xfId="6227" hidden="1" xr:uid="{00000000-0005-0000-0000-000061630000}"/>
    <cellStyle name="Comma [0] 907" xfId="35615" hidden="1" xr:uid="{00000000-0005-0000-0000-000062630000}"/>
    <cellStyle name="Comma [0] 9070" xfId="24492" hidden="1" xr:uid="{00000000-0005-0000-0000-000063630000}"/>
    <cellStyle name="Comma [0] 9070" xfId="53879" hidden="1" xr:uid="{00000000-0005-0000-0000-000064630000}"/>
    <cellStyle name="Comma [0] 9071" xfId="24573" hidden="1" xr:uid="{00000000-0005-0000-0000-000065630000}"/>
    <cellStyle name="Comma [0] 9071" xfId="53960" hidden="1" xr:uid="{00000000-0005-0000-0000-000066630000}"/>
    <cellStyle name="Comma [0] 9072" xfId="24552" hidden="1" xr:uid="{00000000-0005-0000-0000-000067630000}"/>
    <cellStyle name="Comma [0] 9072" xfId="53939" hidden="1" xr:uid="{00000000-0005-0000-0000-000068630000}"/>
    <cellStyle name="Comma [0] 9073" xfId="24630" hidden="1" xr:uid="{00000000-0005-0000-0000-000069630000}"/>
    <cellStyle name="Comma [0] 9073" xfId="54017" hidden="1" xr:uid="{00000000-0005-0000-0000-00006A630000}"/>
    <cellStyle name="Comma [0] 9074" xfId="24571" hidden="1" xr:uid="{00000000-0005-0000-0000-00006B630000}"/>
    <cellStyle name="Comma [0] 9074" xfId="53958" hidden="1" xr:uid="{00000000-0005-0000-0000-00006C630000}"/>
    <cellStyle name="Comma [0] 9075" xfId="24509" hidden="1" xr:uid="{00000000-0005-0000-0000-00006D630000}"/>
    <cellStyle name="Comma [0] 9075" xfId="53896" hidden="1" xr:uid="{00000000-0005-0000-0000-00006E630000}"/>
    <cellStyle name="Comma [0] 9076" xfId="24637" hidden="1" xr:uid="{00000000-0005-0000-0000-00006F630000}"/>
    <cellStyle name="Comma [0] 9076" xfId="54024" hidden="1" xr:uid="{00000000-0005-0000-0000-000070630000}"/>
    <cellStyle name="Comma [0] 9077" xfId="24639" hidden="1" xr:uid="{00000000-0005-0000-0000-000071630000}"/>
    <cellStyle name="Comma [0] 9077" xfId="54026" hidden="1" xr:uid="{00000000-0005-0000-0000-000072630000}"/>
    <cellStyle name="Comma [0] 9078" xfId="24603" hidden="1" xr:uid="{00000000-0005-0000-0000-000073630000}"/>
    <cellStyle name="Comma [0] 9078" xfId="53990" hidden="1" xr:uid="{00000000-0005-0000-0000-000074630000}"/>
    <cellStyle name="Comma [0] 9079" xfId="24608" hidden="1" xr:uid="{00000000-0005-0000-0000-000075630000}"/>
    <cellStyle name="Comma [0] 9079" xfId="53995" hidden="1" xr:uid="{00000000-0005-0000-0000-000076630000}"/>
    <cellStyle name="Comma [0] 908" xfId="6223" hidden="1" xr:uid="{00000000-0005-0000-0000-000077630000}"/>
    <cellStyle name="Comma [0] 908" xfId="35611" hidden="1" xr:uid="{00000000-0005-0000-0000-000078630000}"/>
    <cellStyle name="Comma [0] 9080" xfId="24038" hidden="1" xr:uid="{00000000-0005-0000-0000-000079630000}"/>
    <cellStyle name="Comma [0] 9080" xfId="53425" hidden="1" xr:uid="{00000000-0005-0000-0000-00007A630000}"/>
    <cellStyle name="Comma [0] 9081" xfId="24592" hidden="1" xr:uid="{00000000-0005-0000-0000-00007B630000}"/>
    <cellStyle name="Comma [0] 9081" xfId="53979" hidden="1" xr:uid="{00000000-0005-0000-0000-00007C630000}"/>
    <cellStyle name="Comma [0] 9082" xfId="24497" hidden="1" xr:uid="{00000000-0005-0000-0000-00007D630000}"/>
    <cellStyle name="Comma [0] 9082" xfId="53884" hidden="1" xr:uid="{00000000-0005-0000-0000-00007E630000}"/>
    <cellStyle name="Comma [0] 9083" xfId="24643" hidden="1" xr:uid="{00000000-0005-0000-0000-00007F630000}"/>
    <cellStyle name="Comma [0] 9083" xfId="54030" hidden="1" xr:uid="{00000000-0005-0000-0000-000080630000}"/>
    <cellStyle name="Comma [0] 9084" xfId="24590" hidden="1" xr:uid="{00000000-0005-0000-0000-000081630000}"/>
    <cellStyle name="Comma [0] 9084" xfId="53977" hidden="1" xr:uid="{00000000-0005-0000-0000-000082630000}"/>
    <cellStyle name="Comma [0] 9085" xfId="24529" hidden="1" xr:uid="{00000000-0005-0000-0000-000083630000}"/>
    <cellStyle name="Comma [0] 9085" xfId="53916" hidden="1" xr:uid="{00000000-0005-0000-0000-000084630000}"/>
    <cellStyle name="Comma [0] 9086" xfId="24647" hidden="1" xr:uid="{00000000-0005-0000-0000-000085630000}"/>
    <cellStyle name="Comma [0] 9086" xfId="54034" hidden="1" xr:uid="{00000000-0005-0000-0000-000086630000}"/>
    <cellStyle name="Comma [0] 9087" xfId="24649" hidden="1" xr:uid="{00000000-0005-0000-0000-000087630000}"/>
    <cellStyle name="Comma [0] 9087" xfId="54036" hidden="1" xr:uid="{00000000-0005-0000-0000-000088630000}"/>
    <cellStyle name="Comma [0] 9088" xfId="24617" hidden="1" xr:uid="{00000000-0005-0000-0000-000089630000}"/>
    <cellStyle name="Comma [0] 9088" xfId="54004" hidden="1" xr:uid="{00000000-0005-0000-0000-00008A630000}"/>
    <cellStyle name="Comma [0] 9089" xfId="24621" hidden="1" xr:uid="{00000000-0005-0000-0000-00008B630000}"/>
    <cellStyle name="Comma [0] 9089" xfId="54008" hidden="1" xr:uid="{00000000-0005-0000-0000-00008C630000}"/>
    <cellStyle name="Comma [0] 909" xfId="6294" hidden="1" xr:uid="{00000000-0005-0000-0000-00008D630000}"/>
    <cellStyle name="Comma [0] 909" xfId="35682" hidden="1" xr:uid="{00000000-0005-0000-0000-00008E630000}"/>
    <cellStyle name="Comma [0] 9090" xfId="24511" hidden="1" xr:uid="{00000000-0005-0000-0000-00008F630000}"/>
    <cellStyle name="Comma [0] 9090" xfId="53898" hidden="1" xr:uid="{00000000-0005-0000-0000-000090630000}"/>
    <cellStyle name="Comma [0] 9091" xfId="24609" hidden="1" xr:uid="{00000000-0005-0000-0000-000091630000}"/>
    <cellStyle name="Comma [0] 9091" xfId="53996" hidden="1" xr:uid="{00000000-0005-0000-0000-000092630000}"/>
    <cellStyle name="Comma [0] 9092" xfId="24501" hidden="1" xr:uid="{00000000-0005-0000-0000-000093630000}"/>
    <cellStyle name="Comma [0] 9092" xfId="53888" hidden="1" xr:uid="{00000000-0005-0000-0000-000094630000}"/>
    <cellStyle name="Comma [0] 9093" xfId="24653" hidden="1" xr:uid="{00000000-0005-0000-0000-000095630000}"/>
    <cellStyle name="Comma [0] 9093" xfId="54040" hidden="1" xr:uid="{00000000-0005-0000-0000-000096630000}"/>
    <cellStyle name="Comma [0] 9094" xfId="24607" hidden="1" xr:uid="{00000000-0005-0000-0000-000097630000}"/>
    <cellStyle name="Comma [0] 9094" xfId="53994" hidden="1" xr:uid="{00000000-0005-0000-0000-000098630000}"/>
    <cellStyle name="Comma [0] 9095" xfId="24576" hidden="1" xr:uid="{00000000-0005-0000-0000-000099630000}"/>
    <cellStyle name="Comma [0] 9095" xfId="53963" hidden="1" xr:uid="{00000000-0005-0000-0000-00009A630000}"/>
    <cellStyle name="Comma [0] 9096" xfId="24657" hidden="1" xr:uid="{00000000-0005-0000-0000-00009B630000}"/>
    <cellStyle name="Comma [0] 9096" xfId="54044" hidden="1" xr:uid="{00000000-0005-0000-0000-00009C630000}"/>
    <cellStyle name="Comma [0] 9097" xfId="24659" hidden="1" xr:uid="{00000000-0005-0000-0000-00009D630000}"/>
    <cellStyle name="Comma [0] 9097" xfId="54046" hidden="1" xr:uid="{00000000-0005-0000-0000-00009E630000}"/>
    <cellStyle name="Comma [0] 9098" xfId="24645" hidden="1" xr:uid="{00000000-0005-0000-0000-00009F630000}"/>
    <cellStyle name="Comma [0] 9098" xfId="54032" hidden="1" xr:uid="{00000000-0005-0000-0000-0000A0630000}"/>
    <cellStyle name="Comma [0] 9099" xfId="24632" hidden="1" xr:uid="{00000000-0005-0000-0000-0000A1630000}"/>
    <cellStyle name="Comma [0] 9099" xfId="54019" hidden="1" xr:uid="{00000000-0005-0000-0000-0000A2630000}"/>
    <cellStyle name="Comma [0] 91" xfId="4676" hidden="1" xr:uid="{00000000-0005-0000-0000-0000A3630000}"/>
    <cellStyle name="Comma [0] 91" xfId="34064" hidden="1" xr:uid="{00000000-0005-0000-0000-0000A4630000}"/>
    <cellStyle name="Comma [0] 910" xfId="6166" hidden="1" xr:uid="{00000000-0005-0000-0000-0000A5630000}"/>
    <cellStyle name="Comma [0] 910" xfId="35554" hidden="1" xr:uid="{00000000-0005-0000-0000-0000A6630000}"/>
    <cellStyle name="Comma [0] 9100" xfId="24656" hidden="1" xr:uid="{00000000-0005-0000-0000-0000A7630000}"/>
    <cellStyle name="Comma [0] 9100" xfId="54043" hidden="1" xr:uid="{00000000-0005-0000-0000-0000A8630000}"/>
    <cellStyle name="Comma [0] 9101" xfId="24622" hidden="1" xr:uid="{00000000-0005-0000-0000-0000A9630000}"/>
    <cellStyle name="Comma [0] 9101" xfId="54009" hidden="1" xr:uid="{00000000-0005-0000-0000-0000AA630000}"/>
    <cellStyle name="Comma [0] 9102" xfId="24594" hidden="1" xr:uid="{00000000-0005-0000-0000-0000AB630000}"/>
    <cellStyle name="Comma [0] 9102" xfId="53981" hidden="1" xr:uid="{00000000-0005-0000-0000-0000AC630000}"/>
    <cellStyle name="Comma [0] 9103" xfId="24661" hidden="1" xr:uid="{00000000-0005-0000-0000-0000AD630000}"/>
    <cellStyle name="Comma [0] 9103" xfId="54048" hidden="1" xr:uid="{00000000-0005-0000-0000-0000AE630000}"/>
    <cellStyle name="Comma [0] 9104" xfId="24618" hidden="1" xr:uid="{00000000-0005-0000-0000-0000AF630000}"/>
    <cellStyle name="Comma [0] 9104" xfId="54005" hidden="1" xr:uid="{00000000-0005-0000-0000-0000B0630000}"/>
    <cellStyle name="Comma [0] 9105" xfId="24652" hidden="1" xr:uid="{00000000-0005-0000-0000-0000B1630000}"/>
    <cellStyle name="Comma [0] 9105" xfId="54039" hidden="1" xr:uid="{00000000-0005-0000-0000-0000B2630000}"/>
    <cellStyle name="Comma [0] 9106" xfId="24665" hidden="1" xr:uid="{00000000-0005-0000-0000-0000B3630000}"/>
    <cellStyle name="Comma [0] 9106" xfId="54052" hidden="1" xr:uid="{00000000-0005-0000-0000-0000B4630000}"/>
    <cellStyle name="Comma [0] 9107" xfId="24667" hidden="1" xr:uid="{00000000-0005-0000-0000-0000B5630000}"/>
    <cellStyle name="Comma [0] 9107" xfId="54054" hidden="1" xr:uid="{00000000-0005-0000-0000-0000B6630000}"/>
    <cellStyle name="Comma [0] 9108" xfId="24535" hidden="1" xr:uid="{00000000-0005-0000-0000-0000B7630000}"/>
    <cellStyle name="Comma [0] 9108" xfId="53922" hidden="1" xr:uid="{00000000-0005-0000-0000-0000B8630000}"/>
    <cellStyle name="Comma [0] 9109" xfId="24655" hidden="1" xr:uid="{00000000-0005-0000-0000-0000B9630000}"/>
    <cellStyle name="Comma [0] 9109" xfId="54042" hidden="1" xr:uid="{00000000-0005-0000-0000-0000BA630000}"/>
    <cellStyle name="Comma [0] 911" xfId="5474" hidden="1" xr:uid="{00000000-0005-0000-0000-0000BB630000}"/>
    <cellStyle name="Comma [0] 911" xfId="34862" hidden="1" xr:uid="{00000000-0005-0000-0000-0000BC630000}"/>
    <cellStyle name="Comma [0] 9110" xfId="24595" hidden="1" xr:uid="{00000000-0005-0000-0000-0000BD630000}"/>
    <cellStyle name="Comma [0] 9110" xfId="53982" hidden="1" xr:uid="{00000000-0005-0000-0000-0000BE630000}"/>
    <cellStyle name="Comma [0] 9111" xfId="24629" hidden="1" xr:uid="{00000000-0005-0000-0000-0000BF630000}"/>
    <cellStyle name="Comma [0] 9111" xfId="54016" hidden="1" xr:uid="{00000000-0005-0000-0000-0000C0630000}"/>
    <cellStyle name="Comma [0] 9112" xfId="24642" hidden="1" xr:uid="{00000000-0005-0000-0000-0000C1630000}"/>
    <cellStyle name="Comma [0] 9112" xfId="54029" hidden="1" xr:uid="{00000000-0005-0000-0000-0000C2630000}"/>
    <cellStyle name="Comma [0] 9113" xfId="24670" hidden="1" xr:uid="{00000000-0005-0000-0000-0000C3630000}"/>
    <cellStyle name="Comma [0] 9113" xfId="54057" hidden="1" xr:uid="{00000000-0005-0000-0000-0000C4630000}"/>
    <cellStyle name="Comma [0] 9114" xfId="24633" hidden="1" xr:uid="{00000000-0005-0000-0000-0000C5630000}"/>
    <cellStyle name="Comma [0] 9114" xfId="54020" hidden="1" xr:uid="{00000000-0005-0000-0000-0000C6630000}"/>
    <cellStyle name="Comma [0] 9115" xfId="24593" hidden="1" xr:uid="{00000000-0005-0000-0000-0000C7630000}"/>
    <cellStyle name="Comma [0] 9115" xfId="53980" hidden="1" xr:uid="{00000000-0005-0000-0000-0000C8630000}"/>
    <cellStyle name="Comma [0] 9116" xfId="24672" hidden="1" xr:uid="{00000000-0005-0000-0000-0000C9630000}"/>
    <cellStyle name="Comma [0] 9116" xfId="54059" hidden="1" xr:uid="{00000000-0005-0000-0000-0000CA630000}"/>
    <cellStyle name="Comma [0] 9117" xfId="24674" hidden="1" xr:uid="{00000000-0005-0000-0000-0000CB630000}"/>
    <cellStyle name="Comma [0] 9117" xfId="54061" hidden="1" xr:uid="{00000000-0005-0000-0000-0000CC630000}"/>
    <cellStyle name="Comma [0] 9118" xfId="22274" hidden="1" xr:uid="{00000000-0005-0000-0000-0000CD630000}"/>
    <cellStyle name="Comma [0] 9118" xfId="51661" hidden="1" xr:uid="{00000000-0005-0000-0000-0000CE630000}"/>
    <cellStyle name="Comma [0] 9119" xfId="22293" hidden="1" xr:uid="{00000000-0005-0000-0000-0000CF630000}"/>
    <cellStyle name="Comma [0] 9119" xfId="51680" hidden="1" xr:uid="{00000000-0005-0000-0000-0000D0630000}"/>
    <cellStyle name="Comma [0] 912" xfId="6302" hidden="1" xr:uid="{00000000-0005-0000-0000-0000D1630000}"/>
    <cellStyle name="Comma [0] 912" xfId="35690" hidden="1" xr:uid="{00000000-0005-0000-0000-0000D2630000}"/>
    <cellStyle name="Comma [0] 9120" xfId="22299" hidden="1" xr:uid="{00000000-0005-0000-0000-0000D3630000}"/>
    <cellStyle name="Comma [0] 9120" xfId="51686" hidden="1" xr:uid="{00000000-0005-0000-0000-0000D4630000}"/>
    <cellStyle name="Comma [0] 9121" xfId="24679" hidden="1" xr:uid="{00000000-0005-0000-0000-0000D5630000}"/>
    <cellStyle name="Comma [0] 9121" xfId="54066" hidden="1" xr:uid="{00000000-0005-0000-0000-0000D6630000}"/>
    <cellStyle name="Comma [0] 9122" xfId="24682" hidden="1" xr:uid="{00000000-0005-0000-0000-0000D7630000}"/>
    <cellStyle name="Comma [0] 9122" xfId="54069" hidden="1" xr:uid="{00000000-0005-0000-0000-0000D8630000}"/>
    <cellStyle name="Comma [0] 9123" xfId="22292" hidden="1" xr:uid="{00000000-0005-0000-0000-0000D9630000}"/>
    <cellStyle name="Comma [0] 9123" xfId="51679" hidden="1" xr:uid="{00000000-0005-0000-0000-0000DA630000}"/>
    <cellStyle name="Comma [0] 9124" xfId="24677" hidden="1" xr:uid="{00000000-0005-0000-0000-0000DB630000}"/>
    <cellStyle name="Comma [0] 9124" xfId="54064" hidden="1" xr:uid="{00000000-0005-0000-0000-0000DC630000}"/>
    <cellStyle name="Comma [0] 9125" xfId="24684" hidden="1" xr:uid="{00000000-0005-0000-0000-0000DD630000}"/>
    <cellStyle name="Comma [0] 9125" xfId="54071" hidden="1" xr:uid="{00000000-0005-0000-0000-0000DE630000}"/>
    <cellStyle name="Comma [0] 9126" xfId="24686" hidden="1" xr:uid="{00000000-0005-0000-0000-0000DF630000}"/>
    <cellStyle name="Comma [0] 9126" xfId="54073" hidden="1" xr:uid="{00000000-0005-0000-0000-0000E0630000}"/>
    <cellStyle name="Comma [0] 9127" xfId="22283" hidden="1" xr:uid="{00000000-0005-0000-0000-0000E1630000}"/>
    <cellStyle name="Comma [0] 9127" xfId="51670" hidden="1" xr:uid="{00000000-0005-0000-0000-0000E2630000}"/>
    <cellStyle name="Comma [0] 9128" xfId="23721" hidden="1" xr:uid="{00000000-0005-0000-0000-0000E3630000}"/>
    <cellStyle name="Comma [0] 9128" xfId="53108" hidden="1" xr:uid="{00000000-0005-0000-0000-0000E4630000}"/>
    <cellStyle name="Comma [0] 9129" xfId="24697" hidden="1" xr:uid="{00000000-0005-0000-0000-0000E5630000}"/>
    <cellStyle name="Comma [0] 9129" xfId="54084" hidden="1" xr:uid="{00000000-0005-0000-0000-0000E6630000}"/>
    <cellStyle name="Comma [0] 913" xfId="6304" hidden="1" xr:uid="{00000000-0005-0000-0000-0000E7630000}"/>
    <cellStyle name="Comma [0] 913" xfId="35692" hidden="1" xr:uid="{00000000-0005-0000-0000-0000E8630000}"/>
    <cellStyle name="Comma [0] 9130" xfId="24706" hidden="1" xr:uid="{00000000-0005-0000-0000-0000E9630000}"/>
    <cellStyle name="Comma [0] 9130" xfId="54093" hidden="1" xr:uid="{00000000-0005-0000-0000-0000EA630000}"/>
    <cellStyle name="Comma [0] 9131" xfId="24717" hidden="1" xr:uid="{00000000-0005-0000-0000-0000EB630000}"/>
    <cellStyle name="Comma [0] 9131" xfId="54104" hidden="1" xr:uid="{00000000-0005-0000-0000-0000EC630000}"/>
    <cellStyle name="Comma [0] 9132" xfId="24723" hidden="1" xr:uid="{00000000-0005-0000-0000-0000ED630000}"/>
    <cellStyle name="Comma [0] 9132" xfId="54110" hidden="1" xr:uid="{00000000-0005-0000-0000-0000EE630000}"/>
    <cellStyle name="Comma [0] 9133" xfId="24705" hidden="1" xr:uid="{00000000-0005-0000-0000-0000EF630000}"/>
    <cellStyle name="Comma [0] 9133" xfId="54092" hidden="1" xr:uid="{00000000-0005-0000-0000-0000F0630000}"/>
    <cellStyle name="Comma [0] 9134" xfId="24715" hidden="1" xr:uid="{00000000-0005-0000-0000-0000F1630000}"/>
    <cellStyle name="Comma [0] 9134" xfId="54102" hidden="1" xr:uid="{00000000-0005-0000-0000-0000F2630000}"/>
    <cellStyle name="Comma [0] 9135" xfId="24735" hidden="1" xr:uid="{00000000-0005-0000-0000-0000F3630000}"/>
    <cellStyle name="Comma [0] 9135" xfId="54122" hidden="1" xr:uid="{00000000-0005-0000-0000-0000F4630000}"/>
    <cellStyle name="Comma [0] 9136" xfId="24737" hidden="1" xr:uid="{00000000-0005-0000-0000-0000F5630000}"/>
    <cellStyle name="Comma [0] 9136" xfId="54124" hidden="1" xr:uid="{00000000-0005-0000-0000-0000F6630000}"/>
    <cellStyle name="Comma [0] 9137" xfId="24688" hidden="1" xr:uid="{00000000-0005-0000-0000-0000F7630000}"/>
    <cellStyle name="Comma [0] 9137" xfId="54075" hidden="1" xr:uid="{00000000-0005-0000-0000-0000F8630000}"/>
    <cellStyle name="Comma [0] 9138" xfId="22335" hidden="1" xr:uid="{00000000-0005-0000-0000-0000F9630000}"/>
    <cellStyle name="Comma [0] 9138" xfId="51722" hidden="1" xr:uid="{00000000-0005-0000-0000-0000FA630000}"/>
    <cellStyle name="Comma [0] 9139" xfId="24691" hidden="1" xr:uid="{00000000-0005-0000-0000-0000FB630000}"/>
    <cellStyle name="Comma [0] 9139" xfId="54078" hidden="1" xr:uid="{00000000-0005-0000-0000-0000FC630000}"/>
    <cellStyle name="Comma [0] 914" xfId="6253" hidden="1" xr:uid="{00000000-0005-0000-0000-0000FD630000}"/>
    <cellStyle name="Comma [0] 914" xfId="35641" hidden="1" xr:uid="{00000000-0005-0000-0000-0000FE630000}"/>
    <cellStyle name="Comma [0] 9140" xfId="22280" hidden="1" xr:uid="{00000000-0005-0000-0000-0000FF630000}"/>
    <cellStyle name="Comma [0] 9140" xfId="51667" hidden="1" xr:uid="{00000000-0005-0000-0000-000000640000}"/>
    <cellStyle name="Comma [0] 9141" xfId="22282" hidden="1" xr:uid="{00000000-0005-0000-0000-000001640000}"/>
    <cellStyle name="Comma [0] 9141" xfId="51669" hidden="1" xr:uid="{00000000-0005-0000-0000-000002640000}"/>
    <cellStyle name="Comma [0] 9142" xfId="24742" hidden="1" xr:uid="{00000000-0005-0000-0000-000003640000}"/>
    <cellStyle name="Comma [0] 9142" xfId="54129" hidden="1" xr:uid="{00000000-0005-0000-0000-000004640000}"/>
    <cellStyle name="Comma [0] 9143" xfId="23723" hidden="1" xr:uid="{00000000-0005-0000-0000-000005640000}"/>
    <cellStyle name="Comma [0] 9143" xfId="53110" hidden="1" xr:uid="{00000000-0005-0000-0000-000006640000}"/>
    <cellStyle name="Comma [0] 9144" xfId="22554" hidden="1" xr:uid="{00000000-0005-0000-0000-000007640000}"/>
    <cellStyle name="Comma [0] 9144" xfId="51941" hidden="1" xr:uid="{00000000-0005-0000-0000-000008640000}"/>
    <cellStyle name="Comma [0] 9145" xfId="24754" hidden="1" xr:uid="{00000000-0005-0000-0000-000009640000}"/>
    <cellStyle name="Comma [0] 9145" xfId="54141" hidden="1" xr:uid="{00000000-0005-0000-0000-00000A640000}"/>
    <cellStyle name="Comma [0] 9146" xfId="24756" hidden="1" xr:uid="{00000000-0005-0000-0000-00000B640000}"/>
    <cellStyle name="Comma [0] 9146" xfId="54143" hidden="1" xr:uid="{00000000-0005-0000-0000-00000C640000}"/>
    <cellStyle name="Comma [0] 9147" xfId="24745" hidden="1" xr:uid="{00000000-0005-0000-0000-00000D640000}"/>
    <cellStyle name="Comma [0] 9147" xfId="54132" hidden="1" xr:uid="{00000000-0005-0000-0000-00000E640000}"/>
    <cellStyle name="Comma [0] 9148" xfId="24753" hidden="1" xr:uid="{00000000-0005-0000-0000-00000F640000}"/>
    <cellStyle name="Comma [0] 9148" xfId="54140" hidden="1" xr:uid="{00000000-0005-0000-0000-000010640000}"/>
    <cellStyle name="Comma [0] 9149" xfId="22278" hidden="1" xr:uid="{00000000-0005-0000-0000-000011640000}"/>
    <cellStyle name="Comma [0] 9149" xfId="51665" hidden="1" xr:uid="{00000000-0005-0000-0000-000012640000}"/>
    <cellStyle name="Comma [0] 915" xfId="6229" hidden="1" xr:uid="{00000000-0005-0000-0000-000013640000}"/>
    <cellStyle name="Comma [0] 915" xfId="35617" hidden="1" xr:uid="{00000000-0005-0000-0000-000014640000}"/>
    <cellStyle name="Comma [0] 9150" xfId="24739" hidden="1" xr:uid="{00000000-0005-0000-0000-000015640000}"/>
    <cellStyle name="Comma [0] 9150" xfId="54126" hidden="1" xr:uid="{00000000-0005-0000-0000-000016640000}"/>
    <cellStyle name="Comma [0] 9151" xfId="24772" hidden="1" xr:uid="{00000000-0005-0000-0000-000017640000}"/>
    <cellStyle name="Comma [0] 9151" xfId="54159" hidden="1" xr:uid="{00000000-0005-0000-0000-000018640000}"/>
    <cellStyle name="Comma [0] 9152" xfId="24780" hidden="1" xr:uid="{00000000-0005-0000-0000-000019640000}"/>
    <cellStyle name="Comma [0] 9152" xfId="54167" hidden="1" xr:uid="{00000000-0005-0000-0000-00001A640000}"/>
    <cellStyle name="Comma [0] 9153" xfId="24689" hidden="1" xr:uid="{00000000-0005-0000-0000-00001B640000}"/>
    <cellStyle name="Comma [0] 9153" xfId="54076" hidden="1" xr:uid="{00000000-0005-0000-0000-00001C640000}"/>
    <cellStyle name="Comma [0] 9154" xfId="24768" hidden="1" xr:uid="{00000000-0005-0000-0000-00001D640000}"/>
    <cellStyle name="Comma [0] 9154" xfId="54155" hidden="1" xr:uid="{00000000-0005-0000-0000-00001E640000}"/>
    <cellStyle name="Comma [0] 9155" xfId="24789" hidden="1" xr:uid="{00000000-0005-0000-0000-00001F640000}"/>
    <cellStyle name="Comma [0] 9155" xfId="54176" hidden="1" xr:uid="{00000000-0005-0000-0000-000020640000}"/>
    <cellStyle name="Comma [0] 9156" xfId="24791" hidden="1" xr:uid="{00000000-0005-0000-0000-000021640000}"/>
    <cellStyle name="Comma [0] 9156" xfId="54178" hidden="1" xr:uid="{00000000-0005-0000-0000-000022640000}"/>
    <cellStyle name="Comma [0] 9157" xfId="24750" hidden="1" xr:uid="{00000000-0005-0000-0000-000023640000}"/>
    <cellStyle name="Comma [0] 9157" xfId="54137" hidden="1" xr:uid="{00000000-0005-0000-0000-000024640000}"/>
    <cellStyle name="Comma [0] 9158" xfId="24695" hidden="1" xr:uid="{00000000-0005-0000-0000-000025640000}"/>
    <cellStyle name="Comma [0] 9158" xfId="54082" hidden="1" xr:uid="{00000000-0005-0000-0000-000026640000}"/>
    <cellStyle name="Comma [0] 9159" xfId="24748" hidden="1" xr:uid="{00000000-0005-0000-0000-000027640000}"/>
    <cellStyle name="Comma [0] 9159" xfId="54135" hidden="1" xr:uid="{00000000-0005-0000-0000-000028640000}"/>
    <cellStyle name="Comma [0] 916" xfId="6264" hidden="1" xr:uid="{00000000-0005-0000-0000-000029640000}"/>
    <cellStyle name="Comma [0] 916" xfId="35652" hidden="1" xr:uid="{00000000-0005-0000-0000-00002A640000}"/>
    <cellStyle name="Comma [0] 9160" xfId="24732" hidden="1" xr:uid="{00000000-0005-0000-0000-00002B640000}"/>
    <cellStyle name="Comma [0] 9160" xfId="54119" hidden="1" xr:uid="{00000000-0005-0000-0000-00002C640000}"/>
    <cellStyle name="Comma [0] 9161" xfId="24728" hidden="1" xr:uid="{00000000-0005-0000-0000-00002D640000}"/>
    <cellStyle name="Comma [0] 9161" xfId="54115" hidden="1" xr:uid="{00000000-0005-0000-0000-00002E640000}"/>
    <cellStyle name="Comma [0] 9162" xfId="24799" hidden="1" xr:uid="{00000000-0005-0000-0000-00002F640000}"/>
    <cellStyle name="Comma [0] 9162" xfId="54186" hidden="1" xr:uid="{00000000-0005-0000-0000-000030640000}"/>
    <cellStyle name="Comma [0] 9163" xfId="22289" hidden="1" xr:uid="{00000000-0005-0000-0000-000031640000}"/>
    <cellStyle name="Comma [0] 9163" xfId="51676" hidden="1" xr:uid="{00000000-0005-0000-0000-000032640000}"/>
    <cellStyle name="Comma [0] 9164" xfId="22295" hidden="1" xr:uid="{00000000-0005-0000-0000-000033640000}"/>
    <cellStyle name="Comma [0] 9164" xfId="51682" hidden="1" xr:uid="{00000000-0005-0000-0000-000034640000}"/>
    <cellStyle name="Comma [0] 9165" xfId="24807" hidden="1" xr:uid="{00000000-0005-0000-0000-000035640000}"/>
    <cellStyle name="Comma [0] 9165" xfId="54194" hidden="1" xr:uid="{00000000-0005-0000-0000-000036640000}"/>
    <cellStyle name="Comma [0] 9166" xfId="24809" hidden="1" xr:uid="{00000000-0005-0000-0000-000037640000}"/>
    <cellStyle name="Comma [0] 9166" xfId="54196" hidden="1" xr:uid="{00000000-0005-0000-0000-000038640000}"/>
    <cellStyle name="Comma [0] 9167" xfId="24758" hidden="1" xr:uid="{00000000-0005-0000-0000-000039640000}"/>
    <cellStyle name="Comma [0] 9167" xfId="54145" hidden="1" xr:uid="{00000000-0005-0000-0000-00003A640000}"/>
    <cellStyle name="Comma [0] 9168" xfId="24734" hidden="1" xr:uid="{00000000-0005-0000-0000-00003B640000}"/>
    <cellStyle name="Comma [0] 9168" xfId="54121" hidden="1" xr:uid="{00000000-0005-0000-0000-00003C640000}"/>
    <cellStyle name="Comma [0] 9169" xfId="24769" hidden="1" xr:uid="{00000000-0005-0000-0000-00003D640000}"/>
    <cellStyle name="Comma [0] 9169" xfId="54156" hidden="1" xr:uid="{00000000-0005-0000-0000-00003E640000}"/>
    <cellStyle name="Comma [0] 917" xfId="6196" hidden="1" xr:uid="{00000000-0005-0000-0000-00003F640000}"/>
    <cellStyle name="Comma [0] 917" xfId="35584" hidden="1" xr:uid="{00000000-0005-0000-0000-000040640000}"/>
    <cellStyle name="Comma [0] 9170" xfId="24701" hidden="1" xr:uid="{00000000-0005-0000-0000-000041640000}"/>
    <cellStyle name="Comma [0] 9170" xfId="54088" hidden="1" xr:uid="{00000000-0005-0000-0000-000042640000}"/>
    <cellStyle name="Comma [0] 9171" xfId="24771" hidden="1" xr:uid="{00000000-0005-0000-0000-000043640000}"/>
    <cellStyle name="Comma [0] 9171" xfId="54158" hidden="1" xr:uid="{00000000-0005-0000-0000-000044640000}"/>
    <cellStyle name="Comma [0] 9172" xfId="24816" hidden="1" xr:uid="{00000000-0005-0000-0000-000045640000}"/>
    <cellStyle name="Comma [0] 9172" xfId="54203" hidden="1" xr:uid="{00000000-0005-0000-0000-000046640000}"/>
    <cellStyle name="Comma [0] 9173" xfId="24759" hidden="1" xr:uid="{00000000-0005-0000-0000-000047640000}"/>
    <cellStyle name="Comma [0] 9173" xfId="54146" hidden="1" xr:uid="{00000000-0005-0000-0000-000048640000}"/>
    <cellStyle name="Comma [0] 9174" xfId="24716" hidden="1" xr:uid="{00000000-0005-0000-0000-000049640000}"/>
    <cellStyle name="Comma [0] 9174" xfId="54103" hidden="1" xr:uid="{00000000-0005-0000-0000-00004A640000}"/>
    <cellStyle name="Comma [0] 9175" xfId="24822" hidden="1" xr:uid="{00000000-0005-0000-0000-00004B640000}"/>
    <cellStyle name="Comma [0] 9175" xfId="54209" hidden="1" xr:uid="{00000000-0005-0000-0000-00004C640000}"/>
    <cellStyle name="Comma [0] 9176" xfId="24824" hidden="1" xr:uid="{00000000-0005-0000-0000-00004D640000}"/>
    <cellStyle name="Comma [0] 9176" xfId="54211" hidden="1" xr:uid="{00000000-0005-0000-0000-00004E640000}"/>
    <cellStyle name="Comma [0] 9177" xfId="24777" hidden="1" xr:uid="{00000000-0005-0000-0000-00004F640000}"/>
    <cellStyle name="Comma [0] 9177" xfId="54164" hidden="1" xr:uid="{00000000-0005-0000-0000-000050640000}"/>
    <cellStyle name="Comma [0] 9178" xfId="24783" hidden="1" xr:uid="{00000000-0005-0000-0000-000051640000}"/>
    <cellStyle name="Comma [0] 9178" xfId="54170" hidden="1" xr:uid="{00000000-0005-0000-0000-000052640000}"/>
    <cellStyle name="Comma [0] 9179" xfId="22285" hidden="1" xr:uid="{00000000-0005-0000-0000-000053640000}"/>
    <cellStyle name="Comma [0] 9179" xfId="51672" hidden="1" xr:uid="{00000000-0005-0000-0000-000054640000}"/>
    <cellStyle name="Comma [0] 918" xfId="6266" hidden="1" xr:uid="{00000000-0005-0000-0000-000055640000}"/>
    <cellStyle name="Comma [0] 918" xfId="35654" hidden="1" xr:uid="{00000000-0005-0000-0000-000056640000}"/>
    <cellStyle name="Comma [0] 9180" xfId="24733" hidden="1" xr:uid="{00000000-0005-0000-0000-000057640000}"/>
    <cellStyle name="Comma [0] 9180" xfId="54120" hidden="1" xr:uid="{00000000-0005-0000-0000-000058640000}"/>
    <cellStyle name="Comma [0] 9181" xfId="24741" hidden="1" xr:uid="{00000000-0005-0000-0000-000059640000}"/>
    <cellStyle name="Comma [0] 9181" xfId="54128" hidden="1" xr:uid="{00000000-0005-0000-0000-00005A640000}"/>
    <cellStyle name="Comma [0] 9182" xfId="24830" hidden="1" xr:uid="{00000000-0005-0000-0000-00005B640000}"/>
    <cellStyle name="Comma [0] 9182" xfId="54217" hidden="1" xr:uid="{00000000-0005-0000-0000-00005C640000}"/>
    <cellStyle name="Comma [0] 9183" xfId="24744" hidden="1" xr:uid="{00000000-0005-0000-0000-00005D640000}"/>
    <cellStyle name="Comma [0] 9183" xfId="54131" hidden="1" xr:uid="{00000000-0005-0000-0000-00005E640000}"/>
    <cellStyle name="Comma [0] 9184" xfId="24704" hidden="1" xr:uid="{00000000-0005-0000-0000-00005F640000}"/>
    <cellStyle name="Comma [0] 9184" xfId="54091" hidden="1" xr:uid="{00000000-0005-0000-0000-000060640000}"/>
    <cellStyle name="Comma [0] 9185" xfId="24835" hidden="1" xr:uid="{00000000-0005-0000-0000-000061640000}"/>
    <cellStyle name="Comma [0] 9185" xfId="54222" hidden="1" xr:uid="{00000000-0005-0000-0000-000062640000}"/>
    <cellStyle name="Comma [0] 9186" xfId="24837" hidden="1" xr:uid="{00000000-0005-0000-0000-000063640000}"/>
    <cellStyle name="Comma [0] 9186" xfId="54224" hidden="1" xr:uid="{00000000-0005-0000-0000-000064640000}"/>
    <cellStyle name="Comma [0] 9187" xfId="24796" hidden="1" xr:uid="{00000000-0005-0000-0000-000065640000}"/>
    <cellStyle name="Comma [0] 9187" xfId="54183" hidden="1" xr:uid="{00000000-0005-0000-0000-000066640000}"/>
    <cellStyle name="Comma [0] 9188" xfId="24802" hidden="1" xr:uid="{00000000-0005-0000-0000-000067640000}"/>
    <cellStyle name="Comma [0] 9188" xfId="54189" hidden="1" xr:uid="{00000000-0005-0000-0000-000068640000}"/>
    <cellStyle name="Comma [0] 9189" xfId="24703" hidden="1" xr:uid="{00000000-0005-0000-0000-000069640000}"/>
    <cellStyle name="Comma [0] 9189" xfId="54090" hidden="1" xr:uid="{00000000-0005-0000-0000-00006A640000}"/>
    <cellStyle name="Comma [0] 919" xfId="6311" hidden="1" xr:uid="{00000000-0005-0000-0000-00006B640000}"/>
    <cellStyle name="Comma [0] 919" xfId="35699" hidden="1" xr:uid="{00000000-0005-0000-0000-00006C640000}"/>
    <cellStyle name="Comma [0] 9190" xfId="24784" hidden="1" xr:uid="{00000000-0005-0000-0000-00006D640000}"/>
    <cellStyle name="Comma [0] 9190" xfId="54171" hidden="1" xr:uid="{00000000-0005-0000-0000-00006E640000}"/>
    <cellStyle name="Comma [0] 9191" xfId="24763" hidden="1" xr:uid="{00000000-0005-0000-0000-00006F640000}"/>
    <cellStyle name="Comma [0] 9191" xfId="54150" hidden="1" xr:uid="{00000000-0005-0000-0000-000070640000}"/>
    <cellStyle name="Comma [0] 9192" xfId="24841" hidden="1" xr:uid="{00000000-0005-0000-0000-000071640000}"/>
    <cellStyle name="Comma [0] 9192" xfId="54228" hidden="1" xr:uid="{00000000-0005-0000-0000-000072640000}"/>
    <cellStyle name="Comma [0] 9193" xfId="24782" hidden="1" xr:uid="{00000000-0005-0000-0000-000073640000}"/>
    <cellStyle name="Comma [0] 9193" xfId="54169" hidden="1" xr:uid="{00000000-0005-0000-0000-000074640000}"/>
    <cellStyle name="Comma [0] 9194" xfId="24720" hidden="1" xr:uid="{00000000-0005-0000-0000-000075640000}"/>
    <cellStyle name="Comma [0] 9194" xfId="54107" hidden="1" xr:uid="{00000000-0005-0000-0000-000076640000}"/>
    <cellStyle name="Comma [0] 9195" xfId="24848" hidden="1" xr:uid="{00000000-0005-0000-0000-000077640000}"/>
    <cellStyle name="Comma [0] 9195" xfId="54235" hidden="1" xr:uid="{00000000-0005-0000-0000-000078640000}"/>
    <cellStyle name="Comma [0] 9196" xfId="24850" hidden="1" xr:uid="{00000000-0005-0000-0000-000079640000}"/>
    <cellStyle name="Comma [0] 9196" xfId="54237" hidden="1" xr:uid="{00000000-0005-0000-0000-00007A640000}"/>
    <cellStyle name="Comma [0] 9197" xfId="24814" hidden="1" xr:uid="{00000000-0005-0000-0000-00007B640000}"/>
    <cellStyle name="Comma [0] 9197" xfId="54201" hidden="1" xr:uid="{00000000-0005-0000-0000-00007C640000}"/>
    <cellStyle name="Comma [0] 9198" xfId="24819" hidden="1" xr:uid="{00000000-0005-0000-0000-00007D640000}"/>
    <cellStyle name="Comma [0] 9198" xfId="54206" hidden="1" xr:uid="{00000000-0005-0000-0000-00007E640000}"/>
    <cellStyle name="Comma [0] 9199" xfId="22276" hidden="1" xr:uid="{00000000-0005-0000-0000-00007F640000}"/>
    <cellStyle name="Comma [0] 9199" xfId="51663" hidden="1" xr:uid="{00000000-0005-0000-0000-000080640000}"/>
    <cellStyle name="Comma [0] 92" xfId="4682" hidden="1" xr:uid="{00000000-0005-0000-0000-000081640000}"/>
    <cellStyle name="Comma [0] 92" xfId="34070" hidden="1" xr:uid="{00000000-0005-0000-0000-000082640000}"/>
    <cellStyle name="Comma [0] 920" xfId="6254" hidden="1" xr:uid="{00000000-0005-0000-0000-000083640000}"/>
    <cellStyle name="Comma [0] 920" xfId="35642" hidden="1" xr:uid="{00000000-0005-0000-0000-000084640000}"/>
    <cellStyle name="Comma [0] 9200" xfId="24803" hidden="1" xr:uid="{00000000-0005-0000-0000-000085640000}"/>
    <cellStyle name="Comma [0] 9200" xfId="54190" hidden="1" xr:uid="{00000000-0005-0000-0000-000086640000}"/>
    <cellStyle name="Comma [0] 9201" xfId="24708" hidden="1" xr:uid="{00000000-0005-0000-0000-000087640000}"/>
    <cellStyle name="Comma [0] 9201" xfId="54095" hidden="1" xr:uid="{00000000-0005-0000-0000-000088640000}"/>
    <cellStyle name="Comma [0] 9202" xfId="24854" hidden="1" xr:uid="{00000000-0005-0000-0000-000089640000}"/>
    <cellStyle name="Comma [0] 9202" xfId="54241" hidden="1" xr:uid="{00000000-0005-0000-0000-00008A640000}"/>
    <cellStyle name="Comma [0] 9203" xfId="24801" hidden="1" xr:uid="{00000000-0005-0000-0000-00008B640000}"/>
    <cellStyle name="Comma [0] 9203" xfId="54188" hidden="1" xr:uid="{00000000-0005-0000-0000-00008C640000}"/>
    <cellStyle name="Comma [0] 9204" xfId="24740" hidden="1" xr:uid="{00000000-0005-0000-0000-00008D640000}"/>
    <cellStyle name="Comma [0] 9204" xfId="54127" hidden="1" xr:uid="{00000000-0005-0000-0000-00008E640000}"/>
    <cellStyle name="Comma [0] 9205" xfId="24858" hidden="1" xr:uid="{00000000-0005-0000-0000-00008F640000}"/>
    <cellStyle name="Comma [0] 9205" xfId="54245" hidden="1" xr:uid="{00000000-0005-0000-0000-000090640000}"/>
    <cellStyle name="Comma [0] 9206" xfId="24860" hidden="1" xr:uid="{00000000-0005-0000-0000-000091640000}"/>
    <cellStyle name="Comma [0] 9206" xfId="54247" hidden="1" xr:uid="{00000000-0005-0000-0000-000092640000}"/>
    <cellStyle name="Comma [0] 9207" xfId="24828" hidden="1" xr:uid="{00000000-0005-0000-0000-000093640000}"/>
    <cellStyle name="Comma [0] 9207" xfId="54215" hidden="1" xr:uid="{00000000-0005-0000-0000-000094640000}"/>
    <cellStyle name="Comma [0] 9208" xfId="24832" hidden="1" xr:uid="{00000000-0005-0000-0000-000095640000}"/>
    <cellStyle name="Comma [0] 9208" xfId="54219" hidden="1" xr:uid="{00000000-0005-0000-0000-000096640000}"/>
    <cellStyle name="Comma [0] 9209" xfId="24722" hidden="1" xr:uid="{00000000-0005-0000-0000-000097640000}"/>
    <cellStyle name="Comma [0] 9209" xfId="54109" hidden="1" xr:uid="{00000000-0005-0000-0000-000098640000}"/>
    <cellStyle name="Comma [0] 921" xfId="6211" hidden="1" xr:uid="{00000000-0005-0000-0000-000099640000}"/>
    <cellStyle name="Comma [0] 921" xfId="35599" hidden="1" xr:uid="{00000000-0005-0000-0000-00009A640000}"/>
    <cellStyle name="Comma [0] 9210" xfId="24820" hidden="1" xr:uid="{00000000-0005-0000-0000-00009B640000}"/>
    <cellStyle name="Comma [0] 9210" xfId="54207" hidden="1" xr:uid="{00000000-0005-0000-0000-00009C640000}"/>
    <cellStyle name="Comma [0] 9211" xfId="24712" hidden="1" xr:uid="{00000000-0005-0000-0000-00009D640000}"/>
    <cellStyle name="Comma [0] 9211" xfId="54099" hidden="1" xr:uid="{00000000-0005-0000-0000-00009E640000}"/>
    <cellStyle name="Comma [0] 9212" xfId="24864" hidden="1" xr:uid="{00000000-0005-0000-0000-00009F640000}"/>
    <cellStyle name="Comma [0] 9212" xfId="54251" hidden="1" xr:uid="{00000000-0005-0000-0000-0000A0640000}"/>
    <cellStyle name="Comma [0] 9213" xfId="24818" hidden="1" xr:uid="{00000000-0005-0000-0000-0000A1640000}"/>
    <cellStyle name="Comma [0] 9213" xfId="54205" hidden="1" xr:uid="{00000000-0005-0000-0000-0000A2640000}"/>
    <cellStyle name="Comma [0] 9214" xfId="24787" hidden="1" xr:uid="{00000000-0005-0000-0000-0000A3640000}"/>
    <cellStyle name="Comma [0] 9214" xfId="54174" hidden="1" xr:uid="{00000000-0005-0000-0000-0000A4640000}"/>
    <cellStyle name="Comma [0] 9215" xfId="24868" hidden="1" xr:uid="{00000000-0005-0000-0000-0000A5640000}"/>
    <cellStyle name="Comma [0] 9215" xfId="54255" hidden="1" xr:uid="{00000000-0005-0000-0000-0000A6640000}"/>
    <cellStyle name="Comma [0] 9216" xfId="24870" hidden="1" xr:uid="{00000000-0005-0000-0000-0000A7640000}"/>
    <cellStyle name="Comma [0] 9216" xfId="54257" hidden="1" xr:uid="{00000000-0005-0000-0000-0000A8640000}"/>
    <cellStyle name="Comma [0] 9217" xfId="24856" hidden="1" xr:uid="{00000000-0005-0000-0000-0000A9640000}"/>
    <cellStyle name="Comma [0] 9217" xfId="54243" hidden="1" xr:uid="{00000000-0005-0000-0000-0000AA640000}"/>
    <cellStyle name="Comma [0] 9218" xfId="24843" hidden="1" xr:uid="{00000000-0005-0000-0000-0000AB640000}"/>
    <cellStyle name="Comma [0] 9218" xfId="54230" hidden="1" xr:uid="{00000000-0005-0000-0000-0000AC640000}"/>
    <cellStyle name="Comma [0] 9219" xfId="24867" hidden="1" xr:uid="{00000000-0005-0000-0000-0000AD640000}"/>
    <cellStyle name="Comma [0] 9219" xfId="54254" hidden="1" xr:uid="{00000000-0005-0000-0000-0000AE640000}"/>
    <cellStyle name="Comma [0] 922" xfId="6317" hidden="1" xr:uid="{00000000-0005-0000-0000-0000AF640000}"/>
    <cellStyle name="Comma [0] 922" xfId="35705" hidden="1" xr:uid="{00000000-0005-0000-0000-0000B0640000}"/>
    <cellStyle name="Comma [0] 9220" xfId="24833" hidden="1" xr:uid="{00000000-0005-0000-0000-0000B1640000}"/>
    <cellStyle name="Comma [0] 9220" xfId="54220" hidden="1" xr:uid="{00000000-0005-0000-0000-0000B2640000}"/>
    <cellStyle name="Comma [0] 9221" xfId="24805" hidden="1" xr:uid="{00000000-0005-0000-0000-0000B3640000}"/>
    <cellStyle name="Comma [0] 9221" xfId="54192" hidden="1" xr:uid="{00000000-0005-0000-0000-0000B4640000}"/>
    <cellStyle name="Comma [0] 9222" xfId="24872" hidden="1" xr:uid="{00000000-0005-0000-0000-0000B5640000}"/>
    <cellStyle name="Comma [0] 9222" xfId="54259" hidden="1" xr:uid="{00000000-0005-0000-0000-0000B6640000}"/>
    <cellStyle name="Comma [0] 9223" xfId="24829" hidden="1" xr:uid="{00000000-0005-0000-0000-0000B7640000}"/>
    <cellStyle name="Comma [0] 9223" xfId="54216" hidden="1" xr:uid="{00000000-0005-0000-0000-0000B8640000}"/>
    <cellStyle name="Comma [0] 9224" xfId="24863" hidden="1" xr:uid="{00000000-0005-0000-0000-0000B9640000}"/>
    <cellStyle name="Comma [0] 9224" xfId="54250" hidden="1" xr:uid="{00000000-0005-0000-0000-0000BA640000}"/>
    <cellStyle name="Comma [0] 9225" xfId="24876" hidden="1" xr:uid="{00000000-0005-0000-0000-0000BB640000}"/>
    <cellStyle name="Comma [0] 9225" xfId="54263" hidden="1" xr:uid="{00000000-0005-0000-0000-0000BC640000}"/>
    <cellStyle name="Comma [0] 9226" xfId="24878" hidden="1" xr:uid="{00000000-0005-0000-0000-0000BD640000}"/>
    <cellStyle name="Comma [0] 9226" xfId="54265" hidden="1" xr:uid="{00000000-0005-0000-0000-0000BE640000}"/>
    <cellStyle name="Comma [0] 9227" xfId="24746" hidden="1" xr:uid="{00000000-0005-0000-0000-0000BF640000}"/>
    <cellStyle name="Comma [0] 9227" xfId="54133" hidden="1" xr:uid="{00000000-0005-0000-0000-0000C0640000}"/>
    <cellStyle name="Comma [0] 9228" xfId="24866" hidden="1" xr:uid="{00000000-0005-0000-0000-0000C1640000}"/>
    <cellStyle name="Comma [0] 9228" xfId="54253" hidden="1" xr:uid="{00000000-0005-0000-0000-0000C2640000}"/>
    <cellStyle name="Comma [0] 9229" xfId="24806" hidden="1" xr:uid="{00000000-0005-0000-0000-0000C3640000}"/>
    <cellStyle name="Comma [0] 9229" xfId="54193" hidden="1" xr:uid="{00000000-0005-0000-0000-0000C4640000}"/>
    <cellStyle name="Comma [0] 923" xfId="6319" hidden="1" xr:uid="{00000000-0005-0000-0000-0000C5640000}"/>
    <cellStyle name="Comma [0] 923" xfId="35707" hidden="1" xr:uid="{00000000-0005-0000-0000-0000C6640000}"/>
    <cellStyle name="Comma [0] 9230" xfId="24840" hidden="1" xr:uid="{00000000-0005-0000-0000-0000C7640000}"/>
    <cellStyle name="Comma [0] 9230" xfId="54227" hidden="1" xr:uid="{00000000-0005-0000-0000-0000C8640000}"/>
    <cellStyle name="Comma [0] 9231" xfId="24853" hidden="1" xr:uid="{00000000-0005-0000-0000-0000C9640000}"/>
    <cellStyle name="Comma [0] 9231" xfId="54240" hidden="1" xr:uid="{00000000-0005-0000-0000-0000CA640000}"/>
    <cellStyle name="Comma [0] 9232" xfId="24881" hidden="1" xr:uid="{00000000-0005-0000-0000-0000CB640000}"/>
    <cellStyle name="Comma [0] 9232" xfId="54268" hidden="1" xr:uid="{00000000-0005-0000-0000-0000CC640000}"/>
    <cellStyle name="Comma [0] 9233" xfId="24844" hidden="1" xr:uid="{00000000-0005-0000-0000-0000CD640000}"/>
    <cellStyle name="Comma [0] 9233" xfId="54231" hidden="1" xr:uid="{00000000-0005-0000-0000-0000CE640000}"/>
    <cellStyle name="Comma [0] 9234" xfId="24804" hidden="1" xr:uid="{00000000-0005-0000-0000-0000CF640000}"/>
    <cellStyle name="Comma [0] 9234" xfId="54191" hidden="1" xr:uid="{00000000-0005-0000-0000-0000D0640000}"/>
    <cellStyle name="Comma [0] 9235" xfId="24883" hidden="1" xr:uid="{00000000-0005-0000-0000-0000D1640000}"/>
    <cellStyle name="Comma [0] 9235" xfId="54270" hidden="1" xr:uid="{00000000-0005-0000-0000-0000D2640000}"/>
    <cellStyle name="Comma [0] 9236" xfId="24885" hidden="1" xr:uid="{00000000-0005-0000-0000-0000D3640000}"/>
    <cellStyle name="Comma [0] 9236" xfId="54272" hidden="1" xr:uid="{00000000-0005-0000-0000-0000D4640000}"/>
    <cellStyle name="Comma [0] 9237" xfId="24944" hidden="1" xr:uid="{00000000-0005-0000-0000-0000D5640000}"/>
    <cellStyle name="Comma [0] 9237" xfId="54331" hidden="1" xr:uid="{00000000-0005-0000-0000-0000D6640000}"/>
    <cellStyle name="Comma [0] 9238" xfId="24963" hidden="1" xr:uid="{00000000-0005-0000-0000-0000D7640000}"/>
    <cellStyle name="Comma [0] 9238" xfId="54350" hidden="1" xr:uid="{00000000-0005-0000-0000-0000D8640000}"/>
    <cellStyle name="Comma [0] 9239" xfId="24970" hidden="1" xr:uid="{00000000-0005-0000-0000-0000D9640000}"/>
    <cellStyle name="Comma [0] 9239" xfId="54357" hidden="1" xr:uid="{00000000-0005-0000-0000-0000DA640000}"/>
    <cellStyle name="Comma [0] 924" xfId="6272" hidden="1" xr:uid="{00000000-0005-0000-0000-0000DB640000}"/>
    <cellStyle name="Comma [0] 924" xfId="35660" hidden="1" xr:uid="{00000000-0005-0000-0000-0000DC640000}"/>
    <cellStyle name="Comma [0] 9240" xfId="24977" hidden="1" xr:uid="{00000000-0005-0000-0000-0000DD640000}"/>
    <cellStyle name="Comma [0] 9240" xfId="54364" hidden="1" xr:uid="{00000000-0005-0000-0000-0000DE640000}"/>
    <cellStyle name="Comma [0] 9241" xfId="24982" hidden="1" xr:uid="{00000000-0005-0000-0000-0000DF640000}"/>
    <cellStyle name="Comma [0] 9241" xfId="54369" hidden="1" xr:uid="{00000000-0005-0000-0000-0000E0640000}"/>
    <cellStyle name="Comma [0] 9242" xfId="24969" hidden="1" xr:uid="{00000000-0005-0000-0000-0000E1640000}"/>
    <cellStyle name="Comma [0] 9242" xfId="54356" hidden="1" xr:uid="{00000000-0005-0000-0000-0000E2640000}"/>
    <cellStyle name="Comma [0] 9243" xfId="24974" hidden="1" xr:uid="{00000000-0005-0000-0000-0000E3640000}"/>
    <cellStyle name="Comma [0] 9243" xfId="54361" hidden="1" xr:uid="{00000000-0005-0000-0000-0000E4640000}"/>
    <cellStyle name="Comma [0] 9244" xfId="24986" hidden="1" xr:uid="{00000000-0005-0000-0000-0000E5640000}"/>
    <cellStyle name="Comma [0] 9244" xfId="54373" hidden="1" xr:uid="{00000000-0005-0000-0000-0000E6640000}"/>
    <cellStyle name="Comma [0] 9245" xfId="24988" hidden="1" xr:uid="{00000000-0005-0000-0000-0000E7640000}"/>
    <cellStyle name="Comma [0] 9245" xfId="54375" hidden="1" xr:uid="{00000000-0005-0000-0000-0000E8640000}"/>
    <cellStyle name="Comma [0] 9246" xfId="24959" hidden="1" xr:uid="{00000000-0005-0000-0000-0000E9640000}"/>
    <cellStyle name="Comma [0] 9246" xfId="54346" hidden="1" xr:uid="{00000000-0005-0000-0000-0000EA640000}"/>
    <cellStyle name="Comma [0] 9247" xfId="24948" hidden="1" xr:uid="{00000000-0005-0000-0000-0000EB640000}"/>
    <cellStyle name="Comma [0] 9247" xfId="54335" hidden="1" xr:uid="{00000000-0005-0000-0000-0000EC640000}"/>
    <cellStyle name="Comma [0] 9248" xfId="24999" hidden="1" xr:uid="{00000000-0005-0000-0000-0000ED640000}"/>
    <cellStyle name="Comma [0] 9248" xfId="54386" hidden="1" xr:uid="{00000000-0005-0000-0000-0000EE640000}"/>
    <cellStyle name="Comma [0] 9249" xfId="25008" hidden="1" xr:uid="{00000000-0005-0000-0000-0000EF640000}"/>
    <cellStyle name="Comma [0] 9249" xfId="54395" hidden="1" xr:uid="{00000000-0005-0000-0000-0000F0640000}"/>
    <cellStyle name="Comma [0] 925" xfId="6278" hidden="1" xr:uid="{00000000-0005-0000-0000-0000F1640000}"/>
    <cellStyle name="Comma [0] 925" xfId="35666" hidden="1" xr:uid="{00000000-0005-0000-0000-0000F2640000}"/>
    <cellStyle name="Comma [0] 9250" xfId="25019" hidden="1" xr:uid="{00000000-0005-0000-0000-0000F3640000}"/>
    <cellStyle name="Comma [0] 9250" xfId="54406" hidden="1" xr:uid="{00000000-0005-0000-0000-0000F4640000}"/>
    <cellStyle name="Comma [0] 9251" xfId="25025" hidden="1" xr:uid="{00000000-0005-0000-0000-0000F5640000}"/>
    <cellStyle name="Comma [0] 9251" xfId="54412" hidden="1" xr:uid="{00000000-0005-0000-0000-0000F6640000}"/>
    <cellStyle name="Comma [0] 9252" xfId="25007" hidden="1" xr:uid="{00000000-0005-0000-0000-0000F7640000}"/>
    <cellStyle name="Comma [0] 9252" xfId="54394" hidden="1" xr:uid="{00000000-0005-0000-0000-0000F8640000}"/>
    <cellStyle name="Comma [0] 9253" xfId="25017" hidden="1" xr:uid="{00000000-0005-0000-0000-0000F9640000}"/>
    <cellStyle name="Comma [0] 9253" xfId="54404" hidden="1" xr:uid="{00000000-0005-0000-0000-0000FA640000}"/>
    <cellStyle name="Comma [0] 9254" xfId="25037" hidden="1" xr:uid="{00000000-0005-0000-0000-0000FB640000}"/>
    <cellStyle name="Comma [0] 9254" xfId="54424" hidden="1" xr:uid="{00000000-0005-0000-0000-0000FC640000}"/>
    <cellStyle name="Comma [0] 9255" xfId="25039" hidden="1" xr:uid="{00000000-0005-0000-0000-0000FD640000}"/>
    <cellStyle name="Comma [0] 9255" xfId="54426" hidden="1" xr:uid="{00000000-0005-0000-0000-0000FE640000}"/>
    <cellStyle name="Comma [0] 9256" xfId="24990" hidden="1" xr:uid="{00000000-0005-0000-0000-0000FF640000}"/>
    <cellStyle name="Comma [0] 9256" xfId="54377" hidden="1" xr:uid="{00000000-0005-0000-0000-000000650000}"/>
    <cellStyle name="Comma [0] 9257" xfId="24951" hidden="1" xr:uid="{00000000-0005-0000-0000-000001650000}"/>
    <cellStyle name="Comma [0] 9257" xfId="54338" hidden="1" xr:uid="{00000000-0005-0000-0000-000002650000}"/>
    <cellStyle name="Comma [0] 9258" xfId="24993" hidden="1" xr:uid="{00000000-0005-0000-0000-000003650000}"/>
    <cellStyle name="Comma [0] 9258" xfId="54380" hidden="1" xr:uid="{00000000-0005-0000-0000-000004650000}"/>
    <cellStyle name="Comma [0] 9259" xfId="24956" hidden="1" xr:uid="{00000000-0005-0000-0000-000005650000}"/>
    <cellStyle name="Comma [0] 9259" xfId="54343" hidden="1" xr:uid="{00000000-0005-0000-0000-000006650000}"/>
    <cellStyle name="Comma [0] 926" xfId="6165" hidden="1" xr:uid="{00000000-0005-0000-0000-000007650000}"/>
    <cellStyle name="Comma [0] 926" xfId="35553" hidden="1" xr:uid="{00000000-0005-0000-0000-000008650000}"/>
    <cellStyle name="Comma [0] 9260" xfId="24958" hidden="1" xr:uid="{00000000-0005-0000-0000-000009650000}"/>
    <cellStyle name="Comma [0] 9260" xfId="54345" hidden="1" xr:uid="{00000000-0005-0000-0000-00000A650000}"/>
    <cellStyle name="Comma [0] 9261" xfId="25044" hidden="1" xr:uid="{00000000-0005-0000-0000-00000B650000}"/>
    <cellStyle name="Comma [0] 9261" xfId="54431" hidden="1" xr:uid="{00000000-0005-0000-0000-00000C650000}"/>
    <cellStyle name="Comma [0] 9262" xfId="24947" hidden="1" xr:uid="{00000000-0005-0000-0000-00000D650000}"/>
    <cellStyle name="Comma [0] 9262" xfId="54334" hidden="1" xr:uid="{00000000-0005-0000-0000-00000E650000}"/>
    <cellStyle name="Comma [0] 9263" xfId="24955" hidden="1" xr:uid="{00000000-0005-0000-0000-00000F650000}"/>
    <cellStyle name="Comma [0] 9263" xfId="54342" hidden="1" xr:uid="{00000000-0005-0000-0000-000010650000}"/>
    <cellStyle name="Comma [0] 9264" xfId="25056" hidden="1" xr:uid="{00000000-0005-0000-0000-000011650000}"/>
    <cellStyle name="Comma [0] 9264" xfId="54443" hidden="1" xr:uid="{00000000-0005-0000-0000-000012650000}"/>
    <cellStyle name="Comma [0] 9265" xfId="25058" hidden="1" xr:uid="{00000000-0005-0000-0000-000013650000}"/>
    <cellStyle name="Comma [0] 9265" xfId="54445" hidden="1" xr:uid="{00000000-0005-0000-0000-000014650000}"/>
    <cellStyle name="Comma [0] 9266" xfId="25047" hidden="1" xr:uid="{00000000-0005-0000-0000-000015650000}"/>
    <cellStyle name="Comma [0] 9266" xfId="54434" hidden="1" xr:uid="{00000000-0005-0000-0000-000016650000}"/>
    <cellStyle name="Comma [0] 9267" xfId="25055" hidden="1" xr:uid="{00000000-0005-0000-0000-000017650000}"/>
    <cellStyle name="Comma [0] 9267" xfId="54442" hidden="1" xr:uid="{00000000-0005-0000-0000-000018650000}"/>
    <cellStyle name="Comma [0] 9268" xfId="24953" hidden="1" xr:uid="{00000000-0005-0000-0000-000019650000}"/>
    <cellStyle name="Comma [0] 9268" xfId="54340" hidden="1" xr:uid="{00000000-0005-0000-0000-00001A650000}"/>
    <cellStyle name="Comma [0] 9269" xfId="25041" hidden="1" xr:uid="{00000000-0005-0000-0000-00001B650000}"/>
    <cellStyle name="Comma [0] 9269" xfId="54428" hidden="1" xr:uid="{00000000-0005-0000-0000-00001C650000}"/>
    <cellStyle name="Comma [0] 927" xfId="6228" hidden="1" xr:uid="{00000000-0005-0000-0000-00001D650000}"/>
    <cellStyle name="Comma [0] 927" xfId="35616" hidden="1" xr:uid="{00000000-0005-0000-0000-00001E650000}"/>
    <cellStyle name="Comma [0] 9270" xfId="25074" hidden="1" xr:uid="{00000000-0005-0000-0000-00001F650000}"/>
    <cellStyle name="Comma [0] 9270" xfId="54461" hidden="1" xr:uid="{00000000-0005-0000-0000-000020650000}"/>
    <cellStyle name="Comma [0] 9271" xfId="25082" hidden="1" xr:uid="{00000000-0005-0000-0000-000021650000}"/>
    <cellStyle name="Comma [0] 9271" xfId="54469" hidden="1" xr:uid="{00000000-0005-0000-0000-000022650000}"/>
    <cellStyle name="Comma [0] 9272" xfId="24991" hidden="1" xr:uid="{00000000-0005-0000-0000-000023650000}"/>
    <cellStyle name="Comma [0] 9272" xfId="54378" hidden="1" xr:uid="{00000000-0005-0000-0000-000024650000}"/>
    <cellStyle name="Comma [0] 9273" xfId="25070" hidden="1" xr:uid="{00000000-0005-0000-0000-000025650000}"/>
    <cellStyle name="Comma [0] 9273" xfId="54457" hidden="1" xr:uid="{00000000-0005-0000-0000-000026650000}"/>
    <cellStyle name="Comma [0] 9274" xfId="25091" hidden="1" xr:uid="{00000000-0005-0000-0000-000027650000}"/>
    <cellStyle name="Comma [0] 9274" xfId="54478" hidden="1" xr:uid="{00000000-0005-0000-0000-000028650000}"/>
    <cellStyle name="Comma [0] 9275" xfId="25093" hidden="1" xr:uid="{00000000-0005-0000-0000-000029650000}"/>
    <cellStyle name="Comma [0] 9275" xfId="54480" hidden="1" xr:uid="{00000000-0005-0000-0000-00002A650000}"/>
    <cellStyle name="Comma [0] 9276" xfId="25052" hidden="1" xr:uid="{00000000-0005-0000-0000-00002B650000}"/>
    <cellStyle name="Comma [0] 9276" xfId="54439" hidden="1" xr:uid="{00000000-0005-0000-0000-00002C650000}"/>
    <cellStyle name="Comma [0] 9277" xfId="24997" hidden="1" xr:uid="{00000000-0005-0000-0000-00002D650000}"/>
    <cellStyle name="Comma [0] 9277" xfId="54384" hidden="1" xr:uid="{00000000-0005-0000-0000-00002E650000}"/>
    <cellStyle name="Comma [0] 9278" xfId="25050" hidden="1" xr:uid="{00000000-0005-0000-0000-00002F650000}"/>
    <cellStyle name="Comma [0] 9278" xfId="54437" hidden="1" xr:uid="{00000000-0005-0000-0000-000030650000}"/>
    <cellStyle name="Comma [0] 9279" xfId="25034" hidden="1" xr:uid="{00000000-0005-0000-0000-000031650000}"/>
    <cellStyle name="Comma [0] 9279" xfId="54421" hidden="1" xr:uid="{00000000-0005-0000-0000-000032650000}"/>
    <cellStyle name="Comma [0] 928" xfId="6236" hidden="1" xr:uid="{00000000-0005-0000-0000-000033650000}"/>
    <cellStyle name="Comma [0] 928" xfId="35624" hidden="1" xr:uid="{00000000-0005-0000-0000-000034650000}"/>
    <cellStyle name="Comma [0] 9280" xfId="25030" hidden="1" xr:uid="{00000000-0005-0000-0000-000035650000}"/>
    <cellStyle name="Comma [0] 9280" xfId="54417" hidden="1" xr:uid="{00000000-0005-0000-0000-000036650000}"/>
    <cellStyle name="Comma [0] 9281" xfId="25101" hidden="1" xr:uid="{00000000-0005-0000-0000-000037650000}"/>
    <cellStyle name="Comma [0] 9281" xfId="54488" hidden="1" xr:uid="{00000000-0005-0000-0000-000038650000}"/>
    <cellStyle name="Comma [0] 9282" xfId="24967" hidden="1" xr:uid="{00000000-0005-0000-0000-000039650000}"/>
    <cellStyle name="Comma [0] 9282" xfId="54354" hidden="1" xr:uid="{00000000-0005-0000-0000-00003A650000}"/>
    <cellStyle name="Comma [0] 9283" xfId="24960" hidden="1" xr:uid="{00000000-0005-0000-0000-00003B650000}"/>
    <cellStyle name="Comma [0] 9283" xfId="54347" hidden="1" xr:uid="{00000000-0005-0000-0000-00003C650000}"/>
    <cellStyle name="Comma [0] 9284" xfId="25109" hidden="1" xr:uid="{00000000-0005-0000-0000-00003D650000}"/>
    <cellStyle name="Comma [0] 9284" xfId="54496" hidden="1" xr:uid="{00000000-0005-0000-0000-00003E650000}"/>
    <cellStyle name="Comma [0] 9285" xfId="25111" hidden="1" xr:uid="{00000000-0005-0000-0000-00003F650000}"/>
    <cellStyle name="Comma [0] 9285" xfId="54498" hidden="1" xr:uid="{00000000-0005-0000-0000-000040650000}"/>
    <cellStyle name="Comma [0] 9286" xfId="25060" hidden="1" xr:uid="{00000000-0005-0000-0000-000041650000}"/>
    <cellStyle name="Comma [0] 9286" xfId="54447" hidden="1" xr:uid="{00000000-0005-0000-0000-000042650000}"/>
    <cellStyle name="Comma [0] 9287" xfId="25036" hidden="1" xr:uid="{00000000-0005-0000-0000-000043650000}"/>
    <cellStyle name="Comma [0] 9287" xfId="54423" hidden="1" xr:uid="{00000000-0005-0000-0000-000044650000}"/>
    <cellStyle name="Comma [0] 9288" xfId="25071" hidden="1" xr:uid="{00000000-0005-0000-0000-000045650000}"/>
    <cellStyle name="Comma [0] 9288" xfId="54458" hidden="1" xr:uid="{00000000-0005-0000-0000-000046650000}"/>
    <cellStyle name="Comma [0] 9289" xfId="25003" hidden="1" xr:uid="{00000000-0005-0000-0000-000047650000}"/>
    <cellStyle name="Comma [0] 9289" xfId="54390" hidden="1" xr:uid="{00000000-0005-0000-0000-000048650000}"/>
    <cellStyle name="Comma [0] 929" xfId="6325" hidden="1" xr:uid="{00000000-0005-0000-0000-000049650000}"/>
    <cellStyle name="Comma [0] 929" xfId="35713" hidden="1" xr:uid="{00000000-0005-0000-0000-00004A650000}"/>
    <cellStyle name="Comma [0] 9290" xfId="25073" hidden="1" xr:uid="{00000000-0005-0000-0000-00004B650000}"/>
    <cellStyle name="Comma [0] 9290" xfId="54460" hidden="1" xr:uid="{00000000-0005-0000-0000-00004C650000}"/>
    <cellStyle name="Comma [0] 9291" xfId="25118" hidden="1" xr:uid="{00000000-0005-0000-0000-00004D650000}"/>
    <cellStyle name="Comma [0] 9291" xfId="54505" hidden="1" xr:uid="{00000000-0005-0000-0000-00004E650000}"/>
    <cellStyle name="Comma [0] 9292" xfId="25061" hidden="1" xr:uid="{00000000-0005-0000-0000-00004F650000}"/>
    <cellStyle name="Comma [0] 9292" xfId="54448" hidden="1" xr:uid="{00000000-0005-0000-0000-000050650000}"/>
    <cellStyle name="Comma [0] 9293" xfId="25018" hidden="1" xr:uid="{00000000-0005-0000-0000-000051650000}"/>
    <cellStyle name="Comma [0] 9293" xfId="54405" hidden="1" xr:uid="{00000000-0005-0000-0000-000052650000}"/>
    <cellStyle name="Comma [0] 9294" xfId="25124" hidden="1" xr:uid="{00000000-0005-0000-0000-000053650000}"/>
    <cellStyle name="Comma [0] 9294" xfId="54511" hidden="1" xr:uid="{00000000-0005-0000-0000-000054650000}"/>
    <cellStyle name="Comma [0] 9295" xfId="25126" hidden="1" xr:uid="{00000000-0005-0000-0000-000055650000}"/>
    <cellStyle name="Comma [0] 9295" xfId="54513" hidden="1" xr:uid="{00000000-0005-0000-0000-000056650000}"/>
    <cellStyle name="Comma [0] 9296" xfId="25079" hidden="1" xr:uid="{00000000-0005-0000-0000-000057650000}"/>
    <cellStyle name="Comma [0] 9296" xfId="54466" hidden="1" xr:uid="{00000000-0005-0000-0000-000058650000}"/>
    <cellStyle name="Comma [0] 9297" xfId="25085" hidden="1" xr:uid="{00000000-0005-0000-0000-000059650000}"/>
    <cellStyle name="Comma [0] 9297" xfId="54472" hidden="1" xr:uid="{00000000-0005-0000-0000-00005A650000}"/>
    <cellStyle name="Comma [0] 9298" xfId="24966" hidden="1" xr:uid="{00000000-0005-0000-0000-00005B650000}"/>
    <cellStyle name="Comma [0] 9298" xfId="54353" hidden="1" xr:uid="{00000000-0005-0000-0000-00005C650000}"/>
    <cellStyle name="Comma [0] 9299" xfId="25035" hidden="1" xr:uid="{00000000-0005-0000-0000-00005D650000}"/>
    <cellStyle name="Comma [0] 9299" xfId="54422" hidden="1" xr:uid="{00000000-0005-0000-0000-00005E650000}"/>
    <cellStyle name="Comma [0] 93" xfId="4397" hidden="1" xr:uid="{00000000-0005-0000-0000-00005F650000}"/>
    <cellStyle name="Comma [0] 93" xfId="33786" hidden="1" xr:uid="{00000000-0005-0000-0000-000060650000}"/>
    <cellStyle name="Comma [0] 930" xfId="6239" hidden="1" xr:uid="{00000000-0005-0000-0000-000061650000}"/>
    <cellStyle name="Comma [0] 930" xfId="35627" hidden="1" xr:uid="{00000000-0005-0000-0000-000062650000}"/>
    <cellStyle name="Comma [0] 9300" xfId="25043" hidden="1" xr:uid="{00000000-0005-0000-0000-000063650000}"/>
    <cellStyle name="Comma [0] 9300" xfId="54430" hidden="1" xr:uid="{00000000-0005-0000-0000-000064650000}"/>
    <cellStyle name="Comma [0] 9301" xfId="25132" hidden="1" xr:uid="{00000000-0005-0000-0000-000065650000}"/>
    <cellStyle name="Comma [0] 9301" xfId="54519" hidden="1" xr:uid="{00000000-0005-0000-0000-000066650000}"/>
    <cellStyle name="Comma [0] 9302" xfId="25046" hidden="1" xr:uid="{00000000-0005-0000-0000-000067650000}"/>
    <cellStyle name="Comma [0] 9302" xfId="54433" hidden="1" xr:uid="{00000000-0005-0000-0000-000068650000}"/>
    <cellStyle name="Comma [0] 9303" xfId="25006" hidden="1" xr:uid="{00000000-0005-0000-0000-000069650000}"/>
    <cellStyle name="Comma [0] 9303" xfId="54393" hidden="1" xr:uid="{00000000-0005-0000-0000-00006A650000}"/>
    <cellStyle name="Comma [0] 9304" xfId="25137" hidden="1" xr:uid="{00000000-0005-0000-0000-00006B650000}"/>
    <cellStyle name="Comma [0] 9304" xfId="54524" hidden="1" xr:uid="{00000000-0005-0000-0000-00006C650000}"/>
    <cellStyle name="Comma [0] 9305" xfId="25139" hidden="1" xr:uid="{00000000-0005-0000-0000-00006D650000}"/>
    <cellStyle name="Comma [0] 9305" xfId="54526" hidden="1" xr:uid="{00000000-0005-0000-0000-00006E650000}"/>
    <cellStyle name="Comma [0] 9306" xfId="25098" hidden="1" xr:uid="{00000000-0005-0000-0000-00006F650000}"/>
    <cellStyle name="Comma [0] 9306" xfId="54485" hidden="1" xr:uid="{00000000-0005-0000-0000-000070650000}"/>
    <cellStyle name="Comma [0] 9307" xfId="25104" hidden="1" xr:uid="{00000000-0005-0000-0000-000071650000}"/>
    <cellStyle name="Comma [0] 9307" xfId="54491" hidden="1" xr:uid="{00000000-0005-0000-0000-000072650000}"/>
    <cellStyle name="Comma [0] 9308" xfId="25005" hidden="1" xr:uid="{00000000-0005-0000-0000-000073650000}"/>
    <cellStyle name="Comma [0] 9308" xfId="54392" hidden="1" xr:uid="{00000000-0005-0000-0000-000074650000}"/>
    <cellStyle name="Comma [0] 9309" xfId="25086" hidden="1" xr:uid="{00000000-0005-0000-0000-000075650000}"/>
    <cellStyle name="Comma [0] 9309" xfId="54473" hidden="1" xr:uid="{00000000-0005-0000-0000-000076650000}"/>
    <cellStyle name="Comma [0] 931" xfId="6199" hidden="1" xr:uid="{00000000-0005-0000-0000-000077650000}"/>
    <cellStyle name="Comma [0] 931" xfId="35587" hidden="1" xr:uid="{00000000-0005-0000-0000-000078650000}"/>
    <cellStyle name="Comma [0] 9310" xfId="25065" hidden="1" xr:uid="{00000000-0005-0000-0000-000079650000}"/>
    <cellStyle name="Comma [0] 9310" xfId="54452" hidden="1" xr:uid="{00000000-0005-0000-0000-00007A650000}"/>
    <cellStyle name="Comma [0] 9311" xfId="25143" hidden="1" xr:uid="{00000000-0005-0000-0000-00007B650000}"/>
    <cellStyle name="Comma [0] 9311" xfId="54530" hidden="1" xr:uid="{00000000-0005-0000-0000-00007C650000}"/>
    <cellStyle name="Comma [0] 9312" xfId="25084" hidden="1" xr:uid="{00000000-0005-0000-0000-00007D650000}"/>
    <cellStyle name="Comma [0] 9312" xfId="54471" hidden="1" xr:uid="{00000000-0005-0000-0000-00007E650000}"/>
    <cellStyle name="Comma [0] 9313" xfId="25022" hidden="1" xr:uid="{00000000-0005-0000-0000-00007F650000}"/>
    <cellStyle name="Comma [0] 9313" xfId="54409" hidden="1" xr:uid="{00000000-0005-0000-0000-000080650000}"/>
    <cellStyle name="Comma [0] 9314" xfId="25150" hidden="1" xr:uid="{00000000-0005-0000-0000-000081650000}"/>
    <cellStyle name="Comma [0] 9314" xfId="54537" hidden="1" xr:uid="{00000000-0005-0000-0000-000082650000}"/>
    <cellStyle name="Comma [0] 9315" xfId="25152" hidden="1" xr:uid="{00000000-0005-0000-0000-000083650000}"/>
    <cellStyle name="Comma [0] 9315" xfId="54539" hidden="1" xr:uid="{00000000-0005-0000-0000-000084650000}"/>
    <cellStyle name="Comma [0] 9316" xfId="25116" hidden="1" xr:uid="{00000000-0005-0000-0000-000085650000}"/>
    <cellStyle name="Comma [0] 9316" xfId="54503" hidden="1" xr:uid="{00000000-0005-0000-0000-000086650000}"/>
    <cellStyle name="Comma [0] 9317" xfId="25121" hidden="1" xr:uid="{00000000-0005-0000-0000-000087650000}"/>
    <cellStyle name="Comma [0] 9317" xfId="54508" hidden="1" xr:uid="{00000000-0005-0000-0000-000088650000}"/>
    <cellStyle name="Comma [0] 9318" xfId="24950" hidden="1" xr:uid="{00000000-0005-0000-0000-000089650000}"/>
    <cellStyle name="Comma [0] 9318" xfId="54337" hidden="1" xr:uid="{00000000-0005-0000-0000-00008A650000}"/>
    <cellStyle name="Comma [0] 9319" xfId="25105" hidden="1" xr:uid="{00000000-0005-0000-0000-00008B650000}"/>
    <cellStyle name="Comma [0] 9319" xfId="54492" hidden="1" xr:uid="{00000000-0005-0000-0000-00008C650000}"/>
    <cellStyle name="Comma [0] 932" xfId="6330" hidden="1" xr:uid="{00000000-0005-0000-0000-00008D650000}"/>
    <cellStyle name="Comma [0] 932" xfId="35718" hidden="1" xr:uid="{00000000-0005-0000-0000-00008E650000}"/>
    <cellStyle name="Comma [0] 9320" xfId="25010" hidden="1" xr:uid="{00000000-0005-0000-0000-00008F650000}"/>
    <cellStyle name="Comma [0] 9320" xfId="54397" hidden="1" xr:uid="{00000000-0005-0000-0000-000090650000}"/>
    <cellStyle name="Comma [0] 9321" xfId="25156" hidden="1" xr:uid="{00000000-0005-0000-0000-000091650000}"/>
    <cellStyle name="Comma [0] 9321" xfId="54543" hidden="1" xr:uid="{00000000-0005-0000-0000-000092650000}"/>
    <cellStyle name="Comma [0] 9322" xfId="25103" hidden="1" xr:uid="{00000000-0005-0000-0000-000093650000}"/>
    <cellStyle name="Comma [0] 9322" xfId="54490" hidden="1" xr:uid="{00000000-0005-0000-0000-000094650000}"/>
    <cellStyle name="Comma [0] 9323" xfId="25042" hidden="1" xr:uid="{00000000-0005-0000-0000-000095650000}"/>
    <cellStyle name="Comma [0] 9323" xfId="54429" hidden="1" xr:uid="{00000000-0005-0000-0000-000096650000}"/>
    <cellStyle name="Comma [0] 9324" xfId="25160" hidden="1" xr:uid="{00000000-0005-0000-0000-000097650000}"/>
    <cellStyle name="Comma [0] 9324" xfId="54547" hidden="1" xr:uid="{00000000-0005-0000-0000-000098650000}"/>
    <cellStyle name="Comma [0] 9325" xfId="25162" hidden="1" xr:uid="{00000000-0005-0000-0000-000099650000}"/>
    <cellStyle name="Comma [0] 9325" xfId="54549" hidden="1" xr:uid="{00000000-0005-0000-0000-00009A650000}"/>
    <cellStyle name="Comma [0] 9326" xfId="25130" hidden="1" xr:uid="{00000000-0005-0000-0000-00009B650000}"/>
    <cellStyle name="Comma [0] 9326" xfId="54517" hidden="1" xr:uid="{00000000-0005-0000-0000-00009C650000}"/>
    <cellStyle name="Comma [0] 9327" xfId="25134" hidden="1" xr:uid="{00000000-0005-0000-0000-00009D650000}"/>
    <cellStyle name="Comma [0] 9327" xfId="54521" hidden="1" xr:uid="{00000000-0005-0000-0000-00009E650000}"/>
    <cellStyle name="Comma [0] 9328" xfId="25024" hidden="1" xr:uid="{00000000-0005-0000-0000-00009F650000}"/>
    <cellStyle name="Comma [0] 9328" xfId="54411" hidden="1" xr:uid="{00000000-0005-0000-0000-0000A0650000}"/>
    <cellStyle name="Comma [0] 9329" xfId="25122" hidden="1" xr:uid="{00000000-0005-0000-0000-0000A1650000}"/>
    <cellStyle name="Comma [0] 9329" xfId="54509" hidden="1" xr:uid="{00000000-0005-0000-0000-0000A2650000}"/>
    <cellStyle name="Comma [0] 933" xfId="6332" hidden="1" xr:uid="{00000000-0005-0000-0000-0000A3650000}"/>
    <cellStyle name="Comma [0] 933" xfId="35720" hidden="1" xr:uid="{00000000-0005-0000-0000-0000A4650000}"/>
    <cellStyle name="Comma [0] 9330" xfId="25014" hidden="1" xr:uid="{00000000-0005-0000-0000-0000A5650000}"/>
    <cellStyle name="Comma [0] 9330" xfId="54401" hidden="1" xr:uid="{00000000-0005-0000-0000-0000A6650000}"/>
    <cellStyle name="Comma [0] 9331" xfId="25166" hidden="1" xr:uid="{00000000-0005-0000-0000-0000A7650000}"/>
    <cellStyle name="Comma [0] 9331" xfId="54553" hidden="1" xr:uid="{00000000-0005-0000-0000-0000A8650000}"/>
    <cellStyle name="Comma [0] 9332" xfId="25120" hidden="1" xr:uid="{00000000-0005-0000-0000-0000A9650000}"/>
    <cellStyle name="Comma [0] 9332" xfId="54507" hidden="1" xr:uid="{00000000-0005-0000-0000-0000AA650000}"/>
    <cellStyle name="Comma [0] 9333" xfId="25089" hidden="1" xr:uid="{00000000-0005-0000-0000-0000AB650000}"/>
    <cellStyle name="Comma [0] 9333" xfId="54476" hidden="1" xr:uid="{00000000-0005-0000-0000-0000AC650000}"/>
    <cellStyle name="Comma [0] 9334" xfId="25170" hidden="1" xr:uid="{00000000-0005-0000-0000-0000AD650000}"/>
    <cellStyle name="Comma [0] 9334" xfId="54557" hidden="1" xr:uid="{00000000-0005-0000-0000-0000AE650000}"/>
    <cellStyle name="Comma [0] 9335" xfId="25172" hidden="1" xr:uid="{00000000-0005-0000-0000-0000AF650000}"/>
    <cellStyle name="Comma [0] 9335" xfId="54559" hidden="1" xr:uid="{00000000-0005-0000-0000-0000B0650000}"/>
    <cellStyle name="Comma [0] 9336" xfId="25158" hidden="1" xr:uid="{00000000-0005-0000-0000-0000B1650000}"/>
    <cellStyle name="Comma [0] 9336" xfId="54545" hidden="1" xr:uid="{00000000-0005-0000-0000-0000B2650000}"/>
    <cellStyle name="Comma [0] 9337" xfId="25145" hidden="1" xr:uid="{00000000-0005-0000-0000-0000B3650000}"/>
    <cellStyle name="Comma [0] 9337" xfId="54532" hidden="1" xr:uid="{00000000-0005-0000-0000-0000B4650000}"/>
    <cellStyle name="Comma [0] 9338" xfId="25169" hidden="1" xr:uid="{00000000-0005-0000-0000-0000B5650000}"/>
    <cellStyle name="Comma [0] 9338" xfId="54556" hidden="1" xr:uid="{00000000-0005-0000-0000-0000B6650000}"/>
    <cellStyle name="Comma [0] 9339" xfId="25135" hidden="1" xr:uid="{00000000-0005-0000-0000-0000B7650000}"/>
    <cellStyle name="Comma [0] 9339" xfId="54522" hidden="1" xr:uid="{00000000-0005-0000-0000-0000B8650000}"/>
    <cellStyle name="Comma [0] 934" xfId="6291" hidden="1" xr:uid="{00000000-0005-0000-0000-0000B9650000}"/>
    <cellStyle name="Comma [0] 934" xfId="35679" hidden="1" xr:uid="{00000000-0005-0000-0000-0000BA650000}"/>
    <cellStyle name="Comma [0] 9340" xfId="25107" hidden="1" xr:uid="{00000000-0005-0000-0000-0000BB650000}"/>
    <cellStyle name="Comma [0] 9340" xfId="54494" hidden="1" xr:uid="{00000000-0005-0000-0000-0000BC650000}"/>
    <cellStyle name="Comma [0] 9341" xfId="25174" hidden="1" xr:uid="{00000000-0005-0000-0000-0000BD650000}"/>
    <cellStyle name="Comma [0] 9341" xfId="54561" hidden="1" xr:uid="{00000000-0005-0000-0000-0000BE650000}"/>
    <cellStyle name="Comma [0] 9342" xfId="25131" hidden="1" xr:uid="{00000000-0005-0000-0000-0000BF650000}"/>
    <cellStyle name="Comma [0] 9342" xfId="54518" hidden="1" xr:uid="{00000000-0005-0000-0000-0000C0650000}"/>
    <cellStyle name="Comma [0] 9343" xfId="25165" hidden="1" xr:uid="{00000000-0005-0000-0000-0000C1650000}"/>
    <cellStyle name="Comma [0] 9343" xfId="54552" hidden="1" xr:uid="{00000000-0005-0000-0000-0000C2650000}"/>
    <cellStyle name="Comma [0] 9344" xfId="25178" hidden="1" xr:uid="{00000000-0005-0000-0000-0000C3650000}"/>
    <cellStyle name="Comma [0] 9344" xfId="54565" hidden="1" xr:uid="{00000000-0005-0000-0000-0000C4650000}"/>
    <cellStyle name="Comma [0] 9345" xfId="25180" hidden="1" xr:uid="{00000000-0005-0000-0000-0000C5650000}"/>
    <cellStyle name="Comma [0] 9345" xfId="54567" hidden="1" xr:uid="{00000000-0005-0000-0000-0000C6650000}"/>
    <cellStyle name="Comma [0] 9346" xfId="25048" hidden="1" xr:uid="{00000000-0005-0000-0000-0000C7650000}"/>
    <cellStyle name="Comma [0] 9346" xfId="54435" hidden="1" xr:uid="{00000000-0005-0000-0000-0000C8650000}"/>
    <cellStyle name="Comma [0] 9347" xfId="25168" hidden="1" xr:uid="{00000000-0005-0000-0000-0000C9650000}"/>
    <cellStyle name="Comma [0] 9347" xfId="54555" hidden="1" xr:uid="{00000000-0005-0000-0000-0000CA650000}"/>
    <cellStyle name="Comma [0] 9348" xfId="25108" hidden="1" xr:uid="{00000000-0005-0000-0000-0000CB650000}"/>
    <cellStyle name="Comma [0] 9348" xfId="54495" hidden="1" xr:uid="{00000000-0005-0000-0000-0000CC650000}"/>
    <cellStyle name="Comma [0] 9349" xfId="25142" hidden="1" xr:uid="{00000000-0005-0000-0000-0000CD650000}"/>
    <cellStyle name="Comma [0] 9349" xfId="54529" hidden="1" xr:uid="{00000000-0005-0000-0000-0000CE650000}"/>
    <cellStyle name="Comma [0] 935" xfId="6297" hidden="1" xr:uid="{00000000-0005-0000-0000-0000CF650000}"/>
    <cellStyle name="Comma [0] 935" xfId="35685" hidden="1" xr:uid="{00000000-0005-0000-0000-0000D0650000}"/>
    <cellStyle name="Comma [0] 9350" xfId="25155" hidden="1" xr:uid="{00000000-0005-0000-0000-0000D1650000}"/>
    <cellStyle name="Comma [0] 9350" xfId="54542" hidden="1" xr:uid="{00000000-0005-0000-0000-0000D2650000}"/>
    <cellStyle name="Comma [0] 9351" xfId="25183" hidden="1" xr:uid="{00000000-0005-0000-0000-0000D3650000}"/>
    <cellStyle name="Comma [0] 9351" xfId="54570" hidden="1" xr:uid="{00000000-0005-0000-0000-0000D4650000}"/>
    <cellStyle name="Comma [0] 9352" xfId="25146" hidden="1" xr:uid="{00000000-0005-0000-0000-0000D5650000}"/>
    <cellStyle name="Comma [0] 9352" xfId="54533" hidden="1" xr:uid="{00000000-0005-0000-0000-0000D6650000}"/>
    <cellStyle name="Comma [0] 9353" xfId="25106" hidden="1" xr:uid="{00000000-0005-0000-0000-0000D7650000}"/>
    <cellStyle name="Comma [0] 9353" xfId="54493" hidden="1" xr:uid="{00000000-0005-0000-0000-0000D8650000}"/>
    <cellStyle name="Comma [0] 9354" xfId="25186" hidden="1" xr:uid="{00000000-0005-0000-0000-0000D9650000}"/>
    <cellStyle name="Comma [0] 9354" xfId="54573" hidden="1" xr:uid="{00000000-0005-0000-0000-0000DA650000}"/>
    <cellStyle name="Comma [0] 9355" xfId="25188" hidden="1" xr:uid="{00000000-0005-0000-0000-0000DB650000}"/>
    <cellStyle name="Comma [0] 9355" xfId="54575" hidden="1" xr:uid="{00000000-0005-0000-0000-0000DC650000}"/>
    <cellStyle name="Comma [0] 9356" xfId="24907" hidden="1" xr:uid="{00000000-0005-0000-0000-0000DD650000}"/>
    <cellStyle name="Comma [0] 9356" xfId="54294" hidden="1" xr:uid="{00000000-0005-0000-0000-0000DE650000}"/>
    <cellStyle name="Comma [0] 9357" xfId="24889" hidden="1" xr:uid="{00000000-0005-0000-0000-0000DF650000}"/>
    <cellStyle name="Comma [0] 9357" xfId="54276" hidden="1" xr:uid="{00000000-0005-0000-0000-0000E0650000}"/>
    <cellStyle name="Comma [0] 9358" xfId="25192" hidden="1" xr:uid="{00000000-0005-0000-0000-0000E1650000}"/>
    <cellStyle name="Comma [0] 9358" xfId="54579" hidden="1" xr:uid="{00000000-0005-0000-0000-0000E2650000}"/>
    <cellStyle name="Comma [0] 9359" xfId="25199" hidden="1" xr:uid="{00000000-0005-0000-0000-0000E3650000}"/>
    <cellStyle name="Comma [0] 9359" xfId="54586" hidden="1" xr:uid="{00000000-0005-0000-0000-0000E4650000}"/>
    <cellStyle name="Comma [0] 936" xfId="6198" hidden="1" xr:uid="{00000000-0005-0000-0000-0000E5650000}"/>
    <cellStyle name="Comma [0] 936" xfId="35586" hidden="1" xr:uid="{00000000-0005-0000-0000-0000E6650000}"/>
    <cellStyle name="Comma [0] 9360" xfId="25201" hidden="1" xr:uid="{00000000-0005-0000-0000-0000E7650000}"/>
    <cellStyle name="Comma [0] 9360" xfId="54588" hidden="1" xr:uid="{00000000-0005-0000-0000-0000E8650000}"/>
    <cellStyle name="Comma [0] 9361" xfId="25191" hidden="1" xr:uid="{00000000-0005-0000-0000-0000E9650000}"/>
    <cellStyle name="Comma [0] 9361" xfId="54578" hidden="1" xr:uid="{00000000-0005-0000-0000-0000EA650000}"/>
    <cellStyle name="Comma [0] 9362" xfId="25197" hidden="1" xr:uid="{00000000-0005-0000-0000-0000EB650000}"/>
    <cellStyle name="Comma [0] 9362" xfId="54584" hidden="1" xr:uid="{00000000-0005-0000-0000-0000EC650000}"/>
    <cellStyle name="Comma [0] 9363" xfId="25204" hidden="1" xr:uid="{00000000-0005-0000-0000-0000ED650000}"/>
    <cellStyle name="Comma [0] 9363" xfId="54591" hidden="1" xr:uid="{00000000-0005-0000-0000-0000EE650000}"/>
    <cellStyle name="Comma [0] 9364" xfId="25206" hidden="1" xr:uid="{00000000-0005-0000-0000-0000EF650000}"/>
    <cellStyle name="Comma [0] 9364" xfId="54593" hidden="1" xr:uid="{00000000-0005-0000-0000-0000F0650000}"/>
    <cellStyle name="Comma [0] 9365" xfId="24981" hidden="1" xr:uid="{00000000-0005-0000-0000-0000F1650000}"/>
    <cellStyle name="Comma [0] 9365" xfId="54368" hidden="1" xr:uid="{00000000-0005-0000-0000-0000F2650000}"/>
    <cellStyle name="Comma [0] 9366" xfId="24937" hidden="1" xr:uid="{00000000-0005-0000-0000-0000F3650000}"/>
    <cellStyle name="Comma [0] 9366" xfId="54324" hidden="1" xr:uid="{00000000-0005-0000-0000-0000F4650000}"/>
    <cellStyle name="Comma [0] 9367" xfId="25217" hidden="1" xr:uid="{00000000-0005-0000-0000-0000F5650000}"/>
    <cellStyle name="Comma [0] 9367" xfId="54604" hidden="1" xr:uid="{00000000-0005-0000-0000-0000F6650000}"/>
    <cellStyle name="Comma [0] 9368" xfId="25226" hidden="1" xr:uid="{00000000-0005-0000-0000-0000F7650000}"/>
    <cellStyle name="Comma [0] 9368" xfId="54613" hidden="1" xr:uid="{00000000-0005-0000-0000-0000F8650000}"/>
    <cellStyle name="Comma [0] 9369" xfId="25237" hidden="1" xr:uid="{00000000-0005-0000-0000-0000F9650000}"/>
    <cellStyle name="Comma [0] 9369" xfId="54624" hidden="1" xr:uid="{00000000-0005-0000-0000-0000FA650000}"/>
    <cellStyle name="Comma [0] 937" xfId="6279" hidden="1" xr:uid="{00000000-0005-0000-0000-0000FB650000}"/>
    <cellStyle name="Comma [0] 937" xfId="35667" hidden="1" xr:uid="{00000000-0005-0000-0000-0000FC650000}"/>
    <cellStyle name="Comma [0] 9370" xfId="25243" hidden="1" xr:uid="{00000000-0005-0000-0000-0000FD650000}"/>
    <cellStyle name="Comma [0] 9370" xfId="54630" hidden="1" xr:uid="{00000000-0005-0000-0000-0000FE650000}"/>
    <cellStyle name="Comma [0] 9371" xfId="25225" hidden="1" xr:uid="{00000000-0005-0000-0000-0000FF650000}"/>
    <cellStyle name="Comma [0] 9371" xfId="54612" hidden="1" xr:uid="{00000000-0005-0000-0000-000000660000}"/>
    <cellStyle name="Comma [0] 9372" xfId="25235" hidden="1" xr:uid="{00000000-0005-0000-0000-000001660000}"/>
    <cellStyle name="Comma [0] 9372" xfId="54622" hidden="1" xr:uid="{00000000-0005-0000-0000-000002660000}"/>
    <cellStyle name="Comma [0] 9373" xfId="25255" hidden="1" xr:uid="{00000000-0005-0000-0000-000003660000}"/>
    <cellStyle name="Comma [0] 9373" xfId="54642" hidden="1" xr:uid="{00000000-0005-0000-0000-000004660000}"/>
    <cellStyle name="Comma [0] 9374" xfId="25257" hidden="1" xr:uid="{00000000-0005-0000-0000-000005660000}"/>
    <cellStyle name="Comma [0] 9374" xfId="54644" hidden="1" xr:uid="{00000000-0005-0000-0000-000006660000}"/>
    <cellStyle name="Comma [0] 9375" xfId="25208" hidden="1" xr:uid="{00000000-0005-0000-0000-000007660000}"/>
    <cellStyle name="Comma [0] 9375" xfId="54595" hidden="1" xr:uid="{00000000-0005-0000-0000-000008660000}"/>
    <cellStyle name="Comma [0] 9376" xfId="24902" hidden="1" xr:uid="{00000000-0005-0000-0000-000009660000}"/>
    <cellStyle name="Comma [0] 9376" xfId="54289" hidden="1" xr:uid="{00000000-0005-0000-0000-00000A660000}"/>
    <cellStyle name="Comma [0] 9377" xfId="25211" hidden="1" xr:uid="{00000000-0005-0000-0000-00000B660000}"/>
    <cellStyle name="Comma [0] 9377" xfId="54598" hidden="1" xr:uid="{00000000-0005-0000-0000-00000C660000}"/>
    <cellStyle name="Comma [0] 9378" xfId="24936" hidden="1" xr:uid="{00000000-0005-0000-0000-00000D660000}"/>
    <cellStyle name="Comma [0] 9378" xfId="54323" hidden="1" xr:uid="{00000000-0005-0000-0000-00000E660000}"/>
    <cellStyle name="Comma [0] 9379" xfId="24935" hidden="1" xr:uid="{00000000-0005-0000-0000-00000F660000}"/>
    <cellStyle name="Comma [0] 9379" xfId="54322" hidden="1" xr:uid="{00000000-0005-0000-0000-000010660000}"/>
    <cellStyle name="Comma [0] 938" xfId="6258" hidden="1" xr:uid="{00000000-0005-0000-0000-000011660000}"/>
    <cellStyle name="Comma [0] 938" xfId="35646" hidden="1" xr:uid="{00000000-0005-0000-0000-000012660000}"/>
    <cellStyle name="Comma [0] 9380" xfId="25262" hidden="1" xr:uid="{00000000-0005-0000-0000-000013660000}"/>
    <cellStyle name="Comma [0] 9380" xfId="54649" hidden="1" xr:uid="{00000000-0005-0000-0000-000014660000}"/>
    <cellStyle name="Comma [0] 9381" xfId="24904" hidden="1" xr:uid="{00000000-0005-0000-0000-000015660000}"/>
    <cellStyle name="Comma [0] 9381" xfId="54291" hidden="1" xr:uid="{00000000-0005-0000-0000-000016660000}"/>
    <cellStyle name="Comma [0] 9382" xfId="24938" hidden="1" xr:uid="{00000000-0005-0000-0000-000017660000}"/>
    <cellStyle name="Comma [0] 9382" xfId="54325" hidden="1" xr:uid="{00000000-0005-0000-0000-000018660000}"/>
    <cellStyle name="Comma [0] 9383" xfId="25274" hidden="1" xr:uid="{00000000-0005-0000-0000-000019660000}"/>
    <cellStyle name="Comma [0] 9383" xfId="54661" hidden="1" xr:uid="{00000000-0005-0000-0000-00001A660000}"/>
    <cellStyle name="Comma [0] 9384" xfId="25276" hidden="1" xr:uid="{00000000-0005-0000-0000-00001B660000}"/>
    <cellStyle name="Comma [0] 9384" xfId="54663" hidden="1" xr:uid="{00000000-0005-0000-0000-00001C660000}"/>
    <cellStyle name="Comma [0] 9385" xfId="25265" hidden="1" xr:uid="{00000000-0005-0000-0000-00001D660000}"/>
    <cellStyle name="Comma [0] 9385" xfId="54652" hidden="1" xr:uid="{00000000-0005-0000-0000-00001E660000}"/>
    <cellStyle name="Comma [0] 9386" xfId="25273" hidden="1" xr:uid="{00000000-0005-0000-0000-00001F660000}"/>
    <cellStyle name="Comma [0] 9386" xfId="54660" hidden="1" xr:uid="{00000000-0005-0000-0000-000020660000}"/>
    <cellStyle name="Comma [0] 9387" xfId="24900" hidden="1" xr:uid="{00000000-0005-0000-0000-000021660000}"/>
    <cellStyle name="Comma [0] 9387" xfId="54287" hidden="1" xr:uid="{00000000-0005-0000-0000-000022660000}"/>
    <cellStyle name="Comma [0] 9388" xfId="25259" hidden="1" xr:uid="{00000000-0005-0000-0000-000023660000}"/>
    <cellStyle name="Comma [0] 9388" xfId="54646" hidden="1" xr:uid="{00000000-0005-0000-0000-000024660000}"/>
    <cellStyle name="Comma [0] 9389" xfId="25292" hidden="1" xr:uid="{00000000-0005-0000-0000-000025660000}"/>
    <cellStyle name="Comma [0] 9389" xfId="54679" hidden="1" xr:uid="{00000000-0005-0000-0000-000026660000}"/>
    <cellStyle name="Comma [0] 939" xfId="6336" hidden="1" xr:uid="{00000000-0005-0000-0000-000027660000}"/>
    <cellStyle name="Comma [0] 939" xfId="35724" hidden="1" xr:uid="{00000000-0005-0000-0000-000028660000}"/>
    <cellStyle name="Comma [0] 9390" xfId="25300" hidden="1" xr:uid="{00000000-0005-0000-0000-000029660000}"/>
    <cellStyle name="Comma [0] 9390" xfId="54687" hidden="1" xr:uid="{00000000-0005-0000-0000-00002A660000}"/>
    <cellStyle name="Comma [0] 9391" xfId="25209" hidden="1" xr:uid="{00000000-0005-0000-0000-00002B660000}"/>
    <cellStyle name="Comma [0] 9391" xfId="54596" hidden="1" xr:uid="{00000000-0005-0000-0000-00002C660000}"/>
    <cellStyle name="Comma [0] 9392" xfId="25288" hidden="1" xr:uid="{00000000-0005-0000-0000-00002D660000}"/>
    <cellStyle name="Comma [0] 9392" xfId="54675" hidden="1" xr:uid="{00000000-0005-0000-0000-00002E660000}"/>
    <cellStyle name="Comma [0] 9393" xfId="25309" hidden="1" xr:uid="{00000000-0005-0000-0000-00002F660000}"/>
    <cellStyle name="Comma [0] 9393" xfId="54696" hidden="1" xr:uid="{00000000-0005-0000-0000-000030660000}"/>
    <cellStyle name="Comma [0] 9394" xfId="25311" hidden="1" xr:uid="{00000000-0005-0000-0000-000031660000}"/>
    <cellStyle name="Comma [0] 9394" xfId="54698" hidden="1" xr:uid="{00000000-0005-0000-0000-000032660000}"/>
    <cellStyle name="Comma [0] 9395" xfId="25270" hidden="1" xr:uid="{00000000-0005-0000-0000-000033660000}"/>
    <cellStyle name="Comma [0] 9395" xfId="54657" hidden="1" xr:uid="{00000000-0005-0000-0000-000034660000}"/>
    <cellStyle name="Comma [0] 9396" xfId="25215" hidden="1" xr:uid="{00000000-0005-0000-0000-000035660000}"/>
    <cellStyle name="Comma [0] 9396" xfId="54602" hidden="1" xr:uid="{00000000-0005-0000-0000-000036660000}"/>
    <cellStyle name="Comma [0] 9397" xfId="25268" hidden="1" xr:uid="{00000000-0005-0000-0000-000037660000}"/>
    <cellStyle name="Comma [0] 9397" xfId="54655" hidden="1" xr:uid="{00000000-0005-0000-0000-000038660000}"/>
    <cellStyle name="Comma [0] 9398" xfId="25252" hidden="1" xr:uid="{00000000-0005-0000-0000-000039660000}"/>
    <cellStyle name="Comma [0] 9398" xfId="54639" hidden="1" xr:uid="{00000000-0005-0000-0000-00003A660000}"/>
    <cellStyle name="Comma [0] 9399" xfId="25248" hidden="1" xr:uid="{00000000-0005-0000-0000-00003B660000}"/>
    <cellStyle name="Comma [0] 9399" xfId="54635" hidden="1" xr:uid="{00000000-0005-0000-0000-00003C660000}"/>
    <cellStyle name="Comma [0] 94" xfId="4632" hidden="1" xr:uid="{00000000-0005-0000-0000-00003D660000}"/>
    <cellStyle name="Comma [0] 94" xfId="34020" hidden="1" xr:uid="{00000000-0005-0000-0000-00003E660000}"/>
    <cellStyle name="Comma [0] 940" xfId="6277" hidden="1" xr:uid="{00000000-0005-0000-0000-00003F660000}"/>
    <cellStyle name="Comma [0] 940" xfId="35665" hidden="1" xr:uid="{00000000-0005-0000-0000-000040660000}"/>
    <cellStyle name="Comma [0] 9400" xfId="25319" hidden="1" xr:uid="{00000000-0005-0000-0000-000041660000}"/>
    <cellStyle name="Comma [0] 9400" xfId="54706" hidden="1" xr:uid="{00000000-0005-0000-0000-000042660000}"/>
    <cellStyle name="Comma [0] 9401" xfId="24892" hidden="1" xr:uid="{00000000-0005-0000-0000-000043660000}"/>
    <cellStyle name="Comma [0] 9401" xfId="54279" hidden="1" xr:uid="{00000000-0005-0000-0000-000044660000}"/>
    <cellStyle name="Comma [0] 9402" xfId="24980" hidden="1" xr:uid="{00000000-0005-0000-0000-000045660000}"/>
    <cellStyle name="Comma [0] 9402" xfId="54367" hidden="1" xr:uid="{00000000-0005-0000-0000-000046660000}"/>
    <cellStyle name="Comma [0] 9403" xfId="25327" hidden="1" xr:uid="{00000000-0005-0000-0000-000047660000}"/>
    <cellStyle name="Comma [0] 9403" xfId="54714" hidden="1" xr:uid="{00000000-0005-0000-0000-000048660000}"/>
    <cellStyle name="Comma [0] 9404" xfId="25329" hidden="1" xr:uid="{00000000-0005-0000-0000-000049660000}"/>
    <cellStyle name="Comma [0] 9404" xfId="54716" hidden="1" xr:uid="{00000000-0005-0000-0000-00004A660000}"/>
    <cellStyle name="Comma [0] 9405" xfId="25278" hidden="1" xr:uid="{00000000-0005-0000-0000-00004B660000}"/>
    <cellStyle name="Comma [0] 9405" xfId="54665" hidden="1" xr:uid="{00000000-0005-0000-0000-00004C660000}"/>
    <cellStyle name="Comma [0] 9406" xfId="25254" hidden="1" xr:uid="{00000000-0005-0000-0000-00004D660000}"/>
    <cellStyle name="Comma [0] 9406" xfId="54641" hidden="1" xr:uid="{00000000-0005-0000-0000-00004E660000}"/>
    <cellStyle name="Comma [0] 9407" xfId="25289" hidden="1" xr:uid="{00000000-0005-0000-0000-00004F660000}"/>
    <cellStyle name="Comma [0] 9407" xfId="54676" hidden="1" xr:uid="{00000000-0005-0000-0000-000050660000}"/>
    <cellStyle name="Comma [0] 9408" xfId="25221" hidden="1" xr:uid="{00000000-0005-0000-0000-000051660000}"/>
    <cellStyle name="Comma [0] 9408" xfId="54608" hidden="1" xr:uid="{00000000-0005-0000-0000-000052660000}"/>
    <cellStyle name="Comma [0] 9409" xfId="25291" hidden="1" xr:uid="{00000000-0005-0000-0000-000053660000}"/>
    <cellStyle name="Comma [0] 9409" xfId="54678" hidden="1" xr:uid="{00000000-0005-0000-0000-000054660000}"/>
    <cellStyle name="Comma [0] 941" xfId="6215" hidden="1" xr:uid="{00000000-0005-0000-0000-000055660000}"/>
    <cellStyle name="Comma [0] 941" xfId="35603" hidden="1" xr:uid="{00000000-0005-0000-0000-000056660000}"/>
    <cellStyle name="Comma [0] 9410" xfId="25336" hidden="1" xr:uid="{00000000-0005-0000-0000-000057660000}"/>
    <cellStyle name="Comma [0] 9410" xfId="54723" hidden="1" xr:uid="{00000000-0005-0000-0000-000058660000}"/>
    <cellStyle name="Comma [0] 9411" xfId="25279" hidden="1" xr:uid="{00000000-0005-0000-0000-000059660000}"/>
    <cellStyle name="Comma [0] 9411" xfId="54666" hidden="1" xr:uid="{00000000-0005-0000-0000-00005A660000}"/>
    <cellStyle name="Comma [0] 9412" xfId="25236" hidden="1" xr:uid="{00000000-0005-0000-0000-00005B660000}"/>
    <cellStyle name="Comma [0] 9412" xfId="54623" hidden="1" xr:uid="{00000000-0005-0000-0000-00005C660000}"/>
    <cellStyle name="Comma [0] 9413" xfId="25342" hidden="1" xr:uid="{00000000-0005-0000-0000-00005D660000}"/>
    <cellStyle name="Comma [0] 9413" xfId="54729" hidden="1" xr:uid="{00000000-0005-0000-0000-00005E660000}"/>
    <cellStyle name="Comma [0] 9414" xfId="25344" hidden="1" xr:uid="{00000000-0005-0000-0000-00005F660000}"/>
    <cellStyle name="Comma [0] 9414" xfId="54731" hidden="1" xr:uid="{00000000-0005-0000-0000-000060660000}"/>
    <cellStyle name="Comma [0] 9415" xfId="25297" hidden="1" xr:uid="{00000000-0005-0000-0000-000061660000}"/>
    <cellStyle name="Comma [0] 9415" xfId="54684" hidden="1" xr:uid="{00000000-0005-0000-0000-000062660000}"/>
    <cellStyle name="Comma [0] 9416" xfId="25303" hidden="1" xr:uid="{00000000-0005-0000-0000-000063660000}"/>
    <cellStyle name="Comma [0] 9416" xfId="54690" hidden="1" xr:uid="{00000000-0005-0000-0000-000064660000}"/>
    <cellStyle name="Comma [0] 9417" xfId="24929" hidden="1" xr:uid="{00000000-0005-0000-0000-000065660000}"/>
    <cellStyle name="Comma [0] 9417" xfId="54316" hidden="1" xr:uid="{00000000-0005-0000-0000-000066660000}"/>
    <cellStyle name="Comma [0] 9418" xfId="25253" hidden="1" xr:uid="{00000000-0005-0000-0000-000067660000}"/>
    <cellStyle name="Comma [0] 9418" xfId="54640" hidden="1" xr:uid="{00000000-0005-0000-0000-000068660000}"/>
    <cellStyle name="Comma [0] 9419" xfId="25261" hidden="1" xr:uid="{00000000-0005-0000-0000-000069660000}"/>
    <cellStyle name="Comma [0] 9419" xfId="54648" hidden="1" xr:uid="{00000000-0005-0000-0000-00006A660000}"/>
    <cellStyle name="Comma [0] 942" xfId="6343" hidden="1" xr:uid="{00000000-0005-0000-0000-00006B660000}"/>
    <cellStyle name="Comma [0] 942" xfId="35731" hidden="1" xr:uid="{00000000-0005-0000-0000-00006C660000}"/>
    <cellStyle name="Comma [0] 9420" xfId="25350" hidden="1" xr:uid="{00000000-0005-0000-0000-00006D660000}"/>
    <cellStyle name="Comma [0] 9420" xfId="54737" hidden="1" xr:uid="{00000000-0005-0000-0000-00006E660000}"/>
    <cellStyle name="Comma [0] 9421" xfId="25264" hidden="1" xr:uid="{00000000-0005-0000-0000-00006F660000}"/>
    <cellStyle name="Comma [0] 9421" xfId="54651" hidden="1" xr:uid="{00000000-0005-0000-0000-000070660000}"/>
    <cellStyle name="Comma [0] 9422" xfId="25224" hidden="1" xr:uid="{00000000-0005-0000-0000-000071660000}"/>
    <cellStyle name="Comma [0] 9422" xfId="54611" hidden="1" xr:uid="{00000000-0005-0000-0000-000072660000}"/>
    <cellStyle name="Comma [0] 9423" xfId="25355" hidden="1" xr:uid="{00000000-0005-0000-0000-000073660000}"/>
    <cellStyle name="Comma [0] 9423" xfId="54742" hidden="1" xr:uid="{00000000-0005-0000-0000-000074660000}"/>
    <cellStyle name="Comma [0] 9424" xfId="25357" hidden="1" xr:uid="{00000000-0005-0000-0000-000075660000}"/>
    <cellStyle name="Comma [0] 9424" xfId="54744" hidden="1" xr:uid="{00000000-0005-0000-0000-000076660000}"/>
    <cellStyle name="Comma [0] 9425" xfId="25316" hidden="1" xr:uid="{00000000-0005-0000-0000-000077660000}"/>
    <cellStyle name="Comma [0] 9425" xfId="54703" hidden="1" xr:uid="{00000000-0005-0000-0000-000078660000}"/>
    <cellStyle name="Comma [0] 9426" xfId="25322" hidden="1" xr:uid="{00000000-0005-0000-0000-000079660000}"/>
    <cellStyle name="Comma [0] 9426" xfId="54709" hidden="1" xr:uid="{00000000-0005-0000-0000-00007A660000}"/>
    <cellStyle name="Comma [0] 9427" xfId="25223" hidden="1" xr:uid="{00000000-0005-0000-0000-00007B660000}"/>
    <cellStyle name="Comma [0] 9427" xfId="54610" hidden="1" xr:uid="{00000000-0005-0000-0000-00007C660000}"/>
    <cellStyle name="Comma [0] 9428" xfId="25304" hidden="1" xr:uid="{00000000-0005-0000-0000-00007D660000}"/>
    <cellStyle name="Comma [0] 9428" xfId="54691" hidden="1" xr:uid="{00000000-0005-0000-0000-00007E660000}"/>
    <cellStyle name="Comma [0] 9429" xfId="25283" hidden="1" xr:uid="{00000000-0005-0000-0000-00007F660000}"/>
    <cellStyle name="Comma [0] 9429" xfId="54670" hidden="1" xr:uid="{00000000-0005-0000-0000-000080660000}"/>
    <cellStyle name="Comma [0] 943" xfId="6345" hidden="1" xr:uid="{00000000-0005-0000-0000-000081660000}"/>
    <cellStyle name="Comma [0] 943" xfId="35733" hidden="1" xr:uid="{00000000-0005-0000-0000-000082660000}"/>
    <cellStyle name="Comma [0] 9430" xfId="25361" hidden="1" xr:uid="{00000000-0005-0000-0000-000083660000}"/>
    <cellStyle name="Comma [0] 9430" xfId="54748" hidden="1" xr:uid="{00000000-0005-0000-0000-000084660000}"/>
    <cellStyle name="Comma [0] 9431" xfId="25302" hidden="1" xr:uid="{00000000-0005-0000-0000-000085660000}"/>
    <cellStyle name="Comma [0] 9431" xfId="54689" hidden="1" xr:uid="{00000000-0005-0000-0000-000086660000}"/>
    <cellStyle name="Comma [0] 9432" xfId="25240" hidden="1" xr:uid="{00000000-0005-0000-0000-000087660000}"/>
    <cellStyle name="Comma [0] 9432" xfId="54627" hidden="1" xr:uid="{00000000-0005-0000-0000-000088660000}"/>
    <cellStyle name="Comma [0] 9433" xfId="25368" hidden="1" xr:uid="{00000000-0005-0000-0000-000089660000}"/>
    <cellStyle name="Comma [0] 9433" xfId="54755" hidden="1" xr:uid="{00000000-0005-0000-0000-00008A660000}"/>
    <cellStyle name="Comma [0] 9434" xfId="25370" hidden="1" xr:uid="{00000000-0005-0000-0000-00008B660000}"/>
    <cellStyle name="Comma [0] 9434" xfId="54757" hidden="1" xr:uid="{00000000-0005-0000-0000-00008C660000}"/>
    <cellStyle name="Comma [0] 9435" xfId="25334" hidden="1" xr:uid="{00000000-0005-0000-0000-00008D660000}"/>
    <cellStyle name="Comma [0] 9435" xfId="54721" hidden="1" xr:uid="{00000000-0005-0000-0000-00008E660000}"/>
    <cellStyle name="Comma [0] 9436" xfId="25339" hidden="1" xr:uid="{00000000-0005-0000-0000-00008F660000}"/>
    <cellStyle name="Comma [0] 9436" xfId="54726" hidden="1" xr:uid="{00000000-0005-0000-0000-000090660000}"/>
    <cellStyle name="Comma [0] 9437" xfId="24903" hidden="1" xr:uid="{00000000-0005-0000-0000-000091660000}"/>
    <cellStyle name="Comma [0] 9437" xfId="54290" hidden="1" xr:uid="{00000000-0005-0000-0000-000092660000}"/>
    <cellStyle name="Comma [0] 9438" xfId="25323" hidden="1" xr:uid="{00000000-0005-0000-0000-000093660000}"/>
    <cellStyle name="Comma [0] 9438" xfId="54710" hidden="1" xr:uid="{00000000-0005-0000-0000-000094660000}"/>
    <cellStyle name="Comma [0] 9439" xfId="25228" hidden="1" xr:uid="{00000000-0005-0000-0000-000095660000}"/>
    <cellStyle name="Comma [0] 9439" xfId="54615" hidden="1" xr:uid="{00000000-0005-0000-0000-000096660000}"/>
    <cellStyle name="Comma [0] 944" xfId="6309" hidden="1" xr:uid="{00000000-0005-0000-0000-000097660000}"/>
    <cellStyle name="Comma [0] 944" xfId="35697" hidden="1" xr:uid="{00000000-0005-0000-0000-000098660000}"/>
    <cellStyle name="Comma [0] 9440" xfId="25374" hidden="1" xr:uid="{00000000-0005-0000-0000-000099660000}"/>
    <cellStyle name="Comma [0] 9440" xfId="54761" hidden="1" xr:uid="{00000000-0005-0000-0000-00009A660000}"/>
    <cellStyle name="Comma [0] 9441" xfId="25321" hidden="1" xr:uid="{00000000-0005-0000-0000-00009B660000}"/>
    <cellStyle name="Comma [0] 9441" xfId="54708" hidden="1" xr:uid="{00000000-0005-0000-0000-00009C660000}"/>
    <cellStyle name="Comma [0] 9442" xfId="25260" hidden="1" xr:uid="{00000000-0005-0000-0000-00009D660000}"/>
    <cellStyle name="Comma [0] 9442" xfId="54647" hidden="1" xr:uid="{00000000-0005-0000-0000-00009E660000}"/>
    <cellStyle name="Comma [0] 9443" xfId="25378" hidden="1" xr:uid="{00000000-0005-0000-0000-00009F660000}"/>
    <cellStyle name="Comma [0] 9443" xfId="54765" hidden="1" xr:uid="{00000000-0005-0000-0000-0000A0660000}"/>
    <cellStyle name="Comma [0] 9444" xfId="25380" hidden="1" xr:uid="{00000000-0005-0000-0000-0000A1660000}"/>
    <cellStyle name="Comma [0] 9444" xfId="54767" hidden="1" xr:uid="{00000000-0005-0000-0000-0000A2660000}"/>
    <cellStyle name="Comma [0] 9445" xfId="25348" hidden="1" xr:uid="{00000000-0005-0000-0000-0000A3660000}"/>
    <cellStyle name="Comma [0] 9445" xfId="54735" hidden="1" xr:uid="{00000000-0005-0000-0000-0000A4660000}"/>
    <cellStyle name="Comma [0] 9446" xfId="25352" hidden="1" xr:uid="{00000000-0005-0000-0000-0000A5660000}"/>
    <cellStyle name="Comma [0] 9446" xfId="54739" hidden="1" xr:uid="{00000000-0005-0000-0000-0000A6660000}"/>
    <cellStyle name="Comma [0] 9447" xfId="25242" hidden="1" xr:uid="{00000000-0005-0000-0000-0000A7660000}"/>
    <cellStyle name="Comma [0] 9447" xfId="54629" hidden="1" xr:uid="{00000000-0005-0000-0000-0000A8660000}"/>
    <cellStyle name="Comma [0] 9448" xfId="25340" hidden="1" xr:uid="{00000000-0005-0000-0000-0000A9660000}"/>
    <cellStyle name="Comma [0] 9448" xfId="54727" hidden="1" xr:uid="{00000000-0005-0000-0000-0000AA660000}"/>
    <cellStyle name="Comma [0] 9449" xfId="25232" hidden="1" xr:uid="{00000000-0005-0000-0000-0000AB660000}"/>
    <cellStyle name="Comma [0] 9449" xfId="54619" hidden="1" xr:uid="{00000000-0005-0000-0000-0000AC660000}"/>
    <cellStyle name="Comma [0] 945" xfId="6314" hidden="1" xr:uid="{00000000-0005-0000-0000-0000AD660000}"/>
    <cellStyle name="Comma [0] 945" xfId="35702" hidden="1" xr:uid="{00000000-0005-0000-0000-0000AE660000}"/>
    <cellStyle name="Comma [0] 9450" xfId="25384" hidden="1" xr:uid="{00000000-0005-0000-0000-0000AF660000}"/>
    <cellStyle name="Comma [0] 9450" xfId="54771" hidden="1" xr:uid="{00000000-0005-0000-0000-0000B0660000}"/>
    <cellStyle name="Comma [0] 9451" xfId="25338" hidden="1" xr:uid="{00000000-0005-0000-0000-0000B1660000}"/>
    <cellStyle name="Comma [0] 9451" xfId="54725" hidden="1" xr:uid="{00000000-0005-0000-0000-0000B2660000}"/>
    <cellStyle name="Comma [0] 9452" xfId="25307" hidden="1" xr:uid="{00000000-0005-0000-0000-0000B3660000}"/>
    <cellStyle name="Comma [0] 9452" xfId="54694" hidden="1" xr:uid="{00000000-0005-0000-0000-0000B4660000}"/>
    <cellStyle name="Comma [0] 9453" xfId="25388" hidden="1" xr:uid="{00000000-0005-0000-0000-0000B5660000}"/>
    <cellStyle name="Comma [0] 9453" xfId="54775" hidden="1" xr:uid="{00000000-0005-0000-0000-0000B6660000}"/>
    <cellStyle name="Comma [0] 9454" xfId="25390" hidden="1" xr:uid="{00000000-0005-0000-0000-0000B7660000}"/>
    <cellStyle name="Comma [0] 9454" xfId="54777" hidden="1" xr:uid="{00000000-0005-0000-0000-0000B8660000}"/>
    <cellStyle name="Comma [0] 9455" xfId="25376" hidden="1" xr:uid="{00000000-0005-0000-0000-0000B9660000}"/>
    <cellStyle name="Comma [0] 9455" xfId="54763" hidden="1" xr:uid="{00000000-0005-0000-0000-0000BA660000}"/>
    <cellStyle name="Comma [0] 9456" xfId="25363" hidden="1" xr:uid="{00000000-0005-0000-0000-0000BB660000}"/>
    <cellStyle name="Comma [0] 9456" xfId="54750" hidden="1" xr:uid="{00000000-0005-0000-0000-0000BC660000}"/>
    <cellStyle name="Comma [0] 9457" xfId="25387" hidden="1" xr:uid="{00000000-0005-0000-0000-0000BD660000}"/>
    <cellStyle name="Comma [0] 9457" xfId="54774" hidden="1" xr:uid="{00000000-0005-0000-0000-0000BE660000}"/>
    <cellStyle name="Comma [0] 9458" xfId="25353" hidden="1" xr:uid="{00000000-0005-0000-0000-0000BF660000}"/>
    <cellStyle name="Comma [0] 9458" xfId="54740" hidden="1" xr:uid="{00000000-0005-0000-0000-0000C0660000}"/>
    <cellStyle name="Comma [0] 9459" xfId="25325" hidden="1" xr:uid="{00000000-0005-0000-0000-0000C1660000}"/>
    <cellStyle name="Comma [0] 9459" xfId="54712" hidden="1" xr:uid="{00000000-0005-0000-0000-0000C2660000}"/>
    <cellStyle name="Comma [0] 946" xfId="5744" hidden="1" xr:uid="{00000000-0005-0000-0000-0000C3660000}"/>
    <cellStyle name="Comma [0] 946" xfId="35132" hidden="1" xr:uid="{00000000-0005-0000-0000-0000C4660000}"/>
    <cellStyle name="Comma [0] 9460" xfId="25392" hidden="1" xr:uid="{00000000-0005-0000-0000-0000C5660000}"/>
    <cellStyle name="Comma [0] 9460" xfId="54779" hidden="1" xr:uid="{00000000-0005-0000-0000-0000C6660000}"/>
    <cellStyle name="Comma [0] 9461" xfId="25349" hidden="1" xr:uid="{00000000-0005-0000-0000-0000C7660000}"/>
    <cellStyle name="Comma [0] 9461" xfId="54736" hidden="1" xr:uid="{00000000-0005-0000-0000-0000C8660000}"/>
    <cellStyle name="Comma [0] 9462" xfId="25383" hidden="1" xr:uid="{00000000-0005-0000-0000-0000C9660000}"/>
    <cellStyle name="Comma [0] 9462" xfId="54770" hidden="1" xr:uid="{00000000-0005-0000-0000-0000CA660000}"/>
    <cellStyle name="Comma [0] 9463" xfId="25396" hidden="1" xr:uid="{00000000-0005-0000-0000-0000CB660000}"/>
    <cellStyle name="Comma [0] 9463" xfId="54783" hidden="1" xr:uid="{00000000-0005-0000-0000-0000CC660000}"/>
    <cellStyle name="Comma [0] 9464" xfId="25398" hidden="1" xr:uid="{00000000-0005-0000-0000-0000CD660000}"/>
    <cellStyle name="Comma [0] 9464" xfId="54785" hidden="1" xr:uid="{00000000-0005-0000-0000-0000CE660000}"/>
    <cellStyle name="Comma [0] 9465" xfId="25266" hidden="1" xr:uid="{00000000-0005-0000-0000-0000CF660000}"/>
    <cellStyle name="Comma [0] 9465" xfId="54653" hidden="1" xr:uid="{00000000-0005-0000-0000-0000D0660000}"/>
    <cellStyle name="Comma [0] 9466" xfId="25386" hidden="1" xr:uid="{00000000-0005-0000-0000-0000D1660000}"/>
    <cellStyle name="Comma [0] 9466" xfId="54773" hidden="1" xr:uid="{00000000-0005-0000-0000-0000D2660000}"/>
    <cellStyle name="Comma [0] 9467" xfId="25326" hidden="1" xr:uid="{00000000-0005-0000-0000-0000D3660000}"/>
    <cellStyle name="Comma [0] 9467" xfId="54713" hidden="1" xr:uid="{00000000-0005-0000-0000-0000D4660000}"/>
    <cellStyle name="Comma [0] 9468" xfId="25360" hidden="1" xr:uid="{00000000-0005-0000-0000-0000D5660000}"/>
    <cellStyle name="Comma [0] 9468" xfId="54747" hidden="1" xr:uid="{00000000-0005-0000-0000-0000D6660000}"/>
    <cellStyle name="Comma [0] 9469" xfId="25373" hidden="1" xr:uid="{00000000-0005-0000-0000-0000D7660000}"/>
    <cellStyle name="Comma [0] 9469" xfId="54760" hidden="1" xr:uid="{00000000-0005-0000-0000-0000D8660000}"/>
    <cellStyle name="Comma [0] 947" xfId="6298" hidden="1" xr:uid="{00000000-0005-0000-0000-0000D9660000}"/>
    <cellStyle name="Comma [0] 947" xfId="35686" hidden="1" xr:uid="{00000000-0005-0000-0000-0000DA660000}"/>
    <cellStyle name="Comma [0] 9470" xfId="25401" hidden="1" xr:uid="{00000000-0005-0000-0000-0000DB660000}"/>
    <cellStyle name="Comma [0] 9470" xfId="54788" hidden="1" xr:uid="{00000000-0005-0000-0000-0000DC660000}"/>
    <cellStyle name="Comma [0] 9471" xfId="25364" hidden="1" xr:uid="{00000000-0005-0000-0000-0000DD660000}"/>
    <cellStyle name="Comma [0] 9471" xfId="54751" hidden="1" xr:uid="{00000000-0005-0000-0000-0000DE660000}"/>
    <cellStyle name="Comma [0] 9472" xfId="25324" hidden="1" xr:uid="{00000000-0005-0000-0000-0000DF660000}"/>
    <cellStyle name="Comma [0] 9472" xfId="54711" hidden="1" xr:uid="{00000000-0005-0000-0000-0000E0660000}"/>
    <cellStyle name="Comma [0] 9473" xfId="25403" hidden="1" xr:uid="{00000000-0005-0000-0000-0000E1660000}"/>
    <cellStyle name="Comma [0] 9473" xfId="54790" hidden="1" xr:uid="{00000000-0005-0000-0000-0000E2660000}"/>
    <cellStyle name="Comma [0] 9474" xfId="25405" hidden="1" xr:uid="{00000000-0005-0000-0000-0000E3660000}"/>
    <cellStyle name="Comma [0] 9474" xfId="54792" hidden="1" xr:uid="{00000000-0005-0000-0000-0000E4660000}"/>
    <cellStyle name="Comma [0] 9475" xfId="24917" hidden="1" xr:uid="{00000000-0005-0000-0000-0000E5660000}"/>
    <cellStyle name="Comma [0] 9475" xfId="54304" hidden="1" xr:uid="{00000000-0005-0000-0000-0000E6660000}"/>
    <cellStyle name="Comma [0] 9476" xfId="24914" hidden="1" xr:uid="{00000000-0005-0000-0000-0000E7660000}"/>
    <cellStyle name="Comma [0] 9476" xfId="54301" hidden="1" xr:uid="{00000000-0005-0000-0000-0000E8660000}"/>
    <cellStyle name="Comma [0] 9477" xfId="25411" hidden="1" xr:uid="{00000000-0005-0000-0000-0000E9660000}"/>
    <cellStyle name="Comma [0] 9477" xfId="54798" hidden="1" xr:uid="{00000000-0005-0000-0000-0000EA660000}"/>
    <cellStyle name="Comma [0] 9478" xfId="25417" hidden="1" xr:uid="{00000000-0005-0000-0000-0000EB660000}"/>
    <cellStyle name="Comma [0] 9478" xfId="54804" hidden="1" xr:uid="{00000000-0005-0000-0000-0000EC660000}"/>
    <cellStyle name="Comma [0] 9479" xfId="25419" hidden="1" xr:uid="{00000000-0005-0000-0000-0000ED660000}"/>
    <cellStyle name="Comma [0] 9479" xfId="54806" hidden="1" xr:uid="{00000000-0005-0000-0000-0000EE660000}"/>
    <cellStyle name="Comma [0] 948" xfId="6203" hidden="1" xr:uid="{00000000-0005-0000-0000-0000EF660000}"/>
    <cellStyle name="Comma [0] 948" xfId="35591" hidden="1" xr:uid="{00000000-0005-0000-0000-0000F0660000}"/>
    <cellStyle name="Comma [0] 9480" xfId="25410" hidden="1" xr:uid="{00000000-0005-0000-0000-0000F1660000}"/>
    <cellStyle name="Comma [0] 9480" xfId="54797" hidden="1" xr:uid="{00000000-0005-0000-0000-0000F2660000}"/>
    <cellStyle name="Comma [0] 9481" xfId="25415" hidden="1" xr:uid="{00000000-0005-0000-0000-0000F3660000}"/>
    <cellStyle name="Comma [0] 9481" xfId="54802" hidden="1" xr:uid="{00000000-0005-0000-0000-0000F4660000}"/>
    <cellStyle name="Comma [0] 9482" xfId="25421" hidden="1" xr:uid="{00000000-0005-0000-0000-0000F5660000}"/>
    <cellStyle name="Comma [0] 9482" xfId="54808" hidden="1" xr:uid="{00000000-0005-0000-0000-0000F6660000}"/>
    <cellStyle name="Comma [0] 9483" xfId="25423" hidden="1" xr:uid="{00000000-0005-0000-0000-0000F7660000}"/>
    <cellStyle name="Comma [0] 9483" xfId="54810" hidden="1" xr:uid="{00000000-0005-0000-0000-0000F8660000}"/>
    <cellStyle name="Comma [0] 9484" xfId="24940" hidden="1" xr:uid="{00000000-0005-0000-0000-0000F9660000}"/>
    <cellStyle name="Comma [0] 9484" xfId="54327" hidden="1" xr:uid="{00000000-0005-0000-0000-0000FA660000}"/>
    <cellStyle name="Comma [0] 9485" xfId="24942" hidden="1" xr:uid="{00000000-0005-0000-0000-0000FB660000}"/>
    <cellStyle name="Comma [0] 9485" xfId="54329" hidden="1" xr:uid="{00000000-0005-0000-0000-0000FC660000}"/>
    <cellStyle name="Comma [0] 9486" xfId="25434" hidden="1" xr:uid="{00000000-0005-0000-0000-0000FD660000}"/>
    <cellStyle name="Comma [0] 9486" xfId="54821" hidden="1" xr:uid="{00000000-0005-0000-0000-0000FE660000}"/>
    <cellStyle name="Comma [0] 9487" xfId="25443" hidden="1" xr:uid="{00000000-0005-0000-0000-0000FF660000}"/>
    <cellStyle name="Comma [0] 9487" xfId="54830" hidden="1" xr:uid="{00000000-0005-0000-0000-000000670000}"/>
    <cellStyle name="Comma [0] 9488" xfId="25454" hidden="1" xr:uid="{00000000-0005-0000-0000-000001670000}"/>
    <cellStyle name="Comma [0] 9488" xfId="54841" hidden="1" xr:uid="{00000000-0005-0000-0000-000002670000}"/>
    <cellStyle name="Comma [0] 9489" xfId="25460" hidden="1" xr:uid="{00000000-0005-0000-0000-000003670000}"/>
    <cellStyle name="Comma [0] 9489" xfId="54847" hidden="1" xr:uid="{00000000-0005-0000-0000-000004670000}"/>
    <cellStyle name="Comma [0] 949" xfId="6349" hidden="1" xr:uid="{00000000-0005-0000-0000-000005670000}"/>
    <cellStyle name="Comma [0] 949" xfId="35737" hidden="1" xr:uid="{00000000-0005-0000-0000-000006670000}"/>
    <cellStyle name="Comma [0] 9490" xfId="25442" hidden="1" xr:uid="{00000000-0005-0000-0000-000007670000}"/>
    <cellStyle name="Comma [0] 9490" xfId="54829" hidden="1" xr:uid="{00000000-0005-0000-0000-000008670000}"/>
    <cellStyle name="Comma [0] 9491" xfId="25452" hidden="1" xr:uid="{00000000-0005-0000-0000-000009670000}"/>
    <cellStyle name="Comma [0] 9491" xfId="54839" hidden="1" xr:uid="{00000000-0005-0000-0000-00000A670000}"/>
    <cellStyle name="Comma [0] 9492" xfId="25472" hidden="1" xr:uid="{00000000-0005-0000-0000-00000B670000}"/>
    <cellStyle name="Comma [0] 9492" xfId="54859" hidden="1" xr:uid="{00000000-0005-0000-0000-00000C670000}"/>
    <cellStyle name="Comma [0] 9493" xfId="25474" hidden="1" xr:uid="{00000000-0005-0000-0000-00000D670000}"/>
    <cellStyle name="Comma [0] 9493" xfId="54861" hidden="1" xr:uid="{00000000-0005-0000-0000-00000E670000}"/>
    <cellStyle name="Comma [0] 9494" xfId="25425" hidden="1" xr:uid="{00000000-0005-0000-0000-00000F670000}"/>
    <cellStyle name="Comma [0] 9494" xfId="54812" hidden="1" xr:uid="{00000000-0005-0000-0000-000010670000}"/>
    <cellStyle name="Comma [0] 9495" xfId="24922" hidden="1" xr:uid="{00000000-0005-0000-0000-000011670000}"/>
    <cellStyle name="Comma [0] 9495" xfId="54309" hidden="1" xr:uid="{00000000-0005-0000-0000-000012670000}"/>
    <cellStyle name="Comma [0] 9496" xfId="25428" hidden="1" xr:uid="{00000000-0005-0000-0000-000013670000}"/>
    <cellStyle name="Comma [0] 9496" xfId="54815" hidden="1" xr:uid="{00000000-0005-0000-0000-000014670000}"/>
    <cellStyle name="Comma [0] 9497" xfId="24927" hidden="1" xr:uid="{00000000-0005-0000-0000-000015670000}"/>
    <cellStyle name="Comma [0] 9497" xfId="54314" hidden="1" xr:uid="{00000000-0005-0000-0000-000016670000}"/>
    <cellStyle name="Comma [0] 9498" xfId="24911" hidden="1" xr:uid="{00000000-0005-0000-0000-000017670000}"/>
    <cellStyle name="Comma [0] 9498" xfId="54298" hidden="1" xr:uid="{00000000-0005-0000-0000-000018670000}"/>
    <cellStyle name="Comma [0] 9499" xfId="25479" hidden="1" xr:uid="{00000000-0005-0000-0000-000019670000}"/>
    <cellStyle name="Comma [0] 9499" xfId="54866" hidden="1" xr:uid="{00000000-0005-0000-0000-00001A670000}"/>
    <cellStyle name="Comma [0] 95" xfId="4640" hidden="1" xr:uid="{00000000-0005-0000-0000-00001B670000}"/>
    <cellStyle name="Comma [0] 95" xfId="34028" hidden="1" xr:uid="{00000000-0005-0000-0000-00001C670000}"/>
    <cellStyle name="Comma [0] 950" xfId="6296" hidden="1" xr:uid="{00000000-0005-0000-0000-00001D670000}"/>
    <cellStyle name="Comma [0] 950" xfId="35684" hidden="1" xr:uid="{00000000-0005-0000-0000-00001E670000}"/>
    <cellStyle name="Comma [0] 9500" xfId="24920" hidden="1" xr:uid="{00000000-0005-0000-0000-00001F670000}"/>
    <cellStyle name="Comma [0] 9500" xfId="54307" hidden="1" xr:uid="{00000000-0005-0000-0000-000020670000}"/>
    <cellStyle name="Comma [0] 9501" xfId="24941" hidden="1" xr:uid="{00000000-0005-0000-0000-000021670000}"/>
    <cellStyle name="Comma [0] 9501" xfId="54328" hidden="1" xr:uid="{00000000-0005-0000-0000-000022670000}"/>
    <cellStyle name="Comma [0] 9502" xfId="25491" hidden="1" xr:uid="{00000000-0005-0000-0000-000023670000}"/>
    <cellStyle name="Comma [0] 9502" xfId="54878" hidden="1" xr:uid="{00000000-0005-0000-0000-000024670000}"/>
    <cellStyle name="Comma [0] 9503" xfId="25493" hidden="1" xr:uid="{00000000-0005-0000-0000-000025670000}"/>
    <cellStyle name="Comma [0] 9503" xfId="54880" hidden="1" xr:uid="{00000000-0005-0000-0000-000026670000}"/>
    <cellStyle name="Comma [0] 9504" xfId="25482" hidden="1" xr:uid="{00000000-0005-0000-0000-000027670000}"/>
    <cellStyle name="Comma [0] 9504" xfId="54869" hidden="1" xr:uid="{00000000-0005-0000-0000-000028670000}"/>
    <cellStyle name="Comma [0] 9505" xfId="25490" hidden="1" xr:uid="{00000000-0005-0000-0000-000029670000}"/>
    <cellStyle name="Comma [0] 9505" xfId="54877" hidden="1" xr:uid="{00000000-0005-0000-0000-00002A670000}"/>
    <cellStyle name="Comma [0] 9506" xfId="24924" hidden="1" xr:uid="{00000000-0005-0000-0000-00002B670000}"/>
    <cellStyle name="Comma [0] 9506" xfId="54311" hidden="1" xr:uid="{00000000-0005-0000-0000-00002C670000}"/>
    <cellStyle name="Comma [0] 9507" xfId="25476" hidden="1" xr:uid="{00000000-0005-0000-0000-00002D670000}"/>
    <cellStyle name="Comma [0] 9507" xfId="54863" hidden="1" xr:uid="{00000000-0005-0000-0000-00002E670000}"/>
    <cellStyle name="Comma [0] 9508" xfId="25509" hidden="1" xr:uid="{00000000-0005-0000-0000-00002F670000}"/>
    <cellStyle name="Comma [0] 9508" xfId="54896" hidden="1" xr:uid="{00000000-0005-0000-0000-000030670000}"/>
    <cellStyle name="Comma [0] 9509" xfId="25517" hidden="1" xr:uid="{00000000-0005-0000-0000-000031670000}"/>
    <cellStyle name="Comma [0] 9509" xfId="54904" hidden="1" xr:uid="{00000000-0005-0000-0000-000032670000}"/>
    <cellStyle name="Comma [0] 951" xfId="6235" hidden="1" xr:uid="{00000000-0005-0000-0000-000033670000}"/>
    <cellStyle name="Comma [0] 951" xfId="35623" hidden="1" xr:uid="{00000000-0005-0000-0000-000034670000}"/>
    <cellStyle name="Comma [0] 9510" xfId="25426" hidden="1" xr:uid="{00000000-0005-0000-0000-000035670000}"/>
    <cellStyle name="Comma [0] 9510" xfId="54813" hidden="1" xr:uid="{00000000-0005-0000-0000-000036670000}"/>
    <cellStyle name="Comma [0] 9511" xfId="25505" hidden="1" xr:uid="{00000000-0005-0000-0000-000037670000}"/>
    <cellStyle name="Comma [0] 9511" xfId="54892" hidden="1" xr:uid="{00000000-0005-0000-0000-000038670000}"/>
    <cellStyle name="Comma [0] 9512" xfId="25526" hidden="1" xr:uid="{00000000-0005-0000-0000-000039670000}"/>
    <cellStyle name="Comma [0] 9512" xfId="54913" hidden="1" xr:uid="{00000000-0005-0000-0000-00003A670000}"/>
    <cellStyle name="Comma [0] 9513" xfId="25528" hidden="1" xr:uid="{00000000-0005-0000-0000-00003B670000}"/>
    <cellStyle name="Comma [0] 9513" xfId="54915" hidden="1" xr:uid="{00000000-0005-0000-0000-00003C670000}"/>
    <cellStyle name="Comma [0] 9514" xfId="25487" hidden="1" xr:uid="{00000000-0005-0000-0000-00003D670000}"/>
    <cellStyle name="Comma [0] 9514" xfId="54874" hidden="1" xr:uid="{00000000-0005-0000-0000-00003E670000}"/>
    <cellStyle name="Comma [0] 9515" xfId="25432" hidden="1" xr:uid="{00000000-0005-0000-0000-00003F670000}"/>
    <cellStyle name="Comma [0] 9515" xfId="54819" hidden="1" xr:uid="{00000000-0005-0000-0000-000040670000}"/>
    <cellStyle name="Comma [0] 9516" xfId="25485" hidden="1" xr:uid="{00000000-0005-0000-0000-000041670000}"/>
    <cellStyle name="Comma [0] 9516" xfId="54872" hidden="1" xr:uid="{00000000-0005-0000-0000-000042670000}"/>
    <cellStyle name="Comma [0] 9517" xfId="25469" hidden="1" xr:uid="{00000000-0005-0000-0000-000043670000}"/>
    <cellStyle name="Comma [0] 9517" xfId="54856" hidden="1" xr:uid="{00000000-0005-0000-0000-000044670000}"/>
    <cellStyle name="Comma [0] 9518" xfId="25465" hidden="1" xr:uid="{00000000-0005-0000-0000-000045670000}"/>
    <cellStyle name="Comma [0] 9518" xfId="54852" hidden="1" xr:uid="{00000000-0005-0000-0000-000046670000}"/>
    <cellStyle name="Comma [0] 9519" xfId="25536" hidden="1" xr:uid="{00000000-0005-0000-0000-000047670000}"/>
    <cellStyle name="Comma [0] 9519" xfId="54923" hidden="1" xr:uid="{00000000-0005-0000-0000-000048670000}"/>
    <cellStyle name="Comma [0] 952" xfId="6353" hidden="1" xr:uid="{00000000-0005-0000-0000-000049670000}"/>
    <cellStyle name="Comma [0] 952" xfId="35741" hidden="1" xr:uid="{00000000-0005-0000-0000-00004A670000}"/>
    <cellStyle name="Comma [0] 9520" xfId="25408" hidden="1" xr:uid="{00000000-0005-0000-0000-00004B670000}"/>
    <cellStyle name="Comma [0] 9520" xfId="54795" hidden="1" xr:uid="{00000000-0005-0000-0000-00004C670000}"/>
    <cellStyle name="Comma [0] 9521" xfId="24890" hidden="1" xr:uid="{00000000-0005-0000-0000-00004D670000}"/>
    <cellStyle name="Comma [0] 9521" xfId="54277" hidden="1" xr:uid="{00000000-0005-0000-0000-00004E670000}"/>
    <cellStyle name="Comma [0] 9522" xfId="25544" hidden="1" xr:uid="{00000000-0005-0000-0000-00004F670000}"/>
    <cellStyle name="Comma [0] 9522" xfId="54931" hidden="1" xr:uid="{00000000-0005-0000-0000-000050670000}"/>
    <cellStyle name="Comma [0] 9523" xfId="25546" hidden="1" xr:uid="{00000000-0005-0000-0000-000051670000}"/>
    <cellStyle name="Comma [0] 9523" xfId="54933" hidden="1" xr:uid="{00000000-0005-0000-0000-000052670000}"/>
    <cellStyle name="Comma [0] 9524" xfId="25495" hidden="1" xr:uid="{00000000-0005-0000-0000-000053670000}"/>
    <cellStyle name="Comma [0] 9524" xfId="54882" hidden="1" xr:uid="{00000000-0005-0000-0000-000054670000}"/>
    <cellStyle name="Comma [0] 9525" xfId="25471" hidden="1" xr:uid="{00000000-0005-0000-0000-000055670000}"/>
    <cellStyle name="Comma [0] 9525" xfId="54858" hidden="1" xr:uid="{00000000-0005-0000-0000-000056670000}"/>
    <cellStyle name="Comma [0] 9526" xfId="25506" hidden="1" xr:uid="{00000000-0005-0000-0000-000057670000}"/>
    <cellStyle name="Comma [0] 9526" xfId="54893" hidden="1" xr:uid="{00000000-0005-0000-0000-000058670000}"/>
    <cellStyle name="Comma [0] 9527" xfId="25438" hidden="1" xr:uid="{00000000-0005-0000-0000-000059670000}"/>
    <cellStyle name="Comma [0] 9527" xfId="54825" hidden="1" xr:uid="{00000000-0005-0000-0000-00005A670000}"/>
    <cellStyle name="Comma [0] 9528" xfId="25508" hidden="1" xr:uid="{00000000-0005-0000-0000-00005B670000}"/>
    <cellStyle name="Comma [0] 9528" xfId="54895" hidden="1" xr:uid="{00000000-0005-0000-0000-00005C670000}"/>
    <cellStyle name="Comma [0] 9529" xfId="25553" hidden="1" xr:uid="{00000000-0005-0000-0000-00005D670000}"/>
    <cellStyle name="Comma [0] 9529" xfId="54940" hidden="1" xr:uid="{00000000-0005-0000-0000-00005E670000}"/>
    <cellStyle name="Comma [0] 953" xfId="6355" hidden="1" xr:uid="{00000000-0005-0000-0000-00005F670000}"/>
    <cellStyle name="Comma [0] 953" xfId="35743" hidden="1" xr:uid="{00000000-0005-0000-0000-000060670000}"/>
    <cellStyle name="Comma [0] 9530" xfId="25496" hidden="1" xr:uid="{00000000-0005-0000-0000-000061670000}"/>
    <cellStyle name="Comma [0] 9530" xfId="54883" hidden="1" xr:uid="{00000000-0005-0000-0000-000062670000}"/>
    <cellStyle name="Comma [0] 9531" xfId="25453" hidden="1" xr:uid="{00000000-0005-0000-0000-000063670000}"/>
    <cellStyle name="Comma [0] 9531" xfId="54840" hidden="1" xr:uid="{00000000-0005-0000-0000-000064670000}"/>
    <cellStyle name="Comma [0] 9532" xfId="25559" hidden="1" xr:uid="{00000000-0005-0000-0000-000065670000}"/>
    <cellStyle name="Comma [0] 9532" xfId="54946" hidden="1" xr:uid="{00000000-0005-0000-0000-000066670000}"/>
    <cellStyle name="Comma [0] 9533" xfId="25561" hidden="1" xr:uid="{00000000-0005-0000-0000-000067670000}"/>
    <cellStyle name="Comma [0] 9533" xfId="54948" hidden="1" xr:uid="{00000000-0005-0000-0000-000068670000}"/>
    <cellStyle name="Comma [0] 9534" xfId="25514" hidden="1" xr:uid="{00000000-0005-0000-0000-000069670000}"/>
    <cellStyle name="Comma [0] 9534" xfId="54901" hidden="1" xr:uid="{00000000-0005-0000-0000-00006A670000}"/>
    <cellStyle name="Comma [0] 9535" xfId="25520" hidden="1" xr:uid="{00000000-0005-0000-0000-00006B670000}"/>
    <cellStyle name="Comma [0] 9535" xfId="54907" hidden="1" xr:uid="{00000000-0005-0000-0000-00006C670000}"/>
    <cellStyle name="Comma [0] 9536" xfId="25407" hidden="1" xr:uid="{00000000-0005-0000-0000-00006D670000}"/>
    <cellStyle name="Comma [0] 9536" xfId="54794" hidden="1" xr:uid="{00000000-0005-0000-0000-00006E670000}"/>
    <cellStyle name="Comma [0] 9537" xfId="25470" hidden="1" xr:uid="{00000000-0005-0000-0000-00006F670000}"/>
    <cellStyle name="Comma [0] 9537" xfId="54857" hidden="1" xr:uid="{00000000-0005-0000-0000-000070670000}"/>
    <cellStyle name="Comma [0] 9538" xfId="25478" hidden="1" xr:uid="{00000000-0005-0000-0000-000071670000}"/>
    <cellStyle name="Comma [0] 9538" xfId="54865" hidden="1" xr:uid="{00000000-0005-0000-0000-000072670000}"/>
    <cellStyle name="Comma [0] 9539" xfId="25567" hidden="1" xr:uid="{00000000-0005-0000-0000-000073670000}"/>
    <cellStyle name="Comma [0] 9539" xfId="54954" hidden="1" xr:uid="{00000000-0005-0000-0000-000074670000}"/>
    <cellStyle name="Comma [0] 954" xfId="6323" hidden="1" xr:uid="{00000000-0005-0000-0000-000075670000}"/>
    <cellStyle name="Comma [0] 954" xfId="35711" hidden="1" xr:uid="{00000000-0005-0000-0000-000076670000}"/>
    <cellStyle name="Comma [0] 9540" xfId="25481" hidden="1" xr:uid="{00000000-0005-0000-0000-000077670000}"/>
    <cellStyle name="Comma [0] 9540" xfId="54868" hidden="1" xr:uid="{00000000-0005-0000-0000-000078670000}"/>
    <cellStyle name="Comma [0] 9541" xfId="25441" hidden="1" xr:uid="{00000000-0005-0000-0000-000079670000}"/>
    <cellStyle name="Comma [0] 9541" xfId="54828" hidden="1" xr:uid="{00000000-0005-0000-0000-00007A670000}"/>
    <cellStyle name="Comma [0] 9542" xfId="25572" hidden="1" xr:uid="{00000000-0005-0000-0000-00007B670000}"/>
    <cellStyle name="Comma [0] 9542" xfId="54959" hidden="1" xr:uid="{00000000-0005-0000-0000-00007C670000}"/>
    <cellStyle name="Comma [0] 9543" xfId="25574" hidden="1" xr:uid="{00000000-0005-0000-0000-00007D670000}"/>
    <cellStyle name="Comma [0] 9543" xfId="54961" hidden="1" xr:uid="{00000000-0005-0000-0000-00007E670000}"/>
    <cellStyle name="Comma [0] 9544" xfId="25533" hidden="1" xr:uid="{00000000-0005-0000-0000-00007F670000}"/>
    <cellStyle name="Comma [0] 9544" xfId="54920" hidden="1" xr:uid="{00000000-0005-0000-0000-000080670000}"/>
    <cellStyle name="Comma [0] 9545" xfId="25539" hidden="1" xr:uid="{00000000-0005-0000-0000-000081670000}"/>
    <cellStyle name="Comma [0] 9545" xfId="54926" hidden="1" xr:uid="{00000000-0005-0000-0000-000082670000}"/>
    <cellStyle name="Comma [0] 9546" xfId="25440" hidden="1" xr:uid="{00000000-0005-0000-0000-000083670000}"/>
    <cellStyle name="Comma [0] 9546" xfId="54827" hidden="1" xr:uid="{00000000-0005-0000-0000-000084670000}"/>
    <cellStyle name="Comma [0] 9547" xfId="25521" hidden="1" xr:uid="{00000000-0005-0000-0000-000085670000}"/>
    <cellStyle name="Comma [0] 9547" xfId="54908" hidden="1" xr:uid="{00000000-0005-0000-0000-000086670000}"/>
    <cellStyle name="Comma [0] 9548" xfId="25500" hidden="1" xr:uid="{00000000-0005-0000-0000-000087670000}"/>
    <cellStyle name="Comma [0] 9548" xfId="54887" hidden="1" xr:uid="{00000000-0005-0000-0000-000088670000}"/>
    <cellStyle name="Comma [0] 9549" xfId="25578" hidden="1" xr:uid="{00000000-0005-0000-0000-000089670000}"/>
    <cellStyle name="Comma [0] 9549" xfId="54965" hidden="1" xr:uid="{00000000-0005-0000-0000-00008A670000}"/>
    <cellStyle name="Comma [0] 955" xfId="6327" hidden="1" xr:uid="{00000000-0005-0000-0000-00008B670000}"/>
    <cellStyle name="Comma [0] 955" xfId="35715" hidden="1" xr:uid="{00000000-0005-0000-0000-00008C670000}"/>
    <cellStyle name="Comma [0] 9550" xfId="25519" hidden="1" xr:uid="{00000000-0005-0000-0000-00008D670000}"/>
    <cellStyle name="Comma [0] 9550" xfId="54906" hidden="1" xr:uid="{00000000-0005-0000-0000-00008E670000}"/>
    <cellStyle name="Comma [0] 9551" xfId="25457" hidden="1" xr:uid="{00000000-0005-0000-0000-00008F670000}"/>
    <cellStyle name="Comma [0] 9551" xfId="54844" hidden="1" xr:uid="{00000000-0005-0000-0000-000090670000}"/>
    <cellStyle name="Comma [0] 9552" xfId="25585" hidden="1" xr:uid="{00000000-0005-0000-0000-000091670000}"/>
    <cellStyle name="Comma [0] 9552" xfId="54972" hidden="1" xr:uid="{00000000-0005-0000-0000-000092670000}"/>
    <cellStyle name="Comma [0] 9553" xfId="25587" hidden="1" xr:uid="{00000000-0005-0000-0000-000093670000}"/>
    <cellStyle name="Comma [0] 9553" xfId="54974" hidden="1" xr:uid="{00000000-0005-0000-0000-000094670000}"/>
    <cellStyle name="Comma [0] 9554" xfId="25551" hidden="1" xr:uid="{00000000-0005-0000-0000-000095670000}"/>
    <cellStyle name="Comma [0] 9554" xfId="54938" hidden="1" xr:uid="{00000000-0005-0000-0000-000096670000}"/>
    <cellStyle name="Comma [0] 9555" xfId="25556" hidden="1" xr:uid="{00000000-0005-0000-0000-000097670000}"/>
    <cellStyle name="Comma [0] 9555" xfId="54943" hidden="1" xr:uid="{00000000-0005-0000-0000-000098670000}"/>
    <cellStyle name="Comma [0] 9556" xfId="24921" hidden="1" xr:uid="{00000000-0005-0000-0000-000099670000}"/>
    <cellStyle name="Comma [0] 9556" xfId="54308" hidden="1" xr:uid="{00000000-0005-0000-0000-00009A670000}"/>
    <cellStyle name="Comma [0] 9557" xfId="25540" hidden="1" xr:uid="{00000000-0005-0000-0000-00009B670000}"/>
    <cellStyle name="Comma [0] 9557" xfId="54927" hidden="1" xr:uid="{00000000-0005-0000-0000-00009C670000}"/>
    <cellStyle name="Comma [0] 9558" xfId="25445" hidden="1" xr:uid="{00000000-0005-0000-0000-00009D670000}"/>
    <cellStyle name="Comma [0] 9558" xfId="54832" hidden="1" xr:uid="{00000000-0005-0000-0000-00009E670000}"/>
    <cellStyle name="Comma [0] 9559" xfId="25591" hidden="1" xr:uid="{00000000-0005-0000-0000-00009F670000}"/>
    <cellStyle name="Comma [0] 9559" xfId="54978" hidden="1" xr:uid="{00000000-0005-0000-0000-0000A0670000}"/>
    <cellStyle name="Comma [0] 956" xfId="6217" hidden="1" xr:uid="{00000000-0005-0000-0000-0000A1670000}"/>
    <cellStyle name="Comma [0] 956" xfId="35605" hidden="1" xr:uid="{00000000-0005-0000-0000-0000A2670000}"/>
    <cellStyle name="Comma [0] 9560" xfId="25538" hidden="1" xr:uid="{00000000-0005-0000-0000-0000A3670000}"/>
    <cellStyle name="Comma [0] 9560" xfId="54925" hidden="1" xr:uid="{00000000-0005-0000-0000-0000A4670000}"/>
    <cellStyle name="Comma [0] 9561" xfId="25477" hidden="1" xr:uid="{00000000-0005-0000-0000-0000A5670000}"/>
    <cellStyle name="Comma [0] 9561" xfId="54864" hidden="1" xr:uid="{00000000-0005-0000-0000-0000A6670000}"/>
    <cellStyle name="Comma [0] 9562" xfId="25595" hidden="1" xr:uid="{00000000-0005-0000-0000-0000A7670000}"/>
    <cellStyle name="Comma [0] 9562" xfId="54982" hidden="1" xr:uid="{00000000-0005-0000-0000-0000A8670000}"/>
    <cellStyle name="Comma [0] 9563" xfId="25597" hidden="1" xr:uid="{00000000-0005-0000-0000-0000A9670000}"/>
    <cellStyle name="Comma [0] 9563" xfId="54984" hidden="1" xr:uid="{00000000-0005-0000-0000-0000AA670000}"/>
    <cellStyle name="Comma [0] 9564" xfId="25565" hidden="1" xr:uid="{00000000-0005-0000-0000-0000AB670000}"/>
    <cellStyle name="Comma [0] 9564" xfId="54952" hidden="1" xr:uid="{00000000-0005-0000-0000-0000AC670000}"/>
    <cellStyle name="Comma [0] 9565" xfId="25569" hidden="1" xr:uid="{00000000-0005-0000-0000-0000AD670000}"/>
    <cellStyle name="Comma [0] 9565" xfId="54956" hidden="1" xr:uid="{00000000-0005-0000-0000-0000AE670000}"/>
    <cellStyle name="Comma [0] 9566" xfId="25459" hidden="1" xr:uid="{00000000-0005-0000-0000-0000AF670000}"/>
    <cellStyle name="Comma [0] 9566" xfId="54846" hidden="1" xr:uid="{00000000-0005-0000-0000-0000B0670000}"/>
    <cellStyle name="Comma [0] 9567" xfId="25557" hidden="1" xr:uid="{00000000-0005-0000-0000-0000B1670000}"/>
    <cellStyle name="Comma [0] 9567" xfId="54944" hidden="1" xr:uid="{00000000-0005-0000-0000-0000B2670000}"/>
    <cellStyle name="Comma [0] 9568" xfId="25449" hidden="1" xr:uid="{00000000-0005-0000-0000-0000B3670000}"/>
    <cellStyle name="Comma [0] 9568" xfId="54836" hidden="1" xr:uid="{00000000-0005-0000-0000-0000B4670000}"/>
    <cellStyle name="Comma [0] 9569" xfId="25601" hidden="1" xr:uid="{00000000-0005-0000-0000-0000B5670000}"/>
    <cellStyle name="Comma [0] 9569" xfId="54988" hidden="1" xr:uid="{00000000-0005-0000-0000-0000B6670000}"/>
    <cellStyle name="Comma [0] 957" xfId="6315" hidden="1" xr:uid="{00000000-0005-0000-0000-0000B7670000}"/>
    <cellStyle name="Comma [0] 957" xfId="35703" hidden="1" xr:uid="{00000000-0005-0000-0000-0000B8670000}"/>
    <cellStyle name="Comma [0] 9570" xfId="25555" hidden="1" xr:uid="{00000000-0005-0000-0000-0000B9670000}"/>
    <cellStyle name="Comma [0] 9570" xfId="54942" hidden="1" xr:uid="{00000000-0005-0000-0000-0000BA670000}"/>
    <cellStyle name="Comma [0] 9571" xfId="25524" hidden="1" xr:uid="{00000000-0005-0000-0000-0000BB670000}"/>
    <cellStyle name="Comma [0] 9571" xfId="54911" hidden="1" xr:uid="{00000000-0005-0000-0000-0000BC670000}"/>
    <cellStyle name="Comma [0] 9572" xfId="25605" hidden="1" xr:uid="{00000000-0005-0000-0000-0000BD670000}"/>
    <cellStyle name="Comma [0] 9572" xfId="54992" hidden="1" xr:uid="{00000000-0005-0000-0000-0000BE670000}"/>
    <cellStyle name="Comma [0] 9573" xfId="25607" hidden="1" xr:uid="{00000000-0005-0000-0000-0000BF670000}"/>
    <cellStyle name="Comma [0] 9573" xfId="54994" hidden="1" xr:uid="{00000000-0005-0000-0000-0000C0670000}"/>
    <cellStyle name="Comma [0] 9574" xfId="25593" hidden="1" xr:uid="{00000000-0005-0000-0000-0000C1670000}"/>
    <cellStyle name="Comma [0] 9574" xfId="54980" hidden="1" xr:uid="{00000000-0005-0000-0000-0000C2670000}"/>
    <cellStyle name="Comma [0] 9575" xfId="25580" hidden="1" xr:uid="{00000000-0005-0000-0000-0000C3670000}"/>
    <cellStyle name="Comma [0] 9575" xfId="54967" hidden="1" xr:uid="{00000000-0005-0000-0000-0000C4670000}"/>
    <cellStyle name="Comma [0] 9576" xfId="25604" hidden="1" xr:uid="{00000000-0005-0000-0000-0000C5670000}"/>
    <cellStyle name="Comma [0] 9576" xfId="54991" hidden="1" xr:uid="{00000000-0005-0000-0000-0000C6670000}"/>
    <cellStyle name="Comma [0] 9577" xfId="25570" hidden="1" xr:uid="{00000000-0005-0000-0000-0000C7670000}"/>
    <cellStyle name="Comma [0] 9577" xfId="54957" hidden="1" xr:uid="{00000000-0005-0000-0000-0000C8670000}"/>
    <cellStyle name="Comma [0] 9578" xfId="25542" hidden="1" xr:uid="{00000000-0005-0000-0000-0000C9670000}"/>
    <cellStyle name="Comma [0] 9578" xfId="54929" hidden="1" xr:uid="{00000000-0005-0000-0000-0000CA670000}"/>
    <cellStyle name="Comma [0] 9579" xfId="25609" hidden="1" xr:uid="{00000000-0005-0000-0000-0000CB670000}"/>
    <cellStyle name="Comma [0] 9579" xfId="54996" hidden="1" xr:uid="{00000000-0005-0000-0000-0000CC670000}"/>
    <cellStyle name="Comma [0] 958" xfId="6207" hidden="1" xr:uid="{00000000-0005-0000-0000-0000CD670000}"/>
    <cellStyle name="Comma [0] 958" xfId="35595" hidden="1" xr:uid="{00000000-0005-0000-0000-0000CE670000}"/>
    <cellStyle name="Comma [0] 9580" xfId="25566" hidden="1" xr:uid="{00000000-0005-0000-0000-0000CF670000}"/>
    <cellStyle name="Comma [0] 9580" xfId="54953" hidden="1" xr:uid="{00000000-0005-0000-0000-0000D0670000}"/>
    <cellStyle name="Comma [0] 9581" xfId="25600" hidden="1" xr:uid="{00000000-0005-0000-0000-0000D1670000}"/>
    <cellStyle name="Comma [0] 9581" xfId="54987" hidden="1" xr:uid="{00000000-0005-0000-0000-0000D2670000}"/>
    <cellStyle name="Comma [0] 9582" xfId="25613" hidden="1" xr:uid="{00000000-0005-0000-0000-0000D3670000}"/>
    <cellStyle name="Comma [0] 9582" xfId="55000" hidden="1" xr:uid="{00000000-0005-0000-0000-0000D4670000}"/>
    <cellStyle name="Comma [0] 9583" xfId="25615" hidden="1" xr:uid="{00000000-0005-0000-0000-0000D5670000}"/>
    <cellStyle name="Comma [0] 9583" xfId="55002" hidden="1" xr:uid="{00000000-0005-0000-0000-0000D6670000}"/>
    <cellStyle name="Comma [0] 9584" xfId="25483" hidden="1" xr:uid="{00000000-0005-0000-0000-0000D7670000}"/>
    <cellStyle name="Comma [0] 9584" xfId="54870" hidden="1" xr:uid="{00000000-0005-0000-0000-0000D8670000}"/>
    <cellStyle name="Comma [0] 9585" xfId="25603" hidden="1" xr:uid="{00000000-0005-0000-0000-0000D9670000}"/>
    <cellStyle name="Comma [0] 9585" xfId="54990" hidden="1" xr:uid="{00000000-0005-0000-0000-0000DA670000}"/>
    <cellStyle name="Comma [0] 9586" xfId="25543" hidden="1" xr:uid="{00000000-0005-0000-0000-0000DB670000}"/>
    <cellStyle name="Comma [0] 9586" xfId="54930" hidden="1" xr:uid="{00000000-0005-0000-0000-0000DC670000}"/>
    <cellStyle name="Comma [0] 9587" xfId="25577" hidden="1" xr:uid="{00000000-0005-0000-0000-0000DD670000}"/>
    <cellStyle name="Comma [0] 9587" xfId="54964" hidden="1" xr:uid="{00000000-0005-0000-0000-0000DE670000}"/>
    <cellStyle name="Comma [0] 9588" xfId="25590" hidden="1" xr:uid="{00000000-0005-0000-0000-0000DF670000}"/>
    <cellStyle name="Comma [0] 9588" xfId="54977" hidden="1" xr:uid="{00000000-0005-0000-0000-0000E0670000}"/>
    <cellStyle name="Comma [0] 9589" xfId="25618" hidden="1" xr:uid="{00000000-0005-0000-0000-0000E1670000}"/>
    <cellStyle name="Comma [0] 9589" xfId="55005" hidden="1" xr:uid="{00000000-0005-0000-0000-0000E2670000}"/>
    <cellStyle name="Comma [0] 959" xfId="6359" hidden="1" xr:uid="{00000000-0005-0000-0000-0000E3670000}"/>
    <cellStyle name="Comma [0] 959" xfId="35747" hidden="1" xr:uid="{00000000-0005-0000-0000-0000E4670000}"/>
    <cellStyle name="Comma [0] 9590" xfId="25581" hidden="1" xr:uid="{00000000-0005-0000-0000-0000E5670000}"/>
    <cellStyle name="Comma [0] 9590" xfId="54968" hidden="1" xr:uid="{00000000-0005-0000-0000-0000E6670000}"/>
    <cellStyle name="Comma [0] 9591" xfId="25541" hidden="1" xr:uid="{00000000-0005-0000-0000-0000E7670000}"/>
    <cellStyle name="Comma [0] 9591" xfId="54928" hidden="1" xr:uid="{00000000-0005-0000-0000-0000E8670000}"/>
    <cellStyle name="Comma [0] 9592" xfId="25620" hidden="1" xr:uid="{00000000-0005-0000-0000-0000E9670000}"/>
    <cellStyle name="Comma [0] 9592" xfId="55007" hidden="1" xr:uid="{00000000-0005-0000-0000-0000EA670000}"/>
    <cellStyle name="Comma [0] 9593" xfId="25622" hidden="1" xr:uid="{00000000-0005-0000-0000-0000EB670000}"/>
    <cellStyle name="Comma [0] 9593" xfId="55009" hidden="1" xr:uid="{00000000-0005-0000-0000-0000EC670000}"/>
    <cellStyle name="Comma [0] 9594" xfId="24975" hidden="1" xr:uid="{00000000-0005-0000-0000-0000ED670000}"/>
    <cellStyle name="Comma [0] 9594" xfId="54362" hidden="1" xr:uid="{00000000-0005-0000-0000-0000EE670000}"/>
    <cellStyle name="Comma [0] 9595" xfId="24931" hidden="1" xr:uid="{00000000-0005-0000-0000-0000EF670000}"/>
    <cellStyle name="Comma [0] 9595" xfId="54318" hidden="1" xr:uid="{00000000-0005-0000-0000-0000F0670000}"/>
    <cellStyle name="Comma [0] 9596" xfId="25628" hidden="1" xr:uid="{00000000-0005-0000-0000-0000F1670000}"/>
    <cellStyle name="Comma [0] 9596" xfId="55015" hidden="1" xr:uid="{00000000-0005-0000-0000-0000F2670000}"/>
    <cellStyle name="Comma [0] 9597" xfId="25634" hidden="1" xr:uid="{00000000-0005-0000-0000-0000F3670000}"/>
    <cellStyle name="Comma [0] 9597" xfId="55021" hidden="1" xr:uid="{00000000-0005-0000-0000-0000F4670000}"/>
    <cellStyle name="Comma [0] 9598" xfId="25636" hidden="1" xr:uid="{00000000-0005-0000-0000-0000F5670000}"/>
    <cellStyle name="Comma [0] 9598" xfId="55023" hidden="1" xr:uid="{00000000-0005-0000-0000-0000F6670000}"/>
    <cellStyle name="Comma [0] 9599" xfId="25627" hidden="1" xr:uid="{00000000-0005-0000-0000-0000F7670000}"/>
    <cellStyle name="Comma [0] 9599" xfId="55014" hidden="1" xr:uid="{00000000-0005-0000-0000-0000F8670000}"/>
    <cellStyle name="Comma [0] 96" xfId="4729" hidden="1" xr:uid="{00000000-0005-0000-0000-0000F9670000}"/>
    <cellStyle name="Comma [0] 96" xfId="34117" hidden="1" xr:uid="{00000000-0005-0000-0000-0000FA670000}"/>
    <cellStyle name="Comma [0] 960" xfId="6313" hidden="1" xr:uid="{00000000-0005-0000-0000-0000FB670000}"/>
    <cellStyle name="Comma [0] 960" xfId="35701" hidden="1" xr:uid="{00000000-0005-0000-0000-0000FC670000}"/>
    <cellStyle name="Comma [0] 9600" xfId="25632" hidden="1" xr:uid="{00000000-0005-0000-0000-0000FD670000}"/>
    <cellStyle name="Comma [0] 9600" xfId="55019" hidden="1" xr:uid="{00000000-0005-0000-0000-0000FE670000}"/>
    <cellStyle name="Comma [0] 9601" xfId="25638" hidden="1" xr:uid="{00000000-0005-0000-0000-0000FF670000}"/>
    <cellStyle name="Comma [0] 9601" xfId="55025" hidden="1" xr:uid="{00000000-0005-0000-0000-000000680000}"/>
    <cellStyle name="Comma [0] 9602" xfId="25640" hidden="1" xr:uid="{00000000-0005-0000-0000-000001680000}"/>
    <cellStyle name="Comma [0] 9602" xfId="55027" hidden="1" xr:uid="{00000000-0005-0000-0000-000002680000}"/>
    <cellStyle name="Comma [0] 9603" xfId="24932" hidden="1" xr:uid="{00000000-0005-0000-0000-000003680000}"/>
    <cellStyle name="Comma [0] 9603" xfId="54319" hidden="1" xr:uid="{00000000-0005-0000-0000-000004680000}"/>
    <cellStyle name="Comma [0] 9604" xfId="24910" hidden="1" xr:uid="{00000000-0005-0000-0000-000005680000}"/>
    <cellStyle name="Comma [0] 9604" xfId="54297" hidden="1" xr:uid="{00000000-0005-0000-0000-000006680000}"/>
    <cellStyle name="Comma [0] 9605" xfId="25651" hidden="1" xr:uid="{00000000-0005-0000-0000-000007680000}"/>
    <cellStyle name="Comma [0] 9605" xfId="55038" hidden="1" xr:uid="{00000000-0005-0000-0000-000008680000}"/>
    <cellStyle name="Comma [0] 9606" xfId="25660" hidden="1" xr:uid="{00000000-0005-0000-0000-000009680000}"/>
    <cellStyle name="Comma [0] 9606" xfId="55047" hidden="1" xr:uid="{00000000-0005-0000-0000-00000A680000}"/>
    <cellStyle name="Comma [0] 9607" xfId="25671" hidden="1" xr:uid="{00000000-0005-0000-0000-00000B680000}"/>
    <cellStyle name="Comma [0] 9607" xfId="55058" hidden="1" xr:uid="{00000000-0005-0000-0000-00000C680000}"/>
    <cellStyle name="Comma [0] 9608" xfId="25677" hidden="1" xr:uid="{00000000-0005-0000-0000-00000D680000}"/>
    <cellStyle name="Comma [0] 9608" xfId="55064" hidden="1" xr:uid="{00000000-0005-0000-0000-00000E680000}"/>
    <cellStyle name="Comma [0] 9609" xfId="25659" hidden="1" xr:uid="{00000000-0005-0000-0000-00000F680000}"/>
    <cellStyle name="Comma [0] 9609" xfId="55046" hidden="1" xr:uid="{00000000-0005-0000-0000-000010680000}"/>
    <cellStyle name="Comma [0] 961" xfId="6282" hidden="1" xr:uid="{00000000-0005-0000-0000-000011680000}"/>
    <cellStyle name="Comma [0] 961" xfId="35670" hidden="1" xr:uid="{00000000-0005-0000-0000-000012680000}"/>
    <cellStyle name="Comma [0] 9610" xfId="25669" hidden="1" xr:uid="{00000000-0005-0000-0000-000013680000}"/>
    <cellStyle name="Comma [0] 9610" xfId="55056" hidden="1" xr:uid="{00000000-0005-0000-0000-000014680000}"/>
    <cellStyle name="Comma [0] 9611" xfId="25689" hidden="1" xr:uid="{00000000-0005-0000-0000-000015680000}"/>
    <cellStyle name="Comma [0] 9611" xfId="55076" hidden="1" xr:uid="{00000000-0005-0000-0000-000016680000}"/>
    <cellStyle name="Comma [0] 9612" xfId="25691" hidden="1" xr:uid="{00000000-0005-0000-0000-000017680000}"/>
    <cellStyle name="Comma [0] 9612" xfId="55078" hidden="1" xr:uid="{00000000-0005-0000-0000-000018680000}"/>
    <cellStyle name="Comma [0] 9613" xfId="25642" hidden="1" xr:uid="{00000000-0005-0000-0000-000019680000}"/>
    <cellStyle name="Comma [0] 9613" xfId="55029" hidden="1" xr:uid="{00000000-0005-0000-0000-00001A680000}"/>
    <cellStyle name="Comma [0] 9614" xfId="24898" hidden="1" xr:uid="{00000000-0005-0000-0000-00001B680000}"/>
    <cellStyle name="Comma [0] 9614" xfId="54285" hidden="1" xr:uid="{00000000-0005-0000-0000-00001C680000}"/>
    <cellStyle name="Comma [0] 9615" xfId="25645" hidden="1" xr:uid="{00000000-0005-0000-0000-00001D680000}"/>
    <cellStyle name="Comma [0] 9615" xfId="55032" hidden="1" xr:uid="{00000000-0005-0000-0000-00001E680000}"/>
    <cellStyle name="Comma [0] 9616" xfId="24909" hidden="1" xr:uid="{00000000-0005-0000-0000-00001F680000}"/>
    <cellStyle name="Comma [0] 9616" xfId="54296" hidden="1" xr:uid="{00000000-0005-0000-0000-000020680000}"/>
    <cellStyle name="Comma [0] 9617" xfId="24908" hidden="1" xr:uid="{00000000-0005-0000-0000-000021680000}"/>
    <cellStyle name="Comma [0] 9617" xfId="54295" hidden="1" xr:uid="{00000000-0005-0000-0000-000022680000}"/>
    <cellStyle name="Comma [0] 9618" xfId="25696" hidden="1" xr:uid="{00000000-0005-0000-0000-000023680000}"/>
    <cellStyle name="Comma [0] 9618" xfId="55083" hidden="1" xr:uid="{00000000-0005-0000-0000-000024680000}"/>
    <cellStyle name="Comma [0] 9619" xfId="24984" hidden="1" xr:uid="{00000000-0005-0000-0000-000025680000}"/>
    <cellStyle name="Comma [0] 9619" xfId="54371" hidden="1" xr:uid="{00000000-0005-0000-0000-000026680000}"/>
    <cellStyle name="Comma [0] 962" xfId="6363" hidden="1" xr:uid="{00000000-0005-0000-0000-000027680000}"/>
    <cellStyle name="Comma [0] 962" xfId="35751" hidden="1" xr:uid="{00000000-0005-0000-0000-000028680000}"/>
    <cellStyle name="Comma [0] 9620" xfId="25185" hidden="1" xr:uid="{00000000-0005-0000-0000-000029680000}"/>
    <cellStyle name="Comma [0] 9620" xfId="54572" hidden="1" xr:uid="{00000000-0005-0000-0000-00002A680000}"/>
    <cellStyle name="Comma [0] 9621" xfId="25708" hidden="1" xr:uid="{00000000-0005-0000-0000-00002B680000}"/>
    <cellStyle name="Comma [0] 9621" xfId="55095" hidden="1" xr:uid="{00000000-0005-0000-0000-00002C680000}"/>
    <cellStyle name="Comma [0] 9622" xfId="25710" hidden="1" xr:uid="{00000000-0005-0000-0000-00002D680000}"/>
    <cellStyle name="Comma [0] 9622" xfId="55097" hidden="1" xr:uid="{00000000-0005-0000-0000-00002E680000}"/>
    <cellStyle name="Comma [0] 9623" xfId="25699" hidden="1" xr:uid="{00000000-0005-0000-0000-00002F680000}"/>
    <cellStyle name="Comma [0] 9623" xfId="55086" hidden="1" xr:uid="{00000000-0005-0000-0000-000030680000}"/>
    <cellStyle name="Comma [0] 9624" xfId="25707" hidden="1" xr:uid="{00000000-0005-0000-0000-000031680000}"/>
    <cellStyle name="Comma [0] 9624" xfId="55094" hidden="1" xr:uid="{00000000-0005-0000-0000-000032680000}"/>
    <cellStyle name="Comma [0] 9625" xfId="25194" hidden="1" xr:uid="{00000000-0005-0000-0000-000033680000}"/>
    <cellStyle name="Comma [0] 9625" xfId="54581" hidden="1" xr:uid="{00000000-0005-0000-0000-000034680000}"/>
    <cellStyle name="Comma [0] 9626" xfId="25693" hidden="1" xr:uid="{00000000-0005-0000-0000-000035680000}"/>
    <cellStyle name="Comma [0] 9626" xfId="55080" hidden="1" xr:uid="{00000000-0005-0000-0000-000036680000}"/>
    <cellStyle name="Comma [0] 9627" xfId="25726" hidden="1" xr:uid="{00000000-0005-0000-0000-000037680000}"/>
    <cellStyle name="Comma [0] 9627" xfId="55113" hidden="1" xr:uid="{00000000-0005-0000-0000-000038680000}"/>
    <cellStyle name="Comma [0] 9628" xfId="25734" hidden="1" xr:uid="{00000000-0005-0000-0000-000039680000}"/>
    <cellStyle name="Comma [0] 9628" xfId="55121" hidden="1" xr:uid="{00000000-0005-0000-0000-00003A680000}"/>
    <cellStyle name="Comma [0] 9629" xfId="25643" hidden="1" xr:uid="{00000000-0005-0000-0000-00003B680000}"/>
    <cellStyle name="Comma [0] 9629" xfId="55030" hidden="1" xr:uid="{00000000-0005-0000-0000-00003C680000}"/>
    <cellStyle name="Comma [0] 963" xfId="6365" hidden="1" xr:uid="{00000000-0005-0000-0000-00003D680000}"/>
    <cellStyle name="Comma [0] 963" xfId="35753" hidden="1" xr:uid="{00000000-0005-0000-0000-00003E680000}"/>
    <cellStyle name="Comma [0] 9630" xfId="25722" hidden="1" xr:uid="{00000000-0005-0000-0000-00003F680000}"/>
    <cellStyle name="Comma [0] 9630" xfId="55109" hidden="1" xr:uid="{00000000-0005-0000-0000-000040680000}"/>
    <cellStyle name="Comma [0] 9631" xfId="25743" hidden="1" xr:uid="{00000000-0005-0000-0000-000041680000}"/>
    <cellStyle name="Comma [0] 9631" xfId="55130" hidden="1" xr:uid="{00000000-0005-0000-0000-000042680000}"/>
    <cellStyle name="Comma [0] 9632" xfId="25745" hidden="1" xr:uid="{00000000-0005-0000-0000-000043680000}"/>
    <cellStyle name="Comma [0] 9632" xfId="55132" hidden="1" xr:uid="{00000000-0005-0000-0000-000044680000}"/>
    <cellStyle name="Comma [0] 9633" xfId="25704" hidden="1" xr:uid="{00000000-0005-0000-0000-000045680000}"/>
    <cellStyle name="Comma [0] 9633" xfId="55091" hidden="1" xr:uid="{00000000-0005-0000-0000-000046680000}"/>
    <cellStyle name="Comma [0] 9634" xfId="25649" hidden="1" xr:uid="{00000000-0005-0000-0000-000047680000}"/>
    <cellStyle name="Comma [0] 9634" xfId="55036" hidden="1" xr:uid="{00000000-0005-0000-0000-000048680000}"/>
    <cellStyle name="Comma [0] 9635" xfId="25702" hidden="1" xr:uid="{00000000-0005-0000-0000-000049680000}"/>
    <cellStyle name="Comma [0] 9635" xfId="55089" hidden="1" xr:uid="{00000000-0005-0000-0000-00004A680000}"/>
    <cellStyle name="Comma [0] 9636" xfId="25686" hidden="1" xr:uid="{00000000-0005-0000-0000-00004B680000}"/>
    <cellStyle name="Comma [0] 9636" xfId="55073" hidden="1" xr:uid="{00000000-0005-0000-0000-00004C680000}"/>
    <cellStyle name="Comma [0] 9637" xfId="25682" hidden="1" xr:uid="{00000000-0005-0000-0000-00004D680000}"/>
    <cellStyle name="Comma [0] 9637" xfId="55069" hidden="1" xr:uid="{00000000-0005-0000-0000-00004E680000}"/>
    <cellStyle name="Comma [0] 9638" xfId="25753" hidden="1" xr:uid="{00000000-0005-0000-0000-00004F680000}"/>
    <cellStyle name="Comma [0] 9638" xfId="55140" hidden="1" xr:uid="{00000000-0005-0000-0000-000050680000}"/>
    <cellStyle name="Comma [0] 9639" xfId="25625" hidden="1" xr:uid="{00000000-0005-0000-0000-000051680000}"/>
    <cellStyle name="Comma [0] 9639" xfId="55012" hidden="1" xr:uid="{00000000-0005-0000-0000-000052680000}"/>
    <cellStyle name="Comma [0] 964" xfId="6351" hidden="1" xr:uid="{00000000-0005-0000-0000-000053680000}"/>
    <cellStyle name="Comma [0] 964" xfId="35739" hidden="1" xr:uid="{00000000-0005-0000-0000-000054680000}"/>
    <cellStyle name="Comma [0] 9640" xfId="24933" hidden="1" xr:uid="{00000000-0005-0000-0000-000055680000}"/>
    <cellStyle name="Comma [0] 9640" xfId="54320" hidden="1" xr:uid="{00000000-0005-0000-0000-000056680000}"/>
    <cellStyle name="Comma [0] 9641" xfId="25761" hidden="1" xr:uid="{00000000-0005-0000-0000-000057680000}"/>
    <cellStyle name="Comma [0] 9641" xfId="55148" hidden="1" xr:uid="{00000000-0005-0000-0000-000058680000}"/>
    <cellStyle name="Comma [0] 9642" xfId="25763" hidden="1" xr:uid="{00000000-0005-0000-0000-000059680000}"/>
    <cellStyle name="Comma [0] 9642" xfId="55150" hidden="1" xr:uid="{00000000-0005-0000-0000-00005A680000}"/>
    <cellStyle name="Comma [0] 9643" xfId="25712" hidden="1" xr:uid="{00000000-0005-0000-0000-00005B680000}"/>
    <cellStyle name="Comma [0] 9643" xfId="55099" hidden="1" xr:uid="{00000000-0005-0000-0000-00005C680000}"/>
    <cellStyle name="Comma [0] 9644" xfId="25688" hidden="1" xr:uid="{00000000-0005-0000-0000-00005D680000}"/>
    <cellStyle name="Comma [0] 9644" xfId="55075" hidden="1" xr:uid="{00000000-0005-0000-0000-00005E680000}"/>
    <cellStyle name="Comma [0] 9645" xfId="25723" hidden="1" xr:uid="{00000000-0005-0000-0000-00005F680000}"/>
    <cellStyle name="Comma [0] 9645" xfId="55110" hidden="1" xr:uid="{00000000-0005-0000-0000-000060680000}"/>
    <cellStyle name="Comma [0] 9646" xfId="25655" hidden="1" xr:uid="{00000000-0005-0000-0000-000061680000}"/>
    <cellStyle name="Comma [0] 9646" xfId="55042" hidden="1" xr:uid="{00000000-0005-0000-0000-000062680000}"/>
    <cellStyle name="Comma [0] 9647" xfId="25725" hidden="1" xr:uid="{00000000-0005-0000-0000-000063680000}"/>
    <cellStyle name="Comma [0] 9647" xfId="55112" hidden="1" xr:uid="{00000000-0005-0000-0000-000064680000}"/>
    <cellStyle name="Comma [0] 9648" xfId="25770" hidden="1" xr:uid="{00000000-0005-0000-0000-000065680000}"/>
    <cellStyle name="Comma [0] 9648" xfId="55157" hidden="1" xr:uid="{00000000-0005-0000-0000-000066680000}"/>
    <cellStyle name="Comma [0] 9649" xfId="25713" hidden="1" xr:uid="{00000000-0005-0000-0000-000067680000}"/>
    <cellStyle name="Comma [0] 9649" xfId="55100" hidden="1" xr:uid="{00000000-0005-0000-0000-000068680000}"/>
    <cellStyle name="Comma [0] 965" xfId="6338" hidden="1" xr:uid="{00000000-0005-0000-0000-000069680000}"/>
    <cellStyle name="Comma [0] 965" xfId="35726" hidden="1" xr:uid="{00000000-0005-0000-0000-00006A680000}"/>
    <cellStyle name="Comma [0] 9650" xfId="25670" hidden="1" xr:uid="{00000000-0005-0000-0000-00006B680000}"/>
    <cellStyle name="Comma [0] 9650" xfId="55057" hidden="1" xr:uid="{00000000-0005-0000-0000-00006C680000}"/>
    <cellStyle name="Comma [0] 9651" xfId="25776" hidden="1" xr:uid="{00000000-0005-0000-0000-00006D680000}"/>
    <cellStyle name="Comma [0] 9651" xfId="55163" hidden="1" xr:uid="{00000000-0005-0000-0000-00006E680000}"/>
    <cellStyle name="Comma [0] 9652" xfId="25778" hidden="1" xr:uid="{00000000-0005-0000-0000-00006F680000}"/>
    <cellStyle name="Comma [0] 9652" xfId="55165" hidden="1" xr:uid="{00000000-0005-0000-0000-000070680000}"/>
    <cellStyle name="Comma [0] 9653" xfId="25731" hidden="1" xr:uid="{00000000-0005-0000-0000-000071680000}"/>
    <cellStyle name="Comma [0] 9653" xfId="55118" hidden="1" xr:uid="{00000000-0005-0000-0000-000072680000}"/>
    <cellStyle name="Comma [0] 9654" xfId="25737" hidden="1" xr:uid="{00000000-0005-0000-0000-000073680000}"/>
    <cellStyle name="Comma [0] 9654" xfId="55124" hidden="1" xr:uid="{00000000-0005-0000-0000-000074680000}"/>
    <cellStyle name="Comma [0] 9655" xfId="25624" hidden="1" xr:uid="{00000000-0005-0000-0000-000075680000}"/>
    <cellStyle name="Comma [0] 9655" xfId="55011" hidden="1" xr:uid="{00000000-0005-0000-0000-000076680000}"/>
    <cellStyle name="Comma [0] 9656" xfId="25687" hidden="1" xr:uid="{00000000-0005-0000-0000-000077680000}"/>
    <cellStyle name="Comma [0] 9656" xfId="55074" hidden="1" xr:uid="{00000000-0005-0000-0000-000078680000}"/>
    <cellStyle name="Comma [0] 9657" xfId="25695" hidden="1" xr:uid="{00000000-0005-0000-0000-000079680000}"/>
    <cellStyle name="Comma [0] 9657" xfId="55082" hidden="1" xr:uid="{00000000-0005-0000-0000-00007A680000}"/>
    <cellStyle name="Comma [0] 9658" xfId="25784" hidden="1" xr:uid="{00000000-0005-0000-0000-00007B680000}"/>
    <cellStyle name="Comma [0] 9658" xfId="55171" hidden="1" xr:uid="{00000000-0005-0000-0000-00007C680000}"/>
    <cellStyle name="Comma [0] 9659" xfId="25698" hidden="1" xr:uid="{00000000-0005-0000-0000-00007D680000}"/>
    <cellStyle name="Comma [0] 9659" xfId="55085" hidden="1" xr:uid="{00000000-0005-0000-0000-00007E680000}"/>
    <cellStyle name="Comma [0] 966" xfId="6362" hidden="1" xr:uid="{00000000-0005-0000-0000-00007F680000}"/>
    <cellStyle name="Comma [0] 966" xfId="35750" hidden="1" xr:uid="{00000000-0005-0000-0000-000080680000}"/>
    <cellStyle name="Comma [0] 9660" xfId="25658" hidden="1" xr:uid="{00000000-0005-0000-0000-000081680000}"/>
    <cellStyle name="Comma [0] 9660" xfId="55045" hidden="1" xr:uid="{00000000-0005-0000-0000-000082680000}"/>
    <cellStyle name="Comma [0] 9661" xfId="25789" hidden="1" xr:uid="{00000000-0005-0000-0000-000083680000}"/>
    <cellStyle name="Comma [0] 9661" xfId="55176" hidden="1" xr:uid="{00000000-0005-0000-0000-000084680000}"/>
    <cellStyle name="Comma [0] 9662" xfId="25791" hidden="1" xr:uid="{00000000-0005-0000-0000-000085680000}"/>
    <cellStyle name="Comma [0] 9662" xfId="55178" hidden="1" xr:uid="{00000000-0005-0000-0000-000086680000}"/>
    <cellStyle name="Comma [0] 9663" xfId="25750" hidden="1" xr:uid="{00000000-0005-0000-0000-000087680000}"/>
    <cellStyle name="Comma [0] 9663" xfId="55137" hidden="1" xr:uid="{00000000-0005-0000-0000-000088680000}"/>
    <cellStyle name="Comma [0] 9664" xfId="25756" hidden="1" xr:uid="{00000000-0005-0000-0000-000089680000}"/>
    <cellStyle name="Comma [0] 9664" xfId="55143" hidden="1" xr:uid="{00000000-0005-0000-0000-00008A680000}"/>
    <cellStyle name="Comma [0] 9665" xfId="25657" hidden="1" xr:uid="{00000000-0005-0000-0000-00008B680000}"/>
    <cellStyle name="Comma [0] 9665" xfId="55044" hidden="1" xr:uid="{00000000-0005-0000-0000-00008C680000}"/>
    <cellStyle name="Comma [0] 9666" xfId="25738" hidden="1" xr:uid="{00000000-0005-0000-0000-00008D680000}"/>
    <cellStyle name="Comma [0] 9666" xfId="55125" hidden="1" xr:uid="{00000000-0005-0000-0000-00008E680000}"/>
    <cellStyle name="Comma [0] 9667" xfId="25717" hidden="1" xr:uid="{00000000-0005-0000-0000-00008F680000}"/>
    <cellStyle name="Comma [0] 9667" xfId="55104" hidden="1" xr:uid="{00000000-0005-0000-0000-000090680000}"/>
    <cellStyle name="Comma [0] 9668" xfId="25795" hidden="1" xr:uid="{00000000-0005-0000-0000-000091680000}"/>
    <cellStyle name="Comma [0] 9668" xfId="55182" hidden="1" xr:uid="{00000000-0005-0000-0000-000092680000}"/>
    <cellStyle name="Comma [0] 9669" xfId="25736" hidden="1" xr:uid="{00000000-0005-0000-0000-000093680000}"/>
    <cellStyle name="Comma [0] 9669" xfId="55123" hidden="1" xr:uid="{00000000-0005-0000-0000-000094680000}"/>
    <cellStyle name="Comma [0] 967" xfId="6328" hidden="1" xr:uid="{00000000-0005-0000-0000-000095680000}"/>
    <cellStyle name="Comma [0] 967" xfId="35716" hidden="1" xr:uid="{00000000-0005-0000-0000-000096680000}"/>
    <cellStyle name="Comma [0] 9670" xfId="25674" hidden="1" xr:uid="{00000000-0005-0000-0000-000097680000}"/>
    <cellStyle name="Comma [0] 9670" xfId="55061" hidden="1" xr:uid="{00000000-0005-0000-0000-000098680000}"/>
    <cellStyle name="Comma [0] 9671" xfId="25802" hidden="1" xr:uid="{00000000-0005-0000-0000-000099680000}"/>
    <cellStyle name="Comma [0] 9671" xfId="55189" hidden="1" xr:uid="{00000000-0005-0000-0000-00009A680000}"/>
    <cellStyle name="Comma [0] 9672" xfId="25804" hidden="1" xr:uid="{00000000-0005-0000-0000-00009B680000}"/>
    <cellStyle name="Comma [0] 9672" xfId="55191" hidden="1" xr:uid="{00000000-0005-0000-0000-00009C680000}"/>
    <cellStyle name="Comma [0] 9673" xfId="25768" hidden="1" xr:uid="{00000000-0005-0000-0000-00009D680000}"/>
    <cellStyle name="Comma [0] 9673" xfId="55155" hidden="1" xr:uid="{00000000-0005-0000-0000-00009E680000}"/>
    <cellStyle name="Comma [0] 9674" xfId="25773" hidden="1" xr:uid="{00000000-0005-0000-0000-00009F680000}"/>
    <cellStyle name="Comma [0] 9674" xfId="55160" hidden="1" xr:uid="{00000000-0005-0000-0000-0000A0680000}"/>
    <cellStyle name="Comma [0] 9675" xfId="25203" hidden="1" xr:uid="{00000000-0005-0000-0000-0000A1680000}"/>
    <cellStyle name="Comma [0] 9675" xfId="54590" hidden="1" xr:uid="{00000000-0005-0000-0000-0000A2680000}"/>
    <cellStyle name="Comma [0] 9676" xfId="25757" hidden="1" xr:uid="{00000000-0005-0000-0000-0000A3680000}"/>
    <cellStyle name="Comma [0] 9676" xfId="55144" hidden="1" xr:uid="{00000000-0005-0000-0000-0000A4680000}"/>
    <cellStyle name="Comma [0] 9677" xfId="25662" hidden="1" xr:uid="{00000000-0005-0000-0000-0000A5680000}"/>
    <cellStyle name="Comma [0] 9677" xfId="55049" hidden="1" xr:uid="{00000000-0005-0000-0000-0000A6680000}"/>
    <cellStyle name="Comma [0] 9678" xfId="25808" hidden="1" xr:uid="{00000000-0005-0000-0000-0000A7680000}"/>
    <cellStyle name="Comma [0] 9678" xfId="55195" hidden="1" xr:uid="{00000000-0005-0000-0000-0000A8680000}"/>
    <cellStyle name="Comma [0] 9679" xfId="25755" hidden="1" xr:uid="{00000000-0005-0000-0000-0000A9680000}"/>
    <cellStyle name="Comma [0] 9679" xfId="55142" hidden="1" xr:uid="{00000000-0005-0000-0000-0000AA680000}"/>
    <cellStyle name="Comma [0] 968" xfId="6300" hidden="1" xr:uid="{00000000-0005-0000-0000-0000AB680000}"/>
    <cellStyle name="Comma [0] 968" xfId="35688" hidden="1" xr:uid="{00000000-0005-0000-0000-0000AC680000}"/>
    <cellStyle name="Comma [0] 9680" xfId="25694" hidden="1" xr:uid="{00000000-0005-0000-0000-0000AD680000}"/>
    <cellStyle name="Comma [0] 9680" xfId="55081" hidden="1" xr:uid="{00000000-0005-0000-0000-0000AE680000}"/>
    <cellStyle name="Comma [0] 9681" xfId="25812" hidden="1" xr:uid="{00000000-0005-0000-0000-0000AF680000}"/>
    <cellStyle name="Comma [0] 9681" xfId="55199" hidden="1" xr:uid="{00000000-0005-0000-0000-0000B0680000}"/>
    <cellStyle name="Comma [0] 9682" xfId="25814" hidden="1" xr:uid="{00000000-0005-0000-0000-0000B1680000}"/>
    <cellStyle name="Comma [0] 9682" xfId="55201" hidden="1" xr:uid="{00000000-0005-0000-0000-0000B2680000}"/>
    <cellStyle name="Comma [0] 9683" xfId="25782" hidden="1" xr:uid="{00000000-0005-0000-0000-0000B3680000}"/>
    <cellStyle name="Comma [0] 9683" xfId="55169" hidden="1" xr:uid="{00000000-0005-0000-0000-0000B4680000}"/>
    <cellStyle name="Comma [0] 9684" xfId="25786" hidden="1" xr:uid="{00000000-0005-0000-0000-0000B5680000}"/>
    <cellStyle name="Comma [0] 9684" xfId="55173" hidden="1" xr:uid="{00000000-0005-0000-0000-0000B6680000}"/>
    <cellStyle name="Comma [0] 9685" xfId="25676" hidden="1" xr:uid="{00000000-0005-0000-0000-0000B7680000}"/>
    <cellStyle name="Comma [0] 9685" xfId="55063" hidden="1" xr:uid="{00000000-0005-0000-0000-0000B8680000}"/>
    <cellStyle name="Comma [0] 9686" xfId="25774" hidden="1" xr:uid="{00000000-0005-0000-0000-0000B9680000}"/>
    <cellStyle name="Comma [0] 9686" xfId="55161" hidden="1" xr:uid="{00000000-0005-0000-0000-0000BA680000}"/>
    <cellStyle name="Comma [0] 9687" xfId="25666" hidden="1" xr:uid="{00000000-0005-0000-0000-0000BB680000}"/>
    <cellStyle name="Comma [0] 9687" xfId="55053" hidden="1" xr:uid="{00000000-0005-0000-0000-0000BC680000}"/>
    <cellStyle name="Comma [0] 9688" xfId="25818" hidden="1" xr:uid="{00000000-0005-0000-0000-0000BD680000}"/>
    <cellStyle name="Comma [0] 9688" xfId="55205" hidden="1" xr:uid="{00000000-0005-0000-0000-0000BE680000}"/>
    <cellStyle name="Comma [0] 9689" xfId="25772" hidden="1" xr:uid="{00000000-0005-0000-0000-0000BF680000}"/>
    <cellStyle name="Comma [0] 9689" xfId="55159" hidden="1" xr:uid="{00000000-0005-0000-0000-0000C0680000}"/>
    <cellStyle name="Comma [0] 969" xfId="6367" hidden="1" xr:uid="{00000000-0005-0000-0000-0000C1680000}"/>
    <cellStyle name="Comma [0] 969" xfId="35755" hidden="1" xr:uid="{00000000-0005-0000-0000-0000C2680000}"/>
    <cellStyle name="Comma [0] 9690" xfId="25741" hidden="1" xr:uid="{00000000-0005-0000-0000-0000C3680000}"/>
    <cellStyle name="Comma [0] 9690" xfId="55128" hidden="1" xr:uid="{00000000-0005-0000-0000-0000C4680000}"/>
    <cellStyle name="Comma [0] 9691" xfId="25822" hidden="1" xr:uid="{00000000-0005-0000-0000-0000C5680000}"/>
    <cellStyle name="Comma [0] 9691" xfId="55209" hidden="1" xr:uid="{00000000-0005-0000-0000-0000C6680000}"/>
    <cellStyle name="Comma [0] 9692" xfId="25824" hidden="1" xr:uid="{00000000-0005-0000-0000-0000C7680000}"/>
    <cellStyle name="Comma [0] 9692" xfId="55211" hidden="1" xr:uid="{00000000-0005-0000-0000-0000C8680000}"/>
    <cellStyle name="Comma [0] 9693" xfId="25810" hidden="1" xr:uid="{00000000-0005-0000-0000-0000C9680000}"/>
    <cellStyle name="Comma [0] 9693" xfId="55197" hidden="1" xr:uid="{00000000-0005-0000-0000-0000CA680000}"/>
    <cellStyle name="Comma [0] 9694" xfId="25797" hidden="1" xr:uid="{00000000-0005-0000-0000-0000CB680000}"/>
    <cellStyle name="Comma [0] 9694" xfId="55184" hidden="1" xr:uid="{00000000-0005-0000-0000-0000CC680000}"/>
    <cellStyle name="Comma [0] 9695" xfId="25821" hidden="1" xr:uid="{00000000-0005-0000-0000-0000CD680000}"/>
    <cellStyle name="Comma [0] 9695" xfId="55208" hidden="1" xr:uid="{00000000-0005-0000-0000-0000CE680000}"/>
    <cellStyle name="Comma [0] 9696" xfId="25787" hidden="1" xr:uid="{00000000-0005-0000-0000-0000CF680000}"/>
    <cellStyle name="Comma [0] 9696" xfId="55174" hidden="1" xr:uid="{00000000-0005-0000-0000-0000D0680000}"/>
    <cellStyle name="Comma [0] 9697" xfId="25759" hidden="1" xr:uid="{00000000-0005-0000-0000-0000D1680000}"/>
    <cellStyle name="Comma [0] 9697" xfId="55146" hidden="1" xr:uid="{00000000-0005-0000-0000-0000D2680000}"/>
    <cellStyle name="Comma [0] 9698" xfId="25826" hidden="1" xr:uid="{00000000-0005-0000-0000-0000D3680000}"/>
    <cellStyle name="Comma [0] 9698" xfId="55213" hidden="1" xr:uid="{00000000-0005-0000-0000-0000D4680000}"/>
    <cellStyle name="Comma [0] 9699" xfId="25783" hidden="1" xr:uid="{00000000-0005-0000-0000-0000D5680000}"/>
    <cellStyle name="Comma [0] 9699" xfId="55170" hidden="1" xr:uid="{00000000-0005-0000-0000-0000D6680000}"/>
    <cellStyle name="Comma [0] 97" xfId="4643" hidden="1" xr:uid="{00000000-0005-0000-0000-0000D7680000}"/>
    <cellStyle name="Comma [0] 97" xfId="34031" hidden="1" xr:uid="{00000000-0005-0000-0000-0000D8680000}"/>
    <cellStyle name="Comma [0] 970" xfId="6324" hidden="1" xr:uid="{00000000-0005-0000-0000-0000D9680000}"/>
    <cellStyle name="Comma [0] 970" xfId="35712" hidden="1" xr:uid="{00000000-0005-0000-0000-0000DA680000}"/>
    <cellStyle name="Comma [0] 9700" xfId="25817" hidden="1" xr:uid="{00000000-0005-0000-0000-0000DB680000}"/>
    <cellStyle name="Comma [0] 9700" xfId="55204" hidden="1" xr:uid="{00000000-0005-0000-0000-0000DC680000}"/>
    <cellStyle name="Comma [0] 9701" xfId="25830" hidden="1" xr:uid="{00000000-0005-0000-0000-0000DD680000}"/>
    <cellStyle name="Comma [0] 9701" xfId="55217" hidden="1" xr:uid="{00000000-0005-0000-0000-0000DE680000}"/>
    <cellStyle name="Comma [0] 9702" xfId="25832" hidden="1" xr:uid="{00000000-0005-0000-0000-0000DF680000}"/>
    <cellStyle name="Comma [0] 9702" xfId="55219" hidden="1" xr:uid="{00000000-0005-0000-0000-0000E0680000}"/>
    <cellStyle name="Comma [0] 9703" xfId="25700" hidden="1" xr:uid="{00000000-0005-0000-0000-0000E1680000}"/>
    <cellStyle name="Comma [0] 9703" xfId="55087" hidden="1" xr:uid="{00000000-0005-0000-0000-0000E2680000}"/>
    <cellStyle name="Comma [0] 9704" xfId="25820" hidden="1" xr:uid="{00000000-0005-0000-0000-0000E3680000}"/>
    <cellStyle name="Comma [0] 9704" xfId="55207" hidden="1" xr:uid="{00000000-0005-0000-0000-0000E4680000}"/>
    <cellStyle name="Comma [0] 9705" xfId="25760" hidden="1" xr:uid="{00000000-0005-0000-0000-0000E5680000}"/>
    <cellStyle name="Comma [0] 9705" xfId="55147" hidden="1" xr:uid="{00000000-0005-0000-0000-0000E6680000}"/>
    <cellStyle name="Comma [0] 9706" xfId="25794" hidden="1" xr:uid="{00000000-0005-0000-0000-0000E7680000}"/>
    <cellStyle name="Comma [0] 9706" xfId="55181" hidden="1" xr:uid="{00000000-0005-0000-0000-0000E8680000}"/>
    <cellStyle name="Comma [0] 9707" xfId="25807" hidden="1" xr:uid="{00000000-0005-0000-0000-0000E9680000}"/>
    <cellStyle name="Comma [0] 9707" xfId="55194" hidden="1" xr:uid="{00000000-0005-0000-0000-0000EA680000}"/>
    <cellStyle name="Comma [0] 9708" xfId="25835" hidden="1" xr:uid="{00000000-0005-0000-0000-0000EB680000}"/>
    <cellStyle name="Comma [0] 9708" xfId="55222" hidden="1" xr:uid="{00000000-0005-0000-0000-0000EC680000}"/>
    <cellStyle name="Comma [0] 9709" xfId="25798" hidden="1" xr:uid="{00000000-0005-0000-0000-0000ED680000}"/>
    <cellStyle name="Comma [0] 9709" xfId="55185" hidden="1" xr:uid="{00000000-0005-0000-0000-0000EE680000}"/>
    <cellStyle name="Comma [0] 971" xfId="6358" hidden="1" xr:uid="{00000000-0005-0000-0000-0000EF680000}"/>
    <cellStyle name="Comma [0] 971" xfId="35746" hidden="1" xr:uid="{00000000-0005-0000-0000-0000F0680000}"/>
    <cellStyle name="Comma [0] 9710" xfId="25758" hidden="1" xr:uid="{00000000-0005-0000-0000-0000F1680000}"/>
    <cellStyle name="Comma [0] 9710" xfId="55145" hidden="1" xr:uid="{00000000-0005-0000-0000-0000F2680000}"/>
    <cellStyle name="Comma [0] 9711" xfId="25837" hidden="1" xr:uid="{00000000-0005-0000-0000-0000F3680000}"/>
    <cellStyle name="Comma [0] 9711" xfId="55224" hidden="1" xr:uid="{00000000-0005-0000-0000-0000F4680000}"/>
    <cellStyle name="Comma [0] 9712" xfId="25839" hidden="1" xr:uid="{00000000-0005-0000-0000-0000F5680000}"/>
    <cellStyle name="Comma [0] 9712" xfId="55226" hidden="1" xr:uid="{00000000-0005-0000-0000-0000F6680000}"/>
    <cellStyle name="Comma [0] 9713" xfId="22319" hidden="1" xr:uid="{00000000-0005-0000-0000-0000F7680000}"/>
    <cellStyle name="Comma [0] 9713" xfId="51706" hidden="1" xr:uid="{00000000-0005-0000-0000-0000F8680000}"/>
    <cellStyle name="Comma [0] 9714" xfId="22271" hidden="1" xr:uid="{00000000-0005-0000-0000-0000F9680000}"/>
    <cellStyle name="Comma [0] 9714" xfId="51658" hidden="1" xr:uid="{00000000-0005-0000-0000-0000FA680000}"/>
    <cellStyle name="Comma [0] 9715" xfId="22267" hidden="1" xr:uid="{00000000-0005-0000-0000-0000FB680000}"/>
    <cellStyle name="Comma [0] 9715" xfId="51654" hidden="1" xr:uid="{00000000-0005-0000-0000-0000FC680000}"/>
    <cellStyle name="Comma [0] 9716" xfId="25844" hidden="1" xr:uid="{00000000-0005-0000-0000-0000FD680000}"/>
    <cellStyle name="Comma [0] 9716" xfId="55231" hidden="1" xr:uid="{00000000-0005-0000-0000-0000FE680000}"/>
    <cellStyle name="Comma [0] 9717" xfId="25846" hidden="1" xr:uid="{00000000-0005-0000-0000-0000FF680000}"/>
    <cellStyle name="Comma [0] 9717" xfId="55233" hidden="1" xr:uid="{00000000-0005-0000-0000-000000690000}"/>
    <cellStyle name="Comma [0] 9718" xfId="22296" hidden="1" xr:uid="{00000000-0005-0000-0000-000001690000}"/>
    <cellStyle name="Comma [0] 9718" xfId="51683" hidden="1" xr:uid="{00000000-0005-0000-0000-000002690000}"/>
    <cellStyle name="Comma [0] 9719" xfId="25842" hidden="1" xr:uid="{00000000-0005-0000-0000-000003690000}"/>
    <cellStyle name="Comma [0] 9719" xfId="55229" hidden="1" xr:uid="{00000000-0005-0000-0000-000004690000}"/>
    <cellStyle name="Comma [0] 972" xfId="6371" hidden="1" xr:uid="{00000000-0005-0000-0000-000005690000}"/>
    <cellStyle name="Comma [0] 972" xfId="35759" hidden="1" xr:uid="{00000000-0005-0000-0000-000006690000}"/>
    <cellStyle name="Comma [0] 9720" xfId="25848" hidden="1" xr:uid="{00000000-0005-0000-0000-000007690000}"/>
    <cellStyle name="Comma [0] 9720" xfId="55235" hidden="1" xr:uid="{00000000-0005-0000-0000-000008690000}"/>
    <cellStyle name="Comma [0] 9721" xfId="25850" hidden="1" xr:uid="{00000000-0005-0000-0000-000009690000}"/>
    <cellStyle name="Comma [0] 9721" xfId="55237" hidden="1" xr:uid="{00000000-0005-0000-0000-00000A690000}"/>
    <cellStyle name="Comma [0] 9722" xfId="22337" hidden="1" xr:uid="{00000000-0005-0000-0000-00000B690000}"/>
    <cellStyle name="Comma [0] 9722" xfId="51724" hidden="1" xr:uid="{00000000-0005-0000-0000-00000C690000}"/>
    <cellStyle name="Comma [0] 9723" xfId="24887" hidden="1" xr:uid="{00000000-0005-0000-0000-00000D690000}"/>
    <cellStyle name="Comma [0] 9723" xfId="54274" hidden="1" xr:uid="{00000000-0005-0000-0000-00000E690000}"/>
    <cellStyle name="Comma [0] 9724" xfId="25861" hidden="1" xr:uid="{00000000-0005-0000-0000-00000F690000}"/>
    <cellStyle name="Comma [0] 9724" xfId="55248" hidden="1" xr:uid="{00000000-0005-0000-0000-000010690000}"/>
    <cellStyle name="Comma [0] 9725" xfId="25870" hidden="1" xr:uid="{00000000-0005-0000-0000-000011690000}"/>
    <cellStyle name="Comma [0] 9725" xfId="55257" hidden="1" xr:uid="{00000000-0005-0000-0000-000012690000}"/>
    <cellStyle name="Comma [0] 9726" xfId="25881" hidden="1" xr:uid="{00000000-0005-0000-0000-000013690000}"/>
    <cellStyle name="Comma [0] 9726" xfId="55268" hidden="1" xr:uid="{00000000-0005-0000-0000-000014690000}"/>
    <cellStyle name="Comma [0] 9727" xfId="25887" hidden="1" xr:uid="{00000000-0005-0000-0000-000015690000}"/>
    <cellStyle name="Comma [0] 9727" xfId="55274" hidden="1" xr:uid="{00000000-0005-0000-0000-000016690000}"/>
    <cellStyle name="Comma [0] 9728" xfId="25869" hidden="1" xr:uid="{00000000-0005-0000-0000-000017690000}"/>
    <cellStyle name="Comma [0] 9728" xfId="55256" hidden="1" xr:uid="{00000000-0005-0000-0000-000018690000}"/>
    <cellStyle name="Comma [0] 9729" xfId="25879" hidden="1" xr:uid="{00000000-0005-0000-0000-000019690000}"/>
    <cellStyle name="Comma [0] 9729" xfId="55266" hidden="1" xr:uid="{00000000-0005-0000-0000-00001A690000}"/>
    <cellStyle name="Comma [0] 973" xfId="6373" hidden="1" xr:uid="{00000000-0005-0000-0000-00001B690000}"/>
    <cellStyle name="Comma [0] 973" xfId="35761" hidden="1" xr:uid="{00000000-0005-0000-0000-00001C690000}"/>
    <cellStyle name="Comma [0] 9730" xfId="25899" hidden="1" xr:uid="{00000000-0005-0000-0000-00001D690000}"/>
    <cellStyle name="Comma [0] 9730" xfId="55286" hidden="1" xr:uid="{00000000-0005-0000-0000-00001E690000}"/>
    <cellStyle name="Comma [0] 9731" xfId="25901" hidden="1" xr:uid="{00000000-0005-0000-0000-00001F690000}"/>
    <cellStyle name="Comma [0] 9731" xfId="55288" hidden="1" xr:uid="{00000000-0005-0000-0000-000020690000}"/>
    <cellStyle name="Comma [0] 9732" xfId="25852" hidden="1" xr:uid="{00000000-0005-0000-0000-000021690000}"/>
    <cellStyle name="Comma [0] 9732" xfId="55239" hidden="1" xr:uid="{00000000-0005-0000-0000-000022690000}"/>
    <cellStyle name="Comma [0] 9733" xfId="23508" hidden="1" xr:uid="{00000000-0005-0000-0000-000023690000}"/>
    <cellStyle name="Comma [0] 9733" xfId="52895" hidden="1" xr:uid="{00000000-0005-0000-0000-000024690000}"/>
    <cellStyle name="Comma [0] 9734" xfId="25855" hidden="1" xr:uid="{00000000-0005-0000-0000-000025690000}"/>
    <cellStyle name="Comma [0] 9734" xfId="55242" hidden="1" xr:uid="{00000000-0005-0000-0000-000026690000}"/>
    <cellStyle name="Comma [0] 9735" xfId="22339" hidden="1" xr:uid="{00000000-0005-0000-0000-000027690000}"/>
    <cellStyle name="Comma [0] 9735" xfId="51726" hidden="1" xr:uid="{00000000-0005-0000-0000-000028690000}"/>
    <cellStyle name="Comma [0] 9736" xfId="22321" hidden="1" xr:uid="{00000000-0005-0000-0000-000029690000}"/>
    <cellStyle name="Comma [0] 9736" xfId="51708" hidden="1" xr:uid="{00000000-0005-0000-0000-00002A690000}"/>
    <cellStyle name="Comma [0] 9737" xfId="25906" hidden="1" xr:uid="{00000000-0005-0000-0000-00002B690000}"/>
    <cellStyle name="Comma [0] 9737" xfId="55293" hidden="1" xr:uid="{00000000-0005-0000-0000-00002C690000}"/>
    <cellStyle name="Comma [0] 9738" xfId="24888" hidden="1" xr:uid="{00000000-0005-0000-0000-00002D690000}"/>
    <cellStyle name="Comma [0] 9738" xfId="54275" hidden="1" xr:uid="{00000000-0005-0000-0000-00002E690000}"/>
    <cellStyle name="Comma [0] 9739" xfId="23722" hidden="1" xr:uid="{00000000-0005-0000-0000-00002F690000}"/>
    <cellStyle name="Comma [0] 9739" xfId="53109" hidden="1" xr:uid="{00000000-0005-0000-0000-000030690000}"/>
    <cellStyle name="Comma [0] 974" xfId="6241" hidden="1" xr:uid="{00000000-0005-0000-0000-000031690000}"/>
    <cellStyle name="Comma [0] 974" xfId="35629" hidden="1" xr:uid="{00000000-0005-0000-0000-000032690000}"/>
    <cellStyle name="Comma [0] 9740" xfId="25918" hidden="1" xr:uid="{00000000-0005-0000-0000-000033690000}"/>
    <cellStyle name="Comma [0] 9740" xfId="55305" hidden="1" xr:uid="{00000000-0005-0000-0000-000034690000}"/>
    <cellStyle name="Comma [0] 9741" xfId="25920" hidden="1" xr:uid="{00000000-0005-0000-0000-000035690000}"/>
    <cellStyle name="Comma [0] 9741" xfId="55307" hidden="1" xr:uid="{00000000-0005-0000-0000-000036690000}"/>
    <cellStyle name="Comma [0] 9742" xfId="25909" hidden="1" xr:uid="{00000000-0005-0000-0000-000037690000}"/>
    <cellStyle name="Comma [0] 9742" xfId="55296" hidden="1" xr:uid="{00000000-0005-0000-0000-000038690000}"/>
    <cellStyle name="Comma [0] 9743" xfId="25917" hidden="1" xr:uid="{00000000-0005-0000-0000-000039690000}"/>
    <cellStyle name="Comma [0] 9743" xfId="55304" hidden="1" xr:uid="{00000000-0005-0000-0000-00003A690000}"/>
    <cellStyle name="Comma [0] 9744" xfId="22338" hidden="1" xr:uid="{00000000-0005-0000-0000-00003B690000}"/>
    <cellStyle name="Comma [0] 9744" xfId="51725" hidden="1" xr:uid="{00000000-0005-0000-0000-00003C690000}"/>
    <cellStyle name="Comma [0] 9745" xfId="25903" hidden="1" xr:uid="{00000000-0005-0000-0000-00003D690000}"/>
    <cellStyle name="Comma [0] 9745" xfId="55290" hidden="1" xr:uid="{00000000-0005-0000-0000-00003E690000}"/>
    <cellStyle name="Comma [0] 9746" xfId="25936" hidden="1" xr:uid="{00000000-0005-0000-0000-00003F690000}"/>
    <cellStyle name="Comma [0] 9746" xfId="55323" hidden="1" xr:uid="{00000000-0005-0000-0000-000040690000}"/>
    <cellStyle name="Comma [0] 9747" xfId="25944" hidden="1" xr:uid="{00000000-0005-0000-0000-000041690000}"/>
    <cellStyle name="Comma [0] 9747" xfId="55331" hidden="1" xr:uid="{00000000-0005-0000-0000-000042690000}"/>
    <cellStyle name="Comma [0] 9748" xfId="25853" hidden="1" xr:uid="{00000000-0005-0000-0000-000043690000}"/>
    <cellStyle name="Comma [0] 9748" xfId="55240" hidden="1" xr:uid="{00000000-0005-0000-0000-000044690000}"/>
    <cellStyle name="Comma [0] 9749" xfId="25932" hidden="1" xr:uid="{00000000-0005-0000-0000-000045690000}"/>
    <cellStyle name="Comma [0] 9749" xfId="55319" hidden="1" xr:uid="{00000000-0005-0000-0000-000046690000}"/>
    <cellStyle name="Comma [0] 975" xfId="6361" hidden="1" xr:uid="{00000000-0005-0000-0000-000047690000}"/>
    <cellStyle name="Comma [0] 975" xfId="35749" hidden="1" xr:uid="{00000000-0005-0000-0000-000048690000}"/>
    <cellStyle name="Comma [0] 9750" xfId="25953" hidden="1" xr:uid="{00000000-0005-0000-0000-000049690000}"/>
    <cellStyle name="Comma [0] 9750" xfId="55340" hidden="1" xr:uid="{00000000-0005-0000-0000-00004A690000}"/>
    <cellStyle name="Comma [0] 9751" xfId="25955" hidden="1" xr:uid="{00000000-0005-0000-0000-00004B690000}"/>
    <cellStyle name="Comma [0] 9751" xfId="55342" hidden="1" xr:uid="{00000000-0005-0000-0000-00004C690000}"/>
    <cellStyle name="Comma [0] 9752" xfId="25914" hidden="1" xr:uid="{00000000-0005-0000-0000-00004D690000}"/>
    <cellStyle name="Comma [0] 9752" xfId="55301" hidden="1" xr:uid="{00000000-0005-0000-0000-00004E690000}"/>
    <cellStyle name="Comma [0] 9753" xfId="25859" hidden="1" xr:uid="{00000000-0005-0000-0000-00004F690000}"/>
    <cellStyle name="Comma [0] 9753" xfId="55246" hidden="1" xr:uid="{00000000-0005-0000-0000-000050690000}"/>
    <cellStyle name="Comma [0] 9754" xfId="25912" hidden="1" xr:uid="{00000000-0005-0000-0000-000051690000}"/>
    <cellStyle name="Comma [0] 9754" xfId="55299" hidden="1" xr:uid="{00000000-0005-0000-0000-000052690000}"/>
    <cellStyle name="Comma [0] 9755" xfId="25896" hidden="1" xr:uid="{00000000-0005-0000-0000-000053690000}"/>
    <cellStyle name="Comma [0] 9755" xfId="55283" hidden="1" xr:uid="{00000000-0005-0000-0000-000054690000}"/>
    <cellStyle name="Comma [0] 9756" xfId="25892" hidden="1" xr:uid="{00000000-0005-0000-0000-000055690000}"/>
    <cellStyle name="Comma [0] 9756" xfId="55279" hidden="1" xr:uid="{00000000-0005-0000-0000-000056690000}"/>
    <cellStyle name="Comma [0] 9757" xfId="25963" hidden="1" xr:uid="{00000000-0005-0000-0000-000057690000}"/>
    <cellStyle name="Comma [0] 9757" xfId="55350" hidden="1" xr:uid="{00000000-0005-0000-0000-000058690000}"/>
    <cellStyle name="Comma [0] 9758" xfId="22348" hidden="1" xr:uid="{00000000-0005-0000-0000-000059690000}"/>
    <cellStyle name="Comma [0] 9758" xfId="51735" hidden="1" xr:uid="{00000000-0005-0000-0000-00005A690000}"/>
    <cellStyle name="Comma [0] 9759" xfId="22269" hidden="1" xr:uid="{00000000-0005-0000-0000-00005B690000}"/>
    <cellStyle name="Comma [0] 9759" xfId="51656" hidden="1" xr:uid="{00000000-0005-0000-0000-00005C690000}"/>
    <cellStyle name="Comma [0] 976" xfId="6301" hidden="1" xr:uid="{00000000-0005-0000-0000-00005D690000}"/>
    <cellStyle name="Comma [0] 976" xfId="35689" hidden="1" xr:uid="{00000000-0005-0000-0000-00005E690000}"/>
    <cellStyle name="Comma [0] 9760" xfId="25971" hidden="1" xr:uid="{00000000-0005-0000-0000-00005F690000}"/>
    <cellStyle name="Comma [0] 9760" xfId="55358" hidden="1" xr:uid="{00000000-0005-0000-0000-000060690000}"/>
    <cellStyle name="Comma [0] 9761" xfId="25973" hidden="1" xr:uid="{00000000-0005-0000-0000-000061690000}"/>
    <cellStyle name="Comma [0] 9761" xfId="55360" hidden="1" xr:uid="{00000000-0005-0000-0000-000062690000}"/>
    <cellStyle name="Comma [0] 9762" xfId="25922" hidden="1" xr:uid="{00000000-0005-0000-0000-000063690000}"/>
    <cellStyle name="Comma [0] 9762" xfId="55309" hidden="1" xr:uid="{00000000-0005-0000-0000-000064690000}"/>
    <cellStyle name="Comma [0] 9763" xfId="25898" hidden="1" xr:uid="{00000000-0005-0000-0000-000065690000}"/>
    <cellStyle name="Comma [0] 9763" xfId="55285" hidden="1" xr:uid="{00000000-0005-0000-0000-000066690000}"/>
    <cellStyle name="Comma [0] 9764" xfId="25933" hidden="1" xr:uid="{00000000-0005-0000-0000-000067690000}"/>
    <cellStyle name="Comma [0] 9764" xfId="55320" hidden="1" xr:uid="{00000000-0005-0000-0000-000068690000}"/>
    <cellStyle name="Comma [0] 9765" xfId="25865" hidden="1" xr:uid="{00000000-0005-0000-0000-000069690000}"/>
    <cellStyle name="Comma [0] 9765" xfId="55252" hidden="1" xr:uid="{00000000-0005-0000-0000-00006A690000}"/>
    <cellStyle name="Comma [0] 9766" xfId="25935" hidden="1" xr:uid="{00000000-0005-0000-0000-00006B690000}"/>
    <cellStyle name="Comma [0] 9766" xfId="55322" hidden="1" xr:uid="{00000000-0005-0000-0000-00006C690000}"/>
    <cellStyle name="Comma [0] 9767" xfId="25980" hidden="1" xr:uid="{00000000-0005-0000-0000-00006D690000}"/>
    <cellStyle name="Comma [0] 9767" xfId="55367" hidden="1" xr:uid="{00000000-0005-0000-0000-00006E690000}"/>
    <cellStyle name="Comma [0] 9768" xfId="25923" hidden="1" xr:uid="{00000000-0005-0000-0000-00006F690000}"/>
    <cellStyle name="Comma [0] 9768" xfId="55310" hidden="1" xr:uid="{00000000-0005-0000-0000-000070690000}"/>
    <cellStyle name="Comma [0] 9769" xfId="25880" hidden="1" xr:uid="{00000000-0005-0000-0000-000071690000}"/>
    <cellStyle name="Comma [0] 9769" xfId="55267" hidden="1" xr:uid="{00000000-0005-0000-0000-000072690000}"/>
    <cellStyle name="Comma [0] 977" xfId="6335" hidden="1" xr:uid="{00000000-0005-0000-0000-000073690000}"/>
    <cellStyle name="Comma [0] 977" xfId="35723" hidden="1" xr:uid="{00000000-0005-0000-0000-000074690000}"/>
    <cellStyle name="Comma [0] 9770" xfId="25986" hidden="1" xr:uid="{00000000-0005-0000-0000-000075690000}"/>
    <cellStyle name="Comma [0] 9770" xfId="55373" hidden="1" xr:uid="{00000000-0005-0000-0000-000076690000}"/>
    <cellStyle name="Comma [0] 9771" xfId="25988" hidden="1" xr:uid="{00000000-0005-0000-0000-000077690000}"/>
    <cellStyle name="Comma [0] 9771" xfId="55375" hidden="1" xr:uid="{00000000-0005-0000-0000-000078690000}"/>
    <cellStyle name="Comma [0] 9772" xfId="25941" hidden="1" xr:uid="{00000000-0005-0000-0000-000079690000}"/>
    <cellStyle name="Comma [0] 9772" xfId="55328" hidden="1" xr:uid="{00000000-0005-0000-0000-00007A690000}"/>
    <cellStyle name="Comma [0] 9773" xfId="25947" hidden="1" xr:uid="{00000000-0005-0000-0000-00007B690000}"/>
    <cellStyle name="Comma [0] 9773" xfId="55334" hidden="1" xr:uid="{00000000-0005-0000-0000-00007C690000}"/>
    <cellStyle name="Comma [0] 9774" xfId="22287" hidden="1" xr:uid="{00000000-0005-0000-0000-00007D690000}"/>
    <cellStyle name="Comma [0] 9774" xfId="51674" hidden="1" xr:uid="{00000000-0005-0000-0000-00007E690000}"/>
    <cellStyle name="Comma [0] 9775" xfId="25897" hidden="1" xr:uid="{00000000-0005-0000-0000-00007F690000}"/>
    <cellStyle name="Comma [0] 9775" xfId="55284" hidden="1" xr:uid="{00000000-0005-0000-0000-000080690000}"/>
    <cellStyle name="Comma [0] 9776" xfId="25905" hidden="1" xr:uid="{00000000-0005-0000-0000-000081690000}"/>
    <cellStyle name="Comma [0] 9776" xfId="55292" hidden="1" xr:uid="{00000000-0005-0000-0000-000082690000}"/>
    <cellStyle name="Comma [0] 9777" xfId="25994" hidden="1" xr:uid="{00000000-0005-0000-0000-000083690000}"/>
    <cellStyle name="Comma [0] 9777" xfId="55381" hidden="1" xr:uid="{00000000-0005-0000-0000-000084690000}"/>
    <cellStyle name="Comma [0] 9778" xfId="25908" hidden="1" xr:uid="{00000000-0005-0000-0000-000085690000}"/>
    <cellStyle name="Comma [0] 9778" xfId="55295" hidden="1" xr:uid="{00000000-0005-0000-0000-000086690000}"/>
    <cellStyle name="Comma [0] 9779" xfId="25868" hidden="1" xr:uid="{00000000-0005-0000-0000-000087690000}"/>
    <cellStyle name="Comma [0] 9779" xfId="55255" hidden="1" xr:uid="{00000000-0005-0000-0000-000088690000}"/>
    <cellStyle name="Comma [0] 978" xfId="6348" hidden="1" xr:uid="{00000000-0005-0000-0000-000089690000}"/>
    <cellStyle name="Comma [0] 978" xfId="35736" hidden="1" xr:uid="{00000000-0005-0000-0000-00008A690000}"/>
    <cellStyle name="Comma [0] 9780" xfId="25999" hidden="1" xr:uid="{00000000-0005-0000-0000-00008B690000}"/>
    <cellStyle name="Comma [0] 9780" xfId="55386" hidden="1" xr:uid="{00000000-0005-0000-0000-00008C690000}"/>
    <cellStyle name="Comma [0] 9781" xfId="26001" hidden="1" xr:uid="{00000000-0005-0000-0000-00008D690000}"/>
    <cellStyle name="Comma [0] 9781" xfId="55388" hidden="1" xr:uid="{00000000-0005-0000-0000-00008E690000}"/>
    <cellStyle name="Comma [0] 9782" xfId="25960" hidden="1" xr:uid="{00000000-0005-0000-0000-00008F690000}"/>
    <cellStyle name="Comma [0] 9782" xfId="55347" hidden="1" xr:uid="{00000000-0005-0000-0000-000090690000}"/>
    <cellStyle name="Comma [0] 9783" xfId="25966" hidden="1" xr:uid="{00000000-0005-0000-0000-000091690000}"/>
    <cellStyle name="Comma [0] 9783" xfId="55353" hidden="1" xr:uid="{00000000-0005-0000-0000-000092690000}"/>
    <cellStyle name="Comma [0] 9784" xfId="25867" hidden="1" xr:uid="{00000000-0005-0000-0000-000093690000}"/>
    <cellStyle name="Comma [0] 9784" xfId="55254" hidden="1" xr:uid="{00000000-0005-0000-0000-000094690000}"/>
    <cellStyle name="Comma [0] 9785" xfId="25948" hidden="1" xr:uid="{00000000-0005-0000-0000-000095690000}"/>
    <cellStyle name="Comma [0] 9785" xfId="55335" hidden="1" xr:uid="{00000000-0005-0000-0000-000096690000}"/>
    <cellStyle name="Comma [0] 9786" xfId="25927" hidden="1" xr:uid="{00000000-0005-0000-0000-000097690000}"/>
    <cellStyle name="Comma [0] 9786" xfId="55314" hidden="1" xr:uid="{00000000-0005-0000-0000-000098690000}"/>
    <cellStyle name="Comma [0] 9787" xfId="26005" hidden="1" xr:uid="{00000000-0005-0000-0000-000099690000}"/>
    <cellStyle name="Comma [0] 9787" xfId="55392" hidden="1" xr:uid="{00000000-0005-0000-0000-00009A690000}"/>
    <cellStyle name="Comma [0] 9788" xfId="25946" hidden="1" xr:uid="{00000000-0005-0000-0000-00009B690000}"/>
    <cellStyle name="Comma [0] 9788" xfId="55333" hidden="1" xr:uid="{00000000-0005-0000-0000-00009C690000}"/>
    <cellStyle name="Comma [0] 9789" xfId="25884" hidden="1" xr:uid="{00000000-0005-0000-0000-00009D690000}"/>
    <cellStyle name="Comma [0] 9789" xfId="55271" hidden="1" xr:uid="{00000000-0005-0000-0000-00009E690000}"/>
    <cellStyle name="Comma [0] 979" xfId="6376" hidden="1" xr:uid="{00000000-0005-0000-0000-00009F690000}"/>
    <cellStyle name="Comma [0] 979" xfId="35764" hidden="1" xr:uid="{00000000-0005-0000-0000-0000A0690000}"/>
    <cellStyle name="Comma [0] 9790" xfId="26012" hidden="1" xr:uid="{00000000-0005-0000-0000-0000A1690000}"/>
    <cellStyle name="Comma [0] 9790" xfId="55399" hidden="1" xr:uid="{00000000-0005-0000-0000-0000A2690000}"/>
    <cellStyle name="Comma [0] 9791" xfId="26014" hidden="1" xr:uid="{00000000-0005-0000-0000-0000A3690000}"/>
    <cellStyle name="Comma [0] 9791" xfId="55401" hidden="1" xr:uid="{00000000-0005-0000-0000-0000A4690000}"/>
    <cellStyle name="Comma [0] 9792" xfId="25978" hidden="1" xr:uid="{00000000-0005-0000-0000-0000A5690000}"/>
    <cellStyle name="Comma [0] 9792" xfId="55365" hidden="1" xr:uid="{00000000-0005-0000-0000-0000A6690000}"/>
    <cellStyle name="Comma [0] 9793" xfId="25983" hidden="1" xr:uid="{00000000-0005-0000-0000-0000A7690000}"/>
    <cellStyle name="Comma [0] 9793" xfId="55370" hidden="1" xr:uid="{00000000-0005-0000-0000-0000A8690000}"/>
    <cellStyle name="Comma [0] 9794" xfId="22334" hidden="1" xr:uid="{00000000-0005-0000-0000-0000A9690000}"/>
    <cellStyle name="Comma [0] 9794" xfId="51721" hidden="1" xr:uid="{00000000-0005-0000-0000-0000AA690000}"/>
    <cellStyle name="Comma [0] 9795" xfId="25967" hidden="1" xr:uid="{00000000-0005-0000-0000-0000AB690000}"/>
    <cellStyle name="Comma [0] 9795" xfId="55354" hidden="1" xr:uid="{00000000-0005-0000-0000-0000AC690000}"/>
    <cellStyle name="Comma [0] 9796" xfId="25872" hidden="1" xr:uid="{00000000-0005-0000-0000-0000AD690000}"/>
    <cellStyle name="Comma [0] 9796" xfId="55259" hidden="1" xr:uid="{00000000-0005-0000-0000-0000AE690000}"/>
    <cellStyle name="Comma [0] 9797" xfId="26018" hidden="1" xr:uid="{00000000-0005-0000-0000-0000AF690000}"/>
    <cellStyle name="Comma [0] 9797" xfId="55405" hidden="1" xr:uid="{00000000-0005-0000-0000-0000B0690000}"/>
    <cellStyle name="Comma [0] 9798" xfId="25965" hidden="1" xr:uid="{00000000-0005-0000-0000-0000B1690000}"/>
    <cellStyle name="Comma [0] 9798" xfId="55352" hidden="1" xr:uid="{00000000-0005-0000-0000-0000B2690000}"/>
    <cellStyle name="Comma [0] 9799" xfId="25904" hidden="1" xr:uid="{00000000-0005-0000-0000-0000B3690000}"/>
    <cellStyle name="Comma [0] 9799" xfId="55291" hidden="1" xr:uid="{00000000-0005-0000-0000-0000B4690000}"/>
    <cellStyle name="Comma [0] 98" xfId="4603" hidden="1" xr:uid="{00000000-0005-0000-0000-0000B5690000}"/>
    <cellStyle name="Comma [0] 98" xfId="33991" hidden="1" xr:uid="{00000000-0005-0000-0000-0000B6690000}"/>
    <cellStyle name="Comma [0] 980" xfId="6339" hidden="1" xr:uid="{00000000-0005-0000-0000-0000B7690000}"/>
    <cellStyle name="Comma [0] 980" xfId="35727" hidden="1" xr:uid="{00000000-0005-0000-0000-0000B8690000}"/>
    <cellStyle name="Comma [0] 9800" xfId="26022" hidden="1" xr:uid="{00000000-0005-0000-0000-0000B9690000}"/>
    <cellStyle name="Comma [0] 9800" xfId="55409" hidden="1" xr:uid="{00000000-0005-0000-0000-0000BA690000}"/>
    <cellStyle name="Comma [0] 9801" xfId="26024" hidden="1" xr:uid="{00000000-0005-0000-0000-0000BB690000}"/>
    <cellStyle name="Comma [0] 9801" xfId="55411" hidden="1" xr:uid="{00000000-0005-0000-0000-0000BC690000}"/>
    <cellStyle name="Comma [0] 9802" xfId="25992" hidden="1" xr:uid="{00000000-0005-0000-0000-0000BD690000}"/>
    <cellStyle name="Comma [0] 9802" xfId="55379" hidden="1" xr:uid="{00000000-0005-0000-0000-0000BE690000}"/>
    <cellStyle name="Comma [0] 9803" xfId="25996" hidden="1" xr:uid="{00000000-0005-0000-0000-0000BF690000}"/>
    <cellStyle name="Comma [0] 9803" xfId="55383" hidden="1" xr:uid="{00000000-0005-0000-0000-0000C0690000}"/>
    <cellStyle name="Comma [0] 9804" xfId="25886" hidden="1" xr:uid="{00000000-0005-0000-0000-0000C1690000}"/>
    <cellStyle name="Comma [0] 9804" xfId="55273" hidden="1" xr:uid="{00000000-0005-0000-0000-0000C2690000}"/>
    <cellStyle name="Comma [0] 9805" xfId="25984" hidden="1" xr:uid="{00000000-0005-0000-0000-0000C3690000}"/>
    <cellStyle name="Comma [0] 9805" xfId="55371" hidden="1" xr:uid="{00000000-0005-0000-0000-0000C4690000}"/>
    <cellStyle name="Comma [0] 9806" xfId="25876" hidden="1" xr:uid="{00000000-0005-0000-0000-0000C5690000}"/>
    <cellStyle name="Comma [0] 9806" xfId="55263" hidden="1" xr:uid="{00000000-0005-0000-0000-0000C6690000}"/>
    <cellStyle name="Comma [0] 9807" xfId="26028" hidden="1" xr:uid="{00000000-0005-0000-0000-0000C7690000}"/>
    <cellStyle name="Comma [0] 9807" xfId="55415" hidden="1" xr:uid="{00000000-0005-0000-0000-0000C8690000}"/>
    <cellStyle name="Comma [0] 9808" xfId="25982" hidden="1" xr:uid="{00000000-0005-0000-0000-0000C9690000}"/>
    <cellStyle name="Comma [0] 9808" xfId="55369" hidden="1" xr:uid="{00000000-0005-0000-0000-0000CA690000}"/>
    <cellStyle name="Comma [0] 9809" xfId="25951" hidden="1" xr:uid="{00000000-0005-0000-0000-0000CB690000}"/>
    <cellStyle name="Comma [0] 9809" xfId="55338" hidden="1" xr:uid="{00000000-0005-0000-0000-0000CC690000}"/>
    <cellStyle name="Comma [0] 981" xfId="6299" hidden="1" xr:uid="{00000000-0005-0000-0000-0000CD690000}"/>
    <cellStyle name="Comma [0] 981" xfId="35687" hidden="1" xr:uid="{00000000-0005-0000-0000-0000CE690000}"/>
    <cellStyle name="Comma [0] 9810" xfId="26032" hidden="1" xr:uid="{00000000-0005-0000-0000-0000CF690000}"/>
    <cellStyle name="Comma [0] 9810" xfId="55419" hidden="1" xr:uid="{00000000-0005-0000-0000-0000D0690000}"/>
    <cellStyle name="Comma [0] 9811" xfId="26034" hidden="1" xr:uid="{00000000-0005-0000-0000-0000D1690000}"/>
    <cellStyle name="Comma [0] 9811" xfId="55421" hidden="1" xr:uid="{00000000-0005-0000-0000-0000D2690000}"/>
    <cellStyle name="Comma [0] 9812" xfId="26020" hidden="1" xr:uid="{00000000-0005-0000-0000-0000D3690000}"/>
    <cellStyle name="Comma [0] 9812" xfId="55407" hidden="1" xr:uid="{00000000-0005-0000-0000-0000D4690000}"/>
    <cellStyle name="Comma [0] 9813" xfId="26007" hidden="1" xr:uid="{00000000-0005-0000-0000-0000D5690000}"/>
    <cellStyle name="Comma [0] 9813" xfId="55394" hidden="1" xr:uid="{00000000-0005-0000-0000-0000D6690000}"/>
    <cellStyle name="Comma [0] 9814" xfId="26031" hidden="1" xr:uid="{00000000-0005-0000-0000-0000D7690000}"/>
    <cellStyle name="Comma [0] 9814" xfId="55418" hidden="1" xr:uid="{00000000-0005-0000-0000-0000D8690000}"/>
    <cellStyle name="Comma [0] 9815" xfId="25997" hidden="1" xr:uid="{00000000-0005-0000-0000-0000D9690000}"/>
    <cellStyle name="Comma [0] 9815" xfId="55384" hidden="1" xr:uid="{00000000-0005-0000-0000-0000DA690000}"/>
    <cellStyle name="Comma [0] 9816" xfId="25969" hidden="1" xr:uid="{00000000-0005-0000-0000-0000DB690000}"/>
    <cellStyle name="Comma [0] 9816" xfId="55356" hidden="1" xr:uid="{00000000-0005-0000-0000-0000DC690000}"/>
    <cellStyle name="Comma [0] 9817" xfId="26036" hidden="1" xr:uid="{00000000-0005-0000-0000-0000DD690000}"/>
    <cellStyle name="Comma [0] 9817" xfId="55423" hidden="1" xr:uid="{00000000-0005-0000-0000-0000DE690000}"/>
    <cellStyle name="Comma [0] 9818" xfId="25993" hidden="1" xr:uid="{00000000-0005-0000-0000-0000DF690000}"/>
    <cellStyle name="Comma [0] 9818" xfId="55380" hidden="1" xr:uid="{00000000-0005-0000-0000-0000E0690000}"/>
    <cellStyle name="Comma [0] 9819" xfId="26027" hidden="1" xr:uid="{00000000-0005-0000-0000-0000E1690000}"/>
    <cellStyle name="Comma [0] 9819" xfId="55414" hidden="1" xr:uid="{00000000-0005-0000-0000-0000E2690000}"/>
    <cellStyle name="Comma [0] 982" xfId="6378" hidden="1" xr:uid="{00000000-0005-0000-0000-0000E3690000}"/>
    <cellStyle name="Comma [0] 982" xfId="35766" hidden="1" xr:uid="{00000000-0005-0000-0000-0000E4690000}"/>
    <cellStyle name="Comma [0] 9820" xfId="26040" hidden="1" xr:uid="{00000000-0005-0000-0000-0000E5690000}"/>
    <cellStyle name="Comma [0] 9820" xfId="55427" hidden="1" xr:uid="{00000000-0005-0000-0000-0000E6690000}"/>
    <cellStyle name="Comma [0] 9821" xfId="26042" hidden="1" xr:uid="{00000000-0005-0000-0000-0000E7690000}"/>
    <cellStyle name="Comma [0] 9821" xfId="55429" hidden="1" xr:uid="{00000000-0005-0000-0000-0000E8690000}"/>
    <cellStyle name="Comma [0] 9822" xfId="25910" hidden="1" xr:uid="{00000000-0005-0000-0000-0000E9690000}"/>
    <cellStyle name="Comma [0] 9822" xfId="55297" hidden="1" xr:uid="{00000000-0005-0000-0000-0000EA690000}"/>
    <cellStyle name="Comma [0] 9823" xfId="26030" hidden="1" xr:uid="{00000000-0005-0000-0000-0000EB690000}"/>
    <cellStyle name="Comma [0] 9823" xfId="55417" hidden="1" xr:uid="{00000000-0005-0000-0000-0000EC690000}"/>
    <cellStyle name="Comma [0] 9824" xfId="25970" hidden="1" xr:uid="{00000000-0005-0000-0000-0000ED690000}"/>
    <cellStyle name="Comma [0] 9824" xfId="55357" hidden="1" xr:uid="{00000000-0005-0000-0000-0000EE690000}"/>
    <cellStyle name="Comma [0] 9825" xfId="26004" hidden="1" xr:uid="{00000000-0005-0000-0000-0000EF690000}"/>
    <cellStyle name="Comma [0] 9825" xfId="55391" hidden="1" xr:uid="{00000000-0005-0000-0000-0000F0690000}"/>
    <cellStyle name="Comma [0] 9826" xfId="26017" hidden="1" xr:uid="{00000000-0005-0000-0000-0000F1690000}"/>
    <cellStyle name="Comma [0] 9826" xfId="55404" hidden="1" xr:uid="{00000000-0005-0000-0000-0000F2690000}"/>
    <cellStyle name="Comma [0] 9827" xfId="26045" hidden="1" xr:uid="{00000000-0005-0000-0000-0000F3690000}"/>
    <cellStyle name="Comma [0] 9827" xfId="55432" hidden="1" xr:uid="{00000000-0005-0000-0000-0000F4690000}"/>
    <cellStyle name="Comma [0] 9828" xfId="26008" hidden="1" xr:uid="{00000000-0005-0000-0000-0000F5690000}"/>
    <cellStyle name="Comma [0] 9828" xfId="55395" hidden="1" xr:uid="{00000000-0005-0000-0000-0000F6690000}"/>
    <cellStyle name="Comma [0] 9829" xfId="25968" hidden="1" xr:uid="{00000000-0005-0000-0000-0000F7690000}"/>
    <cellStyle name="Comma [0] 9829" xfId="55355" hidden="1" xr:uid="{00000000-0005-0000-0000-0000F8690000}"/>
    <cellStyle name="Comma [0] 983" xfId="6380" hidden="1" xr:uid="{00000000-0005-0000-0000-0000F9690000}"/>
    <cellStyle name="Comma [0] 983" xfId="35768" hidden="1" xr:uid="{00000000-0005-0000-0000-0000FA690000}"/>
    <cellStyle name="Comma [0] 9830" xfId="26047" hidden="1" xr:uid="{00000000-0005-0000-0000-0000FB690000}"/>
    <cellStyle name="Comma [0] 9830" xfId="55434" hidden="1" xr:uid="{00000000-0005-0000-0000-0000FC690000}"/>
    <cellStyle name="Comma [0] 9831" xfId="26049" hidden="1" xr:uid="{00000000-0005-0000-0000-0000FD690000}"/>
    <cellStyle name="Comma [0] 9831" xfId="55436" hidden="1" xr:uid="{00000000-0005-0000-0000-0000FE690000}"/>
    <cellStyle name="Comma [0] 9832" xfId="26106" hidden="1" xr:uid="{00000000-0005-0000-0000-0000FF690000}"/>
    <cellStyle name="Comma [0] 9832" xfId="55493" hidden="1" xr:uid="{00000000-0005-0000-0000-0000006A0000}"/>
    <cellStyle name="Comma [0] 9833" xfId="26125" hidden="1" xr:uid="{00000000-0005-0000-0000-0000016A0000}"/>
    <cellStyle name="Comma [0] 9833" xfId="55512" hidden="1" xr:uid="{00000000-0005-0000-0000-0000026A0000}"/>
    <cellStyle name="Comma [0] 9834" xfId="26132" hidden="1" xr:uid="{00000000-0005-0000-0000-0000036A0000}"/>
    <cellStyle name="Comma [0] 9834" xfId="55519" hidden="1" xr:uid="{00000000-0005-0000-0000-0000046A0000}"/>
    <cellStyle name="Comma [0] 9835" xfId="26139" hidden="1" xr:uid="{00000000-0005-0000-0000-0000056A0000}"/>
    <cellStyle name="Comma [0] 9835" xfId="55526" hidden="1" xr:uid="{00000000-0005-0000-0000-0000066A0000}"/>
    <cellStyle name="Comma [0] 9836" xfId="26144" hidden="1" xr:uid="{00000000-0005-0000-0000-0000076A0000}"/>
    <cellStyle name="Comma [0] 9836" xfId="55531" hidden="1" xr:uid="{00000000-0005-0000-0000-0000086A0000}"/>
    <cellStyle name="Comma [0] 9837" xfId="26131" hidden="1" xr:uid="{00000000-0005-0000-0000-0000096A0000}"/>
    <cellStyle name="Comma [0] 9837" xfId="55518" hidden="1" xr:uid="{00000000-0005-0000-0000-00000A6A0000}"/>
    <cellStyle name="Comma [0] 9838" xfId="26136" hidden="1" xr:uid="{00000000-0005-0000-0000-00000B6A0000}"/>
    <cellStyle name="Comma [0] 9838" xfId="55523" hidden="1" xr:uid="{00000000-0005-0000-0000-00000C6A0000}"/>
    <cellStyle name="Comma [0] 9839" xfId="26148" hidden="1" xr:uid="{00000000-0005-0000-0000-00000D6A0000}"/>
    <cellStyle name="Comma [0] 9839" xfId="55535" hidden="1" xr:uid="{00000000-0005-0000-0000-00000E6A0000}"/>
    <cellStyle name="Comma [0] 984" xfId="3011" hidden="1" xr:uid="{00000000-0005-0000-0000-00000F6A0000}"/>
    <cellStyle name="Comma [0] 984" xfId="32400" hidden="1" xr:uid="{00000000-0005-0000-0000-0000106A0000}"/>
    <cellStyle name="Comma [0] 9840" xfId="26150" hidden="1" xr:uid="{00000000-0005-0000-0000-0000116A0000}"/>
    <cellStyle name="Comma [0] 9840" xfId="55537" hidden="1" xr:uid="{00000000-0005-0000-0000-0000126A0000}"/>
    <cellStyle name="Comma [0] 9841" xfId="26121" hidden="1" xr:uid="{00000000-0005-0000-0000-0000136A0000}"/>
    <cellStyle name="Comma [0] 9841" xfId="55508" hidden="1" xr:uid="{00000000-0005-0000-0000-0000146A0000}"/>
    <cellStyle name="Comma [0] 9842" xfId="26110" hidden="1" xr:uid="{00000000-0005-0000-0000-0000156A0000}"/>
    <cellStyle name="Comma [0] 9842" xfId="55497" hidden="1" xr:uid="{00000000-0005-0000-0000-0000166A0000}"/>
    <cellStyle name="Comma [0] 9843" xfId="26161" hidden="1" xr:uid="{00000000-0005-0000-0000-0000176A0000}"/>
    <cellStyle name="Comma [0] 9843" xfId="55548" hidden="1" xr:uid="{00000000-0005-0000-0000-0000186A0000}"/>
    <cellStyle name="Comma [0] 9844" xfId="26170" hidden="1" xr:uid="{00000000-0005-0000-0000-0000196A0000}"/>
    <cellStyle name="Comma [0] 9844" xfId="55557" hidden="1" xr:uid="{00000000-0005-0000-0000-00001A6A0000}"/>
    <cellStyle name="Comma [0] 9845" xfId="26181" hidden="1" xr:uid="{00000000-0005-0000-0000-00001B6A0000}"/>
    <cellStyle name="Comma [0] 9845" xfId="55568" hidden="1" xr:uid="{00000000-0005-0000-0000-00001C6A0000}"/>
    <cellStyle name="Comma [0] 9846" xfId="26187" hidden="1" xr:uid="{00000000-0005-0000-0000-00001D6A0000}"/>
    <cellStyle name="Comma [0] 9846" xfId="55574" hidden="1" xr:uid="{00000000-0005-0000-0000-00001E6A0000}"/>
    <cellStyle name="Comma [0] 9847" xfId="26169" hidden="1" xr:uid="{00000000-0005-0000-0000-00001F6A0000}"/>
    <cellStyle name="Comma [0] 9847" xfId="55556" hidden="1" xr:uid="{00000000-0005-0000-0000-0000206A0000}"/>
    <cellStyle name="Comma [0] 9848" xfId="26179" hidden="1" xr:uid="{00000000-0005-0000-0000-0000216A0000}"/>
    <cellStyle name="Comma [0] 9848" xfId="55566" hidden="1" xr:uid="{00000000-0005-0000-0000-0000226A0000}"/>
    <cellStyle name="Comma [0] 9849" xfId="26199" hidden="1" xr:uid="{00000000-0005-0000-0000-0000236A0000}"/>
    <cellStyle name="Comma [0] 9849" xfId="55586" hidden="1" xr:uid="{00000000-0005-0000-0000-0000246A0000}"/>
    <cellStyle name="Comma [0] 985" xfId="3016" hidden="1" xr:uid="{00000000-0005-0000-0000-0000256A0000}"/>
    <cellStyle name="Comma [0] 985" xfId="32405" hidden="1" xr:uid="{00000000-0005-0000-0000-0000266A0000}"/>
    <cellStyle name="Comma [0] 9850" xfId="26201" hidden="1" xr:uid="{00000000-0005-0000-0000-0000276A0000}"/>
    <cellStyle name="Comma [0] 9850" xfId="55588" hidden="1" xr:uid="{00000000-0005-0000-0000-0000286A0000}"/>
    <cellStyle name="Comma [0] 9851" xfId="26152" hidden="1" xr:uid="{00000000-0005-0000-0000-0000296A0000}"/>
    <cellStyle name="Comma [0] 9851" xfId="55539" hidden="1" xr:uid="{00000000-0005-0000-0000-00002A6A0000}"/>
    <cellStyle name="Comma [0] 9852" xfId="26113" hidden="1" xr:uid="{00000000-0005-0000-0000-00002B6A0000}"/>
    <cellStyle name="Comma [0] 9852" xfId="55500" hidden="1" xr:uid="{00000000-0005-0000-0000-00002C6A0000}"/>
    <cellStyle name="Comma [0] 9853" xfId="26155" hidden="1" xr:uid="{00000000-0005-0000-0000-00002D6A0000}"/>
    <cellStyle name="Comma [0] 9853" xfId="55542" hidden="1" xr:uid="{00000000-0005-0000-0000-00002E6A0000}"/>
    <cellStyle name="Comma [0] 9854" xfId="26118" hidden="1" xr:uid="{00000000-0005-0000-0000-00002F6A0000}"/>
    <cellStyle name="Comma [0] 9854" xfId="55505" hidden="1" xr:uid="{00000000-0005-0000-0000-0000306A0000}"/>
    <cellStyle name="Comma [0] 9855" xfId="26120" hidden="1" xr:uid="{00000000-0005-0000-0000-0000316A0000}"/>
    <cellStyle name="Comma [0] 9855" xfId="55507" hidden="1" xr:uid="{00000000-0005-0000-0000-0000326A0000}"/>
    <cellStyle name="Comma [0] 9856" xfId="26206" hidden="1" xr:uid="{00000000-0005-0000-0000-0000336A0000}"/>
    <cellStyle name="Comma [0] 9856" xfId="55593" hidden="1" xr:uid="{00000000-0005-0000-0000-0000346A0000}"/>
    <cellStyle name="Comma [0] 9857" xfId="26109" hidden="1" xr:uid="{00000000-0005-0000-0000-0000356A0000}"/>
    <cellStyle name="Comma [0] 9857" xfId="55496" hidden="1" xr:uid="{00000000-0005-0000-0000-0000366A0000}"/>
    <cellStyle name="Comma [0] 9858" xfId="26117" hidden="1" xr:uid="{00000000-0005-0000-0000-0000376A0000}"/>
    <cellStyle name="Comma [0] 9858" xfId="55504" hidden="1" xr:uid="{00000000-0005-0000-0000-0000386A0000}"/>
    <cellStyle name="Comma [0] 9859" xfId="26218" hidden="1" xr:uid="{00000000-0005-0000-0000-0000396A0000}"/>
    <cellStyle name="Comma [0] 9859" xfId="55605" hidden="1" xr:uid="{00000000-0005-0000-0000-00003A6A0000}"/>
    <cellStyle name="Comma [0] 986" xfId="3009" hidden="1" xr:uid="{00000000-0005-0000-0000-00003B6A0000}"/>
    <cellStyle name="Comma [0] 986" xfId="32398" hidden="1" xr:uid="{00000000-0005-0000-0000-00003C6A0000}"/>
    <cellStyle name="Comma [0] 9860" xfId="26220" hidden="1" xr:uid="{00000000-0005-0000-0000-00003D6A0000}"/>
    <cellStyle name="Comma [0] 9860" xfId="55607" hidden="1" xr:uid="{00000000-0005-0000-0000-00003E6A0000}"/>
    <cellStyle name="Comma [0] 9861" xfId="26209" hidden="1" xr:uid="{00000000-0005-0000-0000-00003F6A0000}"/>
    <cellStyle name="Comma [0] 9861" xfId="55596" hidden="1" xr:uid="{00000000-0005-0000-0000-0000406A0000}"/>
    <cellStyle name="Comma [0] 9862" xfId="26217" hidden="1" xr:uid="{00000000-0005-0000-0000-0000416A0000}"/>
    <cellStyle name="Comma [0] 9862" xfId="55604" hidden="1" xr:uid="{00000000-0005-0000-0000-0000426A0000}"/>
    <cellStyle name="Comma [0] 9863" xfId="26115" hidden="1" xr:uid="{00000000-0005-0000-0000-0000436A0000}"/>
    <cellStyle name="Comma [0] 9863" xfId="55502" hidden="1" xr:uid="{00000000-0005-0000-0000-0000446A0000}"/>
    <cellStyle name="Comma [0] 9864" xfId="26203" hidden="1" xr:uid="{00000000-0005-0000-0000-0000456A0000}"/>
    <cellStyle name="Comma [0] 9864" xfId="55590" hidden="1" xr:uid="{00000000-0005-0000-0000-0000466A0000}"/>
    <cellStyle name="Comma [0] 9865" xfId="26236" hidden="1" xr:uid="{00000000-0005-0000-0000-0000476A0000}"/>
    <cellStyle name="Comma [0] 9865" xfId="55623" hidden="1" xr:uid="{00000000-0005-0000-0000-0000486A0000}"/>
    <cellStyle name="Comma [0] 9866" xfId="26244" hidden="1" xr:uid="{00000000-0005-0000-0000-0000496A0000}"/>
    <cellStyle name="Comma [0] 9866" xfId="55631" hidden="1" xr:uid="{00000000-0005-0000-0000-00004A6A0000}"/>
    <cellStyle name="Comma [0] 9867" xfId="26153" hidden="1" xr:uid="{00000000-0005-0000-0000-00004B6A0000}"/>
    <cellStyle name="Comma [0] 9867" xfId="55540" hidden="1" xr:uid="{00000000-0005-0000-0000-00004C6A0000}"/>
    <cellStyle name="Comma [0] 9868" xfId="26232" hidden="1" xr:uid="{00000000-0005-0000-0000-00004D6A0000}"/>
    <cellStyle name="Comma [0] 9868" xfId="55619" hidden="1" xr:uid="{00000000-0005-0000-0000-00004E6A0000}"/>
    <cellStyle name="Comma [0] 9869" xfId="26253" hidden="1" xr:uid="{00000000-0005-0000-0000-00004F6A0000}"/>
    <cellStyle name="Comma [0] 9869" xfId="55640" hidden="1" xr:uid="{00000000-0005-0000-0000-0000506A0000}"/>
    <cellStyle name="Comma [0] 987" xfId="2990" hidden="1" xr:uid="{00000000-0005-0000-0000-0000516A0000}"/>
    <cellStyle name="Comma [0] 987" xfId="32379" hidden="1" xr:uid="{00000000-0005-0000-0000-0000526A0000}"/>
    <cellStyle name="Comma [0] 9870" xfId="26255" hidden="1" xr:uid="{00000000-0005-0000-0000-0000536A0000}"/>
    <cellStyle name="Comma [0] 9870" xfId="55642" hidden="1" xr:uid="{00000000-0005-0000-0000-0000546A0000}"/>
    <cellStyle name="Comma [0] 9871" xfId="26214" hidden="1" xr:uid="{00000000-0005-0000-0000-0000556A0000}"/>
    <cellStyle name="Comma [0] 9871" xfId="55601" hidden="1" xr:uid="{00000000-0005-0000-0000-0000566A0000}"/>
    <cellStyle name="Comma [0] 9872" xfId="26159" hidden="1" xr:uid="{00000000-0005-0000-0000-0000576A0000}"/>
    <cellStyle name="Comma [0] 9872" xfId="55546" hidden="1" xr:uid="{00000000-0005-0000-0000-0000586A0000}"/>
    <cellStyle name="Comma [0] 9873" xfId="26212" hidden="1" xr:uid="{00000000-0005-0000-0000-0000596A0000}"/>
    <cellStyle name="Comma [0] 9873" xfId="55599" hidden="1" xr:uid="{00000000-0005-0000-0000-00005A6A0000}"/>
    <cellStyle name="Comma [0] 9874" xfId="26196" hidden="1" xr:uid="{00000000-0005-0000-0000-00005B6A0000}"/>
    <cellStyle name="Comma [0] 9874" xfId="55583" hidden="1" xr:uid="{00000000-0005-0000-0000-00005C6A0000}"/>
    <cellStyle name="Comma [0] 9875" xfId="26192" hidden="1" xr:uid="{00000000-0005-0000-0000-00005D6A0000}"/>
    <cellStyle name="Comma [0] 9875" xfId="55579" hidden="1" xr:uid="{00000000-0005-0000-0000-00005E6A0000}"/>
    <cellStyle name="Comma [0] 9876" xfId="26263" hidden="1" xr:uid="{00000000-0005-0000-0000-00005F6A0000}"/>
    <cellStyle name="Comma [0] 9876" xfId="55650" hidden="1" xr:uid="{00000000-0005-0000-0000-0000606A0000}"/>
    <cellStyle name="Comma [0] 9877" xfId="26129" hidden="1" xr:uid="{00000000-0005-0000-0000-0000616A0000}"/>
    <cellStyle name="Comma [0] 9877" xfId="55516" hidden="1" xr:uid="{00000000-0005-0000-0000-0000626A0000}"/>
    <cellStyle name="Comma [0] 9878" xfId="26122" hidden="1" xr:uid="{00000000-0005-0000-0000-0000636A0000}"/>
    <cellStyle name="Comma [0] 9878" xfId="55509" hidden="1" xr:uid="{00000000-0005-0000-0000-0000646A0000}"/>
    <cellStyle name="Comma [0] 9879" xfId="26271" hidden="1" xr:uid="{00000000-0005-0000-0000-0000656A0000}"/>
    <cellStyle name="Comma [0] 9879" xfId="55658" hidden="1" xr:uid="{00000000-0005-0000-0000-0000666A0000}"/>
    <cellStyle name="Comma [0] 988" xfId="6383" hidden="1" xr:uid="{00000000-0005-0000-0000-0000676A0000}"/>
    <cellStyle name="Comma [0] 988" xfId="35771" hidden="1" xr:uid="{00000000-0005-0000-0000-0000686A0000}"/>
    <cellStyle name="Comma [0] 9880" xfId="26273" hidden="1" xr:uid="{00000000-0005-0000-0000-0000696A0000}"/>
    <cellStyle name="Comma [0] 9880" xfId="55660" hidden="1" xr:uid="{00000000-0005-0000-0000-00006A6A0000}"/>
    <cellStyle name="Comma [0] 9881" xfId="26222" hidden="1" xr:uid="{00000000-0005-0000-0000-00006B6A0000}"/>
    <cellStyle name="Comma [0] 9881" xfId="55609" hidden="1" xr:uid="{00000000-0005-0000-0000-00006C6A0000}"/>
    <cellStyle name="Comma [0] 9882" xfId="26198" hidden="1" xr:uid="{00000000-0005-0000-0000-00006D6A0000}"/>
    <cellStyle name="Comma [0] 9882" xfId="55585" hidden="1" xr:uid="{00000000-0005-0000-0000-00006E6A0000}"/>
    <cellStyle name="Comma [0] 9883" xfId="26233" hidden="1" xr:uid="{00000000-0005-0000-0000-00006F6A0000}"/>
    <cellStyle name="Comma [0] 9883" xfId="55620" hidden="1" xr:uid="{00000000-0005-0000-0000-0000706A0000}"/>
    <cellStyle name="Comma [0] 9884" xfId="26165" hidden="1" xr:uid="{00000000-0005-0000-0000-0000716A0000}"/>
    <cellStyle name="Comma [0] 9884" xfId="55552" hidden="1" xr:uid="{00000000-0005-0000-0000-0000726A0000}"/>
    <cellStyle name="Comma [0] 9885" xfId="26235" hidden="1" xr:uid="{00000000-0005-0000-0000-0000736A0000}"/>
    <cellStyle name="Comma [0] 9885" xfId="55622" hidden="1" xr:uid="{00000000-0005-0000-0000-0000746A0000}"/>
    <cellStyle name="Comma [0] 9886" xfId="26280" hidden="1" xr:uid="{00000000-0005-0000-0000-0000756A0000}"/>
    <cellStyle name="Comma [0] 9886" xfId="55667" hidden="1" xr:uid="{00000000-0005-0000-0000-0000766A0000}"/>
    <cellStyle name="Comma [0] 9887" xfId="26223" hidden="1" xr:uid="{00000000-0005-0000-0000-0000776A0000}"/>
    <cellStyle name="Comma [0] 9887" xfId="55610" hidden="1" xr:uid="{00000000-0005-0000-0000-0000786A0000}"/>
    <cellStyle name="Comma [0] 9888" xfId="26180" hidden="1" xr:uid="{00000000-0005-0000-0000-0000796A0000}"/>
    <cellStyle name="Comma [0] 9888" xfId="55567" hidden="1" xr:uid="{00000000-0005-0000-0000-00007A6A0000}"/>
    <cellStyle name="Comma [0] 9889" xfId="26286" hidden="1" xr:uid="{00000000-0005-0000-0000-00007B6A0000}"/>
    <cellStyle name="Comma [0] 9889" xfId="55673" hidden="1" xr:uid="{00000000-0005-0000-0000-00007C6A0000}"/>
    <cellStyle name="Comma [0] 989" xfId="6389" hidden="1" xr:uid="{00000000-0005-0000-0000-00007D6A0000}"/>
    <cellStyle name="Comma [0] 989" xfId="35777" hidden="1" xr:uid="{00000000-0005-0000-0000-00007E6A0000}"/>
    <cellStyle name="Comma [0] 9890" xfId="26288" hidden="1" xr:uid="{00000000-0005-0000-0000-00007F6A0000}"/>
    <cellStyle name="Comma [0] 9890" xfId="55675" hidden="1" xr:uid="{00000000-0005-0000-0000-0000806A0000}"/>
    <cellStyle name="Comma [0] 9891" xfId="26241" hidden="1" xr:uid="{00000000-0005-0000-0000-0000816A0000}"/>
    <cellStyle name="Comma [0] 9891" xfId="55628" hidden="1" xr:uid="{00000000-0005-0000-0000-0000826A0000}"/>
    <cellStyle name="Comma [0] 9892" xfId="26247" hidden="1" xr:uid="{00000000-0005-0000-0000-0000836A0000}"/>
    <cellStyle name="Comma [0] 9892" xfId="55634" hidden="1" xr:uid="{00000000-0005-0000-0000-0000846A0000}"/>
    <cellStyle name="Comma [0] 9893" xfId="26128" hidden="1" xr:uid="{00000000-0005-0000-0000-0000856A0000}"/>
    <cellStyle name="Comma [0] 9893" xfId="55515" hidden="1" xr:uid="{00000000-0005-0000-0000-0000866A0000}"/>
    <cellStyle name="Comma [0] 9894" xfId="26197" hidden="1" xr:uid="{00000000-0005-0000-0000-0000876A0000}"/>
    <cellStyle name="Comma [0] 9894" xfId="55584" hidden="1" xr:uid="{00000000-0005-0000-0000-0000886A0000}"/>
    <cellStyle name="Comma [0] 9895" xfId="26205" hidden="1" xr:uid="{00000000-0005-0000-0000-0000896A0000}"/>
    <cellStyle name="Comma [0] 9895" xfId="55592" hidden="1" xr:uid="{00000000-0005-0000-0000-00008A6A0000}"/>
    <cellStyle name="Comma [0] 9896" xfId="26294" hidden="1" xr:uid="{00000000-0005-0000-0000-00008B6A0000}"/>
    <cellStyle name="Comma [0] 9896" xfId="55681" hidden="1" xr:uid="{00000000-0005-0000-0000-00008C6A0000}"/>
    <cellStyle name="Comma [0] 9897" xfId="26208" hidden="1" xr:uid="{00000000-0005-0000-0000-00008D6A0000}"/>
    <cellStyle name="Comma [0] 9897" xfId="55595" hidden="1" xr:uid="{00000000-0005-0000-0000-00008E6A0000}"/>
    <cellStyle name="Comma [0] 9898" xfId="26168" hidden="1" xr:uid="{00000000-0005-0000-0000-00008F6A0000}"/>
    <cellStyle name="Comma [0] 9898" xfId="55555" hidden="1" xr:uid="{00000000-0005-0000-0000-0000906A0000}"/>
    <cellStyle name="Comma [0] 9899" xfId="26299" hidden="1" xr:uid="{00000000-0005-0000-0000-0000916A0000}"/>
    <cellStyle name="Comma [0] 9899" xfId="55686" hidden="1" xr:uid="{00000000-0005-0000-0000-0000926A0000}"/>
    <cellStyle name="Comma [0] 99" xfId="4734" hidden="1" xr:uid="{00000000-0005-0000-0000-0000936A0000}"/>
    <cellStyle name="Comma [0] 99" xfId="34122" hidden="1" xr:uid="{00000000-0005-0000-0000-0000946A0000}"/>
    <cellStyle name="Comma [0] 990" xfId="6391" hidden="1" xr:uid="{00000000-0005-0000-0000-0000956A0000}"/>
    <cellStyle name="Comma [0] 990" xfId="35779" hidden="1" xr:uid="{00000000-0005-0000-0000-0000966A0000}"/>
    <cellStyle name="Comma [0] 9900" xfId="26301" hidden="1" xr:uid="{00000000-0005-0000-0000-0000976A0000}"/>
    <cellStyle name="Comma [0] 9900" xfId="55688" hidden="1" xr:uid="{00000000-0005-0000-0000-0000986A0000}"/>
    <cellStyle name="Comma [0] 9901" xfId="26260" hidden="1" xr:uid="{00000000-0005-0000-0000-0000996A0000}"/>
    <cellStyle name="Comma [0] 9901" xfId="55647" hidden="1" xr:uid="{00000000-0005-0000-0000-00009A6A0000}"/>
    <cellStyle name="Comma [0] 9902" xfId="26266" hidden="1" xr:uid="{00000000-0005-0000-0000-00009B6A0000}"/>
    <cellStyle name="Comma [0] 9902" xfId="55653" hidden="1" xr:uid="{00000000-0005-0000-0000-00009C6A0000}"/>
    <cellStyle name="Comma [0] 9903" xfId="26167" hidden="1" xr:uid="{00000000-0005-0000-0000-00009D6A0000}"/>
    <cellStyle name="Comma [0] 9903" xfId="55554" hidden="1" xr:uid="{00000000-0005-0000-0000-00009E6A0000}"/>
    <cellStyle name="Comma [0] 9904" xfId="26248" hidden="1" xr:uid="{00000000-0005-0000-0000-00009F6A0000}"/>
    <cellStyle name="Comma [0] 9904" xfId="55635" hidden="1" xr:uid="{00000000-0005-0000-0000-0000A06A0000}"/>
    <cellStyle name="Comma [0] 9905" xfId="26227" hidden="1" xr:uid="{00000000-0005-0000-0000-0000A16A0000}"/>
    <cellStyle name="Comma [0] 9905" xfId="55614" hidden="1" xr:uid="{00000000-0005-0000-0000-0000A26A0000}"/>
    <cellStyle name="Comma [0] 9906" xfId="26305" hidden="1" xr:uid="{00000000-0005-0000-0000-0000A36A0000}"/>
    <cellStyle name="Comma [0] 9906" xfId="55692" hidden="1" xr:uid="{00000000-0005-0000-0000-0000A46A0000}"/>
    <cellStyle name="Comma [0] 9907" xfId="26246" hidden="1" xr:uid="{00000000-0005-0000-0000-0000A56A0000}"/>
    <cellStyle name="Comma [0] 9907" xfId="55633" hidden="1" xr:uid="{00000000-0005-0000-0000-0000A66A0000}"/>
    <cellStyle name="Comma [0] 9908" xfId="26184" hidden="1" xr:uid="{00000000-0005-0000-0000-0000A76A0000}"/>
    <cellStyle name="Comma [0] 9908" xfId="55571" hidden="1" xr:uid="{00000000-0005-0000-0000-0000A86A0000}"/>
    <cellStyle name="Comma [0] 9909" xfId="26312" hidden="1" xr:uid="{00000000-0005-0000-0000-0000A96A0000}"/>
    <cellStyle name="Comma [0] 9909" xfId="55699" hidden="1" xr:uid="{00000000-0005-0000-0000-0000AA6A0000}"/>
    <cellStyle name="Comma [0] 991" xfId="6382" hidden="1" xr:uid="{00000000-0005-0000-0000-0000AB6A0000}"/>
    <cellStyle name="Comma [0] 991" xfId="35770" hidden="1" xr:uid="{00000000-0005-0000-0000-0000AC6A0000}"/>
    <cellStyle name="Comma [0] 9910" xfId="26314" hidden="1" xr:uid="{00000000-0005-0000-0000-0000AD6A0000}"/>
    <cellStyle name="Comma [0] 9910" xfId="55701" hidden="1" xr:uid="{00000000-0005-0000-0000-0000AE6A0000}"/>
    <cellStyle name="Comma [0] 9911" xfId="26278" hidden="1" xr:uid="{00000000-0005-0000-0000-0000AF6A0000}"/>
    <cellStyle name="Comma [0] 9911" xfId="55665" hidden="1" xr:uid="{00000000-0005-0000-0000-0000B06A0000}"/>
    <cellStyle name="Comma [0] 9912" xfId="26283" hidden="1" xr:uid="{00000000-0005-0000-0000-0000B16A0000}"/>
    <cellStyle name="Comma [0] 9912" xfId="55670" hidden="1" xr:uid="{00000000-0005-0000-0000-0000B26A0000}"/>
    <cellStyle name="Comma [0] 9913" xfId="26112" hidden="1" xr:uid="{00000000-0005-0000-0000-0000B36A0000}"/>
    <cellStyle name="Comma [0] 9913" xfId="55499" hidden="1" xr:uid="{00000000-0005-0000-0000-0000B46A0000}"/>
    <cellStyle name="Comma [0] 9914" xfId="26267" hidden="1" xr:uid="{00000000-0005-0000-0000-0000B56A0000}"/>
    <cellStyle name="Comma [0] 9914" xfId="55654" hidden="1" xr:uid="{00000000-0005-0000-0000-0000B66A0000}"/>
    <cellStyle name="Comma [0] 9915" xfId="26172" hidden="1" xr:uid="{00000000-0005-0000-0000-0000B76A0000}"/>
    <cellStyle name="Comma [0] 9915" xfId="55559" hidden="1" xr:uid="{00000000-0005-0000-0000-0000B86A0000}"/>
    <cellStyle name="Comma [0] 9916" xfId="26318" hidden="1" xr:uid="{00000000-0005-0000-0000-0000B96A0000}"/>
    <cellStyle name="Comma [0] 9916" xfId="55705" hidden="1" xr:uid="{00000000-0005-0000-0000-0000BA6A0000}"/>
    <cellStyle name="Comma [0] 9917" xfId="26265" hidden="1" xr:uid="{00000000-0005-0000-0000-0000BB6A0000}"/>
    <cellStyle name="Comma [0] 9917" xfId="55652" hidden="1" xr:uid="{00000000-0005-0000-0000-0000BC6A0000}"/>
    <cellStyle name="Comma [0] 9918" xfId="26204" hidden="1" xr:uid="{00000000-0005-0000-0000-0000BD6A0000}"/>
    <cellStyle name="Comma [0] 9918" xfId="55591" hidden="1" xr:uid="{00000000-0005-0000-0000-0000BE6A0000}"/>
    <cellStyle name="Comma [0] 9919" xfId="26322" hidden="1" xr:uid="{00000000-0005-0000-0000-0000BF6A0000}"/>
    <cellStyle name="Comma [0] 9919" xfId="55709" hidden="1" xr:uid="{00000000-0005-0000-0000-0000C06A0000}"/>
    <cellStyle name="Comma [0] 992" xfId="6387" hidden="1" xr:uid="{00000000-0005-0000-0000-0000C16A0000}"/>
    <cellStyle name="Comma [0] 992" xfId="35775" hidden="1" xr:uid="{00000000-0005-0000-0000-0000C26A0000}"/>
    <cellStyle name="Comma [0] 9920" xfId="26324" hidden="1" xr:uid="{00000000-0005-0000-0000-0000C36A0000}"/>
    <cellStyle name="Comma [0] 9920" xfId="55711" hidden="1" xr:uid="{00000000-0005-0000-0000-0000C46A0000}"/>
    <cellStyle name="Comma [0] 9921" xfId="26292" hidden="1" xr:uid="{00000000-0005-0000-0000-0000C56A0000}"/>
    <cellStyle name="Comma [0] 9921" xfId="55679" hidden="1" xr:uid="{00000000-0005-0000-0000-0000C66A0000}"/>
    <cellStyle name="Comma [0] 9922" xfId="26296" hidden="1" xr:uid="{00000000-0005-0000-0000-0000C76A0000}"/>
    <cellStyle name="Comma [0] 9922" xfId="55683" hidden="1" xr:uid="{00000000-0005-0000-0000-0000C86A0000}"/>
    <cellStyle name="Comma [0] 9923" xfId="26186" hidden="1" xr:uid="{00000000-0005-0000-0000-0000C96A0000}"/>
    <cellStyle name="Comma [0] 9923" xfId="55573" hidden="1" xr:uid="{00000000-0005-0000-0000-0000CA6A0000}"/>
    <cellStyle name="Comma [0] 9924" xfId="26284" hidden="1" xr:uid="{00000000-0005-0000-0000-0000CB6A0000}"/>
    <cellStyle name="Comma [0] 9924" xfId="55671" hidden="1" xr:uid="{00000000-0005-0000-0000-0000CC6A0000}"/>
    <cellStyle name="Comma [0] 9925" xfId="26176" hidden="1" xr:uid="{00000000-0005-0000-0000-0000CD6A0000}"/>
    <cellStyle name="Comma [0] 9925" xfId="55563" hidden="1" xr:uid="{00000000-0005-0000-0000-0000CE6A0000}"/>
    <cellStyle name="Comma [0] 9926" xfId="26328" hidden="1" xr:uid="{00000000-0005-0000-0000-0000CF6A0000}"/>
    <cellStyle name="Comma [0] 9926" xfId="55715" hidden="1" xr:uid="{00000000-0005-0000-0000-0000D06A0000}"/>
    <cellStyle name="Comma [0] 9927" xfId="26282" hidden="1" xr:uid="{00000000-0005-0000-0000-0000D16A0000}"/>
    <cellStyle name="Comma [0] 9927" xfId="55669" hidden="1" xr:uid="{00000000-0005-0000-0000-0000D26A0000}"/>
    <cellStyle name="Comma [0] 9928" xfId="26251" hidden="1" xr:uid="{00000000-0005-0000-0000-0000D36A0000}"/>
    <cellStyle name="Comma [0] 9928" xfId="55638" hidden="1" xr:uid="{00000000-0005-0000-0000-0000D46A0000}"/>
    <cellStyle name="Comma [0] 9929" xfId="26332" hidden="1" xr:uid="{00000000-0005-0000-0000-0000D56A0000}"/>
    <cellStyle name="Comma [0] 9929" xfId="55719" hidden="1" xr:uid="{00000000-0005-0000-0000-0000D66A0000}"/>
    <cellStyle name="Comma [0] 993" xfId="6393" hidden="1" xr:uid="{00000000-0005-0000-0000-0000D76A0000}"/>
    <cellStyle name="Comma [0] 993" xfId="35781" hidden="1" xr:uid="{00000000-0005-0000-0000-0000D86A0000}"/>
    <cellStyle name="Comma [0] 9930" xfId="26334" hidden="1" xr:uid="{00000000-0005-0000-0000-0000D96A0000}"/>
    <cellStyle name="Comma [0] 9930" xfId="55721" hidden="1" xr:uid="{00000000-0005-0000-0000-0000DA6A0000}"/>
    <cellStyle name="Comma [0] 9931" xfId="26320" hidden="1" xr:uid="{00000000-0005-0000-0000-0000DB6A0000}"/>
    <cellStyle name="Comma [0] 9931" xfId="55707" hidden="1" xr:uid="{00000000-0005-0000-0000-0000DC6A0000}"/>
    <cellStyle name="Comma [0] 9932" xfId="26307" hidden="1" xr:uid="{00000000-0005-0000-0000-0000DD6A0000}"/>
    <cellStyle name="Comma [0] 9932" xfId="55694" hidden="1" xr:uid="{00000000-0005-0000-0000-0000DE6A0000}"/>
    <cellStyle name="Comma [0] 9933" xfId="26331" hidden="1" xr:uid="{00000000-0005-0000-0000-0000DF6A0000}"/>
    <cellStyle name="Comma [0] 9933" xfId="55718" hidden="1" xr:uid="{00000000-0005-0000-0000-0000E06A0000}"/>
    <cellStyle name="Comma [0] 9934" xfId="26297" hidden="1" xr:uid="{00000000-0005-0000-0000-0000E16A0000}"/>
    <cellStyle name="Comma [0] 9934" xfId="55684" hidden="1" xr:uid="{00000000-0005-0000-0000-0000E26A0000}"/>
    <cellStyle name="Comma [0] 9935" xfId="26269" hidden="1" xr:uid="{00000000-0005-0000-0000-0000E36A0000}"/>
    <cellStyle name="Comma [0] 9935" xfId="55656" hidden="1" xr:uid="{00000000-0005-0000-0000-0000E46A0000}"/>
    <cellStyle name="Comma [0] 9936" xfId="26336" hidden="1" xr:uid="{00000000-0005-0000-0000-0000E56A0000}"/>
    <cellStyle name="Comma [0] 9936" xfId="55723" hidden="1" xr:uid="{00000000-0005-0000-0000-0000E66A0000}"/>
    <cellStyle name="Comma [0] 9937" xfId="26293" hidden="1" xr:uid="{00000000-0005-0000-0000-0000E76A0000}"/>
    <cellStyle name="Comma [0] 9937" xfId="55680" hidden="1" xr:uid="{00000000-0005-0000-0000-0000E86A0000}"/>
    <cellStyle name="Comma [0] 9938" xfId="26327" hidden="1" xr:uid="{00000000-0005-0000-0000-0000E96A0000}"/>
    <cellStyle name="Comma [0] 9938" xfId="55714" hidden="1" xr:uid="{00000000-0005-0000-0000-0000EA6A0000}"/>
    <cellStyle name="Comma [0] 9939" xfId="26340" hidden="1" xr:uid="{00000000-0005-0000-0000-0000EB6A0000}"/>
    <cellStyle name="Comma [0] 9939" xfId="55727" hidden="1" xr:uid="{00000000-0005-0000-0000-0000EC6A0000}"/>
    <cellStyle name="Comma [0] 994" xfId="6395" hidden="1" xr:uid="{00000000-0005-0000-0000-0000ED6A0000}"/>
    <cellStyle name="Comma [0] 994" xfId="35783" hidden="1" xr:uid="{00000000-0005-0000-0000-0000EE6A0000}"/>
    <cellStyle name="Comma [0] 9940" xfId="26342" hidden="1" xr:uid="{00000000-0005-0000-0000-0000EF6A0000}"/>
    <cellStyle name="Comma [0] 9940" xfId="55729" hidden="1" xr:uid="{00000000-0005-0000-0000-0000F06A0000}"/>
    <cellStyle name="Comma [0] 9941" xfId="26210" hidden="1" xr:uid="{00000000-0005-0000-0000-0000F16A0000}"/>
    <cellStyle name="Comma [0] 9941" xfId="55597" hidden="1" xr:uid="{00000000-0005-0000-0000-0000F26A0000}"/>
    <cellStyle name="Comma [0] 9942" xfId="26330" hidden="1" xr:uid="{00000000-0005-0000-0000-0000F36A0000}"/>
    <cellStyle name="Comma [0] 9942" xfId="55717" hidden="1" xr:uid="{00000000-0005-0000-0000-0000F46A0000}"/>
    <cellStyle name="Comma [0] 9943" xfId="26270" hidden="1" xr:uid="{00000000-0005-0000-0000-0000F56A0000}"/>
    <cellStyle name="Comma [0] 9943" xfId="55657" hidden="1" xr:uid="{00000000-0005-0000-0000-0000F66A0000}"/>
    <cellStyle name="Comma [0] 9944" xfId="26304" hidden="1" xr:uid="{00000000-0005-0000-0000-0000F76A0000}"/>
    <cellStyle name="Comma [0] 9944" xfId="55691" hidden="1" xr:uid="{00000000-0005-0000-0000-0000F86A0000}"/>
    <cellStyle name="Comma [0] 9945" xfId="26317" hidden="1" xr:uid="{00000000-0005-0000-0000-0000F96A0000}"/>
    <cellStyle name="Comma [0] 9945" xfId="55704" hidden="1" xr:uid="{00000000-0005-0000-0000-0000FA6A0000}"/>
    <cellStyle name="Comma [0] 9946" xfId="26345" hidden="1" xr:uid="{00000000-0005-0000-0000-0000FB6A0000}"/>
    <cellStyle name="Comma [0] 9946" xfId="55732" hidden="1" xr:uid="{00000000-0005-0000-0000-0000FC6A0000}"/>
    <cellStyle name="Comma [0] 9947" xfId="26308" hidden="1" xr:uid="{00000000-0005-0000-0000-0000FD6A0000}"/>
    <cellStyle name="Comma [0] 9947" xfId="55695" hidden="1" xr:uid="{00000000-0005-0000-0000-0000FE6A0000}"/>
    <cellStyle name="Comma [0] 9948" xfId="26268" hidden="1" xr:uid="{00000000-0005-0000-0000-0000FF6A0000}"/>
    <cellStyle name="Comma [0] 9948" xfId="55655" hidden="1" xr:uid="{00000000-0005-0000-0000-0000006B0000}"/>
    <cellStyle name="Comma [0] 9949" xfId="26348" hidden="1" xr:uid="{00000000-0005-0000-0000-0000016B0000}"/>
    <cellStyle name="Comma [0] 9949" xfId="55735" hidden="1" xr:uid="{00000000-0005-0000-0000-0000026B0000}"/>
    <cellStyle name="Comma [0] 995" xfId="2997" hidden="1" xr:uid="{00000000-0005-0000-0000-0000036B0000}"/>
    <cellStyle name="Comma [0] 995" xfId="32386" hidden="1" xr:uid="{00000000-0005-0000-0000-0000046B0000}"/>
    <cellStyle name="Comma [0] 9950" xfId="26350" hidden="1" xr:uid="{00000000-0005-0000-0000-0000056B0000}"/>
    <cellStyle name="Comma [0] 9950" xfId="55737" hidden="1" xr:uid="{00000000-0005-0000-0000-0000066B0000}"/>
    <cellStyle name="Comma [0] 9951" xfId="26069" hidden="1" xr:uid="{00000000-0005-0000-0000-0000076B0000}"/>
    <cellStyle name="Comma [0] 9951" xfId="55456" hidden="1" xr:uid="{00000000-0005-0000-0000-0000086B0000}"/>
    <cellStyle name="Comma [0] 9952" xfId="26051" hidden="1" xr:uid="{00000000-0005-0000-0000-0000096B0000}"/>
    <cellStyle name="Comma [0] 9952" xfId="55438" hidden="1" xr:uid="{00000000-0005-0000-0000-00000A6B0000}"/>
    <cellStyle name="Comma [0] 9953" xfId="26354" hidden="1" xr:uid="{00000000-0005-0000-0000-00000B6B0000}"/>
    <cellStyle name="Comma [0] 9953" xfId="55741" hidden="1" xr:uid="{00000000-0005-0000-0000-00000C6B0000}"/>
    <cellStyle name="Comma [0] 9954" xfId="26361" hidden="1" xr:uid="{00000000-0005-0000-0000-00000D6B0000}"/>
    <cellStyle name="Comma [0] 9954" xfId="55748" hidden="1" xr:uid="{00000000-0005-0000-0000-00000E6B0000}"/>
    <cellStyle name="Comma [0] 9955" xfId="26363" hidden="1" xr:uid="{00000000-0005-0000-0000-00000F6B0000}"/>
    <cellStyle name="Comma [0] 9955" xfId="55750" hidden="1" xr:uid="{00000000-0005-0000-0000-0000106B0000}"/>
    <cellStyle name="Comma [0] 9956" xfId="26353" hidden="1" xr:uid="{00000000-0005-0000-0000-0000116B0000}"/>
    <cellStyle name="Comma [0] 9956" xfId="55740" hidden="1" xr:uid="{00000000-0005-0000-0000-0000126B0000}"/>
    <cellStyle name="Comma [0] 9957" xfId="26359" hidden="1" xr:uid="{00000000-0005-0000-0000-0000136B0000}"/>
    <cellStyle name="Comma [0] 9957" xfId="55746" hidden="1" xr:uid="{00000000-0005-0000-0000-0000146B0000}"/>
    <cellStyle name="Comma [0] 9958" xfId="26366" hidden="1" xr:uid="{00000000-0005-0000-0000-0000156B0000}"/>
    <cellStyle name="Comma [0] 9958" xfId="55753" hidden="1" xr:uid="{00000000-0005-0000-0000-0000166B0000}"/>
    <cellStyle name="Comma [0] 9959" xfId="26368" hidden="1" xr:uid="{00000000-0005-0000-0000-0000176B0000}"/>
    <cellStyle name="Comma [0] 9959" xfId="55755" hidden="1" xr:uid="{00000000-0005-0000-0000-0000186B0000}"/>
    <cellStyle name="Comma [0] 996" xfId="3005" hidden="1" xr:uid="{00000000-0005-0000-0000-0000196B0000}"/>
    <cellStyle name="Comma [0] 996" xfId="32394" hidden="1" xr:uid="{00000000-0005-0000-0000-00001A6B0000}"/>
    <cellStyle name="Comma [0] 9960" xfId="26143" hidden="1" xr:uid="{00000000-0005-0000-0000-00001B6B0000}"/>
    <cellStyle name="Comma [0] 9960" xfId="55530" hidden="1" xr:uid="{00000000-0005-0000-0000-00001C6B0000}"/>
    <cellStyle name="Comma [0] 9961" xfId="26099" hidden="1" xr:uid="{00000000-0005-0000-0000-00001D6B0000}"/>
    <cellStyle name="Comma [0] 9961" xfId="55486" hidden="1" xr:uid="{00000000-0005-0000-0000-00001E6B0000}"/>
    <cellStyle name="Comma [0] 9962" xfId="26379" hidden="1" xr:uid="{00000000-0005-0000-0000-00001F6B0000}"/>
    <cellStyle name="Comma [0] 9962" xfId="55766" hidden="1" xr:uid="{00000000-0005-0000-0000-0000206B0000}"/>
    <cellStyle name="Comma [0] 9963" xfId="26388" hidden="1" xr:uid="{00000000-0005-0000-0000-0000216B0000}"/>
    <cellStyle name="Comma [0] 9963" xfId="55775" hidden="1" xr:uid="{00000000-0005-0000-0000-0000226B0000}"/>
    <cellStyle name="Comma [0] 9964" xfId="26399" hidden="1" xr:uid="{00000000-0005-0000-0000-0000236B0000}"/>
    <cellStyle name="Comma [0] 9964" xfId="55786" hidden="1" xr:uid="{00000000-0005-0000-0000-0000246B0000}"/>
    <cellStyle name="Comma [0] 9965" xfId="26405" hidden="1" xr:uid="{00000000-0005-0000-0000-0000256B0000}"/>
    <cellStyle name="Comma [0] 9965" xfId="55792" hidden="1" xr:uid="{00000000-0005-0000-0000-0000266B0000}"/>
    <cellStyle name="Comma [0] 9966" xfId="26387" hidden="1" xr:uid="{00000000-0005-0000-0000-0000276B0000}"/>
    <cellStyle name="Comma [0] 9966" xfId="55774" hidden="1" xr:uid="{00000000-0005-0000-0000-0000286B0000}"/>
    <cellStyle name="Comma [0] 9967" xfId="26397" hidden="1" xr:uid="{00000000-0005-0000-0000-0000296B0000}"/>
    <cellStyle name="Comma [0] 9967" xfId="55784" hidden="1" xr:uid="{00000000-0005-0000-0000-00002A6B0000}"/>
    <cellStyle name="Comma [0] 9968" xfId="26417" hidden="1" xr:uid="{00000000-0005-0000-0000-00002B6B0000}"/>
    <cellStyle name="Comma [0] 9968" xfId="55804" hidden="1" xr:uid="{00000000-0005-0000-0000-00002C6B0000}"/>
    <cellStyle name="Comma [0] 9969" xfId="26419" hidden="1" xr:uid="{00000000-0005-0000-0000-00002D6B0000}"/>
    <cellStyle name="Comma [0] 9969" xfId="55806" hidden="1" xr:uid="{00000000-0005-0000-0000-00002E6B0000}"/>
    <cellStyle name="Comma [0] 997" xfId="6406" hidden="1" xr:uid="{00000000-0005-0000-0000-00002F6B0000}"/>
    <cellStyle name="Comma [0] 997" xfId="35794" hidden="1" xr:uid="{00000000-0005-0000-0000-0000306B0000}"/>
    <cellStyle name="Comma [0] 9970" xfId="26370" hidden="1" xr:uid="{00000000-0005-0000-0000-0000316B0000}"/>
    <cellStyle name="Comma [0] 9970" xfId="55757" hidden="1" xr:uid="{00000000-0005-0000-0000-0000326B0000}"/>
    <cellStyle name="Comma [0] 9971" xfId="26064" hidden="1" xr:uid="{00000000-0005-0000-0000-0000336B0000}"/>
    <cellStyle name="Comma [0] 9971" xfId="55451" hidden="1" xr:uid="{00000000-0005-0000-0000-0000346B0000}"/>
    <cellStyle name="Comma [0] 9972" xfId="26373" hidden="1" xr:uid="{00000000-0005-0000-0000-0000356B0000}"/>
    <cellStyle name="Comma [0] 9972" xfId="55760" hidden="1" xr:uid="{00000000-0005-0000-0000-0000366B0000}"/>
    <cellStyle name="Comma [0] 9973" xfId="26098" hidden="1" xr:uid="{00000000-0005-0000-0000-0000376B0000}"/>
    <cellStyle name="Comma [0] 9973" xfId="55485" hidden="1" xr:uid="{00000000-0005-0000-0000-0000386B0000}"/>
    <cellStyle name="Comma [0] 9974" xfId="26097" hidden="1" xr:uid="{00000000-0005-0000-0000-0000396B0000}"/>
    <cellStyle name="Comma [0] 9974" xfId="55484" hidden="1" xr:uid="{00000000-0005-0000-0000-00003A6B0000}"/>
    <cellStyle name="Comma [0] 9975" xfId="26424" hidden="1" xr:uid="{00000000-0005-0000-0000-00003B6B0000}"/>
    <cellStyle name="Comma [0] 9975" xfId="55811" hidden="1" xr:uid="{00000000-0005-0000-0000-00003C6B0000}"/>
    <cellStyle name="Comma [0] 9976" xfId="26066" hidden="1" xr:uid="{00000000-0005-0000-0000-00003D6B0000}"/>
    <cellStyle name="Comma [0] 9976" xfId="55453" hidden="1" xr:uid="{00000000-0005-0000-0000-00003E6B0000}"/>
    <cellStyle name="Comma [0] 9977" xfId="26100" hidden="1" xr:uid="{00000000-0005-0000-0000-00003F6B0000}"/>
    <cellStyle name="Comma [0] 9977" xfId="55487" hidden="1" xr:uid="{00000000-0005-0000-0000-0000406B0000}"/>
    <cellStyle name="Comma [0] 9978" xfId="26436" hidden="1" xr:uid="{00000000-0005-0000-0000-0000416B0000}"/>
    <cellStyle name="Comma [0] 9978" xfId="55823" hidden="1" xr:uid="{00000000-0005-0000-0000-0000426B0000}"/>
    <cellStyle name="Comma [0] 9979" xfId="26438" hidden="1" xr:uid="{00000000-0005-0000-0000-0000436B0000}"/>
    <cellStyle name="Comma [0] 9979" xfId="55825" hidden="1" xr:uid="{00000000-0005-0000-0000-0000446B0000}"/>
    <cellStyle name="Comma [0] 998" xfId="6415" hidden="1" xr:uid="{00000000-0005-0000-0000-0000456B0000}"/>
    <cellStyle name="Comma [0] 998" xfId="35803" hidden="1" xr:uid="{00000000-0005-0000-0000-0000466B0000}"/>
    <cellStyle name="Comma [0] 9980" xfId="26427" hidden="1" xr:uid="{00000000-0005-0000-0000-0000476B0000}"/>
    <cellStyle name="Comma [0] 9980" xfId="55814" hidden="1" xr:uid="{00000000-0005-0000-0000-0000486B0000}"/>
    <cellStyle name="Comma [0] 9981" xfId="26435" hidden="1" xr:uid="{00000000-0005-0000-0000-0000496B0000}"/>
    <cellStyle name="Comma [0] 9981" xfId="55822" hidden="1" xr:uid="{00000000-0005-0000-0000-00004A6B0000}"/>
    <cellStyle name="Comma [0] 9982" xfId="26062" hidden="1" xr:uid="{00000000-0005-0000-0000-00004B6B0000}"/>
    <cellStyle name="Comma [0] 9982" xfId="55449" hidden="1" xr:uid="{00000000-0005-0000-0000-00004C6B0000}"/>
    <cellStyle name="Comma [0] 9983" xfId="26421" hidden="1" xr:uid="{00000000-0005-0000-0000-00004D6B0000}"/>
    <cellStyle name="Comma [0] 9983" xfId="55808" hidden="1" xr:uid="{00000000-0005-0000-0000-00004E6B0000}"/>
    <cellStyle name="Comma [0] 9984" xfId="26454" hidden="1" xr:uid="{00000000-0005-0000-0000-00004F6B0000}"/>
    <cellStyle name="Comma [0] 9984" xfId="55841" hidden="1" xr:uid="{00000000-0005-0000-0000-0000506B0000}"/>
    <cellStyle name="Comma [0] 9985" xfId="26462" hidden="1" xr:uid="{00000000-0005-0000-0000-0000516B0000}"/>
    <cellStyle name="Comma [0] 9985" xfId="55849" hidden="1" xr:uid="{00000000-0005-0000-0000-0000526B0000}"/>
    <cellStyle name="Comma [0] 9986" xfId="26371" hidden="1" xr:uid="{00000000-0005-0000-0000-0000536B0000}"/>
    <cellStyle name="Comma [0] 9986" xfId="55758" hidden="1" xr:uid="{00000000-0005-0000-0000-0000546B0000}"/>
    <cellStyle name="Comma [0] 9987" xfId="26450" hidden="1" xr:uid="{00000000-0005-0000-0000-0000556B0000}"/>
    <cellStyle name="Comma [0] 9987" xfId="55837" hidden="1" xr:uid="{00000000-0005-0000-0000-0000566B0000}"/>
    <cellStyle name="Comma [0] 9988" xfId="26471" hidden="1" xr:uid="{00000000-0005-0000-0000-0000576B0000}"/>
    <cellStyle name="Comma [0] 9988" xfId="55858" hidden="1" xr:uid="{00000000-0005-0000-0000-0000586B0000}"/>
    <cellStyle name="Comma [0] 9989" xfId="26473" hidden="1" xr:uid="{00000000-0005-0000-0000-0000596B0000}"/>
    <cellStyle name="Comma [0] 9989" xfId="55860" hidden="1" xr:uid="{00000000-0005-0000-0000-00005A6B0000}"/>
    <cellStyle name="Comma [0] 999" xfId="6426" hidden="1" xr:uid="{00000000-0005-0000-0000-00005B6B0000}"/>
    <cellStyle name="Comma [0] 999" xfId="35814" hidden="1" xr:uid="{00000000-0005-0000-0000-00005C6B0000}"/>
    <cellStyle name="Comma [0] 9990" xfId="26432" hidden="1" xr:uid="{00000000-0005-0000-0000-00005D6B0000}"/>
    <cellStyle name="Comma [0] 9990" xfId="55819" hidden="1" xr:uid="{00000000-0005-0000-0000-00005E6B0000}"/>
    <cellStyle name="Comma [0] 9991" xfId="26377" hidden="1" xr:uid="{00000000-0005-0000-0000-00005F6B0000}"/>
    <cellStyle name="Comma [0] 9991" xfId="55764" hidden="1" xr:uid="{00000000-0005-0000-0000-0000606B0000}"/>
    <cellStyle name="Comma [0] 9992" xfId="26430" hidden="1" xr:uid="{00000000-0005-0000-0000-0000616B0000}"/>
    <cellStyle name="Comma [0] 9992" xfId="55817" hidden="1" xr:uid="{00000000-0005-0000-0000-0000626B0000}"/>
    <cellStyle name="Comma [0] 9993" xfId="26414" hidden="1" xr:uid="{00000000-0005-0000-0000-0000636B0000}"/>
    <cellStyle name="Comma [0] 9993" xfId="55801" hidden="1" xr:uid="{00000000-0005-0000-0000-0000646B0000}"/>
    <cellStyle name="Comma [0] 9994" xfId="26410" hidden="1" xr:uid="{00000000-0005-0000-0000-0000656B0000}"/>
    <cellStyle name="Comma [0] 9994" xfId="55797" hidden="1" xr:uid="{00000000-0005-0000-0000-0000666B0000}"/>
    <cellStyle name="Comma [0] 9995" xfId="26481" hidden="1" xr:uid="{00000000-0005-0000-0000-0000676B0000}"/>
    <cellStyle name="Comma [0] 9995" xfId="55868" hidden="1" xr:uid="{00000000-0005-0000-0000-0000686B0000}"/>
    <cellStyle name="Comma [0] 9996" xfId="26054" hidden="1" xr:uid="{00000000-0005-0000-0000-0000696B0000}"/>
    <cellStyle name="Comma [0] 9996" xfId="55441" hidden="1" xr:uid="{00000000-0005-0000-0000-00006A6B0000}"/>
    <cellStyle name="Comma [0] 9997" xfId="26142" hidden="1" xr:uid="{00000000-0005-0000-0000-00006B6B0000}"/>
    <cellStyle name="Comma [0] 9997" xfId="55529" hidden="1" xr:uid="{00000000-0005-0000-0000-00006C6B0000}"/>
    <cellStyle name="Comma [0] 9998" xfId="26489" hidden="1" xr:uid="{00000000-0005-0000-0000-00006D6B0000}"/>
    <cellStyle name="Comma [0] 9998" xfId="55876" hidden="1" xr:uid="{00000000-0005-0000-0000-00006E6B0000}"/>
    <cellStyle name="Comma [0] 9999" xfId="26491" hidden="1" xr:uid="{00000000-0005-0000-0000-00006F6B0000}"/>
    <cellStyle name="Comma [0] 9999" xfId="55878" hidden="1" xr:uid="{00000000-0005-0000-0000-0000706B0000}"/>
    <cellStyle name="Currencs [0]" xfId="107" hidden="1" xr:uid="{00000000-0005-0000-0000-0000716B0000}"/>
    <cellStyle name="Currencs [0]" xfId="957" hidden="1" xr:uid="{00000000-0005-0000-0000-00007A6B0000}"/>
    <cellStyle name="Currencs [0]" xfId="958" hidden="1" xr:uid="{00000000-0005-0000-0000-00007B6B0000}"/>
    <cellStyle name="Currencs [0]" xfId="794" hidden="1" xr:uid="{00000000-0005-0000-0000-00007C6B0000}"/>
    <cellStyle name="Currencs [0]" xfId="456" hidden="1" xr:uid="{00000000-0005-0000-0000-0000786B0000}"/>
    <cellStyle name="Currencs [0]" xfId="793" hidden="1" xr:uid="{00000000-0005-0000-0000-0000796B0000}"/>
    <cellStyle name="Currencs [0]" xfId="620" hidden="1" xr:uid="{00000000-0005-0000-0000-0000776B0000}"/>
    <cellStyle name="Currencs [0]" xfId="619" hidden="1" xr:uid="{00000000-0005-0000-0000-0000766B0000}"/>
    <cellStyle name="Currencs [0]" xfId="271" hidden="1" xr:uid="{00000000-0005-0000-0000-0000726B0000}"/>
    <cellStyle name="Currencs [0]" xfId="272" hidden="1" xr:uid="{00000000-0005-0000-0000-0000736B0000}"/>
    <cellStyle name="Currencs [0]" xfId="108" hidden="1" xr:uid="{00000000-0005-0000-0000-0000746B0000}"/>
    <cellStyle name="Currencs [0]" xfId="455" hidden="1" xr:uid="{00000000-0005-0000-0000-0000756B0000}"/>
    <cellStyle name="Currencs [0]" xfId="1135" hidden="1" xr:uid="{00000000-0005-0000-0000-00007D6B0000}"/>
    <cellStyle name="Currencs [0]" xfId="1299" hidden="1" xr:uid="{00000000-0005-0000-0000-00007E6B0000}"/>
    <cellStyle name="Currencs [0]" xfId="1956" hidden="1" xr:uid="{00000000-0005-0000-0000-0000876B0000}"/>
    <cellStyle name="Currencs [0]" xfId="1792" hidden="1" xr:uid="{00000000-0005-0000-0000-0000886B0000}"/>
    <cellStyle name="Currencs [0]" xfId="2122" hidden="1" xr:uid="{00000000-0005-0000-0000-0000896B0000}"/>
    <cellStyle name="Currencs [0]" xfId="1791" hidden="1" xr:uid="{00000000-0005-0000-0000-0000856B0000}"/>
    <cellStyle name="Currencs [0]" xfId="1955" hidden="1" xr:uid="{00000000-0005-0000-0000-0000866B0000}"/>
    <cellStyle name="Currencs [0]" xfId="1464" hidden="1" xr:uid="{00000000-0005-0000-0000-0000846B0000}"/>
    <cellStyle name="Currencs [0]" xfId="1628" hidden="1" xr:uid="{00000000-0005-0000-0000-0000836B0000}"/>
    <cellStyle name="Currencs [0]" xfId="1300" hidden="1" xr:uid="{00000000-0005-0000-0000-00007F6B0000}"/>
    <cellStyle name="Currencs [0]" xfId="1136" hidden="1" xr:uid="{00000000-0005-0000-0000-0000806B0000}"/>
    <cellStyle name="Currencs [0]" xfId="1463" hidden="1" xr:uid="{00000000-0005-0000-0000-0000816B0000}"/>
    <cellStyle name="Currencs [0]" xfId="1627" hidden="1" xr:uid="{00000000-0005-0000-0000-0000826B0000}"/>
    <cellStyle name="Currencs [0]" xfId="2286" hidden="1" xr:uid="{00000000-0005-0000-0000-00008A6B0000}"/>
    <cellStyle name="Currencs [0]" xfId="2287" hidden="1" xr:uid="{00000000-0005-0000-0000-00008B6B0000}"/>
    <cellStyle name="Currencs [0]" xfId="61752" hidden="1" xr:uid="{00000000-0005-0000-0000-0000946B0000}"/>
    <cellStyle name="Currencs [0]" xfId="61834" hidden="1" xr:uid="{00000000-0005-0000-0000-0000956B0000}"/>
    <cellStyle name="Currencs [0]" xfId="61916" hidden="1" xr:uid="{00000000-0005-0000-0000-0000966B0000}"/>
    <cellStyle name="Currencs [0]" xfId="61590" hidden="1" xr:uid="{00000000-0005-0000-0000-0000926B0000}"/>
    <cellStyle name="Currencs [0]" xfId="61341" hidden="1" xr:uid="{00000000-0005-0000-0000-0000936B0000}"/>
    <cellStyle name="Currencs [0]" xfId="61508" hidden="1" xr:uid="{00000000-0005-0000-0000-0000916B0000}"/>
    <cellStyle name="Currencs [0]" xfId="61425" hidden="1" xr:uid="{00000000-0005-0000-0000-0000906B0000}"/>
    <cellStyle name="Currencs [0]" xfId="2123" hidden="1" xr:uid="{00000000-0005-0000-0000-00008C6B0000}"/>
    <cellStyle name="Currencs [0]" xfId="61177" hidden="1" xr:uid="{00000000-0005-0000-0000-00008D6B0000}"/>
    <cellStyle name="Currencs [0]" xfId="61259" hidden="1" xr:uid="{00000000-0005-0000-0000-00008E6B0000}"/>
    <cellStyle name="Currencs [0]" xfId="61343" hidden="1" xr:uid="{00000000-0005-0000-0000-00008F6B0000}"/>
    <cellStyle name="Currencs [0]" xfId="62000" hidden="1" xr:uid="{00000000-0005-0000-0000-0000976B0000}"/>
    <cellStyle name="Currencs [0]" xfId="62082" hidden="1" xr:uid="{00000000-0005-0000-0000-0000986B0000}"/>
    <cellStyle name="Currencs [0]" xfId="62813" hidden="1" xr:uid="{00000000-0005-0000-0000-0000A16B0000}"/>
    <cellStyle name="Currencs [0]" xfId="62895" hidden="1" xr:uid="{00000000-0005-0000-0000-0000A26B0000}"/>
    <cellStyle name="Currencs [0]" xfId="62647" hidden="1" xr:uid="{00000000-0005-0000-0000-0000A36B0000}"/>
    <cellStyle name="Currencs [0]" xfId="62649" hidden="1" xr:uid="{00000000-0005-0000-0000-00009F6B0000}"/>
    <cellStyle name="Currencs [0]" xfId="62731" hidden="1" xr:uid="{00000000-0005-0000-0000-0000A06B0000}"/>
    <cellStyle name="Currencs [0]" xfId="62565" hidden="1" xr:uid="{00000000-0005-0000-0000-00009E6B0000}"/>
    <cellStyle name="Currencs [0]" xfId="61173" hidden="1" xr:uid="{00000000-0005-0000-0000-00009D6B0000}"/>
    <cellStyle name="Currencs [0]" xfId="62164" hidden="1" xr:uid="{00000000-0005-0000-0000-0000996B0000}"/>
    <cellStyle name="Currencs [0]" xfId="62246" hidden="1" xr:uid="{00000000-0005-0000-0000-00009A6B0000}"/>
    <cellStyle name="Currencs [0]" xfId="61998" hidden="1" xr:uid="{00000000-0005-0000-0000-00009B6B0000}"/>
    <cellStyle name="Currencs [0]" xfId="62408" hidden="1" xr:uid="{00000000-0005-0000-0000-00009C6B0000}"/>
    <cellStyle name="Currencs [0]" xfId="63057" hidden="1" xr:uid="{00000000-0005-0000-0000-0000A46B0000}"/>
    <cellStyle name="Currency" xfId="63143" builtinId="4"/>
    <cellStyle name="Currency [0]" xfId="44" builtinId="7" hidden="1"/>
    <cellStyle name="Currency [0]" xfId="382" builtinId="7" hidden="1"/>
    <cellStyle name="Currency [0]" xfId="380" builtinId="7" hidden="1"/>
    <cellStyle name="Currency [0]" xfId="392" builtinId="7" hidden="1"/>
    <cellStyle name="Currency [0]" xfId="730" builtinId="7" hidden="1"/>
    <cellStyle name="Currency [0]" xfId="728" builtinId="7" hidden="1"/>
    <cellStyle name="Currency [0]" xfId="390" builtinId="7" hidden="1"/>
    <cellStyle name="Currency [0]" xfId="1068" builtinId="7" hidden="1"/>
    <cellStyle name="Currency [0]" xfId="1066" builtinId="7" hidden="1"/>
    <cellStyle name="Currency [0] 10" xfId="126" hidden="1" xr:uid="{00000000-0005-0000-0000-0000AE6B0000}"/>
    <cellStyle name="Currency [0] 10" xfId="291" hidden="1" xr:uid="{00000000-0005-0000-0000-0000AF6B0000}"/>
    <cellStyle name="Currency [0] 10" xfId="253" hidden="1" xr:uid="{00000000-0005-0000-0000-0000B06B0000}"/>
    <cellStyle name="Currency [0] 10" xfId="89" hidden="1" xr:uid="{00000000-0005-0000-0000-0000B16B0000}"/>
    <cellStyle name="Currency [0] 10" xfId="474" hidden="1" xr:uid="{00000000-0005-0000-0000-0000B26B0000}"/>
    <cellStyle name="Currency [0] 10" xfId="639" hidden="1" xr:uid="{00000000-0005-0000-0000-0000B36B0000}"/>
    <cellStyle name="Currency [0] 10" xfId="601" hidden="1" xr:uid="{00000000-0005-0000-0000-0000B46B0000}"/>
    <cellStyle name="Currency [0] 10" xfId="437" hidden="1" xr:uid="{00000000-0005-0000-0000-0000B56B0000}"/>
    <cellStyle name="Currency [0] 10" xfId="812" hidden="1" xr:uid="{00000000-0005-0000-0000-0000B66B0000}"/>
    <cellStyle name="Currency [0] 10" xfId="977" hidden="1" xr:uid="{00000000-0005-0000-0000-0000B76B0000}"/>
    <cellStyle name="Currency [0] 10" xfId="939" hidden="1" xr:uid="{00000000-0005-0000-0000-0000B86B0000}"/>
    <cellStyle name="Currency [0] 10" xfId="775" hidden="1" xr:uid="{00000000-0005-0000-0000-0000B96B0000}"/>
    <cellStyle name="Currency [0] 10" xfId="1154" hidden="1" xr:uid="{00000000-0005-0000-0000-0000BA6B0000}"/>
    <cellStyle name="Currency [0] 10" xfId="1319" hidden="1" xr:uid="{00000000-0005-0000-0000-0000BB6B0000}"/>
    <cellStyle name="Currency [0] 10" xfId="1281" hidden="1" xr:uid="{00000000-0005-0000-0000-0000BC6B0000}"/>
    <cellStyle name="Currency [0] 10" xfId="1117" hidden="1" xr:uid="{00000000-0005-0000-0000-0000BD6B0000}"/>
    <cellStyle name="Currency [0] 10" xfId="1482" hidden="1" xr:uid="{00000000-0005-0000-0000-0000BE6B0000}"/>
    <cellStyle name="Currency [0] 10" xfId="1647" hidden="1" xr:uid="{00000000-0005-0000-0000-0000BF6B0000}"/>
    <cellStyle name="Currency [0] 10" xfId="1609" hidden="1" xr:uid="{00000000-0005-0000-0000-0000C06B0000}"/>
    <cellStyle name="Currency [0] 10" xfId="1445" hidden="1" xr:uid="{00000000-0005-0000-0000-0000C16B0000}"/>
    <cellStyle name="Currency [0] 10" xfId="1810" hidden="1" xr:uid="{00000000-0005-0000-0000-0000C26B0000}"/>
    <cellStyle name="Currency [0] 10" xfId="1975" hidden="1" xr:uid="{00000000-0005-0000-0000-0000C36B0000}"/>
    <cellStyle name="Currency [0] 10" xfId="1937" hidden="1" xr:uid="{00000000-0005-0000-0000-0000C46B0000}"/>
    <cellStyle name="Currency [0] 10" xfId="1773" hidden="1" xr:uid="{00000000-0005-0000-0000-0000C56B0000}"/>
    <cellStyle name="Currency [0] 10" xfId="2141" hidden="1" xr:uid="{00000000-0005-0000-0000-0000C66B0000}"/>
    <cellStyle name="Currency [0] 10" xfId="2305" hidden="1" xr:uid="{00000000-0005-0000-0000-0000C76B0000}"/>
    <cellStyle name="Currency [0] 10" xfId="2268" hidden="1" xr:uid="{00000000-0005-0000-0000-0000C86B0000}"/>
    <cellStyle name="Currency [0] 10" xfId="2104" hidden="1" xr:uid="{00000000-0005-0000-0000-0000C96B0000}"/>
    <cellStyle name="Currency [0] 10" xfId="2408" hidden="1" xr:uid="{00000000-0005-0000-0000-0000CA6B0000}"/>
    <cellStyle name="Currency [0] 10" xfId="31797" hidden="1" xr:uid="{00000000-0005-0000-0000-0000CB6B0000}"/>
    <cellStyle name="Currency [0] 10" xfId="61195" hidden="1" xr:uid="{00000000-0005-0000-0000-0000CC6B0000}"/>
    <cellStyle name="Currency [0] 10" xfId="61277" hidden="1" xr:uid="{00000000-0005-0000-0000-0000CD6B0000}"/>
    <cellStyle name="Currency [0] 10" xfId="61361" hidden="1" xr:uid="{00000000-0005-0000-0000-0000CE6B0000}"/>
    <cellStyle name="Currency [0] 10" xfId="61443" hidden="1" xr:uid="{00000000-0005-0000-0000-0000CF6B0000}"/>
    <cellStyle name="Currency [0] 10" xfId="61526" hidden="1" xr:uid="{00000000-0005-0000-0000-0000D06B0000}"/>
    <cellStyle name="Currency [0] 10" xfId="61608" hidden="1" xr:uid="{00000000-0005-0000-0000-0000D16B0000}"/>
    <cellStyle name="Currency [0] 10" xfId="61688" hidden="1" xr:uid="{00000000-0005-0000-0000-0000D26B0000}"/>
    <cellStyle name="Currency [0] 10" xfId="61770" hidden="1" xr:uid="{00000000-0005-0000-0000-0000D36B0000}"/>
    <cellStyle name="Currency [0] 10" xfId="61852" hidden="1" xr:uid="{00000000-0005-0000-0000-0000D46B0000}"/>
    <cellStyle name="Currency [0] 10" xfId="61934" hidden="1" xr:uid="{00000000-0005-0000-0000-0000D56B0000}"/>
    <cellStyle name="Currency [0] 10" xfId="62018" hidden="1" xr:uid="{00000000-0005-0000-0000-0000D66B0000}"/>
    <cellStyle name="Currency [0] 10" xfId="62100" hidden="1" xr:uid="{00000000-0005-0000-0000-0000D76B0000}"/>
    <cellStyle name="Currency [0] 10" xfId="62182" hidden="1" xr:uid="{00000000-0005-0000-0000-0000D86B0000}"/>
    <cellStyle name="Currency [0] 10" xfId="62264" hidden="1" xr:uid="{00000000-0005-0000-0000-0000D96B0000}"/>
    <cellStyle name="Currency [0] 10" xfId="62344" hidden="1" xr:uid="{00000000-0005-0000-0000-0000DA6B0000}"/>
    <cellStyle name="Currency [0] 10" xfId="62426" hidden="1" xr:uid="{00000000-0005-0000-0000-0000DB6B0000}"/>
    <cellStyle name="Currency [0] 10" xfId="62501" hidden="1" xr:uid="{00000000-0005-0000-0000-0000DC6B0000}"/>
    <cellStyle name="Currency [0] 10" xfId="62583" hidden="1" xr:uid="{00000000-0005-0000-0000-0000DD6B0000}"/>
    <cellStyle name="Currency [0] 10" xfId="62667" hidden="1" xr:uid="{00000000-0005-0000-0000-0000DE6B0000}"/>
    <cellStyle name="Currency [0] 10" xfId="62749" hidden="1" xr:uid="{00000000-0005-0000-0000-0000DF6B0000}"/>
    <cellStyle name="Currency [0] 10" xfId="62831" hidden="1" xr:uid="{00000000-0005-0000-0000-0000E06B0000}"/>
    <cellStyle name="Currency [0] 10" xfId="62913" hidden="1" xr:uid="{00000000-0005-0000-0000-0000E16B0000}"/>
    <cellStyle name="Currency [0] 10" xfId="62993" hidden="1" xr:uid="{00000000-0005-0000-0000-0000E26B0000}"/>
    <cellStyle name="Currency [0] 10" xfId="63075" hidden="1" xr:uid="{00000000-0005-0000-0000-0000E36B0000}"/>
    <cellStyle name="Currency [0] 100" xfId="2500" hidden="1" xr:uid="{00000000-0005-0000-0000-0000E46B0000}"/>
    <cellStyle name="Currency [0] 100" xfId="31889" hidden="1" xr:uid="{00000000-0005-0000-0000-0000E56B0000}"/>
    <cellStyle name="Currency [0] 1000" xfId="3463" hidden="1" xr:uid="{00000000-0005-0000-0000-0000E66B0000}"/>
    <cellStyle name="Currency [0] 1000" xfId="32852" hidden="1" xr:uid="{00000000-0005-0000-0000-0000E76B0000}"/>
    <cellStyle name="Currency [0] 10000" xfId="18826" hidden="1" xr:uid="{00000000-0005-0000-0000-0000E86B0000}"/>
    <cellStyle name="Currency [0] 10000" xfId="48213" hidden="1" xr:uid="{00000000-0005-0000-0000-0000E96B0000}"/>
    <cellStyle name="Currency [0] 10001" xfId="18827" hidden="1" xr:uid="{00000000-0005-0000-0000-0000EA6B0000}"/>
    <cellStyle name="Currency [0] 10001" xfId="48214" hidden="1" xr:uid="{00000000-0005-0000-0000-0000EB6B0000}"/>
    <cellStyle name="Currency [0] 10002" xfId="18804" hidden="1" xr:uid="{00000000-0005-0000-0000-0000EC6B0000}"/>
    <cellStyle name="Currency [0] 10002" xfId="48191" hidden="1" xr:uid="{00000000-0005-0000-0000-0000ED6B0000}"/>
    <cellStyle name="Currency [0] 10003" xfId="18810" hidden="1" xr:uid="{00000000-0005-0000-0000-0000EE6B0000}"/>
    <cellStyle name="Currency [0] 10003" xfId="48197" hidden="1" xr:uid="{00000000-0005-0000-0000-0000EF6B0000}"/>
    <cellStyle name="Currency [0] 10004" xfId="18824" hidden="1" xr:uid="{00000000-0005-0000-0000-0000F06B0000}"/>
    <cellStyle name="Currency [0] 10004" xfId="48211" hidden="1" xr:uid="{00000000-0005-0000-0000-0000F16B0000}"/>
    <cellStyle name="Currency [0] 10005" xfId="18811" hidden="1" xr:uid="{00000000-0005-0000-0000-0000F26B0000}"/>
    <cellStyle name="Currency [0] 10005" xfId="48198" hidden="1" xr:uid="{00000000-0005-0000-0000-0000F36B0000}"/>
    <cellStyle name="Currency [0] 10006" xfId="18828" hidden="1" xr:uid="{00000000-0005-0000-0000-0000F46B0000}"/>
    <cellStyle name="Currency [0] 10006" xfId="48215" hidden="1" xr:uid="{00000000-0005-0000-0000-0000F56B0000}"/>
    <cellStyle name="Currency [0] 10007" xfId="18829" hidden="1" xr:uid="{00000000-0005-0000-0000-0000F66B0000}"/>
    <cellStyle name="Currency [0] 10007" xfId="48216" hidden="1" xr:uid="{00000000-0005-0000-0000-0000F76B0000}"/>
    <cellStyle name="Currency [0] 10008" xfId="18825" hidden="1" xr:uid="{00000000-0005-0000-0000-0000F86B0000}"/>
    <cellStyle name="Currency [0] 10008" xfId="48212" hidden="1" xr:uid="{00000000-0005-0000-0000-0000F96B0000}"/>
    <cellStyle name="Currency [0] 10009" xfId="18798" hidden="1" xr:uid="{00000000-0005-0000-0000-0000FA6B0000}"/>
    <cellStyle name="Currency [0] 10009" xfId="48185" hidden="1" xr:uid="{00000000-0005-0000-0000-0000FB6B0000}"/>
    <cellStyle name="Currency [0] 1001" xfId="3442" hidden="1" xr:uid="{00000000-0005-0000-0000-0000FC6B0000}"/>
    <cellStyle name="Currency [0] 1001" xfId="32831" hidden="1" xr:uid="{00000000-0005-0000-0000-0000FD6B0000}"/>
    <cellStyle name="Currency [0] 10010" xfId="18830" hidden="1" xr:uid="{00000000-0005-0000-0000-0000FE6B0000}"/>
    <cellStyle name="Currency [0] 10010" xfId="48217" hidden="1" xr:uid="{00000000-0005-0000-0000-0000FF6B0000}"/>
    <cellStyle name="Currency [0] 10011" xfId="18831" hidden="1" xr:uid="{00000000-0005-0000-0000-0000006C0000}"/>
    <cellStyle name="Currency [0] 10011" xfId="48218" hidden="1" xr:uid="{00000000-0005-0000-0000-0000016C0000}"/>
    <cellStyle name="Currency [0] 10012" xfId="18508" hidden="1" xr:uid="{00000000-0005-0000-0000-0000026C0000}"/>
    <cellStyle name="Currency [0] 10012" xfId="47895" hidden="1" xr:uid="{00000000-0005-0000-0000-0000036C0000}"/>
    <cellStyle name="Currency [0] 10013" xfId="18484" hidden="1" xr:uid="{00000000-0005-0000-0000-0000046C0000}"/>
    <cellStyle name="Currency [0] 10013" xfId="47871" hidden="1" xr:uid="{00000000-0005-0000-0000-0000056C0000}"/>
    <cellStyle name="Currency [0] 10014" xfId="18833" hidden="1" xr:uid="{00000000-0005-0000-0000-0000066C0000}"/>
    <cellStyle name="Currency [0] 10014" xfId="48220" hidden="1" xr:uid="{00000000-0005-0000-0000-0000076C0000}"/>
    <cellStyle name="Currency [0] 10015" xfId="18837" hidden="1" xr:uid="{00000000-0005-0000-0000-0000086C0000}"/>
    <cellStyle name="Currency [0] 10015" xfId="48224" hidden="1" xr:uid="{00000000-0005-0000-0000-0000096C0000}"/>
    <cellStyle name="Currency [0] 10016" xfId="18838" hidden="1" xr:uid="{00000000-0005-0000-0000-00000A6C0000}"/>
    <cellStyle name="Currency [0] 10016" xfId="48225" hidden="1" xr:uid="{00000000-0005-0000-0000-00000B6C0000}"/>
    <cellStyle name="Currency [0] 10017" xfId="18479" hidden="1" xr:uid="{00000000-0005-0000-0000-00000C6C0000}"/>
    <cellStyle name="Currency [0] 10017" xfId="47866" hidden="1" xr:uid="{00000000-0005-0000-0000-00000D6C0000}"/>
    <cellStyle name="Currency [0] 10018" xfId="18835" hidden="1" xr:uid="{00000000-0005-0000-0000-00000E6C0000}"/>
    <cellStyle name="Currency [0] 10018" xfId="48222" hidden="1" xr:uid="{00000000-0005-0000-0000-00000F6C0000}"/>
    <cellStyle name="Currency [0] 10019" xfId="18839" hidden="1" xr:uid="{00000000-0005-0000-0000-0000106C0000}"/>
    <cellStyle name="Currency [0] 10019" xfId="48226" hidden="1" xr:uid="{00000000-0005-0000-0000-0000116C0000}"/>
    <cellStyle name="Currency [0] 1002" xfId="3449" hidden="1" xr:uid="{00000000-0005-0000-0000-0000126C0000}"/>
    <cellStyle name="Currency [0] 1002" xfId="32838" hidden="1" xr:uid="{00000000-0005-0000-0000-0000136C0000}"/>
    <cellStyle name="Currency [0] 10020" xfId="18840" hidden="1" xr:uid="{00000000-0005-0000-0000-0000146C0000}"/>
    <cellStyle name="Currency [0] 10020" xfId="48227" hidden="1" xr:uid="{00000000-0005-0000-0000-0000156C0000}"/>
    <cellStyle name="Currency [0] 10021" xfId="18834" hidden="1" xr:uid="{00000000-0005-0000-0000-0000166C0000}"/>
    <cellStyle name="Currency [0] 10021" xfId="48221" hidden="1" xr:uid="{00000000-0005-0000-0000-0000176C0000}"/>
    <cellStyle name="Currency [0] 10022" xfId="18496" hidden="1" xr:uid="{00000000-0005-0000-0000-0000186C0000}"/>
    <cellStyle name="Currency [0] 10022" xfId="47883" hidden="1" xr:uid="{00000000-0005-0000-0000-0000196C0000}"/>
    <cellStyle name="Currency [0] 10023" xfId="18846" hidden="1" xr:uid="{00000000-0005-0000-0000-00001A6C0000}"/>
    <cellStyle name="Currency [0] 10023" xfId="48233" hidden="1" xr:uid="{00000000-0005-0000-0000-00001B6C0000}"/>
    <cellStyle name="Currency [0] 10024" xfId="18850" hidden="1" xr:uid="{00000000-0005-0000-0000-00001C6C0000}"/>
    <cellStyle name="Currency [0] 10024" xfId="48237" hidden="1" xr:uid="{00000000-0005-0000-0000-00001D6C0000}"/>
    <cellStyle name="Currency [0] 10025" xfId="18856" hidden="1" xr:uid="{00000000-0005-0000-0000-00001E6C0000}"/>
    <cellStyle name="Currency [0] 10025" xfId="48243" hidden="1" xr:uid="{00000000-0005-0000-0000-00001F6C0000}"/>
    <cellStyle name="Currency [0] 10026" xfId="18859" hidden="1" xr:uid="{00000000-0005-0000-0000-0000206C0000}"/>
    <cellStyle name="Currency [0] 10026" xfId="48246" hidden="1" xr:uid="{00000000-0005-0000-0000-0000216C0000}"/>
    <cellStyle name="Currency [0] 10027" xfId="18845" hidden="1" xr:uid="{00000000-0005-0000-0000-0000226C0000}"/>
    <cellStyle name="Currency [0] 10027" xfId="48232" hidden="1" xr:uid="{00000000-0005-0000-0000-0000236C0000}"/>
    <cellStyle name="Currency [0] 10028" xfId="18855" hidden="1" xr:uid="{00000000-0005-0000-0000-0000246C0000}"/>
    <cellStyle name="Currency [0] 10028" xfId="48242" hidden="1" xr:uid="{00000000-0005-0000-0000-0000256C0000}"/>
    <cellStyle name="Currency [0] 10029" xfId="18866" hidden="1" xr:uid="{00000000-0005-0000-0000-0000266C0000}"/>
    <cellStyle name="Currency [0] 10029" xfId="48253" hidden="1" xr:uid="{00000000-0005-0000-0000-0000276C0000}"/>
    <cellStyle name="Currency [0] 1003" xfId="3464" hidden="1" xr:uid="{00000000-0005-0000-0000-0000286C0000}"/>
    <cellStyle name="Currency [0] 1003" xfId="32853" hidden="1" xr:uid="{00000000-0005-0000-0000-0000296C0000}"/>
    <cellStyle name="Currency [0] 10030" xfId="18867" hidden="1" xr:uid="{00000000-0005-0000-0000-00002A6C0000}"/>
    <cellStyle name="Currency [0] 10030" xfId="48254" hidden="1" xr:uid="{00000000-0005-0000-0000-00002B6C0000}"/>
    <cellStyle name="Currency [0] 10031" xfId="18832" hidden="1" xr:uid="{00000000-0005-0000-0000-00002C6C0000}"/>
    <cellStyle name="Currency [0] 10031" xfId="48219" hidden="1" xr:uid="{00000000-0005-0000-0000-00002D6C0000}"/>
    <cellStyle name="Currency [0] 10032" xfId="18478" hidden="1" xr:uid="{00000000-0005-0000-0000-00002E6C0000}"/>
    <cellStyle name="Currency [0] 10032" xfId="47865" hidden="1" xr:uid="{00000000-0005-0000-0000-00002F6C0000}"/>
    <cellStyle name="Currency [0] 10033" xfId="18852" hidden="1" xr:uid="{00000000-0005-0000-0000-0000306C0000}"/>
    <cellStyle name="Currency [0] 10033" xfId="48239" hidden="1" xr:uid="{00000000-0005-0000-0000-0000316C0000}"/>
    <cellStyle name="Currency [0] 10034" xfId="18468" hidden="1" xr:uid="{00000000-0005-0000-0000-0000326C0000}"/>
    <cellStyle name="Currency [0] 10034" xfId="47855" hidden="1" xr:uid="{00000000-0005-0000-0000-0000336C0000}"/>
    <cellStyle name="Currency [0] 10035" xfId="18847" hidden="1" xr:uid="{00000000-0005-0000-0000-0000346C0000}"/>
    <cellStyle name="Currency [0] 10035" xfId="48234" hidden="1" xr:uid="{00000000-0005-0000-0000-0000356C0000}"/>
    <cellStyle name="Currency [0] 10036" xfId="18868" hidden="1" xr:uid="{00000000-0005-0000-0000-0000366C0000}"/>
    <cellStyle name="Currency [0] 10036" xfId="48255" hidden="1" xr:uid="{00000000-0005-0000-0000-0000376C0000}"/>
    <cellStyle name="Currency [0] 10037" xfId="18853" hidden="1" xr:uid="{00000000-0005-0000-0000-0000386C0000}"/>
    <cellStyle name="Currency [0] 10037" xfId="48240" hidden="1" xr:uid="{00000000-0005-0000-0000-0000396C0000}"/>
    <cellStyle name="Currency [0] 10038" xfId="18857" hidden="1" xr:uid="{00000000-0005-0000-0000-00003A6C0000}"/>
    <cellStyle name="Currency [0] 10038" xfId="48244" hidden="1" xr:uid="{00000000-0005-0000-0000-00003B6C0000}"/>
    <cellStyle name="Currency [0] 10039" xfId="18873" hidden="1" xr:uid="{00000000-0005-0000-0000-00003C6C0000}"/>
    <cellStyle name="Currency [0] 10039" xfId="48260" hidden="1" xr:uid="{00000000-0005-0000-0000-00003D6C0000}"/>
    <cellStyle name="Currency [0] 1004" xfId="3465" hidden="1" xr:uid="{00000000-0005-0000-0000-00003E6C0000}"/>
    <cellStyle name="Currency [0] 1004" xfId="32854" hidden="1" xr:uid="{00000000-0005-0000-0000-00003F6C0000}"/>
    <cellStyle name="Currency [0] 10040" xfId="18874" hidden="1" xr:uid="{00000000-0005-0000-0000-0000406C0000}"/>
    <cellStyle name="Currency [0] 10040" xfId="48261" hidden="1" xr:uid="{00000000-0005-0000-0000-0000416C0000}"/>
    <cellStyle name="Currency [0] 10041" xfId="18854" hidden="1" xr:uid="{00000000-0005-0000-0000-0000426C0000}"/>
    <cellStyle name="Currency [0] 10041" xfId="48241" hidden="1" xr:uid="{00000000-0005-0000-0000-0000436C0000}"/>
    <cellStyle name="Currency [0] 10042" xfId="18861" hidden="1" xr:uid="{00000000-0005-0000-0000-0000446C0000}"/>
    <cellStyle name="Currency [0] 10042" xfId="48248" hidden="1" xr:uid="{00000000-0005-0000-0000-0000456C0000}"/>
    <cellStyle name="Currency [0] 10043" xfId="18865" hidden="1" xr:uid="{00000000-0005-0000-0000-0000466C0000}"/>
    <cellStyle name="Currency [0] 10043" xfId="48252" hidden="1" xr:uid="{00000000-0005-0000-0000-0000476C0000}"/>
    <cellStyle name="Currency [0] 10044" xfId="18860" hidden="1" xr:uid="{00000000-0005-0000-0000-0000486C0000}"/>
    <cellStyle name="Currency [0] 10044" xfId="48247" hidden="1" xr:uid="{00000000-0005-0000-0000-0000496C0000}"/>
    <cellStyle name="Currency [0] 10045" xfId="18883" hidden="1" xr:uid="{00000000-0005-0000-0000-00004A6C0000}"/>
    <cellStyle name="Currency [0] 10045" xfId="48270" hidden="1" xr:uid="{00000000-0005-0000-0000-00004B6C0000}"/>
    <cellStyle name="Currency [0] 10046" xfId="18889" hidden="1" xr:uid="{00000000-0005-0000-0000-00004C6C0000}"/>
    <cellStyle name="Currency [0] 10046" xfId="48276" hidden="1" xr:uid="{00000000-0005-0000-0000-00004D6C0000}"/>
    <cellStyle name="Currency [0] 10047" xfId="18851" hidden="1" xr:uid="{00000000-0005-0000-0000-00004E6C0000}"/>
    <cellStyle name="Currency [0] 10047" xfId="48238" hidden="1" xr:uid="{00000000-0005-0000-0000-00004F6C0000}"/>
    <cellStyle name="Currency [0] 10048" xfId="18881" hidden="1" xr:uid="{00000000-0005-0000-0000-0000506C0000}"/>
    <cellStyle name="Currency [0] 10048" xfId="48268" hidden="1" xr:uid="{00000000-0005-0000-0000-0000516C0000}"/>
    <cellStyle name="Currency [0] 10049" xfId="18893" hidden="1" xr:uid="{00000000-0005-0000-0000-0000526C0000}"/>
    <cellStyle name="Currency [0] 10049" xfId="48280" hidden="1" xr:uid="{00000000-0005-0000-0000-0000536C0000}"/>
    <cellStyle name="Currency [0] 1005" xfId="3440" hidden="1" xr:uid="{00000000-0005-0000-0000-0000546C0000}"/>
    <cellStyle name="Currency [0] 1005" xfId="32829" hidden="1" xr:uid="{00000000-0005-0000-0000-0000556C0000}"/>
    <cellStyle name="Currency [0] 10050" xfId="18894" hidden="1" xr:uid="{00000000-0005-0000-0000-0000566C0000}"/>
    <cellStyle name="Currency [0] 10050" xfId="48281" hidden="1" xr:uid="{00000000-0005-0000-0000-0000576C0000}"/>
    <cellStyle name="Currency [0] 10051" xfId="18842" hidden="1" xr:uid="{00000000-0005-0000-0000-0000586C0000}"/>
    <cellStyle name="Currency [0] 10051" xfId="48229" hidden="1" xr:uid="{00000000-0005-0000-0000-0000596C0000}"/>
    <cellStyle name="Currency [0] 10052" xfId="18849" hidden="1" xr:uid="{00000000-0005-0000-0000-00005A6C0000}"/>
    <cellStyle name="Currency [0] 10052" xfId="48236" hidden="1" xr:uid="{00000000-0005-0000-0000-00005B6C0000}"/>
    <cellStyle name="Currency [0] 10053" xfId="18878" hidden="1" xr:uid="{00000000-0005-0000-0000-00005C6C0000}"/>
    <cellStyle name="Currency [0] 10053" xfId="48265" hidden="1" xr:uid="{00000000-0005-0000-0000-00005D6C0000}"/>
    <cellStyle name="Currency [0] 10054" xfId="18863" hidden="1" xr:uid="{00000000-0005-0000-0000-00005E6C0000}"/>
    <cellStyle name="Currency [0] 10054" xfId="48250" hidden="1" xr:uid="{00000000-0005-0000-0000-00005F6C0000}"/>
    <cellStyle name="Currency [0] 10055" xfId="18836" hidden="1" xr:uid="{00000000-0005-0000-0000-0000606C0000}"/>
    <cellStyle name="Currency [0] 10055" xfId="48223" hidden="1" xr:uid="{00000000-0005-0000-0000-0000616C0000}"/>
    <cellStyle name="Currency [0] 10056" xfId="18900" hidden="1" xr:uid="{00000000-0005-0000-0000-0000626C0000}"/>
    <cellStyle name="Currency [0] 10056" xfId="48287" hidden="1" xr:uid="{00000000-0005-0000-0000-0000636C0000}"/>
    <cellStyle name="Currency [0] 10057" xfId="18879" hidden="1" xr:uid="{00000000-0005-0000-0000-0000646C0000}"/>
    <cellStyle name="Currency [0] 10057" xfId="48266" hidden="1" xr:uid="{00000000-0005-0000-0000-0000656C0000}"/>
    <cellStyle name="Currency [0] 10058" xfId="18886" hidden="1" xr:uid="{00000000-0005-0000-0000-0000666C0000}"/>
    <cellStyle name="Currency [0] 10058" xfId="48273" hidden="1" xr:uid="{00000000-0005-0000-0000-0000676C0000}"/>
    <cellStyle name="Currency [0] 10059" xfId="18901" hidden="1" xr:uid="{00000000-0005-0000-0000-0000686C0000}"/>
    <cellStyle name="Currency [0] 10059" xfId="48288" hidden="1" xr:uid="{00000000-0005-0000-0000-0000696C0000}"/>
    <cellStyle name="Currency [0] 1006" xfId="3439" hidden="1" xr:uid="{00000000-0005-0000-0000-00006A6C0000}"/>
    <cellStyle name="Currency [0] 1006" xfId="32828" hidden="1" xr:uid="{00000000-0005-0000-0000-00006B6C0000}"/>
    <cellStyle name="Currency [0] 10060" xfId="18902" hidden="1" xr:uid="{00000000-0005-0000-0000-00006C6C0000}"/>
    <cellStyle name="Currency [0] 10060" xfId="48289" hidden="1" xr:uid="{00000000-0005-0000-0000-00006D6C0000}"/>
    <cellStyle name="Currency [0] 10061" xfId="18877" hidden="1" xr:uid="{00000000-0005-0000-0000-00006E6C0000}"/>
    <cellStyle name="Currency [0] 10061" xfId="48264" hidden="1" xr:uid="{00000000-0005-0000-0000-00006F6C0000}"/>
    <cellStyle name="Currency [0] 10062" xfId="18876" hidden="1" xr:uid="{00000000-0005-0000-0000-0000706C0000}"/>
    <cellStyle name="Currency [0] 10062" xfId="48263" hidden="1" xr:uid="{00000000-0005-0000-0000-0000716C0000}"/>
    <cellStyle name="Currency [0] 10063" xfId="18871" hidden="1" xr:uid="{00000000-0005-0000-0000-0000726C0000}"/>
    <cellStyle name="Currency [0] 10063" xfId="48258" hidden="1" xr:uid="{00000000-0005-0000-0000-0000736C0000}"/>
    <cellStyle name="Currency [0] 10064" xfId="18869" hidden="1" xr:uid="{00000000-0005-0000-0000-0000746C0000}"/>
    <cellStyle name="Currency [0] 10064" xfId="48256" hidden="1" xr:uid="{00000000-0005-0000-0000-0000756C0000}"/>
    <cellStyle name="Currency [0] 10065" xfId="18870" hidden="1" xr:uid="{00000000-0005-0000-0000-0000766C0000}"/>
    <cellStyle name="Currency [0] 10065" xfId="48257" hidden="1" xr:uid="{00000000-0005-0000-0000-0000776C0000}"/>
    <cellStyle name="Currency [0] 10066" xfId="18907" hidden="1" xr:uid="{00000000-0005-0000-0000-0000786C0000}"/>
    <cellStyle name="Currency [0] 10066" xfId="48294" hidden="1" xr:uid="{00000000-0005-0000-0000-0000796C0000}"/>
    <cellStyle name="Currency [0] 10067" xfId="18486" hidden="1" xr:uid="{00000000-0005-0000-0000-00007A6C0000}"/>
    <cellStyle name="Currency [0] 10067" xfId="47873" hidden="1" xr:uid="{00000000-0005-0000-0000-00007B6C0000}"/>
    <cellStyle name="Currency [0] 10068" xfId="18897" hidden="1" xr:uid="{00000000-0005-0000-0000-00007C6C0000}"/>
    <cellStyle name="Currency [0] 10068" xfId="48284" hidden="1" xr:uid="{00000000-0005-0000-0000-00007D6C0000}"/>
    <cellStyle name="Currency [0] 10069" xfId="18909" hidden="1" xr:uid="{00000000-0005-0000-0000-00007E6C0000}"/>
    <cellStyle name="Currency [0] 10069" xfId="48296" hidden="1" xr:uid="{00000000-0005-0000-0000-00007F6C0000}"/>
    <cellStyle name="Currency [0] 1007" xfId="3434" hidden="1" xr:uid="{00000000-0005-0000-0000-0000806C0000}"/>
    <cellStyle name="Currency [0] 1007" xfId="32823" hidden="1" xr:uid="{00000000-0005-0000-0000-0000816C0000}"/>
    <cellStyle name="Currency [0] 10070" xfId="18910" hidden="1" xr:uid="{00000000-0005-0000-0000-0000826C0000}"/>
    <cellStyle name="Currency [0] 10070" xfId="48297" hidden="1" xr:uid="{00000000-0005-0000-0000-0000836C0000}"/>
    <cellStyle name="Currency [0] 10071" xfId="18848" hidden="1" xr:uid="{00000000-0005-0000-0000-0000846C0000}"/>
    <cellStyle name="Currency [0] 10071" xfId="48235" hidden="1" xr:uid="{00000000-0005-0000-0000-0000856C0000}"/>
    <cellStyle name="Currency [0] 10072" xfId="18884" hidden="1" xr:uid="{00000000-0005-0000-0000-0000866C0000}"/>
    <cellStyle name="Currency [0] 10072" xfId="48271" hidden="1" xr:uid="{00000000-0005-0000-0000-0000876C0000}"/>
    <cellStyle name="Currency [0] 10073" xfId="18864" hidden="1" xr:uid="{00000000-0005-0000-0000-0000886C0000}"/>
    <cellStyle name="Currency [0] 10073" xfId="48251" hidden="1" xr:uid="{00000000-0005-0000-0000-0000896C0000}"/>
    <cellStyle name="Currency [0] 10074" xfId="18880" hidden="1" xr:uid="{00000000-0005-0000-0000-00008A6C0000}"/>
    <cellStyle name="Currency [0] 10074" xfId="48267" hidden="1" xr:uid="{00000000-0005-0000-0000-00008B6C0000}"/>
    <cellStyle name="Currency [0] 10075" xfId="18882" hidden="1" xr:uid="{00000000-0005-0000-0000-00008C6C0000}"/>
    <cellStyle name="Currency [0] 10075" xfId="48269" hidden="1" xr:uid="{00000000-0005-0000-0000-00008D6C0000}"/>
    <cellStyle name="Currency [0] 10076" xfId="18913" hidden="1" xr:uid="{00000000-0005-0000-0000-00008E6C0000}"/>
    <cellStyle name="Currency [0] 10076" xfId="48300" hidden="1" xr:uid="{00000000-0005-0000-0000-00008F6C0000}"/>
    <cellStyle name="Currency [0] 10077" xfId="18489" hidden="1" xr:uid="{00000000-0005-0000-0000-0000906C0000}"/>
    <cellStyle name="Currency [0] 10077" xfId="47876" hidden="1" xr:uid="{00000000-0005-0000-0000-0000916C0000}"/>
    <cellStyle name="Currency [0] 10078" xfId="18905" hidden="1" xr:uid="{00000000-0005-0000-0000-0000926C0000}"/>
    <cellStyle name="Currency [0] 10078" xfId="48292" hidden="1" xr:uid="{00000000-0005-0000-0000-0000936C0000}"/>
    <cellStyle name="Currency [0] 10079" xfId="18915" hidden="1" xr:uid="{00000000-0005-0000-0000-0000946C0000}"/>
    <cellStyle name="Currency [0] 10079" xfId="48302" hidden="1" xr:uid="{00000000-0005-0000-0000-0000956C0000}"/>
    <cellStyle name="Currency [0] 1008" xfId="3432" hidden="1" xr:uid="{00000000-0005-0000-0000-0000966C0000}"/>
    <cellStyle name="Currency [0] 1008" xfId="32821" hidden="1" xr:uid="{00000000-0005-0000-0000-0000976C0000}"/>
    <cellStyle name="Currency [0] 10080" xfId="18916" hidden="1" xr:uid="{00000000-0005-0000-0000-0000986C0000}"/>
    <cellStyle name="Currency [0] 10080" xfId="48303" hidden="1" xr:uid="{00000000-0005-0000-0000-0000996C0000}"/>
    <cellStyle name="Currency [0] 10081" xfId="18844" hidden="1" xr:uid="{00000000-0005-0000-0000-00009A6C0000}"/>
    <cellStyle name="Currency [0] 10081" xfId="48231" hidden="1" xr:uid="{00000000-0005-0000-0000-00009B6C0000}"/>
    <cellStyle name="Currency [0] 10082" xfId="18895" hidden="1" xr:uid="{00000000-0005-0000-0000-00009C6C0000}"/>
    <cellStyle name="Currency [0] 10082" xfId="48282" hidden="1" xr:uid="{00000000-0005-0000-0000-00009D6C0000}"/>
    <cellStyle name="Currency [0] 10083" xfId="18875" hidden="1" xr:uid="{00000000-0005-0000-0000-00009E6C0000}"/>
    <cellStyle name="Currency [0] 10083" xfId="48262" hidden="1" xr:uid="{00000000-0005-0000-0000-00009F6C0000}"/>
    <cellStyle name="Currency [0] 10084" xfId="18887" hidden="1" xr:uid="{00000000-0005-0000-0000-0000A06C0000}"/>
    <cellStyle name="Currency [0] 10084" xfId="48274" hidden="1" xr:uid="{00000000-0005-0000-0000-0000A16C0000}"/>
    <cellStyle name="Currency [0] 10085" xfId="18885" hidden="1" xr:uid="{00000000-0005-0000-0000-0000A26C0000}"/>
    <cellStyle name="Currency [0] 10085" xfId="48272" hidden="1" xr:uid="{00000000-0005-0000-0000-0000A36C0000}"/>
    <cellStyle name="Currency [0] 10086" xfId="18918" hidden="1" xr:uid="{00000000-0005-0000-0000-0000A46C0000}"/>
    <cellStyle name="Currency [0] 10086" xfId="48305" hidden="1" xr:uid="{00000000-0005-0000-0000-0000A56C0000}"/>
    <cellStyle name="Currency [0] 10087" xfId="18862" hidden="1" xr:uid="{00000000-0005-0000-0000-0000A66C0000}"/>
    <cellStyle name="Currency [0] 10087" xfId="48249" hidden="1" xr:uid="{00000000-0005-0000-0000-0000A76C0000}"/>
    <cellStyle name="Currency [0] 10088" xfId="18912" hidden="1" xr:uid="{00000000-0005-0000-0000-0000A86C0000}"/>
    <cellStyle name="Currency [0] 10088" xfId="48299" hidden="1" xr:uid="{00000000-0005-0000-0000-0000A96C0000}"/>
    <cellStyle name="Currency [0] 10089" xfId="18922" hidden="1" xr:uid="{00000000-0005-0000-0000-0000AA6C0000}"/>
    <cellStyle name="Currency [0] 10089" xfId="48309" hidden="1" xr:uid="{00000000-0005-0000-0000-0000AB6C0000}"/>
    <cellStyle name="Currency [0] 1009" xfId="3433" hidden="1" xr:uid="{00000000-0005-0000-0000-0000AC6C0000}"/>
    <cellStyle name="Currency [0] 1009" xfId="32822" hidden="1" xr:uid="{00000000-0005-0000-0000-0000AD6C0000}"/>
    <cellStyle name="Currency [0] 10090" xfId="18923" hidden="1" xr:uid="{00000000-0005-0000-0000-0000AE6C0000}"/>
    <cellStyle name="Currency [0] 10090" xfId="48310" hidden="1" xr:uid="{00000000-0005-0000-0000-0000AF6C0000}"/>
    <cellStyle name="Currency [0] 10091" xfId="18888" hidden="1" xr:uid="{00000000-0005-0000-0000-0000B06C0000}"/>
    <cellStyle name="Currency [0] 10091" xfId="48275" hidden="1" xr:uid="{00000000-0005-0000-0000-0000B16C0000}"/>
    <cellStyle name="Currency [0] 10092" xfId="18903" hidden="1" xr:uid="{00000000-0005-0000-0000-0000B26C0000}"/>
    <cellStyle name="Currency [0] 10092" xfId="48290" hidden="1" xr:uid="{00000000-0005-0000-0000-0000B36C0000}"/>
    <cellStyle name="Currency [0] 10093" xfId="18469" hidden="1" xr:uid="{00000000-0005-0000-0000-0000B46C0000}"/>
    <cellStyle name="Currency [0] 10093" xfId="47856" hidden="1" xr:uid="{00000000-0005-0000-0000-0000B56C0000}"/>
    <cellStyle name="Currency [0] 10094" xfId="18898" hidden="1" xr:uid="{00000000-0005-0000-0000-0000B66C0000}"/>
    <cellStyle name="Currency [0] 10094" xfId="48285" hidden="1" xr:uid="{00000000-0005-0000-0000-0000B76C0000}"/>
    <cellStyle name="Currency [0] 10095" xfId="18896" hidden="1" xr:uid="{00000000-0005-0000-0000-0000B86C0000}"/>
    <cellStyle name="Currency [0] 10095" xfId="48283" hidden="1" xr:uid="{00000000-0005-0000-0000-0000B96C0000}"/>
    <cellStyle name="Currency [0] 10096" xfId="18925" hidden="1" xr:uid="{00000000-0005-0000-0000-0000BA6C0000}"/>
    <cellStyle name="Currency [0] 10096" xfId="48312" hidden="1" xr:uid="{00000000-0005-0000-0000-0000BB6C0000}"/>
    <cellStyle name="Currency [0] 10097" xfId="18841" hidden="1" xr:uid="{00000000-0005-0000-0000-0000BC6C0000}"/>
    <cellStyle name="Currency [0] 10097" xfId="48228" hidden="1" xr:uid="{00000000-0005-0000-0000-0000BD6C0000}"/>
    <cellStyle name="Currency [0] 10098" xfId="18917" hidden="1" xr:uid="{00000000-0005-0000-0000-0000BE6C0000}"/>
    <cellStyle name="Currency [0] 10098" xfId="48304" hidden="1" xr:uid="{00000000-0005-0000-0000-0000BF6C0000}"/>
    <cellStyle name="Currency [0] 10099" xfId="18927" hidden="1" xr:uid="{00000000-0005-0000-0000-0000C06C0000}"/>
    <cellStyle name="Currency [0] 10099" xfId="48314" hidden="1" xr:uid="{00000000-0005-0000-0000-0000C16C0000}"/>
    <cellStyle name="Currency [0] 101" xfId="2440" hidden="1" xr:uid="{00000000-0005-0000-0000-0000C26C0000}"/>
    <cellStyle name="Currency [0] 101" xfId="31829" hidden="1" xr:uid="{00000000-0005-0000-0000-0000C36C0000}"/>
    <cellStyle name="Currency [0] 1010" xfId="3470" hidden="1" xr:uid="{00000000-0005-0000-0000-0000C46C0000}"/>
    <cellStyle name="Currency [0] 1010" xfId="32859" hidden="1" xr:uid="{00000000-0005-0000-0000-0000C56C0000}"/>
    <cellStyle name="Currency [0] 10100" xfId="18928" hidden="1" xr:uid="{00000000-0005-0000-0000-0000C66C0000}"/>
    <cellStyle name="Currency [0] 10100" xfId="48315" hidden="1" xr:uid="{00000000-0005-0000-0000-0000C76C0000}"/>
    <cellStyle name="Currency [0] 10101" xfId="18899" hidden="1" xr:uid="{00000000-0005-0000-0000-0000C86C0000}"/>
    <cellStyle name="Currency [0] 10101" xfId="48286" hidden="1" xr:uid="{00000000-0005-0000-0000-0000C96C0000}"/>
    <cellStyle name="Currency [0] 10102" xfId="18911" hidden="1" xr:uid="{00000000-0005-0000-0000-0000CA6C0000}"/>
    <cellStyle name="Currency [0] 10102" xfId="48298" hidden="1" xr:uid="{00000000-0005-0000-0000-0000CB6C0000}"/>
    <cellStyle name="Currency [0] 10103" xfId="18891" hidden="1" xr:uid="{00000000-0005-0000-0000-0000CC6C0000}"/>
    <cellStyle name="Currency [0] 10103" xfId="48278" hidden="1" xr:uid="{00000000-0005-0000-0000-0000CD6C0000}"/>
    <cellStyle name="Currency [0] 10104" xfId="18906" hidden="1" xr:uid="{00000000-0005-0000-0000-0000CE6C0000}"/>
    <cellStyle name="Currency [0] 10104" xfId="48293" hidden="1" xr:uid="{00000000-0005-0000-0000-0000CF6C0000}"/>
    <cellStyle name="Currency [0] 10105" xfId="18904" hidden="1" xr:uid="{00000000-0005-0000-0000-0000D06C0000}"/>
    <cellStyle name="Currency [0] 10105" xfId="48291" hidden="1" xr:uid="{00000000-0005-0000-0000-0000D16C0000}"/>
    <cellStyle name="Currency [0] 10106" xfId="18930" hidden="1" xr:uid="{00000000-0005-0000-0000-0000D26C0000}"/>
    <cellStyle name="Currency [0] 10106" xfId="48317" hidden="1" xr:uid="{00000000-0005-0000-0000-0000D36C0000}"/>
    <cellStyle name="Currency [0] 10107" xfId="18843" hidden="1" xr:uid="{00000000-0005-0000-0000-0000D46C0000}"/>
    <cellStyle name="Currency [0] 10107" xfId="48230" hidden="1" xr:uid="{00000000-0005-0000-0000-0000D56C0000}"/>
    <cellStyle name="Currency [0] 10108" xfId="18924" hidden="1" xr:uid="{00000000-0005-0000-0000-0000D66C0000}"/>
    <cellStyle name="Currency [0] 10108" xfId="48311" hidden="1" xr:uid="{00000000-0005-0000-0000-0000D76C0000}"/>
    <cellStyle name="Currency [0] 10109" xfId="18931" hidden="1" xr:uid="{00000000-0005-0000-0000-0000D86C0000}"/>
    <cellStyle name="Currency [0] 10109" xfId="48318" hidden="1" xr:uid="{00000000-0005-0000-0000-0000D96C0000}"/>
    <cellStyle name="Currency [0] 1011" xfId="3156" hidden="1" xr:uid="{00000000-0005-0000-0000-0000DA6C0000}"/>
    <cellStyle name="Currency [0] 1011" xfId="32545" hidden="1" xr:uid="{00000000-0005-0000-0000-0000DB6C0000}"/>
    <cellStyle name="Currency [0] 10110" xfId="18932" hidden="1" xr:uid="{00000000-0005-0000-0000-0000DC6C0000}"/>
    <cellStyle name="Currency [0] 10110" xfId="48319" hidden="1" xr:uid="{00000000-0005-0000-0000-0000DD6C0000}"/>
    <cellStyle name="Currency [0] 10111" xfId="18872" hidden="1" xr:uid="{00000000-0005-0000-0000-0000DE6C0000}"/>
    <cellStyle name="Currency [0] 10111" xfId="48259" hidden="1" xr:uid="{00000000-0005-0000-0000-0000DF6C0000}"/>
    <cellStyle name="Currency [0] 10112" xfId="18892" hidden="1" xr:uid="{00000000-0005-0000-0000-0000E06C0000}"/>
    <cellStyle name="Currency [0] 10112" xfId="48279" hidden="1" xr:uid="{00000000-0005-0000-0000-0000E16C0000}"/>
    <cellStyle name="Currency [0] 10113" xfId="18926" hidden="1" xr:uid="{00000000-0005-0000-0000-0000E26C0000}"/>
    <cellStyle name="Currency [0] 10113" xfId="48313" hidden="1" xr:uid="{00000000-0005-0000-0000-0000E36C0000}"/>
    <cellStyle name="Currency [0] 10114" xfId="18919" hidden="1" xr:uid="{00000000-0005-0000-0000-0000E46C0000}"/>
    <cellStyle name="Currency [0] 10114" xfId="48306" hidden="1" xr:uid="{00000000-0005-0000-0000-0000E56C0000}"/>
    <cellStyle name="Currency [0] 10115" xfId="18929" hidden="1" xr:uid="{00000000-0005-0000-0000-0000E66C0000}"/>
    <cellStyle name="Currency [0] 10115" xfId="48316" hidden="1" xr:uid="{00000000-0005-0000-0000-0000E76C0000}"/>
    <cellStyle name="Currency [0] 10116" xfId="18933" hidden="1" xr:uid="{00000000-0005-0000-0000-0000E86C0000}"/>
    <cellStyle name="Currency [0] 10116" xfId="48320" hidden="1" xr:uid="{00000000-0005-0000-0000-0000E96C0000}"/>
    <cellStyle name="Currency [0] 10117" xfId="18858" hidden="1" xr:uid="{00000000-0005-0000-0000-0000EA6C0000}"/>
    <cellStyle name="Currency [0] 10117" xfId="48245" hidden="1" xr:uid="{00000000-0005-0000-0000-0000EB6C0000}"/>
    <cellStyle name="Currency [0] 10118" xfId="18890" hidden="1" xr:uid="{00000000-0005-0000-0000-0000EC6C0000}"/>
    <cellStyle name="Currency [0] 10118" xfId="48277" hidden="1" xr:uid="{00000000-0005-0000-0000-0000ED6C0000}"/>
    <cellStyle name="Currency [0] 10119" xfId="18936" hidden="1" xr:uid="{00000000-0005-0000-0000-0000EE6C0000}"/>
    <cellStyle name="Currency [0] 10119" xfId="48323" hidden="1" xr:uid="{00000000-0005-0000-0000-0000EF6C0000}"/>
    <cellStyle name="Currency [0] 1012" xfId="3460" hidden="1" xr:uid="{00000000-0005-0000-0000-0000F06C0000}"/>
    <cellStyle name="Currency [0] 1012" xfId="32849" hidden="1" xr:uid="{00000000-0005-0000-0000-0000F16C0000}"/>
    <cellStyle name="Currency [0] 10120" xfId="18937" hidden="1" xr:uid="{00000000-0005-0000-0000-0000F26C0000}"/>
    <cellStyle name="Currency [0] 10120" xfId="48324" hidden="1" xr:uid="{00000000-0005-0000-0000-0000F36C0000}"/>
    <cellStyle name="Currency [0] 10121" xfId="18914" hidden="1" xr:uid="{00000000-0005-0000-0000-0000F46C0000}"/>
    <cellStyle name="Currency [0] 10121" xfId="48301" hidden="1" xr:uid="{00000000-0005-0000-0000-0000F56C0000}"/>
    <cellStyle name="Currency [0] 10122" xfId="18920" hidden="1" xr:uid="{00000000-0005-0000-0000-0000F66C0000}"/>
    <cellStyle name="Currency [0] 10122" xfId="48307" hidden="1" xr:uid="{00000000-0005-0000-0000-0000F76C0000}"/>
    <cellStyle name="Currency [0] 10123" xfId="18934" hidden="1" xr:uid="{00000000-0005-0000-0000-0000F86C0000}"/>
    <cellStyle name="Currency [0] 10123" xfId="48321" hidden="1" xr:uid="{00000000-0005-0000-0000-0000F96C0000}"/>
    <cellStyle name="Currency [0] 10124" xfId="18921" hidden="1" xr:uid="{00000000-0005-0000-0000-0000FA6C0000}"/>
    <cellStyle name="Currency [0] 10124" xfId="48308" hidden="1" xr:uid="{00000000-0005-0000-0000-0000FB6C0000}"/>
    <cellStyle name="Currency [0] 10125" xfId="18938" hidden="1" xr:uid="{00000000-0005-0000-0000-0000FC6C0000}"/>
    <cellStyle name="Currency [0] 10125" xfId="48325" hidden="1" xr:uid="{00000000-0005-0000-0000-0000FD6C0000}"/>
    <cellStyle name="Currency [0] 10126" xfId="18939" hidden="1" xr:uid="{00000000-0005-0000-0000-0000FE6C0000}"/>
    <cellStyle name="Currency [0] 10126" xfId="48326" hidden="1" xr:uid="{00000000-0005-0000-0000-0000FF6C0000}"/>
    <cellStyle name="Currency [0] 10127" xfId="18935" hidden="1" xr:uid="{00000000-0005-0000-0000-0000006D0000}"/>
    <cellStyle name="Currency [0] 10127" xfId="48322" hidden="1" xr:uid="{00000000-0005-0000-0000-0000016D0000}"/>
    <cellStyle name="Currency [0] 10128" xfId="18908" hidden="1" xr:uid="{00000000-0005-0000-0000-0000026D0000}"/>
    <cellStyle name="Currency [0] 10128" xfId="48295" hidden="1" xr:uid="{00000000-0005-0000-0000-0000036D0000}"/>
    <cellStyle name="Currency [0] 10129" xfId="18940" hidden="1" xr:uid="{00000000-0005-0000-0000-0000046D0000}"/>
    <cellStyle name="Currency [0] 10129" xfId="48327" hidden="1" xr:uid="{00000000-0005-0000-0000-0000056D0000}"/>
    <cellStyle name="Currency [0] 1013" xfId="3472" hidden="1" xr:uid="{00000000-0005-0000-0000-0000066D0000}"/>
    <cellStyle name="Currency [0] 1013" xfId="32861" hidden="1" xr:uid="{00000000-0005-0000-0000-0000076D0000}"/>
    <cellStyle name="Currency [0] 10130" xfId="18941" hidden="1" xr:uid="{00000000-0005-0000-0000-0000086D0000}"/>
    <cellStyle name="Currency [0] 10130" xfId="48328" hidden="1" xr:uid="{00000000-0005-0000-0000-0000096D0000}"/>
    <cellStyle name="Currency [0] 10131" xfId="18312" hidden="1" xr:uid="{00000000-0005-0000-0000-00000A6D0000}"/>
    <cellStyle name="Currency [0] 10131" xfId="47699" hidden="1" xr:uid="{00000000-0005-0000-0000-00000B6D0000}"/>
    <cellStyle name="Currency [0] 10132" xfId="18346" hidden="1" xr:uid="{00000000-0005-0000-0000-00000C6D0000}"/>
    <cellStyle name="Currency [0] 10132" xfId="47733" hidden="1" xr:uid="{00000000-0005-0000-0000-00000D6D0000}"/>
    <cellStyle name="Currency [0] 10133" xfId="18360" hidden="1" xr:uid="{00000000-0005-0000-0000-00000E6D0000}"/>
    <cellStyle name="Currency [0] 10133" xfId="47747" hidden="1" xr:uid="{00000000-0005-0000-0000-00000F6D0000}"/>
    <cellStyle name="Currency [0] 10134" xfId="18944" hidden="1" xr:uid="{00000000-0005-0000-0000-0000106D0000}"/>
    <cellStyle name="Currency [0] 10134" xfId="48331" hidden="1" xr:uid="{00000000-0005-0000-0000-0000116D0000}"/>
    <cellStyle name="Currency [0] 10135" xfId="18946" hidden="1" xr:uid="{00000000-0005-0000-0000-0000126D0000}"/>
    <cellStyle name="Currency [0] 10135" xfId="48333" hidden="1" xr:uid="{00000000-0005-0000-0000-0000136D0000}"/>
    <cellStyle name="Currency [0] 10136" xfId="18315" hidden="1" xr:uid="{00000000-0005-0000-0000-0000146D0000}"/>
    <cellStyle name="Currency [0] 10136" xfId="47702" hidden="1" xr:uid="{00000000-0005-0000-0000-0000156D0000}"/>
    <cellStyle name="Currency [0] 10137" xfId="18942" hidden="1" xr:uid="{00000000-0005-0000-0000-0000166D0000}"/>
    <cellStyle name="Currency [0] 10137" xfId="48329" hidden="1" xr:uid="{00000000-0005-0000-0000-0000176D0000}"/>
    <cellStyle name="Currency [0] 10138" xfId="18947" hidden="1" xr:uid="{00000000-0005-0000-0000-0000186D0000}"/>
    <cellStyle name="Currency [0] 10138" xfId="48334" hidden="1" xr:uid="{00000000-0005-0000-0000-0000196D0000}"/>
    <cellStyle name="Currency [0] 10139" xfId="18948" hidden="1" xr:uid="{00000000-0005-0000-0000-00001A6D0000}"/>
    <cellStyle name="Currency [0] 10139" xfId="48335" hidden="1" xr:uid="{00000000-0005-0000-0000-00001B6D0000}"/>
    <cellStyle name="Currency [0] 1014" xfId="3473" hidden="1" xr:uid="{00000000-0005-0000-0000-00001C6D0000}"/>
    <cellStyle name="Currency [0] 1014" xfId="32862" hidden="1" xr:uid="{00000000-0005-0000-0000-00001D6D0000}"/>
    <cellStyle name="Currency [0] 10140" xfId="18332" hidden="1" xr:uid="{00000000-0005-0000-0000-00001E6D0000}"/>
    <cellStyle name="Currency [0] 10140" xfId="47719" hidden="1" xr:uid="{00000000-0005-0000-0000-00001F6D0000}"/>
    <cellStyle name="Currency [0] 10141" xfId="18311" hidden="1" xr:uid="{00000000-0005-0000-0000-0000206D0000}"/>
    <cellStyle name="Currency [0] 10141" xfId="47698" hidden="1" xr:uid="{00000000-0005-0000-0000-0000216D0000}"/>
    <cellStyle name="Currency [0] 10142" xfId="18954" hidden="1" xr:uid="{00000000-0005-0000-0000-0000226D0000}"/>
    <cellStyle name="Currency [0] 10142" xfId="48341" hidden="1" xr:uid="{00000000-0005-0000-0000-0000236D0000}"/>
    <cellStyle name="Currency [0] 10143" xfId="18958" hidden="1" xr:uid="{00000000-0005-0000-0000-0000246D0000}"/>
    <cellStyle name="Currency [0] 10143" xfId="48345" hidden="1" xr:uid="{00000000-0005-0000-0000-0000256D0000}"/>
    <cellStyle name="Currency [0] 10144" xfId="18964" hidden="1" xr:uid="{00000000-0005-0000-0000-0000266D0000}"/>
    <cellStyle name="Currency [0] 10144" xfId="48351" hidden="1" xr:uid="{00000000-0005-0000-0000-0000276D0000}"/>
    <cellStyle name="Currency [0] 10145" xfId="18967" hidden="1" xr:uid="{00000000-0005-0000-0000-0000286D0000}"/>
    <cellStyle name="Currency [0] 10145" xfId="48354" hidden="1" xr:uid="{00000000-0005-0000-0000-0000296D0000}"/>
    <cellStyle name="Currency [0] 10146" xfId="18953" hidden="1" xr:uid="{00000000-0005-0000-0000-00002A6D0000}"/>
    <cellStyle name="Currency [0] 10146" xfId="48340" hidden="1" xr:uid="{00000000-0005-0000-0000-00002B6D0000}"/>
    <cellStyle name="Currency [0] 10147" xfId="18963" hidden="1" xr:uid="{00000000-0005-0000-0000-00002C6D0000}"/>
    <cellStyle name="Currency [0] 10147" xfId="48350" hidden="1" xr:uid="{00000000-0005-0000-0000-00002D6D0000}"/>
    <cellStyle name="Currency [0] 10148" xfId="18974" hidden="1" xr:uid="{00000000-0005-0000-0000-00002E6D0000}"/>
    <cellStyle name="Currency [0] 10148" xfId="48361" hidden="1" xr:uid="{00000000-0005-0000-0000-00002F6D0000}"/>
    <cellStyle name="Currency [0] 10149" xfId="18975" hidden="1" xr:uid="{00000000-0005-0000-0000-0000306D0000}"/>
    <cellStyle name="Currency [0] 10149" xfId="48362" hidden="1" xr:uid="{00000000-0005-0000-0000-0000316D0000}"/>
    <cellStyle name="Currency [0] 1015" xfId="3411" hidden="1" xr:uid="{00000000-0005-0000-0000-0000326D0000}"/>
    <cellStyle name="Currency [0] 1015" xfId="32800" hidden="1" xr:uid="{00000000-0005-0000-0000-0000336D0000}"/>
    <cellStyle name="Currency [0] 10150" xfId="18313" hidden="1" xr:uid="{00000000-0005-0000-0000-0000346D0000}"/>
    <cellStyle name="Currency [0] 10150" xfId="47700" hidden="1" xr:uid="{00000000-0005-0000-0000-0000356D0000}"/>
    <cellStyle name="Currency [0] 10151" xfId="18318" hidden="1" xr:uid="{00000000-0005-0000-0000-0000366D0000}"/>
    <cellStyle name="Currency [0] 10151" xfId="47705" hidden="1" xr:uid="{00000000-0005-0000-0000-0000376D0000}"/>
    <cellStyle name="Currency [0] 10152" xfId="18960" hidden="1" xr:uid="{00000000-0005-0000-0000-0000386D0000}"/>
    <cellStyle name="Currency [0] 10152" xfId="48347" hidden="1" xr:uid="{00000000-0005-0000-0000-0000396D0000}"/>
    <cellStyle name="Currency [0] 10153" xfId="18316" hidden="1" xr:uid="{00000000-0005-0000-0000-00003A6D0000}"/>
    <cellStyle name="Currency [0] 10153" xfId="47703" hidden="1" xr:uid="{00000000-0005-0000-0000-00003B6D0000}"/>
    <cellStyle name="Currency [0] 10154" xfId="18955" hidden="1" xr:uid="{00000000-0005-0000-0000-00003C6D0000}"/>
    <cellStyle name="Currency [0] 10154" xfId="48342" hidden="1" xr:uid="{00000000-0005-0000-0000-00003D6D0000}"/>
    <cellStyle name="Currency [0] 10155" xfId="18976" hidden="1" xr:uid="{00000000-0005-0000-0000-00003E6D0000}"/>
    <cellStyle name="Currency [0] 10155" xfId="48363" hidden="1" xr:uid="{00000000-0005-0000-0000-00003F6D0000}"/>
    <cellStyle name="Currency [0] 10156" xfId="18961" hidden="1" xr:uid="{00000000-0005-0000-0000-0000406D0000}"/>
    <cellStyle name="Currency [0] 10156" xfId="48348" hidden="1" xr:uid="{00000000-0005-0000-0000-0000416D0000}"/>
    <cellStyle name="Currency [0] 10157" xfId="18965" hidden="1" xr:uid="{00000000-0005-0000-0000-0000426D0000}"/>
    <cellStyle name="Currency [0] 10157" xfId="48352" hidden="1" xr:uid="{00000000-0005-0000-0000-0000436D0000}"/>
    <cellStyle name="Currency [0] 10158" xfId="18981" hidden="1" xr:uid="{00000000-0005-0000-0000-0000446D0000}"/>
    <cellStyle name="Currency [0] 10158" xfId="48368" hidden="1" xr:uid="{00000000-0005-0000-0000-0000456D0000}"/>
    <cellStyle name="Currency [0] 10159" xfId="18982" hidden="1" xr:uid="{00000000-0005-0000-0000-0000466D0000}"/>
    <cellStyle name="Currency [0] 10159" xfId="48369" hidden="1" xr:uid="{00000000-0005-0000-0000-0000476D0000}"/>
    <cellStyle name="Currency [0] 1016" xfId="3447" hidden="1" xr:uid="{00000000-0005-0000-0000-0000486D0000}"/>
    <cellStyle name="Currency [0] 1016" xfId="32836" hidden="1" xr:uid="{00000000-0005-0000-0000-0000496D0000}"/>
    <cellStyle name="Currency [0] 10160" xfId="18962" hidden="1" xr:uid="{00000000-0005-0000-0000-00004A6D0000}"/>
    <cellStyle name="Currency [0] 10160" xfId="48349" hidden="1" xr:uid="{00000000-0005-0000-0000-00004B6D0000}"/>
    <cellStyle name="Currency [0] 10161" xfId="18969" hidden="1" xr:uid="{00000000-0005-0000-0000-00004C6D0000}"/>
    <cellStyle name="Currency [0] 10161" xfId="48356" hidden="1" xr:uid="{00000000-0005-0000-0000-00004D6D0000}"/>
    <cellStyle name="Currency [0] 10162" xfId="18973" hidden="1" xr:uid="{00000000-0005-0000-0000-00004E6D0000}"/>
    <cellStyle name="Currency [0] 10162" xfId="48360" hidden="1" xr:uid="{00000000-0005-0000-0000-00004F6D0000}"/>
    <cellStyle name="Currency [0] 10163" xfId="18968" hidden="1" xr:uid="{00000000-0005-0000-0000-0000506D0000}"/>
    <cellStyle name="Currency [0] 10163" xfId="48355" hidden="1" xr:uid="{00000000-0005-0000-0000-0000516D0000}"/>
    <cellStyle name="Currency [0] 10164" xfId="18991" hidden="1" xr:uid="{00000000-0005-0000-0000-0000526D0000}"/>
    <cellStyle name="Currency [0] 10164" xfId="48378" hidden="1" xr:uid="{00000000-0005-0000-0000-0000536D0000}"/>
    <cellStyle name="Currency [0] 10165" xfId="18997" hidden="1" xr:uid="{00000000-0005-0000-0000-0000546D0000}"/>
    <cellStyle name="Currency [0] 10165" xfId="48384" hidden="1" xr:uid="{00000000-0005-0000-0000-0000556D0000}"/>
    <cellStyle name="Currency [0] 10166" xfId="18959" hidden="1" xr:uid="{00000000-0005-0000-0000-0000566D0000}"/>
    <cellStyle name="Currency [0] 10166" xfId="48346" hidden="1" xr:uid="{00000000-0005-0000-0000-0000576D0000}"/>
    <cellStyle name="Currency [0] 10167" xfId="18989" hidden="1" xr:uid="{00000000-0005-0000-0000-0000586D0000}"/>
    <cellStyle name="Currency [0] 10167" xfId="48376" hidden="1" xr:uid="{00000000-0005-0000-0000-0000596D0000}"/>
    <cellStyle name="Currency [0] 10168" xfId="19001" hidden="1" xr:uid="{00000000-0005-0000-0000-00005A6D0000}"/>
    <cellStyle name="Currency [0] 10168" xfId="48388" hidden="1" xr:uid="{00000000-0005-0000-0000-00005B6D0000}"/>
    <cellStyle name="Currency [0] 10169" xfId="19002" hidden="1" xr:uid="{00000000-0005-0000-0000-00005C6D0000}"/>
    <cellStyle name="Currency [0] 10169" xfId="48389" hidden="1" xr:uid="{00000000-0005-0000-0000-00005D6D0000}"/>
    <cellStyle name="Currency [0] 1017" xfId="3427" hidden="1" xr:uid="{00000000-0005-0000-0000-00005E6D0000}"/>
    <cellStyle name="Currency [0] 1017" xfId="32816" hidden="1" xr:uid="{00000000-0005-0000-0000-00005F6D0000}"/>
    <cellStyle name="Currency [0] 10170" xfId="18950" hidden="1" xr:uid="{00000000-0005-0000-0000-0000606D0000}"/>
    <cellStyle name="Currency [0] 10170" xfId="48337" hidden="1" xr:uid="{00000000-0005-0000-0000-0000616D0000}"/>
    <cellStyle name="Currency [0] 10171" xfId="18957" hidden="1" xr:uid="{00000000-0005-0000-0000-0000626D0000}"/>
    <cellStyle name="Currency [0] 10171" xfId="48344" hidden="1" xr:uid="{00000000-0005-0000-0000-0000636D0000}"/>
    <cellStyle name="Currency [0] 10172" xfId="18986" hidden="1" xr:uid="{00000000-0005-0000-0000-0000646D0000}"/>
    <cellStyle name="Currency [0] 10172" xfId="48373" hidden="1" xr:uid="{00000000-0005-0000-0000-0000656D0000}"/>
    <cellStyle name="Currency [0] 10173" xfId="18971" hidden="1" xr:uid="{00000000-0005-0000-0000-0000666D0000}"/>
    <cellStyle name="Currency [0] 10173" xfId="48358" hidden="1" xr:uid="{00000000-0005-0000-0000-0000676D0000}"/>
    <cellStyle name="Currency [0] 10174" xfId="18943" hidden="1" xr:uid="{00000000-0005-0000-0000-0000686D0000}"/>
    <cellStyle name="Currency [0] 10174" xfId="48330" hidden="1" xr:uid="{00000000-0005-0000-0000-0000696D0000}"/>
    <cellStyle name="Currency [0] 10175" xfId="19008" hidden="1" xr:uid="{00000000-0005-0000-0000-00006A6D0000}"/>
    <cellStyle name="Currency [0] 10175" xfId="48395" hidden="1" xr:uid="{00000000-0005-0000-0000-00006B6D0000}"/>
    <cellStyle name="Currency [0] 10176" xfId="18987" hidden="1" xr:uid="{00000000-0005-0000-0000-00006C6D0000}"/>
    <cellStyle name="Currency [0] 10176" xfId="48374" hidden="1" xr:uid="{00000000-0005-0000-0000-00006D6D0000}"/>
    <cellStyle name="Currency [0] 10177" xfId="18994" hidden="1" xr:uid="{00000000-0005-0000-0000-00006E6D0000}"/>
    <cellStyle name="Currency [0] 10177" xfId="48381" hidden="1" xr:uid="{00000000-0005-0000-0000-00006F6D0000}"/>
    <cellStyle name="Currency [0] 10178" xfId="19009" hidden="1" xr:uid="{00000000-0005-0000-0000-0000706D0000}"/>
    <cellStyle name="Currency [0] 10178" xfId="48396" hidden="1" xr:uid="{00000000-0005-0000-0000-0000716D0000}"/>
    <cellStyle name="Currency [0] 10179" xfId="19010" hidden="1" xr:uid="{00000000-0005-0000-0000-0000726D0000}"/>
    <cellStyle name="Currency [0] 10179" xfId="48397" hidden="1" xr:uid="{00000000-0005-0000-0000-0000736D0000}"/>
    <cellStyle name="Currency [0] 1018" xfId="3443" hidden="1" xr:uid="{00000000-0005-0000-0000-0000746D0000}"/>
    <cellStyle name="Currency [0] 1018" xfId="32832" hidden="1" xr:uid="{00000000-0005-0000-0000-0000756D0000}"/>
    <cellStyle name="Currency [0] 10180" xfId="18985" hidden="1" xr:uid="{00000000-0005-0000-0000-0000766D0000}"/>
    <cellStyle name="Currency [0] 10180" xfId="48372" hidden="1" xr:uid="{00000000-0005-0000-0000-0000776D0000}"/>
    <cellStyle name="Currency [0] 10181" xfId="18984" hidden="1" xr:uid="{00000000-0005-0000-0000-0000786D0000}"/>
    <cellStyle name="Currency [0] 10181" xfId="48371" hidden="1" xr:uid="{00000000-0005-0000-0000-0000796D0000}"/>
    <cellStyle name="Currency [0] 10182" xfId="18979" hidden="1" xr:uid="{00000000-0005-0000-0000-00007A6D0000}"/>
    <cellStyle name="Currency [0] 10182" xfId="48366" hidden="1" xr:uid="{00000000-0005-0000-0000-00007B6D0000}"/>
    <cellStyle name="Currency [0] 10183" xfId="18977" hidden="1" xr:uid="{00000000-0005-0000-0000-00007C6D0000}"/>
    <cellStyle name="Currency [0] 10183" xfId="48364" hidden="1" xr:uid="{00000000-0005-0000-0000-00007D6D0000}"/>
    <cellStyle name="Currency [0] 10184" xfId="18978" hidden="1" xr:uid="{00000000-0005-0000-0000-00007E6D0000}"/>
    <cellStyle name="Currency [0] 10184" xfId="48365" hidden="1" xr:uid="{00000000-0005-0000-0000-00007F6D0000}"/>
    <cellStyle name="Currency [0] 10185" xfId="19015" hidden="1" xr:uid="{00000000-0005-0000-0000-0000806D0000}"/>
    <cellStyle name="Currency [0] 10185" xfId="48402" hidden="1" xr:uid="{00000000-0005-0000-0000-0000816D0000}"/>
    <cellStyle name="Currency [0] 10186" xfId="18334" hidden="1" xr:uid="{00000000-0005-0000-0000-0000826D0000}"/>
    <cellStyle name="Currency [0] 10186" xfId="47721" hidden="1" xr:uid="{00000000-0005-0000-0000-0000836D0000}"/>
    <cellStyle name="Currency [0] 10187" xfId="19005" hidden="1" xr:uid="{00000000-0005-0000-0000-0000846D0000}"/>
    <cellStyle name="Currency [0] 10187" xfId="48392" hidden="1" xr:uid="{00000000-0005-0000-0000-0000856D0000}"/>
    <cellStyle name="Currency [0] 10188" xfId="19017" hidden="1" xr:uid="{00000000-0005-0000-0000-0000866D0000}"/>
    <cellStyle name="Currency [0] 10188" xfId="48404" hidden="1" xr:uid="{00000000-0005-0000-0000-0000876D0000}"/>
    <cellStyle name="Currency [0] 10189" xfId="19018" hidden="1" xr:uid="{00000000-0005-0000-0000-0000886D0000}"/>
    <cellStyle name="Currency [0] 10189" xfId="48405" hidden="1" xr:uid="{00000000-0005-0000-0000-0000896D0000}"/>
    <cellStyle name="Currency [0] 1019" xfId="3445" hidden="1" xr:uid="{00000000-0005-0000-0000-00008A6D0000}"/>
    <cellStyle name="Currency [0] 1019" xfId="32834" hidden="1" xr:uid="{00000000-0005-0000-0000-00008B6D0000}"/>
    <cellStyle name="Currency [0] 10190" xfId="18956" hidden="1" xr:uid="{00000000-0005-0000-0000-00008C6D0000}"/>
    <cellStyle name="Currency [0] 10190" xfId="48343" hidden="1" xr:uid="{00000000-0005-0000-0000-00008D6D0000}"/>
    <cellStyle name="Currency [0] 10191" xfId="18992" hidden="1" xr:uid="{00000000-0005-0000-0000-00008E6D0000}"/>
    <cellStyle name="Currency [0] 10191" xfId="48379" hidden="1" xr:uid="{00000000-0005-0000-0000-00008F6D0000}"/>
    <cellStyle name="Currency [0] 10192" xfId="18972" hidden="1" xr:uid="{00000000-0005-0000-0000-0000906D0000}"/>
    <cellStyle name="Currency [0] 10192" xfId="48359" hidden="1" xr:uid="{00000000-0005-0000-0000-0000916D0000}"/>
    <cellStyle name="Currency [0] 10193" xfId="18988" hidden="1" xr:uid="{00000000-0005-0000-0000-0000926D0000}"/>
    <cellStyle name="Currency [0] 10193" xfId="48375" hidden="1" xr:uid="{00000000-0005-0000-0000-0000936D0000}"/>
    <cellStyle name="Currency [0] 10194" xfId="18990" hidden="1" xr:uid="{00000000-0005-0000-0000-0000946D0000}"/>
    <cellStyle name="Currency [0] 10194" xfId="48377" hidden="1" xr:uid="{00000000-0005-0000-0000-0000956D0000}"/>
    <cellStyle name="Currency [0] 10195" xfId="19021" hidden="1" xr:uid="{00000000-0005-0000-0000-0000966D0000}"/>
    <cellStyle name="Currency [0] 10195" xfId="48408" hidden="1" xr:uid="{00000000-0005-0000-0000-0000976D0000}"/>
    <cellStyle name="Currency [0] 10196" xfId="18319" hidden="1" xr:uid="{00000000-0005-0000-0000-0000986D0000}"/>
    <cellStyle name="Currency [0] 10196" xfId="47706" hidden="1" xr:uid="{00000000-0005-0000-0000-0000996D0000}"/>
    <cellStyle name="Currency [0] 10197" xfId="19013" hidden="1" xr:uid="{00000000-0005-0000-0000-00009A6D0000}"/>
    <cellStyle name="Currency [0] 10197" xfId="48400" hidden="1" xr:uid="{00000000-0005-0000-0000-00009B6D0000}"/>
    <cellStyle name="Currency [0] 10198" xfId="19023" hidden="1" xr:uid="{00000000-0005-0000-0000-00009C6D0000}"/>
    <cellStyle name="Currency [0] 10198" xfId="48410" hidden="1" xr:uid="{00000000-0005-0000-0000-00009D6D0000}"/>
    <cellStyle name="Currency [0] 10199" xfId="19024" hidden="1" xr:uid="{00000000-0005-0000-0000-00009E6D0000}"/>
    <cellStyle name="Currency [0] 10199" xfId="48411" hidden="1" xr:uid="{00000000-0005-0000-0000-00009F6D0000}"/>
    <cellStyle name="Currency [0] 102" xfId="2460" hidden="1" xr:uid="{00000000-0005-0000-0000-0000A06D0000}"/>
    <cellStyle name="Currency [0] 102" xfId="31849" hidden="1" xr:uid="{00000000-0005-0000-0000-0000A16D0000}"/>
    <cellStyle name="Currency [0] 1020" xfId="3476" hidden="1" xr:uid="{00000000-0005-0000-0000-0000A26D0000}"/>
    <cellStyle name="Currency [0] 1020" xfId="32865" hidden="1" xr:uid="{00000000-0005-0000-0000-0000A36D0000}"/>
    <cellStyle name="Currency [0] 10200" xfId="18952" hidden="1" xr:uid="{00000000-0005-0000-0000-0000A46D0000}"/>
    <cellStyle name="Currency [0] 10200" xfId="48339" hidden="1" xr:uid="{00000000-0005-0000-0000-0000A56D0000}"/>
    <cellStyle name="Currency [0] 10201" xfId="19003" hidden="1" xr:uid="{00000000-0005-0000-0000-0000A66D0000}"/>
    <cellStyle name="Currency [0] 10201" xfId="48390" hidden="1" xr:uid="{00000000-0005-0000-0000-0000A76D0000}"/>
    <cellStyle name="Currency [0] 10202" xfId="18983" hidden="1" xr:uid="{00000000-0005-0000-0000-0000A86D0000}"/>
    <cellStyle name="Currency [0] 10202" xfId="48370" hidden="1" xr:uid="{00000000-0005-0000-0000-0000A96D0000}"/>
    <cellStyle name="Currency [0] 10203" xfId="18995" hidden="1" xr:uid="{00000000-0005-0000-0000-0000AA6D0000}"/>
    <cellStyle name="Currency [0] 10203" xfId="48382" hidden="1" xr:uid="{00000000-0005-0000-0000-0000AB6D0000}"/>
    <cellStyle name="Currency [0] 10204" xfId="18993" hidden="1" xr:uid="{00000000-0005-0000-0000-0000AC6D0000}"/>
    <cellStyle name="Currency [0] 10204" xfId="48380" hidden="1" xr:uid="{00000000-0005-0000-0000-0000AD6D0000}"/>
    <cellStyle name="Currency [0] 10205" xfId="19026" hidden="1" xr:uid="{00000000-0005-0000-0000-0000AE6D0000}"/>
    <cellStyle name="Currency [0] 10205" xfId="48413" hidden="1" xr:uid="{00000000-0005-0000-0000-0000AF6D0000}"/>
    <cellStyle name="Currency [0] 10206" xfId="18970" hidden="1" xr:uid="{00000000-0005-0000-0000-0000B06D0000}"/>
    <cellStyle name="Currency [0] 10206" xfId="48357" hidden="1" xr:uid="{00000000-0005-0000-0000-0000B16D0000}"/>
    <cellStyle name="Currency [0] 10207" xfId="19020" hidden="1" xr:uid="{00000000-0005-0000-0000-0000B26D0000}"/>
    <cellStyle name="Currency [0] 10207" xfId="48407" hidden="1" xr:uid="{00000000-0005-0000-0000-0000B36D0000}"/>
    <cellStyle name="Currency [0] 10208" xfId="19030" hidden="1" xr:uid="{00000000-0005-0000-0000-0000B46D0000}"/>
    <cellStyle name="Currency [0] 10208" xfId="48417" hidden="1" xr:uid="{00000000-0005-0000-0000-0000B56D0000}"/>
    <cellStyle name="Currency [0] 10209" xfId="19031" hidden="1" xr:uid="{00000000-0005-0000-0000-0000B66D0000}"/>
    <cellStyle name="Currency [0] 10209" xfId="48418" hidden="1" xr:uid="{00000000-0005-0000-0000-0000B76D0000}"/>
    <cellStyle name="Currency [0] 1021" xfId="3149" hidden="1" xr:uid="{00000000-0005-0000-0000-0000B86D0000}"/>
    <cellStyle name="Currency [0] 1021" xfId="32538" hidden="1" xr:uid="{00000000-0005-0000-0000-0000B96D0000}"/>
    <cellStyle name="Currency [0] 10210" xfId="18996" hidden="1" xr:uid="{00000000-0005-0000-0000-0000BA6D0000}"/>
    <cellStyle name="Currency [0] 10210" xfId="48383" hidden="1" xr:uid="{00000000-0005-0000-0000-0000BB6D0000}"/>
    <cellStyle name="Currency [0] 10211" xfId="19011" hidden="1" xr:uid="{00000000-0005-0000-0000-0000BC6D0000}"/>
    <cellStyle name="Currency [0] 10211" xfId="48398" hidden="1" xr:uid="{00000000-0005-0000-0000-0000BD6D0000}"/>
    <cellStyle name="Currency [0] 10212" xfId="18314" hidden="1" xr:uid="{00000000-0005-0000-0000-0000BE6D0000}"/>
    <cellStyle name="Currency [0] 10212" xfId="47701" hidden="1" xr:uid="{00000000-0005-0000-0000-0000BF6D0000}"/>
    <cellStyle name="Currency [0] 10213" xfId="19006" hidden="1" xr:uid="{00000000-0005-0000-0000-0000C06D0000}"/>
    <cellStyle name="Currency [0] 10213" xfId="48393" hidden="1" xr:uid="{00000000-0005-0000-0000-0000C16D0000}"/>
    <cellStyle name="Currency [0] 10214" xfId="19004" hidden="1" xr:uid="{00000000-0005-0000-0000-0000C26D0000}"/>
    <cellStyle name="Currency [0] 10214" xfId="48391" hidden="1" xr:uid="{00000000-0005-0000-0000-0000C36D0000}"/>
    <cellStyle name="Currency [0] 10215" xfId="19033" hidden="1" xr:uid="{00000000-0005-0000-0000-0000C46D0000}"/>
    <cellStyle name="Currency [0] 10215" xfId="48420" hidden="1" xr:uid="{00000000-0005-0000-0000-0000C56D0000}"/>
    <cellStyle name="Currency [0] 10216" xfId="18949" hidden="1" xr:uid="{00000000-0005-0000-0000-0000C66D0000}"/>
    <cellStyle name="Currency [0] 10216" xfId="48336" hidden="1" xr:uid="{00000000-0005-0000-0000-0000C76D0000}"/>
    <cellStyle name="Currency [0] 10217" xfId="19025" hidden="1" xr:uid="{00000000-0005-0000-0000-0000C86D0000}"/>
    <cellStyle name="Currency [0] 10217" xfId="48412" hidden="1" xr:uid="{00000000-0005-0000-0000-0000C96D0000}"/>
    <cellStyle name="Currency [0] 10218" xfId="19035" hidden="1" xr:uid="{00000000-0005-0000-0000-0000CA6D0000}"/>
    <cellStyle name="Currency [0] 10218" xfId="48422" hidden="1" xr:uid="{00000000-0005-0000-0000-0000CB6D0000}"/>
    <cellStyle name="Currency [0] 10219" xfId="19036" hidden="1" xr:uid="{00000000-0005-0000-0000-0000CC6D0000}"/>
    <cellStyle name="Currency [0] 10219" xfId="48423" hidden="1" xr:uid="{00000000-0005-0000-0000-0000CD6D0000}"/>
    <cellStyle name="Currency [0] 1022" xfId="3468" hidden="1" xr:uid="{00000000-0005-0000-0000-0000CE6D0000}"/>
    <cellStyle name="Currency [0] 1022" xfId="32857" hidden="1" xr:uid="{00000000-0005-0000-0000-0000CF6D0000}"/>
    <cellStyle name="Currency [0] 10220" xfId="19007" hidden="1" xr:uid="{00000000-0005-0000-0000-0000D06D0000}"/>
    <cellStyle name="Currency [0] 10220" xfId="48394" hidden="1" xr:uid="{00000000-0005-0000-0000-0000D16D0000}"/>
    <cellStyle name="Currency [0] 10221" xfId="19019" hidden="1" xr:uid="{00000000-0005-0000-0000-0000D26D0000}"/>
    <cellStyle name="Currency [0] 10221" xfId="48406" hidden="1" xr:uid="{00000000-0005-0000-0000-0000D36D0000}"/>
    <cellStyle name="Currency [0] 10222" xfId="18999" hidden="1" xr:uid="{00000000-0005-0000-0000-0000D46D0000}"/>
    <cellStyle name="Currency [0] 10222" xfId="48386" hidden="1" xr:uid="{00000000-0005-0000-0000-0000D56D0000}"/>
    <cellStyle name="Currency [0] 10223" xfId="19014" hidden="1" xr:uid="{00000000-0005-0000-0000-0000D66D0000}"/>
    <cellStyle name="Currency [0] 10223" xfId="48401" hidden="1" xr:uid="{00000000-0005-0000-0000-0000D76D0000}"/>
    <cellStyle name="Currency [0] 10224" xfId="19012" hidden="1" xr:uid="{00000000-0005-0000-0000-0000D86D0000}"/>
    <cellStyle name="Currency [0] 10224" xfId="48399" hidden="1" xr:uid="{00000000-0005-0000-0000-0000D96D0000}"/>
    <cellStyle name="Currency [0] 10225" xfId="19038" hidden="1" xr:uid="{00000000-0005-0000-0000-0000DA6D0000}"/>
    <cellStyle name="Currency [0] 10225" xfId="48425" hidden="1" xr:uid="{00000000-0005-0000-0000-0000DB6D0000}"/>
    <cellStyle name="Currency [0] 10226" xfId="18951" hidden="1" xr:uid="{00000000-0005-0000-0000-0000DC6D0000}"/>
    <cellStyle name="Currency [0] 10226" xfId="48338" hidden="1" xr:uid="{00000000-0005-0000-0000-0000DD6D0000}"/>
    <cellStyle name="Currency [0] 10227" xfId="19032" hidden="1" xr:uid="{00000000-0005-0000-0000-0000DE6D0000}"/>
    <cellStyle name="Currency [0] 10227" xfId="48419" hidden="1" xr:uid="{00000000-0005-0000-0000-0000DF6D0000}"/>
    <cellStyle name="Currency [0] 10228" xfId="19039" hidden="1" xr:uid="{00000000-0005-0000-0000-0000E06D0000}"/>
    <cellStyle name="Currency [0] 10228" xfId="48426" hidden="1" xr:uid="{00000000-0005-0000-0000-0000E16D0000}"/>
    <cellStyle name="Currency [0] 10229" xfId="19040" hidden="1" xr:uid="{00000000-0005-0000-0000-0000E26D0000}"/>
    <cellStyle name="Currency [0] 10229" xfId="48427" hidden="1" xr:uid="{00000000-0005-0000-0000-0000E36D0000}"/>
    <cellStyle name="Currency [0] 1023" xfId="3478" hidden="1" xr:uid="{00000000-0005-0000-0000-0000E46D0000}"/>
    <cellStyle name="Currency [0] 1023" xfId="32867" hidden="1" xr:uid="{00000000-0005-0000-0000-0000E56D0000}"/>
    <cellStyle name="Currency [0] 10230" xfId="18980" hidden="1" xr:uid="{00000000-0005-0000-0000-0000E66D0000}"/>
    <cellStyle name="Currency [0] 10230" xfId="48367" hidden="1" xr:uid="{00000000-0005-0000-0000-0000E76D0000}"/>
    <cellStyle name="Currency [0] 10231" xfId="19000" hidden="1" xr:uid="{00000000-0005-0000-0000-0000E86D0000}"/>
    <cellStyle name="Currency [0] 10231" xfId="48387" hidden="1" xr:uid="{00000000-0005-0000-0000-0000E96D0000}"/>
    <cellStyle name="Currency [0] 10232" xfId="19034" hidden="1" xr:uid="{00000000-0005-0000-0000-0000EA6D0000}"/>
    <cellStyle name="Currency [0] 10232" xfId="48421" hidden="1" xr:uid="{00000000-0005-0000-0000-0000EB6D0000}"/>
    <cellStyle name="Currency [0] 10233" xfId="19027" hidden="1" xr:uid="{00000000-0005-0000-0000-0000EC6D0000}"/>
    <cellStyle name="Currency [0] 10233" xfId="48414" hidden="1" xr:uid="{00000000-0005-0000-0000-0000ED6D0000}"/>
    <cellStyle name="Currency [0] 10234" xfId="19037" hidden="1" xr:uid="{00000000-0005-0000-0000-0000EE6D0000}"/>
    <cellStyle name="Currency [0] 10234" xfId="48424" hidden="1" xr:uid="{00000000-0005-0000-0000-0000EF6D0000}"/>
    <cellStyle name="Currency [0] 10235" xfId="19041" hidden="1" xr:uid="{00000000-0005-0000-0000-0000F06D0000}"/>
    <cellStyle name="Currency [0] 10235" xfId="48428" hidden="1" xr:uid="{00000000-0005-0000-0000-0000F16D0000}"/>
    <cellStyle name="Currency [0] 10236" xfId="18966" hidden="1" xr:uid="{00000000-0005-0000-0000-0000F26D0000}"/>
    <cellStyle name="Currency [0] 10236" xfId="48353" hidden="1" xr:uid="{00000000-0005-0000-0000-0000F36D0000}"/>
    <cellStyle name="Currency [0] 10237" xfId="18998" hidden="1" xr:uid="{00000000-0005-0000-0000-0000F46D0000}"/>
    <cellStyle name="Currency [0] 10237" xfId="48385" hidden="1" xr:uid="{00000000-0005-0000-0000-0000F56D0000}"/>
    <cellStyle name="Currency [0] 10238" xfId="19044" hidden="1" xr:uid="{00000000-0005-0000-0000-0000F66D0000}"/>
    <cellStyle name="Currency [0] 10238" xfId="48431" hidden="1" xr:uid="{00000000-0005-0000-0000-0000F76D0000}"/>
    <cellStyle name="Currency [0] 10239" xfId="19045" hidden="1" xr:uid="{00000000-0005-0000-0000-0000F86D0000}"/>
    <cellStyle name="Currency [0] 10239" xfId="48432" hidden="1" xr:uid="{00000000-0005-0000-0000-0000F96D0000}"/>
    <cellStyle name="Currency [0] 1024" xfId="3479" hidden="1" xr:uid="{00000000-0005-0000-0000-0000FA6D0000}"/>
    <cellStyle name="Currency [0] 1024" xfId="32868" hidden="1" xr:uid="{00000000-0005-0000-0000-0000FB6D0000}"/>
    <cellStyle name="Currency [0] 10240" xfId="19022" hidden="1" xr:uid="{00000000-0005-0000-0000-0000FC6D0000}"/>
    <cellStyle name="Currency [0] 10240" xfId="48409" hidden="1" xr:uid="{00000000-0005-0000-0000-0000FD6D0000}"/>
    <cellStyle name="Currency [0] 10241" xfId="19028" hidden="1" xr:uid="{00000000-0005-0000-0000-0000FE6D0000}"/>
    <cellStyle name="Currency [0] 10241" xfId="48415" hidden="1" xr:uid="{00000000-0005-0000-0000-0000FF6D0000}"/>
    <cellStyle name="Currency [0] 10242" xfId="19042" hidden="1" xr:uid="{00000000-0005-0000-0000-0000006E0000}"/>
    <cellStyle name="Currency [0] 10242" xfId="48429" hidden="1" xr:uid="{00000000-0005-0000-0000-0000016E0000}"/>
    <cellStyle name="Currency [0] 10243" xfId="19029" hidden="1" xr:uid="{00000000-0005-0000-0000-0000026E0000}"/>
    <cellStyle name="Currency [0] 10243" xfId="48416" hidden="1" xr:uid="{00000000-0005-0000-0000-0000036E0000}"/>
    <cellStyle name="Currency [0] 10244" xfId="19046" hidden="1" xr:uid="{00000000-0005-0000-0000-0000046E0000}"/>
    <cellStyle name="Currency [0] 10244" xfId="48433" hidden="1" xr:uid="{00000000-0005-0000-0000-0000056E0000}"/>
    <cellStyle name="Currency [0] 10245" xfId="19047" hidden="1" xr:uid="{00000000-0005-0000-0000-0000066E0000}"/>
    <cellStyle name="Currency [0] 10245" xfId="48434" hidden="1" xr:uid="{00000000-0005-0000-0000-0000076E0000}"/>
    <cellStyle name="Currency [0] 10246" xfId="19043" hidden="1" xr:uid="{00000000-0005-0000-0000-0000086E0000}"/>
    <cellStyle name="Currency [0] 10246" xfId="48430" hidden="1" xr:uid="{00000000-0005-0000-0000-0000096E0000}"/>
    <cellStyle name="Currency [0] 10247" xfId="19016" hidden="1" xr:uid="{00000000-0005-0000-0000-00000A6E0000}"/>
    <cellStyle name="Currency [0] 10247" xfId="48403" hidden="1" xr:uid="{00000000-0005-0000-0000-00000B6E0000}"/>
    <cellStyle name="Currency [0] 10248" xfId="19048" hidden="1" xr:uid="{00000000-0005-0000-0000-00000C6E0000}"/>
    <cellStyle name="Currency [0] 10248" xfId="48435" hidden="1" xr:uid="{00000000-0005-0000-0000-00000D6E0000}"/>
    <cellStyle name="Currency [0] 10249" xfId="19049" hidden="1" xr:uid="{00000000-0005-0000-0000-00000E6E0000}"/>
    <cellStyle name="Currency [0] 10249" xfId="48436" hidden="1" xr:uid="{00000000-0005-0000-0000-00000F6E0000}"/>
    <cellStyle name="Currency [0] 1025" xfId="3407" hidden="1" xr:uid="{00000000-0005-0000-0000-0000106E0000}"/>
    <cellStyle name="Currency [0] 1025" xfId="32796" hidden="1" xr:uid="{00000000-0005-0000-0000-0000116E0000}"/>
    <cellStyle name="Currency [0] 10250" xfId="19107" hidden="1" xr:uid="{00000000-0005-0000-0000-0000126E0000}"/>
    <cellStyle name="Currency [0] 10250" xfId="48494" hidden="1" xr:uid="{00000000-0005-0000-0000-0000136E0000}"/>
    <cellStyle name="Currency [0] 10251" xfId="19115" hidden="1" xr:uid="{00000000-0005-0000-0000-0000146E0000}"/>
    <cellStyle name="Currency [0] 10251" xfId="48502" hidden="1" xr:uid="{00000000-0005-0000-0000-0000156E0000}"/>
    <cellStyle name="Currency [0] 10252" xfId="19118" hidden="1" xr:uid="{00000000-0005-0000-0000-0000166E0000}"/>
    <cellStyle name="Currency [0] 10252" xfId="48505" hidden="1" xr:uid="{00000000-0005-0000-0000-0000176E0000}"/>
    <cellStyle name="Currency [0] 10253" xfId="19123" hidden="1" xr:uid="{00000000-0005-0000-0000-0000186E0000}"/>
    <cellStyle name="Currency [0] 10253" xfId="48510" hidden="1" xr:uid="{00000000-0005-0000-0000-0000196E0000}"/>
    <cellStyle name="Currency [0] 10254" xfId="19127" hidden="1" xr:uid="{00000000-0005-0000-0000-00001A6E0000}"/>
    <cellStyle name="Currency [0] 10254" xfId="48514" hidden="1" xr:uid="{00000000-0005-0000-0000-00001B6E0000}"/>
    <cellStyle name="Currency [0] 10255" xfId="19114" hidden="1" xr:uid="{00000000-0005-0000-0000-00001C6E0000}"/>
    <cellStyle name="Currency [0] 10255" xfId="48501" hidden="1" xr:uid="{00000000-0005-0000-0000-00001D6E0000}"/>
    <cellStyle name="Currency [0] 10256" xfId="19120" hidden="1" xr:uid="{00000000-0005-0000-0000-00001E6E0000}"/>
    <cellStyle name="Currency [0] 10256" xfId="48507" hidden="1" xr:uid="{00000000-0005-0000-0000-00001F6E0000}"/>
    <cellStyle name="Currency [0] 10257" xfId="19130" hidden="1" xr:uid="{00000000-0005-0000-0000-0000206E0000}"/>
    <cellStyle name="Currency [0] 10257" xfId="48517" hidden="1" xr:uid="{00000000-0005-0000-0000-0000216E0000}"/>
    <cellStyle name="Currency [0] 10258" xfId="19131" hidden="1" xr:uid="{00000000-0005-0000-0000-0000226E0000}"/>
    <cellStyle name="Currency [0] 10258" xfId="48518" hidden="1" xr:uid="{00000000-0005-0000-0000-0000236E0000}"/>
    <cellStyle name="Currency [0] 10259" xfId="19119" hidden="1" xr:uid="{00000000-0005-0000-0000-0000246E0000}"/>
    <cellStyle name="Currency [0] 10259" xfId="48506" hidden="1" xr:uid="{00000000-0005-0000-0000-0000256E0000}"/>
    <cellStyle name="Currency [0] 1026" xfId="3458" hidden="1" xr:uid="{00000000-0005-0000-0000-0000266E0000}"/>
    <cellStyle name="Currency [0] 1026" xfId="32847" hidden="1" xr:uid="{00000000-0005-0000-0000-0000276E0000}"/>
    <cellStyle name="Currency [0] 10260" xfId="19108" hidden="1" xr:uid="{00000000-0005-0000-0000-0000286E0000}"/>
    <cellStyle name="Currency [0] 10260" xfId="48495" hidden="1" xr:uid="{00000000-0005-0000-0000-0000296E0000}"/>
    <cellStyle name="Currency [0] 10261" xfId="19137" hidden="1" xr:uid="{00000000-0005-0000-0000-00002A6E0000}"/>
    <cellStyle name="Currency [0] 10261" xfId="48524" hidden="1" xr:uid="{00000000-0005-0000-0000-00002B6E0000}"/>
    <cellStyle name="Currency [0] 10262" xfId="19141" hidden="1" xr:uid="{00000000-0005-0000-0000-00002C6E0000}"/>
    <cellStyle name="Currency [0] 10262" xfId="48528" hidden="1" xr:uid="{00000000-0005-0000-0000-00002D6E0000}"/>
    <cellStyle name="Currency [0] 10263" xfId="19148" hidden="1" xr:uid="{00000000-0005-0000-0000-00002E6E0000}"/>
    <cellStyle name="Currency [0] 10263" xfId="48535" hidden="1" xr:uid="{00000000-0005-0000-0000-00002F6E0000}"/>
    <cellStyle name="Currency [0] 10264" xfId="19152" hidden="1" xr:uid="{00000000-0005-0000-0000-0000306E0000}"/>
    <cellStyle name="Currency [0] 10264" xfId="48539" hidden="1" xr:uid="{00000000-0005-0000-0000-0000316E0000}"/>
    <cellStyle name="Currency [0] 10265" xfId="19136" hidden="1" xr:uid="{00000000-0005-0000-0000-0000326E0000}"/>
    <cellStyle name="Currency [0] 10265" xfId="48523" hidden="1" xr:uid="{00000000-0005-0000-0000-0000336E0000}"/>
    <cellStyle name="Currency [0] 10266" xfId="19147" hidden="1" xr:uid="{00000000-0005-0000-0000-0000346E0000}"/>
    <cellStyle name="Currency [0] 10266" xfId="48534" hidden="1" xr:uid="{00000000-0005-0000-0000-0000356E0000}"/>
    <cellStyle name="Currency [0] 10267" xfId="19159" hidden="1" xr:uid="{00000000-0005-0000-0000-0000366E0000}"/>
    <cellStyle name="Currency [0] 10267" xfId="48546" hidden="1" xr:uid="{00000000-0005-0000-0000-0000376E0000}"/>
    <cellStyle name="Currency [0] 10268" xfId="19160" hidden="1" xr:uid="{00000000-0005-0000-0000-0000386E0000}"/>
    <cellStyle name="Currency [0] 10268" xfId="48547" hidden="1" xr:uid="{00000000-0005-0000-0000-0000396E0000}"/>
    <cellStyle name="Currency [0] 10269" xfId="19117" hidden="1" xr:uid="{00000000-0005-0000-0000-00003A6E0000}"/>
    <cellStyle name="Currency [0] 10269" xfId="48504" hidden="1" xr:uid="{00000000-0005-0000-0000-00003B6E0000}"/>
    <cellStyle name="Currency [0] 1027" xfId="3438" hidden="1" xr:uid="{00000000-0005-0000-0000-00003C6E0000}"/>
    <cellStyle name="Currency [0] 1027" xfId="32827" hidden="1" xr:uid="{00000000-0005-0000-0000-00003D6E0000}"/>
    <cellStyle name="Currency [0] 10270" xfId="19110" hidden="1" xr:uid="{00000000-0005-0000-0000-00003E6E0000}"/>
    <cellStyle name="Currency [0] 10270" xfId="48497" hidden="1" xr:uid="{00000000-0005-0000-0000-00003F6E0000}"/>
    <cellStyle name="Currency [0] 10271" xfId="19143" hidden="1" xr:uid="{00000000-0005-0000-0000-0000406E0000}"/>
    <cellStyle name="Currency [0] 10271" xfId="48530" hidden="1" xr:uid="{00000000-0005-0000-0000-0000416E0000}"/>
    <cellStyle name="Currency [0] 10272" xfId="19112" hidden="1" xr:uid="{00000000-0005-0000-0000-0000426E0000}"/>
    <cellStyle name="Currency [0] 10272" xfId="48499" hidden="1" xr:uid="{00000000-0005-0000-0000-0000436E0000}"/>
    <cellStyle name="Currency [0] 10273" xfId="19138" hidden="1" xr:uid="{00000000-0005-0000-0000-0000446E0000}"/>
    <cellStyle name="Currency [0] 10273" xfId="48525" hidden="1" xr:uid="{00000000-0005-0000-0000-0000456E0000}"/>
    <cellStyle name="Currency [0] 10274" xfId="19161" hidden="1" xr:uid="{00000000-0005-0000-0000-0000466E0000}"/>
    <cellStyle name="Currency [0] 10274" xfId="48548" hidden="1" xr:uid="{00000000-0005-0000-0000-0000476E0000}"/>
    <cellStyle name="Currency [0] 10275" xfId="19144" hidden="1" xr:uid="{00000000-0005-0000-0000-0000486E0000}"/>
    <cellStyle name="Currency [0] 10275" xfId="48531" hidden="1" xr:uid="{00000000-0005-0000-0000-0000496E0000}"/>
    <cellStyle name="Currency [0] 10276" xfId="19149" hidden="1" xr:uid="{00000000-0005-0000-0000-00004A6E0000}"/>
    <cellStyle name="Currency [0] 10276" xfId="48536" hidden="1" xr:uid="{00000000-0005-0000-0000-00004B6E0000}"/>
    <cellStyle name="Currency [0] 10277" xfId="19167" hidden="1" xr:uid="{00000000-0005-0000-0000-00004C6E0000}"/>
    <cellStyle name="Currency [0] 10277" xfId="48554" hidden="1" xr:uid="{00000000-0005-0000-0000-00004D6E0000}"/>
    <cellStyle name="Currency [0] 10278" xfId="19168" hidden="1" xr:uid="{00000000-0005-0000-0000-00004E6E0000}"/>
    <cellStyle name="Currency [0] 10278" xfId="48555" hidden="1" xr:uid="{00000000-0005-0000-0000-00004F6E0000}"/>
    <cellStyle name="Currency [0] 10279" xfId="19146" hidden="1" xr:uid="{00000000-0005-0000-0000-0000506E0000}"/>
    <cellStyle name="Currency [0] 10279" xfId="48533" hidden="1" xr:uid="{00000000-0005-0000-0000-0000516E0000}"/>
    <cellStyle name="Currency [0] 1028" xfId="3450" hidden="1" xr:uid="{00000000-0005-0000-0000-0000526E0000}"/>
    <cellStyle name="Currency [0] 1028" xfId="32839" hidden="1" xr:uid="{00000000-0005-0000-0000-0000536E0000}"/>
    <cellStyle name="Currency [0] 10280" xfId="19154" hidden="1" xr:uid="{00000000-0005-0000-0000-0000546E0000}"/>
    <cellStyle name="Currency [0] 10280" xfId="48541" hidden="1" xr:uid="{00000000-0005-0000-0000-0000556E0000}"/>
    <cellStyle name="Currency [0] 10281" xfId="19158" hidden="1" xr:uid="{00000000-0005-0000-0000-0000566E0000}"/>
    <cellStyle name="Currency [0] 10281" xfId="48545" hidden="1" xr:uid="{00000000-0005-0000-0000-0000576E0000}"/>
    <cellStyle name="Currency [0] 10282" xfId="19153" hidden="1" xr:uid="{00000000-0005-0000-0000-0000586E0000}"/>
    <cellStyle name="Currency [0] 10282" xfId="48540" hidden="1" xr:uid="{00000000-0005-0000-0000-0000596E0000}"/>
    <cellStyle name="Currency [0] 10283" xfId="19177" hidden="1" xr:uid="{00000000-0005-0000-0000-00005A6E0000}"/>
    <cellStyle name="Currency [0] 10283" xfId="48564" hidden="1" xr:uid="{00000000-0005-0000-0000-00005B6E0000}"/>
    <cellStyle name="Currency [0] 10284" xfId="19183" hidden="1" xr:uid="{00000000-0005-0000-0000-00005C6E0000}"/>
    <cellStyle name="Currency [0] 10284" xfId="48570" hidden="1" xr:uid="{00000000-0005-0000-0000-00005D6E0000}"/>
    <cellStyle name="Currency [0] 10285" xfId="19142" hidden="1" xr:uid="{00000000-0005-0000-0000-00005E6E0000}"/>
    <cellStyle name="Currency [0] 10285" xfId="48529" hidden="1" xr:uid="{00000000-0005-0000-0000-00005F6E0000}"/>
    <cellStyle name="Currency [0] 10286" xfId="19175" hidden="1" xr:uid="{00000000-0005-0000-0000-0000606E0000}"/>
    <cellStyle name="Currency [0] 10286" xfId="48562" hidden="1" xr:uid="{00000000-0005-0000-0000-0000616E0000}"/>
    <cellStyle name="Currency [0] 10287" xfId="19188" hidden="1" xr:uid="{00000000-0005-0000-0000-0000626E0000}"/>
    <cellStyle name="Currency [0] 10287" xfId="48575" hidden="1" xr:uid="{00000000-0005-0000-0000-0000636E0000}"/>
    <cellStyle name="Currency [0] 10288" xfId="19189" hidden="1" xr:uid="{00000000-0005-0000-0000-0000646E0000}"/>
    <cellStyle name="Currency [0] 10288" xfId="48576" hidden="1" xr:uid="{00000000-0005-0000-0000-0000656E0000}"/>
    <cellStyle name="Currency [0] 10289" xfId="19133" hidden="1" xr:uid="{00000000-0005-0000-0000-0000666E0000}"/>
    <cellStyle name="Currency [0] 10289" xfId="48520" hidden="1" xr:uid="{00000000-0005-0000-0000-0000676E0000}"/>
    <cellStyle name="Currency [0] 1029" xfId="3448" hidden="1" xr:uid="{00000000-0005-0000-0000-0000686E0000}"/>
    <cellStyle name="Currency [0] 1029" xfId="32837" hidden="1" xr:uid="{00000000-0005-0000-0000-0000696E0000}"/>
    <cellStyle name="Currency [0] 10290" xfId="19140" hidden="1" xr:uid="{00000000-0005-0000-0000-00006A6E0000}"/>
    <cellStyle name="Currency [0] 10290" xfId="48527" hidden="1" xr:uid="{00000000-0005-0000-0000-00006B6E0000}"/>
    <cellStyle name="Currency [0] 10291" xfId="19172" hidden="1" xr:uid="{00000000-0005-0000-0000-00006C6E0000}"/>
    <cellStyle name="Currency [0] 10291" xfId="48559" hidden="1" xr:uid="{00000000-0005-0000-0000-00006D6E0000}"/>
    <cellStyle name="Currency [0] 10292" xfId="19156" hidden="1" xr:uid="{00000000-0005-0000-0000-00006E6E0000}"/>
    <cellStyle name="Currency [0] 10292" xfId="48543" hidden="1" xr:uid="{00000000-0005-0000-0000-00006F6E0000}"/>
    <cellStyle name="Currency [0] 10293" xfId="19122" hidden="1" xr:uid="{00000000-0005-0000-0000-0000706E0000}"/>
    <cellStyle name="Currency [0] 10293" xfId="48509" hidden="1" xr:uid="{00000000-0005-0000-0000-0000716E0000}"/>
    <cellStyle name="Currency [0] 10294" xfId="19195" hidden="1" xr:uid="{00000000-0005-0000-0000-0000726E0000}"/>
    <cellStyle name="Currency [0] 10294" xfId="48582" hidden="1" xr:uid="{00000000-0005-0000-0000-0000736E0000}"/>
    <cellStyle name="Currency [0] 10295" xfId="19173" hidden="1" xr:uid="{00000000-0005-0000-0000-0000746E0000}"/>
    <cellStyle name="Currency [0] 10295" xfId="48560" hidden="1" xr:uid="{00000000-0005-0000-0000-0000756E0000}"/>
    <cellStyle name="Currency [0] 10296" xfId="19180" hidden="1" xr:uid="{00000000-0005-0000-0000-0000766E0000}"/>
    <cellStyle name="Currency [0] 10296" xfId="48567" hidden="1" xr:uid="{00000000-0005-0000-0000-0000776E0000}"/>
    <cellStyle name="Currency [0] 10297" xfId="19199" hidden="1" xr:uid="{00000000-0005-0000-0000-0000786E0000}"/>
    <cellStyle name="Currency [0] 10297" xfId="48586" hidden="1" xr:uid="{00000000-0005-0000-0000-0000796E0000}"/>
    <cellStyle name="Currency [0] 10298" xfId="19200" hidden="1" xr:uid="{00000000-0005-0000-0000-00007A6E0000}"/>
    <cellStyle name="Currency [0] 10298" xfId="48587" hidden="1" xr:uid="{00000000-0005-0000-0000-00007B6E0000}"/>
    <cellStyle name="Currency [0] 10299" xfId="19171" hidden="1" xr:uid="{00000000-0005-0000-0000-00007C6E0000}"/>
    <cellStyle name="Currency [0] 10299" xfId="48558" hidden="1" xr:uid="{00000000-0005-0000-0000-00007D6E0000}"/>
    <cellStyle name="Currency [0] 103" xfId="2494" hidden="1" xr:uid="{00000000-0005-0000-0000-00007E6E0000}"/>
    <cellStyle name="Currency [0] 103" xfId="31883" hidden="1" xr:uid="{00000000-0005-0000-0000-00007F6E0000}"/>
    <cellStyle name="Currency [0] 1030" xfId="3481" hidden="1" xr:uid="{00000000-0005-0000-0000-0000806E0000}"/>
    <cellStyle name="Currency [0] 1030" xfId="32870" hidden="1" xr:uid="{00000000-0005-0000-0000-0000816E0000}"/>
    <cellStyle name="Currency [0] 10300" xfId="19170" hidden="1" xr:uid="{00000000-0005-0000-0000-0000826E0000}"/>
    <cellStyle name="Currency [0] 10300" xfId="48557" hidden="1" xr:uid="{00000000-0005-0000-0000-0000836E0000}"/>
    <cellStyle name="Currency [0] 10301" xfId="19165" hidden="1" xr:uid="{00000000-0005-0000-0000-0000846E0000}"/>
    <cellStyle name="Currency [0] 10301" xfId="48552" hidden="1" xr:uid="{00000000-0005-0000-0000-0000856E0000}"/>
    <cellStyle name="Currency [0] 10302" xfId="19163" hidden="1" xr:uid="{00000000-0005-0000-0000-0000866E0000}"/>
    <cellStyle name="Currency [0] 10302" xfId="48550" hidden="1" xr:uid="{00000000-0005-0000-0000-0000876E0000}"/>
    <cellStyle name="Currency [0] 10303" xfId="19164" hidden="1" xr:uid="{00000000-0005-0000-0000-0000886E0000}"/>
    <cellStyle name="Currency [0] 10303" xfId="48551" hidden="1" xr:uid="{00000000-0005-0000-0000-0000896E0000}"/>
    <cellStyle name="Currency [0] 10304" xfId="19205" hidden="1" xr:uid="{00000000-0005-0000-0000-00008A6E0000}"/>
    <cellStyle name="Currency [0] 10304" xfId="48592" hidden="1" xr:uid="{00000000-0005-0000-0000-00008B6E0000}"/>
    <cellStyle name="Currency [0] 10305" xfId="19111" hidden="1" xr:uid="{00000000-0005-0000-0000-00008C6E0000}"/>
    <cellStyle name="Currency [0] 10305" xfId="48498" hidden="1" xr:uid="{00000000-0005-0000-0000-00008D6E0000}"/>
    <cellStyle name="Currency [0] 10306" xfId="19192" hidden="1" xr:uid="{00000000-0005-0000-0000-00008E6E0000}"/>
    <cellStyle name="Currency [0] 10306" xfId="48579" hidden="1" xr:uid="{00000000-0005-0000-0000-00008F6E0000}"/>
    <cellStyle name="Currency [0] 10307" xfId="19209" hidden="1" xr:uid="{00000000-0005-0000-0000-0000906E0000}"/>
    <cellStyle name="Currency [0] 10307" xfId="48596" hidden="1" xr:uid="{00000000-0005-0000-0000-0000916E0000}"/>
    <cellStyle name="Currency [0] 10308" xfId="19210" hidden="1" xr:uid="{00000000-0005-0000-0000-0000926E0000}"/>
    <cellStyle name="Currency [0] 10308" xfId="48597" hidden="1" xr:uid="{00000000-0005-0000-0000-0000936E0000}"/>
    <cellStyle name="Currency [0] 10309" xfId="19139" hidden="1" xr:uid="{00000000-0005-0000-0000-0000946E0000}"/>
    <cellStyle name="Currency [0] 10309" xfId="48526" hidden="1" xr:uid="{00000000-0005-0000-0000-0000956E0000}"/>
    <cellStyle name="Currency [0] 1031" xfId="3425" hidden="1" xr:uid="{00000000-0005-0000-0000-0000966E0000}"/>
    <cellStyle name="Currency [0] 1031" xfId="32814" hidden="1" xr:uid="{00000000-0005-0000-0000-0000976E0000}"/>
    <cellStyle name="Currency [0] 10310" xfId="19178" hidden="1" xr:uid="{00000000-0005-0000-0000-0000986E0000}"/>
    <cellStyle name="Currency [0] 10310" xfId="48565" hidden="1" xr:uid="{00000000-0005-0000-0000-0000996E0000}"/>
    <cellStyle name="Currency [0] 10311" xfId="19157" hidden="1" xr:uid="{00000000-0005-0000-0000-00009A6E0000}"/>
    <cellStyle name="Currency [0] 10311" xfId="48544" hidden="1" xr:uid="{00000000-0005-0000-0000-00009B6E0000}"/>
    <cellStyle name="Currency [0] 10312" xfId="19174" hidden="1" xr:uid="{00000000-0005-0000-0000-00009C6E0000}"/>
    <cellStyle name="Currency [0] 10312" xfId="48561" hidden="1" xr:uid="{00000000-0005-0000-0000-00009D6E0000}"/>
    <cellStyle name="Currency [0] 10313" xfId="19176" hidden="1" xr:uid="{00000000-0005-0000-0000-00009E6E0000}"/>
    <cellStyle name="Currency [0] 10313" xfId="48563" hidden="1" xr:uid="{00000000-0005-0000-0000-00009F6E0000}"/>
    <cellStyle name="Currency [0] 10314" xfId="19215" hidden="1" xr:uid="{00000000-0005-0000-0000-0000A06E0000}"/>
    <cellStyle name="Currency [0] 10314" xfId="48602" hidden="1" xr:uid="{00000000-0005-0000-0000-0000A16E0000}"/>
    <cellStyle name="Currency [0] 10315" xfId="19109" hidden="1" xr:uid="{00000000-0005-0000-0000-0000A26E0000}"/>
    <cellStyle name="Currency [0] 10315" xfId="48496" hidden="1" xr:uid="{00000000-0005-0000-0000-0000A36E0000}"/>
    <cellStyle name="Currency [0] 10316" xfId="19203" hidden="1" xr:uid="{00000000-0005-0000-0000-0000A46E0000}"/>
    <cellStyle name="Currency [0] 10316" xfId="48590" hidden="1" xr:uid="{00000000-0005-0000-0000-0000A56E0000}"/>
    <cellStyle name="Currency [0] 10317" xfId="19219" hidden="1" xr:uid="{00000000-0005-0000-0000-0000A66E0000}"/>
    <cellStyle name="Currency [0] 10317" xfId="48606" hidden="1" xr:uid="{00000000-0005-0000-0000-0000A76E0000}"/>
    <cellStyle name="Currency [0] 10318" xfId="19220" hidden="1" xr:uid="{00000000-0005-0000-0000-0000A86E0000}"/>
    <cellStyle name="Currency [0] 10318" xfId="48607" hidden="1" xr:uid="{00000000-0005-0000-0000-0000A96E0000}"/>
    <cellStyle name="Currency [0] 10319" xfId="19135" hidden="1" xr:uid="{00000000-0005-0000-0000-0000AA6E0000}"/>
    <cellStyle name="Currency [0] 10319" xfId="48522" hidden="1" xr:uid="{00000000-0005-0000-0000-0000AB6E0000}"/>
    <cellStyle name="Currency [0] 1032" xfId="3475" hidden="1" xr:uid="{00000000-0005-0000-0000-0000AC6E0000}"/>
    <cellStyle name="Currency [0] 1032" xfId="32864" hidden="1" xr:uid="{00000000-0005-0000-0000-0000AD6E0000}"/>
    <cellStyle name="Currency [0] 10320" xfId="19190" hidden="1" xr:uid="{00000000-0005-0000-0000-0000AE6E0000}"/>
    <cellStyle name="Currency [0] 10320" xfId="48577" hidden="1" xr:uid="{00000000-0005-0000-0000-0000AF6E0000}"/>
    <cellStyle name="Currency [0] 10321" xfId="19169" hidden="1" xr:uid="{00000000-0005-0000-0000-0000B06E0000}"/>
    <cellStyle name="Currency [0] 10321" xfId="48556" hidden="1" xr:uid="{00000000-0005-0000-0000-0000B16E0000}"/>
    <cellStyle name="Currency [0] 10322" xfId="19181" hidden="1" xr:uid="{00000000-0005-0000-0000-0000B26E0000}"/>
    <cellStyle name="Currency [0] 10322" xfId="48568" hidden="1" xr:uid="{00000000-0005-0000-0000-0000B36E0000}"/>
    <cellStyle name="Currency [0] 10323" xfId="19179" hidden="1" xr:uid="{00000000-0005-0000-0000-0000B46E0000}"/>
    <cellStyle name="Currency [0] 10323" xfId="48566" hidden="1" xr:uid="{00000000-0005-0000-0000-0000B56E0000}"/>
    <cellStyle name="Currency [0] 10324" xfId="19223" hidden="1" xr:uid="{00000000-0005-0000-0000-0000B66E0000}"/>
    <cellStyle name="Currency [0] 10324" xfId="48610" hidden="1" xr:uid="{00000000-0005-0000-0000-0000B76E0000}"/>
    <cellStyle name="Currency [0] 10325" xfId="19155" hidden="1" xr:uid="{00000000-0005-0000-0000-0000B86E0000}"/>
    <cellStyle name="Currency [0] 10325" xfId="48542" hidden="1" xr:uid="{00000000-0005-0000-0000-0000B96E0000}"/>
    <cellStyle name="Currency [0] 10326" xfId="19212" hidden="1" xr:uid="{00000000-0005-0000-0000-0000BA6E0000}"/>
    <cellStyle name="Currency [0] 10326" xfId="48599" hidden="1" xr:uid="{00000000-0005-0000-0000-0000BB6E0000}"/>
    <cellStyle name="Currency [0] 10327" xfId="19229" hidden="1" xr:uid="{00000000-0005-0000-0000-0000BC6E0000}"/>
    <cellStyle name="Currency [0] 10327" xfId="48616" hidden="1" xr:uid="{00000000-0005-0000-0000-0000BD6E0000}"/>
    <cellStyle name="Currency [0] 10328" xfId="19230" hidden="1" xr:uid="{00000000-0005-0000-0000-0000BE6E0000}"/>
    <cellStyle name="Currency [0] 10328" xfId="48617" hidden="1" xr:uid="{00000000-0005-0000-0000-0000BF6E0000}"/>
    <cellStyle name="Currency [0] 10329" xfId="19182" hidden="1" xr:uid="{00000000-0005-0000-0000-0000C06E0000}"/>
    <cellStyle name="Currency [0] 10329" xfId="48569" hidden="1" xr:uid="{00000000-0005-0000-0000-0000C16E0000}"/>
    <cellStyle name="Currency [0] 1033" xfId="3485" hidden="1" xr:uid="{00000000-0005-0000-0000-0000C26E0000}"/>
    <cellStyle name="Currency [0] 1033" xfId="32874" hidden="1" xr:uid="{00000000-0005-0000-0000-0000C36E0000}"/>
    <cellStyle name="Currency [0] 10330" xfId="19201" hidden="1" xr:uid="{00000000-0005-0000-0000-0000C46E0000}"/>
    <cellStyle name="Currency [0] 10330" xfId="48588" hidden="1" xr:uid="{00000000-0005-0000-0000-0000C56E0000}"/>
    <cellStyle name="Currency [0] 10331" xfId="19116" hidden="1" xr:uid="{00000000-0005-0000-0000-0000C66E0000}"/>
    <cellStyle name="Currency [0] 10331" xfId="48503" hidden="1" xr:uid="{00000000-0005-0000-0000-0000C76E0000}"/>
    <cellStyle name="Currency [0] 10332" xfId="19193" hidden="1" xr:uid="{00000000-0005-0000-0000-0000C86E0000}"/>
    <cellStyle name="Currency [0] 10332" xfId="48580" hidden="1" xr:uid="{00000000-0005-0000-0000-0000C96E0000}"/>
    <cellStyle name="Currency [0] 10333" xfId="19191" hidden="1" xr:uid="{00000000-0005-0000-0000-0000CA6E0000}"/>
    <cellStyle name="Currency [0] 10333" xfId="48578" hidden="1" xr:uid="{00000000-0005-0000-0000-0000CB6E0000}"/>
    <cellStyle name="Currency [0] 10334" xfId="19233" hidden="1" xr:uid="{00000000-0005-0000-0000-0000CC6E0000}"/>
    <cellStyle name="Currency [0] 10334" xfId="48620" hidden="1" xr:uid="{00000000-0005-0000-0000-0000CD6E0000}"/>
    <cellStyle name="Currency [0] 10335" xfId="19132" hidden="1" xr:uid="{00000000-0005-0000-0000-0000CE6E0000}"/>
    <cellStyle name="Currency [0] 10335" xfId="48519" hidden="1" xr:uid="{00000000-0005-0000-0000-0000CF6E0000}"/>
    <cellStyle name="Currency [0] 10336" xfId="19221" hidden="1" xr:uid="{00000000-0005-0000-0000-0000D06E0000}"/>
    <cellStyle name="Currency [0] 10336" xfId="48608" hidden="1" xr:uid="{00000000-0005-0000-0000-0000D16E0000}"/>
    <cellStyle name="Currency [0] 10337" xfId="19236" hidden="1" xr:uid="{00000000-0005-0000-0000-0000D26E0000}"/>
    <cellStyle name="Currency [0] 10337" xfId="48623" hidden="1" xr:uid="{00000000-0005-0000-0000-0000D36E0000}"/>
    <cellStyle name="Currency [0] 10338" xfId="19237" hidden="1" xr:uid="{00000000-0005-0000-0000-0000D46E0000}"/>
    <cellStyle name="Currency [0] 10338" xfId="48624" hidden="1" xr:uid="{00000000-0005-0000-0000-0000D56E0000}"/>
    <cellStyle name="Currency [0] 10339" xfId="19194" hidden="1" xr:uid="{00000000-0005-0000-0000-0000D66E0000}"/>
    <cellStyle name="Currency [0] 10339" xfId="48581" hidden="1" xr:uid="{00000000-0005-0000-0000-0000D76E0000}"/>
    <cellStyle name="Currency [0] 1034" xfId="3486" hidden="1" xr:uid="{00000000-0005-0000-0000-0000D86E0000}"/>
    <cellStyle name="Currency [0] 1034" xfId="32875" hidden="1" xr:uid="{00000000-0005-0000-0000-0000D96E0000}"/>
    <cellStyle name="Currency [0] 10340" xfId="19211" hidden="1" xr:uid="{00000000-0005-0000-0000-0000DA6E0000}"/>
    <cellStyle name="Currency [0] 10340" xfId="48598" hidden="1" xr:uid="{00000000-0005-0000-0000-0000DB6E0000}"/>
    <cellStyle name="Currency [0] 10341" xfId="19185" hidden="1" xr:uid="{00000000-0005-0000-0000-0000DC6E0000}"/>
    <cellStyle name="Currency [0] 10341" xfId="48572" hidden="1" xr:uid="{00000000-0005-0000-0000-0000DD6E0000}"/>
    <cellStyle name="Currency [0] 10342" xfId="19204" hidden="1" xr:uid="{00000000-0005-0000-0000-0000DE6E0000}"/>
    <cellStyle name="Currency [0] 10342" xfId="48591" hidden="1" xr:uid="{00000000-0005-0000-0000-0000DF6E0000}"/>
    <cellStyle name="Currency [0] 10343" xfId="19202" hidden="1" xr:uid="{00000000-0005-0000-0000-0000E06E0000}"/>
    <cellStyle name="Currency [0] 10343" xfId="48589" hidden="1" xr:uid="{00000000-0005-0000-0000-0000E16E0000}"/>
    <cellStyle name="Currency [0] 10344" xfId="19241" hidden="1" xr:uid="{00000000-0005-0000-0000-0000E26E0000}"/>
    <cellStyle name="Currency [0] 10344" xfId="48628" hidden="1" xr:uid="{00000000-0005-0000-0000-0000E36E0000}"/>
    <cellStyle name="Currency [0] 10345" xfId="19134" hidden="1" xr:uid="{00000000-0005-0000-0000-0000E46E0000}"/>
    <cellStyle name="Currency [0] 10345" xfId="48521" hidden="1" xr:uid="{00000000-0005-0000-0000-0000E56E0000}"/>
    <cellStyle name="Currency [0] 10346" xfId="19231" hidden="1" xr:uid="{00000000-0005-0000-0000-0000E66E0000}"/>
    <cellStyle name="Currency [0] 10346" xfId="48618" hidden="1" xr:uid="{00000000-0005-0000-0000-0000E76E0000}"/>
    <cellStyle name="Currency [0] 10347" xfId="19245" hidden="1" xr:uid="{00000000-0005-0000-0000-0000E86E0000}"/>
    <cellStyle name="Currency [0] 10347" xfId="48632" hidden="1" xr:uid="{00000000-0005-0000-0000-0000E96E0000}"/>
    <cellStyle name="Currency [0] 10348" xfId="19247" hidden="1" xr:uid="{00000000-0005-0000-0000-0000EA6E0000}"/>
    <cellStyle name="Currency [0] 10348" xfId="48634" hidden="1" xr:uid="{00000000-0005-0000-0000-0000EB6E0000}"/>
    <cellStyle name="Currency [0] 10349" xfId="19166" hidden="1" xr:uid="{00000000-0005-0000-0000-0000EC6E0000}"/>
    <cellStyle name="Currency [0] 10349" xfId="48553" hidden="1" xr:uid="{00000000-0005-0000-0000-0000ED6E0000}"/>
    <cellStyle name="Currency [0] 1035" xfId="3451" hidden="1" xr:uid="{00000000-0005-0000-0000-0000EE6E0000}"/>
    <cellStyle name="Currency [0] 1035" xfId="32840" hidden="1" xr:uid="{00000000-0005-0000-0000-0000EF6E0000}"/>
    <cellStyle name="Currency [0] 10350" xfId="19187" hidden="1" xr:uid="{00000000-0005-0000-0000-0000F06E0000}"/>
    <cellStyle name="Currency [0] 10350" xfId="48574" hidden="1" xr:uid="{00000000-0005-0000-0000-0000F16E0000}"/>
    <cellStyle name="Currency [0] 10351" xfId="19235" hidden="1" xr:uid="{00000000-0005-0000-0000-0000F26E0000}"/>
    <cellStyle name="Currency [0] 10351" xfId="48622" hidden="1" xr:uid="{00000000-0005-0000-0000-0000F36E0000}"/>
    <cellStyle name="Currency [0] 10352" xfId="19226" hidden="1" xr:uid="{00000000-0005-0000-0000-0000F46E0000}"/>
    <cellStyle name="Currency [0] 10352" xfId="48613" hidden="1" xr:uid="{00000000-0005-0000-0000-0000F56E0000}"/>
    <cellStyle name="Currency [0] 10353" xfId="19238" hidden="1" xr:uid="{00000000-0005-0000-0000-0000F66E0000}"/>
    <cellStyle name="Currency [0] 10353" xfId="48625" hidden="1" xr:uid="{00000000-0005-0000-0000-0000F76E0000}"/>
    <cellStyle name="Currency [0] 10354" xfId="19249" hidden="1" xr:uid="{00000000-0005-0000-0000-0000F86E0000}"/>
    <cellStyle name="Currency [0] 10354" xfId="48636" hidden="1" xr:uid="{00000000-0005-0000-0000-0000F96E0000}"/>
    <cellStyle name="Currency [0] 10355" xfId="19150" hidden="1" xr:uid="{00000000-0005-0000-0000-0000FA6E0000}"/>
    <cellStyle name="Currency [0] 10355" xfId="48537" hidden="1" xr:uid="{00000000-0005-0000-0000-0000FB6E0000}"/>
    <cellStyle name="Currency [0] 10356" xfId="19184" hidden="1" xr:uid="{00000000-0005-0000-0000-0000FC6E0000}"/>
    <cellStyle name="Currency [0] 10356" xfId="48571" hidden="1" xr:uid="{00000000-0005-0000-0000-0000FD6E0000}"/>
    <cellStyle name="Currency [0] 10357" xfId="19253" hidden="1" xr:uid="{00000000-0005-0000-0000-0000FE6E0000}"/>
    <cellStyle name="Currency [0] 10357" xfId="48640" hidden="1" xr:uid="{00000000-0005-0000-0000-0000FF6E0000}"/>
    <cellStyle name="Currency [0] 10358" xfId="19255" hidden="1" xr:uid="{00000000-0005-0000-0000-0000006F0000}"/>
    <cellStyle name="Currency [0] 10358" xfId="48642" hidden="1" xr:uid="{00000000-0005-0000-0000-0000016F0000}"/>
    <cellStyle name="Currency [0] 10359" xfId="19218" hidden="1" xr:uid="{00000000-0005-0000-0000-0000026F0000}"/>
    <cellStyle name="Currency [0] 10359" xfId="48605" hidden="1" xr:uid="{00000000-0005-0000-0000-0000036F0000}"/>
    <cellStyle name="Currency [0] 1036" xfId="3466" hidden="1" xr:uid="{00000000-0005-0000-0000-0000046F0000}"/>
    <cellStyle name="Currency [0] 1036" xfId="32855" hidden="1" xr:uid="{00000000-0005-0000-0000-0000056F0000}"/>
    <cellStyle name="Currency [0] 10360" xfId="19227" hidden="1" xr:uid="{00000000-0005-0000-0000-0000066F0000}"/>
    <cellStyle name="Currency [0] 10360" xfId="48614" hidden="1" xr:uid="{00000000-0005-0000-0000-0000076F0000}"/>
    <cellStyle name="Currency [0] 10361" xfId="19250" hidden="1" xr:uid="{00000000-0005-0000-0000-0000086F0000}"/>
    <cellStyle name="Currency [0] 10361" xfId="48637" hidden="1" xr:uid="{00000000-0005-0000-0000-0000096F0000}"/>
    <cellStyle name="Currency [0] 10362" xfId="19228" hidden="1" xr:uid="{00000000-0005-0000-0000-00000A6F0000}"/>
    <cellStyle name="Currency [0] 10362" xfId="48615" hidden="1" xr:uid="{00000000-0005-0000-0000-00000B6F0000}"/>
    <cellStyle name="Currency [0] 10363" xfId="19256" hidden="1" xr:uid="{00000000-0005-0000-0000-00000C6F0000}"/>
    <cellStyle name="Currency [0] 10363" xfId="48643" hidden="1" xr:uid="{00000000-0005-0000-0000-00000D6F0000}"/>
    <cellStyle name="Currency [0] 10364" xfId="19258" hidden="1" xr:uid="{00000000-0005-0000-0000-00000E6F0000}"/>
    <cellStyle name="Currency [0] 10364" xfId="48645" hidden="1" xr:uid="{00000000-0005-0000-0000-00000F6F0000}"/>
    <cellStyle name="Currency [0] 10365" xfId="19251" hidden="1" xr:uid="{00000000-0005-0000-0000-0000106F0000}"/>
    <cellStyle name="Currency [0] 10365" xfId="48638" hidden="1" xr:uid="{00000000-0005-0000-0000-0000116F0000}"/>
    <cellStyle name="Currency [0] 10366" xfId="19208" hidden="1" xr:uid="{00000000-0005-0000-0000-0000126F0000}"/>
    <cellStyle name="Currency [0] 10366" xfId="48595" hidden="1" xr:uid="{00000000-0005-0000-0000-0000136F0000}"/>
    <cellStyle name="Currency [0] 10367" xfId="19261" hidden="1" xr:uid="{00000000-0005-0000-0000-0000146F0000}"/>
    <cellStyle name="Currency [0] 10367" xfId="48648" hidden="1" xr:uid="{00000000-0005-0000-0000-0000156F0000}"/>
    <cellStyle name="Currency [0] 10368" xfId="19263" hidden="1" xr:uid="{00000000-0005-0000-0000-0000166F0000}"/>
    <cellStyle name="Currency [0] 10368" xfId="48650" hidden="1" xr:uid="{00000000-0005-0000-0000-0000176F0000}"/>
    <cellStyle name="Currency [0] 10369" xfId="19069" hidden="1" xr:uid="{00000000-0005-0000-0000-0000186F0000}"/>
    <cellStyle name="Currency [0] 10369" xfId="48456" hidden="1" xr:uid="{00000000-0005-0000-0000-0000196F0000}"/>
    <cellStyle name="Currency [0] 1037" xfId="3139" hidden="1" xr:uid="{00000000-0005-0000-0000-00001A6F0000}"/>
    <cellStyle name="Currency [0] 1037" xfId="32528" hidden="1" xr:uid="{00000000-0005-0000-0000-00001B6F0000}"/>
    <cellStyle name="Currency [0] 10370" xfId="19091" hidden="1" xr:uid="{00000000-0005-0000-0000-00001C6F0000}"/>
    <cellStyle name="Currency [0] 10370" xfId="48478" hidden="1" xr:uid="{00000000-0005-0000-0000-00001D6F0000}"/>
    <cellStyle name="Currency [0] 10371" xfId="19267" hidden="1" xr:uid="{00000000-0005-0000-0000-00001E6F0000}"/>
    <cellStyle name="Currency [0] 10371" xfId="48654" hidden="1" xr:uid="{00000000-0005-0000-0000-00001F6F0000}"/>
    <cellStyle name="Currency [0] 10372" xfId="19274" hidden="1" xr:uid="{00000000-0005-0000-0000-0000206F0000}"/>
    <cellStyle name="Currency [0] 10372" xfId="48661" hidden="1" xr:uid="{00000000-0005-0000-0000-0000216F0000}"/>
    <cellStyle name="Currency [0] 10373" xfId="19276" hidden="1" xr:uid="{00000000-0005-0000-0000-0000226F0000}"/>
    <cellStyle name="Currency [0] 10373" xfId="48663" hidden="1" xr:uid="{00000000-0005-0000-0000-0000236F0000}"/>
    <cellStyle name="Currency [0] 10374" xfId="19056" hidden="1" xr:uid="{00000000-0005-0000-0000-0000246F0000}"/>
    <cellStyle name="Currency [0] 10374" xfId="48443" hidden="1" xr:uid="{00000000-0005-0000-0000-0000256F0000}"/>
    <cellStyle name="Currency [0] 10375" xfId="19270" hidden="1" xr:uid="{00000000-0005-0000-0000-0000266F0000}"/>
    <cellStyle name="Currency [0] 10375" xfId="48657" hidden="1" xr:uid="{00000000-0005-0000-0000-0000276F0000}"/>
    <cellStyle name="Currency [0] 10376" xfId="19279" hidden="1" xr:uid="{00000000-0005-0000-0000-0000286F0000}"/>
    <cellStyle name="Currency [0] 10376" xfId="48666" hidden="1" xr:uid="{00000000-0005-0000-0000-0000296F0000}"/>
    <cellStyle name="Currency [0] 10377" xfId="19281" hidden="1" xr:uid="{00000000-0005-0000-0000-00002A6F0000}"/>
    <cellStyle name="Currency [0] 10377" xfId="48668" hidden="1" xr:uid="{00000000-0005-0000-0000-00002B6F0000}"/>
    <cellStyle name="Currency [0] 10378" xfId="19269" hidden="1" xr:uid="{00000000-0005-0000-0000-00002C6F0000}"/>
    <cellStyle name="Currency [0] 10378" xfId="48656" hidden="1" xr:uid="{00000000-0005-0000-0000-00002D6F0000}"/>
    <cellStyle name="Currency [0] 10379" xfId="19068" hidden="1" xr:uid="{00000000-0005-0000-0000-00002E6F0000}"/>
    <cellStyle name="Currency [0] 10379" xfId="48455" hidden="1" xr:uid="{00000000-0005-0000-0000-00002F6F0000}"/>
    <cellStyle name="Currency [0] 1038" xfId="3461" hidden="1" xr:uid="{00000000-0005-0000-0000-0000306F0000}"/>
    <cellStyle name="Currency [0] 1038" xfId="32850" hidden="1" xr:uid="{00000000-0005-0000-0000-0000316F0000}"/>
    <cellStyle name="Currency [0] 10380" xfId="19292" hidden="1" xr:uid="{00000000-0005-0000-0000-0000326F0000}"/>
    <cellStyle name="Currency [0] 10380" xfId="48679" hidden="1" xr:uid="{00000000-0005-0000-0000-0000336F0000}"/>
    <cellStyle name="Currency [0] 10381" xfId="19301" hidden="1" xr:uid="{00000000-0005-0000-0000-0000346F0000}"/>
    <cellStyle name="Currency [0] 10381" xfId="48688" hidden="1" xr:uid="{00000000-0005-0000-0000-0000356F0000}"/>
    <cellStyle name="Currency [0] 10382" xfId="19312" hidden="1" xr:uid="{00000000-0005-0000-0000-0000366F0000}"/>
    <cellStyle name="Currency [0] 10382" xfId="48699" hidden="1" xr:uid="{00000000-0005-0000-0000-0000376F0000}"/>
    <cellStyle name="Currency [0] 10383" xfId="19318" hidden="1" xr:uid="{00000000-0005-0000-0000-0000386F0000}"/>
    <cellStyle name="Currency [0] 10383" xfId="48705" hidden="1" xr:uid="{00000000-0005-0000-0000-0000396F0000}"/>
    <cellStyle name="Currency [0] 10384" xfId="19290" hidden="1" xr:uid="{00000000-0005-0000-0000-00003A6F0000}"/>
    <cellStyle name="Currency [0] 10384" xfId="48677" hidden="1" xr:uid="{00000000-0005-0000-0000-00003B6F0000}"/>
    <cellStyle name="Currency [0] 10385" xfId="19308" hidden="1" xr:uid="{00000000-0005-0000-0000-00003C6F0000}"/>
    <cellStyle name="Currency [0] 10385" xfId="48695" hidden="1" xr:uid="{00000000-0005-0000-0000-00003D6F0000}"/>
    <cellStyle name="Currency [0] 10386" xfId="19330" hidden="1" xr:uid="{00000000-0005-0000-0000-00003E6F0000}"/>
    <cellStyle name="Currency [0] 10386" xfId="48717" hidden="1" xr:uid="{00000000-0005-0000-0000-00003F6F0000}"/>
    <cellStyle name="Currency [0] 10387" xfId="19332" hidden="1" xr:uid="{00000000-0005-0000-0000-0000406F0000}"/>
    <cellStyle name="Currency [0] 10387" xfId="48719" hidden="1" xr:uid="{00000000-0005-0000-0000-0000416F0000}"/>
    <cellStyle name="Currency [0] 10388" xfId="19264" hidden="1" xr:uid="{00000000-0005-0000-0000-0000426F0000}"/>
    <cellStyle name="Currency [0] 10388" xfId="48651" hidden="1" xr:uid="{00000000-0005-0000-0000-0000436F0000}"/>
    <cellStyle name="Currency [0] 10389" xfId="19064" hidden="1" xr:uid="{00000000-0005-0000-0000-0000446F0000}"/>
    <cellStyle name="Currency [0] 10389" xfId="48451" hidden="1" xr:uid="{00000000-0005-0000-0000-0000456F0000}"/>
    <cellStyle name="Currency [0] 1039" xfId="3459" hidden="1" xr:uid="{00000000-0005-0000-0000-0000466F0000}"/>
    <cellStyle name="Currency [0] 1039" xfId="32848" hidden="1" xr:uid="{00000000-0005-0000-0000-0000476F0000}"/>
    <cellStyle name="Currency [0] 10390" xfId="19304" hidden="1" xr:uid="{00000000-0005-0000-0000-0000486F0000}"/>
    <cellStyle name="Currency [0] 10390" xfId="48691" hidden="1" xr:uid="{00000000-0005-0000-0000-0000496F0000}"/>
    <cellStyle name="Currency [0] 10391" xfId="19060" hidden="1" xr:uid="{00000000-0005-0000-0000-00004A6F0000}"/>
    <cellStyle name="Currency [0] 10391" xfId="48447" hidden="1" xr:uid="{00000000-0005-0000-0000-00004B6F0000}"/>
    <cellStyle name="Currency [0] 10392" xfId="19293" hidden="1" xr:uid="{00000000-0005-0000-0000-00004C6F0000}"/>
    <cellStyle name="Currency [0] 10392" xfId="48680" hidden="1" xr:uid="{00000000-0005-0000-0000-00004D6F0000}"/>
    <cellStyle name="Currency [0] 10393" xfId="19337" hidden="1" xr:uid="{00000000-0005-0000-0000-00004E6F0000}"/>
    <cellStyle name="Currency [0] 10393" xfId="48724" hidden="1" xr:uid="{00000000-0005-0000-0000-00004F6F0000}"/>
    <cellStyle name="Currency [0] 10394" xfId="19305" hidden="1" xr:uid="{00000000-0005-0000-0000-0000506F0000}"/>
    <cellStyle name="Currency [0] 10394" xfId="48692" hidden="1" xr:uid="{00000000-0005-0000-0000-0000516F0000}"/>
    <cellStyle name="Currency [0] 10395" xfId="19313" hidden="1" xr:uid="{00000000-0005-0000-0000-0000526F0000}"/>
    <cellStyle name="Currency [0] 10395" xfId="48700" hidden="1" xr:uid="{00000000-0005-0000-0000-0000536F0000}"/>
    <cellStyle name="Currency [0] 10396" xfId="19349" hidden="1" xr:uid="{00000000-0005-0000-0000-0000546F0000}"/>
    <cellStyle name="Currency [0] 10396" xfId="48736" hidden="1" xr:uid="{00000000-0005-0000-0000-0000556F0000}"/>
    <cellStyle name="Currency [0] 10397" xfId="19351" hidden="1" xr:uid="{00000000-0005-0000-0000-0000566F0000}"/>
    <cellStyle name="Currency [0] 10397" xfId="48738" hidden="1" xr:uid="{00000000-0005-0000-0000-0000576F0000}"/>
    <cellStyle name="Currency [0] 10398" xfId="19307" hidden="1" xr:uid="{00000000-0005-0000-0000-0000586F0000}"/>
    <cellStyle name="Currency [0] 10398" xfId="48694" hidden="1" xr:uid="{00000000-0005-0000-0000-0000596F0000}"/>
    <cellStyle name="Currency [0] 10399" xfId="19320" hidden="1" xr:uid="{00000000-0005-0000-0000-00005A6F0000}"/>
    <cellStyle name="Currency [0] 10399" xfId="48707" hidden="1" xr:uid="{00000000-0005-0000-0000-00005B6F0000}"/>
    <cellStyle name="Currency [0] 104" xfId="2487" hidden="1" xr:uid="{00000000-0005-0000-0000-00005C6F0000}"/>
    <cellStyle name="Currency [0] 104" xfId="31876" hidden="1" xr:uid="{00000000-0005-0000-0000-00005D6F0000}"/>
    <cellStyle name="Currency [0] 1040" xfId="3488" hidden="1" xr:uid="{00000000-0005-0000-0000-00005E6F0000}"/>
    <cellStyle name="Currency [0] 1040" xfId="32877" hidden="1" xr:uid="{00000000-0005-0000-0000-00005F6F0000}"/>
    <cellStyle name="Currency [0] 10400" xfId="19325" hidden="1" xr:uid="{00000000-0005-0000-0000-0000606F0000}"/>
    <cellStyle name="Currency [0] 10400" xfId="48712" hidden="1" xr:uid="{00000000-0005-0000-0000-0000616F0000}"/>
    <cellStyle name="Currency [0] 10401" xfId="19319" hidden="1" xr:uid="{00000000-0005-0000-0000-0000626F0000}"/>
    <cellStyle name="Currency [0] 10401" xfId="48706" hidden="1" xr:uid="{00000000-0005-0000-0000-0000636F0000}"/>
    <cellStyle name="Currency [0] 10402" xfId="19367" hidden="1" xr:uid="{00000000-0005-0000-0000-0000646F0000}"/>
    <cellStyle name="Currency [0] 10402" xfId="48754" hidden="1" xr:uid="{00000000-0005-0000-0000-0000656F0000}"/>
    <cellStyle name="Currency [0] 10403" xfId="19375" hidden="1" xr:uid="{00000000-0005-0000-0000-0000666F0000}"/>
    <cellStyle name="Currency [0] 10403" xfId="48762" hidden="1" xr:uid="{00000000-0005-0000-0000-0000676F0000}"/>
    <cellStyle name="Currency [0] 10404" xfId="19303" hidden="1" xr:uid="{00000000-0005-0000-0000-0000686F0000}"/>
    <cellStyle name="Currency [0] 10404" xfId="48690" hidden="1" xr:uid="{00000000-0005-0000-0000-0000696F0000}"/>
    <cellStyle name="Currency [0] 10405" xfId="19361" hidden="1" xr:uid="{00000000-0005-0000-0000-00006A6F0000}"/>
    <cellStyle name="Currency [0] 10405" xfId="48748" hidden="1" xr:uid="{00000000-0005-0000-0000-00006B6F0000}"/>
    <cellStyle name="Currency [0] 10406" xfId="19384" hidden="1" xr:uid="{00000000-0005-0000-0000-00006C6F0000}"/>
    <cellStyle name="Currency [0] 10406" xfId="48771" hidden="1" xr:uid="{00000000-0005-0000-0000-00006D6F0000}"/>
    <cellStyle name="Currency [0] 10407" xfId="19386" hidden="1" xr:uid="{00000000-0005-0000-0000-00006E6F0000}"/>
    <cellStyle name="Currency [0] 10407" xfId="48773" hidden="1" xr:uid="{00000000-0005-0000-0000-00006F6F0000}"/>
    <cellStyle name="Currency [0] 10408" xfId="19286" hidden="1" xr:uid="{00000000-0005-0000-0000-0000706F0000}"/>
    <cellStyle name="Currency [0] 10408" xfId="48673" hidden="1" xr:uid="{00000000-0005-0000-0000-0000716F0000}"/>
    <cellStyle name="Currency [0] 10409" xfId="19296" hidden="1" xr:uid="{00000000-0005-0000-0000-0000726F0000}"/>
    <cellStyle name="Currency [0] 10409" xfId="48683" hidden="1" xr:uid="{00000000-0005-0000-0000-0000736F0000}"/>
    <cellStyle name="Currency [0] 1041" xfId="3404" hidden="1" xr:uid="{00000000-0005-0000-0000-0000746F0000}"/>
    <cellStyle name="Currency [0] 1041" xfId="32793" hidden="1" xr:uid="{00000000-0005-0000-0000-0000756F0000}"/>
    <cellStyle name="Currency [0] 10410" xfId="19358" hidden="1" xr:uid="{00000000-0005-0000-0000-0000766F0000}"/>
    <cellStyle name="Currency [0] 10410" xfId="48745" hidden="1" xr:uid="{00000000-0005-0000-0000-0000776F0000}"/>
    <cellStyle name="Currency [0] 10411" xfId="19323" hidden="1" xr:uid="{00000000-0005-0000-0000-0000786F0000}"/>
    <cellStyle name="Currency [0] 10411" xfId="48710" hidden="1" xr:uid="{00000000-0005-0000-0000-0000796F0000}"/>
    <cellStyle name="Currency [0] 10412" xfId="19272" hidden="1" xr:uid="{00000000-0005-0000-0000-00007A6F0000}"/>
    <cellStyle name="Currency [0] 10412" xfId="48659" hidden="1" xr:uid="{00000000-0005-0000-0000-00007B6F0000}"/>
    <cellStyle name="Currency [0] 10413" xfId="19394" hidden="1" xr:uid="{00000000-0005-0000-0000-00007C6F0000}"/>
    <cellStyle name="Currency [0] 10413" xfId="48781" hidden="1" xr:uid="{00000000-0005-0000-0000-00007D6F0000}"/>
    <cellStyle name="Currency [0] 10414" xfId="19359" hidden="1" xr:uid="{00000000-0005-0000-0000-00007E6F0000}"/>
    <cellStyle name="Currency [0] 10414" xfId="48746" hidden="1" xr:uid="{00000000-0005-0000-0000-00007F6F0000}"/>
    <cellStyle name="Currency [0] 10415" xfId="19370" hidden="1" xr:uid="{00000000-0005-0000-0000-0000806F0000}"/>
    <cellStyle name="Currency [0] 10415" xfId="48757" hidden="1" xr:uid="{00000000-0005-0000-0000-0000816F0000}"/>
    <cellStyle name="Currency [0] 10416" xfId="19402" hidden="1" xr:uid="{00000000-0005-0000-0000-0000826F0000}"/>
    <cellStyle name="Currency [0] 10416" xfId="48789" hidden="1" xr:uid="{00000000-0005-0000-0000-0000836F0000}"/>
    <cellStyle name="Currency [0] 10417" xfId="19404" hidden="1" xr:uid="{00000000-0005-0000-0000-0000846F0000}"/>
    <cellStyle name="Currency [0] 10417" xfId="48791" hidden="1" xr:uid="{00000000-0005-0000-0000-0000856F0000}"/>
    <cellStyle name="Currency [0] 10418" xfId="19356" hidden="1" xr:uid="{00000000-0005-0000-0000-0000866F0000}"/>
    <cellStyle name="Currency [0] 10418" xfId="48743" hidden="1" xr:uid="{00000000-0005-0000-0000-0000876F0000}"/>
    <cellStyle name="Currency [0] 10419" xfId="19355" hidden="1" xr:uid="{00000000-0005-0000-0000-0000886F0000}"/>
    <cellStyle name="Currency [0] 10419" xfId="48742" hidden="1" xr:uid="{00000000-0005-0000-0000-0000896F0000}"/>
    <cellStyle name="Currency [0] 1042" xfId="3480" hidden="1" xr:uid="{00000000-0005-0000-0000-00008A6F0000}"/>
    <cellStyle name="Currency [0] 1042" xfId="32869" hidden="1" xr:uid="{00000000-0005-0000-0000-00008B6F0000}"/>
    <cellStyle name="Currency [0] 10420" xfId="19345" hidden="1" xr:uid="{00000000-0005-0000-0000-00008C6F0000}"/>
    <cellStyle name="Currency [0] 10420" xfId="48732" hidden="1" xr:uid="{00000000-0005-0000-0000-00008D6F0000}"/>
    <cellStyle name="Currency [0] 10421" xfId="19341" hidden="1" xr:uid="{00000000-0005-0000-0000-00008E6F0000}"/>
    <cellStyle name="Currency [0] 10421" xfId="48728" hidden="1" xr:uid="{00000000-0005-0000-0000-00008F6F0000}"/>
    <cellStyle name="Currency [0] 10422" xfId="19343" hidden="1" xr:uid="{00000000-0005-0000-0000-0000906F0000}"/>
    <cellStyle name="Currency [0] 10422" xfId="48730" hidden="1" xr:uid="{00000000-0005-0000-0000-0000916F0000}"/>
    <cellStyle name="Currency [0] 10423" xfId="19411" hidden="1" xr:uid="{00000000-0005-0000-0000-0000926F0000}"/>
    <cellStyle name="Currency [0] 10423" xfId="48798" hidden="1" xr:uid="{00000000-0005-0000-0000-0000936F0000}"/>
    <cellStyle name="Currency [0] 10424" xfId="19062" hidden="1" xr:uid="{00000000-0005-0000-0000-0000946F0000}"/>
    <cellStyle name="Currency [0] 10424" xfId="48449" hidden="1" xr:uid="{00000000-0005-0000-0000-0000956F0000}"/>
    <cellStyle name="Currency [0] 10425" xfId="19389" hidden="1" xr:uid="{00000000-0005-0000-0000-0000966F0000}"/>
    <cellStyle name="Currency [0] 10425" xfId="48776" hidden="1" xr:uid="{00000000-0005-0000-0000-0000976F0000}"/>
    <cellStyle name="Currency [0] 10426" xfId="19417" hidden="1" xr:uid="{00000000-0005-0000-0000-0000986F0000}"/>
    <cellStyle name="Currency [0] 10426" xfId="48804" hidden="1" xr:uid="{00000000-0005-0000-0000-0000996F0000}"/>
    <cellStyle name="Currency [0] 10427" xfId="19419" hidden="1" xr:uid="{00000000-0005-0000-0000-00009A6F0000}"/>
    <cellStyle name="Currency [0] 10427" xfId="48806" hidden="1" xr:uid="{00000000-0005-0000-0000-00009B6F0000}"/>
    <cellStyle name="Currency [0] 10428" xfId="19294" hidden="1" xr:uid="{00000000-0005-0000-0000-00009C6F0000}"/>
    <cellStyle name="Currency [0] 10428" xfId="48681" hidden="1" xr:uid="{00000000-0005-0000-0000-00009D6F0000}"/>
    <cellStyle name="Currency [0] 10429" xfId="19368" hidden="1" xr:uid="{00000000-0005-0000-0000-00009E6F0000}"/>
    <cellStyle name="Currency [0] 10429" xfId="48755" hidden="1" xr:uid="{00000000-0005-0000-0000-00009F6F0000}"/>
    <cellStyle name="Currency [0] 1043" xfId="3490" hidden="1" xr:uid="{00000000-0005-0000-0000-0000A06F0000}"/>
    <cellStyle name="Currency [0] 1043" xfId="32879" hidden="1" xr:uid="{00000000-0005-0000-0000-0000A16F0000}"/>
    <cellStyle name="Currency [0] 10430" xfId="19324" hidden="1" xr:uid="{00000000-0005-0000-0000-0000A26F0000}"/>
    <cellStyle name="Currency [0] 10430" xfId="48711" hidden="1" xr:uid="{00000000-0005-0000-0000-0000A36F0000}"/>
    <cellStyle name="Currency [0] 10431" xfId="19360" hidden="1" xr:uid="{00000000-0005-0000-0000-0000A46F0000}"/>
    <cellStyle name="Currency [0] 10431" xfId="48747" hidden="1" xr:uid="{00000000-0005-0000-0000-0000A56F0000}"/>
    <cellStyle name="Currency [0] 10432" xfId="19364" hidden="1" xr:uid="{00000000-0005-0000-0000-0000A66F0000}"/>
    <cellStyle name="Currency [0] 10432" xfId="48751" hidden="1" xr:uid="{00000000-0005-0000-0000-0000A76F0000}"/>
    <cellStyle name="Currency [0] 10433" xfId="19425" hidden="1" xr:uid="{00000000-0005-0000-0000-0000A86F0000}"/>
    <cellStyle name="Currency [0] 10433" xfId="48812" hidden="1" xr:uid="{00000000-0005-0000-0000-0000A96F0000}"/>
    <cellStyle name="Currency [0] 10434" xfId="19097" hidden="1" xr:uid="{00000000-0005-0000-0000-0000AA6F0000}"/>
    <cellStyle name="Currency [0] 10434" xfId="48484" hidden="1" xr:uid="{00000000-0005-0000-0000-0000AB6F0000}"/>
    <cellStyle name="Currency [0] 10435" xfId="19407" hidden="1" xr:uid="{00000000-0005-0000-0000-0000AC6F0000}"/>
    <cellStyle name="Currency [0] 10435" xfId="48794" hidden="1" xr:uid="{00000000-0005-0000-0000-0000AD6F0000}"/>
    <cellStyle name="Currency [0] 10436" xfId="19430" hidden="1" xr:uid="{00000000-0005-0000-0000-0000AE6F0000}"/>
    <cellStyle name="Currency [0] 10436" xfId="48817" hidden="1" xr:uid="{00000000-0005-0000-0000-0000AF6F0000}"/>
    <cellStyle name="Currency [0] 10437" xfId="19432" hidden="1" xr:uid="{00000000-0005-0000-0000-0000B06F0000}"/>
    <cellStyle name="Currency [0] 10437" xfId="48819" hidden="1" xr:uid="{00000000-0005-0000-0000-0000B16F0000}"/>
    <cellStyle name="Currency [0] 10438" xfId="19288" hidden="1" xr:uid="{00000000-0005-0000-0000-0000B26F0000}"/>
    <cellStyle name="Currency [0] 10438" xfId="48675" hidden="1" xr:uid="{00000000-0005-0000-0000-0000B36F0000}"/>
    <cellStyle name="Currency [0] 10439" xfId="19387" hidden="1" xr:uid="{00000000-0005-0000-0000-0000B46F0000}"/>
    <cellStyle name="Currency [0] 10439" xfId="48774" hidden="1" xr:uid="{00000000-0005-0000-0000-0000B56F0000}"/>
    <cellStyle name="Currency [0] 1044" xfId="3491" hidden="1" xr:uid="{00000000-0005-0000-0000-0000B66F0000}"/>
    <cellStyle name="Currency [0] 1044" xfId="32880" hidden="1" xr:uid="{00000000-0005-0000-0000-0000B76F0000}"/>
    <cellStyle name="Currency [0] 10440" xfId="19354" hidden="1" xr:uid="{00000000-0005-0000-0000-0000B86F0000}"/>
    <cellStyle name="Currency [0] 10440" xfId="48741" hidden="1" xr:uid="{00000000-0005-0000-0000-0000B96F0000}"/>
    <cellStyle name="Currency [0] 10441" xfId="19372" hidden="1" xr:uid="{00000000-0005-0000-0000-0000BA6F0000}"/>
    <cellStyle name="Currency [0] 10441" xfId="48759" hidden="1" xr:uid="{00000000-0005-0000-0000-0000BB6F0000}"/>
    <cellStyle name="Currency [0] 10442" xfId="19369" hidden="1" xr:uid="{00000000-0005-0000-0000-0000BC6F0000}"/>
    <cellStyle name="Currency [0] 10442" xfId="48756" hidden="1" xr:uid="{00000000-0005-0000-0000-0000BD6F0000}"/>
    <cellStyle name="Currency [0] 10443" xfId="19436" hidden="1" xr:uid="{00000000-0005-0000-0000-0000BE6F0000}"/>
    <cellStyle name="Currency [0] 10443" xfId="48823" hidden="1" xr:uid="{00000000-0005-0000-0000-0000BF6F0000}"/>
    <cellStyle name="Currency [0] 10444" xfId="19321" hidden="1" xr:uid="{00000000-0005-0000-0000-0000C06F0000}"/>
    <cellStyle name="Currency [0] 10444" xfId="48708" hidden="1" xr:uid="{00000000-0005-0000-0000-0000C16F0000}"/>
    <cellStyle name="Currency [0] 10445" xfId="19421" hidden="1" xr:uid="{00000000-0005-0000-0000-0000C26F0000}"/>
    <cellStyle name="Currency [0] 10445" xfId="48808" hidden="1" xr:uid="{00000000-0005-0000-0000-0000C36F0000}"/>
    <cellStyle name="Currency [0] 10446" xfId="19443" hidden="1" xr:uid="{00000000-0005-0000-0000-0000C46F0000}"/>
    <cellStyle name="Currency [0] 10446" xfId="48830" hidden="1" xr:uid="{00000000-0005-0000-0000-0000C56F0000}"/>
    <cellStyle name="Currency [0] 10447" xfId="19445" hidden="1" xr:uid="{00000000-0005-0000-0000-0000C66F0000}"/>
    <cellStyle name="Currency [0] 10447" xfId="48832" hidden="1" xr:uid="{00000000-0005-0000-0000-0000C76F0000}"/>
    <cellStyle name="Currency [0] 10448" xfId="19373" hidden="1" xr:uid="{00000000-0005-0000-0000-0000C86F0000}"/>
    <cellStyle name="Currency [0] 10448" xfId="48760" hidden="1" xr:uid="{00000000-0005-0000-0000-0000C96F0000}"/>
    <cellStyle name="Currency [0] 10449" xfId="19405" hidden="1" xr:uid="{00000000-0005-0000-0000-0000CA6F0000}"/>
    <cellStyle name="Currency [0] 10449" xfId="48792" hidden="1" xr:uid="{00000000-0005-0000-0000-0000CB6F0000}"/>
    <cellStyle name="Currency [0] 1045" xfId="3462" hidden="1" xr:uid="{00000000-0005-0000-0000-0000CC6F0000}"/>
    <cellStyle name="Currency [0] 1045" xfId="32851" hidden="1" xr:uid="{00000000-0005-0000-0000-0000CD6F0000}"/>
    <cellStyle name="Currency [0] 10450" xfId="19124" hidden="1" xr:uid="{00000000-0005-0000-0000-0000CE6F0000}"/>
    <cellStyle name="Currency [0] 10450" xfId="48511" hidden="1" xr:uid="{00000000-0005-0000-0000-0000CF6F0000}"/>
    <cellStyle name="Currency [0] 10451" xfId="19391" hidden="1" xr:uid="{00000000-0005-0000-0000-0000D06F0000}"/>
    <cellStyle name="Currency [0] 10451" xfId="48778" hidden="1" xr:uid="{00000000-0005-0000-0000-0000D16F0000}"/>
    <cellStyle name="Currency [0] 10452" xfId="19388" hidden="1" xr:uid="{00000000-0005-0000-0000-0000D26F0000}"/>
    <cellStyle name="Currency [0] 10452" xfId="48775" hidden="1" xr:uid="{00000000-0005-0000-0000-0000D36F0000}"/>
    <cellStyle name="Currency [0] 10453" xfId="19449" hidden="1" xr:uid="{00000000-0005-0000-0000-0000D46F0000}"/>
    <cellStyle name="Currency [0] 10453" xfId="48836" hidden="1" xr:uid="{00000000-0005-0000-0000-0000D56F0000}"/>
    <cellStyle name="Currency [0] 10454" xfId="19284" hidden="1" xr:uid="{00000000-0005-0000-0000-0000D66F0000}"/>
    <cellStyle name="Currency [0] 10454" xfId="48671" hidden="1" xr:uid="{00000000-0005-0000-0000-0000D76F0000}"/>
    <cellStyle name="Currency [0] 10455" xfId="19433" hidden="1" xr:uid="{00000000-0005-0000-0000-0000D86F0000}"/>
    <cellStyle name="Currency [0] 10455" xfId="48820" hidden="1" xr:uid="{00000000-0005-0000-0000-0000D96F0000}"/>
    <cellStyle name="Currency [0] 10456" xfId="19453" hidden="1" xr:uid="{00000000-0005-0000-0000-0000DA6F0000}"/>
    <cellStyle name="Currency [0] 10456" xfId="48840" hidden="1" xr:uid="{00000000-0005-0000-0000-0000DB6F0000}"/>
    <cellStyle name="Currency [0] 10457" xfId="19455" hidden="1" xr:uid="{00000000-0005-0000-0000-0000DC6F0000}"/>
    <cellStyle name="Currency [0] 10457" xfId="48842" hidden="1" xr:uid="{00000000-0005-0000-0000-0000DD6F0000}"/>
    <cellStyle name="Currency [0] 10458" xfId="19392" hidden="1" xr:uid="{00000000-0005-0000-0000-0000DE6F0000}"/>
    <cellStyle name="Currency [0] 10458" xfId="48779" hidden="1" xr:uid="{00000000-0005-0000-0000-0000DF6F0000}"/>
    <cellStyle name="Currency [0] 10459" xfId="19420" hidden="1" xr:uid="{00000000-0005-0000-0000-0000E06F0000}"/>
    <cellStyle name="Currency [0] 10459" xfId="48807" hidden="1" xr:uid="{00000000-0005-0000-0000-0000E16F0000}"/>
    <cellStyle name="Currency [0] 1046" xfId="3474" hidden="1" xr:uid="{00000000-0005-0000-0000-0000E26F0000}"/>
    <cellStyle name="Currency [0] 1046" xfId="32863" hidden="1" xr:uid="{00000000-0005-0000-0000-0000E36F0000}"/>
    <cellStyle name="Currency [0] 10460" xfId="19380" hidden="1" xr:uid="{00000000-0005-0000-0000-0000E46F0000}"/>
    <cellStyle name="Currency [0] 10460" xfId="48767" hidden="1" xr:uid="{00000000-0005-0000-0000-0000E56F0000}"/>
    <cellStyle name="Currency [0] 10461" xfId="19409" hidden="1" xr:uid="{00000000-0005-0000-0000-0000E66F0000}"/>
    <cellStyle name="Currency [0] 10461" xfId="48796" hidden="1" xr:uid="{00000000-0005-0000-0000-0000E76F0000}"/>
    <cellStyle name="Currency [0] 10462" xfId="19406" hidden="1" xr:uid="{00000000-0005-0000-0000-0000E86F0000}"/>
    <cellStyle name="Currency [0] 10462" xfId="48793" hidden="1" xr:uid="{00000000-0005-0000-0000-0000E96F0000}"/>
    <cellStyle name="Currency [0] 10463" xfId="19459" hidden="1" xr:uid="{00000000-0005-0000-0000-0000EA6F0000}"/>
    <cellStyle name="Currency [0] 10463" xfId="48846" hidden="1" xr:uid="{00000000-0005-0000-0000-0000EB6F0000}"/>
    <cellStyle name="Currency [0] 10464" xfId="19287" hidden="1" xr:uid="{00000000-0005-0000-0000-0000EC6F0000}"/>
    <cellStyle name="Currency [0] 10464" xfId="48674" hidden="1" xr:uid="{00000000-0005-0000-0000-0000ED6F0000}"/>
    <cellStyle name="Currency [0] 10465" xfId="19446" hidden="1" xr:uid="{00000000-0005-0000-0000-0000EE6F0000}"/>
    <cellStyle name="Currency [0] 10465" xfId="48833" hidden="1" xr:uid="{00000000-0005-0000-0000-0000EF6F0000}"/>
    <cellStyle name="Currency [0] 10466" xfId="19463" hidden="1" xr:uid="{00000000-0005-0000-0000-0000F06F0000}"/>
    <cellStyle name="Currency [0] 10466" xfId="48850" hidden="1" xr:uid="{00000000-0005-0000-0000-0000F16F0000}"/>
    <cellStyle name="Currency [0] 10467" xfId="19465" hidden="1" xr:uid="{00000000-0005-0000-0000-0000F26F0000}"/>
    <cellStyle name="Currency [0] 10467" xfId="48852" hidden="1" xr:uid="{00000000-0005-0000-0000-0000F36F0000}"/>
    <cellStyle name="Currency [0] 10468" xfId="19346" hidden="1" xr:uid="{00000000-0005-0000-0000-0000F46F0000}"/>
    <cellStyle name="Currency [0] 10468" xfId="48733" hidden="1" xr:uid="{00000000-0005-0000-0000-0000F56F0000}"/>
    <cellStyle name="Currency [0] 10469" xfId="19382" hidden="1" xr:uid="{00000000-0005-0000-0000-0000F66F0000}"/>
    <cellStyle name="Currency [0] 10469" xfId="48769" hidden="1" xr:uid="{00000000-0005-0000-0000-0000F76F0000}"/>
    <cellStyle name="Currency [0] 1047" xfId="3454" hidden="1" xr:uid="{00000000-0005-0000-0000-0000F86F0000}"/>
    <cellStyle name="Currency [0] 1047" xfId="32843" hidden="1" xr:uid="{00000000-0005-0000-0000-0000F96F0000}"/>
    <cellStyle name="Currency [0] 10470" xfId="19451" hidden="1" xr:uid="{00000000-0005-0000-0000-0000FA6F0000}"/>
    <cellStyle name="Currency [0] 10470" xfId="48838" hidden="1" xr:uid="{00000000-0005-0000-0000-0000FB6F0000}"/>
    <cellStyle name="Currency [0] 10471" xfId="19439" hidden="1" xr:uid="{00000000-0005-0000-0000-0000FC6F0000}"/>
    <cellStyle name="Currency [0] 10471" xfId="48826" hidden="1" xr:uid="{00000000-0005-0000-0000-0000FD6F0000}"/>
    <cellStyle name="Currency [0] 10472" xfId="19456" hidden="1" xr:uid="{00000000-0005-0000-0000-0000FE6F0000}"/>
    <cellStyle name="Currency [0] 10472" xfId="48843" hidden="1" xr:uid="{00000000-0005-0000-0000-0000FF6F0000}"/>
    <cellStyle name="Currency [0] 10473" xfId="19467" hidden="1" xr:uid="{00000000-0005-0000-0000-000000700000}"/>
    <cellStyle name="Currency [0] 10473" xfId="48854" hidden="1" xr:uid="{00000000-0005-0000-0000-000001700000}"/>
    <cellStyle name="Currency [0] 10474" xfId="19315" hidden="1" xr:uid="{00000000-0005-0000-0000-000002700000}"/>
    <cellStyle name="Currency [0] 10474" xfId="48702" hidden="1" xr:uid="{00000000-0005-0000-0000-000003700000}"/>
    <cellStyle name="Currency [0] 10475" xfId="19379" hidden="1" xr:uid="{00000000-0005-0000-0000-000004700000}"/>
    <cellStyle name="Currency [0] 10475" xfId="48766" hidden="1" xr:uid="{00000000-0005-0000-0000-000005700000}"/>
    <cellStyle name="Currency [0] 10476" xfId="19471" hidden="1" xr:uid="{00000000-0005-0000-0000-000006700000}"/>
    <cellStyle name="Currency [0] 10476" xfId="48858" hidden="1" xr:uid="{00000000-0005-0000-0000-000007700000}"/>
    <cellStyle name="Currency [0] 10477" xfId="19473" hidden="1" xr:uid="{00000000-0005-0000-0000-000008700000}"/>
    <cellStyle name="Currency [0] 10477" xfId="48860" hidden="1" xr:uid="{00000000-0005-0000-0000-000009700000}"/>
    <cellStyle name="Currency [0] 10478" xfId="19428" hidden="1" xr:uid="{00000000-0005-0000-0000-00000A700000}"/>
    <cellStyle name="Currency [0] 10478" xfId="48815" hidden="1" xr:uid="{00000000-0005-0000-0000-00000B700000}"/>
    <cellStyle name="Currency [0] 10479" xfId="19440" hidden="1" xr:uid="{00000000-0005-0000-0000-00000C700000}"/>
    <cellStyle name="Currency [0] 10479" xfId="48827" hidden="1" xr:uid="{00000000-0005-0000-0000-00000D700000}"/>
    <cellStyle name="Currency [0] 1048" xfId="3469" hidden="1" xr:uid="{00000000-0005-0000-0000-00000E700000}"/>
    <cellStyle name="Currency [0] 1048" xfId="32858" hidden="1" xr:uid="{00000000-0005-0000-0000-00000F700000}"/>
    <cellStyle name="Currency [0] 10480" xfId="19468" hidden="1" xr:uid="{00000000-0005-0000-0000-000010700000}"/>
    <cellStyle name="Currency [0] 10480" xfId="48855" hidden="1" xr:uid="{00000000-0005-0000-0000-000011700000}"/>
    <cellStyle name="Currency [0] 10481" xfId="19441" hidden="1" xr:uid="{00000000-0005-0000-0000-000012700000}"/>
    <cellStyle name="Currency [0] 10481" xfId="48828" hidden="1" xr:uid="{00000000-0005-0000-0000-000013700000}"/>
    <cellStyle name="Currency [0] 10482" xfId="19474" hidden="1" xr:uid="{00000000-0005-0000-0000-000014700000}"/>
    <cellStyle name="Currency [0] 10482" xfId="48861" hidden="1" xr:uid="{00000000-0005-0000-0000-000015700000}"/>
    <cellStyle name="Currency [0] 10483" xfId="19476" hidden="1" xr:uid="{00000000-0005-0000-0000-000016700000}"/>
    <cellStyle name="Currency [0] 10483" xfId="48863" hidden="1" xr:uid="{00000000-0005-0000-0000-000017700000}"/>
    <cellStyle name="Currency [0] 10484" xfId="19469" hidden="1" xr:uid="{00000000-0005-0000-0000-000018700000}"/>
    <cellStyle name="Currency [0] 10484" xfId="48856" hidden="1" xr:uid="{00000000-0005-0000-0000-000019700000}"/>
    <cellStyle name="Currency [0] 10485" xfId="19415" hidden="1" xr:uid="{00000000-0005-0000-0000-00001A700000}"/>
    <cellStyle name="Currency [0] 10485" xfId="48802" hidden="1" xr:uid="{00000000-0005-0000-0000-00001B700000}"/>
    <cellStyle name="Currency [0] 10486" xfId="19478" hidden="1" xr:uid="{00000000-0005-0000-0000-00001C700000}"/>
    <cellStyle name="Currency [0] 10486" xfId="48865" hidden="1" xr:uid="{00000000-0005-0000-0000-00001D700000}"/>
    <cellStyle name="Currency [0] 10487" xfId="19480" hidden="1" xr:uid="{00000000-0005-0000-0000-00001E700000}"/>
    <cellStyle name="Currency [0] 10487" xfId="48867" hidden="1" xr:uid="{00000000-0005-0000-0000-00001F700000}"/>
    <cellStyle name="Currency [0] 10488" xfId="19081" hidden="1" xr:uid="{00000000-0005-0000-0000-000020700000}"/>
    <cellStyle name="Currency [0] 10488" xfId="48468" hidden="1" xr:uid="{00000000-0005-0000-0000-000021700000}"/>
    <cellStyle name="Currency [0] 10489" xfId="19059" hidden="1" xr:uid="{00000000-0005-0000-0000-000022700000}"/>
    <cellStyle name="Currency [0] 10489" xfId="48446" hidden="1" xr:uid="{00000000-0005-0000-0000-000023700000}"/>
    <cellStyle name="Currency [0] 1049" xfId="3467" hidden="1" xr:uid="{00000000-0005-0000-0000-000024700000}"/>
    <cellStyle name="Currency [0] 1049" xfId="32856" hidden="1" xr:uid="{00000000-0005-0000-0000-000025700000}"/>
    <cellStyle name="Currency [0] 10490" xfId="19486" hidden="1" xr:uid="{00000000-0005-0000-0000-000026700000}"/>
    <cellStyle name="Currency [0] 10490" xfId="48873" hidden="1" xr:uid="{00000000-0005-0000-0000-000027700000}"/>
    <cellStyle name="Currency [0] 10491" xfId="19492" hidden="1" xr:uid="{00000000-0005-0000-0000-000028700000}"/>
    <cellStyle name="Currency [0] 10491" xfId="48879" hidden="1" xr:uid="{00000000-0005-0000-0000-000029700000}"/>
    <cellStyle name="Currency [0] 10492" xfId="19494" hidden="1" xr:uid="{00000000-0005-0000-0000-00002A700000}"/>
    <cellStyle name="Currency [0] 10492" xfId="48881" hidden="1" xr:uid="{00000000-0005-0000-0000-00002B700000}"/>
    <cellStyle name="Currency [0] 10493" xfId="19076" hidden="1" xr:uid="{00000000-0005-0000-0000-00002C700000}"/>
    <cellStyle name="Currency [0] 10493" xfId="48463" hidden="1" xr:uid="{00000000-0005-0000-0000-00002D700000}"/>
    <cellStyle name="Currency [0] 10494" xfId="19488" hidden="1" xr:uid="{00000000-0005-0000-0000-00002E700000}"/>
    <cellStyle name="Currency [0] 10494" xfId="48875" hidden="1" xr:uid="{00000000-0005-0000-0000-00002F700000}"/>
    <cellStyle name="Currency [0] 10495" xfId="19496" hidden="1" xr:uid="{00000000-0005-0000-0000-000030700000}"/>
    <cellStyle name="Currency [0] 10495" xfId="48883" hidden="1" xr:uid="{00000000-0005-0000-0000-000031700000}"/>
    <cellStyle name="Currency [0] 10496" xfId="19498" hidden="1" xr:uid="{00000000-0005-0000-0000-000032700000}"/>
    <cellStyle name="Currency [0] 10496" xfId="48885" hidden="1" xr:uid="{00000000-0005-0000-0000-000033700000}"/>
    <cellStyle name="Currency [0] 10497" xfId="19487" hidden="1" xr:uid="{00000000-0005-0000-0000-000034700000}"/>
    <cellStyle name="Currency [0] 10497" xfId="48874" hidden="1" xr:uid="{00000000-0005-0000-0000-000035700000}"/>
    <cellStyle name="Currency [0] 10498" xfId="19082" hidden="1" xr:uid="{00000000-0005-0000-0000-000036700000}"/>
    <cellStyle name="Currency [0] 10498" xfId="48469" hidden="1" xr:uid="{00000000-0005-0000-0000-000037700000}"/>
    <cellStyle name="Currency [0] 10499" xfId="19509" hidden="1" xr:uid="{00000000-0005-0000-0000-000038700000}"/>
    <cellStyle name="Currency [0] 10499" xfId="48896" hidden="1" xr:uid="{00000000-0005-0000-0000-000039700000}"/>
    <cellStyle name="Currency [0] 105" xfId="2497" hidden="1" xr:uid="{00000000-0005-0000-0000-00003A700000}"/>
    <cellStyle name="Currency [0] 105" xfId="31886" hidden="1" xr:uid="{00000000-0005-0000-0000-00003B700000}"/>
    <cellStyle name="Currency [0] 1050" xfId="3493" hidden="1" xr:uid="{00000000-0005-0000-0000-00003C700000}"/>
    <cellStyle name="Currency [0] 1050" xfId="32882" hidden="1" xr:uid="{00000000-0005-0000-0000-00003D700000}"/>
    <cellStyle name="Currency [0] 10500" xfId="19518" hidden="1" xr:uid="{00000000-0005-0000-0000-00003E700000}"/>
    <cellStyle name="Currency [0] 10500" xfId="48905" hidden="1" xr:uid="{00000000-0005-0000-0000-00003F700000}"/>
    <cellStyle name="Currency [0] 10501" xfId="19529" hidden="1" xr:uid="{00000000-0005-0000-0000-000040700000}"/>
    <cellStyle name="Currency [0] 10501" xfId="48916" hidden="1" xr:uid="{00000000-0005-0000-0000-000041700000}"/>
    <cellStyle name="Currency [0] 10502" xfId="19535" hidden="1" xr:uid="{00000000-0005-0000-0000-000042700000}"/>
    <cellStyle name="Currency [0] 10502" xfId="48922" hidden="1" xr:uid="{00000000-0005-0000-0000-000043700000}"/>
    <cellStyle name="Currency [0] 10503" xfId="19507" hidden="1" xr:uid="{00000000-0005-0000-0000-000044700000}"/>
    <cellStyle name="Currency [0] 10503" xfId="48894" hidden="1" xr:uid="{00000000-0005-0000-0000-000045700000}"/>
    <cellStyle name="Currency [0] 10504" xfId="19525" hidden="1" xr:uid="{00000000-0005-0000-0000-000046700000}"/>
    <cellStyle name="Currency [0] 10504" xfId="48912" hidden="1" xr:uid="{00000000-0005-0000-0000-000047700000}"/>
    <cellStyle name="Currency [0] 10505" xfId="19547" hidden="1" xr:uid="{00000000-0005-0000-0000-000048700000}"/>
    <cellStyle name="Currency [0] 10505" xfId="48934" hidden="1" xr:uid="{00000000-0005-0000-0000-000049700000}"/>
    <cellStyle name="Currency [0] 10506" xfId="19549" hidden="1" xr:uid="{00000000-0005-0000-0000-00004A700000}"/>
    <cellStyle name="Currency [0] 10506" xfId="48936" hidden="1" xr:uid="{00000000-0005-0000-0000-00004B700000}"/>
    <cellStyle name="Currency [0] 10507" xfId="19483" hidden="1" xr:uid="{00000000-0005-0000-0000-00004C700000}"/>
    <cellStyle name="Currency [0] 10507" xfId="48870" hidden="1" xr:uid="{00000000-0005-0000-0000-00004D700000}"/>
    <cellStyle name="Currency [0] 10508" xfId="19086" hidden="1" xr:uid="{00000000-0005-0000-0000-00004E700000}"/>
    <cellStyle name="Currency [0] 10508" xfId="48473" hidden="1" xr:uid="{00000000-0005-0000-0000-00004F700000}"/>
    <cellStyle name="Currency [0] 10509" xfId="19521" hidden="1" xr:uid="{00000000-0005-0000-0000-000050700000}"/>
    <cellStyle name="Currency [0] 10509" xfId="48908" hidden="1" xr:uid="{00000000-0005-0000-0000-000051700000}"/>
    <cellStyle name="Currency [0] 1051" xfId="3406" hidden="1" xr:uid="{00000000-0005-0000-0000-000052700000}"/>
    <cellStyle name="Currency [0] 1051" xfId="32795" hidden="1" xr:uid="{00000000-0005-0000-0000-000053700000}"/>
    <cellStyle name="Currency [0] 10510" xfId="19102" hidden="1" xr:uid="{00000000-0005-0000-0000-000054700000}"/>
    <cellStyle name="Currency [0] 10510" xfId="48489" hidden="1" xr:uid="{00000000-0005-0000-0000-000055700000}"/>
    <cellStyle name="Currency [0] 10511" xfId="19510" hidden="1" xr:uid="{00000000-0005-0000-0000-000056700000}"/>
    <cellStyle name="Currency [0] 10511" xfId="48897" hidden="1" xr:uid="{00000000-0005-0000-0000-000057700000}"/>
    <cellStyle name="Currency [0] 10512" xfId="19554" hidden="1" xr:uid="{00000000-0005-0000-0000-000058700000}"/>
    <cellStyle name="Currency [0] 10512" xfId="48941" hidden="1" xr:uid="{00000000-0005-0000-0000-000059700000}"/>
    <cellStyle name="Currency [0] 10513" xfId="19522" hidden="1" xr:uid="{00000000-0005-0000-0000-00005A700000}"/>
    <cellStyle name="Currency [0] 10513" xfId="48909" hidden="1" xr:uid="{00000000-0005-0000-0000-00005B700000}"/>
    <cellStyle name="Currency [0] 10514" xfId="19530" hidden="1" xr:uid="{00000000-0005-0000-0000-00005C700000}"/>
    <cellStyle name="Currency [0] 10514" xfId="48917" hidden="1" xr:uid="{00000000-0005-0000-0000-00005D700000}"/>
    <cellStyle name="Currency [0] 10515" xfId="19566" hidden="1" xr:uid="{00000000-0005-0000-0000-00005E700000}"/>
    <cellStyle name="Currency [0] 10515" xfId="48953" hidden="1" xr:uid="{00000000-0005-0000-0000-00005F700000}"/>
    <cellStyle name="Currency [0] 10516" xfId="19568" hidden="1" xr:uid="{00000000-0005-0000-0000-000060700000}"/>
    <cellStyle name="Currency [0] 10516" xfId="48955" hidden="1" xr:uid="{00000000-0005-0000-0000-000061700000}"/>
    <cellStyle name="Currency [0] 10517" xfId="19524" hidden="1" xr:uid="{00000000-0005-0000-0000-000062700000}"/>
    <cellStyle name="Currency [0] 10517" xfId="48911" hidden="1" xr:uid="{00000000-0005-0000-0000-000063700000}"/>
    <cellStyle name="Currency [0] 10518" xfId="19537" hidden="1" xr:uid="{00000000-0005-0000-0000-000064700000}"/>
    <cellStyle name="Currency [0] 10518" xfId="48924" hidden="1" xr:uid="{00000000-0005-0000-0000-000065700000}"/>
    <cellStyle name="Currency [0] 10519" xfId="19542" hidden="1" xr:uid="{00000000-0005-0000-0000-000066700000}"/>
    <cellStyle name="Currency [0] 10519" xfId="48929" hidden="1" xr:uid="{00000000-0005-0000-0000-000067700000}"/>
    <cellStyle name="Currency [0] 1052" xfId="3487" hidden="1" xr:uid="{00000000-0005-0000-0000-000068700000}"/>
    <cellStyle name="Currency [0] 1052" xfId="32876" hidden="1" xr:uid="{00000000-0005-0000-0000-000069700000}"/>
    <cellStyle name="Currency [0] 10520" xfId="19536" hidden="1" xr:uid="{00000000-0005-0000-0000-00006A700000}"/>
    <cellStyle name="Currency [0] 10520" xfId="48923" hidden="1" xr:uid="{00000000-0005-0000-0000-00006B700000}"/>
    <cellStyle name="Currency [0] 10521" xfId="19584" hidden="1" xr:uid="{00000000-0005-0000-0000-00006C700000}"/>
    <cellStyle name="Currency [0] 10521" xfId="48971" hidden="1" xr:uid="{00000000-0005-0000-0000-00006D700000}"/>
    <cellStyle name="Currency [0] 10522" xfId="19592" hidden="1" xr:uid="{00000000-0005-0000-0000-00006E700000}"/>
    <cellStyle name="Currency [0] 10522" xfId="48979" hidden="1" xr:uid="{00000000-0005-0000-0000-00006F700000}"/>
    <cellStyle name="Currency [0] 10523" xfId="19520" hidden="1" xr:uid="{00000000-0005-0000-0000-000070700000}"/>
    <cellStyle name="Currency [0] 10523" xfId="48907" hidden="1" xr:uid="{00000000-0005-0000-0000-000071700000}"/>
    <cellStyle name="Currency [0] 10524" xfId="19578" hidden="1" xr:uid="{00000000-0005-0000-0000-000072700000}"/>
    <cellStyle name="Currency [0] 10524" xfId="48965" hidden="1" xr:uid="{00000000-0005-0000-0000-000073700000}"/>
    <cellStyle name="Currency [0] 10525" xfId="19601" hidden="1" xr:uid="{00000000-0005-0000-0000-000074700000}"/>
    <cellStyle name="Currency [0] 10525" xfId="48988" hidden="1" xr:uid="{00000000-0005-0000-0000-000075700000}"/>
    <cellStyle name="Currency [0] 10526" xfId="19603" hidden="1" xr:uid="{00000000-0005-0000-0000-000076700000}"/>
    <cellStyle name="Currency [0] 10526" xfId="48990" hidden="1" xr:uid="{00000000-0005-0000-0000-000077700000}"/>
    <cellStyle name="Currency [0] 10527" xfId="19503" hidden="1" xr:uid="{00000000-0005-0000-0000-000078700000}"/>
    <cellStyle name="Currency [0] 10527" xfId="48890" hidden="1" xr:uid="{00000000-0005-0000-0000-000079700000}"/>
    <cellStyle name="Currency [0] 10528" xfId="19513" hidden="1" xr:uid="{00000000-0005-0000-0000-00007A700000}"/>
    <cellStyle name="Currency [0] 10528" xfId="48900" hidden="1" xr:uid="{00000000-0005-0000-0000-00007B700000}"/>
    <cellStyle name="Currency [0] 10529" xfId="19575" hidden="1" xr:uid="{00000000-0005-0000-0000-00007C700000}"/>
    <cellStyle name="Currency [0] 10529" xfId="48962" hidden="1" xr:uid="{00000000-0005-0000-0000-00007D700000}"/>
    <cellStyle name="Currency [0] 1053" xfId="3494" hidden="1" xr:uid="{00000000-0005-0000-0000-00007E700000}"/>
    <cellStyle name="Currency [0] 1053" xfId="32883" hidden="1" xr:uid="{00000000-0005-0000-0000-00007F700000}"/>
    <cellStyle name="Currency [0] 10530" xfId="19540" hidden="1" xr:uid="{00000000-0005-0000-0000-000080700000}"/>
    <cellStyle name="Currency [0] 10530" xfId="48927" hidden="1" xr:uid="{00000000-0005-0000-0000-000081700000}"/>
    <cellStyle name="Currency [0] 10531" xfId="19490" hidden="1" xr:uid="{00000000-0005-0000-0000-000082700000}"/>
    <cellStyle name="Currency [0] 10531" xfId="48877" hidden="1" xr:uid="{00000000-0005-0000-0000-000083700000}"/>
    <cellStyle name="Currency [0] 10532" xfId="19611" hidden="1" xr:uid="{00000000-0005-0000-0000-000084700000}"/>
    <cellStyle name="Currency [0] 10532" xfId="48998" hidden="1" xr:uid="{00000000-0005-0000-0000-000085700000}"/>
    <cellStyle name="Currency [0] 10533" xfId="19576" hidden="1" xr:uid="{00000000-0005-0000-0000-000086700000}"/>
    <cellStyle name="Currency [0] 10533" xfId="48963" hidden="1" xr:uid="{00000000-0005-0000-0000-000087700000}"/>
    <cellStyle name="Currency [0] 10534" xfId="19587" hidden="1" xr:uid="{00000000-0005-0000-0000-000088700000}"/>
    <cellStyle name="Currency [0] 10534" xfId="48974" hidden="1" xr:uid="{00000000-0005-0000-0000-000089700000}"/>
    <cellStyle name="Currency [0] 10535" xfId="19619" hidden="1" xr:uid="{00000000-0005-0000-0000-00008A700000}"/>
    <cellStyle name="Currency [0] 10535" xfId="49006" hidden="1" xr:uid="{00000000-0005-0000-0000-00008B700000}"/>
    <cellStyle name="Currency [0] 10536" xfId="19621" hidden="1" xr:uid="{00000000-0005-0000-0000-00008C700000}"/>
    <cellStyle name="Currency [0] 10536" xfId="49008" hidden="1" xr:uid="{00000000-0005-0000-0000-00008D700000}"/>
    <cellStyle name="Currency [0] 10537" xfId="19573" hidden="1" xr:uid="{00000000-0005-0000-0000-00008E700000}"/>
    <cellStyle name="Currency [0] 10537" xfId="48960" hidden="1" xr:uid="{00000000-0005-0000-0000-00008F700000}"/>
    <cellStyle name="Currency [0] 10538" xfId="19572" hidden="1" xr:uid="{00000000-0005-0000-0000-000090700000}"/>
    <cellStyle name="Currency [0] 10538" xfId="48959" hidden="1" xr:uid="{00000000-0005-0000-0000-000091700000}"/>
    <cellStyle name="Currency [0] 10539" xfId="19562" hidden="1" xr:uid="{00000000-0005-0000-0000-000092700000}"/>
    <cellStyle name="Currency [0] 10539" xfId="48949" hidden="1" xr:uid="{00000000-0005-0000-0000-000093700000}"/>
    <cellStyle name="Currency [0] 1054" xfId="3495" hidden="1" xr:uid="{00000000-0005-0000-0000-000094700000}"/>
    <cellStyle name="Currency [0] 1054" xfId="32884" hidden="1" xr:uid="{00000000-0005-0000-0000-000095700000}"/>
    <cellStyle name="Currency [0] 10540" xfId="19558" hidden="1" xr:uid="{00000000-0005-0000-0000-000096700000}"/>
    <cellStyle name="Currency [0] 10540" xfId="48945" hidden="1" xr:uid="{00000000-0005-0000-0000-000097700000}"/>
    <cellStyle name="Currency [0] 10541" xfId="19560" hidden="1" xr:uid="{00000000-0005-0000-0000-000098700000}"/>
    <cellStyle name="Currency [0] 10541" xfId="48947" hidden="1" xr:uid="{00000000-0005-0000-0000-000099700000}"/>
    <cellStyle name="Currency [0] 10542" xfId="19628" hidden="1" xr:uid="{00000000-0005-0000-0000-00009A700000}"/>
    <cellStyle name="Currency [0] 10542" xfId="49015" hidden="1" xr:uid="{00000000-0005-0000-0000-00009B700000}"/>
    <cellStyle name="Currency [0] 10543" xfId="19088" hidden="1" xr:uid="{00000000-0005-0000-0000-00009C700000}"/>
    <cellStyle name="Currency [0] 10543" xfId="48475" hidden="1" xr:uid="{00000000-0005-0000-0000-00009D700000}"/>
    <cellStyle name="Currency [0] 10544" xfId="19606" hidden="1" xr:uid="{00000000-0005-0000-0000-00009E700000}"/>
    <cellStyle name="Currency [0] 10544" xfId="48993" hidden="1" xr:uid="{00000000-0005-0000-0000-00009F700000}"/>
    <cellStyle name="Currency [0] 10545" xfId="19634" hidden="1" xr:uid="{00000000-0005-0000-0000-0000A0700000}"/>
    <cellStyle name="Currency [0] 10545" xfId="49021" hidden="1" xr:uid="{00000000-0005-0000-0000-0000A1700000}"/>
    <cellStyle name="Currency [0] 10546" xfId="19636" hidden="1" xr:uid="{00000000-0005-0000-0000-0000A2700000}"/>
    <cellStyle name="Currency [0] 10546" xfId="49023" hidden="1" xr:uid="{00000000-0005-0000-0000-0000A3700000}"/>
    <cellStyle name="Currency [0] 10547" xfId="19511" hidden="1" xr:uid="{00000000-0005-0000-0000-0000A4700000}"/>
    <cellStyle name="Currency [0] 10547" xfId="48898" hidden="1" xr:uid="{00000000-0005-0000-0000-0000A5700000}"/>
    <cellStyle name="Currency [0] 10548" xfId="19585" hidden="1" xr:uid="{00000000-0005-0000-0000-0000A6700000}"/>
    <cellStyle name="Currency [0] 10548" xfId="48972" hidden="1" xr:uid="{00000000-0005-0000-0000-0000A7700000}"/>
    <cellStyle name="Currency [0] 10549" xfId="19541" hidden="1" xr:uid="{00000000-0005-0000-0000-0000A8700000}"/>
    <cellStyle name="Currency [0] 10549" xfId="48928" hidden="1" xr:uid="{00000000-0005-0000-0000-0000A9700000}"/>
    <cellStyle name="Currency [0] 1055" xfId="3435" hidden="1" xr:uid="{00000000-0005-0000-0000-0000AA700000}"/>
    <cellStyle name="Currency [0] 1055" xfId="32824" hidden="1" xr:uid="{00000000-0005-0000-0000-0000AB700000}"/>
    <cellStyle name="Currency [0] 10550" xfId="19577" hidden="1" xr:uid="{00000000-0005-0000-0000-0000AC700000}"/>
    <cellStyle name="Currency [0] 10550" xfId="48964" hidden="1" xr:uid="{00000000-0005-0000-0000-0000AD700000}"/>
    <cellStyle name="Currency [0] 10551" xfId="19581" hidden="1" xr:uid="{00000000-0005-0000-0000-0000AE700000}"/>
    <cellStyle name="Currency [0] 10551" xfId="48968" hidden="1" xr:uid="{00000000-0005-0000-0000-0000AF700000}"/>
    <cellStyle name="Currency [0] 10552" xfId="19642" hidden="1" xr:uid="{00000000-0005-0000-0000-0000B0700000}"/>
    <cellStyle name="Currency [0] 10552" xfId="49029" hidden="1" xr:uid="{00000000-0005-0000-0000-0000B1700000}"/>
    <cellStyle name="Currency [0] 10553" xfId="19075" hidden="1" xr:uid="{00000000-0005-0000-0000-0000B2700000}"/>
    <cellStyle name="Currency [0] 10553" xfId="48462" hidden="1" xr:uid="{00000000-0005-0000-0000-0000B3700000}"/>
    <cellStyle name="Currency [0] 10554" xfId="19624" hidden="1" xr:uid="{00000000-0005-0000-0000-0000B4700000}"/>
    <cellStyle name="Currency [0] 10554" xfId="49011" hidden="1" xr:uid="{00000000-0005-0000-0000-0000B5700000}"/>
    <cellStyle name="Currency [0] 10555" xfId="19647" hidden="1" xr:uid="{00000000-0005-0000-0000-0000B6700000}"/>
    <cellStyle name="Currency [0] 10555" xfId="49034" hidden="1" xr:uid="{00000000-0005-0000-0000-0000B7700000}"/>
    <cellStyle name="Currency [0] 10556" xfId="19649" hidden="1" xr:uid="{00000000-0005-0000-0000-0000B8700000}"/>
    <cellStyle name="Currency [0] 10556" xfId="49036" hidden="1" xr:uid="{00000000-0005-0000-0000-0000B9700000}"/>
    <cellStyle name="Currency [0] 10557" xfId="19505" hidden="1" xr:uid="{00000000-0005-0000-0000-0000BA700000}"/>
    <cellStyle name="Currency [0] 10557" xfId="48892" hidden="1" xr:uid="{00000000-0005-0000-0000-0000BB700000}"/>
    <cellStyle name="Currency [0] 10558" xfId="19604" hidden="1" xr:uid="{00000000-0005-0000-0000-0000BC700000}"/>
    <cellStyle name="Currency [0] 10558" xfId="48991" hidden="1" xr:uid="{00000000-0005-0000-0000-0000BD700000}"/>
    <cellStyle name="Currency [0] 10559" xfId="19571" hidden="1" xr:uid="{00000000-0005-0000-0000-0000BE700000}"/>
    <cellStyle name="Currency [0] 10559" xfId="48958" hidden="1" xr:uid="{00000000-0005-0000-0000-0000BF700000}"/>
    <cellStyle name="Currency [0] 1056" xfId="3455" hidden="1" xr:uid="{00000000-0005-0000-0000-0000C0700000}"/>
    <cellStyle name="Currency [0] 1056" xfId="32844" hidden="1" xr:uid="{00000000-0005-0000-0000-0000C1700000}"/>
    <cellStyle name="Currency [0] 10560" xfId="19589" hidden="1" xr:uid="{00000000-0005-0000-0000-0000C2700000}"/>
    <cellStyle name="Currency [0] 10560" xfId="48976" hidden="1" xr:uid="{00000000-0005-0000-0000-0000C3700000}"/>
    <cellStyle name="Currency [0] 10561" xfId="19586" hidden="1" xr:uid="{00000000-0005-0000-0000-0000C4700000}"/>
    <cellStyle name="Currency [0] 10561" xfId="48973" hidden="1" xr:uid="{00000000-0005-0000-0000-0000C5700000}"/>
    <cellStyle name="Currency [0] 10562" xfId="19653" hidden="1" xr:uid="{00000000-0005-0000-0000-0000C6700000}"/>
    <cellStyle name="Currency [0] 10562" xfId="49040" hidden="1" xr:uid="{00000000-0005-0000-0000-0000C7700000}"/>
    <cellStyle name="Currency [0] 10563" xfId="19538" hidden="1" xr:uid="{00000000-0005-0000-0000-0000C8700000}"/>
    <cellStyle name="Currency [0] 10563" xfId="48925" hidden="1" xr:uid="{00000000-0005-0000-0000-0000C9700000}"/>
    <cellStyle name="Currency [0] 10564" xfId="19638" hidden="1" xr:uid="{00000000-0005-0000-0000-0000CA700000}"/>
    <cellStyle name="Currency [0] 10564" xfId="49025" hidden="1" xr:uid="{00000000-0005-0000-0000-0000CB700000}"/>
    <cellStyle name="Currency [0] 10565" xfId="19660" hidden="1" xr:uid="{00000000-0005-0000-0000-0000CC700000}"/>
    <cellStyle name="Currency [0] 10565" xfId="49047" hidden="1" xr:uid="{00000000-0005-0000-0000-0000CD700000}"/>
    <cellStyle name="Currency [0] 10566" xfId="19662" hidden="1" xr:uid="{00000000-0005-0000-0000-0000CE700000}"/>
    <cellStyle name="Currency [0] 10566" xfId="49049" hidden="1" xr:uid="{00000000-0005-0000-0000-0000CF700000}"/>
    <cellStyle name="Currency [0] 10567" xfId="19590" hidden="1" xr:uid="{00000000-0005-0000-0000-0000D0700000}"/>
    <cellStyle name="Currency [0] 10567" xfId="48977" hidden="1" xr:uid="{00000000-0005-0000-0000-0000D1700000}"/>
    <cellStyle name="Currency [0] 10568" xfId="19622" hidden="1" xr:uid="{00000000-0005-0000-0000-0000D2700000}"/>
    <cellStyle name="Currency [0] 10568" xfId="49009" hidden="1" xr:uid="{00000000-0005-0000-0000-0000D3700000}"/>
    <cellStyle name="Currency [0] 10569" xfId="19054" hidden="1" xr:uid="{00000000-0005-0000-0000-0000D4700000}"/>
    <cellStyle name="Currency [0] 10569" xfId="48441" hidden="1" xr:uid="{00000000-0005-0000-0000-0000D5700000}"/>
    <cellStyle name="Currency [0] 1057" xfId="3489" hidden="1" xr:uid="{00000000-0005-0000-0000-0000D6700000}"/>
    <cellStyle name="Currency [0] 1057" xfId="32878" hidden="1" xr:uid="{00000000-0005-0000-0000-0000D7700000}"/>
    <cellStyle name="Currency [0] 10570" xfId="19608" hidden="1" xr:uid="{00000000-0005-0000-0000-0000D8700000}"/>
    <cellStyle name="Currency [0] 10570" xfId="48995" hidden="1" xr:uid="{00000000-0005-0000-0000-0000D9700000}"/>
    <cellStyle name="Currency [0] 10571" xfId="19605" hidden="1" xr:uid="{00000000-0005-0000-0000-0000DA700000}"/>
    <cellStyle name="Currency [0] 10571" xfId="48992" hidden="1" xr:uid="{00000000-0005-0000-0000-0000DB700000}"/>
    <cellStyle name="Currency [0] 10572" xfId="19666" hidden="1" xr:uid="{00000000-0005-0000-0000-0000DC700000}"/>
    <cellStyle name="Currency [0] 10572" xfId="49053" hidden="1" xr:uid="{00000000-0005-0000-0000-0000DD700000}"/>
    <cellStyle name="Currency [0] 10573" xfId="19501" hidden="1" xr:uid="{00000000-0005-0000-0000-0000DE700000}"/>
    <cellStyle name="Currency [0] 10573" xfId="48888" hidden="1" xr:uid="{00000000-0005-0000-0000-0000DF700000}"/>
    <cellStyle name="Currency [0] 10574" xfId="19650" hidden="1" xr:uid="{00000000-0005-0000-0000-0000E0700000}"/>
    <cellStyle name="Currency [0] 10574" xfId="49037" hidden="1" xr:uid="{00000000-0005-0000-0000-0000E1700000}"/>
    <cellStyle name="Currency [0] 10575" xfId="19670" hidden="1" xr:uid="{00000000-0005-0000-0000-0000E2700000}"/>
    <cellStyle name="Currency [0] 10575" xfId="49057" hidden="1" xr:uid="{00000000-0005-0000-0000-0000E3700000}"/>
    <cellStyle name="Currency [0] 10576" xfId="19672" hidden="1" xr:uid="{00000000-0005-0000-0000-0000E4700000}"/>
    <cellStyle name="Currency [0] 10576" xfId="49059" hidden="1" xr:uid="{00000000-0005-0000-0000-0000E5700000}"/>
    <cellStyle name="Currency [0] 10577" xfId="19609" hidden="1" xr:uid="{00000000-0005-0000-0000-0000E6700000}"/>
    <cellStyle name="Currency [0] 10577" xfId="48996" hidden="1" xr:uid="{00000000-0005-0000-0000-0000E7700000}"/>
    <cellStyle name="Currency [0] 10578" xfId="19637" hidden="1" xr:uid="{00000000-0005-0000-0000-0000E8700000}"/>
    <cellStyle name="Currency [0] 10578" xfId="49024" hidden="1" xr:uid="{00000000-0005-0000-0000-0000E9700000}"/>
    <cellStyle name="Currency [0] 10579" xfId="19597" hidden="1" xr:uid="{00000000-0005-0000-0000-0000EA700000}"/>
    <cellStyle name="Currency [0] 10579" xfId="48984" hidden="1" xr:uid="{00000000-0005-0000-0000-0000EB700000}"/>
    <cellStyle name="Currency [0] 1058" xfId="3482" hidden="1" xr:uid="{00000000-0005-0000-0000-0000EC700000}"/>
    <cellStyle name="Currency [0] 1058" xfId="32871" hidden="1" xr:uid="{00000000-0005-0000-0000-0000ED700000}"/>
    <cellStyle name="Currency [0] 10580" xfId="19626" hidden="1" xr:uid="{00000000-0005-0000-0000-0000EE700000}"/>
    <cellStyle name="Currency [0] 10580" xfId="49013" hidden="1" xr:uid="{00000000-0005-0000-0000-0000EF700000}"/>
    <cellStyle name="Currency [0] 10581" xfId="19623" hidden="1" xr:uid="{00000000-0005-0000-0000-0000F0700000}"/>
    <cellStyle name="Currency [0] 10581" xfId="49010" hidden="1" xr:uid="{00000000-0005-0000-0000-0000F1700000}"/>
    <cellStyle name="Currency [0] 10582" xfId="19676" hidden="1" xr:uid="{00000000-0005-0000-0000-0000F2700000}"/>
    <cellStyle name="Currency [0] 10582" xfId="49063" hidden="1" xr:uid="{00000000-0005-0000-0000-0000F3700000}"/>
    <cellStyle name="Currency [0] 10583" xfId="19504" hidden="1" xr:uid="{00000000-0005-0000-0000-0000F4700000}"/>
    <cellStyle name="Currency [0] 10583" xfId="48891" hidden="1" xr:uid="{00000000-0005-0000-0000-0000F5700000}"/>
    <cellStyle name="Currency [0] 10584" xfId="19663" hidden="1" xr:uid="{00000000-0005-0000-0000-0000F6700000}"/>
    <cellStyle name="Currency [0] 10584" xfId="49050" hidden="1" xr:uid="{00000000-0005-0000-0000-0000F7700000}"/>
    <cellStyle name="Currency [0] 10585" xfId="19680" hidden="1" xr:uid="{00000000-0005-0000-0000-0000F8700000}"/>
    <cellStyle name="Currency [0] 10585" xfId="49067" hidden="1" xr:uid="{00000000-0005-0000-0000-0000F9700000}"/>
    <cellStyle name="Currency [0] 10586" xfId="19682" hidden="1" xr:uid="{00000000-0005-0000-0000-0000FA700000}"/>
    <cellStyle name="Currency [0] 10586" xfId="49069" hidden="1" xr:uid="{00000000-0005-0000-0000-0000FB700000}"/>
    <cellStyle name="Currency [0] 10587" xfId="19563" hidden="1" xr:uid="{00000000-0005-0000-0000-0000FC700000}"/>
    <cellStyle name="Currency [0] 10587" xfId="48950" hidden="1" xr:uid="{00000000-0005-0000-0000-0000FD700000}"/>
    <cellStyle name="Currency [0] 10588" xfId="19599" hidden="1" xr:uid="{00000000-0005-0000-0000-0000FE700000}"/>
    <cellStyle name="Currency [0] 10588" xfId="48986" hidden="1" xr:uid="{00000000-0005-0000-0000-0000FF700000}"/>
    <cellStyle name="Currency [0] 10589" xfId="19668" hidden="1" xr:uid="{00000000-0005-0000-0000-000000710000}"/>
    <cellStyle name="Currency [0] 10589" xfId="49055" hidden="1" xr:uid="{00000000-0005-0000-0000-000001710000}"/>
    <cellStyle name="Currency [0] 1059" xfId="3492" hidden="1" xr:uid="{00000000-0005-0000-0000-000002710000}"/>
    <cellStyle name="Currency [0] 1059" xfId="32881" hidden="1" xr:uid="{00000000-0005-0000-0000-000003710000}"/>
    <cellStyle name="Currency [0] 10590" xfId="19656" hidden="1" xr:uid="{00000000-0005-0000-0000-000004710000}"/>
    <cellStyle name="Currency [0] 10590" xfId="49043" hidden="1" xr:uid="{00000000-0005-0000-0000-000005710000}"/>
    <cellStyle name="Currency [0] 10591" xfId="19673" hidden="1" xr:uid="{00000000-0005-0000-0000-000006710000}"/>
    <cellStyle name="Currency [0] 10591" xfId="49060" hidden="1" xr:uid="{00000000-0005-0000-0000-000007710000}"/>
    <cellStyle name="Currency [0] 10592" xfId="19684" hidden="1" xr:uid="{00000000-0005-0000-0000-000008710000}"/>
    <cellStyle name="Currency [0] 10592" xfId="49071" hidden="1" xr:uid="{00000000-0005-0000-0000-000009710000}"/>
    <cellStyle name="Currency [0] 10593" xfId="19532" hidden="1" xr:uid="{00000000-0005-0000-0000-00000A710000}"/>
    <cellStyle name="Currency [0] 10593" xfId="48919" hidden="1" xr:uid="{00000000-0005-0000-0000-00000B710000}"/>
    <cellStyle name="Currency [0] 10594" xfId="19596" hidden="1" xr:uid="{00000000-0005-0000-0000-00000C710000}"/>
    <cellStyle name="Currency [0] 10594" xfId="48983" hidden="1" xr:uid="{00000000-0005-0000-0000-00000D710000}"/>
    <cellStyle name="Currency [0] 10595" xfId="19688" hidden="1" xr:uid="{00000000-0005-0000-0000-00000E710000}"/>
    <cellStyle name="Currency [0] 10595" xfId="49075" hidden="1" xr:uid="{00000000-0005-0000-0000-00000F710000}"/>
    <cellStyle name="Currency [0] 10596" xfId="19690" hidden="1" xr:uid="{00000000-0005-0000-0000-000010710000}"/>
    <cellStyle name="Currency [0] 10596" xfId="49077" hidden="1" xr:uid="{00000000-0005-0000-0000-000011710000}"/>
    <cellStyle name="Currency [0] 10597" xfId="19645" hidden="1" xr:uid="{00000000-0005-0000-0000-000012710000}"/>
    <cellStyle name="Currency [0] 10597" xfId="49032" hidden="1" xr:uid="{00000000-0005-0000-0000-000013710000}"/>
    <cellStyle name="Currency [0] 10598" xfId="19657" hidden="1" xr:uid="{00000000-0005-0000-0000-000014710000}"/>
    <cellStyle name="Currency [0] 10598" xfId="49044" hidden="1" xr:uid="{00000000-0005-0000-0000-000015710000}"/>
    <cellStyle name="Currency [0] 10599" xfId="19685" hidden="1" xr:uid="{00000000-0005-0000-0000-000016710000}"/>
    <cellStyle name="Currency [0] 10599" xfId="49072" hidden="1" xr:uid="{00000000-0005-0000-0000-000017710000}"/>
    <cellStyle name="Currency [0] 106" xfId="2501" hidden="1" xr:uid="{00000000-0005-0000-0000-000018710000}"/>
    <cellStyle name="Currency [0] 106" xfId="31890" hidden="1" xr:uid="{00000000-0005-0000-0000-000019710000}"/>
    <cellStyle name="Currency [0] 1060" xfId="3496" hidden="1" xr:uid="{00000000-0005-0000-0000-00001A710000}"/>
    <cellStyle name="Currency [0] 1060" xfId="32885" hidden="1" xr:uid="{00000000-0005-0000-0000-00001B710000}"/>
    <cellStyle name="Currency [0] 10600" xfId="19658" hidden="1" xr:uid="{00000000-0005-0000-0000-00001C710000}"/>
    <cellStyle name="Currency [0] 10600" xfId="49045" hidden="1" xr:uid="{00000000-0005-0000-0000-00001D710000}"/>
    <cellStyle name="Currency [0] 10601" xfId="19691" hidden="1" xr:uid="{00000000-0005-0000-0000-00001E710000}"/>
    <cellStyle name="Currency [0] 10601" xfId="49078" hidden="1" xr:uid="{00000000-0005-0000-0000-00001F710000}"/>
    <cellStyle name="Currency [0] 10602" xfId="19693" hidden="1" xr:uid="{00000000-0005-0000-0000-000020710000}"/>
    <cellStyle name="Currency [0] 10602" xfId="49080" hidden="1" xr:uid="{00000000-0005-0000-0000-000021710000}"/>
    <cellStyle name="Currency [0] 10603" xfId="19686" hidden="1" xr:uid="{00000000-0005-0000-0000-000022710000}"/>
    <cellStyle name="Currency [0] 10603" xfId="49073" hidden="1" xr:uid="{00000000-0005-0000-0000-000023710000}"/>
    <cellStyle name="Currency [0] 10604" xfId="19632" hidden="1" xr:uid="{00000000-0005-0000-0000-000024710000}"/>
    <cellStyle name="Currency [0] 10604" xfId="49019" hidden="1" xr:uid="{00000000-0005-0000-0000-000025710000}"/>
    <cellStyle name="Currency [0] 10605" xfId="19695" hidden="1" xr:uid="{00000000-0005-0000-0000-000026710000}"/>
    <cellStyle name="Currency [0] 10605" xfId="49082" hidden="1" xr:uid="{00000000-0005-0000-0000-000027710000}"/>
    <cellStyle name="Currency [0] 10606" xfId="19697" hidden="1" xr:uid="{00000000-0005-0000-0000-000028710000}"/>
    <cellStyle name="Currency [0] 10606" xfId="49084" hidden="1" xr:uid="{00000000-0005-0000-0000-000029710000}"/>
    <cellStyle name="Currency [0] 10607" xfId="19129" hidden="1" xr:uid="{00000000-0005-0000-0000-00002A710000}"/>
    <cellStyle name="Currency [0] 10607" xfId="48516" hidden="1" xr:uid="{00000000-0005-0000-0000-00002B710000}"/>
    <cellStyle name="Currency [0] 10608" xfId="19089" hidden="1" xr:uid="{00000000-0005-0000-0000-00002C710000}"/>
    <cellStyle name="Currency [0] 10608" xfId="48476" hidden="1" xr:uid="{00000000-0005-0000-0000-00002D710000}"/>
    <cellStyle name="Currency [0] 10609" xfId="19703" hidden="1" xr:uid="{00000000-0005-0000-0000-00002E710000}"/>
    <cellStyle name="Currency [0] 10609" xfId="49090" hidden="1" xr:uid="{00000000-0005-0000-0000-00002F710000}"/>
    <cellStyle name="Currency [0] 1061" xfId="3421" hidden="1" xr:uid="{00000000-0005-0000-0000-000030710000}"/>
    <cellStyle name="Currency [0] 1061" xfId="32810" hidden="1" xr:uid="{00000000-0005-0000-0000-000031710000}"/>
    <cellStyle name="Currency [0] 10610" xfId="19709" hidden="1" xr:uid="{00000000-0005-0000-0000-000032710000}"/>
    <cellStyle name="Currency [0] 10610" xfId="49096" hidden="1" xr:uid="{00000000-0005-0000-0000-000033710000}"/>
    <cellStyle name="Currency [0] 10611" xfId="19711" hidden="1" xr:uid="{00000000-0005-0000-0000-000034710000}"/>
    <cellStyle name="Currency [0] 10611" xfId="49098" hidden="1" xr:uid="{00000000-0005-0000-0000-000035710000}"/>
    <cellStyle name="Currency [0] 10612" xfId="19079" hidden="1" xr:uid="{00000000-0005-0000-0000-000036710000}"/>
    <cellStyle name="Currency [0] 10612" xfId="48466" hidden="1" xr:uid="{00000000-0005-0000-0000-000037710000}"/>
    <cellStyle name="Currency [0] 10613" xfId="19705" hidden="1" xr:uid="{00000000-0005-0000-0000-000038710000}"/>
    <cellStyle name="Currency [0] 10613" xfId="49092" hidden="1" xr:uid="{00000000-0005-0000-0000-000039710000}"/>
    <cellStyle name="Currency [0] 10614" xfId="19713" hidden="1" xr:uid="{00000000-0005-0000-0000-00003A710000}"/>
    <cellStyle name="Currency [0] 10614" xfId="49100" hidden="1" xr:uid="{00000000-0005-0000-0000-00003B710000}"/>
    <cellStyle name="Currency [0] 10615" xfId="19715" hidden="1" xr:uid="{00000000-0005-0000-0000-00003C710000}"/>
    <cellStyle name="Currency [0] 10615" xfId="49102" hidden="1" xr:uid="{00000000-0005-0000-0000-00003D710000}"/>
    <cellStyle name="Currency [0] 10616" xfId="19704" hidden="1" xr:uid="{00000000-0005-0000-0000-00003E710000}"/>
    <cellStyle name="Currency [0] 10616" xfId="49091" hidden="1" xr:uid="{00000000-0005-0000-0000-00003F710000}"/>
    <cellStyle name="Currency [0] 10617" xfId="19113" hidden="1" xr:uid="{00000000-0005-0000-0000-000040710000}"/>
    <cellStyle name="Currency [0] 10617" xfId="48500" hidden="1" xr:uid="{00000000-0005-0000-0000-000041710000}"/>
    <cellStyle name="Currency [0] 10618" xfId="19726" hidden="1" xr:uid="{00000000-0005-0000-0000-000042710000}"/>
    <cellStyle name="Currency [0] 10618" xfId="49113" hidden="1" xr:uid="{00000000-0005-0000-0000-000043710000}"/>
    <cellStyle name="Currency [0] 10619" xfId="19735" hidden="1" xr:uid="{00000000-0005-0000-0000-000044710000}"/>
    <cellStyle name="Currency [0] 10619" xfId="49122" hidden="1" xr:uid="{00000000-0005-0000-0000-000045710000}"/>
    <cellStyle name="Currency [0] 1062" xfId="3453" hidden="1" xr:uid="{00000000-0005-0000-0000-000046710000}"/>
    <cellStyle name="Currency [0] 1062" xfId="32842" hidden="1" xr:uid="{00000000-0005-0000-0000-000047710000}"/>
    <cellStyle name="Currency [0] 10620" xfId="19746" hidden="1" xr:uid="{00000000-0005-0000-0000-000048710000}"/>
    <cellStyle name="Currency [0] 10620" xfId="49133" hidden="1" xr:uid="{00000000-0005-0000-0000-000049710000}"/>
    <cellStyle name="Currency [0] 10621" xfId="19752" hidden="1" xr:uid="{00000000-0005-0000-0000-00004A710000}"/>
    <cellStyle name="Currency [0] 10621" xfId="49139" hidden="1" xr:uid="{00000000-0005-0000-0000-00004B710000}"/>
    <cellStyle name="Currency [0] 10622" xfId="19724" hidden="1" xr:uid="{00000000-0005-0000-0000-00004C710000}"/>
    <cellStyle name="Currency [0] 10622" xfId="49111" hidden="1" xr:uid="{00000000-0005-0000-0000-00004D710000}"/>
    <cellStyle name="Currency [0] 10623" xfId="19742" hidden="1" xr:uid="{00000000-0005-0000-0000-00004E710000}"/>
    <cellStyle name="Currency [0] 10623" xfId="49129" hidden="1" xr:uid="{00000000-0005-0000-0000-00004F710000}"/>
    <cellStyle name="Currency [0] 10624" xfId="19764" hidden="1" xr:uid="{00000000-0005-0000-0000-000050710000}"/>
    <cellStyle name="Currency [0] 10624" xfId="49151" hidden="1" xr:uid="{00000000-0005-0000-0000-000051710000}"/>
    <cellStyle name="Currency [0] 10625" xfId="19766" hidden="1" xr:uid="{00000000-0005-0000-0000-000052710000}"/>
    <cellStyle name="Currency [0] 10625" xfId="49153" hidden="1" xr:uid="{00000000-0005-0000-0000-000053710000}"/>
    <cellStyle name="Currency [0] 10626" xfId="19700" hidden="1" xr:uid="{00000000-0005-0000-0000-000054710000}"/>
    <cellStyle name="Currency [0] 10626" xfId="49087" hidden="1" xr:uid="{00000000-0005-0000-0000-000055710000}"/>
    <cellStyle name="Currency [0] 10627" xfId="19078" hidden="1" xr:uid="{00000000-0005-0000-0000-000056710000}"/>
    <cellStyle name="Currency [0] 10627" xfId="48465" hidden="1" xr:uid="{00000000-0005-0000-0000-000057710000}"/>
    <cellStyle name="Currency [0] 10628" xfId="19738" hidden="1" xr:uid="{00000000-0005-0000-0000-000058710000}"/>
    <cellStyle name="Currency [0] 10628" xfId="49125" hidden="1" xr:uid="{00000000-0005-0000-0000-000059710000}"/>
    <cellStyle name="Currency [0] 10629" xfId="19057" hidden="1" xr:uid="{00000000-0005-0000-0000-00005A710000}"/>
    <cellStyle name="Currency [0] 10629" xfId="48444" hidden="1" xr:uid="{00000000-0005-0000-0000-00005B710000}"/>
    <cellStyle name="Currency [0] 1063" xfId="3499" hidden="1" xr:uid="{00000000-0005-0000-0000-00005C710000}"/>
    <cellStyle name="Currency [0] 1063" xfId="32888" hidden="1" xr:uid="{00000000-0005-0000-0000-00005D710000}"/>
    <cellStyle name="Currency [0] 10630" xfId="19727" hidden="1" xr:uid="{00000000-0005-0000-0000-00005E710000}"/>
    <cellStyle name="Currency [0] 10630" xfId="49114" hidden="1" xr:uid="{00000000-0005-0000-0000-00005F710000}"/>
    <cellStyle name="Currency [0] 10631" xfId="19771" hidden="1" xr:uid="{00000000-0005-0000-0000-000060710000}"/>
    <cellStyle name="Currency [0] 10631" xfId="49158" hidden="1" xr:uid="{00000000-0005-0000-0000-000061710000}"/>
    <cellStyle name="Currency [0] 10632" xfId="19739" hidden="1" xr:uid="{00000000-0005-0000-0000-000062710000}"/>
    <cellStyle name="Currency [0] 10632" xfId="49126" hidden="1" xr:uid="{00000000-0005-0000-0000-000063710000}"/>
    <cellStyle name="Currency [0] 10633" xfId="19747" hidden="1" xr:uid="{00000000-0005-0000-0000-000064710000}"/>
    <cellStyle name="Currency [0] 10633" xfId="49134" hidden="1" xr:uid="{00000000-0005-0000-0000-000065710000}"/>
    <cellStyle name="Currency [0] 10634" xfId="19783" hidden="1" xr:uid="{00000000-0005-0000-0000-000066710000}"/>
    <cellStyle name="Currency [0] 10634" xfId="49170" hidden="1" xr:uid="{00000000-0005-0000-0000-000067710000}"/>
    <cellStyle name="Currency [0] 10635" xfId="19785" hidden="1" xr:uid="{00000000-0005-0000-0000-000068710000}"/>
    <cellStyle name="Currency [0] 10635" xfId="49172" hidden="1" xr:uid="{00000000-0005-0000-0000-000069710000}"/>
    <cellStyle name="Currency [0] 10636" xfId="19741" hidden="1" xr:uid="{00000000-0005-0000-0000-00006A710000}"/>
    <cellStyle name="Currency [0] 10636" xfId="49128" hidden="1" xr:uid="{00000000-0005-0000-0000-00006B710000}"/>
    <cellStyle name="Currency [0] 10637" xfId="19754" hidden="1" xr:uid="{00000000-0005-0000-0000-00006C710000}"/>
    <cellStyle name="Currency [0] 10637" xfId="49141" hidden="1" xr:uid="{00000000-0005-0000-0000-00006D710000}"/>
    <cellStyle name="Currency [0] 10638" xfId="19759" hidden="1" xr:uid="{00000000-0005-0000-0000-00006E710000}"/>
    <cellStyle name="Currency [0] 10638" xfId="49146" hidden="1" xr:uid="{00000000-0005-0000-0000-00006F710000}"/>
    <cellStyle name="Currency [0] 10639" xfId="19753" hidden="1" xr:uid="{00000000-0005-0000-0000-000070710000}"/>
    <cellStyle name="Currency [0] 10639" xfId="49140" hidden="1" xr:uid="{00000000-0005-0000-0000-000071710000}"/>
    <cellStyle name="Currency [0] 1064" xfId="3500" hidden="1" xr:uid="{00000000-0005-0000-0000-000072710000}"/>
    <cellStyle name="Currency [0] 1064" xfId="32889" hidden="1" xr:uid="{00000000-0005-0000-0000-000073710000}"/>
    <cellStyle name="Currency [0] 10640" xfId="19801" hidden="1" xr:uid="{00000000-0005-0000-0000-000074710000}"/>
    <cellStyle name="Currency [0] 10640" xfId="49188" hidden="1" xr:uid="{00000000-0005-0000-0000-000075710000}"/>
    <cellStyle name="Currency [0] 10641" xfId="19809" hidden="1" xr:uid="{00000000-0005-0000-0000-000076710000}"/>
    <cellStyle name="Currency [0] 10641" xfId="49196" hidden="1" xr:uid="{00000000-0005-0000-0000-000077710000}"/>
    <cellStyle name="Currency [0] 10642" xfId="19737" hidden="1" xr:uid="{00000000-0005-0000-0000-000078710000}"/>
    <cellStyle name="Currency [0] 10642" xfId="49124" hidden="1" xr:uid="{00000000-0005-0000-0000-000079710000}"/>
    <cellStyle name="Currency [0] 10643" xfId="19795" hidden="1" xr:uid="{00000000-0005-0000-0000-00007A710000}"/>
    <cellStyle name="Currency [0] 10643" xfId="49182" hidden="1" xr:uid="{00000000-0005-0000-0000-00007B710000}"/>
    <cellStyle name="Currency [0] 10644" xfId="19818" hidden="1" xr:uid="{00000000-0005-0000-0000-00007C710000}"/>
    <cellStyle name="Currency [0] 10644" xfId="49205" hidden="1" xr:uid="{00000000-0005-0000-0000-00007D710000}"/>
    <cellStyle name="Currency [0] 10645" xfId="19820" hidden="1" xr:uid="{00000000-0005-0000-0000-00007E710000}"/>
    <cellStyle name="Currency [0] 10645" xfId="49207" hidden="1" xr:uid="{00000000-0005-0000-0000-00007F710000}"/>
    <cellStyle name="Currency [0] 10646" xfId="19720" hidden="1" xr:uid="{00000000-0005-0000-0000-000080710000}"/>
    <cellStyle name="Currency [0] 10646" xfId="49107" hidden="1" xr:uid="{00000000-0005-0000-0000-000081710000}"/>
    <cellStyle name="Currency [0] 10647" xfId="19730" hidden="1" xr:uid="{00000000-0005-0000-0000-000082710000}"/>
    <cellStyle name="Currency [0] 10647" xfId="49117" hidden="1" xr:uid="{00000000-0005-0000-0000-000083710000}"/>
    <cellStyle name="Currency [0] 10648" xfId="19792" hidden="1" xr:uid="{00000000-0005-0000-0000-000084710000}"/>
    <cellStyle name="Currency [0] 10648" xfId="49179" hidden="1" xr:uid="{00000000-0005-0000-0000-000085710000}"/>
    <cellStyle name="Currency [0] 10649" xfId="19757" hidden="1" xr:uid="{00000000-0005-0000-0000-000086710000}"/>
    <cellStyle name="Currency [0] 10649" xfId="49144" hidden="1" xr:uid="{00000000-0005-0000-0000-000087710000}"/>
    <cellStyle name="Currency [0] 1065" xfId="3477" hidden="1" xr:uid="{00000000-0005-0000-0000-000088710000}"/>
    <cellStyle name="Currency [0] 1065" xfId="32866" hidden="1" xr:uid="{00000000-0005-0000-0000-000089710000}"/>
    <cellStyle name="Currency [0] 10650" xfId="19707" hidden="1" xr:uid="{00000000-0005-0000-0000-00008A710000}"/>
    <cellStyle name="Currency [0] 10650" xfId="49094" hidden="1" xr:uid="{00000000-0005-0000-0000-00008B710000}"/>
    <cellStyle name="Currency [0] 10651" xfId="19828" hidden="1" xr:uid="{00000000-0005-0000-0000-00008C710000}"/>
    <cellStyle name="Currency [0] 10651" xfId="49215" hidden="1" xr:uid="{00000000-0005-0000-0000-00008D710000}"/>
    <cellStyle name="Currency [0] 10652" xfId="19793" hidden="1" xr:uid="{00000000-0005-0000-0000-00008E710000}"/>
    <cellStyle name="Currency [0] 10652" xfId="49180" hidden="1" xr:uid="{00000000-0005-0000-0000-00008F710000}"/>
    <cellStyle name="Currency [0] 10653" xfId="19804" hidden="1" xr:uid="{00000000-0005-0000-0000-000090710000}"/>
    <cellStyle name="Currency [0] 10653" xfId="49191" hidden="1" xr:uid="{00000000-0005-0000-0000-000091710000}"/>
    <cellStyle name="Currency [0] 10654" xfId="19836" hidden="1" xr:uid="{00000000-0005-0000-0000-000092710000}"/>
    <cellStyle name="Currency [0] 10654" xfId="49223" hidden="1" xr:uid="{00000000-0005-0000-0000-000093710000}"/>
    <cellStyle name="Currency [0] 10655" xfId="19838" hidden="1" xr:uid="{00000000-0005-0000-0000-000094710000}"/>
    <cellStyle name="Currency [0] 10655" xfId="49225" hidden="1" xr:uid="{00000000-0005-0000-0000-000095710000}"/>
    <cellStyle name="Currency [0] 10656" xfId="19790" hidden="1" xr:uid="{00000000-0005-0000-0000-000096710000}"/>
    <cellStyle name="Currency [0] 10656" xfId="49177" hidden="1" xr:uid="{00000000-0005-0000-0000-000097710000}"/>
    <cellStyle name="Currency [0] 10657" xfId="19789" hidden="1" xr:uid="{00000000-0005-0000-0000-000098710000}"/>
    <cellStyle name="Currency [0] 10657" xfId="49176" hidden="1" xr:uid="{00000000-0005-0000-0000-000099710000}"/>
    <cellStyle name="Currency [0] 10658" xfId="19779" hidden="1" xr:uid="{00000000-0005-0000-0000-00009A710000}"/>
    <cellStyle name="Currency [0] 10658" xfId="49166" hidden="1" xr:uid="{00000000-0005-0000-0000-00009B710000}"/>
    <cellStyle name="Currency [0] 10659" xfId="19775" hidden="1" xr:uid="{00000000-0005-0000-0000-00009C710000}"/>
    <cellStyle name="Currency [0] 10659" xfId="49162" hidden="1" xr:uid="{00000000-0005-0000-0000-00009D710000}"/>
    <cellStyle name="Currency [0] 1066" xfId="3483" hidden="1" xr:uid="{00000000-0005-0000-0000-00009E710000}"/>
    <cellStyle name="Currency [0] 1066" xfId="32872" hidden="1" xr:uid="{00000000-0005-0000-0000-00009F710000}"/>
    <cellStyle name="Currency [0] 10660" xfId="19777" hidden="1" xr:uid="{00000000-0005-0000-0000-0000A0710000}"/>
    <cellStyle name="Currency [0] 10660" xfId="49164" hidden="1" xr:uid="{00000000-0005-0000-0000-0000A1710000}"/>
    <cellStyle name="Currency [0] 10661" xfId="19845" hidden="1" xr:uid="{00000000-0005-0000-0000-0000A2710000}"/>
    <cellStyle name="Currency [0] 10661" xfId="49232" hidden="1" xr:uid="{00000000-0005-0000-0000-0000A3710000}"/>
    <cellStyle name="Currency [0] 10662" xfId="19093" hidden="1" xr:uid="{00000000-0005-0000-0000-0000A4710000}"/>
    <cellStyle name="Currency [0] 10662" xfId="48480" hidden="1" xr:uid="{00000000-0005-0000-0000-0000A5710000}"/>
    <cellStyle name="Currency [0] 10663" xfId="19823" hidden="1" xr:uid="{00000000-0005-0000-0000-0000A6710000}"/>
    <cellStyle name="Currency [0] 10663" xfId="49210" hidden="1" xr:uid="{00000000-0005-0000-0000-0000A7710000}"/>
    <cellStyle name="Currency [0] 10664" xfId="19851" hidden="1" xr:uid="{00000000-0005-0000-0000-0000A8710000}"/>
    <cellStyle name="Currency [0] 10664" xfId="49238" hidden="1" xr:uid="{00000000-0005-0000-0000-0000A9710000}"/>
    <cellStyle name="Currency [0] 10665" xfId="19853" hidden="1" xr:uid="{00000000-0005-0000-0000-0000AA710000}"/>
    <cellStyle name="Currency [0] 10665" xfId="49240" hidden="1" xr:uid="{00000000-0005-0000-0000-0000AB710000}"/>
    <cellStyle name="Currency [0] 10666" xfId="19728" hidden="1" xr:uid="{00000000-0005-0000-0000-0000AC710000}"/>
    <cellStyle name="Currency [0] 10666" xfId="49115" hidden="1" xr:uid="{00000000-0005-0000-0000-0000AD710000}"/>
    <cellStyle name="Currency [0] 10667" xfId="19802" hidden="1" xr:uid="{00000000-0005-0000-0000-0000AE710000}"/>
    <cellStyle name="Currency [0] 10667" xfId="49189" hidden="1" xr:uid="{00000000-0005-0000-0000-0000AF710000}"/>
    <cellStyle name="Currency [0] 10668" xfId="19758" hidden="1" xr:uid="{00000000-0005-0000-0000-0000B0710000}"/>
    <cellStyle name="Currency [0] 10668" xfId="49145" hidden="1" xr:uid="{00000000-0005-0000-0000-0000B1710000}"/>
    <cellStyle name="Currency [0] 10669" xfId="19794" hidden="1" xr:uid="{00000000-0005-0000-0000-0000B2710000}"/>
    <cellStyle name="Currency [0] 10669" xfId="49181" hidden="1" xr:uid="{00000000-0005-0000-0000-0000B3710000}"/>
    <cellStyle name="Currency [0] 1067" xfId="3497" hidden="1" xr:uid="{00000000-0005-0000-0000-0000B4710000}"/>
    <cellStyle name="Currency [0] 1067" xfId="32886" hidden="1" xr:uid="{00000000-0005-0000-0000-0000B5710000}"/>
    <cellStyle name="Currency [0] 10670" xfId="19798" hidden="1" xr:uid="{00000000-0005-0000-0000-0000B6710000}"/>
    <cellStyle name="Currency [0] 10670" xfId="49185" hidden="1" xr:uid="{00000000-0005-0000-0000-0000B7710000}"/>
    <cellStyle name="Currency [0] 10671" xfId="19859" hidden="1" xr:uid="{00000000-0005-0000-0000-0000B8710000}"/>
    <cellStyle name="Currency [0] 10671" xfId="49246" hidden="1" xr:uid="{00000000-0005-0000-0000-0000B9710000}"/>
    <cellStyle name="Currency [0] 10672" xfId="19106" hidden="1" xr:uid="{00000000-0005-0000-0000-0000BA710000}"/>
    <cellStyle name="Currency [0] 10672" xfId="48493" hidden="1" xr:uid="{00000000-0005-0000-0000-0000BB710000}"/>
    <cellStyle name="Currency [0] 10673" xfId="19841" hidden="1" xr:uid="{00000000-0005-0000-0000-0000BC710000}"/>
    <cellStyle name="Currency [0] 10673" xfId="49228" hidden="1" xr:uid="{00000000-0005-0000-0000-0000BD710000}"/>
    <cellStyle name="Currency [0] 10674" xfId="19864" hidden="1" xr:uid="{00000000-0005-0000-0000-0000BE710000}"/>
    <cellStyle name="Currency [0] 10674" xfId="49251" hidden="1" xr:uid="{00000000-0005-0000-0000-0000BF710000}"/>
    <cellStyle name="Currency [0] 10675" xfId="19866" hidden="1" xr:uid="{00000000-0005-0000-0000-0000C0710000}"/>
    <cellStyle name="Currency [0] 10675" xfId="49253" hidden="1" xr:uid="{00000000-0005-0000-0000-0000C1710000}"/>
    <cellStyle name="Currency [0] 10676" xfId="19722" hidden="1" xr:uid="{00000000-0005-0000-0000-0000C2710000}"/>
    <cellStyle name="Currency [0] 10676" xfId="49109" hidden="1" xr:uid="{00000000-0005-0000-0000-0000C3710000}"/>
    <cellStyle name="Currency [0] 10677" xfId="19821" hidden="1" xr:uid="{00000000-0005-0000-0000-0000C4710000}"/>
    <cellStyle name="Currency [0] 10677" xfId="49208" hidden="1" xr:uid="{00000000-0005-0000-0000-0000C5710000}"/>
    <cellStyle name="Currency [0] 10678" xfId="19788" hidden="1" xr:uid="{00000000-0005-0000-0000-0000C6710000}"/>
    <cellStyle name="Currency [0] 10678" xfId="49175" hidden="1" xr:uid="{00000000-0005-0000-0000-0000C7710000}"/>
    <cellStyle name="Currency [0] 10679" xfId="19806" hidden="1" xr:uid="{00000000-0005-0000-0000-0000C8710000}"/>
    <cellStyle name="Currency [0] 10679" xfId="49193" hidden="1" xr:uid="{00000000-0005-0000-0000-0000C9710000}"/>
    <cellStyle name="Currency [0] 1068" xfId="3484" hidden="1" xr:uid="{00000000-0005-0000-0000-0000CA710000}"/>
    <cellStyle name="Currency [0] 1068" xfId="32873" hidden="1" xr:uid="{00000000-0005-0000-0000-0000CB710000}"/>
    <cellStyle name="Currency [0] 10680" xfId="19803" hidden="1" xr:uid="{00000000-0005-0000-0000-0000CC710000}"/>
    <cellStyle name="Currency [0] 10680" xfId="49190" hidden="1" xr:uid="{00000000-0005-0000-0000-0000CD710000}"/>
    <cellStyle name="Currency [0] 10681" xfId="19870" hidden="1" xr:uid="{00000000-0005-0000-0000-0000CE710000}"/>
    <cellStyle name="Currency [0] 10681" xfId="49257" hidden="1" xr:uid="{00000000-0005-0000-0000-0000CF710000}"/>
    <cellStyle name="Currency [0] 10682" xfId="19755" hidden="1" xr:uid="{00000000-0005-0000-0000-0000D0710000}"/>
    <cellStyle name="Currency [0] 10682" xfId="49142" hidden="1" xr:uid="{00000000-0005-0000-0000-0000D1710000}"/>
    <cellStyle name="Currency [0] 10683" xfId="19855" hidden="1" xr:uid="{00000000-0005-0000-0000-0000D2710000}"/>
    <cellStyle name="Currency [0] 10683" xfId="49242" hidden="1" xr:uid="{00000000-0005-0000-0000-0000D3710000}"/>
    <cellStyle name="Currency [0] 10684" xfId="19877" hidden="1" xr:uid="{00000000-0005-0000-0000-0000D4710000}"/>
    <cellStyle name="Currency [0] 10684" xfId="49264" hidden="1" xr:uid="{00000000-0005-0000-0000-0000D5710000}"/>
    <cellStyle name="Currency [0] 10685" xfId="19879" hidden="1" xr:uid="{00000000-0005-0000-0000-0000D6710000}"/>
    <cellStyle name="Currency [0] 10685" xfId="49266" hidden="1" xr:uid="{00000000-0005-0000-0000-0000D7710000}"/>
    <cellStyle name="Currency [0] 10686" xfId="19807" hidden="1" xr:uid="{00000000-0005-0000-0000-0000D8710000}"/>
    <cellStyle name="Currency [0] 10686" xfId="49194" hidden="1" xr:uid="{00000000-0005-0000-0000-0000D9710000}"/>
    <cellStyle name="Currency [0] 10687" xfId="19839" hidden="1" xr:uid="{00000000-0005-0000-0000-0000DA710000}"/>
    <cellStyle name="Currency [0] 10687" xfId="49226" hidden="1" xr:uid="{00000000-0005-0000-0000-0000DB710000}"/>
    <cellStyle name="Currency [0] 10688" xfId="19058" hidden="1" xr:uid="{00000000-0005-0000-0000-0000DC710000}"/>
    <cellStyle name="Currency [0] 10688" xfId="48445" hidden="1" xr:uid="{00000000-0005-0000-0000-0000DD710000}"/>
    <cellStyle name="Currency [0] 10689" xfId="19825" hidden="1" xr:uid="{00000000-0005-0000-0000-0000DE710000}"/>
    <cellStyle name="Currency [0] 10689" xfId="49212" hidden="1" xr:uid="{00000000-0005-0000-0000-0000DF710000}"/>
    <cellStyle name="Currency [0] 1069" xfId="3501" hidden="1" xr:uid="{00000000-0005-0000-0000-0000E0710000}"/>
    <cellStyle name="Currency [0] 1069" xfId="32890" hidden="1" xr:uid="{00000000-0005-0000-0000-0000E1710000}"/>
    <cellStyle name="Currency [0] 10690" xfId="19822" hidden="1" xr:uid="{00000000-0005-0000-0000-0000E2710000}"/>
    <cellStyle name="Currency [0] 10690" xfId="49209" hidden="1" xr:uid="{00000000-0005-0000-0000-0000E3710000}"/>
    <cellStyle name="Currency [0] 10691" xfId="19883" hidden="1" xr:uid="{00000000-0005-0000-0000-0000E4710000}"/>
    <cellStyle name="Currency [0] 10691" xfId="49270" hidden="1" xr:uid="{00000000-0005-0000-0000-0000E5710000}"/>
    <cellStyle name="Currency [0] 10692" xfId="19718" hidden="1" xr:uid="{00000000-0005-0000-0000-0000E6710000}"/>
    <cellStyle name="Currency [0] 10692" xfId="49105" hidden="1" xr:uid="{00000000-0005-0000-0000-0000E7710000}"/>
    <cellStyle name="Currency [0] 10693" xfId="19867" hidden="1" xr:uid="{00000000-0005-0000-0000-0000E8710000}"/>
    <cellStyle name="Currency [0] 10693" xfId="49254" hidden="1" xr:uid="{00000000-0005-0000-0000-0000E9710000}"/>
    <cellStyle name="Currency [0] 10694" xfId="19887" hidden="1" xr:uid="{00000000-0005-0000-0000-0000EA710000}"/>
    <cellStyle name="Currency [0] 10694" xfId="49274" hidden="1" xr:uid="{00000000-0005-0000-0000-0000EB710000}"/>
    <cellStyle name="Currency [0] 10695" xfId="19889" hidden="1" xr:uid="{00000000-0005-0000-0000-0000EC710000}"/>
    <cellStyle name="Currency [0] 10695" xfId="49276" hidden="1" xr:uid="{00000000-0005-0000-0000-0000ED710000}"/>
    <cellStyle name="Currency [0] 10696" xfId="19826" hidden="1" xr:uid="{00000000-0005-0000-0000-0000EE710000}"/>
    <cellStyle name="Currency [0] 10696" xfId="49213" hidden="1" xr:uid="{00000000-0005-0000-0000-0000EF710000}"/>
    <cellStyle name="Currency [0] 10697" xfId="19854" hidden="1" xr:uid="{00000000-0005-0000-0000-0000F0710000}"/>
    <cellStyle name="Currency [0] 10697" xfId="49241" hidden="1" xr:uid="{00000000-0005-0000-0000-0000F1710000}"/>
    <cellStyle name="Currency [0] 10698" xfId="19814" hidden="1" xr:uid="{00000000-0005-0000-0000-0000F2710000}"/>
    <cellStyle name="Currency [0] 10698" xfId="49201" hidden="1" xr:uid="{00000000-0005-0000-0000-0000F3710000}"/>
    <cellStyle name="Currency [0] 10699" xfId="19843" hidden="1" xr:uid="{00000000-0005-0000-0000-0000F4710000}"/>
    <cellStyle name="Currency [0] 10699" xfId="49230" hidden="1" xr:uid="{00000000-0005-0000-0000-0000F5710000}"/>
    <cellStyle name="Currency [0] 107" xfId="2426" hidden="1" xr:uid="{00000000-0005-0000-0000-0000F6710000}"/>
    <cellStyle name="Currency [0] 107" xfId="31815" hidden="1" xr:uid="{00000000-0005-0000-0000-0000F7710000}"/>
    <cellStyle name="Currency [0] 1070" xfId="3502" hidden="1" xr:uid="{00000000-0005-0000-0000-0000F8710000}"/>
    <cellStyle name="Currency [0] 1070" xfId="32891" hidden="1" xr:uid="{00000000-0005-0000-0000-0000F9710000}"/>
    <cellStyle name="Currency [0] 10700" xfId="19840" hidden="1" xr:uid="{00000000-0005-0000-0000-0000FA710000}"/>
    <cellStyle name="Currency [0] 10700" xfId="49227" hidden="1" xr:uid="{00000000-0005-0000-0000-0000FB710000}"/>
    <cellStyle name="Currency [0] 10701" xfId="19893" hidden="1" xr:uid="{00000000-0005-0000-0000-0000FC710000}"/>
    <cellStyle name="Currency [0] 10701" xfId="49280" hidden="1" xr:uid="{00000000-0005-0000-0000-0000FD710000}"/>
    <cellStyle name="Currency [0] 10702" xfId="19721" hidden="1" xr:uid="{00000000-0005-0000-0000-0000FE710000}"/>
    <cellStyle name="Currency [0] 10702" xfId="49108" hidden="1" xr:uid="{00000000-0005-0000-0000-0000FF710000}"/>
    <cellStyle name="Currency [0] 10703" xfId="19880" hidden="1" xr:uid="{00000000-0005-0000-0000-000000720000}"/>
    <cellStyle name="Currency [0] 10703" xfId="49267" hidden="1" xr:uid="{00000000-0005-0000-0000-000001720000}"/>
    <cellStyle name="Currency [0] 10704" xfId="19897" hidden="1" xr:uid="{00000000-0005-0000-0000-000002720000}"/>
    <cellStyle name="Currency [0] 10704" xfId="49284" hidden="1" xr:uid="{00000000-0005-0000-0000-000003720000}"/>
    <cellStyle name="Currency [0] 10705" xfId="19899" hidden="1" xr:uid="{00000000-0005-0000-0000-000004720000}"/>
    <cellStyle name="Currency [0] 10705" xfId="49286" hidden="1" xr:uid="{00000000-0005-0000-0000-000005720000}"/>
    <cellStyle name="Currency [0] 10706" xfId="19780" hidden="1" xr:uid="{00000000-0005-0000-0000-000006720000}"/>
    <cellStyle name="Currency [0] 10706" xfId="49167" hidden="1" xr:uid="{00000000-0005-0000-0000-000007720000}"/>
    <cellStyle name="Currency [0] 10707" xfId="19816" hidden="1" xr:uid="{00000000-0005-0000-0000-000008720000}"/>
    <cellStyle name="Currency [0] 10707" xfId="49203" hidden="1" xr:uid="{00000000-0005-0000-0000-000009720000}"/>
    <cellStyle name="Currency [0] 10708" xfId="19885" hidden="1" xr:uid="{00000000-0005-0000-0000-00000A720000}"/>
    <cellStyle name="Currency [0] 10708" xfId="49272" hidden="1" xr:uid="{00000000-0005-0000-0000-00000B720000}"/>
    <cellStyle name="Currency [0] 10709" xfId="19873" hidden="1" xr:uid="{00000000-0005-0000-0000-00000C720000}"/>
    <cellStyle name="Currency [0] 10709" xfId="49260" hidden="1" xr:uid="{00000000-0005-0000-0000-00000D720000}"/>
    <cellStyle name="Currency [0] 1071" xfId="3498" hidden="1" xr:uid="{00000000-0005-0000-0000-00000E720000}"/>
    <cellStyle name="Currency [0] 1071" xfId="32887" hidden="1" xr:uid="{00000000-0005-0000-0000-00000F720000}"/>
    <cellStyle name="Currency [0] 10710" xfId="19890" hidden="1" xr:uid="{00000000-0005-0000-0000-000010720000}"/>
    <cellStyle name="Currency [0] 10710" xfId="49277" hidden="1" xr:uid="{00000000-0005-0000-0000-000011720000}"/>
    <cellStyle name="Currency [0] 10711" xfId="19901" hidden="1" xr:uid="{00000000-0005-0000-0000-000012720000}"/>
    <cellStyle name="Currency [0] 10711" xfId="49288" hidden="1" xr:uid="{00000000-0005-0000-0000-000013720000}"/>
    <cellStyle name="Currency [0] 10712" xfId="19749" hidden="1" xr:uid="{00000000-0005-0000-0000-000014720000}"/>
    <cellStyle name="Currency [0] 10712" xfId="49136" hidden="1" xr:uid="{00000000-0005-0000-0000-000015720000}"/>
    <cellStyle name="Currency [0] 10713" xfId="19813" hidden="1" xr:uid="{00000000-0005-0000-0000-000016720000}"/>
    <cellStyle name="Currency [0] 10713" xfId="49200" hidden="1" xr:uid="{00000000-0005-0000-0000-000017720000}"/>
    <cellStyle name="Currency [0] 10714" xfId="19905" hidden="1" xr:uid="{00000000-0005-0000-0000-000018720000}"/>
    <cellStyle name="Currency [0] 10714" xfId="49292" hidden="1" xr:uid="{00000000-0005-0000-0000-000019720000}"/>
    <cellStyle name="Currency [0] 10715" xfId="19907" hidden="1" xr:uid="{00000000-0005-0000-0000-00001A720000}"/>
    <cellStyle name="Currency [0] 10715" xfId="49294" hidden="1" xr:uid="{00000000-0005-0000-0000-00001B720000}"/>
    <cellStyle name="Currency [0] 10716" xfId="19862" hidden="1" xr:uid="{00000000-0005-0000-0000-00001C720000}"/>
    <cellStyle name="Currency [0] 10716" xfId="49249" hidden="1" xr:uid="{00000000-0005-0000-0000-00001D720000}"/>
    <cellStyle name="Currency [0] 10717" xfId="19874" hidden="1" xr:uid="{00000000-0005-0000-0000-00001E720000}"/>
    <cellStyle name="Currency [0] 10717" xfId="49261" hidden="1" xr:uid="{00000000-0005-0000-0000-00001F720000}"/>
    <cellStyle name="Currency [0] 10718" xfId="19902" hidden="1" xr:uid="{00000000-0005-0000-0000-000020720000}"/>
    <cellStyle name="Currency [0] 10718" xfId="49289" hidden="1" xr:uid="{00000000-0005-0000-0000-000021720000}"/>
    <cellStyle name="Currency [0] 10719" xfId="19875" hidden="1" xr:uid="{00000000-0005-0000-0000-000022720000}"/>
    <cellStyle name="Currency [0] 10719" xfId="49262" hidden="1" xr:uid="{00000000-0005-0000-0000-000023720000}"/>
    <cellStyle name="Currency [0] 1072" xfId="3471" hidden="1" xr:uid="{00000000-0005-0000-0000-000024720000}"/>
    <cellStyle name="Currency [0] 1072" xfId="32860" hidden="1" xr:uid="{00000000-0005-0000-0000-000025720000}"/>
    <cellStyle name="Currency [0] 10720" xfId="19908" hidden="1" xr:uid="{00000000-0005-0000-0000-000026720000}"/>
    <cellStyle name="Currency [0] 10720" xfId="49295" hidden="1" xr:uid="{00000000-0005-0000-0000-000027720000}"/>
    <cellStyle name="Currency [0] 10721" xfId="19910" hidden="1" xr:uid="{00000000-0005-0000-0000-000028720000}"/>
    <cellStyle name="Currency [0] 10721" xfId="49297" hidden="1" xr:uid="{00000000-0005-0000-0000-000029720000}"/>
    <cellStyle name="Currency [0] 10722" xfId="19903" hidden="1" xr:uid="{00000000-0005-0000-0000-00002A720000}"/>
    <cellStyle name="Currency [0] 10722" xfId="49290" hidden="1" xr:uid="{00000000-0005-0000-0000-00002B720000}"/>
    <cellStyle name="Currency [0] 10723" xfId="19849" hidden="1" xr:uid="{00000000-0005-0000-0000-00002C720000}"/>
    <cellStyle name="Currency [0] 10723" xfId="49236" hidden="1" xr:uid="{00000000-0005-0000-0000-00002D720000}"/>
    <cellStyle name="Currency [0] 10724" xfId="19912" hidden="1" xr:uid="{00000000-0005-0000-0000-00002E720000}"/>
    <cellStyle name="Currency [0] 10724" xfId="49299" hidden="1" xr:uid="{00000000-0005-0000-0000-00002F720000}"/>
    <cellStyle name="Currency [0] 10725" xfId="19914" hidden="1" xr:uid="{00000000-0005-0000-0000-000030720000}"/>
    <cellStyle name="Currency [0] 10725" xfId="49301" hidden="1" xr:uid="{00000000-0005-0000-0000-000031720000}"/>
    <cellStyle name="Currency [0] 10726" xfId="18348" hidden="1" xr:uid="{00000000-0005-0000-0000-000032720000}"/>
    <cellStyle name="Currency [0] 10726" xfId="47735" hidden="1" xr:uid="{00000000-0005-0000-0000-000033720000}"/>
    <cellStyle name="Currency [0] 10727" xfId="18317" hidden="1" xr:uid="{00000000-0005-0000-0000-000034720000}"/>
    <cellStyle name="Currency [0] 10727" xfId="47704" hidden="1" xr:uid="{00000000-0005-0000-0000-000035720000}"/>
    <cellStyle name="Currency [0] 10728" xfId="18945" hidden="1" xr:uid="{00000000-0005-0000-0000-000036720000}"/>
    <cellStyle name="Currency [0] 10728" xfId="48332" hidden="1" xr:uid="{00000000-0005-0000-0000-000037720000}"/>
    <cellStyle name="Currency [0] 10729" xfId="19919" hidden="1" xr:uid="{00000000-0005-0000-0000-000038720000}"/>
    <cellStyle name="Currency [0] 10729" xfId="49306" hidden="1" xr:uid="{00000000-0005-0000-0000-000039720000}"/>
    <cellStyle name="Currency [0] 1073" xfId="3503" hidden="1" xr:uid="{00000000-0005-0000-0000-00003A720000}"/>
    <cellStyle name="Currency [0] 1073" xfId="32892" hidden="1" xr:uid="{00000000-0005-0000-0000-00003B720000}"/>
    <cellStyle name="Currency [0] 10730" xfId="19921" hidden="1" xr:uid="{00000000-0005-0000-0000-00003C720000}"/>
    <cellStyle name="Currency [0] 10730" xfId="49308" hidden="1" xr:uid="{00000000-0005-0000-0000-00003D720000}"/>
    <cellStyle name="Currency [0] 10731" xfId="18339" hidden="1" xr:uid="{00000000-0005-0000-0000-00003E720000}"/>
    <cellStyle name="Currency [0] 10731" xfId="47726" hidden="1" xr:uid="{00000000-0005-0000-0000-00003F720000}"/>
    <cellStyle name="Currency [0] 10732" xfId="19915" hidden="1" xr:uid="{00000000-0005-0000-0000-000040720000}"/>
    <cellStyle name="Currency [0] 10732" xfId="49302" hidden="1" xr:uid="{00000000-0005-0000-0000-000041720000}"/>
    <cellStyle name="Currency [0] 10733" xfId="19923" hidden="1" xr:uid="{00000000-0005-0000-0000-000042720000}"/>
    <cellStyle name="Currency [0] 10733" xfId="49310" hidden="1" xr:uid="{00000000-0005-0000-0000-000043720000}"/>
    <cellStyle name="Currency [0] 10734" xfId="19925" hidden="1" xr:uid="{00000000-0005-0000-0000-000044720000}"/>
    <cellStyle name="Currency [0] 10734" xfId="49312" hidden="1" xr:uid="{00000000-0005-0000-0000-000045720000}"/>
    <cellStyle name="Currency [0] 10735" xfId="18320" hidden="1" xr:uid="{00000000-0005-0000-0000-000046720000}"/>
    <cellStyle name="Currency [0] 10735" xfId="47707" hidden="1" xr:uid="{00000000-0005-0000-0000-000047720000}"/>
    <cellStyle name="Currency [0] 10736" xfId="18337" hidden="1" xr:uid="{00000000-0005-0000-0000-000048720000}"/>
    <cellStyle name="Currency [0] 10736" xfId="47724" hidden="1" xr:uid="{00000000-0005-0000-0000-000049720000}"/>
    <cellStyle name="Currency [0] 10737" xfId="19936" hidden="1" xr:uid="{00000000-0005-0000-0000-00004A720000}"/>
    <cellStyle name="Currency [0] 10737" xfId="49323" hidden="1" xr:uid="{00000000-0005-0000-0000-00004B720000}"/>
    <cellStyle name="Currency [0] 10738" xfId="19945" hidden="1" xr:uid="{00000000-0005-0000-0000-00004C720000}"/>
    <cellStyle name="Currency [0] 10738" xfId="49332" hidden="1" xr:uid="{00000000-0005-0000-0000-00004D720000}"/>
    <cellStyle name="Currency [0] 10739" xfId="19956" hidden="1" xr:uid="{00000000-0005-0000-0000-00004E720000}"/>
    <cellStyle name="Currency [0] 10739" xfId="49343" hidden="1" xr:uid="{00000000-0005-0000-0000-00004F720000}"/>
    <cellStyle name="Currency [0] 1074" xfId="3504" hidden="1" xr:uid="{00000000-0005-0000-0000-000050720000}"/>
    <cellStyle name="Currency [0] 1074" xfId="32893" hidden="1" xr:uid="{00000000-0005-0000-0000-000051720000}"/>
    <cellStyle name="Currency [0] 10740" xfId="19962" hidden="1" xr:uid="{00000000-0005-0000-0000-000052720000}"/>
    <cellStyle name="Currency [0] 10740" xfId="49349" hidden="1" xr:uid="{00000000-0005-0000-0000-000053720000}"/>
    <cellStyle name="Currency [0] 10741" xfId="19934" hidden="1" xr:uid="{00000000-0005-0000-0000-000054720000}"/>
    <cellStyle name="Currency [0] 10741" xfId="49321" hidden="1" xr:uid="{00000000-0005-0000-0000-000055720000}"/>
    <cellStyle name="Currency [0] 10742" xfId="19952" hidden="1" xr:uid="{00000000-0005-0000-0000-000056720000}"/>
    <cellStyle name="Currency [0] 10742" xfId="49339" hidden="1" xr:uid="{00000000-0005-0000-0000-000057720000}"/>
    <cellStyle name="Currency [0] 10743" xfId="19974" hidden="1" xr:uid="{00000000-0005-0000-0000-000058720000}"/>
    <cellStyle name="Currency [0] 10743" xfId="49361" hidden="1" xr:uid="{00000000-0005-0000-0000-000059720000}"/>
    <cellStyle name="Currency [0] 10744" xfId="19976" hidden="1" xr:uid="{00000000-0005-0000-0000-00005A720000}"/>
    <cellStyle name="Currency [0] 10744" xfId="49363" hidden="1" xr:uid="{00000000-0005-0000-0000-00005B720000}"/>
    <cellStyle name="Currency [0] 10745" xfId="18310" hidden="1" xr:uid="{00000000-0005-0000-0000-00005C720000}"/>
    <cellStyle name="Currency [0] 10745" xfId="47697" hidden="1" xr:uid="{00000000-0005-0000-0000-00005D720000}"/>
    <cellStyle name="Currency [0] 10746" xfId="18324" hidden="1" xr:uid="{00000000-0005-0000-0000-00005E720000}"/>
    <cellStyle name="Currency [0] 10746" xfId="47711" hidden="1" xr:uid="{00000000-0005-0000-0000-00005F720000}"/>
    <cellStyle name="Currency [0] 10747" xfId="19948" hidden="1" xr:uid="{00000000-0005-0000-0000-000060720000}"/>
    <cellStyle name="Currency [0] 10747" xfId="49335" hidden="1" xr:uid="{00000000-0005-0000-0000-000061720000}"/>
    <cellStyle name="Currency [0] 10748" xfId="18327" hidden="1" xr:uid="{00000000-0005-0000-0000-000062720000}"/>
    <cellStyle name="Currency [0] 10748" xfId="47714" hidden="1" xr:uid="{00000000-0005-0000-0000-000063720000}"/>
    <cellStyle name="Currency [0] 10749" xfId="19937" hidden="1" xr:uid="{00000000-0005-0000-0000-000064720000}"/>
    <cellStyle name="Currency [0] 10749" xfId="49324" hidden="1" xr:uid="{00000000-0005-0000-0000-000065720000}"/>
    <cellStyle name="Currency [0] 1075" xfId="3181" hidden="1" xr:uid="{00000000-0005-0000-0000-000066720000}"/>
    <cellStyle name="Currency [0] 1075" xfId="32570" hidden="1" xr:uid="{00000000-0005-0000-0000-000067720000}"/>
    <cellStyle name="Currency [0] 10750" xfId="19981" hidden="1" xr:uid="{00000000-0005-0000-0000-000068720000}"/>
    <cellStyle name="Currency [0] 10750" xfId="49368" hidden="1" xr:uid="{00000000-0005-0000-0000-000069720000}"/>
    <cellStyle name="Currency [0] 10751" xfId="19949" hidden="1" xr:uid="{00000000-0005-0000-0000-00006A720000}"/>
    <cellStyle name="Currency [0] 10751" xfId="49336" hidden="1" xr:uid="{00000000-0005-0000-0000-00006B720000}"/>
    <cellStyle name="Currency [0] 10752" xfId="19957" hidden="1" xr:uid="{00000000-0005-0000-0000-00006C720000}"/>
    <cellStyle name="Currency [0] 10752" xfId="49344" hidden="1" xr:uid="{00000000-0005-0000-0000-00006D720000}"/>
    <cellStyle name="Currency [0] 10753" xfId="19993" hidden="1" xr:uid="{00000000-0005-0000-0000-00006E720000}"/>
    <cellStyle name="Currency [0] 10753" xfId="49380" hidden="1" xr:uid="{00000000-0005-0000-0000-00006F720000}"/>
    <cellStyle name="Currency [0] 10754" xfId="19995" hidden="1" xr:uid="{00000000-0005-0000-0000-000070720000}"/>
    <cellStyle name="Currency [0] 10754" xfId="49382" hidden="1" xr:uid="{00000000-0005-0000-0000-000071720000}"/>
    <cellStyle name="Currency [0] 10755" xfId="19951" hidden="1" xr:uid="{00000000-0005-0000-0000-000072720000}"/>
    <cellStyle name="Currency [0] 10755" xfId="49338" hidden="1" xr:uid="{00000000-0005-0000-0000-000073720000}"/>
    <cellStyle name="Currency [0] 10756" xfId="19964" hidden="1" xr:uid="{00000000-0005-0000-0000-000074720000}"/>
    <cellStyle name="Currency [0] 10756" xfId="49351" hidden="1" xr:uid="{00000000-0005-0000-0000-000075720000}"/>
    <cellStyle name="Currency [0] 10757" xfId="19969" hidden="1" xr:uid="{00000000-0005-0000-0000-000076720000}"/>
    <cellStyle name="Currency [0] 10757" xfId="49356" hidden="1" xr:uid="{00000000-0005-0000-0000-000077720000}"/>
    <cellStyle name="Currency [0] 10758" xfId="19963" hidden="1" xr:uid="{00000000-0005-0000-0000-000078720000}"/>
    <cellStyle name="Currency [0] 10758" xfId="49350" hidden="1" xr:uid="{00000000-0005-0000-0000-000079720000}"/>
    <cellStyle name="Currency [0] 10759" xfId="20011" hidden="1" xr:uid="{00000000-0005-0000-0000-00007A720000}"/>
    <cellStyle name="Currency [0] 10759" xfId="49398" hidden="1" xr:uid="{00000000-0005-0000-0000-00007B720000}"/>
    <cellStyle name="Currency [0] 1076" xfId="3157" hidden="1" xr:uid="{00000000-0005-0000-0000-00007C720000}"/>
    <cellStyle name="Currency [0] 1076" xfId="32546" hidden="1" xr:uid="{00000000-0005-0000-0000-00007D720000}"/>
    <cellStyle name="Currency [0] 10760" xfId="20019" hidden="1" xr:uid="{00000000-0005-0000-0000-00007E720000}"/>
    <cellStyle name="Currency [0] 10760" xfId="49406" hidden="1" xr:uid="{00000000-0005-0000-0000-00007F720000}"/>
    <cellStyle name="Currency [0] 10761" xfId="19947" hidden="1" xr:uid="{00000000-0005-0000-0000-000080720000}"/>
    <cellStyle name="Currency [0] 10761" xfId="49334" hidden="1" xr:uid="{00000000-0005-0000-0000-000081720000}"/>
    <cellStyle name="Currency [0] 10762" xfId="20005" hidden="1" xr:uid="{00000000-0005-0000-0000-000082720000}"/>
    <cellStyle name="Currency [0] 10762" xfId="49392" hidden="1" xr:uid="{00000000-0005-0000-0000-000083720000}"/>
    <cellStyle name="Currency [0] 10763" xfId="20028" hidden="1" xr:uid="{00000000-0005-0000-0000-000084720000}"/>
    <cellStyle name="Currency [0] 10763" xfId="49415" hidden="1" xr:uid="{00000000-0005-0000-0000-000085720000}"/>
    <cellStyle name="Currency [0] 10764" xfId="20030" hidden="1" xr:uid="{00000000-0005-0000-0000-000086720000}"/>
    <cellStyle name="Currency [0] 10764" xfId="49417" hidden="1" xr:uid="{00000000-0005-0000-0000-000087720000}"/>
    <cellStyle name="Currency [0] 10765" xfId="19930" hidden="1" xr:uid="{00000000-0005-0000-0000-000088720000}"/>
    <cellStyle name="Currency [0] 10765" xfId="49317" hidden="1" xr:uid="{00000000-0005-0000-0000-000089720000}"/>
    <cellStyle name="Currency [0] 10766" xfId="19940" hidden="1" xr:uid="{00000000-0005-0000-0000-00008A720000}"/>
    <cellStyle name="Currency [0] 10766" xfId="49327" hidden="1" xr:uid="{00000000-0005-0000-0000-00008B720000}"/>
    <cellStyle name="Currency [0] 10767" xfId="20002" hidden="1" xr:uid="{00000000-0005-0000-0000-00008C720000}"/>
    <cellStyle name="Currency [0] 10767" xfId="49389" hidden="1" xr:uid="{00000000-0005-0000-0000-00008D720000}"/>
    <cellStyle name="Currency [0] 10768" xfId="19967" hidden="1" xr:uid="{00000000-0005-0000-0000-00008E720000}"/>
    <cellStyle name="Currency [0] 10768" xfId="49354" hidden="1" xr:uid="{00000000-0005-0000-0000-00008F720000}"/>
    <cellStyle name="Currency [0] 10769" xfId="19917" hidden="1" xr:uid="{00000000-0005-0000-0000-000090720000}"/>
    <cellStyle name="Currency [0] 10769" xfId="49304" hidden="1" xr:uid="{00000000-0005-0000-0000-000091720000}"/>
    <cellStyle name="Currency [0] 1077" xfId="3506" hidden="1" xr:uid="{00000000-0005-0000-0000-000092720000}"/>
    <cellStyle name="Currency [0] 1077" xfId="32895" hidden="1" xr:uid="{00000000-0005-0000-0000-000093720000}"/>
    <cellStyle name="Currency [0] 10770" xfId="20038" hidden="1" xr:uid="{00000000-0005-0000-0000-000094720000}"/>
    <cellStyle name="Currency [0] 10770" xfId="49425" hidden="1" xr:uid="{00000000-0005-0000-0000-000095720000}"/>
    <cellStyle name="Currency [0] 10771" xfId="20003" hidden="1" xr:uid="{00000000-0005-0000-0000-000096720000}"/>
    <cellStyle name="Currency [0] 10771" xfId="49390" hidden="1" xr:uid="{00000000-0005-0000-0000-000097720000}"/>
    <cellStyle name="Currency [0] 10772" xfId="20014" hidden="1" xr:uid="{00000000-0005-0000-0000-000098720000}"/>
    <cellStyle name="Currency [0] 10772" xfId="49401" hidden="1" xr:uid="{00000000-0005-0000-0000-000099720000}"/>
    <cellStyle name="Currency [0] 10773" xfId="20046" hidden="1" xr:uid="{00000000-0005-0000-0000-00009A720000}"/>
    <cellStyle name="Currency [0] 10773" xfId="49433" hidden="1" xr:uid="{00000000-0005-0000-0000-00009B720000}"/>
    <cellStyle name="Currency [0] 10774" xfId="20048" hidden="1" xr:uid="{00000000-0005-0000-0000-00009C720000}"/>
    <cellStyle name="Currency [0] 10774" xfId="49435" hidden="1" xr:uid="{00000000-0005-0000-0000-00009D720000}"/>
    <cellStyle name="Currency [0] 10775" xfId="20000" hidden="1" xr:uid="{00000000-0005-0000-0000-00009E720000}"/>
    <cellStyle name="Currency [0] 10775" xfId="49387" hidden="1" xr:uid="{00000000-0005-0000-0000-00009F720000}"/>
    <cellStyle name="Currency [0] 10776" xfId="19999" hidden="1" xr:uid="{00000000-0005-0000-0000-0000A0720000}"/>
    <cellStyle name="Currency [0] 10776" xfId="49386" hidden="1" xr:uid="{00000000-0005-0000-0000-0000A1720000}"/>
    <cellStyle name="Currency [0] 10777" xfId="19989" hidden="1" xr:uid="{00000000-0005-0000-0000-0000A2720000}"/>
    <cellStyle name="Currency [0] 10777" xfId="49376" hidden="1" xr:uid="{00000000-0005-0000-0000-0000A3720000}"/>
    <cellStyle name="Currency [0] 10778" xfId="19985" hidden="1" xr:uid="{00000000-0005-0000-0000-0000A4720000}"/>
    <cellStyle name="Currency [0] 10778" xfId="49372" hidden="1" xr:uid="{00000000-0005-0000-0000-0000A5720000}"/>
    <cellStyle name="Currency [0] 10779" xfId="19987" hidden="1" xr:uid="{00000000-0005-0000-0000-0000A6720000}"/>
    <cellStyle name="Currency [0] 10779" xfId="49374" hidden="1" xr:uid="{00000000-0005-0000-0000-0000A7720000}"/>
    <cellStyle name="Currency [0] 1078" xfId="3510" hidden="1" xr:uid="{00000000-0005-0000-0000-0000A8720000}"/>
    <cellStyle name="Currency [0] 1078" xfId="32899" hidden="1" xr:uid="{00000000-0005-0000-0000-0000A9720000}"/>
    <cellStyle name="Currency [0] 10780" xfId="20055" hidden="1" xr:uid="{00000000-0005-0000-0000-0000AA720000}"/>
    <cellStyle name="Currency [0] 10780" xfId="49442" hidden="1" xr:uid="{00000000-0005-0000-0000-0000AB720000}"/>
    <cellStyle name="Currency [0] 10781" xfId="18356" hidden="1" xr:uid="{00000000-0005-0000-0000-0000AC720000}"/>
    <cellStyle name="Currency [0] 10781" xfId="47743" hidden="1" xr:uid="{00000000-0005-0000-0000-0000AD720000}"/>
    <cellStyle name="Currency [0] 10782" xfId="20033" hidden="1" xr:uid="{00000000-0005-0000-0000-0000AE720000}"/>
    <cellStyle name="Currency [0] 10782" xfId="49420" hidden="1" xr:uid="{00000000-0005-0000-0000-0000AF720000}"/>
    <cellStyle name="Currency [0] 10783" xfId="20061" hidden="1" xr:uid="{00000000-0005-0000-0000-0000B0720000}"/>
    <cellStyle name="Currency [0] 10783" xfId="49448" hidden="1" xr:uid="{00000000-0005-0000-0000-0000B1720000}"/>
    <cellStyle name="Currency [0] 10784" xfId="20063" hidden="1" xr:uid="{00000000-0005-0000-0000-0000B2720000}"/>
    <cellStyle name="Currency [0] 10784" xfId="49450" hidden="1" xr:uid="{00000000-0005-0000-0000-0000B3720000}"/>
    <cellStyle name="Currency [0] 10785" xfId="19938" hidden="1" xr:uid="{00000000-0005-0000-0000-0000B4720000}"/>
    <cellStyle name="Currency [0] 10785" xfId="49325" hidden="1" xr:uid="{00000000-0005-0000-0000-0000B5720000}"/>
    <cellStyle name="Currency [0] 10786" xfId="20012" hidden="1" xr:uid="{00000000-0005-0000-0000-0000B6720000}"/>
    <cellStyle name="Currency [0] 10786" xfId="49399" hidden="1" xr:uid="{00000000-0005-0000-0000-0000B7720000}"/>
    <cellStyle name="Currency [0] 10787" xfId="19968" hidden="1" xr:uid="{00000000-0005-0000-0000-0000B8720000}"/>
    <cellStyle name="Currency [0] 10787" xfId="49355" hidden="1" xr:uid="{00000000-0005-0000-0000-0000B9720000}"/>
    <cellStyle name="Currency [0] 10788" xfId="20004" hidden="1" xr:uid="{00000000-0005-0000-0000-0000BA720000}"/>
    <cellStyle name="Currency [0] 10788" xfId="49391" hidden="1" xr:uid="{00000000-0005-0000-0000-0000BB720000}"/>
    <cellStyle name="Currency [0] 10789" xfId="20008" hidden="1" xr:uid="{00000000-0005-0000-0000-0000BC720000}"/>
    <cellStyle name="Currency [0] 10789" xfId="49395" hidden="1" xr:uid="{00000000-0005-0000-0000-0000BD720000}"/>
    <cellStyle name="Currency [0] 1079" xfId="3511" hidden="1" xr:uid="{00000000-0005-0000-0000-0000BE720000}"/>
    <cellStyle name="Currency [0] 1079" xfId="32900" hidden="1" xr:uid="{00000000-0005-0000-0000-0000BF720000}"/>
    <cellStyle name="Currency [0] 10790" xfId="20069" hidden="1" xr:uid="{00000000-0005-0000-0000-0000C0720000}"/>
    <cellStyle name="Currency [0] 10790" xfId="49456" hidden="1" xr:uid="{00000000-0005-0000-0000-0000C1720000}"/>
    <cellStyle name="Currency [0] 10791" xfId="18322" hidden="1" xr:uid="{00000000-0005-0000-0000-0000C2720000}"/>
    <cellStyle name="Currency [0] 10791" xfId="47709" hidden="1" xr:uid="{00000000-0005-0000-0000-0000C3720000}"/>
    <cellStyle name="Currency [0] 10792" xfId="20051" hidden="1" xr:uid="{00000000-0005-0000-0000-0000C4720000}"/>
    <cellStyle name="Currency [0] 10792" xfId="49438" hidden="1" xr:uid="{00000000-0005-0000-0000-0000C5720000}"/>
    <cellStyle name="Currency [0] 10793" xfId="20074" hidden="1" xr:uid="{00000000-0005-0000-0000-0000C6720000}"/>
    <cellStyle name="Currency [0] 10793" xfId="49461" hidden="1" xr:uid="{00000000-0005-0000-0000-0000C7720000}"/>
    <cellStyle name="Currency [0] 10794" xfId="20076" hidden="1" xr:uid="{00000000-0005-0000-0000-0000C8720000}"/>
    <cellStyle name="Currency [0] 10794" xfId="49463" hidden="1" xr:uid="{00000000-0005-0000-0000-0000C9720000}"/>
    <cellStyle name="Currency [0] 10795" xfId="19932" hidden="1" xr:uid="{00000000-0005-0000-0000-0000CA720000}"/>
    <cellStyle name="Currency [0] 10795" xfId="49319" hidden="1" xr:uid="{00000000-0005-0000-0000-0000CB720000}"/>
    <cellStyle name="Currency [0] 10796" xfId="20031" hidden="1" xr:uid="{00000000-0005-0000-0000-0000CC720000}"/>
    <cellStyle name="Currency [0] 10796" xfId="49418" hidden="1" xr:uid="{00000000-0005-0000-0000-0000CD720000}"/>
    <cellStyle name="Currency [0] 10797" xfId="19998" hidden="1" xr:uid="{00000000-0005-0000-0000-0000CE720000}"/>
    <cellStyle name="Currency [0] 10797" xfId="49385" hidden="1" xr:uid="{00000000-0005-0000-0000-0000CF720000}"/>
    <cellStyle name="Currency [0] 10798" xfId="20016" hidden="1" xr:uid="{00000000-0005-0000-0000-0000D0720000}"/>
    <cellStyle name="Currency [0] 10798" xfId="49403" hidden="1" xr:uid="{00000000-0005-0000-0000-0000D1720000}"/>
    <cellStyle name="Currency [0] 10799" xfId="20013" hidden="1" xr:uid="{00000000-0005-0000-0000-0000D2720000}"/>
    <cellStyle name="Currency [0] 10799" xfId="49400" hidden="1" xr:uid="{00000000-0005-0000-0000-0000D3720000}"/>
    <cellStyle name="Currency [0] 108" xfId="2458" hidden="1" xr:uid="{00000000-0005-0000-0000-0000D4720000}"/>
    <cellStyle name="Currency [0] 108" xfId="31847" hidden="1" xr:uid="{00000000-0005-0000-0000-0000D5720000}"/>
    <cellStyle name="Currency [0] 1080" xfId="3152" hidden="1" xr:uid="{00000000-0005-0000-0000-0000D6720000}"/>
    <cellStyle name="Currency [0] 1080" xfId="32541" hidden="1" xr:uid="{00000000-0005-0000-0000-0000D7720000}"/>
    <cellStyle name="Currency [0] 10800" xfId="20080" hidden="1" xr:uid="{00000000-0005-0000-0000-0000D8720000}"/>
    <cellStyle name="Currency [0] 10800" xfId="49467" hidden="1" xr:uid="{00000000-0005-0000-0000-0000D9720000}"/>
    <cellStyle name="Currency [0] 10801" xfId="19965" hidden="1" xr:uid="{00000000-0005-0000-0000-0000DA720000}"/>
    <cellStyle name="Currency [0] 10801" xfId="49352" hidden="1" xr:uid="{00000000-0005-0000-0000-0000DB720000}"/>
    <cellStyle name="Currency [0] 10802" xfId="20065" hidden="1" xr:uid="{00000000-0005-0000-0000-0000DC720000}"/>
    <cellStyle name="Currency [0] 10802" xfId="49452" hidden="1" xr:uid="{00000000-0005-0000-0000-0000DD720000}"/>
    <cellStyle name="Currency [0] 10803" xfId="20087" hidden="1" xr:uid="{00000000-0005-0000-0000-0000DE720000}"/>
    <cellStyle name="Currency [0] 10803" xfId="49474" hidden="1" xr:uid="{00000000-0005-0000-0000-0000DF720000}"/>
    <cellStyle name="Currency [0] 10804" xfId="20089" hidden="1" xr:uid="{00000000-0005-0000-0000-0000E0720000}"/>
    <cellStyle name="Currency [0] 10804" xfId="49476" hidden="1" xr:uid="{00000000-0005-0000-0000-0000E1720000}"/>
    <cellStyle name="Currency [0] 10805" xfId="20017" hidden="1" xr:uid="{00000000-0005-0000-0000-0000E2720000}"/>
    <cellStyle name="Currency [0] 10805" xfId="49404" hidden="1" xr:uid="{00000000-0005-0000-0000-0000E3720000}"/>
    <cellStyle name="Currency [0] 10806" xfId="20049" hidden="1" xr:uid="{00000000-0005-0000-0000-0000E4720000}"/>
    <cellStyle name="Currency [0] 10806" xfId="49436" hidden="1" xr:uid="{00000000-0005-0000-0000-0000E5720000}"/>
    <cellStyle name="Currency [0] 10807" xfId="18330" hidden="1" xr:uid="{00000000-0005-0000-0000-0000E6720000}"/>
    <cellStyle name="Currency [0] 10807" xfId="47717" hidden="1" xr:uid="{00000000-0005-0000-0000-0000E7720000}"/>
    <cellStyle name="Currency [0] 10808" xfId="20035" hidden="1" xr:uid="{00000000-0005-0000-0000-0000E8720000}"/>
    <cellStyle name="Currency [0] 10808" xfId="49422" hidden="1" xr:uid="{00000000-0005-0000-0000-0000E9720000}"/>
    <cellStyle name="Currency [0] 10809" xfId="20032" hidden="1" xr:uid="{00000000-0005-0000-0000-0000EA720000}"/>
    <cellStyle name="Currency [0] 10809" xfId="49419" hidden="1" xr:uid="{00000000-0005-0000-0000-0000EB720000}"/>
    <cellStyle name="Currency [0] 1081" xfId="3508" hidden="1" xr:uid="{00000000-0005-0000-0000-0000EC720000}"/>
    <cellStyle name="Currency [0] 1081" xfId="32897" hidden="1" xr:uid="{00000000-0005-0000-0000-0000ED720000}"/>
    <cellStyle name="Currency [0] 10810" xfId="20093" hidden="1" xr:uid="{00000000-0005-0000-0000-0000EE720000}"/>
    <cellStyle name="Currency [0] 10810" xfId="49480" hidden="1" xr:uid="{00000000-0005-0000-0000-0000EF720000}"/>
    <cellStyle name="Currency [0] 10811" xfId="19928" hidden="1" xr:uid="{00000000-0005-0000-0000-0000F0720000}"/>
    <cellStyle name="Currency [0] 10811" xfId="49315" hidden="1" xr:uid="{00000000-0005-0000-0000-0000F1720000}"/>
    <cellStyle name="Currency [0] 10812" xfId="20077" hidden="1" xr:uid="{00000000-0005-0000-0000-0000F2720000}"/>
    <cellStyle name="Currency [0] 10812" xfId="49464" hidden="1" xr:uid="{00000000-0005-0000-0000-0000F3720000}"/>
    <cellStyle name="Currency [0] 10813" xfId="20097" hidden="1" xr:uid="{00000000-0005-0000-0000-0000F4720000}"/>
    <cellStyle name="Currency [0] 10813" xfId="49484" hidden="1" xr:uid="{00000000-0005-0000-0000-0000F5720000}"/>
    <cellStyle name="Currency [0] 10814" xfId="20099" hidden="1" xr:uid="{00000000-0005-0000-0000-0000F6720000}"/>
    <cellStyle name="Currency [0] 10814" xfId="49486" hidden="1" xr:uid="{00000000-0005-0000-0000-0000F7720000}"/>
    <cellStyle name="Currency [0] 10815" xfId="20036" hidden="1" xr:uid="{00000000-0005-0000-0000-0000F8720000}"/>
    <cellStyle name="Currency [0] 10815" xfId="49423" hidden="1" xr:uid="{00000000-0005-0000-0000-0000F9720000}"/>
    <cellStyle name="Currency [0] 10816" xfId="20064" hidden="1" xr:uid="{00000000-0005-0000-0000-0000FA720000}"/>
    <cellStyle name="Currency [0] 10816" xfId="49451" hidden="1" xr:uid="{00000000-0005-0000-0000-0000FB720000}"/>
    <cellStyle name="Currency [0] 10817" xfId="20024" hidden="1" xr:uid="{00000000-0005-0000-0000-0000FC720000}"/>
    <cellStyle name="Currency [0] 10817" xfId="49411" hidden="1" xr:uid="{00000000-0005-0000-0000-0000FD720000}"/>
    <cellStyle name="Currency [0] 10818" xfId="20053" hidden="1" xr:uid="{00000000-0005-0000-0000-0000FE720000}"/>
    <cellStyle name="Currency [0] 10818" xfId="49440" hidden="1" xr:uid="{00000000-0005-0000-0000-0000FF720000}"/>
    <cellStyle name="Currency [0] 10819" xfId="20050" hidden="1" xr:uid="{00000000-0005-0000-0000-000000730000}"/>
    <cellStyle name="Currency [0] 10819" xfId="49437" hidden="1" xr:uid="{00000000-0005-0000-0000-000001730000}"/>
    <cellStyle name="Currency [0] 1082" xfId="3512" hidden="1" xr:uid="{00000000-0005-0000-0000-000002730000}"/>
    <cellStyle name="Currency [0] 1082" xfId="32901" hidden="1" xr:uid="{00000000-0005-0000-0000-000003730000}"/>
    <cellStyle name="Currency [0] 10820" xfId="20103" hidden="1" xr:uid="{00000000-0005-0000-0000-000004730000}"/>
    <cellStyle name="Currency [0] 10820" xfId="49490" hidden="1" xr:uid="{00000000-0005-0000-0000-000005730000}"/>
    <cellStyle name="Currency [0] 10821" xfId="19931" hidden="1" xr:uid="{00000000-0005-0000-0000-000006730000}"/>
    <cellStyle name="Currency [0] 10821" xfId="49318" hidden="1" xr:uid="{00000000-0005-0000-0000-000007730000}"/>
    <cellStyle name="Currency [0] 10822" xfId="20090" hidden="1" xr:uid="{00000000-0005-0000-0000-000008730000}"/>
    <cellStyle name="Currency [0] 10822" xfId="49477" hidden="1" xr:uid="{00000000-0005-0000-0000-000009730000}"/>
    <cellStyle name="Currency [0] 10823" xfId="20107" hidden="1" xr:uid="{00000000-0005-0000-0000-00000A730000}"/>
    <cellStyle name="Currency [0] 10823" xfId="49494" hidden="1" xr:uid="{00000000-0005-0000-0000-00000B730000}"/>
    <cellStyle name="Currency [0] 10824" xfId="20109" hidden="1" xr:uid="{00000000-0005-0000-0000-00000C730000}"/>
    <cellStyle name="Currency [0] 10824" xfId="49496" hidden="1" xr:uid="{00000000-0005-0000-0000-00000D730000}"/>
    <cellStyle name="Currency [0] 10825" xfId="19990" hidden="1" xr:uid="{00000000-0005-0000-0000-00000E730000}"/>
    <cellStyle name="Currency [0] 10825" xfId="49377" hidden="1" xr:uid="{00000000-0005-0000-0000-00000F730000}"/>
    <cellStyle name="Currency [0] 10826" xfId="20026" hidden="1" xr:uid="{00000000-0005-0000-0000-000010730000}"/>
    <cellStyle name="Currency [0] 10826" xfId="49413" hidden="1" xr:uid="{00000000-0005-0000-0000-000011730000}"/>
    <cellStyle name="Currency [0] 10827" xfId="20095" hidden="1" xr:uid="{00000000-0005-0000-0000-000012730000}"/>
    <cellStyle name="Currency [0] 10827" xfId="49482" hidden="1" xr:uid="{00000000-0005-0000-0000-000013730000}"/>
    <cellStyle name="Currency [0] 10828" xfId="20083" hidden="1" xr:uid="{00000000-0005-0000-0000-000014730000}"/>
    <cellStyle name="Currency [0] 10828" xfId="49470" hidden="1" xr:uid="{00000000-0005-0000-0000-000015730000}"/>
    <cellStyle name="Currency [0] 10829" xfId="20100" hidden="1" xr:uid="{00000000-0005-0000-0000-000016730000}"/>
    <cellStyle name="Currency [0] 10829" xfId="49487" hidden="1" xr:uid="{00000000-0005-0000-0000-000017730000}"/>
    <cellStyle name="Currency [0] 1083" xfId="3513" hidden="1" xr:uid="{00000000-0005-0000-0000-000018730000}"/>
    <cellStyle name="Currency [0] 1083" xfId="32902" hidden="1" xr:uid="{00000000-0005-0000-0000-000019730000}"/>
    <cellStyle name="Currency [0] 10830" xfId="20111" hidden="1" xr:uid="{00000000-0005-0000-0000-00001A730000}"/>
    <cellStyle name="Currency [0] 10830" xfId="49498" hidden="1" xr:uid="{00000000-0005-0000-0000-00001B730000}"/>
    <cellStyle name="Currency [0] 10831" xfId="19959" hidden="1" xr:uid="{00000000-0005-0000-0000-00001C730000}"/>
    <cellStyle name="Currency [0] 10831" xfId="49346" hidden="1" xr:uid="{00000000-0005-0000-0000-00001D730000}"/>
    <cellStyle name="Currency [0] 10832" xfId="20023" hidden="1" xr:uid="{00000000-0005-0000-0000-00001E730000}"/>
    <cellStyle name="Currency [0] 10832" xfId="49410" hidden="1" xr:uid="{00000000-0005-0000-0000-00001F730000}"/>
    <cellStyle name="Currency [0] 10833" xfId="20115" hidden="1" xr:uid="{00000000-0005-0000-0000-000020730000}"/>
    <cellStyle name="Currency [0] 10833" xfId="49502" hidden="1" xr:uid="{00000000-0005-0000-0000-000021730000}"/>
    <cellStyle name="Currency [0] 10834" xfId="20117" hidden="1" xr:uid="{00000000-0005-0000-0000-000022730000}"/>
    <cellStyle name="Currency [0] 10834" xfId="49504" hidden="1" xr:uid="{00000000-0005-0000-0000-000023730000}"/>
    <cellStyle name="Currency [0] 10835" xfId="20072" hidden="1" xr:uid="{00000000-0005-0000-0000-000024730000}"/>
    <cellStyle name="Currency [0] 10835" xfId="49459" hidden="1" xr:uid="{00000000-0005-0000-0000-000025730000}"/>
    <cellStyle name="Currency [0] 10836" xfId="20084" hidden="1" xr:uid="{00000000-0005-0000-0000-000026730000}"/>
    <cellStyle name="Currency [0] 10836" xfId="49471" hidden="1" xr:uid="{00000000-0005-0000-0000-000027730000}"/>
    <cellStyle name="Currency [0] 10837" xfId="20112" hidden="1" xr:uid="{00000000-0005-0000-0000-000028730000}"/>
    <cellStyle name="Currency [0] 10837" xfId="49499" hidden="1" xr:uid="{00000000-0005-0000-0000-000029730000}"/>
    <cellStyle name="Currency [0] 10838" xfId="20085" hidden="1" xr:uid="{00000000-0005-0000-0000-00002A730000}"/>
    <cellStyle name="Currency [0] 10838" xfId="49472" hidden="1" xr:uid="{00000000-0005-0000-0000-00002B730000}"/>
    <cellStyle name="Currency [0] 10839" xfId="20118" hidden="1" xr:uid="{00000000-0005-0000-0000-00002C730000}"/>
    <cellStyle name="Currency [0] 10839" xfId="49505" hidden="1" xr:uid="{00000000-0005-0000-0000-00002D730000}"/>
    <cellStyle name="Currency [0] 1084" xfId="3507" hidden="1" xr:uid="{00000000-0005-0000-0000-00002E730000}"/>
    <cellStyle name="Currency [0] 1084" xfId="32896" hidden="1" xr:uid="{00000000-0005-0000-0000-00002F730000}"/>
    <cellStyle name="Currency [0] 10840" xfId="20120" hidden="1" xr:uid="{00000000-0005-0000-0000-000030730000}"/>
    <cellStyle name="Currency [0] 10840" xfId="49507" hidden="1" xr:uid="{00000000-0005-0000-0000-000031730000}"/>
    <cellStyle name="Currency [0] 10841" xfId="20113" hidden="1" xr:uid="{00000000-0005-0000-0000-000032730000}"/>
    <cellStyle name="Currency [0] 10841" xfId="49500" hidden="1" xr:uid="{00000000-0005-0000-0000-000033730000}"/>
    <cellStyle name="Currency [0] 10842" xfId="20059" hidden="1" xr:uid="{00000000-0005-0000-0000-000034730000}"/>
    <cellStyle name="Currency [0] 10842" xfId="49446" hidden="1" xr:uid="{00000000-0005-0000-0000-000035730000}"/>
    <cellStyle name="Currency [0] 10843" xfId="20122" hidden="1" xr:uid="{00000000-0005-0000-0000-000036730000}"/>
    <cellStyle name="Currency [0] 10843" xfId="49509" hidden="1" xr:uid="{00000000-0005-0000-0000-000037730000}"/>
    <cellStyle name="Currency [0] 10844" xfId="20124" hidden="1" xr:uid="{00000000-0005-0000-0000-000038730000}"/>
    <cellStyle name="Currency [0] 10844" xfId="49511" hidden="1" xr:uid="{00000000-0005-0000-0000-000039730000}"/>
    <cellStyle name="Currency [0] 10845" xfId="20181" hidden="1" xr:uid="{00000000-0005-0000-0000-00003A730000}"/>
    <cellStyle name="Currency [0] 10845" xfId="49568" hidden="1" xr:uid="{00000000-0005-0000-0000-00003B730000}"/>
    <cellStyle name="Currency [0] 10846" xfId="20200" hidden="1" xr:uid="{00000000-0005-0000-0000-00003C730000}"/>
    <cellStyle name="Currency [0] 10846" xfId="49587" hidden="1" xr:uid="{00000000-0005-0000-0000-00003D730000}"/>
    <cellStyle name="Currency [0] 10847" xfId="20207" hidden="1" xr:uid="{00000000-0005-0000-0000-00003E730000}"/>
    <cellStyle name="Currency [0] 10847" xfId="49594" hidden="1" xr:uid="{00000000-0005-0000-0000-00003F730000}"/>
    <cellStyle name="Currency [0] 10848" xfId="20214" hidden="1" xr:uid="{00000000-0005-0000-0000-000040730000}"/>
    <cellStyle name="Currency [0] 10848" xfId="49601" hidden="1" xr:uid="{00000000-0005-0000-0000-000041730000}"/>
    <cellStyle name="Currency [0] 10849" xfId="20219" hidden="1" xr:uid="{00000000-0005-0000-0000-000042730000}"/>
    <cellStyle name="Currency [0] 10849" xfId="49606" hidden="1" xr:uid="{00000000-0005-0000-0000-000043730000}"/>
    <cellStyle name="Currency [0] 1085" xfId="3169" hidden="1" xr:uid="{00000000-0005-0000-0000-000044730000}"/>
    <cellStyle name="Currency [0] 1085" xfId="32558" hidden="1" xr:uid="{00000000-0005-0000-0000-000045730000}"/>
    <cellStyle name="Currency [0] 10850" xfId="20198" hidden="1" xr:uid="{00000000-0005-0000-0000-000046730000}"/>
    <cellStyle name="Currency [0] 10850" xfId="49585" hidden="1" xr:uid="{00000000-0005-0000-0000-000047730000}"/>
    <cellStyle name="Currency [0] 10851" xfId="20209" hidden="1" xr:uid="{00000000-0005-0000-0000-000048730000}"/>
    <cellStyle name="Currency [0] 10851" xfId="49596" hidden="1" xr:uid="{00000000-0005-0000-0000-000049730000}"/>
    <cellStyle name="Currency [0] 10852" xfId="20223" hidden="1" xr:uid="{00000000-0005-0000-0000-00004A730000}"/>
    <cellStyle name="Currency [0] 10852" xfId="49610" hidden="1" xr:uid="{00000000-0005-0000-0000-00004B730000}"/>
    <cellStyle name="Currency [0] 10853" xfId="20225" hidden="1" xr:uid="{00000000-0005-0000-0000-00004C730000}"/>
    <cellStyle name="Currency [0] 10853" xfId="49612" hidden="1" xr:uid="{00000000-0005-0000-0000-00004D730000}"/>
    <cellStyle name="Currency [0] 10854" xfId="20208" hidden="1" xr:uid="{00000000-0005-0000-0000-00004E730000}"/>
    <cellStyle name="Currency [0] 10854" xfId="49595" hidden="1" xr:uid="{00000000-0005-0000-0000-00004F730000}"/>
    <cellStyle name="Currency [0] 10855" xfId="20182" hidden="1" xr:uid="{00000000-0005-0000-0000-000050730000}"/>
    <cellStyle name="Currency [0] 10855" xfId="49569" hidden="1" xr:uid="{00000000-0005-0000-0000-000051730000}"/>
    <cellStyle name="Currency [0] 10856" xfId="20236" hidden="1" xr:uid="{00000000-0005-0000-0000-000052730000}"/>
    <cellStyle name="Currency [0] 10856" xfId="49623" hidden="1" xr:uid="{00000000-0005-0000-0000-000053730000}"/>
    <cellStyle name="Currency [0] 10857" xfId="20245" hidden="1" xr:uid="{00000000-0005-0000-0000-000054730000}"/>
    <cellStyle name="Currency [0] 10857" xfId="49632" hidden="1" xr:uid="{00000000-0005-0000-0000-000055730000}"/>
    <cellStyle name="Currency [0] 10858" xfId="20256" hidden="1" xr:uid="{00000000-0005-0000-0000-000056730000}"/>
    <cellStyle name="Currency [0] 10858" xfId="49643" hidden="1" xr:uid="{00000000-0005-0000-0000-000057730000}"/>
    <cellStyle name="Currency [0] 10859" xfId="20262" hidden="1" xr:uid="{00000000-0005-0000-0000-000058730000}"/>
    <cellStyle name="Currency [0] 10859" xfId="49649" hidden="1" xr:uid="{00000000-0005-0000-0000-000059730000}"/>
    <cellStyle name="Currency [0] 1086" xfId="3519" hidden="1" xr:uid="{00000000-0005-0000-0000-00005A730000}"/>
    <cellStyle name="Currency [0] 1086" xfId="32908" hidden="1" xr:uid="{00000000-0005-0000-0000-00005B730000}"/>
    <cellStyle name="Currency [0] 10860" xfId="20234" hidden="1" xr:uid="{00000000-0005-0000-0000-00005C730000}"/>
    <cellStyle name="Currency [0] 10860" xfId="49621" hidden="1" xr:uid="{00000000-0005-0000-0000-00005D730000}"/>
    <cellStyle name="Currency [0] 10861" xfId="20252" hidden="1" xr:uid="{00000000-0005-0000-0000-00005E730000}"/>
    <cellStyle name="Currency [0] 10861" xfId="49639" hidden="1" xr:uid="{00000000-0005-0000-0000-00005F730000}"/>
    <cellStyle name="Currency [0] 10862" xfId="20274" hidden="1" xr:uid="{00000000-0005-0000-0000-000060730000}"/>
    <cellStyle name="Currency [0] 10862" xfId="49661" hidden="1" xr:uid="{00000000-0005-0000-0000-000061730000}"/>
    <cellStyle name="Currency [0] 10863" xfId="20276" hidden="1" xr:uid="{00000000-0005-0000-0000-000062730000}"/>
    <cellStyle name="Currency [0] 10863" xfId="49663" hidden="1" xr:uid="{00000000-0005-0000-0000-000063730000}"/>
    <cellStyle name="Currency [0] 10864" xfId="20204" hidden="1" xr:uid="{00000000-0005-0000-0000-000064730000}"/>
    <cellStyle name="Currency [0] 10864" xfId="49591" hidden="1" xr:uid="{00000000-0005-0000-0000-000065730000}"/>
    <cellStyle name="Currency [0] 10865" xfId="20188" hidden="1" xr:uid="{00000000-0005-0000-0000-000066730000}"/>
    <cellStyle name="Currency [0] 10865" xfId="49575" hidden="1" xr:uid="{00000000-0005-0000-0000-000067730000}"/>
    <cellStyle name="Currency [0] 10866" xfId="20248" hidden="1" xr:uid="{00000000-0005-0000-0000-000068730000}"/>
    <cellStyle name="Currency [0] 10866" xfId="49635" hidden="1" xr:uid="{00000000-0005-0000-0000-000069730000}"/>
    <cellStyle name="Currency [0] 10867" xfId="20193" hidden="1" xr:uid="{00000000-0005-0000-0000-00006A730000}"/>
    <cellStyle name="Currency [0] 10867" xfId="49580" hidden="1" xr:uid="{00000000-0005-0000-0000-00006B730000}"/>
    <cellStyle name="Currency [0] 10868" xfId="20237" hidden="1" xr:uid="{00000000-0005-0000-0000-00006C730000}"/>
    <cellStyle name="Currency [0] 10868" xfId="49624" hidden="1" xr:uid="{00000000-0005-0000-0000-00006D730000}"/>
    <cellStyle name="Currency [0] 10869" xfId="20281" hidden="1" xr:uid="{00000000-0005-0000-0000-00006E730000}"/>
    <cellStyle name="Currency [0] 10869" xfId="49668" hidden="1" xr:uid="{00000000-0005-0000-0000-00006F730000}"/>
    <cellStyle name="Currency [0] 1087" xfId="3523" hidden="1" xr:uid="{00000000-0005-0000-0000-000070730000}"/>
    <cellStyle name="Currency [0] 1087" xfId="32912" hidden="1" xr:uid="{00000000-0005-0000-0000-000071730000}"/>
    <cellStyle name="Currency [0] 10870" xfId="20249" hidden="1" xr:uid="{00000000-0005-0000-0000-000072730000}"/>
    <cellStyle name="Currency [0] 10870" xfId="49636" hidden="1" xr:uid="{00000000-0005-0000-0000-000073730000}"/>
    <cellStyle name="Currency [0] 10871" xfId="20257" hidden="1" xr:uid="{00000000-0005-0000-0000-000074730000}"/>
    <cellStyle name="Currency [0] 10871" xfId="49644" hidden="1" xr:uid="{00000000-0005-0000-0000-000075730000}"/>
    <cellStyle name="Currency [0] 10872" xfId="20293" hidden="1" xr:uid="{00000000-0005-0000-0000-000076730000}"/>
    <cellStyle name="Currency [0] 10872" xfId="49680" hidden="1" xr:uid="{00000000-0005-0000-0000-000077730000}"/>
    <cellStyle name="Currency [0] 10873" xfId="20295" hidden="1" xr:uid="{00000000-0005-0000-0000-000078730000}"/>
    <cellStyle name="Currency [0] 10873" xfId="49682" hidden="1" xr:uid="{00000000-0005-0000-0000-000079730000}"/>
    <cellStyle name="Currency [0] 10874" xfId="20251" hidden="1" xr:uid="{00000000-0005-0000-0000-00007A730000}"/>
    <cellStyle name="Currency [0] 10874" xfId="49638" hidden="1" xr:uid="{00000000-0005-0000-0000-00007B730000}"/>
    <cellStyle name="Currency [0] 10875" xfId="20264" hidden="1" xr:uid="{00000000-0005-0000-0000-00007C730000}"/>
    <cellStyle name="Currency [0] 10875" xfId="49651" hidden="1" xr:uid="{00000000-0005-0000-0000-00007D730000}"/>
    <cellStyle name="Currency [0] 10876" xfId="20269" hidden="1" xr:uid="{00000000-0005-0000-0000-00007E730000}"/>
    <cellStyle name="Currency [0] 10876" xfId="49656" hidden="1" xr:uid="{00000000-0005-0000-0000-00007F730000}"/>
    <cellStyle name="Currency [0] 10877" xfId="20263" hidden="1" xr:uid="{00000000-0005-0000-0000-000080730000}"/>
    <cellStyle name="Currency [0] 10877" xfId="49650" hidden="1" xr:uid="{00000000-0005-0000-0000-000081730000}"/>
    <cellStyle name="Currency [0] 10878" xfId="20311" hidden="1" xr:uid="{00000000-0005-0000-0000-000082730000}"/>
    <cellStyle name="Currency [0] 10878" xfId="49698" hidden="1" xr:uid="{00000000-0005-0000-0000-000083730000}"/>
    <cellStyle name="Currency [0] 10879" xfId="20319" hidden="1" xr:uid="{00000000-0005-0000-0000-000084730000}"/>
    <cellStyle name="Currency [0] 10879" xfId="49706" hidden="1" xr:uid="{00000000-0005-0000-0000-000085730000}"/>
    <cellStyle name="Currency [0] 1088" xfId="3529" hidden="1" xr:uid="{00000000-0005-0000-0000-000086730000}"/>
    <cellStyle name="Currency [0] 1088" xfId="32918" hidden="1" xr:uid="{00000000-0005-0000-0000-000087730000}"/>
    <cellStyle name="Currency [0] 10880" xfId="20247" hidden="1" xr:uid="{00000000-0005-0000-0000-000088730000}"/>
    <cellStyle name="Currency [0] 10880" xfId="49634" hidden="1" xr:uid="{00000000-0005-0000-0000-000089730000}"/>
    <cellStyle name="Currency [0] 10881" xfId="20305" hidden="1" xr:uid="{00000000-0005-0000-0000-00008A730000}"/>
    <cellStyle name="Currency [0] 10881" xfId="49692" hidden="1" xr:uid="{00000000-0005-0000-0000-00008B730000}"/>
    <cellStyle name="Currency [0] 10882" xfId="20328" hidden="1" xr:uid="{00000000-0005-0000-0000-00008C730000}"/>
    <cellStyle name="Currency [0] 10882" xfId="49715" hidden="1" xr:uid="{00000000-0005-0000-0000-00008D730000}"/>
    <cellStyle name="Currency [0] 10883" xfId="20330" hidden="1" xr:uid="{00000000-0005-0000-0000-00008E730000}"/>
    <cellStyle name="Currency [0] 10883" xfId="49717" hidden="1" xr:uid="{00000000-0005-0000-0000-00008F730000}"/>
    <cellStyle name="Currency [0] 10884" xfId="20230" hidden="1" xr:uid="{00000000-0005-0000-0000-000090730000}"/>
    <cellStyle name="Currency [0] 10884" xfId="49617" hidden="1" xr:uid="{00000000-0005-0000-0000-000091730000}"/>
    <cellStyle name="Currency [0] 10885" xfId="20240" hidden="1" xr:uid="{00000000-0005-0000-0000-000092730000}"/>
    <cellStyle name="Currency [0] 10885" xfId="49627" hidden="1" xr:uid="{00000000-0005-0000-0000-000093730000}"/>
    <cellStyle name="Currency [0] 10886" xfId="20302" hidden="1" xr:uid="{00000000-0005-0000-0000-000094730000}"/>
    <cellStyle name="Currency [0] 10886" xfId="49689" hidden="1" xr:uid="{00000000-0005-0000-0000-000095730000}"/>
    <cellStyle name="Currency [0] 10887" xfId="20267" hidden="1" xr:uid="{00000000-0005-0000-0000-000096730000}"/>
    <cellStyle name="Currency [0] 10887" xfId="49654" hidden="1" xr:uid="{00000000-0005-0000-0000-000097730000}"/>
    <cellStyle name="Currency [0] 10888" xfId="20212" hidden="1" xr:uid="{00000000-0005-0000-0000-000098730000}"/>
    <cellStyle name="Currency [0] 10888" xfId="49599" hidden="1" xr:uid="{00000000-0005-0000-0000-000099730000}"/>
    <cellStyle name="Currency [0] 10889" xfId="20338" hidden="1" xr:uid="{00000000-0005-0000-0000-00009A730000}"/>
    <cellStyle name="Currency [0] 10889" xfId="49725" hidden="1" xr:uid="{00000000-0005-0000-0000-00009B730000}"/>
    <cellStyle name="Currency [0] 1089" xfId="3532" hidden="1" xr:uid="{00000000-0005-0000-0000-00009C730000}"/>
    <cellStyle name="Currency [0] 1089" xfId="32921" hidden="1" xr:uid="{00000000-0005-0000-0000-00009D730000}"/>
    <cellStyle name="Currency [0] 10890" xfId="20303" hidden="1" xr:uid="{00000000-0005-0000-0000-00009E730000}"/>
    <cellStyle name="Currency [0] 10890" xfId="49690" hidden="1" xr:uid="{00000000-0005-0000-0000-00009F730000}"/>
    <cellStyle name="Currency [0] 10891" xfId="20314" hidden="1" xr:uid="{00000000-0005-0000-0000-0000A0730000}"/>
    <cellStyle name="Currency [0] 10891" xfId="49701" hidden="1" xr:uid="{00000000-0005-0000-0000-0000A1730000}"/>
    <cellStyle name="Currency [0] 10892" xfId="20346" hidden="1" xr:uid="{00000000-0005-0000-0000-0000A2730000}"/>
    <cellStyle name="Currency [0] 10892" xfId="49733" hidden="1" xr:uid="{00000000-0005-0000-0000-0000A3730000}"/>
    <cellStyle name="Currency [0] 10893" xfId="20348" hidden="1" xr:uid="{00000000-0005-0000-0000-0000A4730000}"/>
    <cellStyle name="Currency [0] 10893" xfId="49735" hidden="1" xr:uid="{00000000-0005-0000-0000-0000A5730000}"/>
    <cellStyle name="Currency [0] 10894" xfId="20300" hidden="1" xr:uid="{00000000-0005-0000-0000-0000A6730000}"/>
    <cellStyle name="Currency [0] 10894" xfId="49687" hidden="1" xr:uid="{00000000-0005-0000-0000-0000A7730000}"/>
    <cellStyle name="Currency [0] 10895" xfId="20299" hidden="1" xr:uid="{00000000-0005-0000-0000-0000A8730000}"/>
    <cellStyle name="Currency [0] 10895" xfId="49686" hidden="1" xr:uid="{00000000-0005-0000-0000-0000A9730000}"/>
    <cellStyle name="Currency [0] 10896" xfId="20289" hidden="1" xr:uid="{00000000-0005-0000-0000-0000AA730000}"/>
    <cellStyle name="Currency [0] 10896" xfId="49676" hidden="1" xr:uid="{00000000-0005-0000-0000-0000AB730000}"/>
    <cellStyle name="Currency [0] 10897" xfId="20285" hidden="1" xr:uid="{00000000-0005-0000-0000-0000AC730000}"/>
    <cellStyle name="Currency [0] 10897" xfId="49672" hidden="1" xr:uid="{00000000-0005-0000-0000-0000AD730000}"/>
    <cellStyle name="Currency [0] 10898" xfId="20287" hidden="1" xr:uid="{00000000-0005-0000-0000-0000AE730000}"/>
    <cellStyle name="Currency [0] 10898" xfId="49674" hidden="1" xr:uid="{00000000-0005-0000-0000-0000AF730000}"/>
    <cellStyle name="Currency [0] 10899" xfId="20355" hidden="1" xr:uid="{00000000-0005-0000-0000-0000B0730000}"/>
    <cellStyle name="Currency [0] 10899" xfId="49742" hidden="1" xr:uid="{00000000-0005-0000-0000-0000B1730000}"/>
    <cellStyle name="Currency [0] 109" xfId="2504" hidden="1" xr:uid="{00000000-0005-0000-0000-0000B2730000}"/>
    <cellStyle name="Currency [0] 109" xfId="31893" hidden="1" xr:uid="{00000000-0005-0000-0000-0000B3730000}"/>
    <cellStyle name="Currency [0] 1090" xfId="3518" hidden="1" xr:uid="{00000000-0005-0000-0000-0000B4730000}"/>
    <cellStyle name="Currency [0] 1090" xfId="32907" hidden="1" xr:uid="{00000000-0005-0000-0000-0000B5730000}"/>
    <cellStyle name="Currency [0] 10900" xfId="20190" hidden="1" xr:uid="{00000000-0005-0000-0000-0000B6730000}"/>
    <cellStyle name="Currency [0] 10900" xfId="49577" hidden="1" xr:uid="{00000000-0005-0000-0000-0000B7730000}"/>
    <cellStyle name="Currency [0] 10901" xfId="20333" hidden="1" xr:uid="{00000000-0005-0000-0000-0000B8730000}"/>
    <cellStyle name="Currency [0] 10901" xfId="49720" hidden="1" xr:uid="{00000000-0005-0000-0000-0000B9730000}"/>
    <cellStyle name="Currency [0] 10902" xfId="20361" hidden="1" xr:uid="{00000000-0005-0000-0000-0000BA730000}"/>
    <cellStyle name="Currency [0] 10902" xfId="49748" hidden="1" xr:uid="{00000000-0005-0000-0000-0000BB730000}"/>
    <cellStyle name="Currency [0] 10903" xfId="20363" hidden="1" xr:uid="{00000000-0005-0000-0000-0000BC730000}"/>
    <cellStyle name="Currency [0] 10903" xfId="49750" hidden="1" xr:uid="{00000000-0005-0000-0000-0000BD730000}"/>
    <cellStyle name="Currency [0] 10904" xfId="20238" hidden="1" xr:uid="{00000000-0005-0000-0000-0000BE730000}"/>
    <cellStyle name="Currency [0] 10904" xfId="49625" hidden="1" xr:uid="{00000000-0005-0000-0000-0000BF730000}"/>
    <cellStyle name="Currency [0] 10905" xfId="20312" hidden="1" xr:uid="{00000000-0005-0000-0000-0000C0730000}"/>
    <cellStyle name="Currency [0] 10905" xfId="49699" hidden="1" xr:uid="{00000000-0005-0000-0000-0000C1730000}"/>
    <cellStyle name="Currency [0] 10906" xfId="20268" hidden="1" xr:uid="{00000000-0005-0000-0000-0000C2730000}"/>
    <cellStyle name="Currency [0] 10906" xfId="49655" hidden="1" xr:uid="{00000000-0005-0000-0000-0000C3730000}"/>
    <cellStyle name="Currency [0] 10907" xfId="20304" hidden="1" xr:uid="{00000000-0005-0000-0000-0000C4730000}"/>
    <cellStyle name="Currency [0] 10907" xfId="49691" hidden="1" xr:uid="{00000000-0005-0000-0000-0000C5730000}"/>
    <cellStyle name="Currency [0] 10908" xfId="20308" hidden="1" xr:uid="{00000000-0005-0000-0000-0000C6730000}"/>
    <cellStyle name="Currency [0] 10908" xfId="49695" hidden="1" xr:uid="{00000000-0005-0000-0000-0000C7730000}"/>
    <cellStyle name="Currency [0] 10909" xfId="20369" hidden="1" xr:uid="{00000000-0005-0000-0000-0000C8730000}"/>
    <cellStyle name="Currency [0] 10909" xfId="49756" hidden="1" xr:uid="{00000000-0005-0000-0000-0000C9730000}"/>
    <cellStyle name="Currency [0] 1091" xfId="3528" hidden="1" xr:uid="{00000000-0005-0000-0000-0000CA730000}"/>
    <cellStyle name="Currency [0] 1091" xfId="32917" hidden="1" xr:uid="{00000000-0005-0000-0000-0000CB730000}"/>
    <cellStyle name="Currency [0] 10910" xfId="20185" hidden="1" xr:uid="{00000000-0005-0000-0000-0000CC730000}"/>
    <cellStyle name="Currency [0] 10910" xfId="49572" hidden="1" xr:uid="{00000000-0005-0000-0000-0000CD730000}"/>
    <cellStyle name="Currency [0] 10911" xfId="20351" hidden="1" xr:uid="{00000000-0005-0000-0000-0000CE730000}"/>
    <cellStyle name="Currency [0] 10911" xfId="49738" hidden="1" xr:uid="{00000000-0005-0000-0000-0000CF730000}"/>
    <cellStyle name="Currency [0] 10912" xfId="20374" hidden="1" xr:uid="{00000000-0005-0000-0000-0000D0730000}"/>
    <cellStyle name="Currency [0] 10912" xfId="49761" hidden="1" xr:uid="{00000000-0005-0000-0000-0000D1730000}"/>
    <cellStyle name="Currency [0] 10913" xfId="20376" hidden="1" xr:uid="{00000000-0005-0000-0000-0000D2730000}"/>
    <cellStyle name="Currency [0] 10913" xfId="49763" hidden="1" xr:uid="{00000000-0005-0000-0000-0000D3730000}"/>
    <cellStyle name="Currency [0] 10914" xfId="20232" hidden="1" xr:uid="{00000000-0005-0000-0000-0000D4730000}"/>
    <cellStyle name="Currency [0] 10914" xfId="49619" hidden="1" xr:uid="{00000000-0005-0000-0000-0000D5730000}"/>
    <cellStyle name="Currency [0] 10915" xfId="20331" hidden="1" xr:uid="{00000000-0005-0000-0000-0000D6730000}"/>
    <cellStyle name="Currency [0] 10915" xfId="49718" hidden="1" xr:uid="{00000000-0005-0000-0000-0000D7730000}"/>
    <cellStyle name="Currency [0] 10916" xfId="20298" hidden="1" xr:uid="{00000000-0005-0000-0000-0000D8730000}"/>
    <cellStyle name="Currency [0] 10916" xfId="49685" hidden="1" xr:uid="{00000000-0005-0000-0000-0000D9730000}"/>
    <cellStyle name="Currency [0] 10917" xfId="20316" hidden="1" xr:uid="{00000000-0005-0000-0000-0000DA730000}"/>
    <cellStyle name="Currency [0] 10917" xfId="49703" hidden="1" xr:uid="{00000000-0005-0000-0000-0000DB730000}"/>
    <cellStyle name="Currency [0] 10918" xfId="20313" hidden="1" xr:uid="{00000000-0005-0000-0000-0000DC730000}"/>
    <cellStyle name="Currency [0] 10918" xfId="49700" hidden="1" xr:uid="{00000000-0005-0000-0000-0000DD730000}"/>
    <cellStyle name="Currency [0] 10919" xfId="20380" hidden="1" xr:uid="{00000000-0005-0000-0000-0000DE730000}"/>
    <cellStyle name="Currency [0] 10919" xfId="49767" hidden="1" xr:uid="{00000000-0005-0000-0000-0000DF730000}"/>
    <cellStyle name="Currency [0] 1092" xfId="3539" hidden="1" xr:uid="{00000000-0005-0000-0000-0000E0730000}"/>
    <cellStyle name="Currency [0] 1092" xfId="32928" hidden="1" xr:uid="{00000000-0005-0000-0000-0000E1730000}"/>
    <cellStyle name="Currency [0] 10920" xfId="20265" hidden="1" xr:uid="{00000000-0005-0000-0000-0000E2730000}"/>
    <cellStyle name="Currency [0] 10920" xfId="49652" hidden="1" xr:uid="{00000000-0005-0000-0000-0000E3730000}"/>
    <cellStyle name="Currency [0] 10921" xfId="20365" hidden="1" xr:uid="{00000000-0005-0000-0000-0000E4730000}"/>
    <cellStyle name="Currency [0] 10921" xfId="49752" hidden="1" xr:uid="{00000000-0005-0000-0000-0000E5730000}"/>
    <cellStyle name="Currency [0] 10922" xfId="20387" hidden="1" xr:uid="{00000000-0005-0000-0000-0000E6730000}"/>
    <cellStyle name="Currency [0] 10922" xfId="49774" hidden="1" xr:uid="{00000000-0005-0000-0000-0000E7730000}"/>
    <cellStyle name="Currency [0] 10923" xfId="20389" hidden="1" xr:uid="{00000000-0005-0000-0000-0000E8730000}"/>
    <cellStyle name="Currency [0] 10923" xfId="49776" hidden="1" xr:uid="{00000000-0005-0000-0000-0000E9730000}"/>
    <cellStyle name="Currency [0] 10924" xfId="20317" hidden="1" xr:uid="{00000000-0005-0000-0000-0000EA730000}"/>
    <cellStyle name="Currency [0] 10924" xfId="49704" hidden="1" xr:uid="{00000000-0005-0000-0000-0000EB730000}"/>
    <cellStyle name="Currency [0] 10925" xfId="20349" hidden="1" xr:uid="{00000000-0005-0000-0000-0000EC730000}"/>
    <cellStyle name="Currency [0] 10925" xfId="49736" hidden="1" xr:uid="{00000000-0005-0000-0000-0000ED730000}"/>
    <cellStyle name="Currency [0] 10926" xfId="20201" hidden="1" xr:uid="{00000000-0005-0000-0000-0000EE730000}"/>
    <cellStyle name="Currency [0] 10926" xfId="49588" hidden="1" xr:uid="{00000000-0005-0000-0000-0000EF730000}"/>
    <cellStyle name="Currency [0] 10927" xfId="20335" hidden="1" xr:uid="{00000000-0005-0000-0000-0000F0730000}"/>
    <cellStyle name="Currency [0] 10927" xfId="49722" hidden="1" xr:uid="{00000000-0005-0000-0000-0000F1730000}"/>
    <cellStyle name="Currency [0] 10928" xfId="20332" hidden="1" xr:uid="{00000000-0005-0000-0000-0000F2730000}"/>
    <cellStyle name="Currency [0] 10928" xfId="49719" hidden="1" xr:uid="{00000000-0005-0000-0000-0000F3730000}"/>
    <cellStyle name="Currency [0] 10929" xfId="20393" hidden="1" xr:uid="{00000000-0005-0000-0000-0000F4730000}"/>
    <cellStyle name="Currency [0] 10929" xfId="49780" hidden="1" xr:uid="{00000000-0005-0000-0000-0000F5730000}"/>
    <cellStyle name="Currency [0] 1093" xfId="3540" hidden="1" xr:uid="{00000000-0005-0000-0000-0000F6730000}"/>
    <cellStyle name="Currency [0] 1093" xfId="32929" hidden="1" xr:uid="{00000000-0005-0000-0000-0000F7730000}"/>
    <cellStyle name="Currency [0] 10930" xfId="20228" hidden="1" xr:uid="{00000000-0005-0000-0000-0000F8730000}"/>
    <cellStyle name="Currency [0] 10930" xfId="49615" hidden="1" xr:uid="{00000000-0005-0000-0000-0000F9730000}"/>
    <cellStyle name="Currency [0] 10931" xfId="20377" hidden="1" xr:uid="{00000000-0005-0000-0000-0000FA730000}"/>
    <cellStyle name="Currency [0] 10931" xfId="49764" hidden="1" xr:uid="{00000000-0005-0000-0000-0000FB730000}"/>
    <cellStyle name="Currency [0] 10932" xfId="20397" hidden="1" xr:uid="{00000000-0005-0000-0000-0000FC730000}"/>
    <cellStyle name="Currency [0] 10932" xfId="49784" hidden="1" xr:uid="{00000000-0005-0000-0000-0000FD730000}"/>
    <cellStyle name="Currency [0] 10933" xfId="20399" hidden="1" xr:uid="{00000000-0005-0000-0000-0000FE730000}"/>
    <cellStyle name="Currency [0] 10933" xfId="49786" hidden="1" xr:uid="{00000000-0005-0000-0000-0000FF730000}"/>
    <cellStyle name="Currency [0] 10934" xfId="20336" hidden="1" xr:uid="{00000000-0005-0000-0000-000000740000}"/>
    <cellStyle name="Currency [0] 10934" xfId="49723" hidden="1" xr:uid="{00000000-0005-0000-0000-000001740000}"/>
    <cellStyle name="Currency [0] 10935" xfId="20364" hidden="1" xr:uid="{00000000-0005-0000-0000-000002740000}"/>
    <cellStyle name="Currency [0] 10935" xfId="49751" hidden="1" xr:uid="{00000000-0005-0000-0000-000003740000}"/>
    <cellStyle name="Currency [0] 10936" xfId="20324" hidden="1" xr:uid="{00000000-0005-0000-0000-000004740000}"/>
    <cellStyle name="Currency [0] 10936" xfId="49711" hidden="1" xr:uid="{00000000-0005-0000-0000-000005740000}"/>
    <cellStyle name="Currency [0] 10937" xfId="20353" hidden="1" xr:uid="{00000000-0005-0000-0000-000006740000}"/>
    <cellStyle name="Currency [0] 10937" xfId="49740" hidden="1" xr:uid="{00000000-0005-0000-0000-000007740000}"/>
    <cellStyle name="Currency [0] 10938" xfId="20350" hidden="1" xr:uid="{00000000-0005-0000-0000-000008740000}"/>
    <cellStyle name="Currency [0] 10938" xfId="49737" hidden="1" xr:uid="{00000000-0005-0000-0000-000009740000}"/>
    <cellStyle name="Currency [0] 10939" xfId="20403" hidden="1" xr:uid="{00000000-0005-0000-0000-00000A740000}"/>
    <cellStyle name="Currency [0] 10939" xfId="49790" hidden="1" xr:uid="{00000000-0005-0000-0000-00000B740000}"/>
    <cellStyle name="Currency [0] 1094" xfId="3505" hidden="1" xr:uid="{00000000-0005-0000-0000-00000C740000}"/>
    <cellStyle name="Currency [0] 1094" xfId="32894" hidden="1" xr:uid="{00000000-0005-0000-0000-00000D740000}"/>
    <cellStyle name="Currency [0] 10940" xfId="20231" hidden="1" xr:uid="{00000000-0005-0000-0000-00000E740000}"/>
    <cellStyle name="Currency [0] 10940" xfId="49618" hidden="1" xr:uid="{00000000-0005-0000-0000-00000F740000}"/>
    <cellStyle name="Currency [0] 10941" xfId="20390" hidden="1" xr:uid="{00000000-0005-0000-0000-000010740000}"/>
    <cellStyle name="Currency [0] 10941" xfId="49777" hidden="1" xr:uid="{00000000-0005-0000-0000-000011740000}"/>
    <cellStyle name="Currency [0] 10942" xfId="20407" hidden="1" xr:uid="{00000000-0005-0000-0000-000012740000}"/>
    <cellStyle name="Currency [0] 10942" xfId="49794" hidden="1" xr:uid="{00000000-0005-0000-0000-000013740000}"/>
    <cellStyle name="Currency [0] 10943" xfId="20409" hidden="1" xr:uid="{00000000-0005-0000-0000-000014740000}"/>
    <cellStyle name="Currency [0] 10943" xfId="49796" hidden="1" xr:uid="{00000000-0005-0000-0000-000015740000}"/>
    <cellStyle name="Currency [0] 10944" xfId="20290" hidden="1" xr:uid="{00000000-0005-0000-0000-000016740000}"/>
    <cellStyle name="Currency [0] 10944" xfId="49677" hidden="1" xr:uid="{00000000-0005-0000-0000-000017740000}"/>
    <cellStyle name="Currency [0] 10945" xfId="20326" hidden="1" xr:uid="{00000000-0005-0000-0000-000018740000}"/>
    <cellStyle name="Currency [0] 10945" xfId="49713" hidden="1" xr:uid="{00000000-0005-0000-0000-000019740000}"/>
    <cellStyle name="Currency [0] 10946" xfId="20395" hidden="1" xr:uid="{00000000-0005-0000-0000-00001A740000}"/>
    <cellStyle name="Currency [0] 10946" xfId="49782" hidden="1" xr:uid="{00000000-0005-0000-0000-00001B740000}"/>
    <cellStyle name="Currency [0] 10947" xfId="20383" hidden="1" xr:uid="{00000000-0005-0000-0000-00001C740000}"/>
    <cellStyle name="Currency [0] 10947" xfId="49770" hidden="1" xr:uid="{00000000-0005-0000-0000-00001D740000}"/>
    <cellStyle name="Currency [0] 10948" xfId="20400" hidden="1" xr:uid="{00000000-0005-0000-0000-00001E740000}"/>
    <cellStyle name="Currency [0] 10948" xfId="49787" hidden="1" xr:uid="{00000000-0005-0000-0000-00001F740000}"/>
    <cellStyle name="Currency [0] 10949" xfId="20411" hidden="1" xr:uid="{00000000-0005-0000-0000-000020740000}"/>
    <cellStyle name="Currency [0] 10949" xfId="49798" hidden="1" xr:uid="{00000000-0005-0000-0000-000021740000}"/>
    <cellStyle name="Currency [0] 1095" xfId="3151" hidden="1" xr:uid="{00000000-0005-0000-0000-000022740000}"/>
    <cellStyle name="Currency [0] 1095" xfId="32540" hidden="1" xr:uid="{00000000-0005-0000-0000-000023740000}"/>
    <cellStyle name="Currency [0] 10950" xfId="20259" hidden="1" xr:uid="{00000000-0005-0000-0000-000024740000}"/>
    <cellStyle name="Currency [0] 10950" xfId="49646" hidden="1" xr:uid="{00000000-0005-0000-0000-000025740000}"/>
    <cellStyle name="Currency [0] 10951" xfId="20323" hidden="1" xr:uid="{00000000-0005-0000-0000-000026740000}"/>
    <cellStyle name="Currency [0] 10951" xfId="49710" hidden="1" xr:uid="{00000000-0005-0000-0000-000027740000}"/>
    <cellStyle name="Currency [0] 10952" xfId="20415" hidden="1" xr:uid="{00000000-0005-0000-0000-000028740000}"/>
    <cellStyle name="Currency [0] 10952" xfId="49802" hidden="1" xr:uid="{00000000-0005-0000-0000-000029740000}"/>
    <cellStyle name="Currency [0] 10953" xfId="20417" hidden="1" xr:uid="{00000000-0005-0000-0000-00002A740000}"/>
    <cellStyle name="Currency [0] 10953" xfId="49804" hidden="1" xr:uid="{00000000-0005-0000-0000-00002B740000}"/>
    <cellStyle name="Currency [0] 10954" xfId="20372" hidden="1" xr:uid="{00000000-0005-0000-0000-00002C740000}"/>
    <cellStyle name="Currency [0] 10954" xfId="49759" hidden="1" xr:uid="{00000000-0005-0000-0000-00002D740000}"/>
    <cellStyle name="Currency [0] 10955" xfId="20384" hidden="1" xr:uid="{00000000-0005-0000-0000-00002E740000}"/>
    <cellStyle name="Currency [0] 10955" xfId="49771" hidden="1" xr:uid="{00000000-0005-0000-0000-00002F740000}"/>
    <cellStyle name="Currency [0] 10956" xfId="20412" hidden="1" xr:uid="{00000000-0005-0000-0000-000030740000}"/>
    <cellStyle name="Currency [0] 10956" xfId="49799" hidden="1" xr:uid="{00000000-0005-0000-0000-000031740000}"/>
    <cellStyle name="Currency [0] 10957" xfId="20385" hidden="1" xr:uid="{00000000-0005-0000-0000-000032740000}"/>
    <cellStyle name="Currency [0] 10957" xfId="49772" hidden="1" xr:uid="{00000000-0005-0000-0000-000033740000}"/>
    <cellStyle name="Currency [0] 10958" xfId="20418" hidden="1" xr:uid="{00000000-0005-0000-0000-000034740000}"/>
    <cellStyle name="Currency [0] 10958" xfId="49805" hidden="1" xr:uid="{00000000-0005-0000-0000-000035740000}"/>
    <cellStyle name="Currency [0] 10959" xfId="20420" hidden="1" xr:uid="{00000000-0005-0000-0000-000036740000}"/>
    <cellStyle name="Currency [0] 10959" xfId="49807" hidden="1" xr:uid="{00000000-0005-0000-0000-000037740000}"/>
    <cellStyle name="Currency [0] 1096" xfId="3525" hidden="1" xr:uid="{00000000-0005-0000-0000-000038740000}"/>
    <cellStyle name="Currency [0] 1096" xfId="32914" hidden="1" xr:uid="{00000000-0005-0000-0000-000039740000}"/>
    <cellStyle name="Currency [0] 10960" xfId="20413" hidden="1" xr:uid="{00000000-0005-0000-0000-00003A740000}"/>
    <cellStyle name="Currency [0] 10960" xfId="49800" hidden="1" xr:uid="{00000000-0005-0000-0000-00003B740000}"/>
    <cellStyle name="Currency [0] 10961" xfId="20359" hidden="1" xr:uid="{00000000-0005-0000-0000-00003C740000}"/>
    <cellStyle name="Currency [0] 10961" xfId="49746" hidden="1" xr:uid="{00000000-0005-0000-0000-00003D740000}"/>
    <cellStyle name="Currency [0] 10962" xfId="20423" hidden="1" xr:uid="{00000000-0005-0000-0000-00003E740000}"/>
    <cellStyle name="Currency [0] 10962" xfId="49810" hidden="1" xr:uid="{00000000-0005-0000-0000-00003F740000}"/>
    <cellStyle name="Currency [0] 10963" xfId="20425" hidden="1" xr:uid="{00000000-0005-0000-0000-000040740000}"/>
    <cellStyle name="Currency [0] 10963" xfId="49812" hidden="1" xr:uid="{00000000-0005-0000-0000-000041740000}"/>
    <cellStyle name="Currency [0] 10964" xfId="20142" hidden="1" xr:uid="{00000000-0005-0000-0000-000042740000}"/>
    <cellStyle name="Currency [0] 10964" xfId="49529" hidden="1" xr:uid="{00000000-0005-0000-0000-000043740000}"/>
    <cellStyle name="Currency [0] 10965" xfId="20164" hidden="1" xr:uid="{00000000-0005-0000-0000-000044740000}"/>
    <cellStyle name="Currency [0] 10965" xfId="49551" hidden="1" xr:uid="{00000000-0005-0000-0000-000045740000}"/>
    <cellStyle name="Currency [0] 10966" xfId="20429" hidden="1" xr:uid="{00000000-0005-0000-0000-000046740000}"/>
    <cellStyle name="Currency [0] 10966" xfId="49816" hidden="1" xr:uid="{00000000-0005-0000-0000-000047740000}"/>
    <cellStyle name="Currency [0] 10967" xfId="20436" hidden="1" xr:uid="{00000000-0005-0000-0000-000048740000}"/>
    <cellStyle name="Currency [0] 10967" xfId="49823" hidden="1" xr:uid="{00000000-0005-0000-0000-000049740000}"/>
    <cellStyle name="Currency [0] 10968" xfId="20438" hidden="1" xr:uid="{00000000-0005-0000-0000-00004A740000}"/>
    <cellStyle name="Currency [0] 10968" xfId="49825" hidden="1" xr:uid="{00000000-0005-0000-0000-00004B740000}"/>
    <cellStyle name="Currency [0] 10969" xfId="20129" hidden="1" xr:uid="{00000000-0005-0000-0000-00004C740000}"/>
    <cellStyle name="Currency [0] 10969" xfId="49516" hidden="1" xr:uid="{00000000-0005-0000-0000-00004D740000}"/>
    <cellStyle name="Currency [0] 1097" xfId="3141" hidden="1" xr:uid="{00000000-0005-0000-0000-00004E740000}"/>
    <cellStyle name="Currency [0] 1097" xfId="32530" hidden="1" xr:uid="{00000000-0005-0000-0000-00004F740000}"/>
    <cellStyle name="Currency [0] 10970" xfId="20432" hidden="1" xr:uid="{00000000-0005-0000-0000-000050740000}"/>
    <cellStyle name="Currency [0] 10970" xfId="49819" hidden="1" xr:uid="{00000000-0005-0000-0000-000051740000}"/>
    <cellStyle name="Currency [0] 10971" xfId="20441" hidden="1" xr:uid="{00000000-0005-0000-0000-000052740000}"/>
    <cellStyle name="Currency [0] 10971" xfId="49828" hidden="1" xr:uid="{00000000-0005-0000-0000-000053740000}"/>
    <cellStyle name="Currency [0] 10972" xfId="20443" hidden="1" xr:uid="{00000000-0005-0000-0000-000054740000}"/>
    <cellStyle name="Currency [0] 10972" xfId="49830" hidden="1" xr:uid="{00000000-0005-0000-0000-000055740000}"/>
    <cellStyle name="Currency [0] 10973" xfId="20431" hidden="1" xr:uid="{00000000-0005-0000-0000-000056740000}"/>
    <cellStyle name="Currency [0] 10973" xfId="49818" hidden="1" xr:uid="{00000000-0005-0000-0000-000057740000}"/>
    <cellStyle name="Currency [0] 10974" xfId="20141" hidden="1" xr:uid="{00000000-0005-0000-0000-000058740000}"/>
    <cellStyle name="Currency [0] 10974" xfId="49528" hidden="1" xr:uid="{00000000-0005-0000-0000-000059740000}"/>
    <cellStyle name="Currency [0] 10975" xfId="20454" hidden="1" xr:uid="{00000000-0005-0000-0000-00005A740000}"/>
    <cellStyle name="Currency [0] 10975" xfId="49841" hidden="1" xr:uid="{00000000-0005-0000-0000-00005B740000}"/>
    <cellStyle name="Currency [0] 10976" xfId="20463" hidden="1" xr:uid="{00000000-0005-0000-0000-00005C740000}"/>
    <cellStyle name="Currency [0] 10976" xfId="49850" hidden="1" xr:uid="{00000000-0005-0000-0000-00005D740000}"/>
    <cellStyle name="Currency [0] 10977" xfId="20474" hidden="1" xr:uid="{00000000-0005-0000-0000-00005E740000}"/>
    <cellStyle name="Currency [0] 10977" xfId="49861" hidden="1" xr:uid="{00000000-0005-0000-0000-00005F740000}"/>
    <cellStyle name="Currency [0] 10978" xfId="20480" hidden="1" xr:uid="{00000000-0005-0000-0000-000060740000}"/>
    <cellStyle name="Currency [0] 10978" xfId="49867" hidden="1" xr:uid="{00000000-0005-0000-0000-000061740000}"/>
    <cellStyle name="Currency [0] 10979" xfId="20452" hidden="1" xr:uid="{00000000-0005-0000-0000-000062740000}"/>
    <cellStyle name="Currency [0] 10979" xfId="49839" hidden="1" xr:uid="{00000000-0005-0000-0000-000063740000}"/>
    <cellStyle name="Currency [0] 1098" xfId="3520" hidden="1" xr:uid="{00000000-0005-0000-0000-000064740000}"/>
    <cellStyle name="Currency [0] 1098" xfId="32909" hidden="1" xr:uid="{00000000-0005-0000-0000-000065740000}"/>
    <cellStyle name="Currency [0] 10980" xfId="20470" hidden="1" xr:uid="{00000000-0005-0000-0000-000066740000}"/>
    <cellStyle name="Currency [0] 10980" xfId="49857" hidden="1" xr:uid="{00000000-0005-0000-0000-000067740000}"/>
    <cellStyle name="Currency [0] 10981" xfId="20492" hidden="1" xr:uid="{00000000-0005-0000-0000-000068740000}"/>
    <cellStyle name="Currency [0] 10981" xfId="49879" hidden="1" xr:uid="{00000000-0005-0000-0000-000069740000}"/>
    <cellStyle name="Currency [0] 10982" xfId="20494" hidden="1" xr:uid="{00000000-0005-0000-0000-00006A740000}"/>
    <cellStyle name="Currency [0] 10982" xfId="49881" hidden="1" xr:uid="{00000000-0005-0000-0000-00006B740000}"/>
    <cellStyle name="Currency [0] 10983" xfId="20426" hidden="1" xr:uid="{00000000-0005-0000-0000-00006C740000}"/>
    <cellStyle name="Currency [0] 10983" xfId="49813" hidden="1" xr:uid="{00000000-0005-0000-0000-00006D740000}"/>
    <cellStyle name="Currency [0] 10984" xfId="20137" hidden="1" xr:uid="{00000000-0005-0000-0000-00006E740000}"/>
    <cellStyle name="Currency [0] 10984" xfId="49524" hidden="1" xr:uid="{00000000-0005-0000-0000-00006F740000}"/>
    <cellStyle name="Currency [0] 10985" xfId="20466" hidden="1" xr:uid="{00000000-0005-0000-0000-000070740000}"/>
    <cellStyle name="Currency [0] 10985" xfId="49853" hidden="1" xr:uid="{00000000-0005-0000-0000-000071740000}"/>
    <cellStyle name="Currency [0] 10986" xfId="20133" hidden="1" xr:uid="{00000000-0005-0000-0000-000072740000}"/>
    <cellStyle name="Currency [0] 10986" xfId="49520" hidden="1" xr:uid="{00000000-0005-0000-0000-000073740000}"/>
    <cellStyle name="Currency [0] 10987" xfId="20455" hidden="1" xr:uid="{00000000-0005-0000-0000-000074740000}"/>
    <cellStyle name="Currency [0] 10987" xfId="49842" hidden="1" xr:uid="{00000000-0005-0000-0000-000075740000}"/>
    <cellStyle name="Currency [0] 10988" xfId="20499" hidden="1" xr:uid="{00000000-0005-0000-0000-000076740000}"/>
    <cellStyle name="Currency [0] 10988" xfId="49886" hidden="1" xr:uid="{00000000-0005-0000-0000-000077740000}"/>
    <cellStyle name="Currency [0] 10989" xfId="20467" hidden="1" xr:uid="{00000000-0005-0000-0000-000078740000}"/>
    <cellStyle name="Currency [0] 10989" xfId="49854" hidden="1" xr:uid="{00000000-0005-0000-0000-000079740000}"/>
    <cellStyle name="Currency [0] 1099" xfId="3541" hidden="1" xr:uid="{00000000-0005-0000-0000-00007A740000}"/>
    <cellStyle name="Currency [0] 1099" xfId="32930" hidden="1" xr:uid="{00000000-0005-0000-0000-00007B740000}"/>
    <cellStyle name="Currency [0] 10990" xfId="20475" hidden="1" xr:uid="{00000000-0005-0000-0000-00007C740000}"/>
    <cellStyle name="Currency [0] 10990" xfId="49862" hidden="1" xr:uid="{00000000-0005-0000-0000-00007D740000}"/>
    <cellStyle name="Currency [0] 10991" xfId="20511" hidden="1" xr:uid="{00000000-0005-0000-0000-00007E740000}"/>
    <cellStyle name="Currency [0] 10991" xfId="49898" hidden="1" xr:uid="{00000000-0005-0000-0000-00007F740000}"/>
    <cellStyle name="Currency [0] 10992" xfId="20513" hidden="1" xr:uid="{00000000-0005-0000-0000-000080740000}"/>
    <cellStyle name="Currency [0] 10992" xfId="49900" hidden="1" xr:uid="{00000000-0005-0000-0000-000081740000}"/>
    <cellStyle name="Currency [0] 10993" xfId="20469" hidden="1" xr:uid="{00000000-0005-0000-0000-000082740000}"/>
    <cellStyle name="Currency [0] 10993" xfId="49856" hidden="1" xr:uid="{00000000-0005-0000-0000-000083740000}"/>
    <cellStyle name="Currency [0] 10994" xfId="20482" hidden="1" xr:uid="{00000000-0005-0000-0000-000084740000}"/>
    <cellStyle name="Currency [0] 10994" xfId="49869" hidden="1" xr:uid="{00000000-0005-0000-0000-000085740000}"/>
    <cellStyle name="Currency [0] 10995" xfId="20487" hidden="1" xr:uid="{00000000-0005-0000-0000-000086740000}"/>
    <cellStyle name="Currency [0] 10995" xfId="49874" hidden="1" xr:uid="{00000000-0005-0000-0000-000087740000}"/>
    <cellStyle name="Currency [0] 10996" xfId="20481" hidden="1" xr:uid="{00000000-0005-0000-0000-000088740000}"/>
    <cellStyle name="Currency [0] 10996" xfId="49868" hidden="1" xr:uid="{00000000-0005-0000-0000-000089740000}"/>
    <cellStyle name="Currency [0] 10997" xfId="20529" hidden="1" xr:uid="{00000000-0005-0000-0000-00008A740000}"/>
    <cellStyle name="Currency [0] 10997" xfId="49916" hidden="1" xr:uid="{00000000-0005-0000-0000-00008B740000}"/>
    <cellStyle name="Currency [0] 10998" xfId="20537" hidden="1" xr:uid="{00000000-0005-0000-0000-00008C740000}"/>
    <cellStyle name="Currency [0] 10998" xfId="49924" hidden="1" xr:uid="{00000000-0005-0000-0000-00008D740000}"/>
    <cellStyle name="Currency [0] 10999" xfId="20465" hidden="1" xr:uid="{00000000-0005-0000-0000-00008E740000}"/>
    <cellStyle name="Currency [0] 10999" xfId="49852" hidden="1" xr:uid="{00000000-0005-0000-0000-00008F740000}"/>
    <cellStyle name="Currency [0] 11" xfId="128" hidden="1" xr:uid="{00000000-0005-0000-0000-000090740000}"/>
    <cellStyle name="Currency [0] 11" xfId="476" hidden="1" xr:uid="{00000000-0005-0000-0000-000094740000}"/>
    <cellStyle name="Currency [0] 11" xfId="641" hidden="1" xr:uid="{00000000-0005-0000-0000-000095740000}"/>
    <cellStyle name="Currency [0] 11" xfId="87" hidden="1" xr:uid="{00000000-0005-0000-0000-000093740000}"/>
    <cellStyle name="Currency [0] 11" xfId="293" hidden="1" xr:uid="{00000000-0005-0000-0000-000091740000}"/>
    <cellStyle name="Currency [0] 11" xfId="251" hidden="1" xr:uid="{00000000-0005-0000-0000-000092740000}"/>
    <cellStyle name="Currency [0] 11" xfId="599" hidden="1" xr:uid="{00000000-0005-0000-0000-000096740000}"/>
    <cellStyle name="Currency [0] 11" xfId="979" hidden="1" xr:uid="{00000000-0005-0000-0000-000099740000}"/>
    <cellStyle name="Currency [0] 11" xfId="937" hidden="1" xr:uid="{00000000-0005-0000-0000-00009A740000}"/>
    <cellStyle name="Currency [0] 11" xfId="773" hidden="1" xr:uid="{00000000-0005-0000-0000-00009B740000}"/>
    <cellStyle name="Currency [0] 11" xfId="1156" hidden="1" xr:uid="{00000000-0005-0000-0000-00009C740000}"/>
    <cellStyle name="Currency [0] 11" xfId="1321" hidden="1" xr:uid="{00000000-0005-0000-0000-00009D740000}"/>
    <cellStyle name="Currency [0] 11" xfId="1279" hidden="1" xr:uid="{00000000-0005-0000-0000-00009E740000}"/>
    <cellStyle name="Currency [0] 11" xfId="1115" hidden="1" xr:uid="{00000000-0005-0000-0000-00009F740000}"/>
    <cellStyle name="Currency [0] 11" xfId="1484" hidden="1" xr:uid="{00000000-0005-0000-0000-0000A0740000}"/>
    <cellStyle name="Currency [0] 11" xfId="1649" hidden="1" xr:uid="{00000000-0005-0000-0000-0000A1740000}"/>
    <cellStyle name="Currency [0] 11" xfId="61690" hidden="1" xr:uid="{00000000-0005-0000-0000-0000B4740000}"/>
    <cellStyle name="Currency [0] 11" xfId="61772" hidden="1" xr:uid="{00000000-0005-0000-0000-0000B5740000}"/>
    <cellStyle name="Currency [0] 11" xfId="1607" hidden="1" xr:uid="{00000000-0005-0000-0000-0000A2740000}"/>
    <cellStyle name="Currency [0] 11" xfId="1935" hidden="1" xr:uid="{00000000-0005-0000-0000-0000A6740000}"/>
    <cellStyle name="Currency [0] 11" xfId="1771" hidden="1" xr:uid="{00000000-0005-0000-0000-0000A7740000}"/>
    <cellStyle name="Currency [0] 11" xfId="1977" hidden="1" xr:uid="{00000000-0005-0000-0000-0000A5740000}"/>
    <cellStyle name="Currency [0] 11" xfId="1443" hidden="1" xr:uid="{00000000-0005-0000-0000-0000A3740000}"/>
    <cellStyle name="Currency [0] 11" xfId="1812" hidden="1" xr:uid="{00000000-0005-0000-0000-0000A4740000}"/>
    <cellStyle name="Currency [0] 11" xfId="2143" hidden="1" xr:uid="{00000000-0005-0000-0000-0000A8740000}"/>
    <cellStyle name="Currency [0] 11" xfId="2102" hidden="1" xr:uid="{00000000-0005-0000-0000-0000AB740000}"/>
    <cellStyle name="Currency [0] 11" xfId="2402" hidden="1" xr:uid="{00000000-0005-0000-0000-0000AC740000}"/>
    <cellStyle name="Currency [0] 11" xfId="435" hidden="1" xr:uid="{00000000-0005-0000-0000-000097740000}"/>
    <cellStyle name="Currency [0] 11" xfId="814" hidden="1" xr:uid="{00000000-0005-0000-0000-000098740000}"/>
    <cellStyle name="Currency [0] 11" xfId="31791" hidden="1" xr:uid="{00000000-0005-0000-0000-0000AD740000}"/>
    <cellStyle name="Currency [0] 11" xfId="61445" hidden="1" xr:uid="{00000000-0005-0000-0000-0000B1740000}"/>
    <cellStyle name="Currency [0] 11" xfId="61528" hidden="1" xr:uid="{00000000-0005-0000-0000-0000B2740000}"/>
    <cellStyle name="Currency [0] 11" xfId="61363" hidden="1" xr:uid="{00000000-0005-0000-0000-0000B0740000}"/>
    <cellStyle name="Currency [0] 11" xfId="61197" hidden="1" xr:uid="{00000000-0005-0000-0000-0000AE740000}"/>
    <cellStyle name="Currency [0] 11" xfId="61279" hidden="1" xr:uid="{00000000-0005-0000-0000-0000AF740000}"/>
    <cellStyle name="Currency [0] 11" xfId="61610" hidden="1" xr:uid="{00000000-0005-0000-0000-0000B3740000}"/>
    <cellStyle name="Currency [0] 11" xfId="61854" hidden="1" xr:uid="{00000000-0005-0000-0000-0000B6740000}"/>
    <cellStyle name="Currency [0] 11" xfId="61936" hidden="1" xr:uid="{00000000-0005-0000-0000-0000B7740000}"/>
    <cellStyle name="Currency [0] 11" xfId="62020" hidden="1" xr:uid="{00000000-0005-0000-0000-0000B8740000}"/>
    <cellStyle name="Currency [0] 11" xfId="62102" hidden="1" xr:uid="{00000000-0005-0000-0000-0000B9740000}"/>
    <cellStyle name="Currency [0] 11" xfId="62184" hidden="1" xr:uid="{00000000-0005-0000-0000-0000BA740000}"/>
    <cellStyle name="Currency [0] 11" xfId="62266" hidden="1" xr:uid="{00000000-0005-0000-0000-0000BB740000}"/>
    <cellStyle name="Currency [0] 11" xfId="62346" hidden="1" xr:uid="{00000000-0005-0000-0000-0000BC740000}"/>
    <cellStyle name="Currency [0] 11" xfId="62428" hidden="1" xr:uid="{00000000-0005-0000-0000-0000BD740000}"/>
    <cellStyle name="Currency [0] 11" xfId="62503" hidden="1" xr:uid="{00000000-0005-0000-0000-0000BE740000}"/>
    <cellStyle name="Currency [0] 11" xfId="2307" hidden="1" xr:uid="{00000000-0005-0000-0000-0000A9740000}"/>
    <cellStyle name="Currency [0] 11" xfId="2266" hidden="1" xr:uid="{00000000-0005-0000-0000-0000AA740000}"/>
    <cellStyle name="Currency [0] 11" xfId="62585" hidden="1" xr:uid="{00000000-0005-0000-0000-0000BF740000}"/>
    <cellStyle name="Currency [0] 11" xfId="62915" hidden="1" xr:uid="{00000000-0005-0000-0000-0000C3740000}"/>
    <cellStyle name="Currency [0] 11" xfId="62995" hidden="1" xr:uid="{00000000-0005-0000-0000-0000C4740000}"/>
    <cellStyle name="Currency [0] 11" xfId="62833" hidden="1" xr:uid="{00000000-0005-0000-0000-0000C2740000}"/>
    <cellStyle name="Currency [0] 11" xfId="62669" hidden="1" xr:uid="{00000000-0005-0000-0000-0000C0740000}"/>
    <cellStyle name="Currency [0] 11" xfId="62751" hidden="1" xr:uid="{00000000-0005-0000-0000-0000C1740000}"/>
    <cellStyle name="Currency [0] 11" xfId="63077" hidden="1" xr:uid="{00000000-0005-0000-0000-0000C5740000}"/>
    <cellStyle name="Currency [0] 110" xfId="2505" hidden="1" xr:uid="{00000000-0005-0000-0000-0000C6740000}"/>
    <cellStyle name="Currency [0] 110" xfId="31894" hidden="1" xr:uid="{00000000-0005-0000-0000-0000C7740000}"/>
    <cellStyle name="Currency [0] 1100" xfId="3526" hidden="1" xr:uid="{00000000-0005-0000-0000-0000C8740000}"/>
    <cellStyle name="Currency [0] 1100" xfId="32915" hidden="1" xr:uid="{00000000-0005-0000-0000-0000C9740000}"/>
    <cellStyle name="Currency [0] 11000" xfId="20523" hidden="1" xr:uid="{00000000-0005-0000-0000-0000CA740000}"/>
    <cellStyle name="Currency [0] 11000" xfId="49910" hidden="1" xr:uid="{00000000-0005-0000-0000-0000CB740000}"/>
    <cellStyle name="Currency [0] 11001" xfId="20546" hidden="1" xr:uid="{00000000-0005-0000-0000-0000CC740000}"/>
    <cellStyle name="Currency [0] 11001" xfId="49933" hidden="1" xr:uid="{00000000-0005-0000-0000-0000CD740000}"/>
    <cellStyle name="Currency [0] 11002" xfId="20548" hidden="1" xr:uid="{00000000-0005-0000-0000-0000CE740000}"/>
    <cellStyle name="Currency [0] 11002" xfId="49935" hidden="1" xr:uid="{00000000-0005-0000-0000-0000CF740000}"/>
    <cellStyle name="Currency [0] 11003" xfId="20448" hidden="1" xr:uid="{00000000-0005-0000-0000-0000D0740000}"/>
    <cellStyle name="Currency [0] 11003" xfId="49835" hidden="1" xr:uid="{00000000-0005-0000-0000-0000D1740000}"/>
    <cellStyle name="Currency [0] 11004" xfId="20458" hidden="1" xr:uid="{00000000-0005-0000-0000-0000D2740000}"/>
    <cellStyle name="Currency [0] 11004" xfId="49845" hidden="1" xr:uid="{00000000-0005-0000-0000-0000D3740000}"/>
    <cellStyle name="Currency [0] 11005" xfId="20520" hidden="1" xr:uid="{00000000-0005-0000-0000-0000D4740000}"/>
    <cellStyle name="Currency [0] 11005" xfId="49907" hidden="1" xr:uid="{00000000-0005-0000-0000-0000D5740000}"/>
    <cellStyle name="Currency [0] 11006" xfId="20485" hidden="1" xr:uid="{00000000-0005-0000-0000-0000D6740000}"/>
    <cellStyle name="Currency [0] 11006" xfId="49872" hidden="1" xr:uid="{00000000-0005-0000-0000-0000D7740000}"/>
    <cellStyle name="Currency [0] 11007" xfId="20434" hidden="1" xr:uid="{00000000-0005-0000-0000-0000D8740000}"/>
    <cellStyle name="Currency [0] 11007" xfId="49821" hidden="1" xr:uid="{00000000-0005-0000-0000-0000D9740000}"/>
    <cellStyle name="Currency [0] 11008" xfId="20556" hidden="1" xr:uid="{00000000-0005-0000-0000-0000DA740000}"/>
    <cellStyle name="Currency [0] 11008" xfId="49943" hidden="1" xr:uid="{00000000-0005-0000-0000-0000DB740000}"/>
    <cellStyle name="Currency [0] 11009" xfId="20521" hidden="1" xr:uid="{00000000-0005-0000-0000-0000DC740000}"/>
    <cellStyle name="Currency [0] 11009" xfId="49908" hidden="1" xr:uid="{00000000-0005-0000-0000-0000DD740000}"/>
    <cellStyle name="Currency [0] 1101" xfId="3530" hidden="1" xr:uid="{00000000-0005-0000-0000-0000DE740000}"/>
    <cellStyle name="Currency [0] 1101" xfId="32919" hidden="1" xr:uid="{00000000-0005-0000-0000-0000DF740000}"/>
    <cellStyle name="Currency [0] 11010" xfId="20532" hidden="1" xr:uid="{00000000-0005-0000-0000-0000E0740000}"/>
    <cellStyle name="Currency [0] 11010" xfId="49919" hidden="1" xr:uid="{00000000-0005-0000-0000-0000E1740000}"/>
    <cellStyle name="Currency [0] 11011" xfId="20564" hidden="1" xr:uid="{00000000-0005-0000-0000-0000E2740000}"/>
    <cellStyle name="Currency [0] 11011" xfId="49951" hidden="1" xr:uid="{00000000-0005-0000-0000-0000E3740000}"/>
    <cellStyle name="Currency [0] 11012" xfId="20566" hidden="1" xr:uid="{00000000-0005-0000-0000-0000E4740000}"/>
    <cellStyle name="Currency [0] 11012" xfId="49953" hidden="1" xr:uid="{00000000-0005-0000-0000-0000E5740000}"/>
    <cellStyle name="Currency [0] 11013" xfId="20518" hidden="1" xr:uid="{00000000-0005-0000-0000-0000E6740000}"/>
    <cellStyle name="Currency [0] 11013" xfId="49905" hidden="1" xr:uid="{00000000-0005-0000-0000-0000E7740000}"/>
    <cellStyle name="Currency [0] 11014" xfId="20517" hidden="1" xr:uid="{00000000-0005-0000-0000-0000E8740000}"/>
    <cellStyle name="Currency [0] 11014" xfId="49904" hidden="1" xr:uid="{00000000-0005-0000-0000-0000E9740000}"/>
    <cellStyle name="Currency [0] 11015" xfId="20507" hidden="1" xr:uid="{00000000-0005-0000-0000-0000EA740000}"/>
    <cellStyle name="Currency [0] 11015" xfId="49894" hidden="1" xr:uid="{00000000-0005-0000-0000-0000EB740000}"/>
    <cellStyle name="Currency [0] 11016" xfId="20503" hidden="1" xr:uid="{00000000-0005-0000-0000-0000EC740000}"/>
    <cellStyle name="Currency [0] 11016" xfId="49890" hidden="1" xr:uid="{00000000-0005-0000-0000-0000ED740000}"/>
    <cellStyle name="Currency [0] 11017" xfId="20505" hidden="1" xr:uid="{00000000-0005-0000-0000-0000EE740000}"/>
    <cellStyle name="Currency [0] 11017" xfId="49892" hidden="1" xr:uid="{00000000-0005-0000-0000-0000EF740000}"/>
    <cellStyle name="Currency [0] 11018" xfId="20573" hidden="1" xr:uid="{00000000-0005-0000-0000-0000F0740000}"/>
    <cellStyle name="Currency [0] 11018" xfId="49960" hidden="1" xr:uid="{00000000-0005-0000-0000-0000F1740000}"/>
    <cellStyle name="Currency [0] 11019" xfId="20135" hidden="1" xr:uid="{00000000-0005-0000-0000-0000F2740000}"/>
    <cellStyle name="Currency [0] 11019" xfId="49522" hidden="1" xr:uid="{00000000-0005-0000-0000-0000F3740000}"/>
    <cellStyle name="Currency [0] 1102" xfId="3546" hidden="1" xr:uid="{00000000-0005-0000-0000-0000F4740000}"/>
    <cellStyle name="Currency [0] 1102" xfId="32935" hidden="1" xr:uid="{00000000-0005-0000-0000-0000F5740000}"/>
    <cellStyle name="Currency [0] 11020" xfId="20551" hidden="1" xr:uid="{00000000-0005-0000-0000-0000F6740000}"/>
    <cellStyle name="Currency [0] 11020" xfId="49938" hidden="1" xr:uid="{00000000-0005-0000-0000-0000F7740000}"/>
    <cellStyle name="Currency [0] 11021" xfId="20579" hidden="1" xr:uid="{00000000-0005-0000-0000-0000F8740000}"/>
    <cellStyle name="Currency [0] 11021" xfId="49966" hidden="1" xr:uid="{00000000-0005-0000-0000-0000F9740000}"/>
    <cellStyle name="Currency [0] 11022" xfId="20581" hidden="1" xr:uid="{00000000-0005-0000-0000-0000FA740000}"/>
    <cellStyle name="Currency [0] 11022" xfId="49968" hidden="1" xr:uid="{00000000-0005-0000-0000-0000FB740000}"/>
    <cellStyle name="Currency [0] 11023" xfId="20456" hidden="1" xr:uid="{00000000-0005-0000-0000-0000FC740000}"/>
    <cellStyle name="Currency [0] 11023" xfId="49843" hidden="1" xr:uid="{00000000-0005-0000-0000-0000FD740000}"/>
    <cellStyle name="Currency [0] 11024" xfId="20530" hidden="1" xr:uid="{00000000-0005-0000-0000-0000FE740000}"/>
    <cellStyle name="Currency [0] 11024" xfId="49917" hidden="1" xr:uid="{00000000-0005-0000-0000-0000FF740000}"/>
    <cellStyle name="Currency [0] 11025" xfId="20486" hidden="1" xr:uid="{00000000-0005-0000-0000-000000750000}"/>
    <cellStyle name="Currency [0] 11025" xfId="49873" hidden="1" xr:uid="{00000000-0005-0000-0000-000001750000}"/>
    <cellStyle name="Currency [0] 11026" xfId="20522" hidden="1" xr:uid="{00000000-0005-0000-0000-000002750000}"/>
    <cellStyle name="Currency [0] 11026" xfId="49909" hidden="1" xr:uid="{00000000-0005-0000-0000-000003750000}"/>
    <cellStyle name="Currency [0] 11027" xfId="20526" hidden="1" xr:uid="{00000000-0005-0000-0000-000004750000}"/>
    <cellStyle name="Currency [0] 11027" xfId="49913" hidden="1" xr:uid="{00000000-0005-0000-0000-000005750000}"/>
    <cellStyle name="Currency [0] 11028" xfId="20587" hidden="1" xr:uid="{00000000-0005-0000-0000-000006750000}"/>
    <cellStyle name="Currency [0] 11028" xfId="49974" hidden="1" xr:uid="{00000000-0005-0000-0000-000007750000}"/>
    <cellStyle name="Currency [0] 11029" xfId="20170" hidden="1" xr:uid="{00000000-0005-0000-0000-000008750000}"/>
    <cellStyle name="Currency [0] 11029" xfId="49557" hidden="1" xr:uid="{00000000-0005-0000-0000-000009750000}"/>
    <cellStyle name="Currency [0] 1103" xfId="3547" hidden="1" xr:uid="{00000000-0005-0000-0000-00000A750000}"/>
    <cellStyle name="Currency [0] 1103" xfId="32936" hidden="1" xr:uid="{00000000-0005-0000-0000-00000B750000}"/>
    <cellStyle name="Currency [0] 11030" xfId="20569" hidden="1" xr:uid="{00000000-0005-0000-0000-00000C750000}"/>
    <cellStyle name="Currency [0] 11030" xfId="49956" hidden="1" xr:uid="{00000000-0005-0000-0000-00000D750000}"/>
    <cellStyle name="Currency [0] 11031" xfId="20592" hidden="1" xr:uid="{00000000-0005-0000-0000-00000E750000}"/>
    <cellStyle name="Currency [0] 11031" xfId="49979" hidden="1" xr:uid="{00000000-0005-0000-0000-00000F750000}"/>
    <cellStyle name="Currency [0] 11032" xfId="20594" hidden="1" xr:uid="{00000000-0005-0000-0000-000010750000}"/>
    <cellStyle name="Currency [0] 11032" xfId="49981" hidden="1" xr:uid="{00000000-0005-0000-0000-000011750000}"/>
    <cellStyle name="Currency [0] 11033" xfId="20450" hidden="1" xr:uid="{00000000-0005-0000-0000-000012750000}"/>
    <cellStyle name="Currency [0] 11033" xfId="49837" hidden="1" xr:uid="{00000000-0005-0000-0000-000013750000}"/>
    <cellStyle name="Currency [0] 11034" xfId="20549" hidden="1" xr:uid="{00000000-0005-0000-0000-000014750000}"/>
    <cellStyle name="Currency [0] 11034" xfId="49936" hidden="1" xr:uid="{00000000-0005-0000-0000-000015750000}"/>
    <cellStyle name="Currency [0] 11035" xfId="20516" hidden="1" xr:uid="{00000000-0005-0000-0000-000016750000}"/>
    <cellStyle name="Currency [0] 11035" xfId="49903" hidden="1" xr:uid="{00000000-0005-0000-0000-000017750000}"/>
    <cellStyle name="Currency [0] 11036" xfId="20534" hidden="1" xr:uid="{00000000-0005-0000-0000-000018750000}"/>
    <cellStyle name="Currency [0] 11036" xfId="49921" hidden="1" xr:uid="{00000000-0005-0000-0000-000019750000}"/>
    <cellStyle name="Currency [0] 11037" xfId="20531" hidden="1" xr:uid="{00000000-0005-0000-0000-00001A750000}"/>
    <cellStyle name="Currency [0] 11037" xfId="49918" hidden="1" xr:uid="{00000000-0005-0000-0000-00001B750000}"/>
    <cellStyle name="Currency [0] 11038" xfId="20598" hidden="1" xr:uid="{00000000-0005-0000-0000-00001C750000}"/>
    <cellStyle name="Currency [0] 11038" xfId="49985" hidden="1" xr:uid="{00000000-0005-0000-0000-00001D750000}"/>
    <cellStyle name="Currency [0] 11039" xfId="20483" hidden="1" xr:uid="{00000000-0005-0000-0000-00001E750000}"/>
    <cellStyle name="Currency [0] 11039" xfId="49870" hidden="1" xr:uid="{00000000-0005-0000-0000-00001F750000}"/>
    <cellStyle name="Currency [0] 1104" xfId="3527" hidden="1" xr:uid="{00000000-0005-0000-0000-000020750000}"/>
    <cellStyle name="Currency [0] 1104" xfId="32916" hidden="1" xr:uid="{00000000-0005-0000-0000-000021750000}"/>
    <cellStyle name="Currency [0] 11040" xfId="20583" hidden="1" xr:uid="{00000000-0005-0000-0000-000022750000}"/>
    <cellStyle name="Currency [0] 11040" xfId="49970" hidden="1" xr:uid="{00000000-0005-0000-0000-000023750000}"/>
    <cellStyle name="Currency [0] 11041" xfId="20605" hidden="1" xr:uid="{00000000-0005-0000-0000-000024750000}"/>
    <cellStyle name="Currency [0] 11041" xfId="49992" hidden="1" xr:uid="{00000000-0005-0000-0000-000025750000}"/>
    <cellStyle name="Currency [0] 11042" xfId="20607" hidden="1" xr:uid="{00000000-0005-0000-0000-000026750000}"/>
    <cellStyle name="Currency [0] 11042" xfId="49994" hidden="1" xr:uid="{00000000-0005-0000-0000-000027750000}"/>
    <cellStyle name="Currency [0] 11043" xfId="20535" hidden="1" xr:uid="{00000000-0005-0000-0000-000028750000}"/>
    <cellStyle name="Currency [0] 11043" xfId="49922" hidden="1" xr:uid="{00000000-0005-0000-0000-000029750000}"/>
    <cellStyle name="Currency [0] 11044" xfId="20567" hidden="1" xr:uid="{00000000-0005-0000-0000-00002A750000}"/>
    <cellStyle name="Currency [0] 11044" xfId="49954" hidden="1" xr:uid="{00000000-0005-0000-0000-00002B750000}"/>
    <cellStyle name="Currency [0] 11045" xfId="20215" hidden="1" xr:uid="{00000000-0005-0000-0000-00002C750000}"/>
    <cellStyle name="Currency [0] 11045" xfId="49602" hidden="1" xr:uid="{00000000-0005-0000-0000-00002D750000}"/>
    <cellStyle name="Currency [0] 11046" xfId="20553" hidden="1" xr:uid="{00000000-0005-0000-0000-00002E750000}"/>
    <cellStyle name="Currency [0] 11046" xfId="49940" hidden="1" xr:uid="{00000000-0005-0000-0000-00002F750000}"/>
    <cellStyle name="Currency [0] 11047" xfId="20550" hidden="1" xr:uid="{00000000-0005-0000-0000-000030750000}"/>
    <cellStyle name="Currency [0] 11047" xfId="49937" hidden="1" xr:uid="{00000000-0005-0000-0000-000031750000}"/>
    <cellStyle name="Currency [0] 11048" xfId="20611" hidden="1" xr:uid="{00000000-0005-0000-0000-000032750000}"/>
    <cellStyle name="Currency [0] 11048" xfId="49998" hidden="1" xr:uid="{00000000-0005-0000-0000-000033750000}"/>
    <cellStyle name="Currency [0] 11049" xfId="20446" hidden="1" xr:uid="{00000000-0005-0000-0000-000034750000}"/>
    <cellStyle name="Currency [0] 11049" xfId="49833" hidden="1" xr:uid="{00000000-0005-0000-0000-000035750000}"/>
    <cellStyle name="Currency [0] 1105" xfId="3534" hidden="1" xr:uid="{00000000-0005-0000-0000-000036750000}"/>
    <cellStyle name="Currency [0] 1105" xfId="32923" hidden="1" xr:uid="{00000000-0005-0000-0000-000037750000}"/>
    <cellStyle name="Currency [0] 11050" xfId="20595" hidden="1" xr:uid="{00000000-0005-0000-0000-000038750000}"/>
    <cellStyle name="Currency [0] 11050" xfId="49982" hidden="1" xr:uid="{00000000-0005-0000-0000-000039750000}"/>
    <cellStyle name="Currency [0] 11051" xfId="20615" hidden="1" xr:uid="{00000000-0005-0000-0000-00003A750000}"/>
    <cellStyle name="Currency [0] 11051" xfId="50002" hidden="1" xr:uid="{00000000-0005-0000-0000-00003B750000}"/>
    <cellStyle name="Currency [0] 11052" xfId="20617" hidden="1" xr:uid="{00000000-0005-0000-0000-00003C750000}"/>
    <cellStyle name="Currency [0] 11052" xfId="50004" hidden="1" xr:uid="{00000000-0005-0000-0000-00003D750000}"/>
    <cellStyle name="Currency [0] 11053" xfId="20554" hidden="1" xr:uid="{00000000-0005-0000-0000-00003E750000}"/>
    <cellStyle name="Currency [0] 11053" xfId="49941" hidden="1" xr:uid="{00000000-0005-0000-0000-00003F750000}"/>
    <cellStyle name="Currency [0] 11054" xfId="20582" hidden="1" xr:uid="{00000000-0005-0000-0000-000040750000}"/>
    <cellStyle name="Currency [0] 11054" xfId="49969" hidden="1" xr:uid="{00000000-0005-0000-0000-000041750000}"/>
    <cellStyle name="Currency [0] 11055" xfId="20542" hidden="1" xr:uid="{00000000-0005-0000-0000-000042750000}"/>
    <cellStyle name="Currency [0] 11055" xfId="49929" hidden="1" xr:uid="{00000000-0005-0000-0000-000043750000}"/>
    <cellStyle name="Currency [0] 11056" xfId="20571" hidden="1" xr:uid="{00000000-0005-0000-0000-000044750000}"/>
    <cellStyle name="Currency [0] 11056" xfId="49958" hidden="1" xr:uid="{00000000-0005-0000-0000-000045750000}"/>
    <cellStyle name="Currency [0] 11057" xfId="20568" hidden="1" xr:uid="{00000000-0005-0000-0000-000046750000}"/>
    <cellStyle name="Currency [0] 11057" xfId="49955" hidden="1" xr:uid="{00000000-0005-0000-0000-000047750000}"/>
    <cellStyle name="Currency [0] 11058" xfId="20621" hidden="1" xr:uid="{00000000-0005-0000-0000-000048750000}"/>
    <cellStyle name="Currency [0] 11058" xfId="50008" hidden="1" xr:uid="{00000000-0005-0000-0000-000049750000}"/>
    <cellStyle name="Currency [0] 11059" xfId="20449" hidden="1" xr:uid="{00000000-0005-0000-0000-00004A750000}"/>
    <cellStyle name="Currency [0] 11059" xfId="49836" hidden="1" xr:uid="{00000000-0005-0000-0000-00004B750000}"/>
    <cellStyle name="Currency [0] 1106" xfId="3538" hidden="1" xr:uid="{00000000-0005-0000-0000-00004C750000}"/>
    <cellStyle name="Currency [0] 1106" xfId="32927" hidden="1" xr:uid="{00000000-0005-0000-0000-00004D750000}"/>
    <cellStyle name="Currency [0] 11060" xfId="20608" hidden="1" xr:uid="{00000000-0005-0000-0000-00004E750000}"/>
    <cellStyle name="Currency [0] 11060" xfId="49995" hidden="1" xr:uid="{00000000-0005-0000-0000-00004F750000}"/>
    <cellStyle name="Currency [0] 11061" xfId="20625" hidden="1" xr:uid="{00000000-0005-0000-0000-000050750000}"/>
    <cellStyle name="Currency [0] 11061" xfId="50012" hidden="1" xr:uid="{00000000-0005-0000-0000-000051750000}"/>
    <cellStyle name="Currency [0] 11062" xfId="20627" hidden="1" xr:uid="{00000000-0005-0000-0000-000052750000}"/>
    <cellStyle name="Currency [0] 11062" xfId="50014" hidden="1" xr:uid="{00000000-0005-0000-0000-000053750000}"/>
    <cellStyle name="Currency [0] 11063" xfId="20508" hidden="1" xr:uid="{00000000-0005-0000-0000-000054750000}"/>
    <cellStyle name="Currency [0] 11063" xfId="49895" hidden="1" xr:uid="{00000000-0005-0000-0000-000055750000}"/>
    <cellStyle name="Currency [0] 11064" xfId="20544" hidden="1" xr:uid="{00000000-0005-0000-0000-000056750000}"/>
    <cellStyle name="Currency [0] 11064" xfId="49931" hidden="1" xr:uid="{00000000-0005-0000-0000-000057750000}"/>
    <cellStyle name="Currency [0] 11065" xfId="20613" hidden="1" xr:uid="{00000000-0005-0000-0000-000058750000}"/>
    <cellStyle name="Currency [0] 11065" xfId="50000" hidden="1" xr:uid="{00000000-0005-0000-0000-000059750000}"/>
    <cellStyle name="Currency [0] 11066" xfId="20601" hidden="1" xr:uid="{00000000-0005-0000-0000-00005A750000}"/>
    <cellStyle name="Currency [0] 11066" xfId="49988" hidden="1" xr:uid="{00000000-0005-0000-0000-00005B750000}"/>
    <cellStyle name="Currency [0] 11067" xfId="20618" hidden="1" xr:uid="{00000000-0005-0000-0000-00005C750000}"/>
    <cellStyle name="Currency [0] 11067" xfId="50005" hidden="1" xr:uid="{00000000-0005-0000-0000-00005D750000}"/>
    <cellStyle name="Currency [0] 11068" xfId="20629" hidden="1" xr:uid="{00000000-0005-0000-0000-00005E750000}"/>
    <cellStyle name="Currency [0] 11068" xfId="50016" hidden="1" xr:uid="{00000000-0005-0000-0000-00005F750000}"/>
    <cellStyle name="Currency [0] 11069" xfId="20477" hidden="1" xr:uid="{00000000-0005-0000-0000-000060750000}"/>
    <cellStyle name="Currency [0] 11069" xfId="49864" hidden="1" xr:uid="{00000000-0005-0000-0000-000061750000}"/>
    <cellStyle name="Currency [0] 1107" xfId="3533" hidden="1" xr:uid="{00000000-0005-0000-0000-000062750000}"/>
    <cellStyle name="Currency [0] 1107" xfId="32922" hidden="1" xr:uid="{00000000-0005-0000-0000-000063750000}"/>
    <cellStyle name="Currency [0] 11070" xfId="20541" hidden="1" xr:uid="{00000000-0005-0000-0000-000064750000}"/>
    <cellStyle name="Currency [0] 11070" xfId="49928" hidden="1" xr:uid="{00000000-0005-0000-0000-000065750000}"/>
    <cellStyle name="Currency [0] 11071" xfId="20633" hidden="1" xr:uid="{00000000-0005-0000-0000-000066750000}"/>
    <cellStyle name="Currency [0] 11071" xfId="50020" hidden="1" xr:uid="{00000000-0005-0000-0000-000067750000}"/>
    <cellStyle name="Currency [0] 11072" xfId="20635" hidden="1" xr:uid="{00000000-0005-0000-0000-000068750000}"/>
    <cellStyle name="Currency [0] 11072" xfId="50022" hidden="1" xr:uid="{00000000-0005-0000-0000-000069750000}"/>
    <cellStyle name="Currency [0] 11073" xfId="20590" hidden="1" xr:uid="{00000000-0005-0000-0000-00006A750000}"/>
    <cellStyle name="Currency [0] 11073" xfId="49977" hidden="1" xr:uid="{00000000-0005-0000-0000-00006B750000}"/>
    <cellStyle name="Currency [0] 11074" xfId="20602" hidden="1" xr:uid="{00000000-0005-0000-0000-00006C750000}"/>
    <cellStyle name="Currency [0] 11074" xfId="49989" hidden="1" xr:uid="{00000000-0005-0000-0000-00006D750000}"/>
    <cellStyle name="Currency [0] 11075" xfId="20630" hidden="1" xr:uid="{00000000-0005-0000-0000-00006E750000}"/>
    <cellStyle name="Currency [0] 11075" xfId="50017" hidden="1" xr:uid="{00000000-0005-0000-0000-00006F750000}"/>
    <cellStyle name="Currency [0] 11076" xfId="20603" hidden="1" xr:uid="{00000000-0005-0000-0000-000070750000}"/>
    <cellStyle name="Currency [0] 11076" xfId="49990" hidden="1" xr:uid="{00000000-0005-0000-0000-000071750000}"/>
    <cellStyle name="Currency [0] 11077" xfId="20636" hidden="1" xr:uid="{00000000-0005-0000-0000-000072750000}"/>
    <cellStyle name="Currency [0] 11077" xfId="50023" hidden="1" xr:uid="{00000000-0005-0000-0000-000073750000}"/>
    <cellStyle name="Currency [0] 11078" xfId="20638" hidden="1" xr:uid="{00000000-0005-0000-0000-000074750000}"/>
    <cellStyle name="Currency [0] 11078" xfId="50025" hidden="1" xr:uid="{00000000-0005-0000-0000-000075750000}"/>
    <cellStyle name="Currency [0] 11079" xfId="20631" hidden="1" xr:uid="{00000000-0005-0000-0000-000076750000}"/>
    <cellStyle name="Currency [0] 11079" xfId="50018" hidden="1" xr:uid="{00000000-0005-0000-0000-000077750000}"/>
    <cellStyle name="Currency [0] 1108" xfId="3556" hidden="1" xr:uid="{00000000-0005-0000-0000-000078750000}"/>
    <cellStyle name="Currency [0] 1108" xfId="32945" hidden="1" xr:uid="{00000000-0005-0000-0000-000079750000}"/>
    <cellStyle name="Currency [0] 11080" xfId="20577" hidden="1" xr:uid="{00000000-0005-0000-0000-00007A750000}"/>
    <cellStyle name="Currency [0] 11080" xfId="49964" hidden="1" xr:uid="{00000000-0005-0000-0000-00007B750000}"/>
    <cellStyle name="Currency [0] 11081" xfId="20640" hidden="1" xr:uid="{00000000-0005-0000-0000-00007C750000}"/>
    <cellStyle name="Currency [0] 11081" xfId="50027" hidden="1" xr:uid="{00000000-0005-0000-0000-00007D750000}"/>
    <cellStyle name="Currency [0] 11082" xfId="20642" hidden="1" xr:uid="{00000000-0005-0000-0000-00007E750000}"/>
    <cellStyle name="Currency [0] 11082" xfId="50029" hidden="1" xr:uid="{00000000-0005-0000-0000-00007F750000}"/>
    <cellStyle name="Currency [0] 11083" xfId="20154" hidden="1" xr:uid="{00000000-0005-0000-0000-000080750000}"/>
    <cellStyle name="Currency [0] 11083" xfId="49541" hidden="1" xr:uid="{00000000-0005-0000-0000-000081750000}"/>
    <cellStyle name="Currency [0] 11084" xfId="20132" hidden="1" xr:uid="{00000000-0005-0000-0000-000082750000}"/>
    <cellStyle name="Currency [0] 11084" xfId="49519" hidden="1" xr:uid="{00000000-0005-0000-0000-000083750000}"/>
    <cellStyle name="Currency [0] 11085" xfId="20648" hidden="1" xr:uid="{00000000-0005-0000-0000-000084750000}"/>
    <cellStyle name="Currency [0] 11085" xfId="50035" hidden="1" xr:uid="{00000000-0005-0000-0000-000085750000}"/>
    <cellStyle name="Currency [0] 11086" xfId="20654" hidden="1" xr:uid="{00000000-0005-0000-0000-000086750000}"/>
    <cellStyle name="Currency [0] 11086" xfId="50041" hidden="1" xr:uid="{00000000-0005-0000-0000-000087750000}"/>
    <cellStyle name="Currency [0] 11087" xfId="20656" hidden="1" xr:uid="{00000000-0005-0000-0000-000088750000}"/>
    <cellStyle name="Currency [0] 11087" xfId="50043" hidden="1" xr:uid="{00000000-0005-0000-0000-000089750000}"/>
    <cellStyle name="Currency [0] 11088" xfId="20149" hidden="1" xr:uid="{00000000-0005-0000-0000-00008A750000}"/>
    <cellStyle name="Currency [0] 11088" xfId="49536" hidden="1" xr:uid="{00000000-0005-0000-0000-00008B750000}"/>
    <cellStyle name="Currency [0] 11089" xfId="20650" hidden="1" xr:uid="{00000000-0005-0000-0000-00008C750000}"/>
    <cellStyle name="Currency [0] 11089" xfId="50037" hidden="1" xr:uid="{00000000-0005-0000-0000-00008D750000}"/>
    <cellStyle name="Currency [0] 1109" xfId="3562" hidden="1" xr:uid="{00000000-0005-0000-0000-00008E750000}"/>
    <cellStyle name="Currency [0] 1109" xfId="32951" hidden="1" xr:uid="{00000000-0005-0000-0000-00008F750000}"/>
    <cellStyle name="Currency [0] 11090" xfId="20658" hidden="1" xr:uid="{00000000-0005-0000-0000-000090750000}"/>
    <cellStyle name="Currency [0] 11090" xfId="50045" hidden="1" xr:uid="{00000000-0005-0000-0000-000091750000}"/>
    <cellStyle name="Currency [0] 11091" xfId="20660" hidden="1" xr:uid="{00000000-0005-0000-0000-000092750000}"/>
    <cellStyle name="Currency [0] 11091" xfId="50047" hidden="1" xr:uid="{00000000-0005-0000-0000-000093750000}"/>
    <cellStyle name="Currency [0] 11092" xfId="20649" hidden="1" xr:uid="{00000000-0005-0000-0000-000094750000}"/>
    <cellStyle name="Currency [0] 11092" xfId="50036" hidden="1" xr:uid="{00000000-0005-0000-0000-000095750000}"/>
    <cellStyle name="Currency [0] 11093" xfId="20155" hidden="1" xr:uid="{00000000-0005-0000-0000-000096750000}"/>
    <cellStyle name="Currency [0] 11093" xfId="49542" hidden="1" xr:uid="{00000000-0005-0000-0000-000097750000}"/>
    <cellStyle name="Currency [0] 11094" xfId="20671" hidden="1" xr:uid="{00000000-0005-0000-0000-000098750000}"/>
    <cellStyle name="Currency [0] 11094" xfId="50058" hidden="1" xr:uid="{00000000-0005-0000-0000-000099750000}"/>
    <cellStyle name="Currency [0] 11095" xfId="20680" hidden="1" xr:uid="{00000000-0005-0000-0000-00009A750000}"/>
    <cellStyle name="Currency [0] 11095" xfId="50067" hidden="1" xr:uid="{00000000-0005-0000-0000-00009B750000}"/>
    <cellStyle name="Currency [0] 11096" xfId="20691" hidden="1" xr:uid="{00000000-0005-0000-0000-00009C750000}"/>
    <cellStyle name="Currency [0] 11096" xfId="50078" hidden="1" xr:uid="{00000000-0005-0000-0000-00009D750000}"/>
    <cellStyle name="Currency [0] 11097" xfId="20697" hidden="1" xr:uid="{00000000-0005-0000-0000-00009E750000}"/>
    <cellStyle name="Currency [0] 11097" xfId="50084" hidden="1" xr:uid="{00000000-0005-0000-0000-00009F750000}"/>
    <cellStyle name="Currency [0] 11098" xfId="20669" hidden="1" xr:uid="{00000000-0005-0000-0000-0000A0750000}"/>
    <cellStyle name="Currency [0] 11098" xfId="50056" hidden="1" xr:uid="{00000000-0005-0000-0000-0000A1750000}"/>
    <cellStyle name="Currency [0] 11099" xfId="20687" hidden="1" xr:uid="{00000000-0005-0000-0000-0000A2750000}"/>
    <cellStyle name="Currency [0] 11099" xfId="50074" hidden="1" xr:uid="{00000000-0005-0000-0000-0000A3750000}"/>
    <cellStyle name="Currency [0] 111" xfId="2482" hidden="1" xr:uid="{00000000-0005-0000-0000-0000A4750000}"/>
    <cellStyle name="Currency [0] 111" xfId="31871" hidden="1" xr:uid="{00000000-0005-0000-0000-0000A5750000}"/>
    <cellStyle name="Currency [0] 1110" xfId="3524" hidden="1" xr:uid="{00000000-0005-0000-0000-0000A6750000}"/>
    <cellStyle name="Currency [0] 1110" xfId="32913" hidden="1" xr:uid="{00000000-0005-0000-0000-0000A7750000}"/>
    <cellStyle name="Currency [0] 11100" xfId="20709" hidden="1" xr:uid="{00000000-0005-0000-0000-0000A8750000}"/>
    <cellStyle name="Currency [0] 11100" xfId="50096" hidden="1" xr:uid="{00000000-0005-0000-0000-0000A9750000}"/>
    <cellStyle name="Currency [0] 11101" xfId="20711" hidden="1" xr:uid="{00000000-0005-0000-0000-0000AA750000}"/>
    <cellStyle name="Currency [0] 11101" xfId="50098" hidden="1" xr:uid="{00000000-0005-0000-0000-0000AB750000}"/>
    <cellStyle name="Currency [0] 11102" xfId="20645" hidden="1" xr:uid="{00000000-0005-0000-0000-0000AC750000}"/>
    <cellStyle name="Currency [0] 11102" xfId="50032" hidden="1" xr:uid="{00000000-0005-0000-0000-0000AD750000}"/>
    <cellStyle name="Currency [0] 11103" xfId="20159" hidden="1" xr:uid="{00000000-0005-0000-0000-0000AE750000}"/>
    <cellStyle name="Currency [0] 11103" xfId="49546" hidden="1" xr:uid="{00000000-0005-0000-0000-0000AF750000}"/>
    <cellStyle name="Currency [0] 11104" xfId="20683" hidden="1" xr:uid="{00000000-0005-0000-0000-0000B0750000}"/>
    <cellStyle name="Currency [0] 11104" xfId="50070" hidden="1" xr:uid="{00000000-0005-0000-0000-0000B1750000}"/>
    <cellStyle name="Currency [0] 11105" xfId="20175" hidden="1" xr:uid="{00000000-0005-0000-0000-0000B2750000}"/>
    <cellStyle name="Currency [0] 11105" xfId="49562" hidden="1" xr:uid="{00000000-0005-0000-0000-0000B3750000}"/>
    <cellStyle name="Currency [0] 11106" xfId="20672" hidden="1" xr:uid="{00000000-0005-0000-0000-0000B4750000}"/>
    <cellStyle name="Currency [0] 11106" xfId="50059" hidden="1" xr:uid="{00000000-0005-0000-0000-0000B5750000}"/>
    <cellStyle name="Currency [0] 11107" xfId="20716" hidden="1" xr:uid="{00000000-0005-0000-0000-0000B6750000}"/>
    <cellStyle name="Currency [0] 11107" xfId="50103" hidden="1" xr:uid="{00000000-0005-0000-0000-0000B7750000}"/>
    <cellStyle name="Currency [0] 11108" xfId="20684" hidden="1" xr:uid="{00000000-0005-0000-0000-0000B8750000}"/>
    <cellStyle name="Currency [0] 11108" xfId="50071" hidden="1" xr:uid="{00000000-0005-0000-0000-0000B9750000}"/>
    <cellStyle name="Currency [0] 11109" xfId="20692" hidden="1" xr:uid="{00000000-0005-0000-0000-0000BA750000}"/>
    <cellStyle name="Currency [0] 11109" xfId="50079" hidden="1" xr:uid="{00000000-0005-0000-0000-0000BB750000}"/>
    <cellStyle name="Currency [0] 1111" xfId="3554" hidden="1" xr:uid="{00000000-0005-0000-0000-0000BC750000}"/>
    <cellStyle name="Currency [0] 1111" xfId="32943" hidden="1" xr:uid="{00000000-0005-0000-0000-0000BD750000}"/>
    <cellStyle name="Currency [0] 11110" xfId="20728" hidden="1" xr:uid="{00000000-0005-0000-0000-0000BE750000}"/>
    <cellStyle name="Currency [0] 11110" xfId="50115" hidden="1" xr:uid="{00000000-0005-0000-0000-0000BF750000}"/>
    <cellStyle name="Currency [0] 11111" xfId="20730" hidden="1" xr:uid="{00000000-0005-0000-0000-0000C0750000}"/>
    <cellStyle name="Currency [0] 11111" xfId="50117" hidden="1" xr:uid="{00000000-0005-0000-0000-0000C1750000}"/>
    <cellStyle name="Currency [0] 11112" xfId="20686" hidden="1" xr:uid="{00000000-0005-0000-0000-0000C2750000}"/>
    <cellStyle name="Currency [0] 11112" xfId="50073" hidden="1" xr:uid="{00000000-0005-0000-0000-0000C3750000}"/>
    <cellStyle name="Currency [0] 11113" xfId="20699" hidden="1" xr:uid="{00000000-0005-0000-0000-0000C4750000}"/>
    <cellStyle name="Currency [0] 11113" xfId="50086" hidden="1" xr:uid="{00000000-0005-0000-0000-0000C5750000}"/>
    <cellStyle name="Currency [0] 11114" xfId="20704" hidden="1" xr:uid="{00000000-0005-0000-0000-0000C6750000}"/>
    <cellStyle name="Currency [0] 11114" xfId="50091" hidden="1" xr:uid="{00000000-0005-0000-0000-0000C7750000}"/>
    <cellStyle name="Currency [0] 11115" xfId="20698" hidden="1" xr:uid="{00000000-0005-0000-0000-0000C8750000}"/>
    <cellStyle name="Currency [0] 11115" xfId="50085" hidden="1" xr:uid="{00000000-0005-0000-0000-0000C9750000}"/>
    <cellStyle name="Currency [0] 11116" xfId="20746" hidden="1" xr:uid="{00000000-0005-0000-0000-0000CA750000}"/>
    <cellStyle name="Currency [0] 11116" xfId="50133" hidden="1" xr:uid="{00000000-0005-0000-0000-0000CB750000}"/>
    <cellStyle name="Currency [0] 11117" xfId="20754" hidden="1" xr:uid="{00000000-0005-0000-0000-0000CC750000}"/>
    <cellStyle name="Currency [0] 11117" xfId="50141" hidden="1" xr:uid="{00000000-0005-0000-0000-0000CD750000}"/>
    <cellStyle name="Currency [0] 11118" xfId="20682" hidden="1" xr:uid="{00000000-0005-0000-0000-0000CE750000}"/>
    <cellStyle name="Currency [0] 11118" xfId="50069" hidden="1" xr:uid="{00000000-0005-0000-0000-0000CF750000}"/>
    <cellStyle name="Currency [0] 11119" xfId="20740" hidden="1" xr:uid="{00000000-0005-0000-0000-0000D0750000}"/>
    <cellStyle name="Currency [0] 11119" xfId="50127" hidden="1" xr:uid="{00000000-0005-0000-0000-0000D1750000}"/>
    <cellStyle name="Currency [0] 1112" xfId="3566" hidden="1" xr:uid="{00000000-0005-0000-0000-0000D2750000}"/>
    <cellStyle name="Currency [0] 1112" xfId="32955" hidden="1" xr:uid="{00000000-0005-0000-0000-0000D3750000}"/>
    <cellStyle name="Currency [0] 11120" xfId="20763" hidden="1" xr:uid="{00000000-0005-0000-0000-0000D4750000}"/>
    <cellStyle name="Currency [0] 11120" xfId="50150" hidden="1" xr:uid="{00000000-0005-0000-0000-0000D5750000}"/>
    <cellStyle name="Currency [0] 11121" xfId="20765" hidden="1" xr:uid="{00000000-0005-0000-0000-0000D6750000}"/>
    <cellStyle name="Currency [0] 11121" xfId="50152" hidden="1" xr:uid="{00000000-0005-0000-0000-0000D7750000}"/>
    <cellStyle name="Currency [0] 11122" xfId="20665" hidden="1" xr:uid="{00000000-0005-0000-0000-0000D8750000}"/>
    <cellStyle name="Currency [0] 11122" xfId="50052" hidden="1" xr:uid="{00000000-0005-0000-0000-0000D9750000}"/>
    <cellStyle name="Currency [0] 11123" xfId="20675" hidden="1" xr:uid="{00000000-0005-0000-0000-0000DA750000}"/>
    <cellStyle name="Currency [0] 11123" xfId="50062" hidden="1" xr:uid="{00000000-0005-0000-0000-0000DB750000}"/>
    <cellStyle name="Currency [0] 11124" xfId="20737" hidden="1" xr:uid="{00000000-0005-0000-0000-0000DC750000}"/>
    <cellStyle name="Currency [0] 11124" xfId="50124" hidden="1" xr:uid="{00000000-0005-0000-0000-0000DD750000}"/>
    <cellStyle name="Currency [0] 11125" xfId="20702" hidden="1" xr:uid="{00000000-0005-0000-0000-0000DE750000}"/>
    <cellStyle name="Currency [0] 11125" xfId="50089" hidden="1" xr:uid="{00000000-0005-0000-0000-0000DF750000}"/>
    <cellStyle name="Currency [0] 11126" xfId="20652" hidden="1" xr:uid="{00000000-0005-0000-0000-0000E0750000}"/>
    <cellStyle name="Currency [0] 11126" xfId="50039" hidden="1" xr:uid="{00000000-0005-0000-0000-0000E1750000}"/>
    <cellStyle name="Currency [0] 11127" xfId="20773" hidden="1" xr:uid="{00000000-0005-0000-0000-0000E2750000}"/>
    <cellStyle name="Currency [0] 11127" xfId="50160" hidden="1" xr:uid="{00000000-0005-0000-0000-0000E3750000}"/>
    <cellStyle name="Currency [0] 11128" xfId="20738" hidden="1" xr:uid="{00000000-0005-0000-0000-0000E4750000}"/>
    <cellStyle name="Currency [0] 11128" xfId="50125" hidden="1" xr:uid="{00000000-0005-0000-0000-0000E5750000}"/>
    <cellStyle name="Currency [0] 11129" xfId="20749" hidden="1" xr:uid="{00000000-0005-0000-0000-0000E6750000}"/>
    <cellStyle name="Currency [0] 11129" xfId="50136" hidden="1" xr:uid="{00000000-0005-0000-0000-0000E7750000}"/>
    <cellStyle name="Currency [0] 1113" xfId="3567" hidden="1" xr:uid="{00000000-0005-0000-0000-0000E8750000}"/>
    <cellStyle name="Currency [0] 1113" xfId="32956" hidden="1" xr:uid="{00000000-0005-0000-0000-0000E9750000}"/>
    <cellStyle name="Currency [0] 11130" xfId="20781" hidden="1" xr:uid="{00000000-0005-0000-0000-0000EA750000}"/>
    <cellStyle name="Currency [0] 11130" xfId="50168" hidden="1" xr:uid="{00000000-0005-0000-0000-0000EB750000}"/>
    <cellStyle name="Currency [0] 11131" xfId="20783" hidden="1" xr:uid="{00000000-0005-0000-0000-0000EC750000}"/>
    <cellStyle name="Currency [0] 11131" xfId="50170" hidden="1" xr:uid="{00000000-0005-0000-0000-0000ED750000}"/>
    <cellStyle name="Currency [0] 11132" xfId="20735" hidden="1" xr:uid="{00000000-0005-0000-0000-0000EE750000}"/>
    <cellStyle name="Currency [0] 11132" xfId="50122" hidden="1" xr:uid="{00000000-0005-0000-0000-0000EF750000}"/>
    <cellStyle name="Currency [0] 11133" xfId="20734" hidden="1" xr:uid="{00000000-0005-0000-0000-0000F0750000}"/>
    <cellStyle name="Currency [0] 11133" xfId="50121" hidden="1" xr:uid="{00000000-0005-0000-0000-0000F1750000}"/>
    <cellStyle name="Currency [0] 11134" xfId="20724" hidden="1" xr:uid="{00000000-0005-0000-0000-0000F2750000}"/>
    <cellStyle name="Currency [0] 11134" xfId="50111" hidden="1" xr:uid="{00000000-0005-0000-0000-0000F3750000}"/>
    <cellStyle name="Currency [0] 11135" xfId="20720" hidden="1" xr:uid="{00000000-0005-0000-0000-0000F4750000}"/>
    <cellStyle name="Currency [0] 11135" xfId="50107" hidden="1" xr:uid="{00000000-0005-0000-0000-0000F5750000}"/>
    <cellStyle name="Currency [0] 11136" xfId="20722" hidden="1" xr:uid="{00000000-0005-0000-0000-0000F6750000}"/>
    <cellStyle name="Currency [0] 11136" xfId="50109" hidden="1" xr:uid="{00000000-0005-0000-0000-0000F7750000}"/>
    <cellStyle name="Currency [0] 11137" xfId="20790" hidden="1" xr:uid="{00000000-0005-0000-0000-0000F8750000}"/>
    <cellStyle name="Currency [0] 11137" xfId="50177" hidden="1" xr:uid="{00000000-0005-0000-0000-0000F9750000}"/>
    <cellStyle name="Currency [0] 11138" xfId="20161" hidden="1" xr:uid="{00000000-0005-0000-0000-0000FA750000}"/>
    <cellStyle name="Currency [0] 11138" xfId="49548" hidden="1" xr:uid="{00000000-0005-0000-0000-0000FB750000}"/>
    <cellStyle name="Currency [0] 11139" xfId="20768" hidden="1" xr:uid="{00000000-0005-0000-0000-0000FC750000}"/>
    <cellStyle name="Currency [0] 11139" xfId="50155" hidden="1" xr:uid="{00000000-0005-0000-0000-0000FD750000}"/>
    <cellStyle name="Currency [0] 1114" xfId="3515" hidden="1" xr:uid="{00000000-0005-0000-0000-0000FE750000}"/>
    <cellStyle name="Currency [0] 1114" xfId="32904" hidden="1" xr:uid="{00000000-0005-0000-0000-0000FF750000}"/>
    <cellStyle name="Currency [0] 11140" xfId="20796" hidden="1" xr:uid="{00000000-0005-0000-0000-000000760000}"/>
    <cellStyle name="Currency [0] 11140" xfId="50183" hidden="1" xr:uid="{00000000-0005-0000-0000-000001760000}"/>
    <cellStyle name="Currency [0] 11141" xfId="20798" hidden="1" xr:uid="{00000000-0005-0000-0000-000002760000}"/>
    <cellStyle name="Currency [0] 11141" xfId="50185" hidden="1" xr:uid="{00000000-0005-0000-0000-000003760000}"/>
    <cellStyle name="Currency [0] 11142" xfId="20673" hidden="1" xr:uid="{00000000-0005-0000-0000-000004760000}"/>
    <cellStyle name="Currency [0] 11142" xfId="50060" hidden="1" xr:uid="{00000000-0005-0000-0000-000005760000}"/>
    <cellStyle name="Currency [0] 11143" xfId="20747" hidden="1" xr:uid="{00000000-0005-0000-0000-000006760000}"/>
    <cellStyle name="Currency [0] 11143" xfId="50134" hidden="1" xr:uid="{00000000-0005-0000-0000-000007760000}"/>
    <cellStyle name="Currency [0] 11144" xfId="20703" hidden="1" xr:uid="{00000000-0005-0000-0000-000008760000}"/>
    <cellStyle name="Currency [0] 11144" xfId="50090" hidden="1" xr:uid="{00000000-0005-0000-0000-000009760000}"/>
    <cellStyle name="Currency [0] 11145" xfId="20739" hidden="1" xr:uid="{00000000-0005-0000-0000-00000A760000}"/>
    <cellStyle name="Currency [0] 11145" xfId="50126" hidden="1" xr:uid="{00000000-0005-0000-0000-00000B760000}"/>
    <cellStyle name="Currency [0] 11146" xfId="20743" hidden="1" xr:uid="{00000000-0005-0000-0000-00000C760000}"/>
    <cellStyle name="Currency [0] 11146" xfId="50130" hidden="1" xr:uid="{00000000-0005-0000-0000-00000D760000}"/>
    <cellStyle name="Currency [0] 11147" xfId="20804" hidden="1" xr:uid="{00000000-0005-0000-0000-00000E760000}"/>
    <cellStyle name="Currency [0] 11147" xfId="50191" hidden="1" xr:uid="{00000000-0005-0000-0000-00000F760000}"/>
    <cellStyle name="Currency [0] 11148" xfId="20148" hidden="1" xr:uid="{00000000-0005-0000-0000-000010760000}"/>
    <cellStyle name="Currency [0] 11148" xfId="49535" hidden="1" xr:uid="{00000000-0005-0000-0000-000011760000}"/>
    <cellStyle name="Currency [0] 11149" xfId="20786" hidden="1" xr:uid="{00000000-0005-0000-0000-000012760000}"/>
    <cellStyle name="Currency [0] 11149" xfId="50173" hidden="1" xr:uid="{00000000-0005-0000-0000-000013760000}"/>
    <cellStyle name="Currency [0] 1115" xfId="3522" hidden="1" xr:uid="{00000000-0005-0000-0000-000014760000}"/>
    <cellStyle name="Currency [0] 1115" xfId="32911" hidden="1" xr:uid="{00000000-0005-0000-0000-000015760000}"/>
    <cellStyle name="Currency [0] 11150" xfId="20809" hidden="1" xr:uid="{00000000-0005-0000-0000-000016760000}"/>
    <cellStyle name="Currency [0] 11150" xfId="50196" hidden="1" xr:uid="{00000000-0005-0000-0000-000017760000}"/>
    <cellStyle name="Currency [0] 11151" xfId="20811" hidden="1" xr:uid="{00000000-0005-0000-0000-000018760000}"/>
    <cellStyle name="Currency [0] 11151" xfId="50198" hidden="1" xr:uid="{00000000-0005-0000-0000-000019760000}"/>
    <cellStyle name="Currency [0] 11152" xfId="20667" hidden="1" xr:uid="{00000000-0005-0000-0000-00001A760000}"/>
    <cellStyle name="Currency [0] 11152" xfId="50054" hidden="1" xr:uid="{00000000-0005-0000-0000-00001B760000}"/>
    <cellStyle name="Currency [0] 11153" xfId="20766" hidden="1" xr:uid="{00000000-0005-0000-0000-00001C760000}"/>
    <cellStyle name="Currency [0] 11153" xfId="50153" hidden="1" xr:uid="{00000000-0005-0000-0000-00001D760000}"/>
    <cellStyle name="Currency [0] 11154" xfId="20733" hidden="1" xr:uid="{00000000-0005-0000-0000-00001E760000}"/>
    <cellStyle name="Currency [0] 11154" xfId="50120" hidden="1" xr:uid="{00000000-0005-0000-0000-00001F760000}"/>
    <cellStyle name="Currency [0] 11155" xfId="20751" hidden="1" xr:uid="{00000000-0005-0000-0000-000020760000}"/>
    <cellStyle name="Currency [0] 11155" xfId="50138" hidden="1" xr:uid="{00000000-0005-0000-0000-000021760000}"/>
    <cellStyle name="Currency [0] 11156" xfId="20748" hidden="1" xr:uid="{00000000-0005-0000-0000-000022760000}"/>
    <cellStyle name="Currency [0] 11156" xfId="50135" hidden="1" xr:uid="{00000000-0005-0000-0000-000023760000}"/>
    <cellStyle name="Currency [0] 11157" xfId="20815" hidden="1" xr:uid="{00000000-0005-0000-0000-000024760000}"/>
    <cellStyle name="Currency [0] 11157" xfId="50202" hidden="1" xr:uid="{00000000-0005-0000-0000-000025760000}"/>
    <cellStyle name="Currency [0] 11158" xfId="20700" hidden="1" xr:uid="{00000000-0005-0000-0000-000026760000}"/>
    <cellStyle name="Currency [0] 11158" xfId="50087" hidden="1" xr:uid="{00000000-0005-0000-0000-000027760000}"/>
    <cellStyle name="Currency [0] 11159" xfId="20800" hidden="1" xr:uid="{00000000-0005-0000-0000-000028760000}"/>
    <cellStyle name="Currency [0] 11159" xfId="50187" hidden="1" xr:uid="{00000000-0005-0000-0000-000029760000}"/>
    <cellStyle name="Currency [0] 1116" xfId="3551" hidden="1" xr:uid="{00000000-0005-0000-0000-00002A760000}"/>
    <cellStyle name="Currency [0] 1116" xfId="32940" hidden="1" xr:uid="{00000000-0005-0000-0000-00002B760000}"/>
    <cellStyle name="Currency [0] 11160" xfId="20822" hidden="1" xr:uid="{00000000-0005-0000-0000-00002C760000}"/>
    <cellStyle name="Currency [0] 11160" xfId="50209" hidden="1" xr:uid="{00000000-0005-0000-0000-00002D760000}"/>
    <cellStyle name="Currency [0] 11161" xfId="20824" hidden="1" xr:uid="{00000000-0005-0000-0000-00002E760000}"/>
    <cellStyle name="Currency [0] 11161" xfId="50211" hidden="1" xr:uid="{00000000-0005-0000-0000-00002F760000}"/>
    <cellStyle name="Currency [0] 11162" xfId="20752" hidden="1" xr:uid="{00000000-0005-0000-0000-000030760000}"/>
    <cellStyle name="Currency [0] 11162" xfId="50139" hidden="1" xr:uid="{00000000-0005-0000-0000-000031760000}"/>
    <cellStyle name="Currency [0] 11163" xfId="20784" hidden="1" xr:uid="{00000000-0005-0000-0000-000032760000}"/>
    <cellStyle name="Currency [0] 11163" xfId="50171" hidden="1" xr:uid="{00000000-0005-0000-0000-000033760000}"/>
    <cellStyle name="Currency [0] 11164" xfId="20127" hidden="1" xr:uid="{00000000-0005-0000-0000-000034760000}"/>
    <cellStyle name="Currency [0] 11164" xfId="49514" hidden="1" xr:uid="{00000000-0005-0000-0000-000035760000}"/>
    <cellStyle name="Currency [0] 11165" xfId="20770" hidden="1" xr:uid="{00000000-0005-0000-0000-000036760000}"/>
    <cellStyle name="Currency [0] 11165" xfId="50157" hidden="1" xr:uid="{00000000-0005-0000-0000-000037760000}"/>
    <cellStyle name="Currency [0] 11166" xfId="20767" hidden="1" xr:uid="{00000000-0005-0000-0000-000038760000}"/>
    <cellStyle name="Currency [0] 11166" xfId="50154" hidden="1" xr:uid="{00000000-0005-0000-0000-000039760000}"/>
    <cellStyle name="Currency [0] 11167" xfId="20828" hidden="1" xr:uid="{00000000-0005-0000-0000-00003A760000}"/>
    <cellStyle name="Currency [0] 11167" xfId="50215" hidden="1" xr:uid="{00000000-0005-0000-0000-00003B760000}"/>
    <cellStyle name="Currency [0] 11168" xfId="20663" hidden="1" xr:uid="{00000000-0005-0000-0000-00003C760000}"/>
    <cellStyle name="Currency [0] 11168" xfId="50050" hidden="1" xr:uid="{00000000-0005-0000-0000-00003D760000}"/>
    <cellStyle name="Currency [0] 11169" xfId="20812" hidden="1" xr:uid="{00000000-0005-0000-0000-00003E760000}"/>
    <cellStyle name="Currency [0] 11169" xfId="50199" hidden="1" xr:uid="{00000000-0005-0000-0000-00003F760000}"/>
    <cellStyle name="Currency [0] 1117" xfId="3536" hidden="1" xr:uid="{00000000-0005-0000-0000-000040760000}"/>
    <cellStyle name="Currency [0] 1117" xfId="32925" hidden="1" xr:uid="{00000000-0005-0000-0000-000041760000}"/>
    <cellStyle name="Currency [0] 11170" xfId="20832" hidden="1" xr:uid="{00000000-0005-0000-0000-000042760000}"/>
    <cellStyle name="Currency [0] 11170" xfId="50219" hidden="1" xr:uid="{00000000-0005-0000-0000-000043760000}"/>
    <cellStyle name="Currency [0] 11171" xfId="20834" hidden="1" xr:uid="{00000000-0005-0000-0000-000044760000}"/>
    <cellStyle name="Currency [0] 11171" xfId="50221" hidden="1" xr:uid="{00000000-0005-0000-0000-000045760000}"/>
    <cellStyle name="Currency [0] 11172" xfId="20771" hidden="1" xr:uid="{00000000-0005-0000-0000-000046760000}"/>
    <cellStyle name="Currency [0] 11172" xfId="50158" hidden="1" xr:uid="{00000000-0005-0000-0000-000047760000}"/>
    <cellStyle name="Currency [0] 11173" xfId="20799" hidden="1" xr:uid="{00000000-0005-0000-0000-000048760000}"/>
    <cellStyle name="Currency [0] 11173" xfId="50186" hidden="1" xr:uid="{00000000-0005-0000-0000-000049760000}"/>
    <cellStyle name="Currency [0] 11174" xfId="20759" hidden="1" xr:uid="{00000000-0005-0000-0000-00004A760000}"/>
    <cellStyle name="Currency [0] 11174" xfId="50146" hidden="1" xr:uid="{00000000-0005-0000-0000-00004B760000}"/>
    <cellStyle name="Currency [0] 11175" xfId="20788" hidden="1" xr:uid="{00000000-0005-0000-0000-00004C760000}"/>
    <cellStyle name="Currency [0] 11175" xfId="50175" hidden="1" xr:uid="{00000000-0005-0000-0000-00004D760000}"/>
    <cellStyle name="Currency [0] 11176" xfId="20785" hidden="1" xr:uid="{00000000-0005-0000-0000-00004E760000}"/>
    <cellStyle name="Currency [0] 11176" xfId="50172" hidden="1" xr:uid="{00000000-0005-0000-0000-00004F760000}"/>
    <cellStyle name="Currency [0] 11177" xfId="20838" hidden="1" xr:uid="{00000000-0005-0000-0000-000050760000}"/>
    <cellStyle name="Currency [0] 11177" xfId="50225" hidden="1" xr:uid="{00000000-0005-0000-0000-000051760000}"/>
    <cellStyle name="Currency [0] 11178" xfId="20666" hidden="1" xr:uid="{00000000-0005-0000-0000-000052760000}"/>
    <cellStyle name="Currency [0] 11178" xfId="50053" hidden="1" xr:uid="{00000000-0005-0000-0000-000053760000}"/>
    <cellStyle name="Currency [0] 11179" xfId="20825" hidden="1" xr:uid="{00000000-0005-0000-0000-000054760000}"/>
    <cellStyle name="Currency [0] 11179" xfId="50212" hidden="1" xr:uid="{00000000-0005-0000-0000-000055760000}"/>
    <cellStyle name="Currency [0] 1118" xfId="3509" hidden="1" xr:uid="{00000000-0005-0000-0000-000056760000}"/>
    <cellStyle name="Currency [0] 1118" xfId="32898" hidden="1" xr:uid="{00000000-0005-0000-0000-000057760000}"/>
    <cellStyle name="Currency [0] 11180" xfId="20842" hidden="1" xr:uid="{00000000-0005-0000-0000-000058760000}"/>
    <cellStyle name="Currency [0] 11180" xfId="50229" hidden="1" xr:uid="{00000000-0005-0000-0000-000059760000}"/>
    <cellStyle name="Currency [0] 11181" xfId="20844" hidden="1" xr:uid="{00000000-0005-0000-0000-00005A760000}"/>
    <cellStyle name="Currency [0] 11181" xfId="50231" hidden="1" xr:uid="{00000000-0005-0000-0000-00005B760000}"/>
    <cellStyle name="Currency [0] 11182" xfId="20725" hidden="1" xr:uid="{00000000-0005-0000-0000-00005C760000}"/>
    <cellStyle name="Currency [0] 11182" xfId="50112" hidden="1" xr:uid="{00000000-0005-0000-0000-00005D760000}"/>
    <cellStyle name="Currency [0] 11183" xfId="20761" hidden="1" xr:uid="{00000000-0005-0000-0000-00005E760000}"/>
    <cellStyle name="Currency [0] 11183" xfId="50148" hidden="1" xr:uid="{00000000-0005-0000-0000-00005F760000}"/>
    <cellStyle name="Currency [0] 11184" xfId="20830" hidden="1" xr:uid="{00000000-0005-0000-0000-000060760000}"/>
    <cellStyle name="Currency [0] 11184" xfId="50217" hidden="1" xr:uid="{00000000-0005-0000-0000-000061760000}"/>
    <cellStyle name="Currency [0] 11185" xfId="20818" hidden="1" xr:uid="{00000000-0005-0000-0000-000062760000}"/>
    <cellStyle name="Currency [0] 11185" xfId="50205" hidden="1" xr:uid="{00000000-0005-0000-0000-000063760000}"/>
    <cellStyle name="Currency [0] 11186" xfId="20835" hidden="1" xr:uid="{00000000-0005-0000-0000-000064760000}"/>
    <cellStyle name="Currency [0] 11186" xfId="50222" hidden="1" xr:uid="{00000000-0005-0000-0000-000065760000}"/>
    <cellStyle name="Currency [0] 11187" xfId="20846" hidden="1" xr:uid="{00000000-0005-0000-0000-000066760000}"/>
    <cellStyle name="Currency [0] 11187" xfId="50233" hidden="1" xr:uid="{00000000-0005-0000-0000-000067760000}"/>
    <cellStyle name="Currency [0] 11188" xfId="20694" hidden="1" xr:uid="{00000000-0005-0000-0000-000068760000}"/>
    <cellStyle name="Currency [0] 11188" xfId="50081" hidden="1" xr:uid="{00000000-0005-0000-0000-000069760000}"/>
    <cellStyle name="Currency [0] 11189" xfId="20758" hidden="1" xr:uid="{00000000-0005-0000-0000-00006A760000}"/>
    <cellStyle name="Currency [0] 11189" xfId="50145" hidden="1" xr:uid="{00000000-0005-0000-0000-00006B760000}"/>
    <cellStyle name="Currency [0] 1119" xfId="3573" hidden="1" xr:uid="{00000000-0005-0000-0000-00006C760000}"/>
    <cellStyle name="Currency [0] 1119" xfId="32962" hidden="1" xr:uid="{00000000-0005-0000-0000-00006D760000}"/>
    <cellStyle name="Currency [0] 11190" xfId="20850" hidden="1" xr:uid="{00000000-0005-0000-0000-00006E760000}"/>
    <cellStyle name="Currency [0] 11190" xfId="50237" hidden="1" xr:uid="{00000000-0005-0000-0000-00006F760000}"/>
    <cellStyle name="Currency [0] 11191" xfId="20852" hidden="1" xr:uid="{00000000-0005-0000-0000-000070760000}"/>
    <cellStyle name="Currency [0] 11191" xfId="50239" hidden="1" xr:uid="{00000000-0005-0000-0000-000071760000}"/>
    <cellStyle name="Currency [0] 11192" xfId="20807" hidden="1" xr:uid="{00000000-0005-0000-0000-000072760000}"/>
    <cellStyle name="Currency [0] 11192" xfId="50194" hidden="1" xr:uid="{00000000-0005-0000-0000-000073760000}"/>
    <cellStyle name="Currency [0] 11193" xfId="20819" hidden="1" xr:uid="{00000000-0005-0000-0000-000074760000}"/>
    <cellStyle name="Currency [0] 11193" xfId="50206" hidden="1" xr:uid="{00000000-0005-0000-0000-000075760000}"/>
    <cellStyle name="Currency [0] 11194" xfId="20847" hidden="1" xr:uid="{00000000-0005-0000-0000-000076760000}"/>
    <cellStyle name="Currency [0] 11194" xfId="50234" hidden="1" xr:uid="{00000000-0005-0000-0000-000077760000}"/>
    <cellStyle name="Currency [0] 11195" xfId="20820" hidden="1" xr:uid="{00000000-0005-0000-0000-000078760000}"/>
    <cellStyle name="Currency [0] 11195" xfId="50207" hidden="1" xr:uid="{00000000-0005-0000-0000-000079760000}"/>
    <cellStyle name="Currency [0] 11196" xfId="20853" hidden="1" xr:uid="{00000000-0005-0000-0000-00007A760000}"/>
    <cellStyle name="Currency [0] 11196" xfId="50240" hidden="1" xr:uid="{00000000-0005-0000-0000-00007B760000}"/>
    <cellStyle name="Currency [0] 11197" xfId="20855" hidden="1" xr:uid="{00000000-0005-0000-0000-00007C760000}"/>
    <cellStyle name="Currency [0] 11197" xfId="50242" hidden="1" xr:uid="{00000000-0005-0000-0000-00007D760000}"/>
    <cellStyle name="Currency [0] 11198" xfId="20848" hidden="1" xr:uid="{00000000-0005-0000-0000-00007E760000}"/>
    <cellStyle name="Currency [0] 11198" xfId="50235" hidden="1" xr:uid="{00000000-0005-0000-0000-00007F760000}"/>
    <cellStyle name="Currency [0] 11199" xfId="20794" hidden="1" xr:uid="{00000000-0005-0000-0000-000080760000}"/>
    <cellStyle name="Currency [0] 11199" xfId="50181" hidden="1" xr:uid="{00000000-0005-0000-0000-000081760000}"/>
    <cellStyle name="Currency [0] 112" xfId="2488" hidden="1" xr:uid="{00000000-0005-0000-0000-000082760000}"/>
    <cellStyle name="Currency [0] 112" xfId="31877" hidden="1" xr:uid="{00000000-0005-0000-0000-000083760000}"/>
    <cellStyle name="Currency [0] 1120" xfId="3552" hidden="1" xr:uid="{00000000-0005-0000-0000-000084760000}"/>
    <cellStyle name="Currency [0] 1120" xfId="32941" hidden="1" xr:uid="{00000000-0005-0000-0000-000085760000}"/>
    <cellStyle name="Currency [0] 11200" xfId="20857" hidden="1" xr:uid="{00000000-0005-0000-0000-000086760000}"/>
    <cellStyle name="Currency [0] 11200" xfId="50244" hidden="1" xr:uid="{00000000-0005-0000-0000-000087760000}"/>
    <cellStyle name="Currency [0] 11201" xfId="20859" hidden="1" xr:uid="{00000000-0005-0000-0000-000088760000}"/>
    <cellStyle name="Currency [0] 11201" xfId="50246" hidden="1" xr:uid="{00000000-0005-0000-0000-000089760000}"/>
    <cellStyle name="Currency [0] 11202" xfId="20221" hidden="1" xr:uid="{00000000-0005-0000-0000-00008A760000}"/>
    <cellStyle name="Currency [0] 11202" xfId="49608" hidden="1" xr:uid="{00000000-0005-0000-0000-00008B760000}"/>
    <cellStyle name="Currency [0] 11203" xfId="20162" hidden="1" xr:uid="{00000000-0005-0000-0000-00008C760000}"/>
    <cellStyle name="Currency [0] 11203" xfId="49549" hidden="1" xr:uid="{00000000-0005-0000-0000-00008D760000}"/>
    <cellStyle name="Currency [0] 11204" xfId="20865" hidden="1" xr:uid="{00000000-0005-0000-0000-00008E760000}"/>
    <cellStyle name="Currency [0] 11204" xfId="50252" hidden="1" xr:uid="{00000000-0005-0000-0000-00008F760000}"/>
    <cellStyle name="Currency [0] 11205" xfId="20871" hidden="1" xr:uid="{00000000-0005-0000-0000-000090760000}"/>
    <cellStyle name="Currency [0] 11205" xfId="50258" hidden="1" xr:uid="{00000000-0005-0000-0000-000091760000}"/>
    <cellStyle name="Currency [0] 11206" xfId="20873" hidden="1" xr:uid="{00000000-0005-0000-0000-000092760000}"/>
    <cellStyle name="Currency [0] 11206" xfId="50260" hidden="1" xr:uid="{00000000-0005-0000-0000-000093760000}"/>
    <cellStyle name="Currency [0] 11207" xfId="20152" hidden="1" xr:uid="{00000000-0005-0000-0000-000094760000}"/>
    <cellStyle name="Currency [0] 11207" xfId="49539" hidden="1" xr:uid="{00000000-0005-0000-0000-000095760000}"/>
    <cellStyle name="Currency [0] 11208" xfId="20867" hidden="1" xr:uid="{00000000-0005-0000-0000-000096760000}"/>
    <cellStyle name="Currency [0] 11208" xfId="50254" hidden="1" xr:uid="{00000000-0005-0000-0000-000097760000}"/>
    <cellStyle name="Currency [0] 11209" xfId="20875" hidden="1" xr:uid="{00000000-0005-0000-0000-000098760000}"/>
    <cellStyle name="Currency [0] 11209" xfId="50262" hidden="1" xr:uid="{00000000-0005-0000-0000-000099760000}"/>
    <cellStyle name="Currency [0] 1121" xfId="3559" hidden="1" xr:uid="{00000000-0005-0000-0000-00009A760000}"/>
    <cellStyle name="Currency [0] 1121" xfId="32948" hidden="1" xr:uid="{00000000-0005-0000-0000-00009B760000}"/>
    <cellStyle name="Currency [0] 11210" xfId="20877" hidden="1" xr:uid="{00000000-0005-0000-0000-00009C760000}"/>
    <cellStyle name="Currency [0] 11210" xfId="50264" hidden="1" xr:uid="{00000000-0005-0000-0000-00009D760000}"/>
    <cellStyle name="Currency [0] 11211" xfId="20866" hidden="1" xr:uid="{00000000-0005-0000-0000-00009E760000}"/>
    <cellStyle name="Currency [0] 11211" xfId="50253" hidden="1" xr:uid="{00000000-0005-0000-0000-00009F760000}"/>
    <cellStyle name="Currency [0] 11212" xfId="20197" hidden="1" xr:uid="{00000000-0005-0000-0000-0000A0760000}"/>
    <cellStyle name="Currency [0] 11212" xfId="49584" hidden="1" xr:uid="{00000000-0005-0000-0000-0000A1760000}"/>
    <cellStyle name="Currency [0] 11213" xfId="20888" hidden="1" xr:uid="{00000000-0005-0000-0000-0000A2760000}"/>
    <cellStyle name="Currency [0] 11213" xfId="50275" hidden="1" xr:uid="{00000000-0005-0000-0000-0000A3760000}"/>
    <cellStyle name="Currency [0] 11214" xfId="20897" hidden="1" xr:uid="{00000000-0005-0000-0000-0000A4760000}"/>
    <cellStyle name="Currency [0] 11214" xfId="50284" hidden="1" xr:uid="{00000000-0005-0000-0000-0000A5760000}"/>
    <cellStyle name="Currency [0] 11215" xfId="20908" hidden="1" xr:uid="{00000000-0005-0000-0000-0000A6760000}"/>
    <cellStyle name="Currency [0] 11215" xfId="50295" hidden="1" xr:uid="{00000000-0005-0000-0000-0000A7760000}"/>
    <cellStyle name="Currency [0] 11216" xfId="20914" hidden="1" xr:uid="{00000000-0005-0000-0000-0000A8760000}"/>
    <cellStyle name="Currency [0] 11216" xfId="50301" hidden="1" xr:uid="{00000000-0005-0000-0000-0000A9760000}"/>
    <cellStyle name="Currency [0] 11217" xfId="20886" hidden="1" xr:uid="{00000000-0005-0000-0000-0000AA760000}"/>
    <cellStyle name="Currency [0] 11217" xfId="50273" hidden="1" xr:uid="{00000000-0005-0000-0000-0000AB760000}"/>
    <cellStyle name="Currency [0] 11218" xfId="20904" hidden="1" xr:uid="{00000000-0005-0000-0000-0000AC760000}"/>
    <cellStyle name="Currency [0] 11218" xfId="50291" hidden="1" xr:uid="{00000000-0005-0000-0000-0000AD760000}"/>
    <cellStyle name="Currency [0] 11219" xfId="20926" hidden="1" xr:uid="{00000000-0005-0000-0000-0000AE760000}"/>
    <cellStyle name="Currency [0] 11219" xfId="50313" hidden="1" xr:uid="{00000000-0005-0000-0000-0000AF760000}"/>
    <cellStyle name="Currency [0] 1122" xfId="3574" hidden="1" xr:uid="{00000000-0005-0000-0000-0000B0760000}"/>
    <cellStyle name="Currency [0] 1122" xfId="32963" hidden="1" xr:uid="{00000000-0005-0000-0000-0000B1760000}"/>
    <cellStyle name="Currency [0] 11220" xfId="20928" hidden="1" xr:uid="{00000000-0005-0000-0000-0000B2760000}"/>
    <cellStyle name="Currency [0] 11220" xfId="50315" hidden="1" xr:uid="{00000000-0005-0000-0000-0000B3760000}"/>
    <cellStyle name="Currency [0] 11221" xfId="20862" hidden="1" xr:uid="{00000000-0005-0000-0000-0000B4760000}"/>
    <cellStyle name="Currency [0] 11221" xfId="50249" hidden="1" xr:uid="{00000000-0005-0000-0000-0000B5760000}"/>
    <cellStyle name="Currency [0] 11222" xfId="20151" hidden="1" xr:uid="{00000000-0005-0000-0000-0000B6760000}"/>
    <cellStyle name="Currency [0] 11222" xfId="49538" hidden="1" xr:uid="{00000000-0005-0000-0000-0000B7760000}"/>
    <cellStyle name="Currency [0] 11223" xfId="20900" hidden="1" xr:uid="{00000000-0005-0000-0000-0000B8760000}"/>
    <cellStyle name="Currency [0] 11223" xfId="50287" hidden="1" xr:uid="{00000000-0005-0000-0000-0000B9760000}"/>
    <cellStyle name="Currency [0] 11224" xfId="20130" hidden="1" xr:uid="{00000000-0005-0000-0000-0000BA760000}"/>
    <cellStyle name="Currency [0] 11224" xfId="49517" hidden="1" xr:uid="{00000000-0005-0000-0000-0000BB760000}"/>
    <cellStyle name="Currency [0] 11225" xfId="20889" hidden="1" xr:uid="{00000000-0005-0000-0000-0000BC760000}"/>
    <cellStyle name="Currency [0] 11225" xfId="50276" hidden="1" xr:uid="{00000000-0005-0000-0000-0000BD760000}"/>
    <cellStyle name="Currency [0] 11226" xfId="20933" hidden="1" xr:uid="{00000000-0005-0000-0000-0000BE760000}"/>
    <cellStyle name="Currency [0] 11226" xfId="50320" hidden="1" xr:uid="{00000000-0005-0000-0000-0000BF760000}"/>
    <cellStyle name="Currency [0] 11227" xfId="20901" hidden="1" xr:uid="{00000000-0005-0000-0000-0000C0760000}"/>
    <cellStyle name="Currency [0] 11227" xfId="50288" hidden="1" xr:uid="{00000000-0005-0000-0000-0000C1760000}"/>
    <cellStyle name="Currency [0] 11228" xfId="20909" hidden="1" xr:uid="{00000000-0005-0000-0000-0000C2760000}"/>
    <cellStyle name="Currency [0] 11228" xfId="50296" hidden="1" xr:uid="{00000000-0005-0000-0000-0000C3760000}"/>
    <cellStyle name="Currency [0] 11229" xfId="20945" hidden="1" xr:uid="{00000000-0005-0000-0000-0000C4760000}"/>
    <cellStyle name="Currency [0] 11229" xfId="50332" hidden="1" xr:uid="{00000000-0005-0000-0000-0000C5760000}"/>
    <cellStyle name="Currency [0] 1123" xfId="3575" hidden="1" xr:uid="{00000000-0005-0000-0000-0000C6760000}"/>
    <cellStyle name="Currency [0] 1123" xfId="32964" hidden="1" xr:uid="{00000000-0005-0000-0000-0000C7760000}"/>
    <cellStyle name="Currency [0] 11230" xfId="20947" hidden="1" xr:uid="{00000000-0005-0000-0000-0000C8760000}"/>
    <cellStyle name="Currency [0] 11230" xfId="50334" hidden="1" xr:uid="{00000000-0005-0000-0000-0000C9760000}"/>
    <cellStyle name="Currency [0] 11231" xfId="20903" hidden="1" xr:uid="{00000000-0005-0000-0000-0000CA760000}"/>
    <cellStyle name="Currency [0] 11231" xfId="50290" hidden="1" xr:uid="{00000000-0005-0000-0000-0000CB760000}"/>
    <cellStyle name="Currency [0] 11232" xfId="20916" hidden="1" xr:uid="{00000000-0005-0000-0000-0000CC760000}"/>
    <cellStyle name="Currency [0] 11232" xfId="50303" hidden="1" xr:uid="{00000000-0005-0000-0000-0000CD760000}"/>
    <cellStyle name="Currency [0] 11233" xfId="20921" hidden="1" xr:uid="{00000000-0005-0000-0000-0000CE760000}"/>
    <cellStyle name="Currency [0] 11233" xfId="50308" hidden="1" xr:uid="{00000000-0005-0000-0000-0000CF760000}"/>
    <cellStyle name="Currency [0] 11234" xfId="20915" hidden="1" xr:uid="{00000000-0005-0000-0000-0000D0760000}"/>
    <cellStyle name="Currency [0] 11234" xfId="50302" hidden="1" xr:uid="{00000000-0005-0000-0000-0000D1760000}"/>
    <cellStyle name="Currency [0] 11235" xfId="20963" hidden="1" xr:uid="{00000000-0005-0000-0000-0000D2760000}"/>
    <cellStyle name="Currency [0] 11235" xfId="50350" hidden="1" xr:uid="{00000000-0005-0000-0000-0000D3760000}"/>
    <cellStyle name="Currency [0] 11236" xfId="20971" hidden="1" xr:uid="{00000000-0005-0000-0000-0000D4760000}"/>
    <cellStyle name="Currency [0] 11236" xfId="50358" hidden="1" xr:uid="{00000000-0005-0000-0000-0000D5760000}"/>
    <cellStyle name="Currency [0] 11237" xfId="20899" hidden="1" xr:uid="{00000000-0005-0000-0000-0000D6760000}"/>
    <cellStyle name="Currency [0] 11237" xfId="50286" hidden="1" xr:uid="{00000000-0005-0000-0000-0000D7760000}"/>
    <cellStyle name="Currency [0] 11238" xfId="20957" hidden="1" xr:uid="{00000000-0005-0000-0000-0000D8760000}"/>
    <cellStyle name="Currency [0] 11238" xfId="50344" hidden="1" xr:uid="{00000000-0005-0000-0000-0000D9760000}"/>
    <cellStyle name="Currency [0] 11239" xfId="20980" hidden="1" xr:uid="{00000000-0005-0000-0000-0000DA760000}"/>
    <cellStyle name="Currency [0] 11239" xfId="50367" hidden="1" xr:uid="{00000000-0005-0000-0000-0000DB760000}"/>
    <cellStyle name="Currency [0] 1124" xfId="3550" hidden="1" xr:uid="{00000000-0005-0000-0000-0000DC760000}"/>
    <cellStyle name="Currency [0] 1124" xfId="32939" hidden="1" xr:uid="{00000000-0005-0000-0000-0000DD760000}"/>
    <cellStyle name="Currency [0] 11240" xfId="20982" hidden="1" xr:uid="{00000000-0005-0000-0000-0000DE760000}"/>
    <cellStyle name="Currency [0] 11240" xfId="50369" hidden="1" xr:uid="{00000000-0005-0000-0000-0000DF760000}"/>
    <cellStyle name="Currency [0] 11241" xfId="20882" hidden="1" xr:uid="{00000000-0005-0000-0000-0000E0760000}"/>
    <cellStyle name="Currency [0] 11241" xfId="50269" hidden="1" xr:uid="{00000000-0005-0000-0000-0000E1760000}"/>
    <cellStyle name="Currency [0] 11242" xfId="20892" hidden="1" xr:uid="{00000000-0005-0000-0000-0000E2760000}"/>
    <cellStyle name="Currency [0] 11242" xfId="50279" hidden="1" xr:uid="{00000000-0005-0000-0000-0000E3760000}"/>
    <cellStyle name="Currency [0] 11243" xfId="20954" hidden="1" xr:uid="{00000000-0005-0000-0000-0000E4760000}"/>
    <cellStyle name="Currency [0] 11243" xfId="50341" hidden="1" xr:uid="{00000000-0005-0000-0000-0000E5760000}"/>
    <cellStyle name="Currency [0] 11244" xfId="20919" hidden="1" xr:uid="{00000000-0005-0000-0000-0000E6760000}"/>
    <cellStyle name="Currency [0] 11244" xfId="50306" hidden="1" xr:uid="{00000000-0005-0000-0000-0000E7760000}"/>
    <cellStyle name="Currency [0] 11245" xfId="20869" hidden="1" xr:uid="{00000000-0005-0000-0000-0000E8760000}"/>
    <cellStyle name="Currency [0] 11245" xfId="50256" hidden="1" xr:uid="{00000000-0005-0000-0000-0000E9760000}"/>
    <cellStyle name="Currency [0] 11246" xfId="20990" hidden="1" xr:uid="{00000000-0005-0000-0000-0000EA760000}"/>
    <cellStyle name="Currency [0] 11246" xfId="50377" hidden="1" xr:uid="{00000000-0005-0000-0000-0000EB760000}"/>
    <cellStyle name="Currency [0] 11247" xfId="20955" hidden="1" xr:uid="{00000000-0005-0000-0000-0000EC760000}"/>
    <cellStyle name="Currency [0] 11247" xfId="50342" hidden="1" xr:uid="{00000000-0005-0000-0000-0000ED760000}"/>
    <cellStyle name="Currency [0] 11248" xfId="20966" hidden="1" xr:uid="{00000000-0005-0000-0000-0000EE760000}"/>
    <cellStyle name="Currency [0] 11248" xfId="50353" hidden="1" xr:uid="{00000000-0005-0000-0000-0000EF760000}"/>
    <cellStyle name="Currency [0] 11249" xfId="20998" hidden="1" xr:uid="{00000000-0005-0000-0000-0000F0760000}"/>
    <cellStyle name="Currency [0] 11249" xfId="50385" hidden="1" xr:uid="{00000000-0005-0000-0000-0000F1760000}"/>
    <cellStyle name="Currency [0] 1125" xfId="3549" hidden="1" xr:uid="{00000000-0005-0000-0000-0000F2760000}"/>
    <cellStyle name="Currency [0] 1125" xfId="32938" hidden="1" xr:uid="{00000000-0005-0000-0000-0000F3760000}"/>
    <cellStyle name="Currency [0] 11250" xfId="21000" hidden="1" xr:uid="{00000000-0005-0000-0000-0000F4760000}"/>
    <cellStyle name="Currency [0] 11250" xfId="50387" hidden="1" xr:uid="{00000000-0005-0000-0000-0000F5760000}"/>
    <cellStyle name="Currency [0] 11251" xfId="20952" hidden="1" xr:uid="{00000000-0005-0000-0000-0000F6760000}"/>
    <cellStyle name="Currency [0] 11251" xfId="50339" hidden="1" xr:uid="{00000000-0005-0000-0000-0000F7760000}"/>
    <cellStyle name="Currency [0] 11252" xfId="20951" hidden="1" xr:uid="{00000000-0005-0000-0000-0000F8760000}"/>
    <cellStyle name="Currency [0] 11252" xfId="50338" hidden="1" xr:uid="{00000000-0005-0000-0000-0000F9760000}"/>
    <cellStyle name="Currency [0] 11253" xfId="20941" hidden="1" xr:uid="{00000000-0005-0000-0000-0000FA760000}"/>
    <cellStyle name="Currency [0] 11253" xfId="50328" hidden="1" xr:uid="{00000000-0005-0000-0000-0000FB760000}"/>
    <cellStyle name="Currency [0] 11254" xfId="20937" hidden="1" xr:uid="{00000000-0005-0000-0000-0000FC760000}"/>
    <cellStyle name="Currency [0] 11254" xfId="50324" hidden="1" xr:uid="{00000000-0005-0000-0000-0000FD760000}"/>
    <cellStyle name="Currency [0] 11255" xfId="20939" hidden="1" xr:uid="{00000000-0005-0000-0000-0000FE760000}"/>
    <cellStyle name="Currency [0] 11255" xfId="50326" hidden="1" xr:uid="{00000000-0005-0000-0000-0000FF760000}"/>
    <cellStyle name="Currency [0] 11256" xfId="21007" hidden="1" xr:uid="{00000000-0005-0000-0000-000000770000}"/>
    <cellStyle name="Currency [0] 11256" xfId="50394" hidden="1" xr:uid="{00000000-0005-0000-0000-000001770000}"/>
    <cellStyle name="Currency [0] 11257" xfId="20166" hidden="1" xr:uid="{00000000-0005-0000-0000-000002770000}"/>
    <cellStyle name="Currency [0] 11257" xfId="49553" hidden="1" xr:uid="{00000000-0005-0000-0000-000003770000}"/>
    <cellStyle name="Currency [0] 11258" xfId="20985" hidden="1" xr:uid="{00000000-0005-0000-0000-000004770000}"/>
    <cellStyle name="Currency [0] 11258" xfId="50372" hidden="1" xr:uid="{00000000-0005-0000-0000-000005770000}"/>
    <cellStyle name="Currency [0] 11259" xfId="21013" hidden="1" xr:uid="{00000000-0005-0000-0000-000006770000}"/>
    <cellStyle name="Currency [0] 11259" xfId="50400" hidden="1" xr:uid="{00000000-0005-0000-0000-000007770000}"/>
    <cellStyle name="Currency [0] 1126" xfId="3544" hidden="1" xr:uid="{00000000-0005-0000-0000-000008770000}"/>
    <cellStyle name="Currency [0] 1126" xfId="32933" hidden="1" xr:uid="{00000000-0005-0000-0000-000009770000}"/>
    <cellStyle name="Currency [0] 11260" xfId="21015" hidden="1" xr:uid="{00000000-0005-0000-0000-00000A770000}"/>
    <cellStyle name="Currency [0] 11260" xfId="50402" hidden="1" xr:uid="{00000000-0005-0000-0000-00000B770000}"/>
    <cellStyle name="Currency [0] 11261" xfId="20890" hidden="1" xr:uid="{00000000-0005-0000-0000-00000C770000}"/>
    <cellStyle name="Currency [0] 11261" xfId="50277" hidden="1" xr:uid="{00000000-0005-0000-0000-00000D770000}"/>
    <cellStyle name="Currency [0] 11262" xfId="20964" hidden="1" xr:uid="{00000000-0005-0000-0000-00000E770000}"/>
    <cellStyle name="Currency [0] 11262" xfId="50351" hidden="1" xr:uid="{00000000-0005-0000-0000-00000F770000}"/>
    <cellStyle name="Currency [0] 11263" xfId="20920" hidden="1" xr:uid="{00000000-0005-0000-0000-000010770000}"/>
    <cellStyle name="Currency [0] 11263" xfId="50307" hidden="1" xr:uid="{00000000-0005-0000-0000-000011770000}"/>
    <cellStyle name="Currency [0] 11264" xfId="20956" hidden="1" xr:uid="{00000000-0005-0000-0000-000012770000}"/>
    <cellStyle name="Currency [0] 11264" xfId="50343" hidden="1" xr:uid="{00000000-0005-0000-0000-000013770000}"/>
    <cellStyle name="Currency [0] 11265" xfId="20960" hidden="1" xr:uid="{00000000-0005-0000-0000-000014770000}"/>
    <cellStyle name="Currency [0] 11265" xfId="50347" hidden="1" xr:uid="{00000000-0005-0000-0000-000015770000}"/>
    <cellStyle name="Currency [0] 11266" xfId="21021" hidden="1" xr:uid="{00000000-0005-0000-0000-000016770000}"/>
    <cellStyle name="Currency [0] 11266" xfId="50408" hidden="1" xr:uid="{00000000-0005-0000-0000-000017770000}"/>
    <cellStyle name="Currency [0] 11267" xfId="20179" hidden="1" xr:uid="{00000000-0005-0000-0000-000018770000}"/>
    <cellStyle name="Currency [0] 11267" xfId="49566" hidden="1" xr:uid="{00000000-0005-0000-0000-000019770000}"/>
    <cellStyle name="Currency [0] 11268" xfId="21003" hidden="1" xr:uid="{00000000-0005-0000-0000-00001A770000}"/>
    <cellStyle name="Currency [0] 11268" xfId="50390" hidden="1" xr:uid="{00000000-0005-0000-0000-00001B770000}"/>
    <cellStyle name="Currency [0] 11269" xfId="21026" hidden="1" xr:uid="{00000000-0005-0000-0000-00001C770000}"/>
    <cellStyle name="Currency [0] 11269" xfId="50413" hidden="1" xr:uid="{00000000-0005-0000-0000-00001D770000}"/>
    <cellStyle name="Currency [0] 1127" xfId="3542" hidden="1" xr:uid="{00000000-0005-0000-0000-00001E770000}"/>
    <cellStyle name="Currency [0] 1127" xfId="32931" hidden="1" xr:uid="{00000000-0005-0000-0000-00001F770000}"/>
    <cellStyle name="Currency [0] 11270" xfId="21028" hidden="1" xr:uid="{00000000-0005-0000-0000-000020770000}"/>
    <cellStyle name="Currency [0] 11270" xfId="50415" hidden="1" xr:uid="{00000000-0005-0000-0000-000021770000}"/>
    <cellStyle name="Currency [0] 11271" xfId="20884" hidden="1" xr:uid="{00000000-0005-0000-0000-000022770000}"/>
    <cellStyle name="Currency [0] 11271" xfId="50271" hidden="1" xr:uid="{00000000-0005-0000-0000-000023770000}"/>
    <cellStyle name="Currency [0] 11272" xfId="20983" hidden="1" xr:uid="{00000000-0005-0000-0000-000024770000}"/>
    <cellStyle name="Currency [0] 11272" xfId="50370" hidden="1" xr:uid="{00000000-0005-0000-0000-000025770000}"/>
    <cellStyle name="Currency [0] 11273" xfId="20950" hidden="1" xr:uid="{00000000-0005-0000-0000-000026770000}"/>
    <cellStyle name="Currency [0] 11273" xfId="50337" hidden="1" xr:uid="{00000000-0005-0000-0000-000027770000}"/>
    <cellStyle name="Currency [0] 11274" xfId="20968" hidden="1" xr:uid="{00000000-0005-0000-0000-000028770000}"/>
    <cellStyle name="Currency [0] 11274" xfId="50355" hidden="1" xr:uid="{00000000-0005-0000-0000-000029770000}"/>
    <cellStyle name="Currency [0] 11275" xfId="20965" hidden="1" xr:uid="{00000000-0005-0000-0000-00002A770000}"/>
    <cellStyle name="Currency [0] 11275" xfId="50352" hidden="1" xr:uid="{00000000-0005-0000-0000-00002B770000}"/>
    <cellStyle name="Currency [0] 11276" xfId="21032" hidden="1" xr:uid="{00000000-0005-0000-0000-00002C770000}"/>
    <cellStyle name="Currency [0] 11276" xfId="50419" hidden="1" xr:uid="{00000000-0005-0000-0000-00002D770000}"/>
    <cellStyle name="Currency [0] 11277" xfId="20917" hidden="1" xr:uid="{00000000-0005-0000-0000-00002E770000}"/>
    <cellStyle name="Currency [0] 11277" xfId="50304" hidden="1" xr:uid="{00000000-0005-0000-0000-00002F770000}"/>
    <cellStyle name="Currency [0] 11278" xfId="21017" hidden="1" xr:uid="{00000000-0005-0000-0000-000030770000}"/>
    <cellStyle name="Currency [0] 11278" xfId="50404" hidden="1" xr:uid="{00000000-0005-0000-0000-000031770000}"/>
    <cellStyle name="Currency [0] 11279" xfId="21039" hidden="1" xr:uid="{00000000-0005-0000-0000-000032770000}"/>
    <cellStyle name="Currency [0] 11279" xfId="50426" hidden="1" xr:uid="{00000000-0005-0000-0000-000033770000}"/>
    <cellStyle name="Currency [0] 1128" xfId="3543" hidden="1" xr:uid="{00000000-0005-0000-0000-000034770000}"/>
    <cellStyle name="Currency [0] 1128" xfId="32932" hidden="1" xr:uid="{00000000-0005-0000-0000-000035770000}"/>
    <cellStyle name="Currency [0] 11280" xfId="21041" hidden="1" xr:uid="{00000000-0005-0000-0000-000036770000}"/>
    <cellStyle name="Currency [0] 11280" xfId="50428" hidden="1" xr:uid="{00000000-0005-0000-0000-000037770000}"/>
    <cellStyle name="Currency [0] 11281" xfId="20969" hidden="1" xr:uid="{00000000-0005-0000-0000-000038770000}"/>
    <cellStyle name="Currency [0] 11281" xfId="50356" hidden="1" xr:uid="{00000000-0005-0000-0000-000039770000}"/>
    <cellStyle name="Currency [0] 11282" xfId="21001" hidden="1" xr:uid="{00000000-0005-0000-0000-00003A770000}"/>
    <cellStyle name="Currency [0] 11282" xfId="50388" hidden="1" xr:uid="{00000000-0005-0000-0000-00003B770000}"/>
    <cellStyle name="Currency [0] 11283" xfId="20131" hidden="1" xr:uid="{00000000-0005-0000-0000-00003C770000}"/>
    <cellStyle name="Currency [0] 11283" xfId="49518" hidden="1" xr:uid="{00000000-0005-0000-0000-00003D770000}"/>
    <cellStyle name="Currency [0] 11284" xfId="20987" hidden="1" xr:uid="{00000000-0005-0000-0000-00003E770000}"/>
    <cellStyle name="Currency [0] 11284" xfId="50374" hidden="1" xr:uid="{00000000-0005-0000-0000-00003F770000}"/>
    <cellStyle name="Currency [0] 11285" xfId="20984" hidden="1" xr:uid="{00000000-0005-0000-0000-000040770000}"/>
    <cellStyle name="Currency [0] 11285" xfId="50371" hidden="1" xr:uid="{00000000-0005-0000-0000-000041770000}"/>
    <cellStyle name="Currency [0] 11286" xfId="21045" hidden="1" xr:uid="{00000000-0005-0000-0000-000042770000}"/>
    <cellStyle name="Currency [0] 11286" xfId="50432" hidden="1" xr:uid="{00000000-0005-0000-0000-000043770000}"/>
    <cellStyle name="Currency [0] 11287" xfId="20880" hidden="1" xr:uid="{00000000-0005-0000-0000-000044770000}"/>
    <cellStyle name="Currency [0] 11287" xfId="50267" hidden="1" xr:uid="{00000000-0005-0000-0000-000045770000}"/>
    <cellStyle name="Currency [0] 11288" xfId="21029" hidden="1" xr:uid="{00000000-0005-0000-0000-000046770000}"/>
    <cellStyle name="Currency [0] 11288" xfId="50416" hidden="1" xr:uid="{00000000-0005-0000-0000-000047770000}"/>
    <cellStyle name="Currency [0] 11289" xfId="21049" hidden="1" xr:uid="{00000000-0005-0000-0000-000048770000}"/>
    <cellStyle name="Currency [0] 11289" xfId="50436" hidden="1" xr:uid="{00000000-0005-0000-0000-000049770000}"/>
    <cellStyle name="Currency [0] 1129" xfId="3580" hidden="1" xr:uid="{00000000-0005-0000-0000-00004A770000}"/>
    <cellStyle name="Currency [0] 1129" xfId="32969" hidden="1" xr:uid="{00000000-0005-0000-0000-00004B770000}"/>
    <cellStyle name="Currency [0] 11290" xfId="21051" hidden="1" xr:uid="{00000000-0005-0000-0000-00004C770000}"/>
    <cellStyle name="Currency [0] 11290" xfId="50438" hidden="1" xr:uid="{00000000-0005-0000-0000-00004D770000}"/>
    <cellStyle name="Currency [0] 11291" xfId="20988" hidden="1" xr:uid="{00000000-0005-0000-0000-00004E770000}"/>
    <cellStyle name="Currency [0] 11291" xfId="50375" hidden="1" xr:uid="{00000000-0005-0000-0000-00004F770000}"/>
    <cellStyle name="Currency [0] 11292" xfId="21016" hidden="1" xr:uid="{00000000-0005-0000-0000-000050770000}"/>
    <cellStyle name="Currency [0] 11292" xfId="50403" hidden="1" xr:uid="{00000000-0005-0000-0000-000051770000}"/>
    <cellStyle name="Currency [0] 11293" xfId="20976" hidden="1" xr:uid="{00000000-0005-0000-0000-000052770000}"/>
    <cellStyle name="Currency [0] 11293" xfId="50363" hidden="1" xr:uid="{00000000-0005-0000-0000-000053770000}"/>
    <cellStyle name="Currency [0] 11294" xfId="21005" hidden="1" xr:uid="{00000000-0005-0000-0000-000054770000}"/>
    <cellStyle name="Currency [0] 11294" xfId="50392" hidden="1" xr:uid="{00000000-0005-0000-0000-000055770000}"/>
    <cellStyle name="Currency [0] 11295" xfId="21002" hidden="1" xr:uid="{00000000-0005-0000-0000-000056770000}"/>
    <cellStyle name="Currency [0] 11295" xfId="50389" hidden="1" xr:uid="{00000000-0005-0000-0000-000057770000}"/>
    <cellStyle name="Currency [0] 11296" xfId="21055" hidden="1" xr:uid="{00000000-0005-0000-0000-000058770000}"/>
    <cellStyle name="Currency [0] 11296" xfId="50442" hidden="1" xr:uid="{00000000-0005-0000-0000-000059770000}"/>
    <cellStyle name="Currency [0] 11297" xfId="20883" hidden="1" xr:uid="{00000000-0005-0000-0000-00005A770000}"/>
    <cellStyle name="Currency [0] 11297" xfId="50270" hidden="1" xr:uid="{00000000-0005-0000-0000-00005B770000}"/>
    <cellStyle name="Currency [0] 11298" xfId="21042" hidden="1" xr:uid="{00000000-0005-0000-0000-00005C770000}"/>
    <cellStyle name="Currency [0] 11298" xfId="50429" hidden="1" xr:uid="{00000000-0005-0000-0000-00005D770000}"/>
    <cellStyle name="Currency [0] 11299" xfId="21059" hidden="1" xr:uid="{00000000-0005-0000-0000-00005E770000}"/>
    <cellStyle name="Currency [0] 11299" xfId="50446" hidden="1" xr:uid="{00000000-0005-0000-0000-00005F770000}"/>
    <cellStyle name="Currency [0] 113" xfId="2502" hidden="1" xr:uid="{00000000-0005-0000-0000-000060770000}"/>
    <cellStyle name="Currency [0] 113" xfId="31891" hidden="1" xr:uid="{00000000-0005-0000-0000-000061770000}"/>
    <cellStyle name="Currency [0] 1130" xfId="3159" hidden="1" xr:uid="{00000000-0005-0000-0000-000062770000}"/>
    <cellStyle name="Currency [0] 1130" xfId="32548" hidden="1" xr:uid="{00000000-0005-0000-0000-000063770000}"/>
    <cellStyle name="Currency [0] 11300" xfId="21061" hidden="1" xr:uid="{00000000-0005-0000-0000-000064770000}"/>
    <cellStyle name="Currency [0] 11300" xfId="50448" hidden="1" xr:uid="{00000000-0005-0000-0000-000065770000}"/>
    <cellStyle name="Currency [0] 11301" xfId="20942" hidden="1" xr:uid="{00000000-0005-0000-0000-000066770000}"/>
    <cellStyle name="Currency [0] 11301" xfId="50329" hidden="1" xr:uid="{00000000-0005-0000-0000-000067770000}"/>
    <cellStyle name="Currency [0] 11302" xfId="20978" hidden="1" xr:uid="{00000000-0005-0000-0000-000068770000}"/>
    <cellStyle name="Currency [0] 11302" xfId="50365" hidden="1" xr:uid="{00000000-0005-0000-0000-000069770000}"/>
    <cellStyle name="Currency [0] 11303" xfId="21047" hidden="1" xr:uid="{00000000-0005-0000-0000-00006A770000}"/>
    <cellStyle name="Currency [0] 11303" xfId="50434" hidden="1" xr:uid="{00000000-0005-0000-0000-00006B770000}"/>
    <cellStyle name="Currency [0] 11304" xfId="21035" hidden="1" xr:uid="{00000000-0005-0000-0000-00006C770000}"/>
    <cellStyle name="Currency [0] 11304" xfId="50422" hidden="1" xr:uid="{00000000-0005-0000-0000-00006D770000}"/>
    <cellStyle name="Currency [0] 11305" xfId="21052" hidden="1" xr:uid="{00000000-0005-0000-0000-00006E770000}"/>
    <cellStyle name="Currency [0] 11305" xfId="50439" hidden="1" xr:uid="{00000000-0005-0000-0000-00006F770000}"/>
    <cellStyle name="Currency [0] 11306" xfId="21063" hidden="1" xr:uid="{00000000-0005-0000-0000-000070770000}"/>
    <cellStyle name="Currency [0] 11306" xfId="50450" hidden="1" xr:uid="{00000000-0005-0000-0000-000071770000}"/>
    <cellStyle name="Currency [0] 11307" xfId="20911" hidden="1" xr:uid="{00000000-0005-0000-0000-000072770000}"/>
    <cellStyle name="Currency [0] 11307" xfId="50298" hidden="1" xr:uid="{00000000-0005-0000-0000-000073770000}"/>
    <cellStyle name="Currency [0] 11308" xfId="20975" hidden="1" xr:uid="{00000000-0005-0000-0000-000074770000}"/>
    <cellStyle name="Currency [0] 11308" xfId="50362" hidden="1" xr:uid="{00000000-0005-0000-0000-000075770000}"/>
    <cellStyle name="Currency [0] 11309" xfId="21067" hidden="1" xr:uid="{00000000-0005-0000-0000-000076770000}"/>
    <cellStyle name="Currency [0] 11309" xfId="50454" hidden="1" xr:uid="{00000000-0005-0000-0000-000077770000}"/>
    <cellStyle name="Currency [0] 1131" xfId="3570" hidden="1" xr:uid="{00000000-0005-0000-0000-000078770000}"/>
    <cellStyle name="Currency [0] 1131" xfId="32959" hidden="1" xr:uid="{00000000-0005-0000-0000-000079770000}"/>
    <cellStyle name="Currency [0] 11310" xfId="21069" hidden="1" xr:uid="{00000000-0005-0000-0000-00007A770000}"/>
    <cellStyle name="Currency [0] 11310" xfId="50456" hidden="1" xr:uid="{00000000-0005-0000-0000-00007B770000}"/>
    <cellStyle name="Currency [0] 11311" xfId="21024" hidden="1" xr:uid="{00000000-0005-0000-0000-00007C770000}"/>
    <cellStyle name="Currency [0] 11311" xfId="50411" hidden="1" xr:uid="{00000000-0005-0000-0000-00007D770000}"/>
    <cellStyle name="Currency [0] 11312" xfId="21036" hidden="1" xr:uid="{00000000-0005-0000-0000-00007E770000}"/>
    <cellStyle name="Currency [0] 11312" xfId="50423" hidden="1" xr:uid="{00000000-0005-0000-0000-00007F770000}"/>
    <cellStyle name="Currency [0] 11313" xfId="21064" hidden="1" xr:uid="{00000000-0005-0000-0000-000080770000}"/>
    <cellStyle name="Currency [0] 11313" xfId="50451" hidden="1" xr:uid="{00000000-0005-0000-0000-000081770000}"/>
    <cellStyle name="Currency [0] 11314" xfId="21037" hidden="1" xr:uid="{00000000-0005-0000-0000-000082770000}"/>
    <cellStyle name="Currency [0] 11314" xfId="50424" hidden="1" xr:uid="{00000000-0005-0000-0000-000083770000}"/>
    <cellStyle name="Currency [0] 11315" xfId="21070" hidden="1" xr:uid="{00000000-0005-0000-0000-000084770000}"/>
    <cellStyle name="Currency [0] 11315" xfId="50457" hidden="1" xr:uid="{00000000-0005-0000-0000-000085770000}"/>
    <cellStyle name="Currency [0] 11316" xfId="21072" hidden="1" xr:uid="{00000000-0005-0000-0000-000086770000}"/>
    <cellStyle name="Currency [0] 11316" xfId="50459" hidden="1" xr:uid="{00000000-0005-0000-0000-000087770000}"/>
    <cellStyle name="Currency [0] 11317" xfId="21065" hidden="1" xr:uid="{00000000-0005-0000-0000-000088770000}"/>
    <cellStyle name="Currency [0] 11317" xfId="50452" hidden="1" xr:uid="{00000000-0005-0000-0000-000089770000}"/>
    <cellStyle name="Currency [0] 11318" xfId="21011" hidden="1" xr:uid="{00000000-0005-0000-0000-00008A770000}"/>
    <cellStyle name="Currency [0] 11318" xfId="50398" hidden="1" xr:uid="{00000000-0005-0000-0000-00008B770000}"/>
    <cellStyle name="Currency [0] 11319" xfId="21074" hidden="1" xr:uid="{00000000-0005-0000-0000-00008C770000}"/>
    <cellStyle name="Currency [0] 11319" xfId="50461" hidden="1" xr:uid="{00000000-0005-0000-0000-00008D770000}"/>
    <cellStyle name="Currency [0] 1132" xfId="3582" hidden="1" xr:uid="{00000000-0005-0000-0000-00008E770000}"/>
    <cellStyle name="Currency [0] 1132" xfId="32971" hidden="1" xr:uid="{00000000-0005-0000-0000-00008F770000}"/>
    <cellStyle name="Currency [0] 11320" xfId="21076" hidden="1" xr:uid="{00000000-0005-0000-0000-000090770000}"/>
    <cellStyle name="Currency [0] 11320" xfId="50463" hidden="1" xr:uid="{00000000-0005-0000-0000-000091770000}"/>
    <cellStyle name="Currency [0] 11321" xfId="17705" hidden="1" xr:uid="{00000000-0005-0000-0000-000092770000}"/>
    <cellStyle name="Currency [0] 11321" xfId="47092" hidden="1" xr:uid="{00000000-0005-0000-0000-000093770000}"/>
    <cellStyle name="Currency [0] 11322" xfId="17709" hidden="1" xr:uid="{00000000-0005-0000-0000-000094770000}"/>
    <cellStyle name="Currency [0] 11322" xfId="47096" hidden="1" xr:uid="{00000000-0005-0000-0000-000095770000}"/>
    <cellStyle name="Currency [0] 11323" xfId="17703" hidden="1" xr:uid="{00000000-0005-0000-0000-000096770000}"/>
    <cellStyle name="Currency [0] 11323" xfId="47090" hidden="1" xr:uid="{00000000-0005-0000-0000-000097770000}"/>
    <cellStyle name="Currency [0] 11324" xfId="17690" hidden="1" xr:uid="{00000000-0005-0000-0000-000098770000}"/>
    <cellStyle name="Currency [0] 11324" xfId="47077" hidden="1" xr:uid="{00000000-0005-0000-0000-000099770000}"/>
    <cellStyle name="Currency [0] 11325" xfId="21079" hidden="1" xr:uid="{00000000-0005-0000-0000-00009A770000}"/>
    <cellStyle name="Currency [0] 11325" xfId="50466" hidden="1" xr:uid="{00000000-0005-0000-0000-00009B770000}"/>
    <cellStyle name="Currency [0] 11326" xfId="21085" hidden="1" xr:uid="{00000000-0005-0000-0000-00009C770000}"/>
    <cellStyle name="Currency [0] 11326" xfId="50472" hidden="1" xr:uid="{00000000-0005-0000-0000-00009D770000}"/>
    <cellStyle name="Currency [0] 11327" xfId="21087" hidden="1" xr:uid="{00000000-0005-0000-0000-00009E770000}"/>
    <cellStyle name="Currency [0] 11327" xfId="50474" hidden="1" xr:uid="{00000000-0005-0000-0000-00009F770000}"/>
    <cellStyle name="Currency [0] 11328" xfId="17691" hidden="1" xr:uid="{00000000-0005-0000-0000-0000A0770000}"/>
    <cellStyle name="Currency [0] 11328" xfId="47078" hidden="1" xr:uid="{00000000-0005-0000-0000-0000A1770000}"/>
    <cellStyle name="Currency [0] 11329" xfId="21081" hidden="1" xr:uid="{00000000-0005-0000-0000-0000A2770000}"/>
    <cellStyle name="Currency [0] 11329" xfId="50468" hidden="1" xr:uid="{00000000-0005-0000-0000-0000A3770000}"/>
    <cellStyle name="Currency [0] 1133" xfId="3583" hidden="1" xr:uid="{00000000-0005-0000-0000-0000A4770000}"/>
    <cellStyle name="Currency [0] 1133" xfId="32972" hidden="1" xr:uid="{00000000-0005-0000-0000-0000A5770000}"/>
    <cellStyle name="Currency [0] 11330" xfId="21089" hidden="1" xr:uid="{00000000-0005-0000-0000-0000A6770000}"/>
    <cellStyle name="Currency [0] 11330" xfId="50476" hidden="1" xr:uid="{00000000-0005-0000-0000-0000A7770000}"/>
    <cellStyle name="Currency [0] 11331" xfId="21091" hidden="1" xr:uid="{00000000-0005-0000-0000-0000A8770000}"/>
    <cellStyle name="Currency [0] 11331" xfId="50478" hidden="1" xr:uid="{00000000-0005-0000-0000-0000A9770000}"/>
    <cellStyle name="Currency [0] 11332" xfId="21080" hidden="1" xr:uid="{00000000-0005-0000-0000-0000AA770000}"/>
    <cellStyle name="Currency [0] 11332" xfId="50467" hidden="1" xr:uid="{00000000-0005-0000-0000-0000AB770000}"/>
    <cellStyle name="Currency [0] 11333" xfId="17682" hidden="1" xr:uid="{00000000-0005-0000-0000-0000AC770000}"/>
    <cellStyle name="Currency [0] 11333" xfId="47069" hidden="1" xr:uid="{00000000-0005-0000-0000-0000AD770000}"/>
    <cellStyle name="Currency [0] 11334" xfId="21102" hidden="1" xr:uid="{00000000-0005-0000-0000-0000AE770000}"/>
    <cellStyle name="Currency [0] 11334" xfId="50489" hidden="1" xr:uid="{00000000-0005-0000-0000-0000AF770000}"/>
    <cellStyle name="Currency [0] 11335" xfId="21111" hidden="1" xr:uid="{00000000-0005-0000-0000-0000B0770000}"/>
    <cellStyle name="Currency [0] 11335" xfId="50498" hidden="1" xr:uid="{00000000-0005-0000-0000-0000B1770000}"/>
    <cellStyle name="Currency [0] 11336" xfId="21122" hidden="1" xr:uid="{00000000-0005-0000-0000-0000B2770000}"/>
    <cellStyle name="Currency [0] 11336" xfId="50509" hidden="1" xr:uid="{00000000-0005-0000-0000-0000B3770000}"/>
    <cellStyle name="Currency [0] 11337" xfId="21128" hidden="1" xr:uid="{00000000-0005-0000-0000-0000B4770000}"/>
    <cellStyle name="Currency [0] 11337" xfId="50515" hidden="1" xr:uid="{00000000-0005-0000-0000-0000B5770000}"/>
    <cellStyle name="Currency [0] 11338" xfId="21100" hidden="1" xr:uid="{00000000-0005-0000-0000-0000B6770000}"/>
    <cellStyle name="Currency [0] 11338" xfId="50487" hidden="1" xr:uid="{00000000-0005-0000-0000-0000B7770000}"/>
    <cellStyle name="Currency [0] 11339" xfId="21118" hidden="1" xr:uid="{00000000-0005-0000-0000-0000B8770000}"/>
    <cellStyle name="Currency [0] 11339" xfId="50505" hidden="1" xr:uid="{00000000-0005-0000-0000-0000B9770000}"/>
    <cellStyle name="Currency [0] 1134" xfId="3521" hidden="1" xr:uid="{00000000-0005-0000-0000-0000BA770000}"/>
    <cellStyle name="Currency [0] 1134" xfId="32910" hidden="1" xr:uid="{00000000-0005-0000-0000-0000BB770000}"/>
    <cellStyle name="Currency [0] 11340" xfId="21140" hidden="1" xr:uid="{00000000-0005-0000-0000-0000BC770000}"/>
    <cellStyle name="Currency [0] 11340" xfId="50527" hidden="1" xr:uid="{00000000-0005-0000-0000-0000BD770000}"/>
    <cellStyle name="Currency [0] 11341" xfId="21142" hidden="1" xr:uid="{00000000-0005-0000-0000-0000BE770000}"/>
    <cellStyle name="Currency [0] 11341" xfId="50529" hidden="1" xr:uid="{00000000-0005-0000-0000-0000BF770000}"/>
    <cellStyle name="Currency [0] 11342" xfId="17708" hidden="1" xr:uid="{00000000-0005-0000-0000-0000C0770000}"/>
    <cellStyle name="Currency [0] 11342" xfId="47095" hidden="1" xr:uid="{00000000-0005-0000-0000-0000C1770000}"/>
    <cellStyle name="Currency [0] 11343" xfId="17683" hidden="1" xr:uid="{00000000-0005-0000-0000-0000C2770000}"/>
    <cellStyle name="Currency [0] 11343" xfId="47070" hidden="1" xr:uid="{00000000-0005-0000-0000-0000C3770000}"/>
    <cellStyle name="Currency [0] 11344" xfId="21114" hidden="1" xr:uid="{00000000-0005-0000-0000-0000C4770000}"/>
    <cellStyle name="Currency [0] 11344" xfId="50501" hidden="1" xr:uid="{00000000-0005-0000-0000-0000C5770000}"/>
    <cellStyle name="Currency [0] 11345" xfId="17686" hidden="1" xr:uid="{00000000-0005-0000-0000-0000C6770000}"/>
    <cellStyle name="Currency [0] 11345" xfId="47073" hidden="1" xr:uid="{00000000-0005-0000-0000-0000C7770000}"/>
    <cellStyle name="Currency [0] 11346" xfId="21103" hidden="1" xr:uid="{00000000-0005-0000-0000-0000C8770000}"/>
    <cellStyle name="Currency [0] 11346" xfId="50490" hidden="1" xr:uid="{00000000-0005-0000-0000-0000C9770000}"/>
    <cellStyle name="Currency [0] 11347" xfId="21147" hidden="1" xr:uid="{00000000-0005-0000-0000-0000CA770000}"/>
    <cellStyle name="Currency [0] 11347" xfId="50534" hidden="1" xr:uid="{00000000-0005-0000-0000-0000CB770000}"/>
    <cellStyle name="Currency [0] 11348" xfId="21115" hidden="1" xr:uid="{00000000-0005-0000-0000-0000CC770000}"/>
    <cellStyle name="Currency [0] 11348" xfId="50502" hidden="1" xr:uid="{00000000-0005-0000-0000-0000CD770000}"/>
    <cellStyle name="Currency [0] 11349" xfId="21123" hidden="1" xr:uid="{00000000-0005-0000-0000-0000CE770000}"/>
    <cellStyle name="Currency [0] 11349" xfId="50510" hidden="1" xr:uid="{00000000-0005-0000-0000-0000CF770000}"/>
    <cellStyle name="Currency [0] 1135" xfId="3557" hidden="1" xr:uid="{00000000-0005-0000-0000-0000D0770000}"/>
    <cellStyle name="Currency [0] 1135" xfId="32946" hidden="1" xr:uid="{00000000-0005-0000-0000-0000D1770000}"/>
    <cellStyle name="Currency [0] 11350" xfId="21159" hidden="1" xr:uid="{00000000-0005-0000-0000-0000D2770000}"/>
    <cellStyle name="Currency [0] 11350" xfId="50546" hidden="1" xr:uid="{00000000-0005-0000-0000-0000D3770000}"/>
    <cellStyle name="Currency [0] 11351" xfId="21161" hidden="1" xr:uid="{00000000-0005-0000-0000-0000D4770000}"/>
    <cellStyle name="Currency [0] 11351" xfId="50548" hidden="1" xr:uid="{00000000-0005-0000-0000-0000D5770000}"/>
    <cellStyle name="Currency [0] 11352" xfId="21117" hidden="1" xr:uid="{00000000-0005-0000-0000-0000D6770000}"/>
    <cellStyle name="Currency [0] 11352" xfId="50504" hidden="1" xr:uid="{00000000-0005-0000-0000-0000D7770000}"/>
    <cellStyle name="Currency [0] 11353" xfId="21130" hidden="1" xr:uid="{00000000-0005-0000-0000-0000D8770000}"/>
    <cellStyle name="Currency [0] 11353" xfId="50517" hidden="1" xr:uid="{00000000-0005-0000-0000-0000D9770000}"/>
    <cellStyle name="Currency [0] 11354" xfId="21135" hidden="1" xr:uid="{00000000-0005-0000-0000-0000DA770000}"/>
    <cellStyle name="Currency [0] 11354" xfId="50522" hidden="1" xr:uid="{00000000-0005-0000-0000-0000DB770000}"/>
    <cellStyle name="Currency [0] 11355" xfId="21129" hidden="1" xr:uid="{00000000-0005-0000-0000-0000DC770000}"/>
    <cellStyle name="Currency [0] 11355" xfId="50516" hidden="1" xr:uid="{00000000-0005-0000-0000-0000DD770000}"/>
    <cellStyle name="Currency [0] 11356" xfId="21177" hidden="1" xr:uid="{00000000-0005-0000-0000-0000DE770000}"/>
    <cellStyle name="Currency [0] 11356" xfId="50564" hidden="1" xr:uid="{00000000-0005-0000-0000-0000DF770000}"/>
    <cellStyle name="Currency [0] 11357" xfId="21185" hidden="1" xr:uid="{00000000-0005-0000-0000-0000E0770000}"/>
    <cellStyle name="Currency [0] 11357" xfId="50572" hidden="1" xr:uid="{00000000-0005-0000-0000-0000E1770000}"/>
    <cellStyle name="Currency [0] 11358" xfId="21113" hidden="1" xr:uid="{00000000-0005-0000-0000-0000E2770000}"/>
    <cellStyle name="Currency [0] 11358" xfId="50500" hidden="1" xr:uid="{00000000-0005-0000-0000-0000E3770000}"/>
    <cellStyle name="Currency [0] 11359" xfId="21171" hidden="1" xr:uid="{00000000-0005-0000-0000-0000E4770000}"/>
    <cellStyle name="Currency [0] 11359" xfId="50558" hidden="1" xr:uid="{00000000-0005-0000-0000-0000E5770000}"/>
    <cellStyle name="Currency [0] 1136" xfId="3537" hidden="1" xr:uid="{00000000-0005-0000-0000-0000E6770000}"/>
    <cellStyle name="Currency [0] 1136" xfId="32926" hidden="1" xr:uid="{00000000-0005-0000-0000-0000E7770000}"/>
    <cellStyle name="Currency [0] 11360" xfId="21194" hidden="1" xr:uid="{00000000-0005-0000-0000-0000E8770000}"/>
    <cellStyle name="Currency [0] 11360" xfId="50581" hidden="1" xr:uid="{00000000-0005-0000-0000-0000E9770000}"/>
    <cellStyle name="Currency [0] 11361" xfId="21196" hidden="1" xr:uid="{00000000-0005-0000-0000-0000EA770000}"/>
    <cellStyle name="Currency [0] 11361" xfId="50583" hidden="1" xr:uid="{00000000-0005-0000-0000-0000EB770000}"/>
    <cellStyle name="Currency [0] 11362" xfId="21096" hidden="1" xr:uid="{00000000-0005-0000-0000-0000EC770000}"/>
    <cellStyle name="Currency [0] 11362" xfId="50483" hidden="1" xr:uid="{00000000-0005-0000-0000-0000ED770000}"/>
    <cellStyle name="Currency [0] 11363" xfId="21106" hidden="1" xr:uid="{00000000-0005-0000-0000-0000EE770000}"/>
    <cellStyle name="Currency [0] 11363" xfId="50493" hidden="1" xr:uid="{00000000-0005-0000-0000-0000EF770000}"/>
    <cellStyle name="Currency [0] 11364" xfId="21168" hidden="1" xr:uid="{00000000-0005-0000-0000-0000F0770000}"/>
    <cellStyle name="Currency [0] 11364" xfId="50555" hidden="1" xr:uid="{00000000-0005-0000-0000-0000F1770000}"/>
    <cellStyle name="Currency [0] 11365" xfId="21133" hidden="1" xr:uid="{00000000-0005-0000-0000-0000F2770000}"/>
    <cellStyle name="Currency [0] 11365" xfId="50520" hidden="1" xr:uid="{00000000-0005-0000-0000-0000F3770000}"/>
    <cellStyle name="Currency [0] 11366" xfId="21083" hidden="1" xr:uid="{00000000-0005-0000-0000-0000F4770000}"/>
    <cellStyle name="Currency [0] 11366" xfId="50470" hidden="1" xr:uid="{00000000-0005-0000-0000-0000F5770000}"/>
    <cellStyle name="Currency [0] 11367" xfId="21204" hidden="1" xr:uid="{00000000-0005-0000-0000-0000F6770000}"/>
    <cellStyle name="Currency [0] 11367" xfId="50591" hidden="1" xr:uid="{00000000-0005-0000-0000-0000F7770000}"/>
    <cellStyle name="Currency [0] 11368" xfId="21169" hidden="1" xr:uid="{00000000-0005-0000-0000-0000F8770000}"/>
    <cellStyle name="Currency [0] 11368" xfId="50556" hidden="1" xr:uid="{00000000-0005-0000-0000-0000F9770000}"/>
    <cellStyle name="Currency [0] 11369" xfId="21180" hidden="1" xr:uid="{00000000-0005-0000-0000-0000FA770000}"/>
    <cellStyle name="Currency [0] 11369" xfId="50567" hidden="1" xr:uid="{00000000-0005-0000-0000-0000FB770000}"/>
    <cellStyle name="Currency [0] 1137" xfId="3553" hidden="1" xr:uid="{00000000-0005-0000-0000-0000FC770000}"/>
    <cellStyle name="Currency [0] 1137" xfId="32942" hidden="1" xr:uid="{00000000-0005-0000-0000-0000FD770000}"/>
    <cellStyle name="Currency [0] 11370" xfId="21212" hidden="1" xr:uid="{00000000-0005-0000-0000-0000FE770000}"/>
    <cellStyle name="Currency [0] 11370" xfId="50599" hidden="1" xr:uid="{00000000-0005-0000-0000-0000FF770000}"/>
    <cellStyle name="Currency [0] 11371" xfId="21214" hidden="1" xr:uid="{00000000-0005-0000-0000-000000780000}"/>
    <cellStyle name="Currency [0] 11371" xfId="50601" hidden="1" xr:uid="{00000000-0005-0000-0000-000001780000}"/>
    <cellStyle name="Currency [0] 11372" xfId="21166" hidden="1" xr:uid="{00000000-0005-0000-0000-000002780000}"/>
    <cellStyle name="Currency [0] 11372" xfId="50553" hidden="1" xr:uid="{00000000-0005-0000-0000-000003780000}"/>
    <cellStyle name="Currency [0] 11373" xfId="21165" hidden="1" xr:uid="{00000000-0005-0000-0000-000004780000}"/>
    <cellStyle name="Currency [0] 11373" xfId="50552" hidden="1" xr:uid="{00000000-0005-0000-0000-000005780000}"/>
    <cellStyle name="Currency [0] 11374" xfId="21155" hidden="1" xr:uid="{00000000-0005-0000-0000-000006780000}"/>
    <cellStyle name="Currency [0] 11374" xfId="50542" hidden="1" xr:uid="{00000000-0005-0000-0000-000007780000}"/>
    <cellStyle name="Currency [0] 11375" xfId="21151" hidden="1" xr:uid="{00000000-0005-0000-0000-000008780000}"/>
    <cellStyle name="Currency [0] 11375" xfId="50538" hidden="1" xr:uid="{00000000-0005-0000-0000-000009780000}"/>
    <cellStyle name="Currency [0] 11376" xfId="21153" hidden="1" xr:uid="{00000000-0005-0000-0000-00000A780000}"/>
    <cellStyle name="Currency [0] 11376" xfId="50540" hidden="1" xr:uid="{00000000-0005-0000-0000-00000B780000}"/>
    <cellStyle name="Currency [0] 11377" xfId="21221" hidden="1" xr:uid="{00000000-0005-0000-0000-00000C780000}"/>
    <cellStyle name="Currency [0] 11377" xfId="50608" hidden="1" xr:uid="{00000000-0005-0000-0000-00000D780000}"/>
    <cellStyle name="Currency [0] 11378" xfId="17696" hidden="1" xr:uid="{00000000-0005-0000-0000-00000E780000}"/>
    <cellStyle name="Currency [0] 11378" xfId="47083" hidden="1" xr:uid="{00000000-0005-0000-0000-00000F780000}"/>
    <cellStyle name="Currency [0] 11379" xfId="21199" hidden="1" xr:uid="{00000000-0005-0000-0000-000010780000}"/>
    <cellStyle name="Currency [0] 11379" xfId="50586" hidden="1" xr:uid="{00000000-0005-0000-0000-000011780000}"/>
    <cellStyle name="Currency [0] 1138" xfId="3555" hidden="1" xr:uid="{00000000-0005-0000-0000-000012780000}"/>
    <cellStyle name="Currency [0] 1138" xfId="32944" hidden="1" xr:uid="{00000000-0005-0000-0000-000013780000}"/>
    <cellStyle name="Currency [0] 11380" xfId="21227" hidden="1" xr:uid="{00000000-0005-0000-0000-000014780000}"/>
    <cellStyle name="Currency [0] 11380" xfId="50614" hidden="1" xr:uid="{00000000-0005-0000-0000-000015780000}"/>
    <cellStyle name="Currency [0] 11381" xfId="21229" hidden="1" xr:uid="{00000000-0005-0000-0000-000016780000}"/>
    <cellStyle name="Currency [0] 11381" xfId="50616" hidden="1" xr:uid="{00000000-0005-0000-0000-000017780000}"/>
    <cellStyle name="Currency [0] 11382" xfId="21104" hidden="1" xr:uid="{00000000-0005-0000-0000-000018780000}"/>
    <cellStyle name="Currency [0] 11382" xfId="50491" hidden="1" xr:uid="{00000000-0005-0000-0000-000019780000}"/>
    <cellStyle name="Currency [0] 11383" xfId="21178" hidden="1" xr:uid="{00000000-0005-0000-0000-00001A780000}"/>
    <cellStyle name="Currency [0] 11383" xfId="50565" hidden="1" xr:uid="{00000000-0005-0000-0000-00001B780000}"/>
    <cellStyle name="Currency [0] 11384" xfId="21134" hidden="1" xr:uid="{00000000-0005-0000-0000-00001C780000}"/>
    <cellStyle name="Currency [0] 11384" xfId="50521" hidden="1" xr:uid="{00000000-0005-0000-0000-00001D780000}"/>
    <cellStyle name="Currency [0] 11385" xfId="21170" hidden="1" xr:uid="{00000000-0005-0000-0000-00001E780000}"/>
    <cellStyle name="Currency [0] 11385" xfId="50557" hidden="1" xr:uid="{00000000-0005-0000-0000-00001F780000}"/>
    <cellStyle name="Currency [0] 11386" xfId="21174" hidden="1" xr:uid="{00000000-0005-0000-0000-000020780000}"/>
    <cellStyle name="Currency [0] 11386" xfId="50561" hidden="1" xr:uid="{00000000-0005-0000-0000-000021780000}"/>
    <cellStyle name="Currency [0] 11387" xfId="21235" hidden="1" xr:uid="{00000000-0005-0000-0000-000022780000}"/>
    <cellStyle name="Currency [0] 11387" xfId="50622" hidden="1" xr:uid="{00000000-0005-0000-0000-000023780000}"/>
    <cellStyle name="Currency [0] 11388" xfId="17699" hidden="1" xr:uid="{00000000-0005-0000-0000-000024780000}"/>
    <cellStyle name="Currency [0] 11388" xfId="47086" hidden="1" xr:uid="{00000000-0005-0000-0000-000025780000}"/>
    <cellStyle name="Currency [0] 11389" xfId="21217" hidden="1" xr:uid="{00000000-0005-0000-0000-000026780000}"/>
    <cellStyle name="Currency [0] 11389" xfId="50604" hidden="1" xr:uid="{00000000-0005-0000-0000-000027780000}"/>
    <cellStyle name="Currency [0] 1139" xfId="3586" hidden="1" xr:uid="{00000000-0005-0000-0000-000028780000}"/>
    <cellStyle name="Currency [0] 1139" xfId="32975" hidden="1" xr:uid="{00000000-0005-0000-0000-000029780000}"/>
    <cellStyle name="Currency [0] 11390" xfId="21240" hidden="1" xr:uid="{00000000-0005-0000-0000-00002A780000}"/>
    <cellStyle name="Currency [0] 11390" xfId="50627" hidden="1" xr:uid="{00000000-0005-0000-0000-00002B780000}"/>
    <cellStyle name="Currency [0] 11391" xfId="21242" hidden="1" xr:uid="{00000000-0005-0000-0000-00002C780000}"/>
    <cellStyle name="Currency [0] 11391" xfId="50629" hidden="1" xr:uid="{00000000-0005-0000-0000-00002D780000}"/>
    <cellStyle name="Currency [0] 11392" xfId="21098" hidden="1" xr:uid="{00000000-0005-0000-0000-00002E780000}"/>
    <cellStyle name="Currency [0] 11392" xfId="50485" hidden="1" xr:uid="{00000000-0005-0000-0000-00002F780000}"/>
    <cellStyle name="Currency [0] 11393" xfId="21197" hidden="1" xr:uid="{00000000-0005-0000-0000-000030780000}"/>
    <cellStyle name="Currency [0] 11393" xfId="50584" hidden="1" xr:uid="{00000000-0005-0000-0000-000031780000}"/>
    <cellStyle name="Currency [0] 11394" xfId="21164" hidden="1" xr:uid="{00000000-0005-0000-0000-000032780000}"/>
    <cellStyle name="Currency [0] 11394" xfId="50551" hidden="1" xr:uid="{00000000-0005-0000-0000-000033780000}"/>
    <cellStyle name="Currency [0] 11395" xfId="21182" hidden="1" xr:uid="{00000000-0005-0000-0000-000034780000}"/>
    <cellStyle name="Currency [0] 11395" xfId="50569" hidden="1" xr:uid="{00000000-0005-0000-0000-000035780000}"/>
    <cellStyle name="Currency [0] 11396" xfId="21179" hidden="1" xr:uid="{00000000-0005-0000-0000-000036780000}"/>
    <cellStyle name="Currency [0] 11396" xfId="50566" hidden="1" xr:uid="{00000000-0005-0000-0000-000037780000}"/>
    <cellStyle name="Currency [0] 11397" xfId="21246" hidden="1" xr:uid="{00000000-0005-0000-0000-000038780000}"/>
    <cellStyle name="Currency [0] 11397" xfId="50633" hidden="1" xr:uid="{00000000-0005-0000-0000-000039780000}"/>
    <cellStyle name="Currency [0] 11398" xfId="21131" hidden="1" xr:uid="{00000000-0005-0000-0000-00003A780000}"/>
    <cellStyle name="Currency [0] 11398" xfId="50518" hidden="1" xr:uid="{00000000-0005-0000-0000-00003B780000}"/>
    <cellStyle name="Currency [0] 11399" xfId="21231" hidden="1" xr:uid="{00000000-0005-0000-0000-00003C780000}"/>
    <cellStyle name="Currency [0] 11399" xfId="50618" hidden="1" xr:uid="{00000000-0005-0000-0000-00003D780000}"/>
    <cellStyle name="Currency [0] 114" xfId="2489" hidden="1" xr:uid="{00000000-0005-0000-0000-00003E780000}"/>
    <cellStyle name="Currency [0] 114" xfId="31878" hidden="1" xr:uid="{00000000-0005-0000-0000-00003F780000}"/>
    <cellStyle name="Currency [0] 1140" xfId="3162" hidden="1" xr:uid="{00000000-0005-0000-0000-000040780000}"/>
    <cellStyle name="Currency [0] 1140" xfId="32551" hidden="1" xr:uid="{00000000-0005-0000-0000-000041780000}"/>
    <cellStyle name="Currency [0] 11400" xfId="21253" hidden="1" xr:uid="{00000000-0005-0000-0000-000042780000}"/>
    <cellStyle name="Currency [0] 11400" xfId="50640" hidden="1" xr:uid="{00000000-0005-0000-0000-000043780000}"/>
    <cellStyle name="Currency [0] 11401" xfId="21255" hidden="1" xr:uid="{00000000-0005-0000-0000-000044780000}"/>
    <cellStyle name="Currency [0] 11401" xfId="50642" hidden="1" xr:uid="{00000000-0005-0000-0000-000045780000}"/>
    <cellStyle name="Currency [0] 11402" xfId="21183" hidden="1" xr:uid="{00000000-0005-0000-0000-000046780000}"/>
    <cellStyle name="Currency [0] 11402" xfId="50570" hidden="1" xr:uid="{00000000-0005-0000-0000-000047780000}"/>
    <cellStyle name="Currency [0] 11403" xfId="21215" hidden="1" xr:uid="{00000000-0005-0000-0000-000048780000}"/>
    <cellStyle name="Currency [0] 11403" xfId="50602" hidden="1" xr:uid="{00000000-0005-0000-0000-000049780000}"/>
    <cellStyle name="Currency [0] 11404" xfId="17707" hidden="1" xr:uid="{00000000-0005-0000-0000-00004A780000}"/>
    <cellStyle name="Currency [0] 11404" xfId="47094" hidden="1" xr:uid="{00000000-0005-0000-0000-00004B780000}"/>
    <cellStyle name="Currency [0] 11405" xfId="21201" hidden="1" xr:uid="{00000000-0005-0000-0000-00004C780000}"/>
    <cellStyle name="Currency [0] 11405" xfId="50588" hidden="1" xr:uid="{00000000-0005-0000-0000-00004D780000}"/>
    <cellStyle name="Currency [0] 11406" xfId="21198" hidden="1" xr:uid="{00000000-0005-0000-0000-00004E780000}"/>
    <cellStyle name="Currency [0] 11406" xfId="50585" hidden="1" xr:uid="{00000000-0005-0000-0000-00004F780000}"/>
    <cellStyle name="Currency [0] 11407" xfId="21259" hidden="1" xr:uid="{00000000-0005-0000-0000-000050780000}"/>
    <cellStyle name="Currency [0] 11407" xfId="50646" hidden="1" xr:uid="{00000000-0005-0000-0000-000051780000}"/>
    <cellStyle name="Currency [0] 11408" xfId="21094" hidden="1" xr:uid="{00000000-0005-0000-0000-000052780000}"/>
    <cellStyle name="Currency [0] 11408" xfId="50481" hidden="1" xr:uid="{00000000-0005-0000-0000-000053780000}"/>
    <cellStyle name="Currency [0] 11409" xfId="21243" hidden="1" xr:uid="{00000000-0005-0000-0000-000054780000}"/>
    <cellStyle name="Currency [0] 11409" xfId="50630" hidden="1" xr:uid="{00000000-0005-0000-0000-000055780000}"/>
    <cellStyle name="Currency [0] 1141" xfId="3578" hidden="1" xr:uid="{00000000-0005-0000-0000-000056780000}"/>
    <cellStyle name="Currency [0] 1141" xfId="32967" hidden="1" xr:uid="{00000000-0005-0000-0000-000057780000}"/>
    <cellStyle name="Currency [0] 11410" xfId="21263" hidden="1" xr:uid="{00000000-0005-0000-0000-000058780000}"/>
    <cellStyle name="Currency [0] 11410" xfId="50650" hidden="1" xr:uid="{00000000-0005-0000-0000-000059780000}"/>
    <cellStyle name="Currency [0] 11411" xfId="21265" hidden="1" xr:uid="{00000000-0005-0000-0000-00005A780000}"/>
    <cellStyle name="Currency [0] 11411" xfId="50652" hidden="1" xr:uid="{00000000-0005-0000-0000-00005B780000}"/>
    <cellStyle name="Currency [0] 11412" xfId="21202" hidden="1" xr:uid="{00000000-0005-0000-0000-00005C780000}"/>
    <cellStyle name="Currency [0] 11412" xfId="50589" hidden="1" xr:uid="{00000000-0005-0000-0000-00005D780000}"/>
    <cellStyle name="Currency [0] 11413" xfId="21230" hidden="1" xr:uid="{00000000-0005-0000-0000-00005E780000}"/>
    <cellStyle name="Currency [0] 11413" xfId="50617" hidden="1" xr:uid="{00000000-0005-0000-0000-00005F780000}"/>
    <cellStyle name="Currency [0] 11414" xfId="21190" hidden="1" xr:uid="{00000000-0005-0000-0000-000060780000}"/>
    <cellStyle name="Currency [0] 11414" xfId="50577" hidden="1" xr:uid="{00000000-0005-0000-0000-000061780000}"/>
    <cellStyle name="Currency [0] 11415" xfId="21219" hidden="1" xr:uid="{00000000-0005-0000-0000-000062780000}"/>
    <cellStyle name="Currency [0] 11415" xfId="50606" hidden="1" xr:uid="{00000000-0005-0000-0000-000063780000}"/>
    <cellStyle name="Currency [0] 11416" xfId="21216" hidden="1" xr:uid="{00000000-0005-0000-0000-000064780000}"/>
    <cellStyle name="Currency [0] 11416" xfId="50603" hidden="1" xr:uid="{00000000-0005-0000-0000-000065780000}"/>
    <cellStyle name="Currency [0] 11417" xfId="21269" hidden="1" xr:uid="{00000000-0005-0000-0000-000066780000}"/>
    <cellStyle name="Currency [0] 11417" xfId="50656" hidden="1" xr:uid="{00000000-0005-0000-0000-000067780000}"/>
    <cellStyle name="Currency [0] 11418" xfId="21097" hidden="1" xr:uid="{00000000-0005-0000-0000-000068780000}"/>
    <cellStyle name="Currency [0] 11418" xfId="50484" hidden="1" xr:uid="{00000000-0005-0000-0000-000069780000}"/>
    <cellStyle name="Currency [0] 11419" xfId="21256" hidden="1" xr:uid="{00000000-0005-0000-0000-00006A780000}"/>
    <cellStyle name="Currency [0] 11419" xfId="50643" hidden="1" xr:uid="{00000000-0005-0000-0000-00006B780000}"/>
    <cellStyle name="Currency [0] 1142" xfId="3588" hidden="1" xr:uid="{00000000-0005-0000-0000-00006C780000}"/>
    <cellStyle name="Currency [0] 1142" xfId="32977" hidden="1" xr:uid="{00000000-0005-0000-0000-00006D780000}"/>
    <cellStyle name="Currency [0] 11420" xfId="21273" hidden="1" xr:uid="{00000000-0005-0000-0000-00006E780000}"/>
    <cellStyle name="Currency [0] 11420" xfId="50660" hidden="1" xr:uid="{00000000-0005-0000-0000-00006F780000}"/>
    <cellStyle name="Currency [0] 11421" xfId="21275" hidden="1" xr:uid="{00000000-0005-0000-0000-000070780000}"/>
    <cellStyle name="Currency [0] 11421" xfId="50662" hidden="1" xr:uid="{00000000-0005-0000-0000-000071780000}"/>
    <cellStyle name="Currency [0] 11422" xfId="21156" hidden="1" xr:uid="{00000000-0005-0000-0000-000072780000}"/>
    <cellStyle name="Currency [0] 11422" xfId="50543" hidden="1" xr:uid="{00000000-0005-0000-0000-000073780000}"/>
    <cellStyle name="Currency [0] 11423" xfId="21192" hidden="1" xr:uid="{00000000-0005-0000-0000-000074780000}"/>
    <cellStyle name="Currency [0] 11423" xfId="50579" hidden="1" xr:uid="{00000000-0005-0000-0000-000075780000}"/>
    <cellStyle name="Currency [0] 11424" xfId="21261" hidden="1" xr:uid="{00000000-0005-0000-0000-000076780000}"/>
    <cellStyle name="Currency [0] 11424" xfId="50648" hidden="1" xr:uid="{00000000-0005-0000-0000-000077780000}"/>
    <cellStyle name="Currency [0] 11425" xfId="21249" hidden="1" xr:uid="{00000000-0005-0000-0000-000078780000}"/>
    <cellStyle name="Currency [0] 11425" xfId="50636" hidden="1" xr:uid="{00000000-0005-0000-0000-000079780000}"/>
    <cellStyle name="Currency [0] 11426" xfId="21266" hidden="1" xr:uid="{00000000-0005-0000-0000-00007A780000}"/>
    <cellStyle name="Currency [0] 11426" xfId="50653" hidden="1" xr:uid="{00000000-0005-0000-0000-00007B780000}"/>
    <cellStyle name="Currency [0] 11427" xfId="21277" hidden="1" xr:uid="{00000000-0005-0000-0000-00007C780000}"/>
    <cellStyle name="Currency [0] 11427" xfId="50664" hidden="1" xr:uid="{00000000-0005-0000-0000-00007D780000}"/>
    <cellStyle name="Currency [0] 11428" xfId="21125" hidden="1" xr:uid="{00000000-0005-0000-0000-00007E780000}"/>
    <cellStyle name="Currency [0] 11428" xfId="50512" hidden="1" xr:uid="{00000000-0005-0000-0000-00007F780000}"/>
    <cellStyle name="Currency [0] 11429" xfId="21189" hidden="1" xr:uid="{00000000-0005-0000-0000-000080780000}"/>
    <cellStyle name="Currency [0] 11429" xfId="50576" hidden="1" xr:uid="{00000000-0005-0000-0000-000081780000}"/>
    <cellStyle name="Currency [0] 1143" xfId="3589" hidden="1" xr:uid="{00000000-0005-0000-0000-000082780000}"/>
    <cellStyle name="Currency [0] 1143" xfId="32978" hidden="1" xr:uid="{00000000-0005-0000-0000-000083780000}"/>
    <cellStyle name="Currency [0] 11430" xfId="21281" hidden="1" xr:uid="{00000000-0005-0000-0000-000084780000}"/>
    <cellStyle name="Currency [0] 11430" xfId="50668" hidden="1" xr:uid="{00000000-0005-0000-0000-000085780000}"/>
    <cellStyle name="Currency [0] 11431" xfId="21283" hidden="1" xr:uid="{00000000-0005-0000-0000-000086780000}"/>
    <cellStyle name="Currency [0] 11431" xfId="50670" hidden="1" xr:uid="{00000000-0005-0000-0000-000087780000}"/>
    <cellStyle name="Currency [0] 11432" xfId="21238" hidden="1" xr:uid="{00000000-0005-0000-0000-000088780000}"/>
    <cellStyle name="Currency [0] 11432" xfId="50625" hidden="1" xr:uid="{00000000-0005-0000-0000-000089780000}"/>
    <cellStyle name="Currency [0] 11433" xfId="21250" hidden="1" xr:uid="{00000000-0005-0000-0000-00008A780000}"/>
    <cellStyle name="Currency [0] 11433" xfId="50637" hidden="1" xr:uid="{00000000-0005-0000-0000-00008B780000}"/>
    <cellStyle name="Currency [0] 11434" xfId="21278" hidden="1" xr:uid="{00000000-0005-0000-0000-00008C780000}"/>
    <cellStyle name="Currency [0] 11434" xfId="50665" hidden="1" xr:uid="{00000000-0005-0000-0000-00008D780000}"/>
    <cellStyle name="Currency [0] 11435" xfId="21251" hidden="1" xr:uid="{00000000-0005-0000-0000-00008E780000}"/>
    <cellStyle name="Currency [0] 11435" xfId="50638" hidden="1" xr:uid="{00000000-0005-0000-0000-00008F780000}"/>
    <cellStyle name="Currency [0] 11436" xfId="21284" hidden="1" xr:uid="{00000000-0005-0000-0000-000090780000}"/>
    <cellStyle name="Currency [0] 11436" xfId="50671" hidden="1" xr:uid="{00000000-0005-0000-0000-000091780000}"/>
    <cellStyle name="Currency [0] 11437" xfId="21286" hidden="1" xr:uid="{00000000-0005-0000-0000-000092780000}"/>
    <cellStyle name="Currency [0] 11437" xfId="50673" hidden="1" xr:uid="{00000000-0005-0000-0000-000093780000}"/>
    <cellStyle name="Currency [0] 11438" xfId="21279" hidden="1" xr:uid="{00000000-0005-0000-0000-000094780000}"/>
    <cellStyle name="Currency [0] 11438" xfId="50666" hidden="1" xr:uid="{00000000-0005-0000-0000-000095780000}"/>
    <cellStyle name="Currency [0] 11439" xfId="21225" hidden="1" xr:uid="{00000000-0005-0000-0000-000096780000}"/>
    <cellStyle name="Currency [0] 11439" xfId="50612" hidden="1" xr:uid="{00000000-0005-0000-0000-000097780000}"/>
    <cellStyle name="Currency [0] 1144" xfId="3517" hidden="1" xr:uid="{00000000-0005-0000-0000-000098780000}"/>
    <cellStyle name="Currency [0] 1144" xfId="32906" hidden="1" xr:uid="{00000000-0005-0000-0000-000099780000}"/>
    <cellStyle name="Currency [0] 11440" xfId="21288" hidden="1" xr:uid="{00000000-0005-0000-0000-00009A780000}"/>
    <cellStyle name="Currency [0] 11440" xfId="50675" hidden="1" xr:uid="{00000000-0005-0000-0000-00009B780000}"/>
    <cellStyle name="Currency [0] 11441" xfId="21290" hidden="1" xr:uid="{00000000-0005-0000-0000-00009C780000}"/>
    <cellStyle name="Currency [0] 11441" xfId="50677" hidden="1" xr:uid="{00000000-0005-0000-0000-00009D780000}"/>
    <cellStyle name="Currency [0] 11442" xfId="21347" hidden="1" xr:uid="{00000000-0005-0000-0000-00009E780000}"/>
    <cellStyle name="Currency [0] 11442" xfId="50734" hidden="1" xr:uid="{00000000-0005-0000-0000-00009F780000}"/>
    <cellStyle name="Currency [0] 11443" xfId="21366" hidden="1" xr:uid="{00000000-0005-0000-0000-0000A0780000}"/>
    <cellStyle name="Currency [0] 11443" xfId="50753" hidden="1" xr:uid="{00000000-0005-0000-0000-0000A1780000}"/>
    <cellStyle name="Currency [0] 11444" xfId="21373" hidden="1" xr:uid="{00000000-0005-0000-0000-0000A2780000}"/>
    <cellStyle name="Currency [0] 11444" xfId="50760" hidden="1" xr:uid="{00000000-0005-0000-0000-0000A3780000}"/>
    <cellStyle name="Currency [0] 11445" xfId="21380" hidden="1" xr:uid="{00000000-0005-0000-0000-0000A4780000}"/>
    <cellStyle name="Currency [0] 11445" xfId="50767" hidden="1" xr:uid="{00000000-0005-0000-0000-0000A5780000}"/>
    <cellStyle name="Currency [0] 11446" xfId="21385" hidden="1" xr:uid="{00000000-0005-0000-0000-0000A6780000}"/>
    <cellStyle name="Currency [0] 11446" xfId="50772" hidden="1" xr:uid="{00000000-0005-0000-0000-0000A7780000}"/>
    <cellStyle name="Currency [0] 11447" xfId="21364" hidden="1" xr:uid="{00000000-0005-0000-0000-0000A8780000}"/>
    <cellStyle name="Currency [0] 11447" xfId="50751" hidden="1" xr:uid="{00000000-0005-0000-0000-0000A9780000}"/>
    <cellStyle name="Currency [0] 11448" xfId="21375" hidden="1" xr:uid="{00000000-0005-0000-0000-0000AA780000}"/>
    <cellStyle name="Currency [0] 11448" xfId="50762" hidden="1" xr:uid="{00000000-0005-0000-0000-0000AB780000}"/>
    <cellStyle name="Currency [0] 11449" xfId="21389" hidden="1" xr:uid="{00000000-0005-0000-0000-0000AC780000}"/>
    <cellStyle name="Currency [0] 11449" xfId="50776" hidden="1" xr:uid="{00000000-0005-0000-0000-0000AD780000}"/>
    <cellStyle name="Currency [0] 1145" xfId="3568" hidden="1" xr:uid="{00000000-0005-0000-0000-0000AE780000}"/>
    <cellStyle name="Currency [0] 1145" xfId="32957" hidden="1" xr:uid="{00000000-0005-0000-0000-0000AF780000}"/>
    <cellStyle name="Currency [0] 11450" xfId="21391" hidden="1" xr:uid="{00000000-0005-0000-0000-0000B0780000}"/>
    <cellStyle name="Currency [0] 11450" xfId="50778" hidden="1" xr:uid="{00000000-0005-0000-0000-0000B1780000}"/>
    <cellStyle name="Currency [0] 11451" xfId="21374" hidden="1" xr:uid="{00000000-0005-0000-0000-0000B2780000}"/>
    <cellStyle name="Currency [0] 11451" xfId="50761" hidden="1" xr:uid="{00000000-0005-0000-0000-0000B3780000}"/>
    <cellStyle name="Currency [0] 11452" xfId="21348" hidden="1" xr:uid="{00000000-0005-0000-0000-0000B4780000}"/>
    <cellStyle name="Currency [0] 11452" xfId="50735" hidden="1" xr:uid="{00000000-0005-0000-0000-0000B5780000}"/>
    <cellStyle name="Currency [0] 11453" xfId="21402" hidden="1" xr:uid="{00000000-0005-0000-0000-0000B6780000}"/>
    <cellStyle name="Currency [0] 11453" xfId="50789" hidden="1" xr:uid="{00000000-0005-0000-0000-0000B7780000}"/>
    <cellStyle name="Currency [0] 11454" xfId="21411" hidden="1" xr:uid="{00000000-0005-0000-0000-0000B8780000}"/>
    <cellStyle name="Currency [0] 11454" xfId="50798" hidden="1" xr:uid="{00000000-0005-0000-0000-0000B9780000}"/>
    <cellStyle name="Currency [0] 11455" xfId="21422" hidden="1" xr:uid="{00000000-0005-0000-0000-0000BA780000}"/>
    <cellStyle name="Currency [0] 11455" xfId="50809" hidden="1" xr:uid="{00000000-0005-0000-0000-0000BB780000}"/>
    <cellStyle name="Currency [0] 11456" xfId="21428" hidden="1" xr:uid="{00000000-0005-0000-0000-0000BC780000}"/>
    <cellStyle name="Currency [0] 11456" xfId="50815" hidden="1" xr:uid="{00000000-0005-0000-0000-0000BD780000}"/>
    <cellStyle name="Currency [0] 11457" xfId="21400" hidden="1" xr:uid="{00000000-0005-0000-0000-0000BE780000}"/>
    <cellStyle name="Currency [0] 11457" xfId="50787" hidden="1" xr:uid="{00000000-0005-0000-0000-0000BF780000}"/>
    <cellStyle name="Currency [0] 11458" xfId="21418" hidden="1" xr:uid="{00000000-0005-0000-0000-0000C0780000}"/>
    <cellStyle name="Currency [0] 11458" xfId="50805" hidden="1" xr:uid="{00000000-0005-0000-0000-0000C1780000}"/>
    <cellStyle name="Currency [0] 11459" xfId="21440" hidden="1" xr:uid="{00000000-0005-0000-0000-0000C2780000}"/>
    <cellStyle name="Currency [0] 11459" xfId="50827" hidden="1" xr:uid="{00000000-0005-0000-0000-0000C3780000}"/>
    <cellStyle name="Currency [0] 1146" xfId="3548" hidden="1" xr:uid="{00000000-0005-0000-0000-0000C4780000}"/>
    <cellStyle name="Currency [0] 1146" xfId="32937" hidden="1" xr:uid="{00000000-0005-0000-0000-0000C5780000}"/>
    <cellStyle name="Currency [0] 11460" xfId="21442" hidden="1" xr:uid="{00000000-0005-0000-0000-0000C6780000}"/>
    <cellStyle name="Currency [0] 11460" xfId="50829" hidden="1" xr:uid="{00000000-0005-0000-0000-0000C7780000}"/>
    <cellStyle name="Currency [0] 11461" xfId="21370" hidden="1" xr:uid="{00000000-0005-0000-0000-0000C8780000}"/>
    <cellStyle name="Currency [0] 11461" xfId="50757" hidden="1" xr:uid="{00000000-0005-0000-0000-0000C9780000}"/>
    <cellStyle name="Currency [0] 11462" xfId="21354" hidden="1" xr:uid="{00000000-0005-0000-0000-0000CA780000}"/>
    <cellStyle name="Currency [0] 11462" xfId="50741" hidden="1" xr:uid="{00000000-0005-0000-0000-0000CB780000}"/>
    <cellStyle name="Currency [0] 11463" xfId="21414" hidden="1" xr:uid="{00000000-0005-0000-0000-0000CC780000}"/>
    <cellStyle name="Currency [0] 11463" xfId="50801" hidden="1" xr:uid="{00000000-0005-0000-0000-0000CD780000}"/>
    <cellStyle name="Currency [0] 11464" xfId="21359" hidden="1" xr:uid="{00000000-0005-0000-0000-0000CE780000}"/>
    <cellStyle name="Currency [0] 11464" xfId="50746" hidden="1" xr:uid="{00000000-0005-0000-0000-0000CF780000}"/>
    <cellStyle name="Currency [0] 11465" xfId="21403" hidden="1" xr:uid="{00000000-0005-0000-0000-0000D0780000}"/>
    <cellStyle name="Currency [0] 11465" xfId="50790" hidden="1" xr:uid="{00000000-0005-0000-0000-0000D1780000}"/>
    <cellStyle name="Currency [0] 11466" xfId="21447" hidden="1" xr:uid="{00000000-0005-0000-0000-0000D2780000}"/>
    <cellStyle name="Currency [0] 11466" xfId="50834" hidden="1" xr:uid="{00000000-0005-0000-0000-0000D3780000}"/>
    <cellStyle name="Currency [0] 11467" xfId="21415" hidden="1" xr:uid="{00000000-0005-0000-0000-0000D4780000}"/>
    <cellStyle name="Currency [0] 11467" xfId="50802" hidden="1" xr:uid="{00000000-0005-0000-0000-0000D5780000}"/>
    <cellStyle name="Currency [0] 11468" xfId="21423" hidden="1" xr:uid="{00000000-0005-0000-0000-0000D6780000}"/>
    <cellStyle name="Currency [0] 11468" xfId="50810" hidden="1" xr:uid="{00000000-0005-0000-0000-0000D7780000}"/>
    <cellStyle name="Currency [0] 11469" xfId="21459" hidden="1" xr:uid="{00000000-0005-0000-0000-0000D8780000}"/>
    <cellStyle name="Currency [0] 11469" xfId="50846" hidden="1" xr:uid="{00000000-0005-0000-0000-0000D9780000}"/>
    <cellStyle name="Currency [0] 1147" xfId="3560" hidden="1" xr:uid="{00000000-0005-0000-0000-0000DA780000}"/>
    <cellStyle name="Currency [0] 1147" xfId="32949" hidden="1" xr:uid="{00000000-0005-0000-0000-0000DB780000}"/>
    <cellStyle name="Currency [0] 11470" xfId="21461" hidden="1" xr:uid="{00000000-0005-0000-0000-0000DC780000}"/>
    <cellStyle name="Currency [0] 11470" xfId="50848" hidden="1" xr:uid="{00000000-0005-0000-0000-0000DD780000}"/>
    <cellStyle name="Currency [0] 11471" xfId="21417" hidden="1" xr:uid="{00000000-0005-0000-0000-0000DE780000}"/>
    <cellStyle name="Currency [0] 11471" xfId="50804" hidden="1" xr:uid="{00000000-0005-0000-0000-0000DF780000}"/>
    <cellStyle name="Currency [0] 11472" xfId="21430" hidden="1" xr:uid="{00000000-0005-0000-0000-0000E0780000}"/>
    <cellStyle name="Currency [0] 11472" xfId="50817" hidden="1" xr:uid="{00000000-0005-0000-0000-0000E1780000}"/>
    <cellStyle name="Currency [0] 11473" xfId="21435" hidden="1" xr:uid="{00000000-0005-0000-0000-0000E2780000}"/>
    <cellStyle name="Currency [0] 11473" xfId="50822" hidden="1" xr:uid="{00000000-0005-0000-0000-0000E3780000}"/>
    <cellStyle name="Currency [0] 11474" xfId="21429" hidden="1" xr:uid="{00000000-0005-0000-0000-0000E4780000}"/>
    <cellStyle name="Currency [0] 11474" xfId="50816" hidden="1" xr:uid="{00000000-0005-0000-0000-0000E5780000}"/>
    <cellStyle name="Currency [0] 11475" xfId="21477" hidden="1" xr:uid="{00000000-0005-0000-0000-0000E6780000}"/>
    <cellStyle name="Currency [0] 11475" xfId="50864" hidden="1" xr:uid="{00000000-0005-0000-0000-0000E7780000}"/>
    <cellStyle name="Currency [0] 11476" xfId="21485" hidden="1" xr:uid="{00000000-0005-0000-0000-0000E8780000}"/>
    <cellStyle name="Currency [0] 11476" xfId="50872" hidden="1" xr:uid="{00000000-0005-0000-0000-0000E9780000}"/>
    <cellStyle name="Currency [0] 11477" xfId="21413" hidden="1" xr:uid="{00000000-0005-0000-0000-0000EA780000}"/>
    <cellStyle name="Currency [0] 11477" xfId="50800" hidden="1" xr:uid="{00000000-0005-0000-0000-0000EB780000}"/>
    <cellStyle name="Currency [0] 11478" xfId="21471" hidden="1" xr:uid="{00000000-0005-0000-0000-0000EC780000}"/>
    <cellStyle name="Currency [0] 11478" xfId="50858" hidden="1" xr:uid="{00000000-0005-0000-0000-0000ED780000}"/>
    <cellStyle name="Currency [0] 11479" xfId="21494" hidden="1" xr:uid="{00000000-0005-0000-0000-0000EE780000}"/>
    <cellStyle name="Currency [0] 11479" xfId="50881" hidden="1" xr:uid="{00000000-0005-0000-0000-0000EF780000}"/>
    <cellStyle name="Currency [0] 1148" xfId="3558" hidden="1" xr:uid="{00000000-0005-0000-0000-0000F0780000}"/>
    <cellStyle name="Currency [0] 1148" xfId="32947" hidden="1" xr:uid="{00000000-0005-0000-0000-0000F1780000}"/>
    <cellStyle name="Currency [0] 11480" xfId="21496" hidden="1" xr:uid="{00000000-0005-0000-0000-0000F2780000}"/>
    <cellStyle name="Currency [0] 11480" xfId="50883" hidden="1" xr:uid="{00000000-0005-0000-0000-0000F3780000}"/>
    <cellStyle name="Currency [0] 11481" xfId="21396" hidden="1" xr:uid="{00000000-0005-0000-0000-0000F4780000}"/>
    <cellStyle name="Currency [0] 11481" xfId="50783" hidden="1" xr:uid="{00000000-0005-0000-0000-0000F5780000}"/>
    <cellStyle name="Currency [0] 11482" xfId="21406" hidden="1" xr:uid="{00000000-0005-0000-0000-0000F6780000}"/>
    <cellStyle name="Currency [0] 11482" xfId="50793" hidden="1" xr:uid="{00000000-0005-0000-0000-0000F7780000}"/>
    <cellStyle name="Currency [0] 11483" xfId="21468" hidden="1" xr:uid="{00000000-0005-0000-0000-0000F8780000}"/>
    <cellStyle name="Currency [0] 11483" xfId="50855" hidden="1" xr:uid="{00000000-0005-0000-0000-0000F9780000}"/>
    <cellStyle name="Currency [0] 11484" xfId="21433" hidden="1" xr:uid="{00000000-0005-0000-0000-0000FA780000}"/>
    <cellStyle name="Currency [0] 11484" xfId="50820" hidden="1" xr:uid="{00000000-0005-0000-0000-0000FB780000}"/>
    <cellStyle name="Currency [0] 11485" xfId="21378" hidden="1" xr:uid="{00000000-0005-0000-0000-0000FC780000}"/>
    <cellStyle name="Currency [0] 11485" xfId="50765" hidden="1" xr:uid="{00000000-0005-0000-0000-0000FD780000}"/>
    <cellStyle name="Currency [0] 11486" xfId="21504" hidden="1" xr:uid="{00000000-0005-0000-0000-0000FE780000}"/>
    <cellStyle name="Currency [0] 11486" xfId="50891" hidden="1" xr:uid="{00000000-0005-0000-0000-0000FF780000}"/>
    <cellStyle name="Currency [0] 11487" xfId="21469" hidden="1" xr:uid="{00000000-0005-0000-0000-000000790000}"/>
    <cellStyle name="Currency [0] 11487" xfId="50856" hidden="1" xr:uid="{00000000-0005-0000-0000-000001790000}"/>
    <cellStyle name="Currency [0] 11488" xfId="21480" hidden="1" xr:uid="{00000000-0005-0000-0000-000002790000}"/>
    <cellStyle name="Currency [0] 11488" xfId="50867" hidden="1" xr:uid="{00000000-0005-0000-0000-000003790000}"/>
    <cellStyle name="Currency [0] 11489" xfId="21512" hidden="1" xr:uid="{00000000-0005-0000-0000-000004790000}"/>
    <cellStyle name="Currency [0] 11489" xfId="50899" hidden="1" xr:uid="{00000000-0005-0000-0000-000005790000}"/>
    <cellStyle name="Currency [0] 1149" xfId="3591" hidden="1" xr:uid="{00000000-0005-0000-0000-000006790000}"/>
    <cellStyle name="Currency [0] 1149" xfId="32980" hidden="1" xr:uid="{00000000-0005-0000-0000-000007790000}"/>
    <cellStyle name="Currency [0] 11490" xfId="21514" hidden="1" xr:uid="{00000000-0005-0000-0000-000008790000}"/>
    <cellStyle name="Currency [0] 11490" xfId="50901" hidden="1" xr:uid="{00000000-0005-0000-0000-000009790000}"/>
    <cellStyle name="Currency [0] 11491" xfId="21466" hidden="1" xr:uid="{00000000-0005-0000-0000-00000A790000}"/>
    <cellStyle name="Currency [0] 11491" xfId="50853" hidden="1" xr:uid="{00000000-0005-0000-0000-00000B790000}"/>
    <cellStyle name="Currency [0] 11492" xfId="21465" hidden="1" xr:uid="{00000000-0005-0000-0000-00000C790000}"/>
    <cellStyle name="Currency [0] 11492" xfId="50852" hidden="1" xr:uid="{00000000-0005-0000-0000-00000D790000}"/>
    <cellStyle name="Currency [0] 11493" xfId="21455" hidden="1" xr:uid="{00000000-0005-0000-0000-00000E790000}"/>
    <cellStyle name="Currency [0] 11493" xfId="50842" hidden="1" xr:uid="{00000000-0005-0000-0000-00000F790000}"/>
    <cellStyle name="Currency [0] 11494" xfId="21451" hidden="1" xr:uid="{00000000-0005-0000-0000-000010790000}"/>
    <cellStyle name="Currency [0] 11494" xfId="50838" hidden="1" xr:uid="{00000000-0005-0000-0000-000011790000}"/>
    <cellStyle name="Currency [0] 11495" xfId="21453" hidden="1" xr:uid="{00000000-0005-0000-0000-000012790000}"/>
    <cellStyle name="Currency [0] 11495" xfId="50840" hidden="1" xr:uid="{00000000-0005-0000-0000-000013790000}"/>
    <cellStyle name="Currency [0] 11496" xfId="21521" hidden="1" xr:uid="{00000000-0005-0000-0000-000014790000}"/>
    <cellStyle name="Currency [0] 11496" xfId="50908" hidden="1" xr:uid="{00000000-0005-0000-0000-000015790000}"/>
    <cellStyle name="Currency [0] 11497" xfId="21356" hidden="1" xr:uid="{00000000-0005-0000-0000-000016790000}"/>
    <cellStyle name="Currency [0] 11497" xfId="50743" hidden="1" xr:uid="{00000000-0005-0000-0000-000017790000}"/>
    <cellStyle name="Currency [0] 11498" xfId="21499" hidden="1" xr:uid="{00000000-0005-0000-0000-000018790000}"/>
    <cellStyle name="Currency [0] 11498" xfId="50886" hidden="1" xr:uid="{00000000-0005-0000-0000-000019790000}"/>
    <cellStyle name="Currency [0] 11499" xfId="21527" hidden="1" xr:uid="{00000000-0005-0000-0000-00001A790000}"/>
    <cellStyle name="Currency [0] 11499" xfId="50914" hidden="1" xr:uid="{00000000-0005-0000-0000-00001B790000}"/>
    <cellStyle name="Currency [0] 115" xfId="2506" hidden="1" xr:uid="{00000000-0005-0000-0000-00001C790000}"/>
    <cellStyle name="Currency [0] 115" xfId="31895" hidden="1" xr:uid="{00000000-0005-0000-0000-00001D790000}"/>
    <cellStyle name="Currency [0] 1150" xfId="3535" hidden="1" xr:uid="{00000000-0005-0000-0000-00001E790000}"/>
    <cellStyle name="Currency [0] 1150" xfId="32924" hidden="1" xr:uid="{00000000-0005-0000-0000-00001F790000}"/>
    <cellStyle name="Currency [0] 11500" xfId="21529" hidden="1" xr:uid="{00000000-0005-0000-0000-000020790000}"/>
    <cellStyle name="Currency [0] 11500" xfId="50916" hidden="1" xr:uid="{00000000-0005-0000-0000-000021790000}"/>
    <cellStyle name="Currency [0] 11501" xfId="21404" hidden="1" xr:uid="{00000000-0005-0000-0000-000022790000}"/>
    <cellStyle name="Currency [0] 11501" xfId="50791" hidden="1" xr:uid="{00000000-0005-0000-0000-000023790000}"/>
    <cellStyle name="Currency [0] 11502" xfId="21478" hidden="1" xr:uid="{00000000-0005-0000-0000-000024790000}"/>
    <cellStyle name="Currency [0] 11502" xfId="50865" hidden="1" xr:uid="{00000000-0005-0000-0000-000025790000}"/>
    <cellStyle name="Currency [0] 11503" xfId="21434" hidden="1" xr:uid="{00000000-0005-0000-0000-000026790000}"/>
    <cellStyle name="Currency [0] 11503" xfId="50821" hidden="1" xr:uid="{00000000-0005-0000-0000-000027790000}"/>
    <cellStyle name="Currency [0] 11504" xfId="21470" hidden="1" xr:uid="{00000000-0005-0000-0000-000028790000}"/>
    <cellStyle name="Currency [0] 11504" xfId="50857" hidden="1" xr:uid="{00000000-0005-0000-0000-000029790000}"/>
    <cellStyle name="Currency [0] 11505" xfId="21474" hidden="1" xr:uid="{00000000-0005-0000-0000-00002A790000}"/>
    <cellStyle name="Currency [0] 11505" xfId="50861" hidden="1" xr:uid="{00000000-0005-0000-0000-00002B790000}"/>
    <cellStyle name="Currency [0] 11506" xfId="21535" hidden="1" xr:uid="{00000000-0005-0000-0000-00002C790000}"/>
    <cellStyle name="Currency [0] 11506" xfId="50922" hidden="1" xr:uid="{00000000-0005-0000-0000-00002D790000}"/>
    <cellStyle name="Currency [0] 11507" xfId="21351" hidden="1" xr:uid="{00000000-0005-0000-0000-00002E790000}"/>
    <cellStyle name="Currency [0] 11507" xfId="50738" hidden="1" xr:uid="{00000000-0005-0000-0000-00002F790000}"/>
    <cellStyle name="Currency [0] 11508" xfId="21517" hidden="1" xr:uid="{00000000-0005-0000-0000-000030790000}"/>
    <cellStyle name="Currency [0] 11508" xfId="50904" hidden="1" xr:uid="{00000000-0005-0000-0000-000031790000}"/>
    <cellStyle name="Currency [0] 11509" xfId="21540" hidden="1" xr:uid="{00000000-0005-0000-0000-000032790000}"/>
    <cellStyle name="Currency [0] 11509" xfId="50927" hidden="1" xr:uid="{00000000-0005-0000-0000-000033790000}"/>
    <cellStyle name="Currency [0] 1151" xfId="3585" hidden="1" xr:uid="{00000000-0005-0000-0000-000034790000}"/>
    <cellStyle name="Currency [0] 1151" xfId="32974" hidden="1" xr:uid="{00000000-0005-0000-0000-000035790000}"/>
    <cellStyle name="Currency [0] 11510" xfId="21542" hidden="1" xr:uid="{00000000-0005-0000-0000-000036790000}"/>
    <cellStyle name="Currency [0] 11510" xfId="50929" hidden="1" xr:uid="{00000000-0005-0000-0000-000037790000}"/>
    <cellStyle name="Currency [0] 11511" xfId="21398" hidden="1" xr:uid="{00000000-0005-0000-0000-000038790000}"/>
    <cellStyle name="Currency [0] 11511" xfId="50785" hidden="1" xr:uid="{00000000-0005-0000-0000-000039790000}"/>
    <cellStyle name="Currency [0] 11512" xfId="21497" hidden="1" xr:uid="{00000000-0005-0000-0000-00003A790000}"/>
    <cellStyle name="Currency [0] 11512" xfId="50884" hidden="1" xr:uid="{00000000-0005-0000-0000-00003B790000}"/>
    <cellStyle name="Currency [0] 11513" xfId="21464" hidden="1" xr:uid="{00000000-0005-0000-0000-00003C790000}"/>
    <cellStyle name="Currency [0] 11513" xfId="50851" hidden="1" xr:uid="{00000000-0005-0000-0000-00003D790000}"/>
    <cellStyle name="Currency [0] 11514" xfId="21482" hidden="1" xr:uid="{00000000-0005-0000-0000-00003E790000}"/>
    <cellStyle name="Currency [0] 11514" xfId="50869" hidden="1" xr:uid="{00000000-0005-0000-0000-00003F790000}"/>
    <cellStyle name="Currency [0] 11515" xfId="21479" hidden="1" xr:uid="{00000000-0005-0000-0000-000040790000}"/>
    <cellStyle name="Currency [0] 11515" xfId="50866" hidden="1" xr:uid="{00000000-0005-0000-0000-000041790000}"/>
    <cellStyle name="Currency [0] 11516" xfId="21546" hidden="1" xr:uid="{00000000-0005-0000-0000-000042790000}"/>
    <cellStyle name="Currency [0] 11516" xfId="50933" hidden="1" xr:uid="{00000000-0005-0000-0000-000043790000}"/>
    <cellStyle name="Currency [0] 11517" xfId="21431" hidden="1" xr:uid="{00000000-0005-0000-0000-000044790000}"/>
    <cellStyle name="Currency [0] 11517" xfId="50818" hidden="1" xr:uid="{00000000-0005-0000-0000-000045790000}"/>
    <cellStyle name="Currency [0] 11518" xfId="21531" hidden="1" xr:uid="{00000000-0005-0000-0000-000046790000}"/>
    <cellStyle name="Currency [0] 11518" xfId="50918" hidden="1" xr:uid="{00000000-0005-0000-0000-000047790000}"/>
    <cellStyle name="Currency [0] 11519" xfId="21553" hidden="1" xr:uid="{00000000-0005-0000-0000-000048790000}"/>
    <cellStyle name="Currency [0] 11519" xfId="50940" hidden="1" xr:uid="{00000000-0005-0000-0000-000049790000}"/>
    <cellStyle name="Currency [0] 1152" xfId="3595" hidden="1" xr:uid="{00000000-0005-0000-0000-00004A790000}"/>
    <cellStyle name="Currency [0] 1152" xfId="32984" hidden="1" xr:uid="{00000000-0005-0000-0000-00004B790000}"/>
    <cellStyle name="Currency [0] 11520" xfId="21555" hidden="1" xr:uid="{00000000-0005-0000-0000-00004C790000}"/>
    <cellStyle name="Currency [0] 11520" xfId="50942" hidden="1" xr:uid="{00000000-0005-0000-0000-00004D790000}"/>
    <cellStyle name="Currency [0] 11521" xfId="21483" hidden="1" xr:uid="{00000000-0005-0000-0000-00004E790000}"/>
    <cellStyle name="Currency [0] 11521" xfId="50870" hidden="1" xr:uid="{00000000-0005-0000-0000-00004F790000}"/>
    <cellStyle name="Currency [0] 11522" xfId="21515" hidden="1" xr:uid="{00000000-0005-0000-0000-000050790000}"/>
    <cellStyle name="Currency [0] 11522" xfId="50902" hidden="1" xr:uid="{00000000-0005-0000-0000-000051790000}"/>
    <cellStyle name="Currency [0] 11523" xfId="21367" hidden="1" xr:uid="{00000000-0005-0000-0000-000052790000}"/>
    <cellStyle name="Currency [0] 11523" xfId="50754" hidden="1" xr:uid="{00000000-0005-0000-0000-000053790000}"/>
    <cellStyle name="Currency [0] 11524" xfId="21501" hidden="1" xr:uid="{00000000-0005-0000-0000-000054790000}"/>
    <cellStyle name="Currency [0] 11524" xfId="50888" hidden="1" xr:uid="{00000000-0005-0000-0000-000055790000}"/>
    <cellStyle name="Currency [0] 11525" xfId="21498" hidden="1" xr:uid="{00000000-0005-0000-0000-000056790000}"/>
    <cellStyle name="Currency [0] 11525" xfId="50885" hidden="1" xr:uid="{00000000-0005-0000-0000-000057790000}"/>
    <cellStyle name="Currency [0] 11526" xfId="21559" hidden="1" xr:uid="{00000000-0005-0000-0000-000058790000}"/>
    <cellStyle name="Currency [0] 11526" xfId="50946" hidden="1" xr:uid="{00000000-0005-0000-0000-000059790000}"/>
    <cellStyle name="Currency [0] 11527" xfId="21394" hidden="1" xr:uid="{00000000-0005-0000-0000-00005A790000}"/>
    <cellStyle name="Currency [0] 11527" xfId="50781" hidden="1" xr:uid="{00000000-0005-0000-0000-00005B790000}"/>
    <cellStyle name="Currency [0] 11528" xfId="21543" hidden="1" xr:uid="{00000000-0005-0000-0000-00005C790000}"/>
    <cellStyle name="Currency [0] 11528" xfId="50930" hidden="1" xr:uid="{00000000-0005-0000-0000-00005D790000}"/>
    <cellStyle name="Currency [0] 11529" xfId="21563" hidden="1" xr:uid="{00000000-0005-0000-0000-00005E790000}"/>
    <cellStyle name="Currency [0] 11529" xfId="50950" hidden="1" xr:uid="{00000000-0005-0000-0000-00005F790000}"/>
    <cellStyle name="Currency [0] 1153" xfId="3596" hidden="1" xr:uid="{00000000-0005-0000-0000-000060790000}"/>
    <cellStyle name="Currency [0] 1153" xfId="32985" hidden="1" xr:uid="{00000000-0005-0000-0000-000061790000}"/>
    <cellStyle name="Currency [0] 11530" xfId="21565" hidden="1" xr:uid="{00000000-0005-0000-0000-000062790000}"/>
    <cellStyle name="Currency [0] 11530" xfId="50952" hidden="1" xr:uid="{00000000-0005-0000-0000-000063790000}"/>
    <cellStyle name="Currency [0] 11531" xfId="21502" hidden="1" xr:uid="{00000000-0005-0000-0000-000064790000}"/>
    <cellStyle name="Currency [0] 11531" xfId="50889" hidden="1" xr:uid="{00000000-0005-0000-0000-000065790000}"/>
    <cellStyle name="Currency [0] 11532" xfId="21530" hidden="1" xr:uid="{00000000-0005-0000-0000-000066790000}"/>
    <cellStyle name="Currency [0] 11532" xfId="50917" hidden="1" xr:uid="{00000000-0005-0000-0000-000067790000}"/>
    <cellStyle name="Currency [0] 11533" xfId="21490" hidden="1" xr:uid="{00000000-0005-0000-0000-000068790000}"/>
    <cellStyle name="Currency [0] 11533" xfId="50877" hidden="1" xr:uid="{00000000-0005-0000-0000-000069790000}"/>
    <cellStyle name="Currency [0] 11534" xfId="21519" hidden="1" xr:uid="{00000000-0005-0000-0000-00006A790000}"/>
    <cellStyle name="Currency [0] 11534" xfId="50906" hidden="1" xr:uid="{00000000-0005-0000-0000-00006B790000}"/>
    <cellStyle name="Currency [0] 11535" xfId="21516" hidden="1" xr:uid="{00000000-0005-0000-0000-00006C790000}"/>
    <cellStyle name="Currency [0] 11535" xfId="50903" hidden="1" xr:uid="{00000000-0005-0000-0000-00006D790000}"/>
    <cellStyle name="Currency [0] 11536" xfId="21569" hidden="1" xr:uid="{00000000-0005-0000-0000-00006E790000}"/>
    <cellStyle name="Currency [0] 11536" xfId="50956" hidden="1" xr:uid="{00000000-0005-0000-0000-00006F790000}"/>
    <cellStyle name="Currency [0] 11537" xfId="21397" hidden="1" xr:uid="{00000000-0005-0000-0000-000070790000}"/>
    <cellStyle name="Currency [0] 11537" xfId="50784" hidden="1" xr:uid="{00000000-0005-0000-0000-000071790000}"/>
    <cellStyle name="Currency [0] 11538" xfId="21556" hidden="1" xr:uid="{00000000-0005-0000-0000-000072790000}"/>
    <cellStyle name="Currency [0] 11538" xfId="50943" hidden="1" xr:uid="{00000000-0005-0000-0000-000073790000}"/>
    <cellStyle name="Currency [0] 11539" xfId="21573" hidden="1" xr:uid="{00000000-0005-0000-0000-000074790000}"/>
    <cellStyle name="Currency [0] 11539" xfId="50960" hidden="1" xr:uid="{00000000-0005-0000-0000-000075790000}"/>
    <cellStyle name="Currency [0] 1154" xfId="3561" hidden="1" xr:uid="{00000000-0005-0000-0000-000076790000}"/>
    <cellStyle name="Currency [0] 1154" xfId="32950" hidden="1" xr:uid="{00000000-0005-0000-0000-000077790000}"/>
    <cellStyle name="Currency [0] 11540" xfId="21575" hidden="1" xr:uid="{00000000-0005-0000-0000-000078790000}"/>
    <cellStyle name="Currency [0] 11540" xfId="50962" hidden="1" xr:uid="{00000000-0005-0000-0000-000079790000}"/>
    <cellStyle name="Currency [0] 11541" xfId="21456" hidden="1" xr:uid="{00000000-0005-0000-0000-00007A790000}"/>
    <cellStyle name="Currency [0] 11541" xfId="50843" hidden="1" xr:uid="{00000000-0005-0000-0000-00007B790000}"/>
    <cellStyle name="Currency [0] 11542" xfId="21492" hidden="1" xr:uid="{00000000-0005-0000-0000-00007C790000}"/>
    <cellStyle name="Currency [0] 11542" xfId="50879" hidden="1" xr:uid="{00000000-0005-0000-0000-00007D790000}"/>
    <cellStyle name="Currency [0] 11543" xfId="21561" hidden="1" xr:uid="{00000000-0005-0000-0000-00007E790000}"/>
    <cellStyle name="Currency [0] 11543" xfId="50948" hidden="1" xr:uid="{00000000-0005-0000-0000-00007F790000}"/>
    <cellStyle name="Currency [0] 11544" xfId="21549" hidden="1" xr:uid="{00000000-0005-0000-0000-000080790000}"/>
    <cellStyle name="Currency [0] 11544" xfId="50936" hidden="1" xr:uid="{00000000-0005-0000-0000-000081790000}"/>
    <cellStyle name="Currency [0] 11545" xfId="21566" hidden="1" xr:uid="{00000000-0005-0000-0000-000082790000}"/>
    <cellStyle name="Currency [0] 11545" xfId="50953" hidden="1" xr:uid="{00000000-0005-0000-0000-000083790000}"/>
    <cellStyle name="Currency [0] 11546" xfId="21577" hidden="1" xr:uid="{00000000-0005-0000-0000-000084790000}"/>
    <cellStyle name="Currency [0] 11546" xfId="50964" hidden="1" xr:uid="{00000000-0005-0000-0000-000085790000}"/>
    <cellStyle name="Currency [0] 11547" xfId="21425" hidden="1" xr:uid="{00000000-0005-0000-0000-000086790000}"/>
    <cellStyle name="Currency [0] 11547" xfId="50812" hidden="1" xr:uid="{00000000-0005-0000-0000-000087790000}"/>
    <cellStyle name="Currency [0] 11548" xfId="21489" hidden="1" xr:uid="{00000000-0005-0000-0000-000088790000}"/>
    <cellStyle name="Currency [0] 11548" xfId="50876" hidden="1" xr:uid="{00000000-0005-0000-0000-000089790000}"/>
    <cellStyle name="Currency [0] 11549" xfId="21581" hidden="1" xr:uid="{00000000-0005-0000-0000-00008A790000}"/>
    <cellStyle name="Currency [0] 11549" xfId="50968" hidden="1" xr:uid="{00000000-0005-0000-0000-00008B790000}"/>
    <cellStyle name="Currency [0] 1155" xfId="3576" hidden="1" xr:uid="{00000000-0005-0000-0000-00008C790000}"/>
    <cellStyle name="Currency [0] 1155" xfId="32965" hidden="1" xr:uid="{00000000-0005-0000-0000-00008D790000}"/>
    <cellStyle name="Currency [0] 11550" xfId="21583" hidden="1" xr:uid="{00000000-0005-0000-0000-00008E790000}"/>
    <cellStyle name="Currency [0] 11550" xfId="50970" hidden="1" xr:uid="{00000000-0005-0000-0000-00008F790000}"/>
    <cellStyle name="Currency [0] 11551" xfId="21538" hidden="1" xr:uid="{00000000-0005-0000-0000-000090790000}"/>
    <cellStyle name="Currency [0] 11551" xfId="50925" hidden="1" xr:uid="{00000000-0005-0000-0000-000091790000}"/>
    <cellStyle name="Currency [0] 11552" xfId="21550" hidden="1" xr:uid="{00000000-0005-0000-0000-000092790000}"/>
    <cellStyle name="Currency [0] 11552" xfId="50937" hidden="1" xr:uid="{00000000-0005-0000-0000-000093790000}"/>
    <cellStyle name="Currency [0] 11553" xfId="21578" hidden="1" xr:uid="{00000000-0005-0000-0000-000094790000}"/>
    <cellStyle name="Currency [0] 11553" xfId="50965" hidden="1" xr:uid="{00000000-0005-0000-0000-000095790000}"/>
    <cellStyle name="Currency [0] 11554" xfId="21551" hidden="1" xr:uid="{00000000-0005-0000-0000-000096790000}"/>
    <cellStyle name="Currency [0] 11554" xfId="50938" hidden="1" xr:uid="{00000000-0005-0000-0000-000097790000}"/>
    <cellStyle name="Currency [0] 11555" xfId="21584" hidden="1" xr:uid="{00000000-0005-0000-0000-000098790000}"/>
    <cellStyle name="Currency [0] 11555" xfId="50971" hidden="1" xr:uid="{00000000-0005-0000-0000-000099790000}"/>
    <cellStyle name="Currency [0] 11556" xfId="21586" hidden="1" xr:uid="{00000000-0005-0000-0000-00009A790000}"/>
    <cellStyle name="Currency [0] 11556" xfId="50973" hidden="1" xr:uid="{00000000-0005-0000-0000-00009B790000}"/>
    <cellStyle name="Currency [0] 11557" xfId="21579" hidden="1" xr:uid="{00000000-0005-0000-0000-00009C790000}"/>
    <cellStyle name="Currency [0] 11557" xfId="50966" hidden="1" xr:uid="{00000000-0005-0000-0000-00009D790000}"/>
    <cellStyle name="Currency [0] 11558" xfId="21525" hidden="1" xr:uid="{00000000-0005-0000-0000-00009E790000}"/>
    <cellStyle name="Currency [0] 11558" xfId="50912" hidden="1" xr:uid="{00000000-0005-0000-0000-00009F790000}"/>
    <cellStyle name="Currency [0] 11559" xfId="21589" hidden="1" xr:uid="{00000000-0005-0000-0000-0000A0790000}"/>
    <cellStyle name="Currency [0] 11559" xfId="50976" hidden="1" xr:uid="{00000000-0005-0000-0000-0000A1790000}"/>
    <cellStyle name="Currency [0] 1156" xfId="3142" hidden="1" xr:uid="{00000000-0005-0000-0000-0000A2790000}"/>
    <cellStyle name="Currency [0] 1156" xfId="32531" hidden="1" xr:uid="{00000000-0005-0000-0000-0000A3790000}"/>
    <cellStyle name="Currency [0] 11560" xfId="21591" hidden="1" xr:uid="{00000000-0005-0000-0000-0000A4790000}"/>
    <cellStyle name="Currency [0] 11560" xfId="50978" hidden="1" xr:uid="{00000000-0005-0000-0000-0000A5790000}"/>
    <cellStyle name="Currency [0] 11561" xfId="21308" hidden="1" xr:uid="{00000000-0005-0000-0000-0000A6790000}"/>
    <cellStyle name="Currency [0] 11561" xfId="50695" hidden="1" xr:uid="{00000000-0005-0000-0000-0000A7790000}"/>
    <cellStyle name="Currency [0] 11562" xfId="21330" hidden="1" xr:uid="{00000000-0005-0000-0000-0000A8790000}"/>
    <cellStyle name="Currency [0] 11562" xfId="50717" hidden="1" xr:uid="{00000000-0005-0000-0000-0000A9790000}"/>
    <cellStyle name="Currency [0] 11563" xfId="21595" hidden="1" xr:uid="{00000000-0005-0000-0000-0000AA790000}"/>
    <cellStyle name="Currency [0] 11563" xfId="50982" hidden="1" xr:uid="{00000000-0005-0000-0000-0000AB790000}"/>
    <cellStyle name="Currency [0] 11564" xfId="21602" hidden="1" xr:uid="{00000000-0005-0000-0000-0000AC790000}"/>
    <cellStyle name="Currency [0] 11564" xfId="50989" hidden="1" xr:uid="{00000000-0005-0000-0000-0000AD790000}"/>
    <cellStyle name="Currency [0] 11565" xfId="21604" hidden="1" xr:uid="{00000000-0005-0000-0000-0000AE790000}"/>
    <cellStyle name="Currency [0] 11565" xfId="50991" hidden="1" xr:uid="{00000000-0005-0000-0000-0000AF790000}"/>
    <cellStyle name="Currency [0] 11566" xfId="21295" hidden="1" xr:uid="{00000000-0005-0000-0000-0000B0790000}"/>
    <cellStyle name="Currency [0] 11566" xfId="50682" hidden="1" xr:uid="{00000000-0005-0000-0000-0000B1790000}"/>
    <cellStyle name="Currency [0] 11567" xfId="21598" hidden="1" xr:uid="{00000000-0005-0000-0000-0000B2790000}"/>
    <cellStyle name="Currency [0] 11567" xfId="50985" hidden="1" xr:uid="{00000000-0005-0000-0000-0000B3790000}"/>
    <cellStyle name="Currency [0] 11568" xfId="21607" hidden="1" xr:uid="{00000000-0005-0000-0000-0000B4790000}"/>
    <cellStyle name="Currency [0] 11568" xfId="50994" hidden="1" xr:uid="{00000000-0005-0000-0000-0000B5790000}"/>
    <cellStyle name="Currency [0] 11569" xfId="21609" hidden="1" xr:uid="{00000000-0005-0000-0000-0000B6790000}"/>
    <cellStyle name="Currency [0] 11569" xfId="50996" hidden="1" xr:uid="{00000000-0005-0000-0000-0000B7790000}"/>
    <cellStyle name="Currency [0] 1157" xfId="3571" hidden="1" xr:uid="{00000000-0005-0000-0000-0000B8790000}"/>
    <cellStyle name="Currency [0] 1157" xfId="32960" hidden="1" xr:uid="{00000000-0005-0000-0000-0000B9790000}"/>
    <cellStyle name="Currency [0] 11570" xfId="21597" hidden="1" xr:uid="{00000000-0005-0000-0000-0000BA790000}"/>
    <cellStyle name="Currency [0] 11570" xfId="50984" hidden="1" xr:uid="{00000000-0005-0000-0000-0000BB790000}"/>
    <cellStyle name="Currency [0] 11571" xfId="21307" hidden="1" xr:uid="{00000000-0005-0000-0000-0000BC790000}"/>
    <cellStyle name="Currency [0] 11571" xfId="50694" hidden="1" xr:uid="{00000000-0005-0000-0000-0000BD790000}"/>
    <cellStyle name="Currency [0] 11572" xfId="21620" hidden="1" xr:uid="{00000000-0005-0000-0000-0000BE790000}"/>
    <cellStyle name="Currency [0] 11572" xfId="51007" hidden="1" xr:uid="{00000000-0005-0000-0000-0000BF790000}"/>
    <cellStyle name="Currency [0] 11573" xfId="21629" hidden="1" xr:uid="{00000000-0005-0000-0000-0000C0790000}"/>
    <cellStyle name="Currency [0] 11573" xfId="51016" hidden="1" xr:uid="{00000000-0005-0000-0000-0000C1790000}"/>
    <cellStyle name="Currency [0] 11574" xfId="21640" hidden="1" xr:uid="{00000000-0005-0000-0000-0000C2790000}"/>
    <cellStyle name="Currency [0] 11574" xfId="51027" hidden="1" xr:uid="{00000000-0005-0000-0000-0000C3790000}"/>
    <cellStyle name="Currency [0] 11575" xfId="21646" hidden="1" xr:uid="{00000000-0005-0000-0000-0000C4790000}"/>
    <cellStyle name="Currency [0] 11575" xfId="51033" hidden="1" xr:uid="{00000000-0005-0000-0000-0000C5790000}"/>
    <cellStyle name="Currency [0] 11576" xfId="21618" hidden="1" xr:uid="{00000000-0005-0000-0000-0000C6790000}"/>
    <cellStyle name="Currency [0] 11576" xfId="51005" hidden="1" xr:uid="{00000000-0005-0000-0000-0000C7790000}"/>
    <cellStyle name="Currency [0] 11577" xfId="21636" hidden="1" xr:uid="{00000000-0005-0000-0000-0000C8790000}"/>
    <cellStyle name="Currency [0] 11577" xfId="51023" hidden="1" xr:uid="{00000000-0005-0000-0000-0000C9790000}"/>
    <cellStyle name="Currency [0] 11578" xfId="21658" hidden="1" xr:uid="{00000000-0005-0000-0000-0000CA790000}"/>
    <cellStyle name="Currency [0] 11578" xfId="51045" hidden="1" xr:uid="{00000000-0005-0000-0000-0000CB790000}"/>
    <cellStyle name="Currency [0] 11579" xfId="21660" hidden="1" xr:uid="{00000000-0005-0000-0000-0000CC790000}"/>
    <cellStyle name="Currency [0] 11579" xfId="51047" hidden="1" xr:uid="{00000000-0005-0000-0000-0000CD790000}"/>
    <cellStyle name="Currency [0] 1158" xfId="3569" hidden="1" xr:uid="{00000000-0005-0000-0000-0000CE790000}"/>
    <cellStyle name="Currency [0] 1158" xfId="32958" hidden="1" xr:uid="{00000000-0005-0000-0000-0000CF790000}"/>
    <cellStyle name="Currency [0] 11580" xfId="21592" hidden="1" xr:uid="{00000000-0005-0000-0000-0000D0790000}"/>
    <cellStyle name="Currency [0] 11580" xfId="50979" hidden="1" xr:uid="{00000000-0005-0000-0000-0000D1790000}"/>
    <cellStyle name="Currency [0] 11581" xfId="21303" hidden="1" xr:uid="{00000000-0005-0000-0000-0000D2790000}"/>
    <cellStyle name="Currency [0] 11581" xfId="50690" hidden="1" xr:uid="{00000000-0005-0000-0000-0000D3790000}"/>
    <cellStyle name="Currency [0] 11582" xfId="21632" hidden="1" xr:uid="{00000000-0005-0000-0000-0000D4790000}"/>
    <cellStyle name="Currency [0] 11582" xfId="51019" hidden="1" xr:uid="{00000000-0005-0000-0000-0000D5790000}"/>
    <cellStyle name="Currency [0] 11583" xfId="21299" hidden="1" xr:uid="{00000000-0005-0000-0000-0000D6790000}"/>
    <cellStyle name="Currency [0] 11583" xfId="50686" hidden="1" xr:uid="{00000000-0005-0000-0000-0000D7790000}"/>
    <cellStyle name="Currency [0] 11584" xfId="21621" hidden="1" xr:uid="{00000000-0005-0000-0000-0000D8790000}"/>
    <cellStyle name="Currency [0] 11584" xfId="51008" hidden="1" xr:uid="{00000000-0005-0000-0000-0000D9790000}"/>
    <cellStyle name="Currency [0] 11585" xfId="21665" hidden="1" xr:uid="{00000000-0005-0000-0000-0000DA790000}"/>
    <cellStyle name="Currency [0] 11585" xfId="51052" hidden="1" xr:uid="{00000000-0005-0000-0000-0000DB790000}"/>
    <cellStyle name="Currency [0] 11586" xfId="21633" hidden="1" xr:uid="{00000000-0005-0000-0000-0000DC790000}"/>
    <cellStyle name="Currency [0] 11586" xfId="51020" hidden="1" xr:uid="{00000000-0005-0000-0000-0000DD790000}"/>
    <cellStyle name="Currency [0] 11587" xfId="21641" hidden="1" xr:uid="{00000000-0005-0000-0000-0000DE790000}"/>
    <cellStyle name="Currency [0] 11587" xfId="51028" hidden="1" xr:uid="{00000000-0005-0000-0000-0000DF790000}"/>
    <cellStyle name="Currency [0] 11588" xfId="21677" hidden="1" xr:uid="{00000000-0005-0000-0000-0000E0790000}"/>
    <cellStyle name="Currency [0] 11588" xfId="51064" hidden="1" xr:uid="{00000000-0005-0000-0000-0000E1790000}"/>
    <cellStyle name="Currency [0] 11589" xfId="21679" hidden="1" xr:uid="{00000000-0005-0000-0000-0000E2790000}"/>
    <cellStyle name="Currency [0] 11589" xfId="51066" hidden="1" xr:uid="{00000000-0005-0000-0000-0000E3790000}"/>
    <cellStyle name="Currency [0] 1159" xfId="3598" hidden="1" xr:uid="{00000000-0005-0000-0000-0000E4790000}"/>
    <cellStyle name="Currency [0] 1159" xfId="32987" hidden="1" xr:uid="{00000000-0005-0000-0000-0000E5790000}"/>
    <cellStyle name="Currency [0] 11590" xfId="21635" hidden="1" xr:uid="{00000000-0005-0000-0000-0000E6790000}"/>
    <cellStyle name="Currency [0] 11590" xfId="51022" hidden="1" xr:uid="{00000000-0005-0000-0000-0000E7790000}"/>
    <cellStyle name="Currency [0] 11591" xfId="21648" hidden="1" xr:uid="{00000000-0005-0000-0000-0000E8790000}"/>
    <cellStyle name="Currency [0] 11591" xfId="51035" hidden="1" xr:uid="{00000000-0005-0000-0000-0000E9790000}"/>
    <cellStyle name="Currency [0] 11592" xfId="21653" hidden="1" xr:uid="{00000000-0005-0000-0000-0000EA790000}"/>
    <cellStyle name="Currency [0] 11592" xfId="51040" hidden="1" xr:uid="{00000000-0005-0000-0000-0000EB790000}"/>
    <cellStyle name="Currency [0] 11593" xfId="21647" hidden="1" xr:uid="{00000000-0005-0000-0000-0000EC790000}"/>
    <cellStyle name="Currency [0] 11593" xfId="51034" hidden="1" xr:uid="{00000000-0005-0000-0000-0000ED790000}"/>
    <cellStyle name="Currency [0] 11594" xfId="21695" hidden="1" xr:uid="{00000000-0005-0000-0000-0000EE790000}"/>
    <cellStyle name="Currency [0] 11594" xfId="51082" hidden="1" xr:uid="{00000000-0005-0000-0000-0000EF790000}"/>
    <cellStyle name="Currency [0] 11595" xfId="21703" hidden="1" xr:uid="{00000000-0005-0000-0000-0000F0790000}"/>
    <cellStyle name="Currency [0] 11595" xfId="51090" hidden="1" xr:uid="{00000000-0005-0000-0000-0000F1790000}"/>
    <cellStyle name="Currency [0] 11596" xfId="21631" hidden="1" xr:uid="{00000000-0005-0000-0000-0000F2790000}"/>
    <cellStyle name="Currency [0] 11596" xfId="51018" hidden="1" xr:uid="{00000000-0005-0000-0000-0000F3790000}"/>
    <cellStyle name="Currency [0] 11597" xfId="21689" hidden="1" xr:uid="{00000000-0005-0000-0000-0000F4790000}"/>
    <cellStyle name="Currency [0] 11597" xfId="51076" hidden="1" xr:uid="{00000000-0005-0000-0000-0000F5790000}"/>
    <cellStyle name="Currency [0] 11598" xfId="21712" hidden="1" xr:uid="{00000000-0005-0000-0000-0000F6790000}"/>
    <cellStyle name="Currency [0] 11598" xfId="51099" hidden="1" xr:uid="{00000000-0005-0000-0000-0000F7790000}"/>
    <cellStyle name="Currency [0] 11599" xfId="21714" hidden="1" xr:uid="{00000000-0005-0000-0000-0000F8790000}"/>
    <cellStyle name="Currency [0] 11599" xfId="51101" hidden="1" xr:uid="{00000000-0005-0000-0000-0000F9790000}"/>
    <cellStyle name="Currency [0] 116" xfId="2507" hidden="1" xr:uid="{00000000-0005-0000-0000-0000FA790000}"/>
    <cellStyle name="Currency [0] 116" xfId="31896" hidden="1" xr:uid="{00000000-0005-0000-0000-0000FB790000}"/>
    <cellStyle name="Currency [0] 1160" xfId="3514" hidden="1" xr:uid="{00000000-0005-0000-0000-0000FC790000}"/>
    <cellStyle name="Currency [0] 1160" xfId="32903" hidden="1" xr:uid="{00000000-0005-0000-0000-0000FD790000}"/>
    <cellStyle name="Currency [0] 11600" xfId="21614" hidden="1" xr:uid="{00000000-0005-0000-0000-0000FE790000}"/>
    <cellStyle name="Currency [0] 11600" xfId="51001" hidden="1" xr:uid="{00000000-0005-0000-0000-0000FF790000}"/>
    <cellStyle name="Currency [0] 11601" xfId="21624" hidden="1" xr:uid="{00000000-0005-0000-0000-0000007A0000}"/>
    <cellStyle name="Currency [0] 11601" xfId="51011" hidden="1" xr:uid="{00000000-0005-0000-0000-0000017A0000}"/>
    <cellStyle name="Currency [0] 11602" xfId="21686" hidden="1" xr:uid="{00000000-0005-0000-0000-0000027A0000}"/>
    <cellStyle name="Currency [0] 11602" xfId="51073" hidden="1" xr:uid="{00000000-0005-0000-0000-0000037A0000}"/>
    <cellStyle name="Currency [0] 11603" xfId="21651" hidden="1" xr:uid="{00000000-0005-0000-0000-0000047A0000}"/>
    <cellStyle name="Currency [0] 11603" xfId="51038" hidden="1" xr:uid="{00000000-0005-0000-0000-0000057A0000}"/>
    <cellStyle name="Currency [0] 11604" xfId="21600" hidden="1" xr:uid="{00000000-0005-0000-0000-0000067A0000}"/>
    <cellStyle name="Currency [0] 11604" xfId="50987" hidden="1" xr:uid="{00000000-0005-0000-0000-0000077A0000}"/>
    <cellStyle name="Currency [0] 11605" xfId="21722" hidden="1" xr:uid="{00000000-0005-0000-0000-0000087A0000}"/>
    <cellStyle name="Currency [0] 11605" xfId="51109" hidden="1" xr:uid="{00000000-0005-0000-0000-0000097A0000}"/>
    <cellStyle name="Currency [0] 11606" xfId="21687" hidden="1" xr:uid="{00000000-0005-0000-0000-00000A7A0000}"/>
    <cellStyle name="Currency [0] 11606" xfId="51074" hidden="1" xr:uid="{00000000-0005-0000-0000-00000B7A0000}"/>
    <cellStyle name="Currency [0] 11607" xfId="21698" hidden="1" xr:uid="{00000000-0005-0000-0000-00000C7A0000}"/>
    <cellStyle name="Currency [0] 11607" xfId="51085" hidden="1" xr:uid="{00000000-0005-0000-0000-00000D7A0000}"/>
    <cellStyle name="Currency [0] 11608" xfId="21730" hidden="1" xr:uid="{00000000-0005-0000-0000-00000E7A0000}"/>
    <cellStyle name="Currency [0] 11608" xfId="51117" hidden="1" xr:uid="{00000000-0005-0000-0000-00000F7A0000}"/>
    <cellStyle name="Currency [0] 11609" xfId="21732" hidden="1" xr:uid="{00000000-0005-0000-0000-0000107A0000}"/>
    <cellStyle name="Currency [0] 11609" xfId="51119" hidden="1" xr:uid="{00000000-0005-0000-0000-0000117A0000}"/>
    <cellStyle name="Currency [0] 1161" xfId="3590" hidden="1" xr:uid="{00000000-0005-0000-0000-0000127A0000}"/>
    <cellStyle name="Currency [0] 1161" xfId="32979" hidden="1" xr:uid="{00000000-0005-0000-0000-0000137A0000}"/>
    <cellStyle name="Currency [0] 11610" xfId="21684" hidden="1" xr:uid="{00000000-0005-0000-0000-0000147A0000}"/>
    <cellStyle name="Currency [0] 11610" xfId="51071" hidden="1" xr:uid="{00000000-0005-0000-0000-0000157A0000}"/>
    <cellStyle name="Currency [0] 11611" xfId="21683" hidden="1" xr:uid="{00000000-0005-0000-0000-0000167A0000}"/>
    <cellStyle name="Currency [0] 11611" xfId="51070" hidden="1" xr:uid="{00000000-0005-0000-0000-0000177A0000}"/>
    <cellStyle name="Currency [0] 11612" xfId="21673" hidden="1" xr:uid="{00000000-0005-0000-0000-0000187A0000}"/>
    <cellStyle name="Currency [0] 11612" xfId="51060" hidden="1" xr:uid="{00000000-0005-0000-0000-0000197A0000}"/>
    <cellStyle name="Currency [0] 11613" xfId="21669" hidden="1" xr:uid="{00000000-0005-0000-0000-00001A7A0000}"/>
    <cellStyle name="Currency [0] 11613" xfId="51056" hidden="1" xr:uid="{00000000-0005-0000-0000-00001B7A0000}"/>
    <cellStyle name="Currency [0] 11614" xfId="21671" hidden="1" xr:uid="{00000000-0005-0000-0000-00001C7A0000}"/>
    <cellStyle name="Currency [0] 11614" xfId="51058" hidden="1" xr:uid="{00000000-0005-0000-0000-00001D7A0000}"/>
    <cellStyle name="Currency [0] 11615" xfId="21739" hidden="1" xr:uid="{00000000-0005-0000-0000-00001E7A0000}"/>
    <cellStyle name="Currency [0] 11615" xfId="51126" hidden="1" xr:uid="{00000000-0005-0000-0000-00001F7A0000}"/>
    <cellStyle name="Currency [0] 11616" xfId="21301" hidden="1" xr:uid="{00000000-0005-0000-0000-0000207A0000}"/>
    <cellStyle name="Currency [0] 11616" xfId="50688" hidden="1" xr:uid="{00000000-0005-0000-0000-0000217A0000}"/>
    <cellStyle name="Currency [0] 11617" xfId="21717" hidden="1" xr:uid="{00000000-0005-0000-0000-0000227A0000}"/>
    <cellStyle name="Currency [0] 11617" xfId="51104" hidden="1" xr:uid="{00000000-0005-0000-0000-0000237A0000}"/>
    <cellStyle name="Currency [0] 11618" xfId="21745" hidden="1" xr:uid="{00000000-0005-0000-0000-0000247A0000}"/>
    <cellStyle name="Currency [0] 11618" xfId="51132" hidden="1" xr:uid="{00000000-0005-0000-0000-0000257A0000}"/>
    <cellStyle name="Currency [0] 11619" xfId="21747" hidden="1" xr:uid="{00000000-0005-0000-0000-0000267A0000}"/>
    <cellStyle name="Currency [0] 11619" xfId="51134" hidden="1" xr:uid="{00000000-0005-0000-0000-0000277A0000}"/>
    <cellStyle name="Currency [0] 1162" xfId="3600" hidden="1" xr:uid="{00000000-0005-0000-0000-0000287A0000}"/>
    <cellStyle name="Currency [0] 1162" xfId="32989" hidden="1" xr:uid="{00000000-0005-0000-0000-0000297A0000}"/>
    <cellStyle name="Currency [0] 11620" xfId="21622" hidden="1" xr:uid="{00000000-0005-0000-0000-00002A7A0000}"/>
    <cellStyle name="Currency [0] 11620" xfId="51009" hidden="1" xr:uid="{00000000-0005-0000-0000-00002B7A0000}"/>
    <cellStyle name="Currency [0] 11621" xfId="21696" hidden="1" xr:uid="{00000000-0005-0000-0000-00002C7A0000}"/>
    <cellStyle name="Currency [0] 11621" xfId="51083" hidden="1" xr:uid="{00000000-0005-0000-0000-00002D7A0000}"/>
    <cellStyle name="Currency [0] 11622" xfId="21652" hidden="1" xr:uid="{00000000-0005-0000-0000-00002E7A0000}"/>
    <cellStyle name="Currency [0] 11622" xfId="51039" hidden="1" xr:uid="{00000000-0005-0000-0000-00002F7A0000}"/>
    <cellStyle name="Currency [0] 11623" xfId="21688" hidden="1" xr:uid="{00000000-0005-0000-0000-0000307A0000}"/>
    <cellStyle name="Currency [0] 11623" xfId="51075" hidden="1" xr:uid="{00000000-0005-0000-0000-0000317A0000}"/>
    <cellStyle name="Currency [0] 11624" xfId="21692" hidden="1" xr:uid="{00000000-0005-0000-0000-0000327A0000}"/>
    <cellStyle name="Currency [0] 11624" xfId="51079" hidden="1" xr:uid="{00000000-0005-0000-0000-0000337A0000}"/>
    <cellStyle name="Currency [0] 11625" xfId="21753" hidden="1" xr:uid="{00000000-0005-0000-0000-0000347A0000}"/>
    <cellStyle name="Currency [0] 11625" xfId="51140" hidden="1" xr:uid="{00000000-0005-0000-0000-0000357A0000}"/>
    <cellStyle name="Currency [0] 11626" xfId="21336" hidden="1" xr:uid="{00000000-0005-0000-0000-0000367A0000}"/>
    <cellStyle name="Currency [0] 11626" xfId="50723" hidden="1" xr:uid="{00000000-0005-0000-0000-0000377A0000}"/>
    <cellStyle name="Currency [0] 11627" xfId="21735" hidden="1" xr:uid="{00000000-0005-0000-0000-0000387A0000}"/>
    <cellStyle name="Currency [0] 11627" xfId="51122" hidden="1" xr:uid="{00000000-0005-0000-0000-0000397A0000}"/>
    <cellStyle name="Currency [0] 11628" xfId="21758" hidden="1" xr:uid="{00000000-0005-0000-0000-00003A7A0000}"/>
    <cellStyle name="Currency [0] 11628" xfId="51145" hidden="1" xr:uid="{00000000-0005-0000-0000-00003B7A0000}"/>
    <cellStyle name="Currency [0] 11629" xfId="21760" hidden="1" xr:uid="{00000000-0005-0000-0000-00003C7A0000}"/>
    <cellStyle name="Currency [0] 11629" xfId="51147" hidden="1" xr:uid="{00000000-0005-0000-0000-00003D7A0000}"/>
    <cellStyle name="Currency [0] 1163" xfId="3601" hidden="1" xr:uid="{00000000-0005-0000-0000-00003E7A0000}"/>
    <cellStyle name="Currency [0] 1163" xfId="32990" hidden="1" xr:uid="{00000000-0005-0000-0000-00003F7A0000}"/>
    <cellStyle name="Currency [0] 11630" xfId="21616" hidden="1" xr:uid="{00000000-0005-0000-0000-0000407A0000}"/>
    <cellStyle name="Currency [0] 11630" xfId="51003" hidden="1" xr:uid="{00000000-0005-0000-0000-0000417A0000}"/>
    <cellStyle name="Currency [0] 11631" xfId="21715" hidden="1" xr:uid="{00000000-0005-0000-0000-0000427A0000}"/>
    <cellStyle name="Currency [0] 11631" xfId="51102" hidden="1" xr:uid="{00000000-0005-0000-0000-0000437A0000}"/>
    <cellStyle name="Currency [0] 11632" xfId="21682" hidden="1" xr:uid="{00000000-0005-0000-0000-0000447A0000}"/>
    <cellStyle name="Currency [0] 11632" xfId="51069" hidden="1" xr:uid="{00000000-0005-0000-0000-0000457A0000}"/>
    <cellStyle name="Currency [0] 11633" xfId="21700" hidden="1" xr:uid="{00000000-0005-0000-0000-0000467A0000}"/>
    <cellStyle name="Currency [0] 11633" xfId="51087" hidden="1" xr:uid="{00000000-0005-0000-0000-0000477A0000}"/>
    <cellStyle name="Currency [0] 11634" xfId="21697" hidden="1" xr:uid="{00000000-0005-0000-0000-0000487A0000}"/>
    <cellStyle name="Currency [0] 11634" xfId="51084" hidden="1" xr:uid="{00000000-0005-0000-0000-0000497A0000}"/>
    <cellStyle name="Currency [0] 11635" xfId="21764" hidden="1" xr:uid="{00000000-0005-0000-0000-00004A7A0000}"/>
    <cellStyle name="Currency [0] 11635" xfId="51151" hidden="1" xr:uid="{00000000-0005-0000-0000-00004B7A0000}"/>
    <cellStyle name="Currency [0] 11636" xfId="21649" hidden="1" xr:uid="{00000000-0005-0000-0000-00004C7A0000}"/>
    <cellStyle name="Currency [0] 11636" xfId="51036" hidden="1" xr:uid="{00000000-0005-0000-0000-00004D7A0000}"/>
    <cellStyle name="Currency [0] 11637" xfId="21749" hidden="1" xr:uid="{00000000-0005-0000-0000-00004E7A0000}"/>
    <cellStyle name="Currency [0] 11637" xfId="51136" hidden="1" xr:uid="{00000000-0005-0000-0000-00004F7A0000}"/>
    <cellStyle name="Currency [0] 11638" xfId="21771" hidden="1" xr:uid="{00000000-0005-0000-0000-0000507A0000}"/>
    <cellStyle name="Currency [0] 11638" xfId="51158" hidden="1" xr:uid="{00000000-0005-0000-0000-0000517A0000}"/>
    <cellStyle name="Currency [0] 11639" xfId="21773" hidden="1" xr:uid="{00000000-0005-0000-0000-0000527A0000}"/>
    <cellStyle name="Currency [0] 11639" xfId="51160" hidden="1" xr:uid="{00000000-0005-0000-0000-0000537A0000}"/>
    <cellStyle name="Currency [0] 1164" xfId="3572" hidden="1" xr:uid="{00000000-0005-0000-0000-0000547A0000}"/>
    <cellStyle name="Currency [0] 1164" xfId="32961" hidden="1" xr:uid="{00000000-0005-0000-0000-0000557A0000}"/>
    <cellStyle name="Currency [0] 11640" xfId="21701" hidden="1" xr:uid="{00000000-0005-0000-0000-0000567A0000}"/>
    <cellStyle name="Currency [0] 11640" xfId="51088" hidden="1" xr:uid="{00000000-0005-0000-0000-0000577A0000}"/>
    <cellStyle name="Currency [0] 11641" xfId="21733" hidden="1" xr:uid="{00000000-0005-0000-0000-0000587A0000}"/>
    <cellStyle name="Currency [0] 11641" xfId="51120" hidden="1" xr:uid="{00000000-0005-0000-0000-0000597A0000}"/>
    <cellStyle name="Currency [0] 11642" xfId="21381" hidden="1" xr:uid="{00000000-0005-0000-0000-00005A7A0000}"/>
    <cellStyle name="Currency [0] 11642" xfId="50768" hidden="1" xr:uid="{00000000-0005-0000-0000-00005B7A0000}"/>
    <cellStyle name="Currency [0] 11643" xfId="21719" hidden="1" xr:uid="{00000000-0005-0000-0000-00005C7A0000}"/>
    <cellStyle name="Currency [0] 11643" xfId="51106" hidden="1" xr:uid="{00000000-0005-0000-0000-00005D7A0000}"/>
    <cellStyle name="Currency [0] 11644" xfId="21716" hidden="1" xr:uid="{00000000-0005-0000-0000-00005E7A0000}"/>
    <cellStyle name="Currency [0] 11644" xfId="51103" hidden="1" xr:uid="{00000000-0005-0000-0000-00005F7A0000}"/>
    <cellStyle name="Currency [0] 11645" xfId="21777" hidden="1" xr:uid="{00000000-0005-0000-0000-0000607A0000}"/>
    <cellStyle name="Currency [0] 11645" xfId="51164" hidden="1" xr:uid="{00000000-0005-0000-0000-0000617A0000}"/>
    <cellStyle name="Currency [0] 11646" xfId="21612" hidden="1" xr:uid="{00000000-0005-0000-0000-0000627A0000}"/>
    <cellStyle name="Currency [0] 11646" xfId="50999" hidden="1" xr:uid="{00000000-0005-0000-0000-0000637A0000}"/>
    <cellStyle name="Currency [0] 11647" xfId="21761" hidden="1" xr:uid="{00000000-0005-0000-0000-0000647A0000}"/>
    <cellStyle name="Currency [0] 11647" xfId="51148" hidden="1" xr:uid="{00000000-0005-0000-0000-0000657A0000}"/>
    <cellStyle name="Currency [0] 11648" xfId="21781" hidden="1" xr:uid="{00000000-0005-0000-0000-0000667A0000}"/>
    <cellStyle name="Currency [0] 11648" xfId="51168" hidden="1" xr:uid="{00000000-0005-0000-0000-0000677A0000}"/>
    <cellStyle name="Currency [0] 11649" xfId="21783" hidden="1" xr:uid="{00000000-0005-0000-0000-0000687A0000}"/>
    <cellStyle name="Currency [0] 11649" xfId="51170" hidden="1" xr:uid="{00000000-0005-0000-0000-0000697A0000}"/>
    <cellStyle name="Currency [0] 1165" xfId="3584" hidden="1" xr:uid="{00000000-0005-0000-0000-00006A7A0000}"/>
    <cellStyle name="Currency [0] 1165" xfId="32973" hidden="1" xr:uid="{00000000-0005-0000-0000-00006B7A0000}"/>
    <cellStyle name="Currency [0] 11650" xfId="21720" hidden="1" xr:uid="{00000000-0005-0000-0000-00006C7A0000}"/>
    <cellStyle name="Currency [0] 11650" xfId="51107" hidden="1" xr:uid="{00000000-0005-0000-0000-00006D7A0000}"/>
    <cellStyle name="Currency [0] 11651" xfId="21748" hidden="1" xr:uid="{00000000-0005-0000-0000-00006E7A0000}"/>
    <cellStyle name="Currency [0] 11651" xfId="51135" hidden="1" xr:uid="{00000000-0005-0000-0000-00006F7A0000}"/>
    <cellStyle name="Currency [0] 11652" xfId="21708" hidden="1" xr:uid="{00000000-0005-0000-0000-0000707A0000}"/>
    <cellStyle name="Currency [0] 11652" xfId="51095" hidden="1" xr:uid="{00000000-0005-0000-0000-0000717A0000}"/>
    <cellStyle name="Currency [0] 11653" xfId="21737" hidden="1" xr:uid="{00000000-0005-0000-0000-0000727A0000}"/>
    <cellStyle name="Currency [0] 11653" xfId="51124" hidden="1" xr:uid="{00000000-0005-0000-0000-0000737A0000}"/>
    <cellStyle name="Currency [0] 11654" xfId="21734" hidden="1" xr:uid="{00000000-0005-0000-0000-0000747A0000}"/>
    <cellStyle name="Currency [0] 11654" xfId="51121" hidden="1" xr:uid="{00000000-0005-0000-0000-0000757A0000}"/>
    <cellStyle name="Currency [0] 11655" xfId="21787" hidden="1" xr:uid="{00000000-0005-0000-0000-0000767A0000}"/>
    <cellStyle name="Currency [0] 11655" xfId="51174" hidden="1" xr:uid="{00000000-0005-0000-0000-0000777A0000}"/>
    <cellStyle name="Currency [0] 11656" xfId="21615" hidden="1" xr:uid="{00000000-0005-0000-0000-0000787A0000}"/>
    <cellStyle name="Currency [0] 11656" xfId="51002" hidden="1" xr:uid="{00000000-0005-0000-0000-0000797A0000}"/>
    <cellStyle name="Currency [0] 11657" xfId="21774" hidden="1" xr:uid="{00000000-0005-0000-0000-00007A7A0000}"/>
    <cellStyle name="Currency [0] 11657" xfId="51161" hidden="1" xr:uid="{00000000-0005-0000-0000-00007B7A0000}"/>
    <cellStyle name="Currency [0] 11658" xfId="21791" hidden="1" xr:uid="{00000000-0005-0000-0000-00007C7A0000}"/>
    <cellStyle name="Currency [0] 11658" xfId="51178" hidden="1" xr:uid="{00000000-0005-0000-0000-00007D7A0000}"/>
    <cellStyle name="Currency [0] 11659" xfId="21793" hidden="1" xr:uid="{00000000-0005-0000-0000-00007E7A0000}"/>
    <cellStyle name="Currency [0] 11659" xfId="51180" hidden="1" xr:uid="{00000000-0005-0000-0000-00007F7A0000}"/>
    <cellStyle name="Currency [0] 1166" xfId="3564" hidden="1" xr:uid="{00000000-0005-0000-0000-0000807A0000}"/>
    <cellStyle name="Currency [0] 1166" xfId="32953" hidden="1" xr:uid="{00000000-0005-0000-0000-0000817A0000}"/>
    <cellStyle name="Currency [0] 11660" xfId="21674" hidden="1" xr:uid="{00000000-0005-0000-0000-0000827A0000}"/>
    <cellStyle name="Currency [0] 11660" xfId="51061" hidden="1" xr:uid="{00000000-0005-0000-0000-0000837A0000}"/>
    <cellStyle name="Currency [0] 11661" xfId="21710" hidden="1" xr:uid="{00000000-0005-0000-0000-0000847A0000}"/>
    <cellStyle name="Currency [0] 11661" xfId="51097" hidden="1" xr:uid="{00000000-0005-0000-0000-0000857A0000}"/>
    <cellStyle name="Currency [0] 11662" xfId="21779" hidden="1" xr:uid="{00000000-0005-0000-0000-0000867A0000}"/>
    <cellStyle name="Currency [0] 11662" xfId="51166" hidden="1" xr:uid="{00000000-0005-0000-0000-0000877A0000}"/>
    <cellStyle name="Currency [0] 11663" xfId="21767" hidden="1" xr:uid="{00000000-0005-0000-0000-0000887A0000}"/>
    <cellStyle name="Currency [0] 11663" xfId="51154" hidden="1" xr:uid="{00000000-0005-0000-0000-0000897A0000}"/>
    <cellStyle name="Currency [0] 11664" xfId="21784" hidden="1" xr:uid="{00000000-0005-0000-0000-00008A7A0000}"/>
    <cellStyle name="Currency [0] 11664" xfId="51171" hidden="1" xr:uid="{00000000-0005-0000-0000-00008B7A0000}"/>
    <cellStyle name="Currency [0] 11665" xfId="21795" hidden="1" xr:uid="{00000000-0005-0000-0000-00008C7A0000}"/>
    <cellStyle name="Currency [0] 11665" xfId="51182" hidden="1" xr:uid="{00000000-0005-0000-0000-00008D7A0000}"/>
    <cellStyle name="Currency [0] 11666" xfId="21643" hidden="1" xr:uid="{00000000-0005-0000-0000-00008E7A0000}"/>
    <cellStyle name="Currency [0] 11666" xfId="51030" hidden="1" xr:uid="{00000000-0005-0000-0000-00008F7A0000}"/>
    <cellStyle name="Currency [0] 11667" xfId="21707" hidden="1" xr:uid="{00000000-0005-0000-0000-0000907A0000}"/>
    <cellStyle name="Currency [0] 11667" xfId="51094" hidden="1" xr:uid="{00000000-0005-0000-0000-0000917A0000}"/>
    <cellStyle name="Currency [0] 11668" xfId="21799" hidden="1" xr:uid="{00000000-0005-0000-0000-0000927A0000}"/>
    <cellStyle name="Currency [0] 11668" xfId="51186" hidden="1" xr:uid="{00000000-0005-0000-0000-0000937A0000}"/>
    <cellStyle name="Currency [0] 11669" xfId="21801" hidden="1" xr:uid="{00000000-0005-0000-0000-0000947A0000}"/>
    <cellStyle name="Currency [0] 11669" xfId="51188" hidden="1" xr:uid="{00000000-0005-0000-0000-0000957A0000}"/>
    <cellStyle name="Currency [0] 1167" xfId="3579" hidden="1" xr:uid="{00000000-0005-0000-0000-0000967A0000}"/>
    <cellStyle name="Currency [0] 1167" xfId="32968" hidden="1" xr:uid="{00000000-0005-0000-0000-0000977A0000}"/>
    <cellStyle name="Currency [0] 11670" xfId="21756" hidden="1" xr:uid="{00000000-0005-0000-0000-0000987A0000}"/>
    <cellStyle name="Currency [0] 11670" xfId="51143" hidden="1" xr:uid="{00000000-0005-0000-0000-0000997A0000}"/>
    <cellStyle name="Currency [0] 11671" xfId="21768" hidden="1" xr:uid="{00000000-0005-0000-0000-00009A7A0000}"/>
    <cellStyle name="Currency [0] 11671" xfId="51155" hidden="1" xr:uid="{00000000-0005-0000-0000-00009B7A0000}"/>
    <cellStyle name="Currency [0] 11672" xfId="21796" hidden="1" xr:uid="{00000000-0005-0000-0000-00009C7A0000}"/>
    <cellStyle name="Currency [0] 11672" xfId="51183" hidden="1" xr:uid="{00000000-0005-0000-0000-00009D7A0000}"/>
    <cellStyle name="Currency [0] 11673" xfId="21769" hidden="1" xr:uid="{00000000-0005-0000-0000-00009E7A0000}"/>
    <cellStyle name="Currency [0] 11673" xfId="51156" hidden="1" xr:uid="{00000000-0005-0000-0000-00009F7A0000}"/>
    <cellStyle name="Currency [0] 11674" xfId="21802" hidden="1" xr:uid="{00000000-0005-0000-0000-0000A07A0000}"/>
    <cellStyle name="Currency [0] 11674" xfId="51189" hidden="1" xr:uid="{00000000-0005-0000-0000-0000A17A0000}"/>
    <cellStyle name="Currency [0] 11675" xfId="21804" hidden="1" xr:uid="{00000000-0005-0000-0000-0000A27A0000}"/>
    <cellStyle name="Currency [0] 11675" xfId="51191" hidden="1" xr:uid="{00000000-0005-0000-0000-0000A37A0000}"/>
    <cellStyle name="Currency [0] 11676" xfId="21797" hidden="1" xr:uid="{00000000-0005-0000-0000-0000A47A0000}"/>
    <cellStyle name="Currency [0] 11676" xfId="51184" hidden="1" xr:uid="{00000000-0005-0000-0000-0000A57A0000}"/>
    <cellStyle name="Currency [0] 11677" xfId="21743" hidden="1" xr:uid="{00000000-0005-0000-0000-0000A67A0000}"/>
    <cellStyle name="Currency [0] 11677" xfId="51130" hidden="1" xr:uid="{00000000-0005-0000-0000-0000A77A0000}"/>
    <cellStyle name="Currency [0] 11678" xfId="21806" hidden="1" xr:uid="{00000000-0005-0000-0000-0000A87A0000}"/>
    <cellStyle name="Currency [0] 11678" xfId="51193" hidden="1" xr:uid="{00000000-0005-0000-0000-0000A97A0000}"/>
    <cellStyle name="Currency [0] 11679" xfId="21808" hidden="1" xr:uid="{00000000-0005-0000-0000-0000AA7A0000}"/>
    <cellStyle name="Currency [0] 11679" xfId="51195" hidden="1" xr:uid="{00000000-0005-0000-0000-0000AB7A0000}"/>
    <cellStyle name="Currency [0] 1168" xfId="3577" hidden="1" xr:uid="{00000000-0005-0000-0000-0000AC7A0000}"/>
    <cellStyle name="Currency [0] 1168" xfId="32966" hidden="1" xr:uid="{00000000-0005-0000-0000-0000AD7A0000}"/>
    <cellStyle name="Currency [0] 11680" xfId="21320" hidden="1" xr:uid="{00000000-0005-0000-0000-0000AE7A0000}"/>
    <cellStyle name="Currency [0] 11680" xfId="50707" hidden="1" xr:uid="{00000000-0005-0000-0000-0000AF7A0000}"/>
    <cellStyle name="Currency [0] 11681" xfId="21298" hidden="1" xr:uid="{00000000-0005-0000-0000-0000B07A0000}"/>
    <cellStyle name="Currency [0] 11681" xfId="50685" hidden="1" xr:uid="{00000000-0005-0000-0000-0000B17A0000}"/>
    <cellStyle name="Currency [0] 11682" xfId="21814" hidden="1" xr:uid="{00000000-0005-0000-0000-0000B27A0000}"/>
    <cellStyle name="Currency [0] 11682" xfId="51201" hidden="1" xr:uid="{00000000-0005-0000-0000-0000B37A0000}"/>
    <cellStyle name="Currency [0] 11683" xfId="21820" hidden="1" xr:uid="{00000000-0005-0000-0000-0000B47A0000}"/>
    <cellStyle name="Currency [0] 11683" xfId="51207" hidden="1" xr:uid="{00000000-0005-0000-0000-0000B57A0000}"/>
    <cellStyle name="Currency [0] 11684" xfId="21822" hidden="1" xr:uid="{00000000-0005-0000-0000-0000B67A0000}"/>
    <cellStyle name="Currency [0] 11684" xfId="51209" hidden="1" xr:uid="{00000000-0005-0000-0000-0000B77A0000}"/>
    <cellStyle name="Currency [0] 11685" xfId="21315" hidden="1" xr:uid="{00000000-0005-0000-0000-0000B87A0000}"/>
    <cellStyle name="Currency [0] 11685" xfId="50702" hidden="1" xr:uid="{00000000-0005-0000-0000-0000B97A0000}"/>
    <cellStyle name="Currency [0] 11686" xfId="21816" hidden="1" xr:uid="{00000000-0005-0000-0000-0000BA7A0000}"/>
    <cellStyle name="Currency [0] 11686" xfId="51203" hidden="1" xr:uid="{00000000-0005-0000-0000-0000BB7A0000}"/>
    <cellStyle name="Currency [0] 11687" xfId="21824" hidden="1" xr:uid="{00000000-0005-0000-0000-0000BC7A0000}"/>
    <cellStyle name="Currency [0] 11687" xfId="51211" hidden="1" xr:uid="{00000000-0005-0000-0000-0000BD7A0000}"/>
    <cellStyle name="Currency [0] 11688" xfId="21826" hidden="1" xr:uid="{00000000-0005-0000-0000-0000BE7A0000}"/>
    <cellStyle name="Currency [0] 11688" xfId="51213" hidden="1" xr:uid="{00000000-0005-0000-0000-0000BF7A0000}"/>
    <cellStyle name="Currency [0] 11689" xfId="21815" hidden="1" xr:uid="{00000000-0005-0000-0000-0000C07A0000}"/>
    <cellStyle name="Currency [0] 11689" xfId="51202" hidden="1" xr:uid="{00000000-0005-0000-0000-0000C17A0000}"/>
    <cellStyle name="Currency [0] 1169" xfId="3603" hidden="1" xr:uid="{00000000-0005-0000-0000-0000C27A0000}"/>
    <cellStyle name="Currency [0] 1169" xfId="32992" hidden="1" xr:uid="{00000000-0005-0000-0000-0000C37A0000}"/>
    <cellStyle name="Currency [0] 11690" xfId="21321" hidden="1" xr:uid="{00000000-0005-0000-0000-0000C47A0000}"/>
    <cellStyle name="Currency [0] 11690" xfId="50708" hidden="1" xr:uid="{00000000-0005-0000-0000-0000C57A0000}"/>
    <cellStyle name="Currency [0] 11691" xfId="21837" hidden="1" xr:uid="{00000000-0005-0000-0000-0000C67A0000}"/>
    <cellStyle name="Currency [0] 11691" xfId="51224" hidden="1" xr:uid="{00000000-0005-0000-0000-0000C77A0000}"/>
    <cellStyle name="Currency [0] 11692" xfId="21846" hidden="1" xr:uid="{00000000-0005-0000-0000-0000C87A0000}"/>
    <cellStyle name="Currency [0] 11692" xfId="51233" hidden="1" xr:uid="{00000000-0005-0000-0000-0000C97A0000}"/>
    <cellStyle name="Currency [0] 11693" xfId="21857" hidden="1" xr:uid="{00000000-0005-0000-0000-0000CA7A0000}"/>
    <cellStyle name="Currency [0] 11693" xfId="51244" hidden="1" xr:uid="{00000000-0005-0000-0000-0000CB7A0000}"/>
    <cellStyle name="Currency [0] 11694" xfId="21863" hidden="1" xr:uid="{00000000-0005-0000-0000-0000CC7A0000}"/>
    <cellStyle name="Currency [0] 11694" xfId="51250" hidden="1" xr:uid="{00000000-0005-0000-0000-0000CD7A0000}"/>
    <cellStyle name="Currency [0] 11695" xfId="21835" hidden="1" xr:uid="{00000000-0005-0000-0000-0000CE7A0000}"/>
    <cellStyle name="Currency [0] 11695" xfId="51222" hidden="1" xr:uid="{00000000-0005-0000-0000-0000CF7A0000}"/>
    <cellStyle name="Currency [0] 11696" xfId="21853" hidden="1" xr:uid="{00000000-0005-0000-0000-0000D07A0000}"/>
    <cellStyle name="Currency [0] 11696" xfId="51240" hidden="1" xr:uid="{00000000-0005-0000-0000-0000D17A0000}"/>
    <cellStyle name="Currency [0] 11697" xfId="21875" hidden="1" xr:uid="{00000000-0005-0000-0000-0000D27A0000}"/>
    <cellStyle name="Currency [0] 11697" xfId="51262" hidden="1" xr:uid="{00000000-0005-0000-0000-0000D37A0000}"/>
    <cellStyle name="Currency [0] 11698" xfId="21877" hidden="1" xr:uid="{00000000-0005-0000-0000-0000D47A0000}"/>
    <cellStyle name="Currency [0] 11698" xfId="51264" hidden="1" xr:uid="{00000000-0005-0000-0000-0000D57A0000}"/>
    <cellStyle name="Currency [0] 11699" xfId="21811" hidden="1" xr:uid="{00000000-0005-0000-0000-0000D67A0000}"/>
    <cellStyle name="Currency [0] 11699" xfId="51198" hidden="1" xr:uid="{00000000-0005-0000-0000-0000D77A0000}"/>
    <cellStyle name="Currency [0] 117" xfId="2503" hidden="1" xr:uid="{00000000-0005-0000-0000-0000D87A0000}"/>
    <cellStyle name="Currency [0] 117" xfId="31892" hidden="1" xr:uid="{00000000-0005-0000-0000-0000D97A0000}"/>
    <cellStyle name="Currency [0] 1170" xfId="3516" hidden="1" xr:uid="{00000000-0005-0000-0000-0000DA7A0000}"/>
    <cellStyle name="Currency [0] 1170" xfId="32905" hidden="1" xr:uid="{00000000-0005-0000-0000-0000DB7A0000}"/>
    <cellStyle name="Currency [0] 11700" xfId="21325" hidden="1" xr:uid="{00000000-0005-0000-0000-0000DC7A0000}"/>
    <cellStyle name="Currency [0] 11700" xfId="50712" hidden="1" xr:uid="{00000000-0005-0000-0000-0000DD7A0000}"/>
    <cellStyle name="Currency [0] 11701" xfId="21849" hidden="1" xr:uid="{00000000-0005-0000-0000-0000DE7A0000}"/>
    <cellStyle name="Currency [0] 11701" xfId="51236" hidden="1" xr:uid="{00000000-0005-0000-0000-0000DF7A0000}"/>
    <cellStyle name="Currency [0] 11702" xfId="21341" hidden="1" xr:uid="{00000000-0005-0000-0000-0000E07A0000}"/>
    <cellStyle name="Currency [0] 11702" xfId="50728" hidden="1" xr:uid="{00000000-0005-0000-0000-0000E17A0000}"/>
    <cellStyle name="Currency [0] 11703" xfId="21838" hidden="1" xr:uid="{00000000-0005-0000-0000-0000E27A0000}"/>
    <cellStyle name="Currency [0] 11703" xfId="51225" hidden="1" xr:uid="{00000000-0005-0000-0000-0000E37A0000}"/>
    <cellStyle name="Currency [0] 11704" xfId="21882" hidden="1" xr:uid="{00000000-0005-0000-0000-0000E47A0000}"/>
    <cellStyle name="Currency [0] 11704" xfId="51269" hidden="1" xr:uid="{00000000-0005-0000-0000-0000E57A0000}"/>
    <cellStyle name="Currency [0] 11705" xfId="21850" hidden="1" xr:uid="{00000000-0005-0000-0000-0000E67A0000}"/>
    <cellStyle name="Currency [0] 11705" xfId="51237" hidden="1" xr:uid="{00000000-0005-0000-0000-0000E77A0000}"/>
    <cellStyle name="Currency [0] 11706" xfId="21858" hidden="1" xr:uid="{00000000-0005-0000-0000-0000E87A0000}"/>
    <cellStyle name="Currency [0] 11706" xfId="51245" hidden="1" xr:uid="{00000000-0005-0000-0000-0000E97A0000}"/>
    <cellStyle name="Currency [0] 11707" xfId="21894" hidden="1" xr:uid="{00000000-0005-0000-0000-0000EA7A0000}"/>
    <cellStyle name="Currency [0] 11707" xfId="51281" hidden="1" xr:uid="{00000000-0005-0000-0000-0000EB7A0000}"/>
    <cellStyle name="Currency [0] 11708" xfId="21896" hidden="1" xr:uid="{00000000-0005-0000-0000-0000EC7A0000}"/>
    <cellStyle name="Currency [0] 11708" xfId="51283" hidden="1" xr:uid="{00000000-0005-0000-0000-0000ED7A0000}"/>
    <cellStyle name="Currency [0] 11709" xfId="21852" hidden="1" xr:uid="{00000000-0005-0000-0000-0000EE7A0000}"/>
    <cellStyle name="Currency [0] 11709" xfId="51239" hidden="1" xr:uid="{00000000-0005-0000-0000-0000EF7A0000}"/>
    <cellStyle name="Currency [0] 1171" xfId="3597" hidden="1" xr:uid="{00000000-0005-0000-0000-0000F07A0000}"/>
    <cellStyle name="Currency [0] 1171" xfId="32986" hidden="1" xr:uid="{00000000-0005-0000-0000-0000F17A0000}"/>
    <cellStyle name="Currency [0] 11710" xfId="21865" hidden="1" xr:uid="{00000000-0005-0000-0000-0000F27A0000}"/>
    <cellStyle name="Currency [0] 11710" xfId="51252" hidden="1" xr:uid="{00000000-0005-0000-0000-0000F37A0000}"/>
    <cellStyle name="Currency [0] 11711" xfId="21870" hidden="1" xr:uid="{00000000-0005-0000-0000-0000F47A0000}"/>
    <cellStyle name="Currency [0] 11711" xfId="51257" hidden="1" xr:uid="{00000000-0005-0000-0000-0000F57A0000}"/>
    <cellStyle name="Currency [0] 11712" xfId="21864" hidden="1" xr:uid="{00000000-0005-0000-0000-0000F67A0000}"/>
    <cellStyle name="Currency [0] 11712" xfId="51251" hidden="1" xr:uid="{00000000-0005-0000-0000-0000F77A0000}"/>
    <cellStyle name="Currency [0] 11713" xfId="21912" hidden="1" xr:uid="{00000000-0005-0000-0000-0000F87A0000}"/>
    <cellStyle name="Currency [0] 11713" xfId="51299" hidden="1" xr:uid="{00000000-0005-0000-0000-0000F97A0000}"/>
    <cellStyle name="Currency [0] 11714" xfId="21920" hidden="1" xr:uid="{00000000-0005-0000-0000-0000FA7A0000}"/>
    <cellStyle name="Currency [0] 11714" xfId="51307" hidden="1" xr:uid="{00000000-0005-0000-0000-0000FB7A0000}"/>
    <cellStyle name="Currency [0] 11715" xfId="21848" hidden="1" xr:uid="{00000000-0005-0000-0000-0000FC7A0000}"/>
    <cellStyle name="Currency [0] 11715" xfId="51235" hidden="1" xr:uid="{00000000-0005-0000-0000-0000FD7A0000}"/>
    <cellStyle name="Currency [0] 11716" xfId="21906" hidden="1" xr:uid="{00000000-0005-0000-0000-0000FE7A0000}"/>
    <cellStyle name="Currency [0] 11716" xfId="51293" hidden="1" xr:uid="{00000000-0005-0000-0000-0000FF7A0000}"/>
    <cellStyle name="Currency [0] 11717" xfId="21929" hidden="1" xr:uid="{00000000-0005-0000-0000-0000007B0000}"/>
    <cellStyle name="Currency [0] 11717" xfId="51316" hidden="1" xr:uid="{00000000-0005-0000-0000-0000017B0000}"/>
    <cellStyle name="Currency [0] 11718" xfId="21931" hidden="1" xr:uid="{00000000-0005-0000-0000-0000027B0000}"/>
    <cellStyle name="Currency [0] 11718" xfId="51318" hidden="1" xr:uid="{00000000-0005-0000-0000-0000037B0000}"/>
    <cellStyle name="Currency [0] 11719" xfId="21831" hidden="1" xr:uid="{00000000-0005-0000-0000-0000047B0000}"/>
    <cellStyle name="Currency [0] 11719" xfId="51218" hidden="1" xr:uid="{00000000-0005-0000-0000-0000057B0000}"/>
    <cellStyle name="Currency [0] 1172" xfId="3604" hidden="1" xr:uid="{00000000-0005-0000-0000-0000067B0000}"/>
    <cellStyle name="Currency [0] 1172" xfId="32993" hidden="1" xr:uid="{00000000-0005-0000-0000-0000077B0000}"/>
    <cellStyle name="Currency [0] 11720" xfId="21841" hidden="1" xr:uid="{00000000-0005-0000-0000-0000087B0000}"/>
    <cellStyle name="Currency [0] 11720" xfId="51228" hidden="1" xr:uid="{00000000-0005-0000-0000-0000097B0000}"/>
    <cellStyle name="Currency [0] 11721" xfId="21903" hidden="1" xr:uid="{00000000-0005-0000-0000-00000A7B0000}"/>
    <cellStyle name="Currency [0] 11721" xfId="51290" hidden="1" xr:uid="{00000000-0005-0000-0000-00000B7B0000}"/>
    <cellStyle name="Currency [0] 11722" xfId="21868" hidden="1" xr:uid="{00000000-0005-0000-0000-00000C7B0000}"/>
    <cellStyle name="Currency [0] 11722" xfId="51255" hidden="1" xr:uid="{00000000-0005-0000-0000-00000D7B0000}"/>
    <cellStyle name="Currency [0] 11723" xfId="21818" hidden="1" xr:uid="{00000000-0005-0000-0000-00000E7B0000}"/>
    <cellStyle name="Currency [0] 11723" xfId="51205" hidden="1" xr:uid="{00000000-0005-0000-0000-00000F7B0000}"/>
    <cellStyle name="Currency [0] 11724" xfId="21939" hidden="1" xr:uid="{00000000-0005-0000-0000-0000107B0000}"/>
    <cellStyle name="Currency [0] 11724" xfId="51326" hidden="1" xr:uid="{00000000-0005-0000-0000-0000117B0000}"/>
    <cellStyle name="Currency [0] 11725" xfId="21904" hidden="1" xr:uid="{00000000-0005-0000-0000-0000127B0000}"/>
    <cellStyle name="Currency [0] 11725" xfId="51291" hidden="1" xr:uid="{00000000-0005-0000-0000-0000137B0000}"/>
    <cellStyle name="Currency [0] 11726" xfId="21915" hidden="1" xr:uid="{00000000-0005-0000-0000-0000147B0000}"/>
    <cellStyle name="Currency [0] 11726" xfId="51302" hidden="1" xr:uid="{00000000-0005-0000-0000-0000157B0000}"/>
    <cellStyle name="Currency [0] 11727" xfId="21947" hidden="1" xr:uid="{00000000-0005-0000-0000-0000167B0000}"/>
    <cellStyle name="Currency [0] 11727" xfId="51334" hidden="1" xr:uid="{00000000-0005-0000-0000-0000177B0000}"/>
    <cellStyle name="Currency [0] 11728" xfId="21949" hidden="1" xr:uid="{00000000-0005-0000-0000-0000187B0000}"/>
    <cellStyle name="Currency [0] 11728" xfId="51336" hidden="1" xr:uid="{00000000-0005-0000-0000-0000197B0000}"/>
    <cellStyle name="Currency [0] 11729" xfId="21901" hidden="1" xr:uid="{00000000-0005-0000-0000-00001A7B0000}"/>
    <cellStyle name="Currency [0] 11729" xfId="51288" hidden="1" xr:uid="{00000000-0005-0000-0000-00001B7B0000}"/>
    <cellStyle name="Currency [0] 1173" xfId="3605" hidden="1" xr:uid="{00000000-0005-0000-0000-00001C7B0000}"/>
    <cellStyle name="Currency [0] 1173" xfId="32994" hidden="1" xr:uid="{00000000-0005-0000-0000-00001D7B0000}"/>
    <cellStyle name="Currency [0] 11730" xfId="21900" hidden="1" xr:uid="{00000000-0005-0000-0000-00001E7B0000}"/>
    <cellStyle name="Currency [0] 11730" xfId="51287" hidden="1" xr:uid="{00000000-0005-0000-0000-00001F7B0000}"/>
    <cellStyle name="Currency [0] 11731" xfId="21890" hidden="1" xr:uid="{00000000-0005-0000-0000-0000207B0000}"/>
    <cellStyle name="Currency [0] 11731" xfId="51277" hidden="1" xr:uid="{00000000-0005-0000-0000-0000217B0000}"/>
    <cellStyle name="Currency [0] 11732" xfId="21886" hidden="1" xr:uid="{00000000-0005-0000-0000-0000227B0000}"/>
    <cellStyle name="Currency [0] 11732" xfId="51273" hidden="1" xr:uid="{00000000-0005-0000-0000-0000237B0000}"/>
    <cellStyle name="Currency [0] 11733" xfId="21888" hidden="1" xr:uid="{00000000-0005-0000-0000-0000247B0000}"/>
    <cellStyle name="Currency [0] 11733" xfId="51275" hidden="1" xr:uid="{00000000-0005-0000-0000-0000257B0000}"/>
    <cellStyle name="Currency [0] 11734" xfId="21956" hidden="1" xr:uid="{00000000-0005-0000-0000-0000267B0000}"/>
    <cellStyle name="Currency [0] 11734" xfId="51343" hidden="1" xr:uid="{00000000-0005-0000-0000-0000277B0000}"/>
    <cellStyle name="Currency [0] 11735" xfId="21327" hidden="1" xr:uid="{00000000-0005-0000-0000-0000287B0000}"/>
    <cellStyle name="Currency [0] 11735" xfId="50714" hidden="1" xr:uid="{00000000-0005-0000-0000-0000297B0000}"/>
    <cellStyle name="Currency [0] 11736" xfId="21934" hidden="1" xr:uid="{00000000-0005-0000-0000-00002A7B0000}"/>
    <cellStyle name="Currency [0] 11736" xfId="51321" hidden="1" xr:uid="{00000000-0005-0000-0000-00002B7B0000}"/>
    <cellStyle name="Currency [0] 11737" xfId="21962" hidden="1" xr:uid="{00000000-0005-0000-0000-00002C7B0000}"/>
    <cellStyle name="Currency [0] 11737" xfId="51349" hidden="1" xr:uid="{00000000-0005-0000-0000-00002D7B0000}"/>
    <cellStyle name="Currency [0] 11738" xfId="21964" hidden="1" xr:uid="{00000000-0005-0000-0000-00002E7B0000}"/>
    <cellStyle name="Currency [0] 11738" xfId="51351" hidden="1" xr:uid="{00000000-0005-0000-0000-00002F7B0000}"/>
    <cellStyle name="Currency [0] 11739" xfId="21839" hidden="1" xr:uid="{00000000-0005-0000-0000-0000307B0000}"/>
    <cellStyle name="Currency [0] 11739" xfId="51226" hidden="1" xr:uid="{00000000-0005-0000-0000-0000317B0000}"/>
    <cellStyle name="Currency [0] 1174" xfId="3545" hidden="1" xr:uid="{00000000-0005-0000-0000-0000327B0000}"/>
    <cellStyle name="Currency [0] 1174" xfId="32934" hidden="1" xr:uid="{00000000-0005-0000-0000-0000337B0000}"/>
    <cellStyle name="Currency [0] 11740" xfId="21913" hidden="1" xr:uid="{00000000-0005-0000-0000-0000347B0000}"/>
    <cellStyle name="Currency [0] 11740" xfId="51300" hidden="1" xr:uid="{00000000-0005-0000-0000-0000357B0000}"/>
    <cellStyle name="Currency [0] 11741" xfId="21869" hidden="1" xr:uid="{00000000-0005-0000-0000-0000367B0000}"/>
    <cellStyle name="Currency [0] 11741" xfId="51256" hidden="1" xr:uid="{00000000-0005-0000-0000-0000377B0000}"/>
    <cellStyle name="Currency [0] 11742" xfId="21905" hidden="1" xr:uid="{00000000-0005-0000-0000-0000387B0000}"/>
    <cellStyle name="Currency [0] 11742" xfId="51292" hidden="1" xr:uid="{00000000-0005-0000-0000-0000397B0000}"/>
    <cellStyle name="Currency [0] 11743" xfId="21909" hidden="1" xr:uid="{00000000-0005-0000-0000-00003A7B0000}"/>
    <cellStyle name="Currency [0] 11743" xfId="51296" hidden="1" xr:uid="{00000000-0005-0000-0000-00003B7B0000}"/>
    <cellStyle name="Currency [0] 11744" xfId="21970" hidden="1" xr:uid="{00000000-0005-0000-0000-00003C7B0000}"/>
    <cellStyle name="Currency [0] 11744" xfId="51357" hidden="1" xr:uid="{00000000-0005-0000-0000-00003D7B0000}"/>
    <cellStyle name="Currency [0] 11745" xfId="21314" hidden="1" xr:uid="{00000000-0005-0000-0000-00003E7B0000}"/>
    <cellStyle name="Currency [0] 11745" xfId="50701" hidden="1" xr:uid="{00000000-0005-0000-0000-00003F7B0000}"/>
    <cellStyle name="Currency [0] 11746" xfId="21952" hidden="1" xr:uid="{00000000-0005-0000-0000-0000407B0000}"/>
    <cellStyle name="Currency [0] 11746" xfId="51339" hidden="1" xr:uid="{00000000-0005-0000-0000-0000417B0000}"/>
    <cellStyle name="Currency [0] 11747" xfId="21975" hidden="1" xr:uid="{00000000-0005-0000-0000-0000427B0000}"/>
    <cellStyle name="Currency [0] 11747" xfId="51362" hidden="1" xr:uid="{00000000-0005-0000-0000-0000437B0000}"/>
    <cellStyle name="Currency [0] 11748" xfId="21977" hidden="1" xr:uid="{00000000-0005-0000-0000-0000447B0000}"/>
    <cellStyle name="Currency [0] 11748" xfId="51364" hidden="1" xr:uid="{00000000-0005-0000-0000-0000457B0000}"/>
    <cellStyle name="Currency [0] 11749" xfId="21833" hidden="1" xr:uid="{00000000-0005-0000-0000-0000467B0000}"/>
    <cellStyle name="Currency [0] 11749" xfId="51220" hidden="1" xr:uid="{00000000-0005-0000-0000-0000477B0000}"/>
    <cellStyle name="Currency [0] 1175" xfId="3565" hidden="1" xr:uid="{00000000-0005-0000-0000-0000487B0000}"/>
    <cellStyle name="Currency [0] 1175" xfId="32954" hidden="1" xr:uid="{00000000-0005-0000-0000-0000497B0000}"/>
    <cellStyle name="Currency [0] 11750" xfId="21932" hidden="1" xr:uid="{00000000-0005-0000-0000-00004A7B0000}"/>
    <cellStyle name="Currency [0] 11750" xfId="51319" hidden="1" xr:uid="{00000000-0005-0000-0000-00004B7B0000}"/>
    <cellStyle name="Currency [0] 11751" xfId="21899" hidden="1" xr:uid="{00000000-0005-0000-0000-00004C7B0000}"/>
    <cellStyle name="Currency [0] 11751" xfId="51286" hidden="1" xr:uid="{00000000-0005-0000-0000-00004D7B0000}"/>
    <cellStyle name="Currency [0] 11752" xfId="21917" hidden="1" xr:uid="{00000000-0005-0000-0000-00004E7B0000}"/>
    <cellStyle name="Currency [0] 11752" xfId="51304" hidden="1" xr:uid="{00000000-0005-0000-0000-00004F7B0000}"/>
    <cellStyle name="Currency [0] 11753" xfId="21914" hidden="1" xr:uid="{00000000-0005-0000-0000-0000507B0000}"/>
    <cellStyle name="Currency [0] 11753" xfId="51301" hidden="1" xr:uid="{00000000-0005-0000-0000-0000517B0000}"/>
    <cellStyle name="Currency [0] 11754" xfId="21981" hidden="1" xr:uid="{00000000-0005-0000-0000-0000527B0000}"/>
    <cellStyle name="Currency [0] 11754" xfId="51368" hidden="1" xr:uid="{00000000-0005-0000-0000-0000537B0000}"/>
    <cellStyle name="Currency [0] 11755" xfId="21866" hidden="1" xr:uid="{00000000-0005-0000-0000-0000547B0000}"/>
    <cellStyle name="Currency [0] 11755" xfId="51253" hidden="1" xr:uid="{00000000-0005-0000-0000-0000557B0000}"/>
    <cellStyle name="Currency [0] 11756" xfId="21966" hidden="1" xr:uid="{00000000-0005-0000-0000-0000567B0000}"/>
    <cellStyle name="Currency [0] 11756" xfId="51353" hidden="1" xr:uid="{00000000-0005-0000-0000-0000577B0000}"/>
    <cellStyle name="Currency [0] 11757" xfId="21988" hidden="1" xr:uid="{00000000-0005-0000-0000-0000587B0000}"/>
    <cellStyle name="Currency [0] 11757" xfId="51375" hidden="1" xr:uid="{00000000-0005-0000-0000-0000597B0000}"/>
    <cellStyle name="Currency [0] 11758" xfId="21990" hidden="1" xr:uid="{00000000-0005-0000-0000-00005A7B0000}"/>
    <cellStyle name="Currency [0] 11758" xfId="51377" hidden="1" xr:uid="{00000000-0005-0000-0000-00005B7B0000}"/>
    <cellStyle name="Currency [0] 11759" xfId="21918" hidden="1" xr:uid="{00000000-0005-0000-0000-00005C7B0000}"/>
    <cellStyle name="Currency [0] 11759" xfId="51305" hidden="1" xr:uid="{00000000-0005-0000-0000-00005D7B0000}"/>
    <cellStyle name="Currency [0] 1176" xfId="3599" hidden="1" xr:uid="{00000000-0005-0000-0000-00005E7B0000}"/>
    <cellStyle name="Currency [0] 1176" xfId="32988" hidden="1" xr:uid="{00000000-0005-0000-0000-00005F7B0000}"/>
    <cellStyle name="Currency [0] 11760" xfId="21950" hidden="1" xr:uid="{00000000-0005-0000-0000-0000607B0000}"/>
    <cellStyle name="Currency [0] 11760" xfId="51337" hidden="1" xr:uid="{00000000-0005-0000-0000-0000617B0000}"/>
    <cellStyle name="Currency [0] 11761" xfId="21293" hidden="1" xr:uid="{00000000-0005-0000-0000-0000627B0000}"/>
    <cellStyle name="Currency [0] 11761" xfId="50680" hidden="1" xr:uid="{00000000-0005-0000-0000-0000637B0000}"/>
    <cellStyle name="Currency [0] 11762" xfId="21936" hidden="1" xr:uid="{00000000-0005-0000-0000-0000647B0000}"/>
    <cellStyle name="Currency [0] 11762" xfId="51323" hidden="1" xr:uid="{00000000-0005-0000-0000-0000657B0000}"/>
    <cellStyle name="Currency [0] 11763" xfId="21933" hidden="1" xr:uid="{00000000-0005-0000-0000-0000667B0000}"/>
    <cellStyle name="Currency [0] 11763" xfId="51320" hidden="1" xr:uid="{00000000-0005-0000-0000-0000677B0000}"/>
    <cellStyle name="Currency [0] 11764" xfId="21994" hidden="1" xr:uid="{00000000-0005-0000-0000-0000687B0000}"/>
    <cellStyle name="Currency [0] 11764" xfId="51381" hidden="1" xr:uid="{00000000-0005-0000-0000-0000697B0000}"/>
    <cellStyle name="Currency [0] 11765" xfId="21829" hidden="1" xr:uid="{00000000-0005-0000-0000-00006A7B0000}"/>
    <cellStyle name="Currency [0] 11765" xfId="51216" hidden="1" xr:uid="{00000000-0005-0000-0000-00006B7B0000}"/>
    <cellStyle name="Currency [0] 11766" xfId="21978" hidden="1" xr:uid="{00000000-0005-0000-0000-00006C7B0000}"/>
    <cellStyle name="Currency [0] 11766" xfId="51365" hidden="1" xr:uid="{00000000-0005-0000-0000-00006D7B0000}"/>
    <cellStyle name="Currency [0] 11767" xfId="21998" hidden="1" xr:uid="{00000000-0005-0000-0000-00006E7B0000}"/>
    <cellStyle name="Currency [0] 11767" xfId="51385" hidden="1" xr:uid="{00000000-0005-0000-0000-00006F7B0000}"/>
    <cellStyle name="Currency [0] 11768" xfId="22000" hidden="1" xr:uid="{00000000-0005-0000-0000-0000707B0000}"/>
    <cellStyle name="Currency [0] 11768" xfId="51387" hidden="1" xr:uid="{00000000-0005-0000-0000-0000717B0000}"/>
    <cellStyle name="Currency [0] 11769" xfId="21937" hidden="1" xr:uid="{00000000-0005-0000-0000-0000727B0000}"/>
    <cellStyle name="Currency [0] 11769" xfId="51324" hidden="1" xr:uid="{00000000-0005-0000-0000-0000737B0000}"/>
    <cellStyle name="Currency [0] 1177" xfId="3592" hidden="1" xr:uid="{00000000-0005-0000-0000-0000747B0000}"/>
    <cellStyle name="Currency [0] 1177" xfId="32981" hidden="1" xr:uid="{00000000-0005-0000-0000-0000757B0000}"/>
    <cellStyle name="Currency [0] 11770" xfId="21965" hidden="1" xr:uid="{00000000-0005-0000-0000-0000767B0000}"/>
    <cellStyle name="Currency [0] 11770" xfId="51352" hidden="1" xr:uid="{00000000-0005-0000-0000-0000777B0000}"/>
    <cellStyle name="Currency [0] 11771" xfId="21925" hidden="1" xr:uid="{00000000-0005-0000-0000-0000787B0000}"/>
    <cellStyle name="Currency [0] 11771" xfId="51312" hidden="1" xr:uid="{00000000-0005-0000-0000-0000797B0000}"/>
    <cellStyle name="Currency [0] 11772" xfId="21954" hidden="1" xr:uid="{00000000-0005-0000-0000-00007A7B0000}"/>
    <cellStyle name="Currency [0] 11772" xfId="51341" hidden="1" xr:uid="{00000000-0005-0000-0000-00007B7B0000}"/>
    <cellStyle name="Currency [0] 11773" xfId="21951" hidden="1" xr:uid="{00000000-0005-0000-0000-00007C7B0000}"/>
    <cellStyle name="Currency [0] 11773" xfId="51338" hidden="1" xr:uid="{00000000-0005-0000-0000-00007D7B0000}"/>
    <cellStyle name="Currency [0] 11774" xfId="22004" hidden="1" xr:uid="{00000000-0005-0000-0000-00007E7B0000}"/>
    <cellStyle name="Currency [0] 11774" xfId="51391" hidden="1" xr:uid="{00000000-0005-0000-0000-00007F7B0000}"/>
    <cellStyle name="Currency [0] 11775" xfId="21832" hidden="1" xr:uid="{00000000-0005-0000-0000-0000807B0000}"/>
    <cellStyle name="Currency [0] 11775" xfId="51219" hidden="1" xr:uid="{00000000-0005-0000-0000-0000817B0000}"/>
    <cellStyle name="Currency [0] 11776" xfId="21991" hidden="1" xr:uid="{00000000-0005-0000-0000-0000827B0000}"/>
    <cellStyle name="Currency [0] 11776" xfId="51378" hidden="1" xr:uid="{00000000-0005-0000-0000-0000837B0000}"/>
    <cellStyle name="Currency [0] 11777" xfId="22008" hidden="1" xr:uid="{00000000-0005-0000-0000-0000847B0000}"/>
    <cellStyle name="Currency [0] 11777" xfId="51395" hidden="1" xr:uid="{00000000-0005-0000-0000-0000857B0000}"/>
    <cellStyle name="Currency [0] 11778" xfId="22010" hidden="1" xr:uid="{00000000-0005-0000-0000-0000867B0000}"/>
    <cellStyle name="Currency [0] 11778" xfId="51397" hidden="1" xr:uid="{00000000-0005-0000-0000-0000877B0000}"/>
    <cellStyle name="Currency [0] 11779" xfId="21891" hidden="1" xr:uid="{00000000-0005-0000-0000-0000887B0000}"/>
    <cellStyle name="Currency [0] 11779" xfId="51278" hidden="1" xr:uid="{00000000-0005-0000-0000-0000897B0000}"/>
    <cellStyle name="Currency [0] 1178" xfId="3602" hidden="1" xr:uid="{00000000-0005-0000-0000-00008A7B0000}"/>
    <cellStyle name="Currency [0] 1178" xfId="32991" hidden="1" xr:uid="{00000000-0005-0000-0000-00008B7B0000}"/>
    <cellStyle name="Currency [0] 11780" xfId="21927" hidden="1" xr:uid="{00000000-0005-0000-0000-00008C7B0000}"/>
    <cellStyle name="Currency [0] 11780" xfId="51314" hidden="1" xr:uid="{00000000-0005-0000-0000-00008D7B0000}"/>
    <cellStyle name="Currency [0] 11781" xfId="21996" hidden="1" xr:uid="{00000000-0005-0000-0000-00008E7B0000}"/>
    <cellStyle name="Currency [0] 11781" xfId="51383" hidden="1" xr:uid="{00000000-0005-0000-0000-00008F7B0000}"/>
    <cellStyle name="Currency [0] 11782" xfId="21984" hidden="1" xr:uid="{00000000-0005-0000-0000-0000907B0000}"/>
    <cellStyle name="Currency [0] 11782" xfId="51371" hidden="1" xr:uid="{00000000-0005-0000-0000-0000917B0000}"/>
    <cellStyle name="Currency [0] 11783" xfId="22001" hidden="1" xr:uid="{00000000-0005-0000-0000-0000927B0000}"/>
    <cellStyle name="Currency [0] 11783" xfId="51388" hidden="1" xr:uid="{00000000-0005-0000-0000-0000937B0000}"/>
    <cellStyle name="Currency [0] 11784" xfId="22012" hidden="1" xr:uid="{00000000-0005-0000-0000-0000947B0000}"/>
    <cellStyle name="Currency [0] 11784" xfId="51399" hidden="1" xr:uid="{00000000-0005-0000-0000-0000957B0000}"/>
    <cellStyle name="Currency [0] 11785" xfId="21860" hidden="1" xr:uid="{00000000-0005-0000-0000-0000967B0000}"/>
    <cellStyle name="Currency [0] 11785" xfId="51247" hidden="1" xr:uid="{00000000-0005-0000-0000-0000977B0000}"/>
    <cellStyle name="Currency [0] 11786" xfId="21924" hidden="1" xr:uid="{00000000-0005-0000-0000-0000987B0000}"/>
    <cellStyle name="Currency [0] 11786" xfId="51311" hidden="1" xr:uid="{00000000-0005-0000-0000-0000997B0000}"/>
    <cellStyle name="Currency [0] 11787" xfId="22016" hidden="1" xr:uid="{00000000-0005-0000-0000-00009A7B0000}"/>
    <cellStyle name="Currency [0] 11787" xfId="51403" hidden="1" xr:uid="{00000000-0005-0000-0000-00009B7B0000}"/>
    <cellStyle name="Currency [0] 11788" xfId="22018" hidden="1" xr:uid="{00000000-0005-0000-0000-00009C7B0000}"/>
    <cellStyle name="Currency [0] 11788" xfId="51405" hidden="1" xr:uid="{00000000-0005-0000-0000-00009D7B0000}"/>
    <cellStyle name="Currency [0] 11789" xfId="21973" hidden="1" xr:uid="{00000000-0005-0000-0000-00009E7B0000}"/>
    <cellStyle name="Currency [0] 11789" xfId="51360" hidden="1" xr:uid="{00000000-0005-0000-0000-00009F7B0000}"/>
    <cellStyle name="Currency [0] 1179" xfId="3606" hidden="1" xr:uid="{00000000-0005-0000-0000-0000A07B0000}"/>
    <cellStyle name="Currency [0] 1179" xfId="32995" hidden="1" xr:uid="{00000000-0005-0000-0000-0000A17B0000}"/>
    <cellStyle name="Currency [0] 11790" xfId="21985" hidden="1" xr:uid="{00000000-0005-0000-0000-0000A27B0000}"/>
    <cellStyle name="Currency [0] 11790" xfId="51372" hidden="1" xr:uid="{00000000-0005-0000-0000-0000A37B0000}"/>
    <cellStyle name="Currency [0] 11791" xfId="22013" hidden="1" xr:uid="{00000000-0005-0000-0000-0000A47B0000}"/>
    <cellStyle name="Currency [0] 11791" xfId="51400" hidden="1" xr:uid="{00000000-0005-0000-0000-0000A57B0000}"/>
    <cellStyle name="Currency [0] 11792" xfId="21986" hidden="1" xr:uid="{00000000-0005-0000-0000-0000A67B0000}"/>
    <cellStyle name="Currency [0] 11792" xfId="51373" hidden="1" xr:uid="{00000000-0005-0000-0000-0000A77B0000}"/>
    <cellStyle name="Currency [0] 11793" xfId="22019" hidden="1" xr:uid="{00000000-0005-0000-0000-0000A87B0000}"/>
    <cellStyle name="Currency [0] 11793" xfId="51406" hidden="1" xr:uid="{00000000-0005-0000-0000-0000A97B0000}"/>
    <cellStyle name="Currency [0] 11794" xfId="22021" hidden="1" xr:uid="{00000000-0005-0000-0000-0000AA7B0000}"/>
    <cellStyle name="Currency [0] 11794" xfId="51408" hidden="1" xr:uid="{00000000-0005-0000-0000-0000AB7B0000}"/>
    <cellStyle name="Currency [0] 11795" xfId="22014" hidden="1" xr:uid="{00000000-0005-0000-0000-0000AC7B0000}"/>
    <cellStyle name="Currency [0] 11795" xfId="51401" hidden="1" xr:uid="{00000000-0005-0000-0000-0000AD7B0000}"/>
    <cellStyle name="Currency [0] 11796" xfId="21960" hidden="1" xr:uid="{00000000-0005-0000-0000-0000AE7B0000}"/>
    <cellStyle name="Currency [0] 11796" xfId="51347" hidden="1" xr:uid="{00000000-0005-0000-0000-0000AF7B0000}"/>
    <cellStyle name="Currency [0] 11797" xfId="22023" hidden="1" xr:uid="{00000000-0005-0000-0000-0000B07B0000}"/>
    <cellStyle name="Currency [0] 11797" xfId="51410" hidden="1" xr:uid="{00000000-0005-0000-0000-0000B17B0000}"/>
    <cellStyle name="Currency [0] 11798" xfId="22025" hidden="1" xr:uid="{00000000-0005-0000-0000-0000B27B0000}"/>
    <cellStyle name="Currency [0] 11798" xfId="51412" hidden="1" xr:uid="{00000000-0005-0000-0000-0000B37B0000}"/>
    <cellStyle name="Currency [0] 11799" xfId="21387" hidden="1" xr:uid="{00000000-0005-0000-0000-0000B47B0000}"/>
    <cellStyle name="Currency [0] 11799" xfId="50774" hidden="1" xr:uid="{00000000-0005-0000-0000-0000B57B0000}"/>
    <cellStyle name="Currency [0] 118" xfId="2476" hidden="1" xr:uid="{00000000-0005-0000-0000-0000B67B0000}"/>
    <cellStyle name="Currency [0] 118" xfId="31865" hidden="1" xr:uid="{00000000-0005-0000-0000-0000B77B0000}"/>
    <cellStyle name="Currency [0] 1180" xfId="3531" hidden="1" xr:uid="{00000000-0005-0000-0000-0000B87B0000}"/>
    <cellStyle name="Currency [0] 1180" xfId="32920" hidden="1" xr:uid="{00000000-0005-0000-0000-0000B97B0000}"/>
    <cellStyle name="Currency [0] 11800" xfId="21328" hidden="1" xr:uid="{00000000-0005-0000-0000-0000BA7B0000}"/>
    <cellStyle name="Currency [0] 11800" xfId="50715" hidden="1" xr:uid="{00000000-0005-0000-0000-0000BB7B0000}"/>
    <cellStyle name="Currency [0] 11801" xfId="22031" hidden="1" xr:uid="{00000000-0005-0000-0000-0000BC7B0000}"/>
    <cellStyle name="Currency [0] 11801" xfId="51418" hidden="1" xr:uid="{00000000-0005-0000-0000-0000BD7B0000}"/>
    <cellStyle name="Currency [0] 11802" xfId="22037" hidden="1" xr:uid="{00000000-0005-0000-0000-0000BE7B0000}"/>
    <cellStyle name="Currency [0] 11802" xfId="51424" hidden="1" xr:uid="{00000000-0005-0000-0000-0000BF7B0000}"/>
    <cellStyle name="Currency [0] 11803" xfId="22039" hidden="1" xr:uid="{00000000-0005-0000-0000-0000C07B0000}"/>
    <cellStyle name="Currency [0] 11803" xfId="51426" hidden="1" xr:uid="{00000000-0005-0000-0000-0000C17B0000}"/>
    <cellStyle name="Currency [0] 11804" xfId="21318" hidden="1" xr:uid="{00000000-0005-0000-0000-0000C27B0000}"/>
    <cellStyle name="Currency [0] 11804" xfId="50705" hidden="1" xr:uid="{00000000-0005-0000-0000-0000C37B0000}"/>
    <cellStyle name="Currency [0] 11805" xfId="22033" hidden="1" xr:uid="{00000000-0005-0000-0000-0000C47B0000}"/>
    <cellStyle name="Currency [0] 11805" xfId="51420" hidden="1" xr:uid="{00000000-0005-0000-0000-0000C57B0000}"/>
    <cellStyle name="Currency [0] 11806" xfId="22041" hidden="1" xr:uid="{00000000-0005-0000-0000-0000C67B0000}"/>
    <cellStyle name="Currency [0] 11806" xfId="51428" hidden="1" xr:uid="{00000000-0005-0000-0000-0000C77B0000}"/>
    <cellStyle name="Currency [0] 11807" xfId="22043" hidden="1" xr:uid="{00000000-0005-0000-0000-0000C87B0000}"/>
    <cellStyle name="Currency [0] 11807" xfId="51430" hidden="1" xr:uid="{00000000-0005-0000-0000-0000C97B0000}"/>
    <cellStyle name="Currency [0] 11808" xfId="22032" hidden="1" xr:uid="{00000000-0005-0000-0000-0000CA7B0000}"/>
    <cellStyle name="Currency [0] 11808" xfId="51419" hidden="1" xr:uid="{00000000-0005-0000-0000-0000CB7B0000}"/>
    <cellStyle name="Currency [0] 11809" xfId="21363" hidden="1" xr:uid="{00000000-0005-0000-0000-0000CC7B0000}"/>
    <cellStyle name="Currency [0] 11809" xfId="50750" hidden="1" xr:uid="{00000000-0005-0000-0000-0000CD7B0000}"/>
    <cellStyle name="Currency [0] 1181" xfId="3563" hidden="1" xr:uid="{00000000-0005-0000-0000-0000CE7B0000}"/>
    <cellStyle name="Currency [0] 1181" xfId="32952" hidden="1" xr:uid="{00000000-0005-0000-0000-0000CF7B0000}"/>
    <cellStyle name="Currency [0] 11810" xfId="22054" hidden="1" xr:uid="{00000000-0005-0000-0000-0000D07B0000}"/>
    <cellStyle name="Currency [0] 11810" xfId="51441" hidden="1" xr:uid="{00000000-0005-0000-0000-0000D17B0000}"/>
    <cellStyle name="Currency [0] 11811" xfId="22063" hidden="1" xr:uid="{00000000-0005-0000-0000-0000D27B0000}"/>
    <cellStyle name="Currency [0] 11811" xfId="51450" hidden="1" xr:uid="{00000000-0005-0000-0000-0000D37B0000}"/>
    <cellStyle name="Currency [0] 11812" xfId="22074" hidden="1" xr:uid="{00000000-0005-0000-0000-0000D47B0000}"/>
    <cellStyle name="Currency [0] 11812" xfId="51461" hidden="1" xr:uid="{00000000-0005-0000-0000-0000D57B0000}"/>
    <cellStyle name="Currency [0] 11813" xfId="22080" hidden="1" xr:uid="{00000000-0005-0000-0000-0000D67B0000}"/>
    <cellStyle name="Currency [0] 11813" xfId="51467" hidden="1" xr:uid="{00000000-0005-0000-0000-0000D77B0000}"/>
    <cellStyle name="Currency [0] 11814" xfId="22052" hidden="1" xr:uid="{00000000-0005-0000-0000-0000D87B0000}"/>
    <cellStyle name="Currency [0] 11814" xfId="51439" hidden="1" xr:uid="{00000000-0005-0000-0000-0000D97B0000}"/>
    <cellStyle name="Currency [0] 11815" xfId="22070" hidden="1" xr:uid="{00000000-0005-0000-0000-0000DA7B0000}"/>
    <cellStyle name="Currency [0] 11815" xfId="51457" hidden="1" xr:uid="{00000000-0005-0000-0000-0000DB7B0000}"/>
    <cellStyle name="Currency [0] 11816" xfId="22092" hidden="1" xr:uid="{00000000-0005-0000-0000-0000DC7B0000}"/>
    <cellStyle name="Currency [0] 11816" xfId="51479" hidden="1" xr:uid="{00000000-0005-0000-0000-0000DD7B0000}"/>
    <cellStyle name="Currency [0] 11817" xfId="22094" hidden="1" xr:uid="{00000000-0005-0000-0000-0000DE7B0000}"/>
    <cellStyle name="Currency [0] 11817" xfId="51481" hidden="1" xr:uid="{00000000-0005-0000-0000-0000DF7B0000}"/>
    <cellStyle name="Currency [0] 11818" xfId="22028" hidden="1" xr:uid="{00000000-0005-0000-0000-0000E07B0000}"/>
    <cellStyle name="Currency [0] 11818" xfId="51415" hidden="1" xr:uid="{00000000-0005-0000-0000-0000E17B0000}"/>
    <cellStyle name="Currency [0] 11819" xfId="21317" hidden="1" xr:uid="{00000000-0005-0000-0000-0000E27B0000}"/>
    <cellStyle name="Currency [0] 11819" xfId="50704" hidden="1" xr:uid="{00000000-0005-0000-0000-0000E37B0000}"/>
    <cellStyle name="Currency [0] 1182" xfId="3609" hidden="1" xr:uid="{00000000-0005-0000-0000-0000E47B0000}"/>
    <cellStyle name="Currency [0] 1182" xfId="32998" hidden="1" xr:uid="{00000000-0005-0000-0000-0000E57B0000}"/>
    <cellStyle name="Currency [0] 11820" xfId="22066" hidden="1" xr:uid="{00000000-0005-0000-0000-0000E67B0000}"/>
    <cellStyle name="Currency [0] 11820" xfId="51453" hidden="1" xr:uid="{00000000-0005-0000-0000-0000E77B0000}"/>
    <cellStyle name="Currency [0] 11821" xfId="21296" hidden="1" xr:uid="{00000000-0005-0000-0000-0000E87B0000}"/>
    <cellStyle name="Currency [0] 11821" xfId="50683" hidden="1" xr:uid="{00000000-0005-0000-0000-0000E97B0000}"/>
    <cellStyle name="Currency [0] 11822" xfId="22055" hidden="1" xr:uid="{00000000-0005-0000-0000-0000EA7B0000}"/>
    <cellStyle name="Currency [0] 11822" xfId="51442" hidden="1" xr:uid="{00000000-0005-0000-0000-0000EB7B0000}"/>
    <cellStyle name="Currency [0] 11823" xfId="22099" hidden="1" xr:uid="{00000000-0005-0000-0000-0000EC7B0000}"/>
    <cellStyle name="Currency [0] 11823" xfId="51486" hidden="1" xr:uid="{00000000-0005-0000-0000-0000ED7B0000}"/>
    <cellStyle name="Currency [0] 11824" xfId="22067" hidden="1" xr:uid="{00000000-0005-0000-0000-0000EE7B0000}"/>
    <cellStyle name="Currency [0] 11824" xfId="51454" hidden="1" xr:uid="{00000000-0005-0000-0000-0000EF7B0000}"/>
    <cellStyle name="Currency [0] 11825" xfId="22075" hidden="1" xr:uid="{00000000-0005-0000-0000-0000F07B0000}"/>
    <cellStyle name="Currency [0] 11825" xfId="51462" hidden="1" xr:uid="{00000000-0005-0000-0000-0000F17B0000}"/>
    <cellStyle name="Currency [0] 11826" xfId="22111" hidden="1" xr:uid="{00000000-0005-0000-0000-0000F27B0000}"/>
    <cellStyle name="Currency [0] 11826" xfId="51498" hidden="1" xr:uid="{00000000-0005-0000-0000-0000F37B0000}"/>
    <cellStyle name="Currency [0] 11827" xfId="22113" hidden="1" xr:uid="{00000000-0005-0000-0000-0000F47B0000}"/>
    <cellStyle name="Currency [0] 11827" xfId="51500" hidden="1" xr:uid="{00000000-0005-0000-0000-0000F57B0000}"/>
    <cellStyle name="Currency [0] 11828" xfId="22069" hidden="1" xr:uid="{00000000-0005-0000-0000-0000F67B0000}"/>
    <cellStyle name="Currency [0] 11828" xfId="51456" hidden="1" xr:uid="{00000000-0005-0000-0000-0000F77B0000}"/>
    <cellStyle name="Currency [0] 11829" xfId="22082" hidden="1" xr:uid="{00000000-0005-0000-0000-0000F87B0000}"/>
    <cellStyle name="Currency [0] 11829" xfId="51469" hidden="1" xr:uid="{00000000-0005-0000-0000-0000F97B0000}"/>
    <cellStyle name="Currency [0] 1183" xfId="3610" hidden="1" xr:uid="{00000000-0005-0000-0000-0000FA7B0000}"/>
    <cellStyle name="Currency [0] 1183" xfId="32999" hidden="1" xr:uid="{00000000-0005-0000-0000-0000FB7B0000}"/>
    <cellStyle name="Currency [0] 11830" xfId="22087" hidden="1" xr:uid="{00000000-0005-0000-0000-0000FC7B0000}"/>
    <cellStyle name="Currency [0] 11830" xfId="51474" hidden="1" xr:uid="{00000000-0005-0000-0000-0000FD7B0000}"/>
    <cellStyle name="Currency [0] 11831" xfId="22081" hidden="1" xr:uid="{00000000-0005-0000-0000-0000FE7B0000}"/>
    <cellStyle name="Currency [0] 11831" xfId="51468" hidden="1" xr:uid="{00000000-0005-0000-0000-0000FF7B0000}"/>
    <cellStyle name="Currency [0] 11832" xfId="22129" hidden="1" xr:uid="{00000000-0005-0000-0000-0000007C0000}"/>
    <cellStyle name="Currency [0] 11832" xfId="51516" hidden="1" xr:uid="{00000000-0005-0000-0000-0000017C0000}"/>
    <cellStyle name="Currency [0] 11833" xfId="22137" hidden="1" xr:uid="{00000000-0005-0000-0000-0000027C0000}"/>
    <cellStyle name="Currency [0] 11833" xfId="51524" hidden="1" xr:uid="{00000000-0005-0000-0000-0000037C0000}"/>
    <cellStyle name="Currency [0] 11834" xfId="22065" hidden="1" xr:uid="{00000000-0005-0000-0000-0000047C0000}"/>
    <cellStyle name="Currency [0] 11834" xfId="51452" hidden="1" xr:uid="{00000000-0005-0000-0000-0000057C0000}"/>
    <cellStyle name="Currency [0] 11835" xfId="22123" hidden="1" xr:uid="{00000000-0005-0000-0000-0000067C0000}"/>
    <cellStyle name="Currency [0] 11835" xfId="51510" hidden="1" xr:uid="{00000000-0005-0000-0000-0000077C0000}"/>
    <cellStyle name="Currency [0] 11836" xfId="22146" hidden="1" xr:uid="{00000000-0005-0000-0000-0000087C0000}"/>
    <cellStyle name="Currency [0] 11836" xfId="51533" hidden="1" xr:uid="{00000000-0005-0000-0000-0000097C0000}"/>
    <cellStyle name="Currency [0] 11837" xfId="22148" hidden="1" xr:uid="{00000000-0005-0000-0000-00000A7C0000}"/>
    <cellStyle name="Currency [0] 11837" xfId="51535" hidden="1" xr:uid="{00000000-0005-0000-0000-00000B7C0000}"/>
    <cellStyle name="Currency [0] 11838" xfId="22048" hidden="1" xr:uid="{00000000-0005-0000-0000-00000C7C0000}"/>
    <cellStyle name="Currency [0] 11838" xfId="51435" hidden="1" xr:uid="{00000000-0005-0000-0000-00000D7C0000}"/>
    <cellStyle name="Currency [0] 11839" xfId="22058" hidden="1" xr:uid="{00000000-0005-0000-0000-00000E7C0000}"/>
    <cellStyle name="Currency [0] 11839" xfId="51445" hidden="1" xr:uid="{00000000-0005-0000-0000-00000F7C0000}"/>
    <cellStyle name="Currency [0] 1184" xfId="3587" hidden="1" xr:uid="{00000000-0005-0000-0000-0000107C0000}"/>
    <cellStyle name="Currency [0] 1184" xfId="32976" hidden="1" xr:uid="{00000000-0005-0000-0000-0000117C0000}"/>
    <cellStyle name="Currency [0] 11840" xfId="22120" hidden="1" xr:uid="{00000000-0005-0000-0000-0000127C0000}"/>
    <cellStyle name="Currency [0] 11840" xfId="51507" hidden="1" xr:uid="{00000000-0005-0000-0000-0000137C0000}"/>
    <cellStyle name="Currency [0] 11841" xfId="22085" hidden="1" xr:uid="{00000000-0005-0000-0000-0000147C0000}"/>
    <cellStyle name="Currency [0] 11841" xfId="51472" hidden="1" xr:uid="{00000000-0005-0000-0000-0000157C0000}"/>
    <cellStyle name="Currency [0] 11842" xfId="22035" hidden="1" xr:uid="{00000000-0005-0000-0000-0000167C0000}"/>
    <cellStyle name="Currency [0] 11842" xfId="51422" hidden="1" xr:uid="{00000000-0005-0000-0000-0000177C0000}"/>
    <cellStyle name="Currency [0] 11843" xfId="22156" hidden="1" xr:uid="{00000000-0005-0000-0000-0000187C0000}"/>
    <cellStyle name="Currency [0] 11843" xfId="51543" hidden="1" xr:uid="{00000000-0005-0000-0000-0000197C0000}"/>
    <cellStyle name="Currency [0] 11844" xfId="22121" hidden="1" xr:uid="{00000000-0005-0000-0000-00001A7C0000}"/>
    <cellStyle name="Currency [0] 11844" xfId="51508" hidden="1" xr:uid="{00000000-0005-0000-0000-00001B7C0000}"/>
    <cellStyle name="Currency [0] 11845" xfId="22132" hidden="1" xr:uid="{00000000-0005-0000-0000-00001C7C0000}"/>
    <cellStyle name="Currency [0] 11845" xfId="51519" hidden="1" xr:uid="{00000000-0005-0000-0000-00001D7C0000}"/>
    <cellStyle name="Currency [0] 11846" xfId="22164" hidden="1" xr:uid="{00000000-0005-0000-0000-00001E7C0000}"/>
    <cellStyle name="Currency [0] 11846" xfId="51551" hidden="1" xr:uid="{00000000-0005-0000-0000-00001F7C0000}"/>
    <cellStyle name="Currency [0] 11847" xfId="22166" hidden="1" xr:uid="{00000000-0005-0000-0000-0000207C0000}"/>
    <cellStyle name="Currency [0] 11847" xfId="51553" hidden="1" xr:uid="{00000000-0005-0000-0000-0000217C0000}"/>
    <cellStyle name="Currency [0] 11848" xfId="22118" hidden="1" xr:uid="{00000000-0005-0000-0000-0000227C0000}"/>
    <cellStyle name="Currency [0] 11848" xfId="51505" hidden="1" xr:uid="{00000000-0005-0000-0000-0000237C0000}"/>
    <cellStyle name="Currency [0] 11849" xfId="22117" hidden="1" xr:uid="{00000000-0005-0000-0000-0000247C0000}"/>
    <cellStyle name="Currency [0] 11849" xfId="51504" hidden="1" xr:uid="{00000000-0005-0000-0000-0000257C0000}"/>
    <cellStyle name="Currency [0] 1185" xfId="3593" hidden="1" xr:uid="{00000000-0005-0000-0000-0000267C0000}"/>
    <cellStyle name="Currency [0] 1185" xfId="32982" hidden="1" xr:uid="{00000000-0005-0000-0000-0000277C0000}"/>
    <cellStyle name="Currency [0] 11850" xfId="22107" hidden="1" xr:uid="{00000000-0005-0000-0000-0000287C0000}"/>
    <cellStyle name="Currency [0] 11850" xfId="51494" hidden="1" xr:uid="{00000000-0005-0000-0000-0000297C0000}"/>
    <cellStyle name="Currency [0] 11851" xfId="22103" hidden="1" xr:uid="{00000000-0005-0000-0000-00002A7C0000}"/>
    <cellStyle name="Currency [0] 11851" xfId="51490" hidden="1" xr:uid="{00000000-0005-0000-0000-00002B7C0000}"/>
    <cellStyle name="Currency [0] 11852" xfId="22105" hidden="1" xr:uid="{00000000-0005-0000-0000-00002C7C0000}"/>
    <cellStyle name="Currency [0] 11852" xfId="51492" hidden="1" xr:uid="{00000000-0005-0000-0000-00002D7C0000}"/>
    <cellStyle name="Currency [0] 11853" xfId="22173" hidden="1" xr:uid="{00000000-0005-0000-0000-00002E7C0000}"/>
    <cellStyle name="Currency [0] 11853" xfId="51560" hidden="1" xr:uid="{00000000-0005-0000-0000-00002F7C0000}"/>
    <cellStyle name="Currency [0] 11854" xfId="21332" hidden="1" xr:uid="{00000000-0005-0000-0000-0000307C0000}"/>
    <cellStyle name="Currency [0] 11854" xfId="50719" hidden="1" xr:uid="{00000000-0005-0000-0000-0000317C0000}"/>
    <cellStyle name="Currency [0] 11855" xfId="22151" hidden="1" xr:uid="{00000000-0005-0000-0000-0000327C0000}"/>
    <cellStyle name="Currency [0] 11855" xfId="51538" hidden="1" xr:uid="{00000000-0005-0000-0000-0000337C0000}"/>
    <cellStyle name="Currency [0] 11856" xfId="22179" hidden="1" xr:uid="{00000000-0005-0000-0000-0000347C0000}"/>
    <cellStyle name="Currency [0] 11856" xfId="51566" hidden="1" xr:uid="{00000000-0005-0000-0000-0000357C0000}"/>
    <cellStyle name="Currency [0] 11857" xfId="22181" hidden="1" xr:uid="{00000000-0005-0000-0000-0000367C0000}"/>
    <cellStyle name="Currency [0] 11857" xfId="51568" hidden="1" xr:uid="{00000000-0005-0000-0000-0000377C0000}"/>
    <cellStyle name="Currency [0] 11858" xfId="22056" hidden="1" xr:uid="{00000000-0005-0000-0000-0000387C0000}"/>
    <cellStyle name="Currency [0] 11858" xfId="51443" hidden="1" xr:uid="{00000000-0005-0000-0000-0000397C0000}"/>
    <cellStyle name="Currency [0] 11859" xfId="22130" hidden="1" xr:uid="{00000000-0005-0000-0000-00003A7C0000}"/>
    <cellStyle name="Currency [0] 11859" xfId="51517" hidden="1" xr:uid="{00000000-0005-0000-0000-00003B7C0000}"/>
    <cellStyle name="Currency [0] 1186" xfId="3607" hidden="1" xr:uid="{00000000-0005-0000-0000-00003C7C0000}"/>
    <cellStyle name="Currency [0] 1186" xfId="32996" hidden="1" xr:uid="{00000000-0005-0000-0000-00003D7C0000}"/>
    <cellStyle name="Currency [0] 11860" xfId="22086" hidden="1" xr:uid="{00000000-0005-0000-0000-00003E7C0000}"/>
    <cellStyle name="Currency [0] 11860" xfId="51473" hidden="1" xr:uid="{00000000-0005-0000-0000-00003F7C0000}"/>
    <cellStyle name="Currency [0] 11861" xfId="22122" hidden="1" xr:uid="{00000000-0005-0000-0000-0000407C0000}"/>
    <cellStyle name="Currency [0] 11861" xfId="51509" hidden="1" xr:uid="{00000000-0005-0000-0000-0000417C0000}"/>
    <cellStyle name="Currency [0] 11862" xfId="22126" hidden="1" xr:uid="{00000000-0005-0000-0000-0000427C0000}"/>
    <cellStyle name="Currency [0] 11862" xfId="51513" hidden="1" xr:uid="{00000000-0005-0000-0000-0000437C0000}"/>
    <cellStyle name="Currency [0] 11863" xfId="22187" hidden="1" xr:uid="{00000000-0005-0000-0000-0000447C0000}"/>
    <cellStyle name="Currency [0] 11863" xfId="51574" hidden="1" xr:uid="{00000000-0005-0000-0000-0000457C0000}"/>
    <cellStyle name="Currency [0] 11864" xfId="21345" hidden="1" xr:uid="{00000000-0005-0000-0000-0000467C0000}"/>
    <cellStyle name="Currency [0] 11864" xfId="50732" hidden="1" xr:uid="{00000000-0005-0000-0000-0000477C0000}"/>
    <cellStyle name="Currency [0] 11865" xfId="22169" hidden="1" xr:uid="{00000000-0005-0000-0000-0000487C0000}"/>
    <cellStyle name="Currency [0] 11865" xfId="51556" hidden="1" xr:uid="{00000000-0005-0000-0000-0000497C0000}"/>
    <cellStyle name="Currency [0] 11866" xfId="22192" hidden="1" xr:uid="{00000000-0005-0000-0000-00004A7C0000}"/>
    <cellStyle name="Currency [0] 11866" xfId="51579" hidden="1" xr:uid="{00000000-0005-0000-0000-00004B7C0000}"/>
    <cellStyle name="Currency [0] 11867" xfId="22194" hidden="1" xr:uid="{00000000-0005-0000-0000-00004C7C0000}"/>
    <cellStyle name="Currency [0] 11867" xfId="51581" hidden="1" xr:uid="{00000000-0005-0000-0000-00004D7C0000}"/>
    <cellStyle name="Currency [0] 11868" xfId="22050" hidden="1" xr:uid="{00000000-0005-0000-0000-00004E7C0000}"/>
    <cellStyle name="Currency [0] 11868" xfId="51437" hidden="1" xr:uid="{00000000-0005-0000-0000-00004F7C0000}"/>
    <cellStyle name="Currency [0] 11869" xfId="22149" hidden="1" xr:uid="{00000000-0005-0000-0000-0000507C0000}"/>
    <cellStyle name="Currency [0] 11869" xfId="51536" hidden="1" xr:uid="{00000000-0005-0000-0000-0000517C0000}"/>
    <cellStyle name="Currency [0] 1187" xfId="3594" hidden="1" xr:uid="{00000000-0005-0000-0000-0000527C0000}"/>
    <cellStyle name="Currency [0] 1187" xfId="32983" hidden="1" xr:uid="{00000000-0005-0000-0000-0000537C0000}"/>
    <cellStyle name="Currency [0] 11870" xfId="22116" hidden="1" xr:uid="{00000000-0005-0000-0000-0000547C0000}"/>
    <cellStyle name="Currency [0] 11870" xfId="51503" hidden="1" xr:uid="{00000000-0005-0000-0000-0000557C0000}"/>
    <cellStyle name="Currency [0] 11871" xfId="22134" hidden="1" xr:uid="{00000000-0005-0000-0000-0000567C0000}"/>
    <cellStyle name="Currency [0] 11871" xfId="51521" hidden="1" xr:uid="{00000000-0005-0000-0000-0000577C0000}"/>
    <cellStyle name="Currency [0] 11872" xfId="22131" hidden="1" xr:uid="{00000000-0005-0000-0000-0000587C0000}"/>
    <cellStyle name="Currency [0] 11872" xfId="51518" hidden="1" xr:uid="{00000000-0005-0000-0000-0000597C0000}"/>
    <cellStyle name="Currency [0] 11873" xfId="22198" hidden="1" xr:uid="{00000000-0005-0000-0000-00005A7C0000}"/>
    <cellStyle name="Currency [0] 11873" xfId="51585" hidden="1" xr:uid="{00000000-0005-0000-0000-00005B7C0000}"/>
    <cellStyle name="Currency [0] 11874" xfId="22083" hidden="1" xr:uid="{00000000-0005-0000-0000-00005C7C0000}"/>
    <cellStyle name="Currency [0] 11874" xfId="51470" hidden="1" xr:uid="{00000000-0005-0000-0000-00005D7C0000}"/>
    <cellStyle name="Currency [0] 11875" xfId="22183" hidden="1" xr:uid="{00000000-0005-0000-0000-00005E7C0000}"/>
    <cellStyle name="Currency [0] 11875" xfId="51570" hidden="1" xr:uid="{00000000-0005-0000-0000-00005F7C0000}"/>
    <cellStyle name="Currency [0] 11876" xfId="22205" hidden="1" xr:uid="{00000000-0005-0000-0000-0000607C0000}"/>
    <cellStyle name="Currency [0] 11876" xfId="51592" hidden="1" xr:uid="{00000000-0005-0000-0000-0000617C0000}"/>
    <cellStyle name="Currency [0] 11877" xfId="22207" hidden="1" xr:uid="{00000000-0005-0000-0000-0000627C0000}"/>
    <cellStyle name="Currency [0] 11877" xfId="51594" hidden="1" xr:uid="{00000000-0005-0000-0000-0000637C0000}"/>
    <cellStyle name="Currency [0] 11878" xfId="22135" hidden="1" xr:uid="{00000000-0005-0000-0000-0000647C0000}"/>
    <cellStyle name="Currency [0] 11878" xfId="51522" hidden="1" xr:uid="{00000000-0005-0000-0000-0000657C0000}"/>
    <cellStyle name="Currency [0] 11879" xfId="22167" hidden="1" xr:uid="{00000000-0005-0000-0000-0000667C0000}"/>
    <cellStyle name="Currency [0] 11879" xfId="51554" hidden="1" xr:uid="{00000000-0005-0000-0000-0000677C0000}"/>
    <cellStyle name="Currency [0] 1188" xfId="3611" hidden="1" xr:uid="{00000000-0005-0000-0000-0000687C0000}"/>
    <cellStyle name="Currency [0] 1188" xfId="33000" hidden="1" xr:uid="{00000000-0005-0000-0000-0000697C0000}"/>
    <cellStyle name="Currency [0] 11880" xfId="21297" hidden="1" xr:uid="{00000000-0005-0000-0000-00006A7C0000}"/>
    <cellStyle name="Currency [0] 11880" xfId="50684" hidden="1" xr:uid="{00000000-0005-0000-0000-00006B7C0000}"/>
    <cellStyle name="Currency [0] 11881" xfId="22153" hidden="1" xr:uid="{00000000-0005-0000-0000-00006C7C0000}"/>
    <cellStyle name="Currency [0] 11881" xfId="51540" hidden="1" xr:uid="{00000000-0005-0000-0000-00006D7C0000}"/>
    <cellStyle name="Currency [0] 11882" xfId="22150" hidden="1" xr:uid="{00000000-0005-0000-0000-00006E7C0000}"/>
    <cellStyle name="Currency [0] 11882" xfId="51537" hidden="1" xr:uid="{00000000-0005-0000-0000-00006F7C0000}"/>
    <cellStyle name="Currency [0] 11883" xfId="22211" hidden="1" xr:uid="{00000000-0005-0000-0000-0000707C0000}"/>
    <cellStyle name="Currency [0] 11883" xfId="51598" hidden="1" xr:uid="{00000000-0005-0000-0000-0000717C0000}"/>
    <cellStyle name="Currency [0] 11884" xfId="22046" hidden="1" xr:uid="{00000000-0005-0000-0000-0000727C0000}"/>
    <cellStyle name="Currency [0] 11884" xfId="51433" hidden="1" xr:uid="{00000000-0005-0000-0000-0000737C0000}"/>
    <cellStyle name="Currency [0] 11885" xfId="22195" hidden="1" xr:uid="{00000000-0005-0000-0000-0000747C0000}"/>
    <cellStyle name="Currency [0] 11885" xfId="51582" hidden="1" xr:uid="{00000000-0005-0000-0000-0000757C0000}"/>
    <cellStyle name="Currency [0] 11886" xfId="22215" hidden="1" xr:uid="{00000000-0005-0000-0000-0000767C0000}"/>
    <cellStyle name="Currency [0] 11886" xfId="51602" hidden="1" xr:uid="{00000000-0005-0000-0000-0000777C0000}"/>
    <cellStyle name="Currency [0] 11887" xfId="22217" hidden="1" xr:uid="{00000000-0005-0000-0000-0000787C0000}"/>
    <cellStyle name="Currency [0] 11887" xfId="51604" hidden="1" xr:uid="{00000000-0005-0000-0000-0000797C0000}"/>
    <cellStyle name="Currency [0] 11888" xfId="22154" hidden="1" xr:uid="{00000000-0005-0000-0000-00007A7C0000}"/>
    <cellStyle name="Currency [0] 11888" xfId="51541" hidden="1" xr:uid="{00000000-0005-0000-0000-00007B7C0000}"/>
    <cellStyle name="Currency [0] 11889" xfId="22182" hidden="1" xr:uid="{00000000-0005-0000-0000-00007C7C0000}"/>
    <cellStyle name="Currency [0] 11889" xfId="51569" hidden="1" xr:uid="{00000000-0005-0000-0000-00007D7C0000}"/>
    <cellStyle name="Currency [0] 1189" xfId="3612" hidden="1" xr:uid="{00000000-0005-0000-0000-00007E7C0000}"/>
    <cellStyle name="Currency [0] 1189" xfId="33001" hidden="1" xr:uid="{00000000-0005-0000-0000-00007F7C0000}"/>
    <cellStyle name="Currency [0] 11890" xfId="22142" hidden="1" xr:uid="{00000000-0005-0000-0000-0000807C0000}"/>
    <cellStyle name="Currency [0] 11890" xfId="51529" hidden="1" xr:uid="{00000000-0005-0000-0000-0000817C0000}"/>
    <cellStyle name="Currency [0] 11891" xfId="22171" hidden="1" xr:uid="{00000000-0005-0000-0000-0000827C0000}"/>
    <cellStyle name="Currency [0] 11891" xfId="51558" hidden="1" xr:uid="{00000000-0005-0000-0000-0000837C0000}"/>
    <cellStyle name="Currency [0] 11892" xfId="22168" hidden="1" xr:uid="{00000000-0005-0000-0000-0000847C0000}"/>
    <cellStyle name="Currency [0] 11892" xfId="51555" hidden="1" xr:uid="{00000000-0005-0000-0000-0000857C0000}"/>
    <cellStyle name="Currency [0] 11893" xfId="22221" hidden="1" xr:uid="{00000000-0005-0000-0000-0000867C0000}"/>
    <cellStyle name="Currency [0] 11893" xfId="51608" hidden="1" xr:uid="{00000000-0005-0000-0000-0000877C0000}"/>
    <cellStyle name="Currency [0] 11894" xfId="22049" hidden="1" xr:uid="{00000000-0005-0000-0000-0000887C0000}"/>
    <cellStyle name="Currency [0] 11894" xfId="51436" hidden="1" xr:uid="{00000000-0005-0000-0000-0000897C0000}"/>
    <cellStyle name="Currency [0] 11895" xfId="22208" hidden="1" xr:uid="{00000000-0005-0000-0000-00008A7C0000}"/>
    <cellStyle name="Currency [0] 11895" xfId="51595" hidden="1" xr:uid="{00000000-0005-0000-0000-00008B7C0000}"/>
    <cellStyle name="Currency [0] 11896" xfId="22225" hidden="1" xr:uid="{00000000-0005-0000-0000-00008C7C0000}"/>
    <cellStyle name="Currency [0] 11896" xfId="51612" hidden="1" xr:uid="{00000000-0005-0000-0000-00008D7C0000}"/>
    <cellStyle name="Currency [0] 11897" xfId="22227" hidden="1" xr:uid="{00000000-0005-0000-0000-00008E7C0000}"/>
    <cellStyle name="Currency [0] 11897" xfId="51614" hidden="1" xr:uid="{00000000-0005-0000-0000-00008F7C0000}"/>
    <cellStyle name="Currency [0] 11898" xfId="22108" hidden="1" xr:uid="{00000000-0005-0000-0000-0000907C0000}"/>
    <cellStyle name="Currency [0] 11898" xfId="51495" hidden="1" xr:uid="{00000000-0005-0000-0000-0000917C0000}"/>
    <cellStyle name="Currency [0] 11899" xfId="22144" hidden="1" xr:uid="{00000000-0005-0000-0000-0000927C0000}"/>
    <cellStyle name="Currency [0] 11899" xfId="51531" hidden="1" xr:uid="{00000000-0005-0000-0000-0000937C0000}"/>
    <cellStyle name="Currency [0] 119" xfId="2508" hidden="1" xr:uid="{00000000-0005-0000-0000-0000947C0000}"/>
    <cellStyle name="Currency [0] 119" xfId="31897" hidden="1" xr:uid="{00000000-0005-0000-0000-0000957C0000}"/>
    <cellStyle name="Currency [0] 1190" xfId="3608" hidden="1" xr:uid="{00000000-0005-0000-0000-0000967C0000}"/>
    <cellStyle name="Currency [0] 1190" xfId="32997" hidden="1" xr:uid="{00000000-0005-0000-0000-0000977C0000}"/>
    <cellStyle name="Currency [0] 11900" xfId="22213" hidden="1" xr:uid="{00000000-0005-0000-0000-0000987C0000}"/>
    <cellStyle name="Currency [0] 11900" xfId="51600" hidden="1" xr:uid="{00000000-0005-0000-0000-0000997C0000}"/>
    <cellStyle name="Currency [0] 11901" xfId="22201" hidden="1" xr:uid="{00000000-0005-0000-0000-00009A7C0000}"/>
    <cellStyle name="Currency [0] 11901" xfId="51588" hidden="1" xr:uid="{00000000-0005-0000-0000-00009B7C0000}"/>
    <cellStyle name="Currency [0] 11902" xfId="22218" hidden="1" xr:uid="{00000000-0005-0000-0000-00009C7C0000}"/>
    <cellStyle name="Currency [0] 11902" xfId="51605" hidden="1" xr:uid="{00000000-0005-0000-0000-00009D7C0000}"/>
    <cellStyle name="Currency [0] 11903" xfId="22229" hidden="1" xr:uid="{00000000-0005-0000-0000-00009E7C0000}"/>
    <cellStyle name="Currency [0] 11903" xfId="51616" hidden="1" xr:uid="{00000000-0005-0000-0000-00009F7C0000}"/>
    <cellStyle name="Currency [0] 11904" xfId="22077" hidden="1" xr:uid="{00000000-0005-0000-0000-0000A07C0000}"/>
    <cellStyle name="Currency [0] 11904" xfId="51464" hidden="1" xr:uid="{00000000-0005-0000-0000-0000A17C0000}"/>
    <cellStyle name="Currency [0] 11905" xfId="22141" hidden="1" xr:uid="{00000000-0005-0000-0000-0000A27C0000}"/>
    <cellStyle name="Currency [0] 11905" xfId="51528" hidden="1" xr:uid="{00000000-0005-0000-0000-0000A37C0000}"/>
    <cellStyle name="Currency [0] 11906" xfId="22233" hidden="1" xr:uid="{00000000-0005-0000-0000-0000A47C0000}"/>
    <cellStyle name="Currency [0] 11906" xfId="51620" hidden="1" xr:uid="{00000000-0005-0000-0000-0000A57C0000}"/>
    <cellStyle name="Currency [0] 11907" xfId="22235" hidden="1" xr:uid="{00000000-0005-0000-0000-0000A67C0000}"/>
    <cellStyle name="Currency [0] 11907" xfId="51622" hidden="1" xr:uid="{00000000-0005-0000-0000-0000A77C0000}"/>
    <cellStyle name="Currency [0] 11908" xfId="22190" hidden="1" xr:uid="{00000000-0005-0000-0000-0000A87C0000}"/>
    <cellStyle name="Currency [0] 11908" xfId="51577" hidden="1" xr:uid="{00000000-0005-0000-0000-0000A97C0000}"/>
    <cellStyle name="Currency [0] 11909" xfId="22202" hidden="1" xr:uid="{00000000-0005-0000-0000-0000AA7C0000}"/>
    <cellStyle name="Currency [0] 11909" xfId="51589" hidden="1" xr:uid="{00000000-0005-0000-0000-0000AB7C0000}"/>
    <cellStyle name="Currency [0] 1191" xfId="3581" hidden="1" xr:uid="{00000000-0005-0000-0000-0000AC7C0000}"/>
    <cellStyle name="Currency [0] 1191" xfId="32970" hidden="1" xr:uid="{00000000-0005-0000-0000-0000AD7C0000}"/>
    <cellStyle name="Currency [0] 11910" xfId="22230" hidden="1" xr:uid="{00000000-0005-0000-0000-0000AE7C0000}"/>
    <cellStyle name="Currency [0] 11910" xfId="51617" hidden="1" xr:uid="{00000000-0005-0000-0000-0000AF7C0000}"/>
    <cellStyle name="Currency [0] 11911" xfId="22203" hidden="1" xr:uid="{00000000-0005-0000-0000-0000B07C0000}"/>
    <cellStyle name="Currency [0] 11911" xfId="51590" hidden="1" xr:uid="{00000000-0005-0000-0000-0000B17C0000}"/>
    <cellStyle name="Currency [0] 11912" xfId="22236" hidden="1" xr:uid="{00000000-0005-0000-0000-0000B27C0000}"/>
    <cellStyle name="Currency [0] 11912" xfId="51623" hidden="1" xr:uid="{00000000-0005-0000-0000-0000B37C0000}"/>
    <cellStyle name="Currency [0] 11913" xfId="22238" hidden="1" xr:uid="{00000000-0005-0000-0000-0000B47C0000}"/>
    <cellStyle name="Currency [0] 11913" xfId="51625" hidden="1" xr:uid="{00000000-0005-0000-0000-0000B57C0000}"/>
    <cellStyle name="Currency [0] 11914" xfId="22231" hidden="1" xr:uid="{00000000-0005-0000-0000-0000B67C0000}"/>
    <cellStyle name="Currency [0] 11914" xfId="51618" hidden="1" xr:uid="{00000000-0005-0000-0000-0000B77C0000}"/>
    <cellStyle name="Currency [0] 11915" xfId="22177" hidden="1" xr:uid="{00000000-0005-0000-0000-0000B87C0000}"/>
    <cellStyle name="Currency [0] 11915" xfId="51564" hidden="1" xr:uid="{00000000-0005-0000-0000-0000B97C0000}"/>
    <cellStyle name="Currency [0] 11916" xfId="22240" hidden="1" xr:uid="{00000000-0005-0000-0000-0000BA7C0000}"/>
    <cellStyle name="Currency [0] 11916" xfId="51627" hidden="1" xr:uid="{00000000-0005-0000-0000-0000BB7C0000}"/>
    <cellStyle name="Currency [0] 11917" xfId="22242" hidden="1" xr:uid="{00000000-0005-0000-0000-0000BC7C0000}"/>
    <cellStyle name="Currency [0] 11917" xfId="51629" hidden="1" xr:uid="{00000000-0005-0000-0000-0000BD7C0000}"/>
    <cellStyle name="Currency [0] 11918" xfId="22301" hidden="1" xr:uid="{00000000-0005-0000-0000-0000BE7C0000}"/>
    <cellStyle name="Currency [0] 11918" xfId="51688" hidden="1" xr:uid="{00000000-0005-0000-0000-0000BF7C0000}"/>
    <cellStyle name="Currency [0] 11919" xfId="22325" hidden="1" xr:uid="{00000000-0005-0000-0000-0000C07C0000}"/>
    <cellStyle name="Currency [0] 11919" xfId="51712" hidden="1" xr:uid="{00000000-0005-0000-0000-0000C17C0000}"/>
    <cellStyle name="Currency [0] 1192" xfId="3613" hidden="1" xr:uid="{00000000-0005-0000-0000-0000C27C0000}"/>
    <cellStyle name="Currency [0] 1192" xfId="33002" hidden="1" xr:uid="{00000000-0005-0000-0000-0000C37C0000}"/>
    <cellStyle name="Currency [0] 11920" xfId="22332" hidden="1" xr:uid="{00000000-0005-0000-0000-0000C47C0000}"/>
    <cellStyle name="Currency [0] 11920" xfId="51719" hidden="1" xr:uid="{00000000-0005-0000-0000-0000C57C0000}"/>
    <cellStyle name="Currency [0] 11921" xfId="22344" hidden="1" xr:uid="{00000000-0005-0000-0000-0000C67C0000}"/>
    <cellStyle name="Currency [0] 11921" xfId="51731" hidden="1" xr:uid="{00000000-0005-0000-0000-0000C77C0000}"/>
    <cellStyle name="Currency [0] 11922" xfId="22347" hidden="1" xr:uid="{00000000-0005-0000-0000-0000C87C0000}"/>
    <cellStyle name="Currency [0] 11922" xfId="51734" hidden="1" xr:uid="{00000000-0005-0000-0000-0000C97C0000}"/>
    <cellStyle name="Currency [0] 11923" xfId="22323" hidden="1" xr:uid="{00000000-0005-0000-0000-0000CA7C0000}"/>
    <cellStyle name="Currency [0] 11923" xfId="51710" hidden="1" xr:uid="{00000000-0005-0000-0000-0000CB7C0000}"/>
    <cellStyle name="Currency [0] 11924" xfId="22340" hidden="1" xr:uid="{00000000-0005-0000-0000-0000CC7C0000}"/>
    <cellStyle name="Currency [0] 11924" xfId="51727" hidden="1" xr:uid="{00000000-0005-0000-0000-0000CD7C0000}"/>
    <cellStyle name="Currency [0] 11925" xfId="22351" hidden="1" xr:uid="{00000000-0005-0000-0000-0000CE7C0000}"/>
    <cellStyle name="Currency [0] 11925" xfId="51738" hidden="1" xr:uid="{00000000-0005-0000-0000-0000CF7C0000}"/>
    <cellStyle name="Currency [0] 11926" xfId="22353" hidden="1" xr:uid="{00000000-0005-0000-0000-0000D07C0000}"/>
    <cellStyle name="Currency [0] 11926" xfId="51740" hidden="1" xr:uid="{00000000-0005-0000-0000-0000D17C0000}"/>
    <cellStyle name="Currency [0] 11927" xfId="22333" hidden="1" xr:uid="{00000000-0005-0000-0000-0000D27C0000}"/>
    <cellStyle name="Currency [0] 11927" xfId="51720" hidden="1" xr:uid="{00000000-0005-0000-0000-0000D37C0000}"/>
    <cellStyle name="Currency [0] 11928" xfId="22302" hidden="1" xr:uid="{00000000-0005-0000-0000-0000D47C0000}"/>
    <cellStyle name="Currency [0] 11928" xfId="51689" hidden="1" xr:uid="{00000000-0005-0000-0000-0000D57C0000}"/>
    <cellStyle name="Currency [0] 11929" xfId="22364" hidden="1" xr:uid="{00000000-0005-0000-0000-0000D67C0000}"/>
    <cellStyle name="Currency [0] 11929" xfId="51751" hidden="1" xr:uid="{00000000-0005-0000-0000-0000D77C0000}"/>
    <cellStyle name="Currency [0] 1193" xfId="3614" hidden="1" xr:uid="{00000000-0005-0000-0000-0000D87C0000}"/>
    <cellStyle name="Currency [0] 1193" xfId="33003" hidden="1" xr:uid="{00000000-0005-0000-0000-0000D97C0000}"/>
    <cellStyle name="Currency [0] 11930" xfId="22373" hidden="1" xr:uid="{00000000-0005-0000-0000-0000DA7C0000}"/>
    <cellStyle name="Currency [0] 11930" xfId="51760" hidden="1" xr:uid="{00000000-0005-0000-0000-0000DB7C0000}"/>
    <cellStyle name="Currency [0] 11931" xfId="22384" hidden="1" xr:uid="{00000000-0005-0000-0000-0000DC7C0000}"/>
    <cellStyle name="Currency [0] 11931" xfId="51771" hidden="1" xr:uid="{00000000-0005-0000-0000-0000DD7C0000}"/>
    <cellStyle name="Currency [0] 11932" xfId="22390" hidden="1" xr:uid="{00000000-0005-0000-0000-0000DE7C0000}"/>
    <cellStyle name="Currency [0] 11932" xfId="51777" hidden="1" xr:uid="{00000000-0005-0000-0000-0000DF7C0000}"/>
    <cellStyle name="Currency [0] 11933" xfId="22362" hidden="1" xr:uid="{00000000-0005-0000-0000-0000E07C0000}"/>
    <cellStyle name="Currency [0] 11933" xfId="51749" hidden="1" xr:uid="{00000000-0005-0000-0000-0000E17C0000}"/>
    <cellStyle name="Currency [0] 11934" xfId="22380" hidden="1" xr:uid="{00000000-0005-0000-0000-0000E27C0000}"/>
    <cellStyle name="Currency [0] 11934" xfId="51767" hidden="1" xr:uid="{00000000-0005-0000-0000-0000E37C0000}"/>
    <cellStyle name="Currency [0] 11935" xfId="22402" hidden="1" xr:uid="{00000000-0005-0000-0000-0000E47C0000}"/>
    <cellStyle name="Currency [0] 11935" xfId="51789" hidden="1" xr:uid="{00000000-0005-0000-0000-0000E57C0000}"/>
    <cellStyle name="Currency [0] 11936" xfId="22404" hidden="1" xr:uid="{00000000-0005-0000-0000-0000E67C0000}"/>
    <cellStyle name="Currency [0] 11936" xfId="51791" hidden="1" xr:uid="{00000000-0005-0000-0000-0000E77C0000}"/>
    <cellStyle name="Currency [0] 11937" xfId="22329" hidden="1" xr:uid="{00000000-0005-0000-0000-0000E87C0000}"/>
    <cellStyle name="Currency [0] 11937" xfId="51716" hidden="1" xr:uid="{00000000-0005-0000-0000-0000E97C0000}"/>
    <cellStyle name="Currency [0] 11938" xfId="22308" hidden="1" xr:uid="{00000000-0005-0000-0000-0000EA7C0000}"/>
    <cellStyle name="Currency [0] 11938" xfId="51695" hidden="1" xr:uid="{00000000-0005-0000-0000-0000EB7C0000}"/>
    <cellStyle name="Currency [0] 11939" xfId="22376" hidden="1" xr:uid="{00000000-0005-0000-0000-0000EC7C0000}"/>
    <cellStyle name="Currency [0] 11939" xfId="51763" hidden="1" xr:uid="{00000000-0005-0000-0000-0000ED7C0000}"/>
    <cellStyle name="Currency [0] 1194" xfId="3646" hidden="1" xr:uid="{00000000-0005-0000-0000-0000EE7C0000}"/>
    <cellStyle name="Currency [0] 1194" xfId="33035" hidden="1" xr:uid="{00000000-0005-0000-0000-0000EF7C0000}"/>
    <cellStyle name="Currency [0] 11940" xfId="22314" hidden="1" xr:uid="{00000000-0005-0000-0000-0000F07C0000}"/>
    <cellStyle name="Currency [0] 11940" xfId="51701" hidden="1" xr:uid="{00000000-0005-0000-0000-0000F17C0000}"/>
    <cellStyle name="Currency [0] 11941" xfId="22365" hidden="1" xr:uid="{00000000-0005-0000-0000-0000F27C0000}"/>
    <cellStyle name="Currency [0] 11941" xfId="51752" hidden="1" xr:uid="{00000000-0005-0000-0000-0000F37C0000}"/>
    <cellStyle name="Currency [0] 11942" xfId="22409" hidden="1" xr:uid="{00000000-0005-0000-0000-0000F47C0000}"/>
    <cellStyle name="Currency [0] 11942" xfId="51796" hidden="1" xr:uid="{00000000-0005-0000-0000-0000F57C0000}"/>
    <cellStyle name="Currency [0] 11943" xfId="22377" hidden="1" xr:uid="{00000000-0005-0000-0000-0000F67C0000}"/>
    <cellStyle name="Currency [0] 11943" xfId="51764" hidden="1" xr:uid="{00000000-0005-0000-0000-0000F77C0000}"/>
    <cellStyle name="Currency [0] 11944" xfId="22385" hidden="1" xr:uid="{00000000-0005-0000-0000-0000F87C0000}"/>
    <cellStyle name="Currency [0] 11944" xfId="51772" hidden="1" xr:uid="{00000000-0005-0000-0000-0000F97C0000}"/>
    <cellStyle name="Currency [0] 11945" xfId="22421" hidden="1" xr:uid="{00000000-0005-0000-0000-0000FA7C0000}"/>
    <cellStyle name="Currency [0] 11945" xfId="51808" hidden="1" xr:uid="{00000000-0005-0000-0000-0000FB7C0000}"/>
    <cellStyle name="Currency [0] 11946" xfId="22423" hidden="1" xr:uid="{00000000-0005-0000-0000-0000FC7C0000}"/>
    <cellStyle name="Currency [0] 11946" xfId="51810" hidden="1" xr:uid="{00000000-0005-0000-0000-0000FD7C0000}"/>
    <cellStyle name="Currency [0] 11947" xfId="22379" hidden="1" xr:uid="{00000000-0005-0000-0000-0000FE7C0000}"/>
    <cellStyle name="Currency [0] 11947" xfId="51766" hidden="1" xr:uid="{00000000-0005-0000-0000-0000FF7C0000}"/>
    <cellStyle name="Currency [0] 11948" xfId="22392" hidden="1" xr:uid="{00000000-0005-0000-0000-0000007D0000}"/>
    <cellStyle name="Currency [0] 11948" xfId="51779" hidden="1" xr:uid="{00000000-0005-0000-0000-0000017D0000}"/>
    <cellStyle name="Currency [0] 11949" xfId="22397" hidden="1" xr:uid="{00000000-0005-0000-0000-0000027D0000}"/>
    <cellStyle name="Currency [0] 11949" xfId="51784" hidden="1" xr:uid="{00000000-0005-0000-0000-0000037D0000}"/>
    <cellStyle name="Currency [0] 1195" xfId="3655" hidden="1" xr:uid="{00000000-0005-0000-0000-0000047D0000}"/>
    <cellStyle name="Currency [0] 1195" xfId="33044" hidden="1" xr:uid="{00000000-0005-0000-0000-0000057D0000}"/>
    <cellStyle name="Currency [0] 11950" xfId="22391" hidden="1" xr:uid="{00000000-0005-0000-0000-0000067D0000}"/>
    <cellStyle name="Currency [0] 11950" xfId="51778" hidden="1" xr:uid="{00000000-0005-0000-0000-0000077D0000}"/>
    <cellStyle name="Currency [0] 11951" xfId="22439" hidden="1" xr:uid="{00000000-0005-0000-0000-0000087D0000}"/>
    <cellStyle name="Currency [0] 11951" xfId="51826" hidden="1" xr:uid="{00000000-0005-0000-0000-0000097D0000}"/>
    <cellStyle name="Currency [0] 11952" xfId="22447" hidden="1" xr:uid="{00000000-0005-0000-0000-00000A7D0000}"/>
    <cellStyle name="Currency [0] 11952" xfId="51834" hidden="1" xr:uid="{00000000-0005-0000-0000-00000B7D0000}"/>
    <cellStyle name="Currency [0] 11953" xfId="22375" hidden="1" xr:uid="{00000000-0005-0000-0000-00000C7D0000}"/>
    <cellStyle name="Currency [0] 11953" xfId="51762" hidden="1" xr:uid="{00000000-0005-0000-0000-00000D7D0000}"/>
    <cellStyle name="Currency [0] 11954" xfId="22433" hidden="1" xr:uid="{00000000-0005-0000-0000-00000E7D0000}"/>
    <cellStyle name="Currency [0] 11954" xfId="51820" hidden="1" xr:uid="{00000000-0005-0000-0000-00000F7D0000}"/>
    <cellStyle name="Currency [0] 11955" xfId="22456" hidden="1" xr:uid="{00000000-0005-0000-0000-0000107D0000}"/>
    <cellStyle name="Currency [0] 11955" xfId="51843" hidden="1" xr:uid="{00000000-0005-0000-0000-0000117D0000}"/>
    <cellStyle name="Currency [0] 11956" xfId="22458" hidden="1" xr:uid="{00000000-0005-0000-0000-0000127D0000}"/>
    <cellStyle name="Currency [0] 11956" xfId="51845" hidden="1" xr:uid="{00000000-0005-0000-0000-0000137D0000}"/>
    <cellStyle name="Currency [0] 11957" xfId="22358" hidden="1" xr:uid="{00000000-0005-0000-0000-0000147D0000}"/>
    <cellStyle name="Currency [0] 11957" xfId="51745" hidden="1" xr:uid="{00000000-0005-0000-0000-0000157D0000}"/>
    <cellStyle name="Currency [0] 11958" xfId="22368" hidden="1" xr:uid="{00000000-0005-0000-0000-0000167D0000}"/>
    <cellStyle name="Currency [0] 11958" xfId="51755" hidden="1" xr:uid="{00000000-0005-0000-0000-0000177D0000}"/>
    <cellStyle name="Currency [0] 11959" xfId="22430" hidden="1" xr:uid="{00000000-0005-0000-0000-0000187D0000}"/>
    <cellStyle name="Currency [0] 11959" xfId="51817" hidden="1" xr:uid="{00000000-0005-0000-0000-0000197D0000}"/>
    <cellStyle name="Currency [0] 1196" xfId="3658" hidden="1" xr:uid="{00000000-0005-0000-0000-00001A7D0000}"/>
    <cellStyle name="Currency [0] 1196" xfId="33047" hidden="1" xr:uid="{00000000-0005-0000-0000-00001B7D0000}"/>
    <cellStyle name="Currency [0] 11960" xfId="22395" hidden="1" xr:uid="{00000000-0005-0000-0000-00001C7D0000}"/>
    <cellStyle name="Currency [0] 11960" xfId="51782" hidden="1" xr:uid="{00000000-0005-0000-0000-00001D7D0000}"/>
    <cellStyle name="Currency [0] 11961" xfId="22342" hidden="1" xr:uid="{00000000-0005-0000-0000-00001E7D0000}"/>
    <cellStyle name="Currency [0] 11961" xfId="51729" hidden="1" xr:uid="{00000000-0005-0000-0000-00001F7D0000}"/>
    <cellStyle name="Currency [0] 11962" xfId="22466" hidden="1" xr:uid="{00000000-0005-0000-0000-0000207D0000}"/>
    <cellStyle name="Currency [0] 11962" xfId="51853" hidden="1" xr:uid="{00000000-0005-0000-0000-0000217D0000}"/>
    <cellStyle name="Currency [0] 11963" xfId="22431" hidden="1" xr:uid="{00000000-0005-0000-0000-0000227D0000}"/>
    <cellStyle name="Currency [0] 11963" xfId="51818" hidden="1" xr:uid="{00000000-0005-0000-0000-0000237D0000}"/>
    <cellStyle name="Currency [0] 11964" xfId="22442" hidden="1" xr:uid="{00000000-0005-0000-0000-0000247D0000}"/>
    <cellStyle name="Currency [0] 11964" xfId="51829" hidden="1" xr:uid="{00000000-0005-0000-0000-0000257D0000}"/>
    <cellStyle name="Currency [0] 11965" xfId="22474" hidden="1" xr:uid="{00000000-0005-0000-0000-0000267D0000}"/>
    <cellStyle name="Currency [0] 11965" xfId="51861" hidden="1" xr:uid="{00000000-0005-0000-0000-0000277D0000}"/>
    <cellStyle name="Currency [0] 11966" xfId="22476" hidden="1" xr:uid="{00000000-0005-0000-0000-0000287D0000}"/>
    <cellStyle name="Currency [0] 11966" xfId="51863" hidden="1" xr:uid="{00000000-0005-0000-0000-0000297D0000}"/>
    <cellStyle name="Currency [0] 11967" xfId="22428" hidden="1" xr:uid="{00000000-0005-0000-0000-00002A7D0000}"/>
    <cellStyle name="Currency [0] 11967" xfId="51815" hidden="1" xr:uid="{00000000-0005-0000-0000-00002B7D0000}"/>
    <cellStyle name="Currency [0] 11968" xfId="22427" hidden="1" xr:uid="{00000000-0005-0000-0000-00002C7D0000}"/>
    <cellStyle name="Currency [0] 11968" xfId="51814" hidden="1" xr:uid="{00000000-0005-0000-0000-00002D7D0000}"/>
    <cellStyle name="Currency [0] 11969" xfId="22417" hidden="1" xr:uid="{00000000-0005-0000-0000-00002E7D0000}"/>
    <cellStyle name="Currency [0] 11969" xfId="51804" hidden="1" xr:uid="{00000000-0005-0000-0000-00002F7D0000}"/>
    <cellStyle name="Currency [0] 1197" xfId="3664" hidden="1" xr:uid="{00000000-0005-0000-0000-0000307D0000}"/>
    <cellStyle name="Currency [0] 1197" xfId="33053" hidden="1" xr:uid="{00000000-0005-0000-0000-0000317D0000}"/>
    <cellStyle name="Currency [0] 11970" xfId="22413" hidden="1" xr:uid="{00000000-0005-0000-0000-0000327D0000}"/>
    <cellStyle name="Currency [0] 11970" xfId="51800" hidden="1" xr:uid="{00000000-0005-0000-0000-0000337D0000}"/>
    <cellStyle name="Currency [0] 11971" xfId="22415" hidden="1" xr:uid="{00000000-0005-0000-0000-0000347D0000}"/>
    <cellStyle name="Currency [0] 11971" xfId="51802" hidden="1" xr:uid="{00000000-0005-0000-0000-0000357D0000}"/>
    <cellStyle name="Currency [0] 11972" xfId="22483" hidden="1" xr:uid="{00000000-0005-0000-0000-0000367D0000}"/>
    <cellStyle name="Currency [0] 11972" xfId="51870" hidden="1" xr:uid="{00000000-0005-0000-0000-0000377D0000}"/>
    <cellStyle name="Currency [0] 11973" xfId="22310" hidden="1" xr:uid="{00000000-0005-0000-0000-0000387D0000}"/>
    <cellStyle name="Currency [0] 11973" xfId="51697" hidden="1" xr:uid="{00000000-0005-0000-0000-0000397D0000}"/>
    <cellStyle name="Currency [0] 11974" xfId="22461" hidden="1" xr:uid="{00000000-0005-0000-0000-00003A7D0000}"/>
    <cellStyle name="Currency [0] 11974" xfId="51848" hidden="1" xr:uid="{00000000-0005-0000-0000-00003B7D0000}"/>
    <cellStyle name="Currency [0] 11975" xfId="22489" hidden="1" xr:uid="{00000000-0005-0000-0000-00003C7D0000}"/>
    <cellStyle name="Currency [0] 11975" xfId="51876" hidden="1" xr:uid="{00000000-0005-0000-0000-00003D7D0000}"/>
    <cellStyle name="Currency [0] 11976" xfId="22491" hidden="1" xr:uid="{00000000-0005-0000-0000-00003E7D0000}"/>
    <cellStyle name="Currency [0] 11976" xfId="51878" hidden="1" xr:uid="{00000000-0005-0000-0000-00003F7D0000}"/>
    <cellStyle name="Currency [0] 11977" xfId="22366" hidden="1" xr:uid="{00000000-0005-0000-0000-0000407D0000}"/>
    <cellStyle name="Currency [0] 11977" xfId="51753" hidden="1" xr:uid="{00000000-0005-0000-0000-0000417D0000}"/>
    <cellStyle name="Currency [0] 11978" xfId="22440" hidden="1" xr:uid="{00000000-0005-0000-0000-0000427D0000}"/>
    <cellStyle name="Currency [0] 11978" xfId="51827" hidden="1" xr:uid="{00000000-0005-0000-0000-0000437D0000}"/>
    <cellStyle name="Currency [0] 11979" xfId="22396" hidden="1" xr:uid="{00000000-0005-0000-0000-0000447D0000}"/>
    <cellStyle name="Currency [0] 11979" xfId="51783" hidden="1" xr:uid="{00000000-0005-0000-0000-0000457D0000}"/>
    <cellStyle name="Currency [0] 1198" xfId="3666" hidden="1" xr:uid="{00000000-0005-0000-0000-0000467D0000}"/>
    <cellStyle name="Currency [0] 1198" xfId="33055" hidden="1" xr:uid="{00000000-0005-0000-0000-0000477D0000}"/>
    <cellStyle name="Currency [0] 11980" xfId="22432" hidden="1" xr:uid="{00000000-0005-0000-0000-0000487D0000}"/>
    <cellStyle name="Currency [0] 11980" xfId="51819" hidden="1" xr:uid="{00000000-0005-0000-0000-0000497D0000}"/>
    <cellStyle name="Currency [0] 11981" xfId="22436" hidden="1" xr:uid="{00000000-0005-0000-0000-00004A7D0000}"/>
    <cellStyle name="Currency [0] 11981" xfId="51823" hidden="1" xr:uid="{00000000-0005-0000-0000-00004B7D0000}"/>
    <cellStyle name="Currency [0] 11982" xfId="22497" hidden="1" xr:uid="{00000000-0005-0000-0000-00004C7D0000}"/>
    <cellStyle name="Currency [0] 11982" xfId="51884" hidden="1" xr:uid="{00000000-0005-0000-0000-00004D7D0000}"/>
    <cellStyle name="Currency [0] 11983" xfId="22305" hidden="1" xr:uid="{00000000-0005-0000-0000-00004E7D0000}"/>
    <cellStyle name="Currency [0] 11983" xfId="51692" hidden="1" xr:uid="{00000000-0005-0000-0000-00004F7D0000}"/>
    <cellStyle name="Currency [0] 11984" xfId="22479" hidden="1" xr:uid="{00000000-0005-0000-0000-0000507D0000}"/>
    <cellStyle name="Currency [0] 11984" xfId="51866" hidden="1" xr:uid="{00000000-0005-0000-0000-0000517D0000}"/>
    <cellStyle name="Currency [0] 11985" xfId="22502" hidden="1" xr:uid="{00000000-0005-0000-0000-0000527D0000}"/>
    <cellStyle name="Currency [0] 11985" xfId="51889" hidden="1" xr:uid="{00000000-0005-0000-0000-0000537D0000}"/>
    <cellStyle name="Currency [0] 11986" xfId="22504" hidden="1" xr:uid="{00000000-0005-0000-0000-0000547D0000}"/>
    <cellStyle name="Currency [0] 11986" xfId="51891" hidden="1" xr:uid="{00000000-0005-0000-0000-0000557D0000}"/>
    <cellStyle name="Currency [0] 11987" xfId="22360" hidden="1" xr:uid="{00000000-0005-0000-0000-0000567D0000}"/>
    <cellStyle name="Currency [0] 11987" xfId="51747" hidden="1" xr:uid="{00000000-0005-0000-0000-0000577D0000}"/>
    <cellStyle name="Currency [0] 11988" xfId="22459" hidden="1" xr:uid="{00000000-0005-0000-0000-0000587D0000}"/>
    <cellStyle name="Currency [0] 11988" xfId="51846" hidden="1" xr:uid="{00000000-0005-0000-0000-0000597D0000}"/>
    <cellStyle name="Currency [0] 11989" xfId="22426" hidden="1" xr:uid="{00000000-0005-0000-0000-00005A7D0000}"/>
    <cellStyle name="Currency [0] 11989" xfId="51813" hidden="1" xr:uid="{00000000-0005-0000-0000-00005B7D0000}"/>
    <cellStyle name="Currency [0] 1199" xfId="3654" hidden="1" xr:uid="{00000000-0005-0000-0000-00005C7D0000}"/>
    <cellStyle name="Currency [0] 1199" xfId="33043" hidden="1" xr:uid="{00000000-0005-0000-0000-00005D7D0000}"/>
    <cellStyle name="Currency [0] 11990" xfId="22444" hidden="1" xr:uid="{00000000-0005-0000-0000-00005E7D0000}"/>
    <cellStyle name="Currency [0] 11990" xfId="51831" hidden="1" xr:uid="{00000000-0005-0000-0000-00005F7D0000}"/>
    <cellStyle name="Currency [0] 11991" xfId="22441" hidden="1" xr:uid="{00000000-0005-0000-0000-0000607D0000}"/>
    <cellStyle name="Currency [0] 11991" xfId="51828" hidden="1" xr:uid="{00000000-0005-0000-0000-0000617D0000}"/>
    <cellStyle name="Currency [0] 11992" xfId="22508" hidden="1" xr:uid="{00000000-0005-0000-0000-0000627D0000}"/>
    <cellStyle name="Currency [0] 11992" xfId="51895" hidden="1" xr:uid="{00000000-0005-0000-0000-0000637D0000}"/>
    <cellStyle name="Currency [0] 11993" xfId="22393" hidden="1" xr:uid="{00000000-0005-0000-0000-0000647D0000}"/>
    <cellStyle name="Currency [0] 11993" xfId="51780" hidden="1" xr:uid="{00000000-0005-0000-0000-0000657D0000}"/>
    <cellStyle name="Currency [0] 11994" xfId="22493" hidden="1" xr:uid="{00000000-0005-0000-0000-0000667D0000}"/>
    <cellStyle name="Currency [0] 11994" xfId="51880" hidden="1" xr:uid="{00000000-0005-0000-0000-0000677D0000}"/>
    <cellStyle name="Currency [0] 11995" xfId="22515" hidden="1" xr:uid="{00000000-0005-0000-0000-0000687D0000}"/>
    <cellStyle name="Currency [0] 11995" xfId="51902" hidden="1" xr:uid="{00000000-0005-0000-0000-0000697D0000}"/>
    <cellStyle name="Currency [0] 11996" xfId="22517" hidden="1" xr:uid="{00000000-0005-0000-0000-00006A7D0000}"/>
    <cellStyle name="Currency [0] 11996" xfId="51904" hidden="1" xr:uid="{00000000-0005-0000-0000-00006B7D0000}"/>
    <cellStyle name="Currency [0] 11997" xfId="22445" hidden="1" xr:uid="{00000000-0005-0000-0000-00006C7D0000}"/>
    <cellStyle name="Currency [0] 11997" xfId="51832" hidden="1" xr:uid="{00000000-0005-0000-0000-00006D7D0000}"/>
    <cellStyle name="Currency [0] 11998" xfId="22477" hidden="1" xr:uid="{00000000-0005-0000-0000-00006E7D0000}"/>
    <cellStyle name="Currency [0] 11998" xfId="51864" hidden="1" xr:uid="{00000000-0005-0000-0000-00006F7D0000}"/>
    <cellStyle name="Currency [0] 11999" xfId="22326" hidden="1" xr:uid="{00000000-0005-0000-0000-0000707D0000}"/>
    <cellStyle name="Currency [0] 11999" xfId="51713" hidden="1" xr:uid="{00000000-0005-0000-0000-0000717D0000}"/>
    <cellStyle name="Currency [0] 12" xfId="62186" hidden="1" xr:uid="{00000000-0005-0000-0000-00009C7D0000}"/>
    <cellStyle name="Currency [0] 12" xfId="2392" hidden="1" xr:uid="{00000000-0005-0000-0000-00008E7D0000}"/>
    <cellStyle name="Currency [0] 12" xfId="31781" hidden="1" xr:uid="{00000000-0005-0000-0000-00008F7D0000}"/>
    <cellStyle name="Currency [0] 12" xfId="2145" hidden="1" xr:uid="{00000000-0005-0000-0000-00008A7D0000}"/>
    <cellStyle name="Currency [0] 12" xfId="2309" hidden="1" xr:uid="{00000000-0005-0000-0000-00008B7D0000}"/>
    <cellStyle name="Currency [0] 12" xfId="2264" hidden="1" xr:uid="{00000000-0005-0000-0000-00008C7D0000}"/>
    <cellStyle name="Currency [0] 12" xfId="2100" hidden="1" xr:uid="{00000000-0005-0000-0000-00008D7D0000}"/>
    <cellStyle name="Currency [0] 12" xfId="1323" hidden="1" xr:uid="{00000000-0005-0000-0000-00007F7D0000}"/>
    <cellStyle name="Currency [0] 12" xfId="1277" hidden="1" xr:uid="{00000000-0005-0000-0000-0000807D0000}"/>
    <cellStyle name="Currency [0] 12" xfId="1113" hidden="1" xr:uid="{00000000-0005-0000-0000-0000817D0000}"/>
    <cellStyle name="Currency [0] 12" xfId="61281" hidden="1" xr:uid="{00000000-0005-0000-0000-0000917D0000}"/>
    <cellStyle name="Currency [0] 12" xfId="63079" hidden="1" xr:uid="{00000000-0005-0000-0000-0000A77D0000}"/>
    <cellStyle name="Currency [0] 12" xfId="61199" hidden="1" xr:uid="{00000000-0005-0000-0000-0000907D0000}"/>
    <cellStyle name="Currency [0] 12" xfId="433" hidden="1" xr:uid="{00000000-0005-0000-0000-0000797D0000}"/>
    <cellStyle name="Currency [0] 12" xfId="816" hidden="1" xr:uid="{00000000-0005-0000-0000-00007A7D0000}"/>
    <cellStyle name="Currency [0] 12" xfId="981" hidden="1" xr:uid="{00000000-0005-0000-0000-00007B7D0000}"/>
    <cellStyle name="Currency [0] 12" xfId="295" hidden="1" xr:uid="{00000000-0005-0000-0000-0000737D0000}"/>
    <cellStyle name="Currency [0] 12" xfId="249" hidden="1" xr:uid="{00000000-0005-0000-0000-0000747D0000}"/>
    <cellStyle name="Currency [0] 12" xfId="85" hidden="1" xr:uid="{00000000-0005-0000-0000-0000757D0000}"/>
    <cellStyle name="Currency [0] 12" xfId="478" hidden="1" xr:uid="{00000000-0005-0000-0000-0000767D0000}"/>
    <cellStyle name="Currency [0] 12" xfId="643" hidden="1" xr:uid="{00000000-0005-0000-0000-0000777D0000}"/>
    <cellStyle name="Currency [0] 12" xfId="597" hidden="1" xr:uid="{00000000-0005-0000-0000-0000787D0000}"/>
    <cellStyle name="Currency [0] 12" xfId="62268" hidden="1" xr:uid="{00000000-0005-0000-0000-00009D7D0000}"/>
    <cellStyle name="Currency [0] 12" xfId="62104" hidden="1" xr:uid="{00000000-0005-0000-0000-00009B7D0000}"/>
    <cellStyle name="Currency [0] 12" xfId="62917" hidden="1" xr:uid="{00000000-0005-0000-0000-0000A57D0000}"/>
    <cellStyle name="Currency [0] 12" xfId="62997" hidden="1" xr:uid="{00000000-0005-0000-0000-0000A67D0000}"/>
    <cellStyle name="Currency [0] 12" xfId="62587" hidden="1" xr:uid="{00000000-0005-0000-0000-0000A17D0000}"/>
    <cellStyle name="Currency [0] 12" xfId="62671" hidden="1" xr:uid="{00000000-0005-0000-0000-0000A27D0000}"/>
    <cellStyle name="Currency [0] 12" xfId="62753" hidden="1" xr:uid="{00000000-0005-0000-0000-0000A37D0000}"/>
    <cellStyle name="Currency [0] 12" xfId="62835" hidden="1" xr:uid="{00000000-0005-0000-0000-0000A47D0000}"/>
    <cellStyle name="Currency [0] 12" xfId="1158" hidden="1" xr:uid="{00000000-0005-0000-0000-00007E7D0000}"/>
    <cellStyle name="Currency [0] 12" xfId="935" hidden="1" xr:uid="{00000000-0005-0000-0000-00007C7D0000}"/>
    <cellStyle name="Currency [0] 12" xfId="1814" hidden="1" xr:uid="{00000000-0005-0000-0000-0000867D0000}"/>
    <cellStyle name="Currency [0] 12" xfId="1979" hidden="1" xr:uid="{00000000-0005-0000-0000-0000877D0000}"/>
    <cellStyle name="Currency [0] 12" xfId="1486" hidden="1" xr:uid="{00000000-0005-0000-0000-0000827D0000}"/>
    <cellStyle name="Currency [0] 12" xfId="1651" hidden="1" xr:uid="{00000000-0005-0000-0000-0000837D0000}"/>
    <cellStyle name="Currency [0] 12" xfId="1605" hidden="1" xr:uid="{00000000-0005-0000-0000-0000847D0000}"/>
    <cellStyle name="Currency [0] 12" xfId="1441" hidden="1" xr:uid="{00000000-0005-0000-0000-0000857D0000}"/>
    <cellStyle name="Currency [0] 12" xfId="62348" hidden="1" xr:uid="{00000000-0005-0000-0000-00009E7D0000}"/>
    <cellStyle name="Currency [0] 12" xfId="62430" hidden="1" xr:uid="{00000000-0005-0000-0000-00009F7D0000}"/>
    <cellStyle name="Currency [0] 12" xfId="62505" hidden="1" xr:uid="{00000000-0005-0000-0000-0000A07D0000}"/>
    <cellStyle name="Currency [0] 12" xfId="1769" hidden="1" xr:uid="{00000000-0005-0000-0000-0000897D0000}"/>
    <cellStyle name="Currency [0] 12" xfId="130" hidden="1" xr:uid="{00000000-0005-0000-0000-0000727D0000}"/>
    <cellStyle name="Currency [0] 12" xfId="1933" hidden="1" xr:uid="{00000000-0005-0000-0000-0000887D0000}"/>
    <cellStyle name="Currency [0] 12" xfId="61856" hidden="1" xr:uid="{00000000-0005-0000-0000-0000987D0000}"/>
    <cellStyle name="Currency [0] 12" xfId="61938" hidden="1" xr:uid="{00000000-0005-0000-0000-0000997D0000}"/>
    <cellStyle name="Currency [0] 12" xfId="62022" hidden="1" xr:uid="{00000000-0005-0000-0000-00009A7D0000}"/>
    <cellStyle name="Currency [0] 12" xfId="61365" hidden="1" xr:uid="{00000000-0005-0000-0000-0000927D0000}"/>
    <cellStyle name="Currency [0] 12" xfId="61447" hidden="1" xr:uid="{00000000-0005-0000-0000-0000937D0000}"/>
    <cellStyle name="Currency [0] 12" xfId="61530" hidden="1" xr:uid="{00000000-0005-0000-0000-0000947D0000}"/>
    <cellStyle name="Currency [0] 12" xfId="61612" hidden="1" xr:uid="{00000000-0005-0000-0000-0000957D0000}"/>
    <cellStyle name="Currency [0] 12" xfId="61692" hidden="1" xr:uid="{00000000-0005-0000-0000-0000967D0000}"/>
    <cellStyle name="Currency [0] 12" xfId="61774" hidden="1" xr:uid="{00000000-0005-0000-0000-0000977D0000}"/>
    <cellStyle name="Currency [0] 12" xfId="771" hidden="1" xr:uid="{00000000-0005-0000-0000-00007D7D0000}"/>
    <cellStyle name="Currency [0] 120" xfId="2509" hidden="1" xr:uid="{00000000-0005-0000-0000-0000A87D0000}"/>
    <cellStyle name="Currency [0] 120" xfId="31898" hidden="1" xr:uid="{00000000-0005-0000-0000-0000A97D0000}"/>
    <cellStyle name="Currency [0] 1200" xfId="3662" hidden="1" xr:uid="{00000000-0005-0000-0000-0000AA7D0000}"/>
    <cellStyle name="Currency [0] 1200" xfId="33051" hidden="1" xr:uid="{00000000-0005-0000-0000-0000AB7D0000}"/>
    <cellStyle name="Currency [0] 12000" xfId="22463" hidden="1" xr:uid="{00000000-0005-0000-0000-0000AC7D0000}"/>
    <cellStyle name="Currency [0] 12000" xfId="51850" hidden="1" xr:uid="{00000000-0005-0000-0000-0000AD7D0000}"/>
    <cellStyle name="Currency [0] 12001" xfId="22460" hidden="1" xr:uid="{00000000-0005-0000-0000-0000AE7D0000}"/>
    <cellStyle name="Currency [0] 12001" xfId="51847" hidden="1" xr:uid="{00000000-0005-0000-0000-0000AF7D0000}"/>
    <cellStyle name="Currency [0] 12002" xfId="22521" hidden="1" xr:uid="{00000000-0005-0000-0000-0000B07D0000}"/>
    <cellStyle name="Currency [0] 12002" xfId="51908" hidden="1" xr:uid="{00000000-0005-0000-0000-0000B17D0000}"/>
    <cellStyle name="Currency [0] 12003" xfId="22356" hidden="1" xr:uid="{00000000-0005-0000-0000-0000B27D0000}"/>
    <cellStyle name="Currency [0] 12003" xfId="51743" hidden="1" xr:uid="{00000000-0005-0000-0000-0000B37D0000}"/>
    <cellStyle name="Currency [0] 12004" xfId="22505" hidden="1" xr:uid="{00000000-0005-0000-0000-0000B47D0000}"/>
    <cellStyle name="Currency [0] 12004" xfId="51892" hidden="1" xr:uid="{00000000-0005-0000-0000-0000B57D0000}"/>
    <cellStyle name="Currency [0] 12005" xfId="22525" hidden="1" xr:uid="{00000000-0005-0000-0000-0000B67D0000}"/>
    <cellStyle name="Currency [0] 12005" xfId="51912" hidden="1" xr:uid="{00000000-0005-0000-0000-0000B77D0000}"/>
    <cellStyle name="Currency [0] 12006" xfId="22527" hidden="1" xr:uid="{00000000-0005-0000-0000-0000B87D0000}"/>
    <cellStyle name="Currency [0] 12006" xfId="51914" hidden="1" xr:uid="{00000000-0005-0000-0000-0000B97D0000}"/>
    <cellStyle name="Currency [0] 12007" xfId="22464" hidden="1" xr:uid="{00000000-0005-0000-0000-0000BA7D0000}"/>
    <cellStyle name="Currency [0] 12007" xfId="51851" hidden="1" xr:uid="{00000000-0005-0000-0000-0000BB7D0000}"/>
    <cellStyle name="Currency [0] 12008" xfId="22492" hidden="1" xr:uid="{00000000-0005-0000-0000-0000BC7D0000}"/>
    <cellStyle name="Currency [0] 12008" xfId="51879" hidden="1" xr:uid="{00000000-0005-0000-0000-0000BD7D0000}"/>
    <cellStyle name="Currency [0] 12009" xfId="22452" hidden="1" xr:uid="{00000000-0005-0000-0000-0000BE7D0000}"/>
    <cellStyle name="Currency [0] 12009" xfId="51839" hidden="1" xr:uid="{00000000-0005-0000-0000-0000BF7D0000}"/>
    <cellStyle name="Currency [0] 1201" xfId="3667" hidden="1" xr:uid="{00000000-0005-0000-0000-0000C07D0000}"/>
    <cellStyle name="Currency [0] 1201" xfId="33056" hidden="1" xr:uid="{00000000-0005-0000-0000-0000C17D0000}"/>
    <cellStyle name="Currency [0] 12010" xfId="22481" hidden="1" xr:uid="{00000000-0005-0000-0000-0000C27D0000}"/>
    <cellStyle name="Currency [0] 12010" xfId="51868" hidden="1" xr:uid="{00000000-0005-0000-0000-0000C37D0000}"/>
    <cellStyle name="Currency [0] 12011" xfId="22478" hidden="1" xr:uid="{00000000-0005-0000-0000-0000C47D0000}"/>
    <cellStyle name="Currency [0] 12011" xfId="51865" hidden="1" xr:uid="{00000000-0005-0000-0000-0000C57D0000}"/>
    <cellStyle name="Currency [0] 12012" xfId="22531" hidden="1" xr:uid="{00000000-0005-0000-0000-0000C67D0000}"/>
    <cellStyle name="Currency [0] 12012" xfId="51918" hidden="1" xr:uid="{00000000-0005-0000-0000-0000C77D0000}"/>
    <cellStyle name="Currency [0] 12013" xfId="22359" hidden="1" xr:uid="{00000000-0005-0000-0000-0000C87D0000}"/>
    <cellStyle name="Currency [0] 12013" xfId="51746" hidden="1" xr:uid="{00000000-0005-0000-0000-0000C97D0000}"/>
    <cellStyle name="Currency [0] 12014" xfId="22518" hidden="1" xr:uid="{00000000-0005-0000-0000-0000CA7D0000}"/>
    <cellStyle name="Currency [0] 12014" xfId="51905" hidden="1" xr:uid="{00000000-0005-0000-0000-0000CB7D0000}"/>
    <cellStyle name="Currency [0] 12015" xfId="22535" hidden="1" xr:uid="{00000000-0005-0000-0000-0000CC7D0000}"/>
    <cellStyle name="Currency [0] 12015" xfId="51922" hidden="1" xr:uid="{00000000-0005-0000-0000-0000CD7D0000}"/>
    <cellStyle name="Currency [0] 12016" xfId="22537" hidden="1" xr:uid="{00000000-0005-0000-0000-0000CE7D0000}"/>
    <cellStyle name="Currency [0] 12016" xfId="51924" hidden="1" xr:uid="{00000000-0005-0000-0000-0000CF7D0000}"/>
    <cellStyle name="Currency [0] 12017" xfId="22418" hidden="1" xr:uid="{00000000-0005-0000-0000-0000D07D0000}"/>
    <cellStyle name="Currency [0] 12017" xfId="51805" hidden="1" xr:uid="{00000000-0005-0000-0000-0000D17D0000}"/>
    <cellStyle name="Currency [0] 12018" xfId="22454" hidden="1" xr:uid="{00000000-0005-0000-0000-0000D27D0000}"/>
    <cellStyle name="Currency [0] 12018" xfId="51841" hidden="1" xr:uid="{00000000-0005-0000-0000-0000D37D0000}"/>
    <cellStyle name="Currency [0] 12019" xfId="22523" hidden="1" xr:uid="{00000000-0005-0000-0000-0000D47D0000}"/>
    <cellStyle name="Currency [0] 12019" xfId="51910" hidden="1" xr:uid="{00000000-0005-0000-0000-0000D57D0000}"/>
    <cellStyle name="Currency [0] 1202" xfId="3668" hidden="1" xr:uid="{00000000-0005-0000-0000-0000D67D0000}"/>
    <cellStyle name="Currency [0] 1202" xfId="33057" hidden="1" xr:uid="{00000000-0005-0000-0000-0000D77D0000}"/>
    <cellStyle name="Currency [0] 12020" xfId="22511" hidden="1" xr:uid="{00000000-0005-0000-0000-0000D87D0000}"/>
    <cellStyle name="Currency [0] 12020" xfId="51898" hidden="1" xr:uid="{00000000-0005-0000-0000-0000D97D0000}"/>
    <cellStyle name="Currency [0] 12021" xfId="22528" hidden="1" xr:uid="{00000000-0005-0000-0000-0000DA7D0000}"/>
    <cellStyle name="Currency [0] 12021" xfId="51915" hidden="1" xr:uid="{00000000-0005-0000-0000-0000DB7D0000}"/>
    <cellStyle name="Currency [0] 12022" xfId="22539" hidden="1" xr:uid="{00000000-0005-0000-0000-0000DC7D0000}"/>
    <cellStyle name="Currency [0] 12022" xfId="51926" hidden="1" xr:uid="{00000000-0005-0000-0000-0000DD7D0000}"/>
    <cellStyle name="Currency [0] 12023" xfId="22387" hidden="1" xr:uid="{00000000-0005-0000-0000-0000DE7D0000}"/>
    <cellStyle name="Currency [0] 12023" xfId="51774" hidden="1" xr:uid="{00000000-0005-0000-0000-0000DF7D0000}"/>
    <cellStyle name="Currency [0] 12024" xfId="22451" hidden="1" xr:uid="{00000000-0005-0000-0000-0000E07D0000}"/>
    <cellStyle name="Currency [0] 12024" xfId="51838" hidden="1" xr:uid="{00000000-0005-0000-0000-0000E17D0000}"/>
    <cellStyle name="Currency [0] 12025" xfId="22543" hidden="1" xr:uid="{00000000-0005-0000-0000-0000E27D0000}"/>
    <cellStyle name="Currency [0] 12025" xfId="51930" hidden="1" xr:uid="{00000000-0005-0000-0000-0000E37D0000}"/>
    <cellStyle name="Currency [0] 12026" xfId="22545" hidden="1" xr:uid="{00000000-0005-0000-0000-0000E47D0000}"/>
    <cellStyle name="Currency [0] 12026" xfId="51932" hidden="1" xr:uid="{00000000-0005-0000-0000-0000E57D0000}"/>
    <cellStyle name="Currency [0] 12027" xfId="22500" hidden="1" xr:uid="{00000000-0005-0000-0000-0000E67D0000}"/>
    <cellStyle name="Currency [0] 12027" xfId="51887" hidden="1" xr:uid="{00000000-0005-0000-0000-0000E77D0000}"/>
    <cellStyle name="Currency [0] 12028" xfId="22512" hidden="1" xr:uid="{00000000-0005-0000-0000-0000E87D0000}"/>
    <cellStyle name="Currency [0] 12028" xfId="51899" hidden="1" xr:uid="{00000000-0005-0000-0000-0000E97D0000}"/>
    <cellStyle name="Currency [0] 12029" xfId="22540" hidden="1" xr:uid="{00000000-0005-0000-0000-0000EA7D0000}"/>
    <cellStyle name="Currency [0] 12029" xfId="51927" hidden="1" xr:uid="{00000000-0005-0000-0000-0000EB7D0000}"/>
    <cellStyle name="Currency [0] 1203" xfId="3659" hidden="1" xr:uid="{00000000-0005-0000-0000-0000EC7D0000}"/>
    <cellStyle name="Currency [0] 1203" xfId="33048" hidden="1" xr:uid="{00000000-0005-0000-0000-0000ED7D0000}"/>
    <cellStyle name="Currency [0] 12030" xfId="22513" hidden="1" xr:uid="{00000000-0005-0000-0000-0000EE7D0000}"/>
    <cellStyle name="Currency [0] 12030" xfId="51900" hidden="1" xr:uid="{00000000-0005-0000-0000-0000EF7D0000}"/>
    <cellStyle name="Currency [0] 12031" xfId="22546" hidden="1" xr:uid="{00000000-0005-0000-0000-0000F07D0000}"/>
    <cellStyle name="Currency [0] 12031" xfId="51933" hidden="1" xr:uid="{00000000-0005-0000-0000-0000F17D0000}"/>
    <cellStyle name="Currency [0] 12032" xfId="22548" hidden="1" xr:uid="{00000000-0005-0000-0000-0000F27D0000}"/>
    <cellStyle name="Currency [0] 12032" xfId="51935" hidden="1" xr:uid="{00000000-0005-0000-0000-0000F37D0000}"/>
    <cellStyle name="Currency [0] 12033" xfId="22541" hidden="1" xr:uid="{00000000-0005-0000-0000-0000F47D0000}"/>
    <cellStyle name="Currency [0] 12033" xfId="51928" hidden="1" xr:uid="{00000000-0005-0000-0000-0000F57D0000}"/>
    <cellStyle name="Currency [0] 12034" xfId="22487" hidden="1" xr:uid="{00000000-0005-0000-0000-0000F67D0000}"/>
    <cellStyle name="Currency [0] 12034" xfId="51874" hidden="1" xr:uid="{00000000-0005-0000-0000-0000F77D0000}"/>
    <cellStyle name="Currency [0] 12035" xfId="22550" hidden="1" xr:uid="{00000000-0005-0000-0000-0000F87D0000}"/>
    <cellStyle name="Currency [0] 12035" xfId="51937" hidden="1" xr:uid="{00000000-0005-0000-0000-0000F97D0000}"/>
    <cellStyle name="Currency [0] 12036" xfId="22552" hidden="1" xr:uid="{00000000-0005-0000-0000-0000FA7D0000}"/>
    <cellStyle name="Currency [0] 12036" xfId="51939" hidden="1" xr:uid="{00000000-0005-0000-0000-0000FB7D0000}"/>
    <cellStyle name="Currency [0] 12037" xfId="22612" hidden="1" xr:uid="{00000000-0005-0000-0000-0000FC7D0000}"/>
    <cellStyle name="Currency [0] 12037" xfId="51999" hidden="1" xr:uid="{00000000-0005-0000-0000-0000FD7D0000}"/>
    <cellStyle name="Currency [0] 12038" xfId="22631" hidden="1" xr:uid="{00000000-0005-0000-0000-0000FE7D0000}"/>
    <cellStyle name="Currency [0] 12038" xfId="52018" hidden="1" xr:uid="{00000000-0005-0000-0000-0000FF7D0000}"/>
    <cellStyle name="Currency [0] 12039" xfId="22638" hidden="1" xr:uid="{00000000-0005-0000-0000-0000007E0000}"/>
    <cellStyle name="Currency [0] 12039" xfId="52025" hidden="1" xr:uid="{00000000-0005-0000-0000-0000017E0000}"/>
    <cellStyle name="Currency [0] 1204" xfId="3647" hidden="1" xr:uid="{00000000-0005-0000-0000-0000027E0000}"/>
    <cellStyle name="Currency [0] 1204" xfId="33036" hidden="1" xr:uid="{00000000-0005-0000-0000-0000037E0000}"/>
    <cellStyle name="Currency [0] 12040" xfId="22645" hidden="1" xr:uid="{00000000-0005-0000-0000-0000047E0000}"/>
    <cellStyle name="Currency [0] 12040" xfId="52032" hidden="1" xr:uid="{00000000-0005-0000-0000-0000057E0000}"/>
    <cellStyle name="Currency [0] 12041" xfId="22650" hidden="1" xr:uid="{00000000-0005-0000-0000-0000067E0000}"/>
    <cellStyle name="Currency [0] 12041" xfId="52037" hidden="1" xr:uid="{00000000-0005-0000-0000-0000077E0000}"/>
    <cellStyle name="Currency [0] 12042" xfId="22629" hidden="1" xr:uid="{00000000-0005-0000-0000-0000087E0000}"/>
    <cellStyle name="Currency [0] 12042" xfId="52016" hidden="1" xr:uid="{00000000-0005-0000-0000-0000097E0000}"/>
    <cellStyle name="Currency [0] 12043" xfId="22640" hidden="1" xr:uid="{00000000-0005-0000-0000-00000A7E0000}"/>
    <cellStyle name="Currency [0] 12043" xfId="52027" hidden="1" xr:uid="{00000000-0005-0000-0000-00000B7E0000}"/>
    <cellStyle name="Currency [0] 12044" xfId="22654" hidden="1" xr:uid="{00000000-0005-0000-0000-00000C7E0000}"/>
    <cellStyle name="Currency [0] 12044" xfId="52041" hidden="1" xr:uid="{00000000-0005-0000-0000-00000D7E0000}"/>
    <cellStyle name="Currency [0] 12045" xfId="22656" hidden="1" xr:uid="{00000000-0005-0000-0000-00000E7E0000}"/>
    <cellStyle name="Currency [0] 12045" xfId="52043" hidden="1" xr:uid="{00000000-0005-0000-0000-00000F7E0000}"/>
    <cellStyle name="Currency [0] 12046" xfId="22639" hidden="1" xr:uid="{00000000-0005-0000-0000-0000107E0000}"/>
    <cellStyle name="Currency [0] 12046" xfId="52026" hidden="1" xr:uid="{00000000-0005-0000-0000-0000117E0000}"/>
    <cellStyle name="Currency [0] 12047" xfId="22613" hidden="1" xr:uid="{00000000-0005-0000-0000-0000127E0000}"/>
    <cellStyle name="Currency [0] 12047" xfId="52000" hidden="1" xr:uid="{00000000-0005-0000-0000-0000137E0000}"/>
    <cellStyle name="Currency [0] 12048" xfId="22667" hidden="1" xr:uid="{00000000-0005-0000-0000-0000147E0000}"/>
    <cellStyle name="Currency [0] 12048" xfId="52054" hidden="1" xr:uid="{00000000-0005-0000-0000-0000157E0000}"/>
    <cellStyle name="Currency [0] 12049" xfId="22676" hidden="1" xr:uid="{00000000-0005-0000-0000-0000167E0000}"/>
    <cellStyle name="Currency [0] 12049" xfId="52063" hidden="1" xr:uid="{00000000-0005-0000-0000-0000177E0000}"/>
    <cellStyle name="Currency [0] 1205" xfId="3674" hidden="1" xr:uid="{00000000-0005-0000-0000-0000187E0000}"/>
    <cellStyle name="Currency [0] 1205" xfId="33063" hidden="1" xr:uid="{00000000-0005-0000-0000-0000197E0000}"/>
    <cellStyle name="Currency [0] 12050" xfId="22687" hidden="1" xr:uid="{00000000-0005-0000-0000-00001A7E0000}"/>
    <cellStyle name="Currency [0] 12050" xfId="52074" hidden="1" xr:uid="{00000000-0005-0000-0000-00001B7E0000}"/>
    <cellStyle name="Currency [0] 12051" xfId="22693" hidden="1" xr:uid="{00000000-0005-0000-0000-00001C7E0000}"/>
    <cellStyle name="Currency [0] 12051" xfId="52080" hidden="1" xr:uid="{00000000-0005-0000-0000-00001D7E0000}"/>
    <cellStyle name="Currency [0] 12052" xfId="22665" hidden="1" xr:uid="{00000000-0005-0000-0000-00001E7E0000}"/>
    <cellStyle name="Currency [0] 12052" xfId="52052" hidden="1" xr:uid="{00000000-0005-0000-0000-00001F7E0000}"/>
    <cellStyle name="Currency [0] 12053" xfId="22683" hidden="1" xr:uid="{00000000-0005-0000-0000-0000207E0000}"/>
    <cellStyle name="Currency [0] 12053" xfId="52070" hidden="1" xr:uid="{00000000-0005-0000-0000-0000217E0000}"/>
    <cellStyle name="Currency [0] 12054" xfId="22705" hidden="1" xr:uid="{00000000-0005-0000-0000-0000227E0000}"/>
    <cellStyle name="Currency [0] 12054" xfId="52092" hidden="1" xr:uid="{00000000-0005-0000-0000-0000237E0000}"/>
    <cellStyle name="Currency [0] 12055" xfId="22707" hidden="1" xr:uid="{00000000-0005-0000-0000-0000247E0000}"/>
    <cellStyle name="Currency [0] 12055" xfId="52094" hidden="1" xr:uid="{00000000-0005-0000-0000-0000257E0000}"/>
    <cellStyle name="Currency [0] 12056" xfId="22635" hidden="1" xr:uid="{00000000-0005-0000-0000-0000267E0000}"/>
    <cellStyle name="Currency [0] 12056" xfId="52022" hidden="1" xr:uid="{00000000-0005-0000-0000-0000277E0000}"/>
    <cellStyle name="Currency [0] 12057" xfId="22619" hidden="1" xr:uid="{00000000-0005-0000-0000-0000287E0000}"/>
    <cellStyle name="Currency [0] 12057" xfId="52006" hidden="1" xr:uid="{00000000-0005-0000-0000-0000297E0000}"/>
    <cellStyle name="Currency [0] 12058" xfId="22679" hidden="1" xr:uid="{00000000-0005-0000-0000-00002A7E0000}"/>
    <cellStyle name="Currency [0] 12058" xfId="52066" hidden="1" xr:uid="{00000000-0005-0000-0000-00002B7E0000}"/>
    <cellStyle name="Currency [0] 12059" xfId="22624" hidden="1" xr:uid="{00000000-0005-0000-0000-00002C7E0000}"/>
    <cellStyle name="Currency [0] 12059" xfId="52011" hidden="1" xr:uid="{00000000-0005-0000-0000-00002D7E0000}"/>
    <cellStyle name="Currency [0] 1206" xfId="3678" hidden="1" xr:uid="{00000000-0005-0000-0000-00002E7E0000}"/>
    <cellStyle name="Currency [0] 1206" xfId="33067" hidden="1" xr:uid="{00000000-0005-0000-0000-00002F7E0000}"/>
    <cellStyle name="Currency [0] 12060" xfId="22668" hidden="1" xr:uid="{00000000-0005-0000-0000-0000307E0000}"/>
    <cellStyle name="Currency [0] 12060" xfId="52055" hidden="1" xr:uid="{00000000-0005-0000-0000-0000317E0000}"/>
    <cellStyle name="Currency [0] 12061" xfId="22712" hidden="1" xr:uid="{00000000-0005-0000-0000-0000327E0000}"/>
    <cellStyle name="Currency [0] 12061" xfId="52099" hidden="1" xr:uid="{00000000-0005-0000-0000-0000337E0000}"/>
    <cellStyle name="Currency [0] 12062" xfId="22680" hidden="1" xr:uid="{00000000-0005-0000-0000-0000347E0000}"/>
    <cellStyle name="Currency [0] 12062" xfId="52067" hidden="1" xr:uid="{00000000-0005-0000-0000-0000357E0000}"/>
    <cellStyle name="Currency [0] 12063" xfId="22688" hidden="1" xr:uid="{00000000-0005-0000-0000-0000367E0000}"/>
    <cellStyle name="Currency [0] 12063" xfId="52075" hidden="1" xr:uid="{00000000-0005-0000-0000-0000377E0000}"/>
    <cellStyle name="Currency [0] 12064" xfId="22724" hidden="1" xr:uid="{00000000-0005-0000-0000-0000387E0000}"/>
    <cellStyle name="Currency [0] 12064" xfId="52111" hidden="1" xr:uid="{00000000-0005-0000-0000-0000397E0000}"/>
    <cellStyle name="Currency [0] 12065" xfId="22726" hidden="1" xr:uid="{00000000-0005-0000-0000-00003A7E0000}"/>
    <cellStyle name="Currency [0] 12065" xfId="52113" hidden="1" xr:uid="{00000000-0005-0000-0000-00003B7E0000}"/>
    <cellStyle name="Currency [0] 12066" xfId="22682" hidden="1" xr:uid="{00000000-0005-0000-0000-00003C7E0000}"/>
    <cellStyle name="Currency [0] 12066" xfId="52069" hidden="1" xr:uid="{00000000-0005-0000-0000-00003D7E0000}"/>
    <cellStyle name="Currency [0] 12067" xfId="22695" hidden="1" xr:uid="{00000000-0005-0000-0000-00003E7E0000}"/>
    <cellStyle name="Currency [0] 12067" xfId="52082" hidden="1" xr:uid="{00000000-0005-0000-0000-00003F7E0000}"/>
    <cellStyle name="Currency [0] 12068" xfId="22700" hidden="1" xr:uid="{00000000-0005-0000-0000-0000407E0000}"/>
    <cellStyle name="Currency [0] 12068" xfId="52087" hidden="1" xr:uid="{00000000-0005-0000-0000-0000417E0000}"/>
    <cellStyle name="Currency [0] 12069" xfId="22694" hidden="1" xr:uid="{00000000-0005-0000-0000-0000427E0000}"/>
    <cellStyle name="Currency [0] 12069" xfId="52081" hidden="1" xr:uid="{00000000-0005-0000-0000-0000437E0000}"/>
    <cellStyle name="Currency [0] 1207" xfId="3684" hidden="1" xr:uid="{00000000-0005-0000-0000-0000447E0000}"/>
    <cellStyle name="Currency [0] 1207" xfId="33073" hidden="1" xr:uid="{00000000-0005-0000-0000-0000457E0000}"/>
    <cellStyle name="Currency [0] 12070" xfId="22742" hidden="1" xr:uid="{00000000-0005-0000-0000-0000467E0000}"/>
    <cellStyle name="Currency [0] 12070" xfId="52129" hidden="1" xr:uid="{00000000-0005-0000-0000-0000477E0000}"/>
    <cellStyle name="Currency [0] 12071" xfId="22750" hidden="1" xr:uid="{00000000-0005-0000-0000-0000487E0000}"/>
    <cellStyle name="Currency [0] 12071" xfId="52137" hidden="1" xr:uid="{00000000-0005-0000-0000-0000497E0000}"/>
    <cellStyle name="Currency [0] 12072" xfId="22678" hidden="1" xr:uid="{00000000-0005-0000-0000-00004A7E0000}"/>
    <cellStyle name="Currency [0] 12072" xfId="52065" hidden="1" xr:uid="{00000000-0005-0000-0000-00004B7E0000}"/>
    <cellStyle name="Currency [0] 12073" xfId="22736" hidden="1" xr:uid="{00000000-0005-0000-0000-00004C7E0000}"/>
    <cellStyle name="Currency [0] 12073" xfId="52123" hidden="1" xr:uid="{00000000-0005-0000-0000-00004D7E0000}"/>
    <cellStyle name="Currency [0] 12074" xfId="22759" hidden="1" xr:uid="{00000000-0005-0000-0000-00004E7E0000}"/>
    <cellStyle name="Currency [0] 12074" xfId="52146" hidden="1" xr:uid="{00000000-0005-0000-0000-00004F7E0000}"/>
    <cellStyle name="Currency [0] 12075" xfId="22761" hidden="1" xr:uid="{00000000-0005-0000-0000-0000507E0000}"/>
    <cellStyle name="Currency [0] 12075" xfId="52148" hidden="1" xr:uid="{00000000-0005-0000-0000-0000517E0000}"/>
    <cellStyle name="Currency [0] 12076" xfId="22661" hidden="1" xr:uid="{00000000-0005-0000-0000-0000527E0000}"/>
    <cellStyle name="Currency [0] 12076" xfId="52048" hidden="1" xr:uid="{00000000-0005-0000-0000-0000537E0000}"/>
    <cellStyle name="Currency [0] 12077" xfId="22671" hidden="1" xr:uid="{00000000-0005-0000-0000-0000547E0000}"/>
    <cellStyle name="Currency [0] 12077" xfId="52058" hidden="1" xr:uid="{00000000-0005-0000-0000-0000557E0000}"/>
    <cellStyle name="Currency [0] 12078" xfId="22733" hidden="1" xr:uid="{00000000-0005-0000-0000-0000567E0000}"/>
    <cellStyle name="Currency [0] 12078" xfId="52120" hidden="1" xr:uid="{00000000-0005-0000-0000-0000577E0000}"/>
    <cellStyle name="Currency [0] 12079" xfId="22698" hidden="1" xr:uid="{00000000-0005-0000-0000-0000587E0000}"/>
    <cellStyle name="Currency [0] 12079" xfId="52085" hidden="1" xr:uid="{00000000-0005-0000-0000-0000597E0000}"/>
    <cellStyle name="Currency [0] 1208" xfId="3687" hidden="1" xr:uid="{00000000-0005-0000-0000-00005A7E0000}"/>
    <cellStyle name="Currency [0] 1208" xfId="33076" hidden="1" xr:uid="{00000000-0005-0000-0000-00005B7E0000}"/>
    <cellStyle name="Currency [0] 12080" xfId="22643" hidden="1" xr:uid="{00000000-0005-0000-0000-00005C7E0000}"/>
    <cellStyle name="Currency [0] 12080" xfId="52030" hidden="1" xr:uid="{00000000-0005-0000-0000-00005D7E0000}"/>
    <cellStyle name="Currency [0] 12081" xfId="22769" hidden="1" xr:uid="{00000000-0005-0000-0000-00005E7E0000}"/>
    <cellStyle name="Currency [0] 12081" xfId="52156" hidden="1" xr:uid="{00000000-0005-0000-0000-00005F7E0000}"/>
    <cellStyle name="Currency [0] 12082" xfId="22734" hidden="1" xr:uid="{00000000-0005-0000-0000-0000607E0000}"/>
    <cellStyle name="Currency [0] 12082" xfId="52121" hidden="1" xr:uid="{00000000-0005-0000-0000-0000617E0000}"/>
    <cellStyle name="Currency [0] 12083" xfId="22745" hidden="1" xr:uid="{00000000-0005-0000-0000-0000627E0000}"/>
    <cellStyle name="Currency [0] 12083" xfId="52132" hidden="1" xr:uid="{00000000-0005-0000-0000-0000637E0000}"/>
    <cellStyle name="Currency [0] 12084" xfId="22777" hidden="1" xr:uid="{00000000-0005-0000-0000-0000647E0000}"/>
    <cellStyle name="Currency [0] 12084" xfId="52164" hidden="1" xr:uid="{00000000-0005-0000-0000-0000657E0000}"/>
    <cellStyle name="Currency [0] 12085" xfId="22779" hidden="1" xr:uid="{00000000-0005-0000-0000-0000667E0000}"/>
    <cellStyle name="Currency [0] 12085" xfId="52166" hidden="1" xr:uid="{00000000-0005-0000-0000-0000677E0000}"/>
    <cellStyle name="Currency [0] 12086" xfId="22731" hidden="1" xr:uid="{00000000-0005-0000-0000-0000687E0000}"/>
    <cellStyle name="Currency [0] 12086" xfId="52118" hidden="1" xr:uid="{00000000-0005-0000-0000-0000697E0000}"/>
    <cellStyle name="Currency [0] 12087" xfId="22730" hidden="1" xr:uid="{00000000-0005-0000-0000-00006A7E0000}"/>
    <cellStyle name="Currency [0] 12087" xfId="52117" hidden="1" xr:uid="{00000000-0005-0000-0000-00006B7E0000}"/>
    <cellStyle name="Currency [0] 12088" xfId="22720" hidden="1" xr:uid="{00000000-0005-0000-0000-00006C7E0000}"/>
    <cellStyle name="Currency [0] 12088" xfId="52107" hidden="1" xr:uid="{00000000-0005-0000-0000-00006D7E0000}"/>
    <cellStyle name="Currency [0] 12089" xfId="22716" hidden="1" xr:uid="{00000000-0005-0000-0000-00006E7E0000}"/>
    <cellStyle name="Currency [0] 12089" xfId="52103" hidden="1" xr:uid="{00000000-0005-0000-0000-00006F7E0000}"/>
    <cellStyle name="Currency [0] 1209" xfId="3673" hidden="1" xr:uid="{00000000-0005-0000-0000-0000707E0000}"/>
    <cellStyle name="Currency [0] 1209" xfId="33062" hidden="1" xr:uid="{00000000-0005-0000-0000-0000717E0000}"/>
    <cellStyle name="Currency [0] 12090" xfId="22718" hidden="1" xr:uid="{00000000-0005-0000-0000-0000727E0000}"/>
    <cellStyle name="Currency [0] 12090" xfId="52105" hidden="1" xr:uid="{00000000-0005-0000-0000-0000737E0000}"/>
    <cellStyle name="Currency [0] 12091" xfId="22786" hidden="1" xr:uid="{00000000-0005-0000-0000-0000747E0000}"/>
    <cellStyle name="Currency [0] 12091" xfId="52173" hidden="1" xr:uid="{00000000-0005-0000-0000-0000757E0000}"/>
    <cellStyle name="Currency [0] 12092" xfId="22621" hidden="1" xr:uid="{00000000-0005-0000-0000-0000767E0000}"/>
    <cellStyle name="Currency [0] 12092" xfId="52008" hidden="1" xr:uid="{00000000-0005-0000-0000-0000777E0000}"/>
    <cellStyle name="Currency [0] 12093" xfId="22764" hidden="1" xr:uid="{00000000-0005-0000-0000-0000787E0000}"/>
    <cellStyle name="Currency [0] 12093" xfId="52151" hidden="1" xr:uid="{00000000-0005-0000-0000-0000797E0000}"/>
    <cellStyle name="Currency [0] 12094" xfId="22792" hidden="1" xr:uid="{00000000-0005-0000-0000-00007A7E0000}"/>
    <cellStyle name="Currency [0] 12094" xfId="52179" hidden="1" xr:uid="{00000000-0005-0000-0000-00007B7E0000}"/>
    <cellStyle name="Currency [0] 12095" xfId="22794" hidden="1" xr:uid="{00000000-0005-0000-0000-00007C7E0000}"/>
    <cellStyle name="Currency [0] 12095" xfId="52181" hidden="1" xr:uid="{00000000-0005-0000-0000-00007D7E0000}"/>
    <cellStyle name="Currency [0] 12096" xfId="22669" hidden="1" xr:uid="{00000000-0005-0000-0000-00007E7E0000}"/>
    <cellStyle name="Currency [0] 12096" xfId="52056" hidden="1" xr:uid="{00000000-0005-0000-0000-00007F7E0000}"/>
    <cellStyle name="Currency [0] 12097" xfId="22743" hidden="1" xr:uid="{00000000-0005-0000-0000-0000807E0000}"/>
    <cellStyle name="Currency [0] 12097" xfId="52130" hidden="1" xr:uid="{00000000-0005-0000-0000-0000817E0000}"/>
    <cellStyle name="Currency [0] 12098" xfId="22699" hidden="1" xr:uid="{00000000-0005-0000-0000-0000827E0000}"/>
    <cellStyle name="Currency [0] 12098" xfId="52086" hidden="1" xr:uid="{00000000-0005-0000-0000-0000837E0000}"/>
    <cellStyle name="Currency [0] 12099" xfId="22735" hidden="1" xr:uid="{00000000-0005-0000-0000-0000847E0000}"/>
    <cellStyle name="Currency [0] 12099" xfId="52122" hidden="1" xr:uid="{00000000-0005-0000-0000-0000857E0000}"/>
    <cellStyle name="Currency [0] 121" xfId="2534" hidden="1" xr:uid="{00000000-0005-0000-0000-0000867E0000}"/>
    <cellStyle name="Currency [0] 121" xfId="31923" hidden="1" xr:uid="{00000000-0005-0000-0000-0000877E0000}"/>
    <cellStyle name="Currency [0] 1210" xfId="3683" hidden="1" xr:uid="{00000000-0005-0000-0000-0000887E0000}"/>
    <cellStyle name="Currency [0] 1210" xfId="33072" hidden="1" xr:uid="{00000000-0005-0000-0000-0000897E0000}"/>
    <cellStyle name="Currency [0] 12100" xfId="22739" hidden="1" xr:uid="{00000000-0005-0000-0000-00008A7E0000}"/>
    <cellStyle name="Currency [0] 12100" xfId="52126" hidden="1" xr:uid="{00000000-0005-0000-0000-00008B7E0000}"/>
    <cellStyle name="Currency [0] 12101" xfId="22800" hidden="1" xr:uid="{00000000-0005-0000-0000-00008C7E0000}"/>
    <cellStyle name="Currency [0] 12101" xfId="52187" hidden="1" xr:uid="{00000000-0005-0000-0000-00008D7E0000}"/>
    <cellStyle name="Currency [0] 12102" xfId="22616" hidden="1" xr:uid="{00000000-0005-0000-0000-00008E7E0000}"/>
    <cellStyle name="Currency [0] 12102" xfId="52003" hidden="1" xr:uid="{00000000-0005-0000-0000-00008F7E0000}"/>
    <cellStyle name="Currency [0] 12103" xfId="22782" hidden="1" xr:uid="{00000000-0005-0000-0000-0000907E0000}"/>
    <cellStyle name="Currency [0] 12103" xfId="52169" hidden="1" xr:uid="{00000000-0005-0000-0000-0000917E0000}"/>
    <cellStyle name="Currency [0] 12104" xfId="22805" hidden="1" xr:uid="{00000000-0005-0000-0000-0000927E0000}"/>
    <cellStyle name="Currency [0] 12104" xfId="52192" hidden="1" xr:uid="{00000000-0005-0000-0000-0000937E0000}"/>
    <cellStyle name="Currency [0] 12105" xfId="22807" hidden="1" xr:uid="{00000000-0005-0000-0000-0000947E0000}"/>
    <cellStyle name="Currency [0] 12105" xfId="52194" hidden="1" xr:uid="{00000000-0005-0000-0000-0000957E0000}"/>
    <cellStyle name="Currency [0] 12106" xfId="22663" hidden="1" xr:uid="{00000000-0005-0000-0000-0000967E0000}"/>
    <cellStyle name="Currency [0] 12106" xfId="52050" hidden="1" xr:uid="{00000000-0005-0000-0000-0000977E0000}"/>
    <cellStyle name="Currency [0] 12107" xfId="22762" hidden="1" xr:uid="{00000000-0005-0000-0000-0000987E0000}"/>
    <cellStyle name="Currency [0] 12107" xfId="52149" hidden="1" xr:uid="{00000000-0005-0000-0000-0000997E0000}"/>
    <cellStyle name="Currency [0] 12108" xfId="22729" hidden="1" xr:uid="{00000000-0005-0000-0000-00009A7E0000}"/>
    <cellStyle name="Currency [0] 12108" xfId="52116" hidden="1" xr:uid="{00000000-0005-0000-0000-00009B7E0000}"/>
    <cellStyle name="Currency [0] 12109" xfId="22747" hidden="1" xr:uid="{00000000-0005-0000-0000-00009C7E0000}"/>
    <cellStyle name="Currency [0] 12109" xfId="52134" hidden="1" xr:uid="{00000000-0005-0000-0000-00009D7E0000}"/>
    <cellStyle name="Currency [0] 1211" xfId="3694" hidden="1" xr:uid="{00000000-0005-0000-0000-00009E7E0000}"/>
    <cellStyle name="Currency [0] 1211" xfId="33083" hidden="1" xr:uid="{00000000-0005-0000-0000-00009F7E0000}"/>
    <cellStyle name="Currency [0] 12110" xfId="22744" hidden="1" xr:uid="{00000000-0005-0000-0000-0000A07E0000}"/>
    <cellStyle name="Currency [0] 12110" xfId="52131" hidden="1" xr:uid="{00000000-0005-0000-0000-0000A17E0000}"/>
    <cellStyle name="Currency [0] 12111" xfId="22811" hidden="1" xr:uid="{00000000-0005-0000-0000-0000A27E0000}"/>
    <cellStyle name="Currency [0] 12111" xfId="52198" hidden="1" xr:uid="{00000000-0005-0000-0000-0000A37E0000}"/>
    <cellStyle name="Currency [0] 12112" xfId="22696" hidden="1" xr:uid="{00000000-0005-0000-0000-0000A47E0000}"/>
    <cellStyle name="Currency [0] 12112" xfId="52083" hidden="1" xr:uid="{00000000-0005-0000-0000-0000A57E0000}"/>
    <cellStyle name="Currency [0] 12113" xfId="22796" hidden="1" xr:uid="{00000000-0005-0000-0000-0000A67E0000}"/>
    <cellStyle name="Currency [0] 12113" xfId="52183" hidden="1" xr:uid="{00000000-0005-0000-0000-0000A77E0000}"/>
    <cellStyle name="Currency [0] 12114" xfId="22818" hidden="1" xr:uid="{00000000-0005-0000-0000-0000A87E0000}"/>
    <cellStyle name="Currency [0] 12114" xfId="52205" hidden="1" xr:uid="{00000000-0005-0000-0000-0000A97E0000}"/>
    <cellStyle name="Currency [0] 12115" xfId="22820" hidden="1" xr:uid="{00000000-0005-0000-0000-0000AA7E0000}"/>
    <cellStyle name="Currency [0] 12115" xfId="52207" hidden="1" xr:uid="{00000000-0005-0000-0000-0000AB7E0000}"/>
    <cellStyle name="Currency [0] 12116" xfId="22748" hidden="1" xr:uid="{00000000-0005-0000-0000-0000AC7E0000}"/>
    <cellStyle name="Currency [0] 12116" xfId="52135" hidden="1" xr:uid="{00000000-0005-0000-0000-0000AD7E0000}"/>
    <cellStyle name="Currency [0] 12117" xfId="22780" hidden="1" xr:uid="{00000000-0005-0000-0000-0000AE7E0000}"/>
    <cellStyle name="Currency [0] 12117" xfId="52167" hidden="1" xr:uid="{00000000-0005-0000-0000-0000AF7E0000}"/>
    <cellStyle name="Currency [0] 12118" xfId="22632" hidden="1" xr:uid="{00000000-0005-0000-0000-0000B07E0000}"/>
    <cellStyle name="Currency [0] 12118" xfId="52019" hidden="1" xr:uid="{00000000-0005-0000-0000-0000B17E0000}"/>
    <cellStyle name="Currency [0] 12119" xfId="22766" hidden="1" xr:uid="{00000000-0005-0000-0000-0000B27E0000}"/>
    <cellStyle name="Currency [0] 12119" xfId="52153" hidden="1" xr:uid="{00000000-0005-0000-0000-0000B37E0000}"/>
    <cellStyle name="Currency [0] 1212" xfId="3695" hidden="1" xr:uid="{00000000-0005-0000-0000-0000B47E0000}"/>
    <cellStyle name="Currency [0] 1212" xfId="33084" hidden="1" xr:uid="{00000000-0005-0000-0000-0000B57E0000}"/>
    <cellStyle name="Currency [0] 12120" xfId="22763" hidden="1" xr:uid="{00000000-0005-0000-0000-0000B67E0000}"/>
    <cellStyle name="Currency [0] 12120" xfId="52150" hidden="1" xr:uid="{00000000-0005-0000-0000-0000B77E0000}"/>
    <cellStyle name="Currency [0] 12121" xfId="22824" hidden="1" xr:uid="{00000000-0005-0000-0000-0000B87E0000}"/>
    <cellStyle name="Currency [0] 12121" xfId="52211" hidden="1" xr:uid="{00000000-0005-0000-0000-0000B97E0000}"/>
    <cellStyle name="Currency [0] 12122" xfId="22659" hidden="1" xr:uid="{00000000-0005-0000-0000-0000BA7E0000}"/>
    <cellStyle name="Currency [0] 12122" xfId="52046" hidden="1" xr:uid="{00000000-0005-0000-0000-0000BB7E0000}"/>
    <cellStyle name="Currency [0] 12123" xfId="22808" hidden="1" xr:uid="{00000000-0005-0000-0000-0000BC7E0000}"/>
    <cellStyle name="Currency [0] 12123" xfId="52195" hidden="1" xr:uid="{00000000-0005-0000-0000-0000BD7E0000}"/>
    <cellStyle name="Currency [0] 12124" xfId="22828" hidden="1" xr:uid="{00000000-0005-0000-0000-0000BE7E0000}"/>
    <cellStyle name="Currency [0] 12124" xfId="52215" hidden="1" xr:uid="{00000000-0005-0000-0000-0000BF7E0000}"/>
    <cellStyle name="Currency [0] 12125" xfId="22830" hidden="1" xr:uid="{00000000-0005-0000-0000-0000C07E0000}"/>
    <cellStyle name="Currency [0] 12125" xfId="52217" hidden="1" xr:uid="{00000000-0005-0000-0000-0000C17E0000}"/>
    <cellStyle name="Currency [0] 12126" xfId="22767" hidden="1" xr:uid="{00000000-0005-0000-0000-0000C27E0000}"/>
    <cellStyle name="Currency [0] 12126" xfId="52154" hidden="1" xr:uid="{00000000-0005-0000-0000-0000C37E0000}"/>
    <cellStyle name="Currency [0] 12127" xfId="22795" hidden="1" xr:uid="{00000000-0005-0000-0000-0000C47E0000}"/>
    <cellStyle name="Currency [0] 12127" xfId="52182" hidden="1" xr:uid="{00000000-0005-0000-0000-0000C57E0000}"/>
    <cellStyle name="Currency [0] 12128" xfId="22755" hidden="1" xr:uid="{00000000-0005-0000-0000-0000C67E0000}"/>
    <cellStyle name="Currency [0] 12128" xfId="52142" hidden="1" xr:uid="{00000000-0005-0000-0000-0000C77E0000}"/>
    <cellStyle name="Currency [0] 12129" xfId="22784" hidden="1" xr:uid="{00000000-0005-0000-0000-0000C87E0000}"/>
    <cellStyle name="Currency [0] 12129" xfId="52171" hidden="1" xr:uid="{00000000-0005-0000-0000-0000C97E0000}"/>
    <cellStyle name="Currency [0] 1213" xfId="3657" hidden="1" xr:uid="{00000000-0005-0000-0000-0000CA7E0000}"/>
    <cellStyle name="Currency [0] 1213" xfId="33046" hidden="1" xr:uid="{00000000-0005-0000-0000-0000CB7E0000}"/>
    <cellStyle name="Currency [0] 12130" xfId="22781" hidden="1" xr:uid="{00000000-0005-0000-0000-0000CC7E0000}"/>
    <cellStyle name="Currency [0] 12130" xfId="52168" hidden="1" xr:uid="{00000000-0005-0000-0000-0000CD7E0000}"/>
    <cellStyle name="Currency [0] 12131" xfId="22834" hidden="1" xr:uid="{00000000-0005-0000-0000-0000CE7E0000}"/>
    <cellStyle name="Currency [0] 12131" xfId="52221" hidden="1" xr:uid="{00000000-0005-0000-0000-0000CF7E0000}"/>
    <cellStyle name="Currency [0] 12132" xfId="22662" hidden="1" xr:uid="{00000000-0005-0000-0000-0000D07E0000}"/>
    <cellStyle name="Currency [0] 12132" xfId="52049" hidden="1" xr:uid="{00000000-0005-0000-0000-0000D17E0000}"/>
    <cellStyle name="Currency [0] 12133" xfId="22821" hidden="1" xr:uid="{00000000-0005-0000-0000-0000D27E0000}"/>
    <cellStyle name="Currency [0] 12133" xfId="52208" hidden="1" xr:uid="{00000000-0005-0000-0000-0000D37E0000}"/>
    <cellStyle name="Currency [0] 12134" xfId="22838" hidden="1" xr:uid="{00000000-0005-0000-0000-0000D47E0000}"/>
    <cellStyle name="Currency [0] 12134" xfId="52225" hidden="1" xr:uid="{00000000-0005-0000-0000-0000D57E0000}"/>
    <cellStyle name="Currency [0] 12135" xfId="22840" hidden="1" xr:uid="{00000000-0005-0000-0000-0000D67E0000}"/>
    <cellStyle name="Currency [0] 12135" xfId="52227" hidden="1" xr:uid="{00000000-0005-0000-0000-0000D77E0000}"/>
    <cellStyle name="Currency [0] 12136" xfId="22721" hidden="1" xr:uid="{00000000-0005-0000-0000-0000D87E0000}"/>
    <cellStyle name="Currency [0] 12136" xfId="52108" hidden="1" xr:uid="{00000000-0005-0000-0000-0000D97E0000}"/>
    <cellStyle name="Currency [0] 12137" xfId="22757" hidden="1" xr:uid="{00000000-0005-0000-0000-0000DA7E0000}"/>
    <cellStyle name="Currency [0] 12137" xfId="52144" hidden="1" xr:uid="{00000000-0005-0000-0000-0000DB7E0000}"/>
    <cellStyle name="Currency [0] 12138" xfId="22826" hidden="1" xr:uid="{00000000-0005-0000-0000-0000DC7E0000}"/>
    <cellStyle name="Currency [0] 12138" xfId="52213" hidden="1" xr:uid="{00000000-0005-0000-0000-0000DD7E0000}"/>
    <cellStyle name="Currency [0] 12139" xfId="22814" hidden="1" xr:uid="{00000000-0005-0000-0000-0000DE7E0000}"/>
    <cellStyle name="Currency [0] 12139" xfId="52201" hidden="1" xr:uid="{00000000-0005-0000-0000-0000DF7E0000}"/>
    <cellStyle name="Currency [0] 1214" xfId="3649" hidden="1" xr:uid="{00000000-0005-0000-0000-0000E07E0000}"/>
    <cellStyle name="Currency [0] 1214" xfId="33038" hidden="1" xr:uid="{00000000-0005-0000-0000-0000E17E0000}"/>
    <cellStyle name="Currency [0] 12140" xfId="22831" hidden="1" xr:uid="{00000000-0005-0000-0000-0000E27E0000}"/>
    <cellStyle name="Currency [0] 12140" xfId="52218" hidden="1" xr:uid="{00000000-0005-0000-0000-0000E37E0000}"/>
    <cellStyle name="Currency [0] 12141" xfId="22842" hidden="1" xr:uid="{00000000-0005-0000-0000-0000E47E0000}"/>
    <cellStyle name="Currency [0] 12141" xfId="52229" hidden="1" xr:uid="{00000000-0005-0000-0000-0000E57E0000}"/>
    <cellStyle name="Currency [0] 12142" xfId="22690" hidden="1" xr:uid="{00000000-0005-0000-0000-0000E67E0000}"/>
    <cellStyle name="Currency [0] 12142" xfId="52077" hidden="1" xr:uid="{00000000-0005-0000-0000-0000E77E0000}"/>
    <cellStyle name="Currency [0] 12143" xfId="22754" hidden="1" xr:uid="{00000000-0005-0000-0000-0000E87E0000}"/>
    <cellStyle name="Currency [0] 12143" xfId="52141" hidden="1" xr:uid="{00000000-0005-0000-0000-0000E97E0000}"/>
    <cellStyle name="Currency [0] 12144" xfId="22846" hidden="1" xr:uid="{00000000-0005-0000-0000-0000EA7E0000}"/>
    <cellStyle name="Currency [0] 12144" xfId="52233" hidden="1" xr:uid="{00000000-0005-0000-0000-0000EB7E0000}"/>
    <cellStyle name="Currency [0] 12145" xfId="22848" hidden="1" xr:uid="{00000000-0005-0000-0000-0000EC7E0000}"/>
    <cellStyle name="Currency [0] 12145" xfId="52235" hidden="1" xr:uid="{00000000-0005-0000-0000-0000ED7E0000}"/>
    <cellStyle name="Currency [0] 12146" xfId="22803" hidden="1" xr:uid="{00000000-0005-0000-0000-0000EE7E0000}"/>
    <cellStyle name="Currency [0] 12146" xfId="52190" hidden="1" xr:uid="{00000000-0005-0000-0000-0000EF7E0000}"/>
    <cellStyle name="Currency [0] 12147" xfId="22815" hidden="1" xr:uid="{00000000-0005-0000-0000-0000F07E0000}"/>
    <cellStyle name="Currency [0] 12147" xfId="52202" hidden="1" xr:uid="{00000000-0005-0000-0000-0000F17E0000}"/>
    <cellStyle name="Currency [0] 12148" xfId="22843" hidden="1" xr:uid="{00000000-0005-0000-0000-0000F27E0000}"/>
    <cellStyle name="Currency [0] 12148" xfId="52230" hidden="1" xr:uid="{00000000-0005-0000-0000-0000F37E0000}"/>
    <cellStyle name="Currency [0] 12149" xfId="22816" hidden="1" xr:uid="{00000000-0005-0000-0000-0000F47E0000}"/>
    <cellStyle name="Currency [0] 12149" xfId="52203" hidden="1" xr:uid="{00000000-0005-0000-0000-0000F57E0000}"/>
    <cellStyle name="Currency [0] 1215" xfId="3680" hidden="1" xr:uid="{00000000-0005-0000-0000-0000F67E0000}"/>
    <cellStyle name="Currency [0] 1215" xfId="33069" hidden="1" xr:uid="{00000000-0005-0000-0000-0000F77E0000}"/>
    <cellStyle name="Currency [0] 12150" xfId="22849" hidden="1" xr:uid="{00000000-0005-0000-0000-0000F87E0000}"/>
    <cellStyle name="Currency [0] 12150" xfId="52236" hidden="1" xr:uid="{00000000-0005-0000-0000-0000F97E0000}"/>
    <cellStyle name="Currency [0] 12151" xfId="22851" hidden="1" xr:uid="{00000000-0005-0000-0000-0000FA7E0000}"/>
    <cellStyle name="Currency [0] 12151" xfId="52238" hidden="1" xr:uid="{00000000-0005-0000-0000-0000FB7E0000}"/>
    <cellStyle name="Currency [0] 12152" xfId="22844" hidden="1" xr:uid="{00000000-0005-0000-0000-0000FC7E0000}"/>
    <cellStyle name="Currency [0] 12152" xfId="52231" hidden="1" xr:uid="{00000000-0005-0000-0000-0000FD7E0000}"/>
    <cellStyle name="Currency [0] 12153" xfId="22790" hidden="1" xr:uid="{00000000-0005-0000-0000-0000FE7E0000}"/>
    <cellStyle name="Currency [0] 12153" xfId="52177" hidden="1" xr:uid="{00000000-0005-0000-0000-0000FF7E0000}"/>
    <cellStyle name="Currency [0] 12154" xfId="22854" hidden="1" xr:uid="{00000000-0005-0000-0000-0000007F0000}"/>
    <cellStyle name="Currency [0] 12154" xfId="52241" hidden="1" xr:uid="{00000000-0005-0000-0000-0000017F0000}"/>
    <cellStyle name="Currency [0] 12155" xfId="22856" hidden="1" xr:uid="{00000000-0005-0000-0000-0000027F0000}"/>
    <cellStyle name="Currency [0] 12155" xfId="52243" hidden="1" xr:uid="{00000000-0005-0000-0000-0000037F0000}"/>
    <cellStyle name="Currency [0] 12156" xfId="22573" hidden="1" xr:uid="{00000000-0005-0000-0000-0000047F0000}"/>
    <cellStyle name="Currency [0] 12156" xfId="51960" hidden="1" xr:uid="{00000000-0005-0000-0000-0000057F0000}"/>
    <cellStyle name="Currency [0] 12157" xfId="22595" hidden="1" xr:uid="{00000000-0005-0000-0000-0000067F0000}"/>
    <cellStyle name="Currency [0] 12157" xfId="51982" hidden="1" xr:uid="{00000000-0005-0000-0000-0000077F0000}"/>
    <cellStyle name="Currency [0] 12158" xfId="22860" hidden="1" xr:uid="{00000000-0005-0000-0000-0000087F0000}"/>
    <cellStyle name="Currency [0] 12158" xfId="52247" hidden="1" xr:uid="{00000000-0005-0000-0000-0000097F0000}"/>
    <cellStyle name="Currency [0] 12159" xfId="22867" hidden="1" xr:uid="{00000000-0005-0000-0000-00000A7F0000}"/>
    <cellStyle name="Currency [0] 12159" xfId="52254" hidden="1" xr:uid="{00000000-0005-0000-0000-00000B7F0000}"/>
    <cellStyle name="Currency [0] 1216" xfId="3652" hidden="1" xr:uid="{00000000-0005-0000-0000-00000C7F0000}"/>
    <cellStyle name="Currency [0] 1216" xfId="33041" hidden="1" xr:uid="{00000000-0005-0000-0000-00000D7F0000}"/>
    <cellStyle name="Currency [0] 12160" xfId="22869" hidden="1" xr:uid="{00000000-0005-0000-0000-00000E7F0000}"/>
    <cellStyle name="Currency [0] 12160" xfId="52256" hidden="1" xr:uid="{00000000-0005-0000-0000-00000F7F0000}"/>
    <cellStyle name="Currency [0] 12161" xfId="22560" hidden="1" xr:uid="{00000000-0005-0000-0000-0000107F0000}"/>
    <cellStyle name="Currency [0] 12161" xfId="51947" hidden="1" xr:uid="{00000000-0005-0000-0000-0000117F0000}"/>
    <cellStyle name="Currency [0] 12162" xfId="22863" hidden="1" xr:uid="{00000000-0005-0000-0000-0000127F0000}"/>
    <cellStyle name="Currency [0] 12162" xfId="52250" hidden="1" xr:uid="{00000000-0005-0000-0000-0000137F0000}"/>
    <cellStyle name="Currency [0] 12163" xfId="22872" hidden="1" xr:uid="{00000000-0005-0000-0000-0000147F0000}"/>
    <cellStyle name="Currency [0] 12163" xfId="52259" hidden="1" xr:uid="{00000000-0005-0000-0000-0000157F0000}"/>
    <cellStyle name="Currency [0] 12164" xfId="22874" hidden="1" xr:uid="{00000000-0005-0000-0000-0000167F0000}"/>
    <cellStyle name="Currency [0] 12164" xfId="52261" hidden="1" xr:uid="{00000000-0005-0000-0000-0000177F0000}"/>
    <cellStyle name="Currency [0] 12165" xfId="22862" hidden="1" xr:uid="{00000000-0005-0000-0000-0000187F0000}"/>
    <cellStyle name="Currency [0] 12165" xfId="52249" hidden="1" xr:uid="{00000000-0005-0000-0000-0000197F0000}"/>
    <cellStyle name="Currency [0] 12166" xfId="22572" hidden="1" xr:uid="{00000000-0005-0000-0000-00001A7F0000}"/>
    <cellStyle name="Currency [0] 12166" xfId="51959" hidden="1" xr:uid="{00000000-0005-0000-0000-00001B7F0000}"/>
    <cellStyle name="Currency [0] 12167" xfId="22885" hidden="1" xr:uid="{00000000-0005-0000-0000-00001C7F0000}"/>
    <cellStyle name="Currency [0] 12167" xfId="52272" hidden="1" xr:uid="{00000000-0005-0000-0000-00001D7F0000}"/>
    <cellStyle name="Currency [0] 12168" xfId="22894" hidden="1" xr:uid="{00000000-0005-0000-0000-00001E7F0000}"/>
    <cellStyle name="Currency [0] 12168" xfId="52281" hidden="1" xr:uid="{00000000-0005-0000-0000-00001F7F0000}"/>
    <cellStyle name="Currency [0] 12169" xfId="22905" hidden="1" xr:uid="{00000000-0005-0000-0000-0000207F0000}"/>
    <cellStyle name="Currency [0] 12169" xfId="52292" hidden="1" xr:uid="{00000000-0005-0000-0000-0000217F0000}"/>
    <cellStyle name="Currency [0] 1217" xfId="3675" hidden="1" xr:uid="{00000000-0005-0000-0000-0000227F0000}"/>
    <cellStyle name="Currency [0] 1217" xfId="33064" hidden="1" xr:uid="{00000000-0005-0000-0000-0000237F0000}"/>
    <cellStyle name="Currency [0] 12170" xfId="22911" hidden="1" xr:uid="{00000000-0005-0000-0000-0000247F0000}"/>
    <cellStyle name="Currency [0] 12170" xfId="52298" hidden="1" xr:uid="{00000000-0005-0000-0000-0000257F0000}"/>
    <cellStyle name="Currency [0] 12171" xfId="22883" hidden="1" xr:uid="{00000000-0005-0000-0000-0000267F0000}"/>
    <cellStyle name="Currency [0] 12171" xfId="52270" hidden="1" xr:uid="{00000000-0005-0000-0000-0000277F0000}"/>
    <cellStyle name="Currency [0] 12172" xfId="22901" hidden="1" xr:uid="{00000000-0005-0000-0000-0000287F0000}"/>
    <cellStyle name="Currency [0] 12172" xfId="52288" hidden="1" xr:uid="{00000000-0005-0000-0000-0000297F0000}"/>
    <cellStyle name="Currency [0] 12173" xfId="22923" hidden="1" xr:uid="{00000000-0005-0000-0000-00002A7F0000}"/>
    <cellStyle name="Currency [0] 12173" xfId="52310" hidden="1" xr:uid="{00000000-0005-0000-0000-00002B7F0000}"/>
    <cellStyle name="Currency [0] 12174" xfId="22925" hidden="1" xr:uid="{00000000-0005-0000-0000-00002C7F0000}"/>
    <cellStyle name="Currency [0] 12174" xfId="52312" hidden="1" xr:uid="{00000000-0005-0000-0000-00002D7F0000}"/>
    <cellStyle name="Currency [0] 12175" xfId="22857" hidden="1" xr:uid="{00000000-0005-0000-0000-00002E7F0000}"/>
    <cellStyle name="Currency [0] 12175" xfId="52244" hidden="1" xr:uid="{00000000-0005-0000-0000-00002F7F0000}"/>
    <cellStyle name="Currency [0] 12176" xfId="22568" hidden="1" xr:uid="{00000000-0005-0000-0000-0000307F0000}"/>
    <cellStyle name="Currency [0] 12176" xfId="51955" hidden="1" xr:uid="{00000000-0005-0000-0000-0000317F0000}"/>
    <cellStyle name="Currency [0] 12177" xfId="22897" hidden="1" xr:uid="{00000000-0005-0000-0000-0000327F0000}"/>
    <cellStyle name="Currency [0] 12177" xfId="52284" hidden="1" xr:uid="{00000000-0005-0000-0000-0000337F0000}"/>
    <cellStyle name="Currency [0] 12178" xfId="22564" hidden="1" xr:uid="{00000000-0005-0000-0000-0000347F0000}"/>
    <cellStyle name="Currency [0] 12178" xfId="51951" hidden="1" xr:uid="{00000000-0005-0000-0000-0000357F0000}"/>
    <cellStyle name="Currency [0] 12179" xfId="22886" hidden="1" xr:uid="{00000000-0005-0000-0000-0000367F0000}"/>
    <cellStyle name="Currency [0] 12179" xfId="52273" hidden="1" xr:uid="{00000000-0005-0000-0000-0000377F0000}"/>
    <cellStyle name="Currency [0] 1218" xfId="3696" hidden="1" xr:uid="{00000000-0005-0000-0000-0000387F0000}"/>
    <cellStyle name="Currency [0] 1218" xfId="33085" hidden="1" xr:uid="{00000000-0005-0000-0000-0000397F0000}"/>
    <cellStyle name="Currency [0] 12180" xfId="22930" hidden="1" xr:uid="{00000000-0005-0000-0000-00003A7F0000}"/>
    <cellStyle name="Currency [0] 12180" xfId="52317" hidden="1" xr:uid="{00000000-0005-0000-0000-00003B7F0000}"/>
    <cellStyle name="Currency [0] 12181" xfId="22898" hidden="1" xr:uid="{00000000-0005-0000-0000-00003C7F0000}"/>
    <cellStyle name="Currency [0] 12181" xfId="52285" hidden="1" xr:uid="{00000000-0005-0000-0000-00003D7F0000}"/>
    <cellStyle name="Currency [0] 12182" xfId="22906" hidden="1" xr:uid="{00000000-0005-0000-0000-00003E7F0000}"/>
    <cellStyle name="Currency [0] 12182" xfId="52293" hidden="1" xr:uid="{00000000-0005-0000-0000-00003F7F0000}"/>
    <cellStyle name="Currency [0] 12183" xfId="22942" hidden="1" xr:uid="{00000000-0005-0000-0000-0000407F0000}"/>
    <cellStyle name="Currency [0] 12183" xfId="52329" hidden="1" xr:uid="{00000000-0005-0000-0000-0000417F0000}"/>
    <cellStyle name="Currency [0] 12184" xfId="22944" hidden="1" xr:uid="{00000000-0005-0000-0000-0000427F0000}"/>
    <cellStyle name="Currency [0] 12184" xfId="52331" hidden="1" xr:uid="{00000000-0005-0000-0000-0000437F0000}"/>
    <cellStyle name="Currency [0] 12185" xfId="22900" hidden="1" xr:uid="{00000000-0005-0000-0000-0000447F0000}"/>
    <cellStyle name="Currency [0] 12185" xfId="52287" hidden="1" xr:uid="{00000000-0005-0000-0000-0000457F0000}"/>
    <cellStyle name="Currency [0] 12186" xfId="22913" hidden="1" xr:uid="{00000000-0005-0000-0000-0000467F0000}"/>
    <cellStyle name="Currency [0] 12186" xfId="52300" hidden="1" xr:uid="{00000000-0005-0000-0000-0000477F0000}"/>
    <cellStyle name="Currency [0] 12187" xfId="22918" hidden="1" xr:uid="{00000000-0005-0000-0000-0000487F0000}"/>
    <cellStyle name="Currency [0] 12187" xfId="52305" hidden="1" xr:uid="{00000000-0005-0000-0000-0000497F0000}"/>
    <cellStyle name="Currency [0] 12188" xfId="22912" hidden="1" xr:uid="{00000000-0005-0000-0000-00004A7F0000}"/>
    <cellStyle name="Currency [0] 12188" xfId="52299" hidden="1" xr:uid="{00000000-0005-0000-0000-00004B7F0000}"/>
    <cellStyle name="Currency [0] 12189" xfId="22960" hidden="1" xr:uid="{00000000-0005-0000-0000-00004C7F0000}"/>
    <cellStyle name="Currency [0] 12189" xfId="52347" hidden="1" xr:uid="{00000000-0005-0000-0000-00004D7F0000}"/>
    <cellStyle name="Currency [0] 1219" xfId="3681" hidden="1" xr:uid="{00000000-0005-0000-0000-00004E7F0000}"/>
    <cellStyle name="Currency [0] 1219" xfId="33070" hidden="1" xr:uid="{00000000-0005-0000-0000-00004F7F0000}"/>
    <cellStyle name="Currency [0] 12190" xfId="22968" hidden="1" xr:uid="{00000000-0005-0000-0000-0000507F0000}"/>
    <cellStyle name="Currency [0] 12190" xfId="52355" hidden="1" xr:uid="{00000000-0005-0000-0000-0000517F0000}"/>
    <cellStyle name="Currency [0] 12191" xfId="22896" hidden="1" xr:uid="{00000000-0005-0000-0000-0000527F0000}"/>
    <cellStyle name="Currency [0] 12191" xfId="52283" hidden="1" xr:uid="{00000000-0005-0000-0000-0000537F0000}"/>
    <cellStyle name="Currency [0] 12192" xfId="22954" hidden="1" xr:uid="{00000000-0005-0000-0000-0000547F0000}"/>
    <cellStyle name="Currency [0] 12192" xfId="52341" hidden="1" xr:uid="{00000000-0005-0000-0000-0000557F0000}"/>
    <cellStyle name="Currency [0] 12193" xfId="22977" hidden="1" xr:uid="{00000000-0005-0000-0000-0000567F0000}"/>
    <cellStyle name="Currency [0] 12193" xfId="52364" hidden="1" xr:uid="{00000000-0005-0000-0000-0000577F0000}"/>
    <cellStyle name="Currency [0] 12194" xfId="22979" hidden="1" xr:uid="{00000000-0005-0000-0000-0000587F0000}"/>
    <cellStyle name="Currency [0] 12194" xfId="52366" hidden="1" xr:uid="{00000000-0005-0000-0000-0000597F0000}"/>
    <cellStyle name="Currency [0] 12195" xfId="22879" hidden="1" xr:uid="{00000000-0005-0000-0000-00005A7F0000}"/>
    <cellStyle name="Currency [0] 12195" xfId="52266" hidden="1" xr:uid="{00000000-0005-0000-0000-00005B7F0000}"/>
    <cellStyle name="Currency [0] 12196" xfId="22889" hidden="1" xr:uid="{00000000-0005-0000-0000-00005C7F0000}"/>
    <cellStyle name="Currency [0] 12196" xfId="52276" hidden="1" xr:uid="{00000000-0005-0000-0000-00005D7F0000}"/>
    <cellStyle name="Currency [0] 12197" xfId="22951" hidden="1" xr:uid="{00000000-0005-0000-0000-00005E7F0000}"/>
    <cellStyle name="Currency [0] 12197" xfId="52338" hidden="1" xr:uid="{00000000-0005-0000-0000-00005F7F0000}"/>
    <cellStyle name="Currency [0] 12198" xfId="22916" hidden="1" xr:uid="{00000000-0005-0000-0000-0000607F0000}"/>
    <cellStyle name="Currency [0] 12198" xfId="52303" hidden="1" xr:uid="{00000000-0005-0000-0000-0000617F0000}"/>
    <cellStyle name="Currency [0] 12199" xfId="22865" hidden="1" xr:uid="{00000000-0005-0000-0000-0000627F0000}"/>
    <cellStyle name="Currency [0] 12199" xfId="52252" hidden="1" xr:uid="{00000000-0005-0000-0000-0000637F0000}"/>
    <cellStyle name="Currency [0] 122" xfId="2542" hidden="1" xr:uid="{00000000-0005-0000-0000-0000647F0000}"/>
    <cellStyle name="Currency [0] 122" xfId="31931" hidden="1" xr:uid="{00000000-0005-0000-0000-0000657F0000}"/>
    <cellStyle name="Currency [0] 1220" xfId="3685" hidden="1" xr:uid="{00000000-0005-0000-0000-0000667F0000}"/>
    <cellStyle name="Currency [0] 1220" xfId="33074" hidden="1" xr:uid="{00000000-0005-0000-0000-0000677F0000}"/>
    <cellStyle name="Currency [0] 12200" xfId="22987" hidden="1" xr:uid="{00000000-0005-0000-0000-0000687F0000}"/>
    <cellStyle name="Currency [0] 12200" xfId="52374" hidden="1" xr:uid="{00000000-0005-0000-0000-0000697F0000}"/>
    <cellStyle name="Currency [0] 12201" xfId="22952" hidden="1" xr:uid="{00000000-0005-0000-0000-00006A7F0000}"/>
    <cellStyle name="Currency [0] 12201" xfId="52339" hidden="1" xr:uid="{00000000-0005-0000-0000-00006B7F0000}"/>
    <cellStyle name="Currency [0] 12202" xfId="22963" hidden="1" xr:uid="{00000000-0005-0000-0000-00006C7F0000}"/>
    <cellStyle name="Currency [0] 12202" xfId="52350" hidden="1" xr:uid="{00000000-0005-0000-0000-00006D7F0000}"/>
    <cellStyle name="Currency [0] 12203" xfId="22995" hidden="1" xr:uid="{00000000-0005-0000-0000-00006E7F0000}"/>
    <cellStyle name="Currency [0] 12203" xfId="52382" hidden="1" xr:uid="{00000000-0005-0000-0000-00006F7F0000}"/>
    <cellStyle name="Currency [0] 12204" xfId="22997" hidden="1" xr:uid="{00000000-0005-0000-0000-0000707F0000}"/>
    <cellStyle name="Currency [0] 12204" xfId="52384" hidden="1" xr:uid="{00000000-0005-0000-0000-0000717F0000}"/>
    <cellStyle name="Currency [0] 12205" xfId="22949" hidden="1" xr:uid="{00000000-0005-0000-0000-0000727F0000}"/>
    <cellStyle name="Currency [0] 12205" xfId="52336" hidden="1" xr:uid="{00000000-0005-0000-0000-0000737F0000}"/>
    <cellStyle name="Currency [0] 12206" xfId="22948" hidden="1" xr:uid="{00000000-0005-0000-0000-0000747F0000}"/>
    <cellStyle name="Currency [0] 12206" xfId="52335" hidden="1" xr:uid="{00000000-0005-0000-0000-0000757F0000}"/>
    <cellStyle name="Currency [0] 12207" xfId="22938" hidden="1" xr:uid="{00000000-0005-0000-0000-0000767F0000}"/>
    <cellStyle name="Currency [0] 12207" xfId="52325" hidden="1" xr:uid="{00000000-0005-0000-0000-0000777F0000}"/>
    <cellStyle name="Currency [0] 12208" xfId="22934" hidden="1" xr:uid="{00000000-0005-0000-0000-0000787F0000}"/>
    <cellStyle name="Currency [0] 12208" xfId="52321" hidden="1" xr:uid="{00000000-0005-0000-0000-0000797F0000}"/>
    <cellStyle name="Currency [0] 12209" xfId="22936" hidden="1" xr:uid="{00000000-0005-0000-0000-00007A7F0000}"/>
    <cellStyle name="Currency [0] 12209" xfId="52323" hidden="1" xr:uid="{00000000-0005-0000-0000-00007B7F0000}"/>
    <cellStyle name="Currency [0] 1221" xfId="3701" hidden="1" xr:uid="{00000000-0005-0000-0000-00007C7F0000}"/>
    <cellStyle name="Currency [0] 1221" xfId="33090" hidden="1" xr:uid="{00000000-0005-0000-0000-00007D7F0000}"/>
    <cellStyle name="Currency [0] 12210" xfId="23004" hidden="1" xr:uid="{00000000-0005-0000-0000-00007E7F0000}"/>
    <cellStyle name="Currency [0] 12210" xfId="52391" hidden="1" xr:uid="{00000000-0005-0000-0000-00007F7F0000}"/>
    <cellStyle name="Currency [0] 12211" xfId="22566" hidden="1" xr:uid="{00000000-0005-0000-0000-0000807F0000}"/>
    <cellStyle name="Currency [0] 12211" xfId="51953" hidden="1" xr:uid="{00000000-0005-0000-0000-0000817F0000}"/>
    <cellStyle name="Currency [0] 12212" xfId="22982" hidden="1" xr:uid="{00000000-0005-0000-0000-0000827F0000}"/>
    <cellStyle name="Currency [0] 12212" xfId="52369" hidden="1" xr:uid="{00000000-0005-0000-0000-0000837F0000}"/>
    <cellStyle name="Currency [0] 12213" xfId="23010" hidden="1" xr:uid="{00000000-0005-0000-0000-0000847F0000}"/>
    <cellStyle name="Currency [0] 12213" xfId="52397" hidden="1" xr:uid="{00000000-0005-0000-0000-0000857F0000}"/>
    <cellStyle name="Currency [0] 12214" xfId="23012" hidden="1" xr:uid="{00000000-0005-0000-0000-0000867F0000}"/>
    <cellStyle name="Currency [0] 12214" xfId="52399" hidden="1" xr:uid="{00000000-0005-0000-0000-0000877F0000}"/>
    <cellStyle name="Currency [0] 12215" xfId="22887" hidden="1" xr:uid="{00000000-0005-0000-0000-0000887F0000}"/>
    <cellStyle name="Currency [0] 12215" xfId="52274" hidden="1" xr:uid="{00000000-0005-0000-0000-0000897F0000}"/>
    <cellStyle name="Currency [0] 12216" xfId="22961" hidden="1" xr:uid="{00000000-0005-0000-0000-00008A7F0000}"/>
    <cellStyle name="Currency [0] 12216" xfId="52348" hidden="1" xr:uid="{00000000-0005-0000-0000-00008B7F0000}"/>
    <cellStyle name="Currency [0] 12217" xfId="22917" hidden="1" xr:uid="{00000000-0005-0000-0000-00008C7F0000}"/>
    <cellStyle name="Currency [0] 12217" xfId="52304" hidden="1" xr:uid="{00000000-0005-0000-0000-00008D7F0000}"/>
    <cellStyle name="Currency [0] 12218" xfId="22953" hidden="1" xr:uid="{00000000-0005-0000-0000-00008E7F0000}"/>
    <cellStyle name="Currency [0] 12218" xfId="52340" hidden="1" xr:uid="{00000000-0005-0000-0000-00008F7F0000}"/>
    <cellStyle name="Currency [0] 12219" xfId="22957" hidden="1" xr:uid="{00000000-0005-0000-0000-0000907F0000}"/>
    <cellStyle name="Currency [0] 12219" xfId="52344" hidden="1" xr:uid="{00000000-0005-0000-0000-0000917F0000}"/>
    <cellStyle name="Currency [0] 1222" xfId="3702" hidden="1" xr:uid="{00000000-0005-0000-0000-0000927F0000}"/>
    <cellStyle name="Currency [0] 1222" xfId="33091" hidden="1" xr:uid="{00000000-0005-0000-0000-0000937F0000}"/>
    <cellStyle name="Currency [0] 12220" xfId="23018" hidden="1" xr:uid="{00000000-0005-0000-0000-0000947F0000}"/>
    <cellStyle name="Currency [0] 12220" xfId="52405" hidden="1" xr:uid="{00000000-0005-0000-0000-0000957F0000}"/>
    <cellStyle name="Currency [0] 12221" xfId="22601" hidden="1" xr:uid="{00000000-0005-0000-0000-0000967F0000}"/>
    <cellStyle name="Currency [0] 12221" xfId="51988" hidden="1" xr:uid="{00000000-0005-0000-0000-0000977F0000}"/>
    <cellStyle name="Currency [0] 12222" xfId="23000" hidden="1" xr:uid="{00000000-0005-0000-0000-0000987F0000}"/>
    <cellStyle name="Currency [0] 12222" xfId="52387" hidden="1" xr:uid="{00000000-0005-0000-0000-0000997F0000}"/>
    <cellStyle name="Currency [0] 12223" xfId="23023" hidden="1" xr:uid="{00000000-0005-0000-0000-00009A7F0000}"/>
    <cellStyle name="Currency [0] 12223" xfId="52410" hidden="1" xr:uid="{00000000-0005-0000-0000-00009B7F0000}"/>
    <cellStyle name="Currency [0] 12224" xfId="23025" hidden="1" xr:uid="{00000000-0005-0000-0000-00009C7F0000}"/>
    <cellStyle name="Currency [0] 12224" xfId="52412" hidden="1" xr:uid="{00000000-0005-0000-0000-00009D7F0000}"/>
    <cellStyle name="Currency [0] 12225" xfId="22881" hidden="1" xr:uid="{00000000-0005-0000-0000-00009E7F0000}"/>
    <cellStyle name="Currency [0] 12225" xfId="52268" hidden="1" xr:uid="{00000000-0005-0000-0000-00009F7F0000}"/>
    <cellStyle name="Currency [0] 12226" xfId="22980" hidden="1" xr:uid="{00000000-0005-0000-0000-0000A07F0000}"/>
    <cellStyle name="Currency [0] 12226" xfId="52367" hidden="1" xr:uid="{00000000-0005-0000-0000-0000A17F0000}"/>
    <cellStyle name="Currency [0] 12227" xfId="22947" hidden="1" xr:uid="{00000000-0005-0000-0000-0000A27F0000}"/>
    <cellStyle name="Currency [0] 12227" xfId="52334" hidden="1" xr:uid="{00000000-0005-0000-0000-0000A37F0000}"/>
    <cellStyle name="Currency [0] 12228" xfId="22965" hidden="1" xr:uid="{00000000-0005-0000-0000-0000A47F0000}"/>
    <cellStyle name="Currency [0] 12228" xfId="52352" hidden="1" xr:uid="{00000000-0005-0000-0000-0000A57F0000}"/>
    <cellStyle name="Currency [0] 12229" xfId="22962" hidden="1" xr:uid="{00000000-0005-0000-0000-0000A67F0000}"/>
    <cellStyle name="Currency [0] 12229" xfId="52349" hidden="1" xr:uid="{00000000-0005-0000-0000-0000A77F0000}"/>
    <cellStyle name="Currency [0] 1223" xfId="3682" hidden="1" xr:uid="{00000000-0005-0000-0000-0000A87F0000}"/>
    <cellStyle name="Currency [0] 1223" xfId="33071" hidden="1" xr:uid="{00000000-0005-0000-0000-0000A97F0000}"/>
    <cellStyle name="Currency [0] 12230" xfId="23029" hidden="1" xr:uid="{00000000-0005-0000-0000-0000AA7F0000}"/>
    <cellStyle name="Currency [0] 12230" xfId="52416" hidden="1" xr:uid="{00000000-0005-0000-0000-0000AB7F0000}"/>
    <cellStyle name="Currency [0] 12231" xfId="22914" hidden="1" xr:uid="{00000000-0005-0000-0000-0000AC7F0000}"/>
    <cellStyle name="Currency [0] 12231" xfId="52301" hidden="1" xr:uid="{00000000-0005-0000-0000-0000AD7F0000}"/>
    <cellStyle name="Currency [0] 12232" xfId="23014" hidden="1" xr:uid="{00000000-0005-0000-0000-0000AE7F0000}"/>
    <cellStyle name="Currency [0] 12232" xfId="52401" hidden="1" xr:uid="{00000000-0005-0000-0000-0000AF7F0000}"/>
    <cellStyle name="Currency [0] 12233" xfId="23036" hidden="1" xr:uid="{00000000-0005-0000-0000-0000B07F0000}"/>
    <cellStyle name="Currency [0] 12233" xfId="52423" hidden="1" xr:uid="{00000000-0005-0000-0000-0000B17F0000}"/>
    <cellStyle name="Currency [0] 12234" xfId="23038" hidden="1" xr:uid="{00000000-0005-0000-0000-0000B27F0000}"/>
    <cellStyle name="Currency [0] 12234" xfId="52425" hidden="1" xr:uid="{00000000-0005-0000-0000-0000B37F0000}"/>
    <cellStyle name="Currency [0] 12235" xfId="22966" hidden="1" xr:uid="{00000000-0005-0000-0000-0000B47F0000}"/>
    <cellStyle name="Currency [0] 12235" xfId="52353" hidden="1" xr:uid="{00000000-0005-0000-0000-0000B57F0000}"/>
    <cellStyle name="Currency [0] 12236" xfId="22998" hidden="1" xr:uid="{00000000-0005-0000-0000-0000B67F0000}"/>
    <cellStyle name="Currency [0] 12236" xfId="52385" hidden="1" xr:uid="{00000000-0005-0000-0000-0000B77F0000}"/>
    <cellStyle name="Currency [0] 12237" xfId="22646" hidden="1" xr:uid="{00000000-0005-0000-0000-0000B87F0000}"/>
    <cellStyle name="Currency [0] 12237" xfId="52033" hidden="1" xr:uid="{00000000-0005-0000-0000-0000B97F0000}"/>
    <cellStyle name="Currency [0] 12238" xfId="22984" hidden="1" xr:uid="{00000000-0005-0000-0000-0000BA7F0000}"/>
    <cellStyle name="Currency [0] 12238" xfId="52371" hidden="1" xr:uid="{00000000-0005-0000-0000-0000BB7F0000}"/>
    <cellStyle name="Currency [0] 12239" xfId="22981" hidden="1" xr:uid="{00000000-0005-0000-0000-0000BC7F0000}"/>
    <cellStyle name="Currency [0] 12239" xfId="52368" hidden="1" xr:uid="{00000000-0005-0000-0000-0000BD7F0000}"/>
    <cellStyle name="Currency [0] 1224" xfId="3689" hidden="1" xr:uid="{00000000-0005-0000-0000-0000BE7F0000}"/>
    <cellStyle name="Currency [0] 1224" xfId="33078" hidden="1" xr:uid="{00000000-0005-0000-0000-0000BF7F0000}"/>
    <cellStyle name="Currency [0] 12240" xfId="23042" hidden="1" xr:uid="{00000000-0005-0000-0000-0000C07F0000}"/>
    <cellStyle name="Currency [0] 12240" xfId="52429" hidden="1" xr:uid="{00000000-0005-0000-0000-0000C17F0000}"/>
    <cellStyle name="Currency [0] 12241" xfId="22877" hidden="1" xr:uid="{00000000-0005-0000-0000-0000C27F0000}"/>
    <cellStyle name="Currency [0] 12241" xfId="52264" hidden="1" xr:uid="{00000000-0005-0000-0000-0000C37F0000}"/>
    <cellStyle name="Currency [0] 12242" xfId="23026" hidden="1" xr:uid="{00000000-0005-0000-0000-0000C47F0000}"/>
    <cellStyle name="Currency [0] 12242" xfId="52413" hidden="1" xr:uid="{00000000-0005-0000-0000-0000C57F0000}"/>
    <cellStyle name="Currency [0] 12243" xfId="23046" hidden="1" xr:uid="{00000000-0005-0000-0000-0000C67F0000}"/>
    <cellStyle name="Currency [0] 12243" xfId="52433" hidden="1" xr:uid="{00000000-0005-0000-0000-0000C77F0000}"/>
    <cellStyle name="Currency [0] 12244" xfId="23048" hidden="1" xr:uid="{00000000-0005-0000-0000-0000C87F0000}"/>
    <cellStyle name="Currency [0] 12244" xfId="52435" hidden="1" xr:uid="{00000000-0005-0000-0000-0000C97F0000}"/>
    <cellStyle name="Currency [0] 12245" xfId="22985" hidden="1" xr:uid="{00000000-0005-0000-0000-0000CA7F0000}"/>
    <cellStyle name="Currency [0] 12245" xfId="52372" hidden="1" xr:uid="{00000000-0005-0000-0000-0000CB7F0000}"/>
    <cellStyle name="Currency [0] 12246" xfId="23013" hidden="1" xr:uid="{00000000-0005-0000-0000-0000CC7F0000}"/>
    <cellStyle name="Currency [0] 12246" xfId="52400" hidden="1" xr:uid="{00000000-0005-0000-0000-0000CD7F0000}"/>
    <cellStyle name="Currency [0] 12247" xfId="22973" hidden="1" xr:uid="{00000000-0005-0000-0000-0000CE7F0000}"/>
    <cellStyle name="Currency [0] 12247" xfId="52360" hidden="1" xr:uid="{00000000-0005-0000-0000-0000CF7F0000}"/>
    <cellStyle name="Currency [0] 12248" xfId="23002" hidden="1" xr:uid="{00000000-0005-0000-0000-0000D07F0000}"/>
    <cellStyle name="Currency [0] 12248" xfId="52389" hidden="1" xr:uid="{00000000-0005-0000-0000-0000D17F0000}"/>
    <cellStyle name="Currency [0] 12249" xfId="22999" hidden="1" xr:uid="{00000000-0005-0000-0000-0000D27F0000}"/>
    <cellStyle name="Currency [0] 12249" xfId="52386" hidden="1" xr:uid="{00000000-0005-0000-0000-0000D37F0000}"/>
    <cellStyle name="Currency [0] 1225" xfId="3693" hidden="1" xr:uid="{00000000-0005-0000-0000-0000D47F0000}"/>
    <cellStyle name="Currency [0] 1225" xfId="33082" hidden="1" xr:uid="{00000000-0005-0000-0000-0000D57F0000}"/>
    <cellStyle name="Currency [0] 12250" xfId="23052" hidden="1" xr:uid="{00000000-0005-0000-0000-0000D67F0000}"/>
    <cellStyle name="Currency [0] 12250" xfId="52439" hidden="1" xr:uid="{00000000-0005-0000-0000-0000D77F0000}"/>
    <cellStyle name="Currency [0] 12251" xfId="22880" hidden="1" xr:uid="{00000000-0005-0000-0000-0000D87F0000}"/>
    <cellStyle name="Currency [0] 12251" xfId="52267" hidden="1" xr:uid="{00000000-0005-0000-0000-0000D97F0000}"/>
    <cellStyle name="Currency [0] 12252" xfId="23039" hidden="1" xr:uid="{00000000-0005-0000-0000-0000DA7F0000}"/>
    <cellStyle name="Currency [0] 12252" xfId="52426" hidden="1" xr:uid="{00000000-0005-0000-0000-0000DB7F0000}"/>
    <cellStyle name="Currency [0] 12253" xfId="23056" hidden="1" xr:uid="{00000000-0005-0000-0000-0000DC7F0000}"/>
    <cellStyle name="Currency [0] 12253" xfId="52443" hidden="1" xr:uid="{00000000-0005-0000-0000-0000DD7F0000}"/>
    <cellStyle name="Currency [0] 12254" xfId="23058" hidden="1" xr:uid="{00000000-0005-0000-0000-0000DE7F0000}"/>
    <cellStyle name="Currency [0] 12254" xfId="52445" hidden="1" xr:uid="{00000000-0005-0000-0000-0000DF7F0000}"/>
    <cellStyle name="Currency [0] 12255" xfId="22939" hidden="1" xr:uid="{00000000-0005-0000-0000-0000E07F0000}"/>
    <cellStyle name="Currency [0] 12255" xfId="52326" hidden="1" xr:uid="{00000000-0005-0000-0000-0000E17F0000}"/>
    <cellStyle name="Currency [0] 12256" xfId="22975" hidden="1" xr:uid="{00000000-0005-0000-0000-0000E27F0000}"/>
    <cellStyle name="Currency [0] 12256" xfId="52362" hidden="1" xr:uid="{00000000-0005-0000-0000-0000E37F0000}"/>
    <cellStyle name="Currency [0] 12257" xfId="23044" hidden="1" xr:uid="{00000000-0005-0000-0000-0000E47F0000}"/>
    <cellStyle name="Currency [0] 12257" xfId="52431" hidden="1" xr:uid="{00000000-0005-0000-0000-0000E57F0000}"/>
    <cellStyle name="Currency [0] 12258" xfId="23032" hidden="1" xr:uid="{00000000-0005-0000-0000-0000E67F0000}"/>
    <cellStyle name="Currency [0] 12258" xfId="52419" hidden="1" xr:uid="{00000000-0005-0000-0000-0000E77F0000}"/>
    <cellStyle name="Currency [0] 12259" xfId="23049" hidden="1" xr:uid="{00000000-0005-0000-0000-0000E87F0000}"/>
    <cellStyle name="Currency [0] 12259" xfId="52436" hidden="1" xr:uid="{00000000-0005-0000-0000-0000E97F0000}"/>
    <cellStyle name="Currency [0] 1226" xfId="3688" hidden="1" xr:uid="{00000000-0005-0000-0000-0000EA7F0000}"/>
    <cellStyle name="Currency [0] 1226" xfId="33077" hidden="1" xr:uid="{00000000-0005-0000-0000-0000EB7F0000}"/>
    <cellStyle name="Currency [0] 12260" xfId="23060" hidden="1" xr:uid="{00000000-0005-0000-0000-0000EC7F0000}"/>
    <cellStyle name="Currency [0] 12260" xfId="52447" hidden="1" xr:uid="{00000000-0005-0000-0000-0000ED7F0000}"/>
    <cellStyle name="Currency [0] 12261" xfId="22908" hidden="1" xr:uid="{00000000-0005-0000-0000-0000EE7F0000}"/>
    <cellStyle name="Currency [0] 12261" xfId="52295" hidden="1" xr:uid="{00000000-0005-0000-0000-0000EF7F0000}"/>
    <cellStyle name="Currency [0] 12262" xfId="22972" hidden="1" xr:uid="{00000000-0005-0000-0000-0000F07F0000}"/>
    <cellStyle name="Currency [0] 12262" xfId="52359" hidden="1" xr:uid="{00000000-0005-0000-0000-0000F17F0000}"/>
    <cellStyle name="Currency [0] 12263" xfId="23064" hidden="1" xr:uid="{00000000-0005-0000-0000-0000F27F0000}"/>
    <cellStyle name="Currency [0] 12263" xfId="52451" hidden="1" xr:uid="{00000000-0005-0000-0000-0000F37F0000}"/>
    <cellStyle name="Currency [0] 12264" xfId="23066" hidden="1" xr:uid="{00000000-0005-0000-0000-0000F47F0000}"/>
    <cellStyle name="Currency [0] 12264" xfId="52453" hidden="1" xr:uid="{00000000-0005-0000-0000-0000F57F0000}"/>
    <cellStyle name="Currency [0] 12265" xfId="23021" hidden="1" xr:uid="{00000000-0005-0000-0000-0000F67F0000}"/>
    <cellStyle name="Currency [0] 12265" xfId="52408" hidden="1" xr:uid="{00000000-0005-0000-0000-0000F77F0000}"/>
    <cellStyle name="Currency [0] 12266" xfId="23033" hidden="1" xr:uid="{00000000-0005-0000-0000-0000F87F0000}"/>
    <cellStyle name="Currency [0] 12266" xfId="52420" hidden="1" xr:uid="{00000000-0005-0000-0000-0000F97F0000}"/>
    <cellStyle name="Currency [0] 12267" xfId="23061" hidden="1" xr:uid="{00000000-0005-0000-0000-0000FA7F0000}"/>
    <cellStyle name="Currency [0] 12267" xfId="52448" hidden="1" xr:uid="{00000000-0005-0000-0000-0000FB7F0000}"/>
    <cellStyle name="Currency [0] 12268" xfId="23034" hidden="1" xr:uid="{00000000-0005-0000-0000-0000FC7F0000}"/>
    <cellStyle name="Currency [0] 12268" xfId="52421" hidden="1" xr:uid="{00000000-0005-0000-0000-0000FD7F0000}"/>
    <cellStyle name="Currency [0] 12269" xfId="23067" hidden="1" xr:uid="{00000000-0005-0000-0000-0000FE7F0000}"/>
    <cellStyle name="Currency [0] 12269" xfId="52454" hidden="1" xr:uid="{00000000-0005-0000-0000-0000FF7F0000}"/>
    <cellStyle name="Currency [0] 1227" xfId="3711" hidden="1" xr:uid="{00000000-0005-0000-0000-000000800000}"/>
    <cellStyle name="Currency [0] 1227" xfId="33100" hidden="1" xr:uid="{00000000-0005-0000-0000-000001800000}"/>
    <cellStyle name="Currency [0] 12270" xfId="23069" hidden="1" xr:uid="{00000000-0005-0000-0000-000002800000}"/>
    <cellStyle name="Currency [0] 12270" xfId="52456" hidden="1" xr:uid="{00000000-0005-0000-0000-000003800000}"/>
    <cellStyle name="Currency [0] 12271" xfId="23062" hidden="1" xr:uid="{00000000-0005-0000-0000-000004800000}"/>
    <cellStyle name="Currency [0] 12271" xfId="52449" hidden="1" xr:uid="{00000000-0005-0000-0000-000005800000}"/>
    <cellStyle name="Currency [0] 12272" xfId="23008" hidden="1" xr:uid="{00000000-0005-0000-0000-000006800000}"/>
    <cellStyle name="Currency [0] 12272" xfId="52395" hidden="1" xr:uid="{00000000-0005-0000-0000-000007800000}"/>
    <cellStyle name="Currency [0] 12273" xfId="23071" hidden="1" xr:uid="{00000000-0005-0000-0000-000008800000}"/>
    <cellStyle name="Currency [0] 12273" xfId="52458" hidden="1" xr:uid="{00000000-0005-0000-0000-000009800000}"/>
    <cellStyle name="Currency [0] 12274" xfId="23073" hidden="1" xr:uid="{00000000-0005-0000-0000-00000A800000}"/>
    <cellStyle name="Currency [0] 12274" xfId="52460" hidden="1" xr:uid="{00000000-0005-0000-0000-00000B800000}"/>
    <cellStyle name="Currency [0] 12275" xfId="22585" hidden="1" xr:uid="{00000000-0005-0000-0000-00000C800000}"/>
    <cellStyle name="Currency [0] 12275" xfId="51972" hidden="1" xr:uid="{00000000-0005-0000-0000-00000D800000}"/>
    <cellStyle name="Currency [0] 12276" xfId="22563" hidden="1" xr:uid="{00000000-0005-0000-0000-00000E800000}"/>
    <cellStyle name="Currency [0] 12276" xfId="51950" hidden="1" xr:uid="{00000000-0005-0000-0000-00000F800000}"/>
    <cellStyle name="Currency [0] 12277" xfId="23079" hidden="1" xr:uid="{00000000-0005-0000-0000-000010800000}"/>
    <cellStyle name="Currency [0] 12277" xfId="52466" hidden="1" xr:uid="{00000000-0005-0000-0000-000011800000}"/>
    <cellStyle name="Currency [0] 12278" xfId="23085" hidden="1" xr:uid="{00000000-0005-0000-0000-000012800000}"/>
    <cellStyle name="Currency [0] 12278" xfId="52472" hidden="1" xr:uid="{00000000-0005-0000-0000-000013800000}"/>
    <cellStyle name="Currency [0] 12279" xfId="23087" hidden="1" xr:uid="{00000000-0005-0000-0000-000014800000}"/>
    <cellStyle name="Currency [0] 12279" xfId="52474" hidden="1" xr:uid="{00000000-0005-0000-0000-000015800000}"/>
    <cellStyle name="Currency [0] 1228" xfId="3717" hidden="1" xr:uid="{00000000-0005-0000-0000-000016800000}"/>
    <cellStyle name="Currency [0] 1228" xfId="33106" hidden="1" xr:uid="{00000000-0005-0000-0000-000017800000}"/>
    <cellStyle name="Currency [0] 12280" xfId="22580" hidden="1" xr:uid="{00000000-0005-0000-0000-000018800000}"/>
    <cellStyle name="Currency [0] 12280" xfId="51967" hidden="1" xr:uid="{00000000-0005-0000-0000-000019800000}"/>
    <cellStyle name="Currency [0] 12281" xfId="23081" hidden="1" xr:uid="{00000000-0005-0000-0000-00001A800000}"/>
    <cellStyle name="Currency [0] 12281" xfId="52468" hidden="1" xr:uid="{00000000-0005-0000-0000-00001B800000}"/>
    <cellStyle name="Currency [0] 12282" xfId="23089" hidden="1" xr:uid="{00000000-0005-0000-0000-00001C800000}"/>
    <cellStyle name="Currency [0] 12282" xfId="52476" hidden="1" xr:uid="{00000000-0005-0000-0000-00001D800000}"/>
    <cellStyle name="Currency [0] 12283" xfId="23091" hidden="1" xr:uid="{00000000-0005-0000-0000-00001E800000}"/>
    <cellStyle name="Currency [0] 12283" xfId="52478" hidden="1" xr:uid="{00000000-0005-0000-0000-00001F800000}"/>
    <cellStyle name="Currency [0] 12284" xfId="23080" hidden="1" xr:uid="{00000000-0005-0000-0000-000020800000}"/>
    <cellStyle name="Currency [0] 12284" xfId="52467" hidden="1" xr:uid="{00000000-0005-0000-0000-000021800000}"/>
    <cellStyle name="Currency [0] 12285" xfId="22586" hidden="1" xr:uid="{00000000-0005-0000-0000-000022800000}"/>
    <cellStyle name="Currency [0] 12285" xfId="51973" hidden="1" xr:uid="{00000000-0005-0000-0000-000023800000}"/>
    <cellStyle name="Currency [0] 12286" xfId="23102" hidden="1" xr:uid="{00000000-0005-0000-0000-000024800000}"/>
    <cellStyle name="Currency [0] 12286" xfId="52489" hidden="1" xr:uid="{00000000-0005-0000-0000-000025800000}"/>
    <cellStyle name="Currency [0] 12287" xfId="23111" hidden="1" xr:uid="{00000000-0005-0000-0000-000026800000}"/>
    <cellStyle name="Currency [0] 12287" xfId="52498" hidden="1" xr:uid="{00000000-0005-0000-0000-000027800000}"/>
    <cellStyle name="Currency [0] 12288" xfId="23122" hidden="1" xr:uid="{00000000-0005-0000-0000-000028800000}"/>
    <cellStyle name="Currency [0] 12288" xfId="52509" hidden="1" xr:uid="{00000000-0005-0000-0000-000029800000}"/>
    <cellStyle name="Currency [0] 12289" xfId="23128" hidden="1" xr:uid="{00000000-0005-0000-0000-00002A800000}"/>
    <cellStyle name="Currency [0] 12289" xfId="52515" hidden="1" xr:uid="{00000000-0005-0000-0000-00002B800000}"/>
    <cellStyle name="Currency [0] 1229" xfId="3679" hidden="1" xr:uid="{00000000-0005-0000-0000-00002C800000}"/>
    <cellStyle name="Currency [0] 1229" xfId="33068" hidden="1" xr:uid="{00000000-0005-0000-0000-00002D800000}"/>
    <cellStyle name="Currency [0] 12290" xfId="23100" hidden="1" xr:uid="{00000000-0005-0000-0000-00002E800000}"/>
    <cellStyle name="Currency [0] 12290" xfId="52487" hidden="1" xr:uid="{00000000-0005-0000-0000-00002F800000}"/>
    <cellStyle name="Currency [0] 12291" xfId="23118" hidden="1" xr:uid="{00000000-0005-0000-0000-000030800000}"/>
    <cellStyle name="Currency [0] 12291" xfId="52505" hidden="1" xr:uid="{00000000-0005-0000-0000-000031800000}"/>
    <cellStyle name="Currency [0] 12292" xfId="23140" hidden="1" xr:uid="{00000000-0005-0000-0000-000032800000}"/>
    <cellStyle name="Currency [0] 12292" xfId="52527" hidden="1" xr:uid="{00000000-0005-0000-0000-000033800000}"/>
    <cellStyle name="Currency [0] 12293" xfId="23142" hidden="1" xr:uid="{00000000-0005-0000-0000-000034800000}"/>
    <cellStyle name="Currency [0] 12293" xfId="52529" hidden="1" xr:uid="{00000000-0005-0000-0000-000035800000}"/>
    <cellStyle name="Currency [0] 12294" xfId="23076" hidden="1" xr:uid="{00000000-0005-0000-0000-000036800000}"/>
    <cellStyle name="Currency [0] 12294" xfId="52463" hidden="1" xr:uid="{00000000-0005-0000-0000-000037800000}"/>
    <cellStyle name="Currency [0] 12295" xfId="22590" hidden="1" xr:uid="{00000000-0005-0000-0000-000038800000}"/>
    <cellStyle name="Currency [0] 12295" xfId="51977" hidden="1" xr:uid="{00000000-0005-0000-0000-000039800000}"/>
    <cellStyle name="Currency [0] 12296" xfId="23114" hidden="1" xr:uid="{00000000-0005-0000-0000-00003A800000}"/>
    <cellStyle name="Currency [0] 12296" xfId="52501" hidden="1" xr:uid="{00000000-0005-0000-0000-00003B800000}"/>
    <cellStyle name="Currency [0] 12297" xfId="22606" hidden="1" xr:uid="{00000000-0005-0000-0000-00003C800000}"/>
    <cellStyle name="Currency [0] 12297" xfId="51993" hidden="1" xr:uid="{00000000-0005-0000-0000-00003D800000}"/>
    <cellStyle name="Currency [0] 12298" xfId="23103" hidden="1" xr:uid="{00000000-0005-0000-0000-00003E800000}"/>
    <cellStyle name="Currency [0] 12298" xfId="52490" hidden="1" xr:uid="{00000000-0005-0000-0000-00003F800000}"/>
    <cellStyle name="Currency [0] 12299" xfId="23147" hidden="1" xr:uid="{00000000-0005-0000-0000-000040800000}"/>
    <cellStyle name="Currency [0] 12299" xfId="52534" hidden="1" xr:uid="{00000000-0005-0000-0000-000041800000}"/>
    <cellStyle name="Currency [0] 123" xfId="2545" hidden="1" xr:uid="{00000000-0005-0000-0000-000042800000}"/>
    <cellStyle name="Currency [0] 123" xfId="31934" hidden="1" xr:uid="{00000000-0005-0000-0000-000043800000}"/>
    <cellStyle name="Currency [0] 1230" xfId="3709" hidden="1" xr:uid="{00000000-0005-0000-0000-000044800000}"/>
    <cellStyle name="Currency [0] 1230" xfId="33098" hidden="1" xr:uid="{00000000-0005-0000-0000-000045800000}"/>
    <cellStyle name="Currency [0] 12300" xfId="23115" hidden="1" xr:uid="{00000000-0005-0000-0000-000046800000}"/>
    <cellStyle name="Currency [0] 12300" xfId="52502" hidden="1" xr:uid="{00000000-0005-0000-0000-000047800000}"/>
    <cellStyle name="Currency [0] 12301" xfId="23123" hidden="1" xr:uid="{00000000-0005-0000-0000-000048800000}"/>
    <cellStyle name="Currency [0] 12301" xfId="52510" hidden="1" xr:uid="{00000000-0005-0000-0000-000049800000}"/>
    <cellStyle name="Currency [0] 12302" xfId="23159" hidden="1" xr:uid="{00000000-0005-0000-0000-00004A800000}"/>
    <cellStyle name="Currency [0] 12302" xfId="52546" hidden="1" xr:uid="{00000000-0005-0000-0000-00004B800000}"/>
    <cellStyle name="Currency [0] 12303" xfId="23161" hidden="1" xr:uid="{00000000-0005-0000-0000-00004C800000}"/>
    <cellStyle name="Currency [0] 12303" xfId="52548" hidden="1" xr:uid="{00000000-0005-0000-0000-00004D800000}"/>
    <cellStyle name="Currency [0] 12304" xfId="23117" hidden="1" xr:uid="{00000000-0005-0000-0000-00004E800000}"/>
    <cellStyle name="Currency [0] 12304" xfId="52504" hidden="1" xr:uid="{00000000-0005-0000-0000-00004F800000}"/>
    <cellStyle name="Currency [0] 12305" xfId="23130" hidden="1" xr:uid="{00000000-0005-0000-0000-000050800000}"/>
    <cellStyle name="Currency [0] 12305" xfId="52517" hidden="1" xr:uid="{00000000-0005-0000-0000-000051800000}"/>
    <cellStyle name="Currency [0] 12306" xfId="23135" hidden="1" xr:uid="{00000000-0005-0000-0000-000052800000}"/>
    <cellStyle name="Currency [0] 12306" xfId="52522" hidden="1" xr:uid="{00000000-0005-0000-0000-000053800000}"/>
    <cellStyle name="Currency [0] 12307" xfId="23129" hidden="1" xr:uid="{00000000-0005-0000-0000-000054800000}"/>
    <cellStyle name="Currency [0] 12307" xfId="52516" hidden="1" xr:uid="{00000000-0005-0000-0000-000055800000}"/>
    <cellStyle name="Currency [0] 12308" xfId="23177" hidden="1" xr:uid="{00000000-0005-0000-0000-000056800000}"/>
    <cellStyle name="Currency [0] 12308" xfId="52564" hidden="1" xr:uid="{00000000-0005-0000-0000-000057800000}"/>
    <cellStyle name="Currency [0] 12309" xfId="23185" hidden="1" xr:uid="{00000000-0005-0000-0000-000058800000}"/>
    <cellStyle name="Currency [0] 12309" xfId="52572" hidden="1" xr:uid="{00000000-0005-0000-0000-000059800000}"/>
    <cellStyle name="Currency [0] 1231" xfId="3721" hidden="1" xr:uid="{00000000-0005-0000-0000-00005A800000}"/>
    <cellStyle name="Currency [0] 1231" xfId="33110" hidden="1" xr:uid="{00000000-0005-0000-0000-00005B800000}"/>
    <cellStyle name="Currency [0] 12310" xfId="23113" hidden="1" xr:uid="{00000000-0005-0000-0000-00005C800000}"/>
    <cellStyle name="Currency [0] 12310" xfId="52500" hidden="1" xr:uid="{00000000-0005-0000-0000-00005D800000}"/>
    <cellStyle name="Currency [0] 12311" xfId="23171" hidden="1" xr:uid="{00000000-0005-0000-0000-00005E800000}"/>
    <cellStyle name="Currency [0] 12311" xfId="52558" hidden="1" xr:uid="{00000000-0005-0000-0000-00005F800000}"/>
    <cellStyle name="Currency [0] 12312" xfId="23194" hidden="1" xr:uid="{00000000-0005-0000-0000-000060800000}"/>
    <cellStyle name="Currency [0] 12312" xfId="52581" hidden="1" xr:uid="{00000000-0005-0000-0000-000061800000}"/>
    <cellStyle name="Currency [0] 12313" xfId="23196" hidden="1" xr:uid="{00000000-0005-0000-0000-000062800000}"/>
    <cellStyle name="Currency [0] 12313" xfId="52583" hidden="1" xr:uid="{00000000-0005-0000-0000-000063800000}"/>
    <cellStyle name="Currency [0] 12314" xfId="23096" hidden="1" xr:uid="{00000000-0005-0000-0000-000064800000}"/>
    <cellStyle name="Currency [0] 12314" xfId="52483" hidden="1" xr:uid="{00000000-0005-0000-0000-000065800000}"/>
    <cellStyle name="Currency [0] 12315" xfId="23106" hidden="1" xr:uid="{00000000-0005-0000-0000-000066800000}"/>
    <cellStyle name="Currency [0] 12315" xfId="52493" hidden="1" xr:uid="{00000000-0005-0000-0000-000067800000}"/>
    <cellStyle name="Currency [0] 12316" xfId="23168" hidden="1" xr:uid="{00000000-0005-0000-0000-000068800000}"/>
    <cellStyle name="Currency [0] 12316" xfId="52555" hidden="1" xr:uid="{00000000-0005-0000-0000-000069800000}"/>
    <cellStyle name="Currency [0] 12317" xfId="23133" hidden="1" xr:uid="{00000000-0005-0000-0000-00006A800000}"/>
    <cellStyle name="Currency [0] 12317" xfId="52520" hidden="1" xr:uid="{00000000-0005-0000-0000-00006B800000}"/>
    <cellStyle name="Currency [0] 12318" xfId="23083" hidden="1" xr:uid="{00000000-0005-0000-0000-00006C800000}"/>
    <cellStyle name="Currency [0] 12318" xfId="52470" hidden="1" xr:uid="{00000000-0005-0000-0000-00006D800000}"/>
    <cellStyle name="Currency [0] 12319" xfId="23204" hidden="1" xr:uid="{00000000-0005-0000-0000-00006E800000}"/>
    <cellStyle name="Currency [0] 12319" xfId="52591" hidden="1" xr:uid="{00000000-0005-0000-0000-00006F800000}"/>
    <cellStyle name="Currency [0] 1232" xfId="3722" hidden="1" xr:uid="{00000000-0005-0000-0000-000070800000}"/>
    <cellStyle name="Currency [0] 1232" xfId="33111" hidden="1" xr:uid="{00000000-0005-0000-0000-000071800000}"/>
    <cellStyle name="Currency [0] 12320" xfId="23169" hidden="1" xr:uid="{00000000-0005-0000-0000-000072800000}"/>
    <cellStyle name="Currency [0] 12320" xfId="52556" hidden="1" xr:uid="{00000000-0005-0000-0000-000073800000}"/>
    <cellStyle name="Currency [0] 12321" xfId="23180" hidden="1" xr:uid="{00000000-0005-0000-0000-000074800000}"/>
    <cellStyle name="Currency [0] 12321" xfId="52567" hidden="1" xr:uid="{00000000-0005-0000-0000-000075800000}"/>
    <cellStyle name="Currency [0] 12322" xfId="23212" hidden="1" xr:uid="{00000000-0005-0000-0000-000076800000}"/>
    <cellStyle name="Currency [0] 12322" xfId="52599" hidden="1" xr:uid="{00000000-0005-0000-0000-000077800000}"/>
    <cellStyle name="Currency [0] 12323" xfId="23214" hidden="1" xr:uid="{00000000-0005-0000-0000-000078800000}"/>
    <cellStyle name="Currency [0] 12323" xfId="52601" hidden="1" xr:uid="{00000000-0005-0000-0000-000079800000}"/>
    <cellStyle name="Currency [0] 12324" xfId="23166" hidden="1" xr:uid="{00000000-0005-0000-0000-00007A800000}"/>
    <cellStyle name="Currency [0] 12324" xfId="52553" hidden="1" xr:uid="{00000000-0005-0000-0000-00007B800000}"/>
    <cellStyle name="Currency [0] 12325" xfId="23165" hidden="1" xr:uid="{00000000-0005-0000-0000-00007C800000}"/>
    <cellStyle name="Currency [0] 12325" xfId="52552" hidden="1" xr:uid="{00000000-0005-0000-0000-00007D800000}"/>
    <cellStyle name="Currency [0] 12326" xfId="23155" hidden="1" xr:uid="{00000000-0005-0000-0000-00007E800000}"/>
    <cellStyle name="Currency [0] 12326" xfId="52542" hidden="1" xr:uid="{00000000-0005-0000-0000-00007F800000}"/>
    <cellStyle name="Currency [0] 12327" xfId="23151" hidden="1" xr:uid="{00000000-0005-0000-0000-000080800000}"/>
    <cellStyle name="Currency [0] 12327" xfId="52538" hidden="1" xr:uid="{00000000-0005-0000-0000-000081800000}"/>
    <cellStyle name="Currency [0] 12328" xfId="23153" hidden="1" xr:uid="{00000000-0005-0000-0000-000082800000}"/>
    <cellStyle name="Currency [0] 12328" xfId="52540" hidden="1" xr:uid="{00000000-0005-0000-0000-000083800000}"/>
    <cellStyle name="Currency [0] 12329" xfId="23221" hidden="1" xr:uid="{00000000-0005-0000-0000-000084800000}"/>
    <cellStyle name="Currency [0] 12329" xfId="52608" hidden="1" xr:uid="{00000000-0005-0000-0000-000085800000}"/>
    <cellStyle name="Currency [0] 1233" xfId="3670" hidden="1" xr:uid="{00000000-0005-0000-0000-000086800000}"/>
    <cellStyle name="Currency [0] 1233" xfId="33059" hidden="1" xr:uid="{00000000-0005-0000-0000-000087800000}"/>
    <cellStyle name="Currency [0] 12330" xfId="22592" hidden="1" xr:uid="{00000000-0005-0000-0000-000088800000}"/>
    <cellStyle name="Currency [0] 12330" xfId="51979" hidden="1" xr:uid="{00000000-0005-0000-0000-000089800000}"/>
    <cellStyle name="Currency [0] 12331" xfId="23199" hidden="1" xr:uid="{00000000-0005-0000-0000-00008A800000}"/>
    <cellStyle name="Currency [0] 12331" xfId="52586" hidden="1" xr:uid="{00000000-0005-0000-0000-00008B800000}"/>
    <cellStyle name="Currency [0] 12332" xfId="23227" hidden="1" xr:uid="{00000000-0005-0000-0000-00008C800000}"/>
    <cellStyle name="Currency [0] 12332" xfId="52614" hidden="1" xr:uid="{00000000-0005-0000-0000-00008D800000}"/>
    <cellStyle name="Currency [0] 12333" xfId="23229" hidden="1" xr:uid="{00000000-0005-0000-0000-00008E800000}"/>
    <cellStyle name="Currency [0] 12333" xfId="52616" hidden="1" xr:uid="{00000000-0005-0000-0000-00008F800000}"/>
    <cellStyle name="Currency [0] 12334" xfId="23104" hidden="1" xr:uid="{00000000-0005-0000-0000-000090800000}"/>
    <cellStyle name="Currency [0] 12334" xfId="52491" hidden="1" xr:uid="{00000000-0005-0000-0000-000091800000}"/>
    <cellStyle name="Currency [0] 12335" xfId="23178" hidden="1" xr:uid="{00000000-0005-0000-0000-000092800000}"/>
    <cellStyle name="Currency [0] 12335" xfId="52565" hidden="1" xr:uid="{00000000-0005-0000-0000-000093800000}"/>
    <cellStyle name="Currency [0] 12336" xfId="23134" hidden="1" xr:uid="{00000000-0005-0000-0000-000094800000}"/>
    <cellStyle name="Currency [0] 12336" xfId="52521" hidden="1" xr:uid="{00000000-0005-0000-0000-000095800000}"/>
    <cellStyle name="Currency [0] 12337" xfId="23170" hidden="1" xr:uid="{00000000-0005-0000-0000-000096800000}"/>
    <cellStyle name="Currency [0] 12337" xfId="52557" hidden="1" xr:uid="{00000000-0005-0000-0000-000097800000}"/>
    <cellStyle name="Currency [0] 12338" xfId="23174" hidden="1" xr:uid="{00000000-0005-0000-0000-000098800000}"/>
    <cellStyle name="Currency [0] 12338" xfId="52561" hidden="1" xr:uid="{00000000-0005-0000-0000-000099800000}"/>
    <cellStyle name="Currency [0] 12339" xfId="23235" hidden="1" xr:uid="{00000000-0005-0000-0000-00009A800000}"/>
    <cellStyle name="Currency [0] 12339" xfId="52622" hidden="1" xr:uid="{00000000-0005-0000-0000-00009B800000}"/>
    <cellStyle name="Currency [0] 1234" xfId="3677" hidden="1" xr:uid="{00000000-0005-0000-0000-00009C800000}"/>
    <cellStyle name="Currency [0] 1234" xfId="33066" hidden="1" xr:uid="{00000000-0005-0000-0000-00009D800000}"/>
    <cellStyle name="Currency [0] 12340" xfId="22579" hidden="1" xr:uid="{00000000-0005-0000-0000-00009E800000}"/>
    <cellStyle name="Currency [0] 12340" xfId="51966" hidden="1" xr:uid="{00000000-0005-0000-0000-00009F800000}"/>
    <cellStyle name="Currency [0] 12341" xfId="23217" hidden="1" xr:uid="{00000000-0005-0000-0000-0000A0800000}"/>
    <cellStyle name="Currency [0] 12341" xfId="52604" hidden="1" xr:uid="{00000000-0005-0000-0000-0000A1800000}"/>
    <cellStyle name="Currency [0] 12342" xfId="23240" hidden="1" xr:uid="{00000000-0005-0000-0000-0000A2800000}"/>
    <cellStyle name="Currency [0] 12342" xfId="52627" hidden="1" xr:uid="{00000000-0005-0000-0000-0000A3800000}"/>
    <cellStyle name="Currency [0] 12343" xfId="23242" hidden="1" xr:uid="{00000000-0005-0000-0000-0000A4800000}"/>
    <cellStyle name="Currency [0] 12343" xfId="52629" hidden="1" xr:uid="{00000000-0005-0000-0000-0000A5800000}"/>
    <cellStyle name="Currency [0] 12344" xfId="23098" hidden="1" xr:uid="{00000000-0005-0000-0000-0000A6800000}"/>
    <cellStyle name="Currency [0] 12344" xfId="52485" hidden="1" xr:uid="{00000000-0005-0000-0000-0000A7800000}"/>
    <cellStyle name="Currency [0] 12345" xfId="23197" hidden="1" xr:uid="{00000000-0005-0000-0000-0000A8800000}"/>
    <cellStyle name="Currency [0] 12345" xfId="52584" hidden="1" xr:uid="{00000000-0005-0000-0000-0000A9800000}"/>
    <cellStyle name="Currency [0] 12346" xfId="23164" hidden="1" xr:uid="{00000000-0005-0000-0000-0000AA800000}"/>
    <cellStyle name="Currency [0] 12346" xfId="52551" hidden="1" xr:uid="{00000000-0005-0000-0000-0000AB800000}"/>
    <cellStyle name="Currency [0] 12347" xfId="23182" hidden="1" xr:uid="{00000000-0005-0000-0000-0000AC800000}"/>
    <cellStyle name="Currency [0] 12347" xfId="52569" hidden="1" xr:uid="{00000000-0005-0000-0000-0000AD800000}"/>
    <cellStyle name="Currency [0] 12348" xfId="23179" hidden="1" xr:uid="{00000000-0005-0000-0000-0000AE800000}"/>
    <cellStyle name="Currency [0] 12348" xfId="52566" hidden="1" xr:uid="{00000000-0005-0000-0000-0000AF800000}"/>
    <cellStyle name="Currency [0] 12349" xfId="23246" hidden="1" xr:uid="{00000000-0005-0000-0000-0000B0800000}"/>
    <cellStyle name="Currency [0] 12349" xfId="52633" hidden="1" xr:uid="{00000000-0005-0000-0000-0000B1800000}"/>
    <cellStyle name="Currency [0] 1235" xfId="3706" hidden="1" xr:uid="{00000000-0005-0000-0000-0000B2800000}"/>
    <cellStyle name="Currency [0] 1235" xfId="33095" hidden="1" xr:uid="{00000000-0005-0000-0000-0000B3800000}"/>
    <cellStyle name="Currency [0] 12350" xfId="23131" hidden="1" xr:uid="{00000000-0005-0000-0000-0000B4800000}"/>
    <cellStyle name="Currency [0] 12350" xfId="52518" hidden="1" xr:uid="{00000000-0005-0000-0000-0000B5800000}"/>
    <cellStyle name="Currency [0] 12351" xfId="23231" hidden="1" xr:uid="{00000000-0005-0000-0000-0000B6800000}"/>
    <cellStyle name="Currency [0] 12351" xfId="52618" hidden="1" xr:uid="{00000000-0005-0000-0000-0000B7800000}"/>
    <cellStyle name="Currency [0] 12352" xfId="23253" hidden="1" xr:uid="{00000000-0005-0000-0000-0000B8800000}"/>
    <cellStyle name="Currency [0] 12352" xfId="52640" hidden="1" xr:uid="{00000000-0005-0000-0000-0000B9800000}"/>
    <cellStyle name="Currency [0] 12353" xfId="23255" hidden="1" xr:uid="{00000000-0005-0000-0000-0000BA800000}"/>
    <cellStyle name="Currency [0] 12353" xfId="52642" hidden="1" xr:uid="{00000000-0005-0000-0000-0000BB800000}"/>
    <cellStyle name="Currency [0] 12354" xfId="23183" hidden="1" xr:uid="{00000000-0005-0000-0000-0000BC800000}"/>
    <cellStyle name="Currency [0] 12354" xfId="52570" hidden="1" xr:uid="{00000000-0005-0000-0000-0000BD800000}"/>
    <cellStyle name="Currency [0] 12355" xfId="23215" hidden="1" xr:uid="{00000000-0005-0000-0000-0000BE800000}"/>
    <cellStyle name="Currency [0] 12355" xfId="52602" hidden="1" xr:uid="{00000000-0005-0000-0000-0000BF800000}"/>
    <cellStyle name="Currency [0] 12356" xfId="22558" hidden="1" xr:uid="{00000000-0005-0000-0000-0000C0800000}"/>
    <cellStyle name="Currency [0] 12356" xfId="51945" hidden="1" xr:uid="{00000000-0005-0000-0000-0000C1800000}"/>
    <cellStyle name="Currency [0] 12357" xfId="23201" hidden="1" xr:uid="{00000000-0005-0000-0000-0000C2800000}"/>
    <cellStyle name="Currency [0] 12357" xfId="52588" hidden="1" xr:uid="{00000000-0005-0000-0000-0000C3800000}"/>
    <cellStyle name="Currency [0] 12358" xfId="23198" hidden="1" xr:uid="{00000000-0005-0000-0000-0000C4800000}"/>
    <cellStyle name="Currency [0] 12358" xfId="52585" hidden="1" xr:uid="{00000000-0005-0000-0000-0000C5800000}"/>
    <cellStyle name="Currency [0] 12359" xfId="23259" hidden="1" xr:uid="{00000000-0005-0000-0000-0000C6800000}"/>
    <cellStyle name="Currency [0] 12359" xfId="52646" hidden="1" xr:uid="{00000000-0005-0000-0000-0000C7800000}"/>
    <cellStyle name="Currency [0] 1236" xfId="3691" hidden="1" xr:uid="{00000000-0005-0000-0000-0000C8800000}"/>
    <cellStyle name="Currency [0] 1236" xfId="33080" hidden="1" xr:uid="{00000000-0005-0000-0000-0000C9800000}"/>
    <cellStyle name="Currency [0] 12360" xfId="23094" hidden="1" xr:uid="{00000000-0005-0000-0000-0000CA800000}"/>
    <cellStyle name="Currency [0] 12360" xfId="52481" hidden="1" xr:uid="{00000000-0005-0000-0000-0000CB800000}"/>
    <cellStyle name="Currency [0] 12361" xfId="23243" hidden="1" xr:uid="{00000000-0005-0000-0000-0000CC800000}"/>
    <cellStyle name="Currency [0] 12361" xfId="52630" hidden="1" xr:uid="{00000000-0005-0000-0000-0000CD800000}"/>
    <cellStyle name="Currency [0] 12362" xfId="23263" hidden="1" xr:uid="{00000000-0005-0000-0000-0000CE800000}"/>
    <cellStyle name="Currency [0] 12362" xfId="52650" hidden="1" xr:uid="{00000000-0005-0000-0000-0000CF800000}"/>
    <cellStyle name="Currency [0] 12363" xfId="23265" hidden="1" xr:uid="{00000000-0005-0000-0000-0000D0800000}"/>
    <cellStyle name="Currency [0] 12363" xfId="52652" hidden="1" xr:uid="{00000000-0005-0000-0000-0000D1800000}"/>
    <cellStyle name="Currency [0] 12364" xfId="23202" hidden="1" xr:uid="{00000000-0005-0000-0000-0000D2800000}"/>
    <cellStyle name="Currency [0] 12364" xfId="52589" hidden="1" xr:uid="{00000000-0005-0000-0000-0000D3800000}"/>
    <cellStyle name="Currency [0] 12365" xfId="23230" hidden="1" xr:uid="{00000000-0005-0000-0000-0000D4800000}"/>
    <cellStyle name="Currency [0] 12365" xfId="52617" hidden="1" xr:uid="{00000000-0005-0000-0000-0000D5800000}"/>
    <cellStyle name="Currency [0] 12366" xfId="23190" hidden="1" xr:uid="{00000000-0005-0000-0000-0000D6800000}"/>
    <cellStyle name="Currency [0] 12366" xfId="52577" hidden="1" xr:uid="{00000000-0005-0000-0000-0000D7800000}"/>
    <cellStyle name="Currency [0] 12367" xfId="23219" hidden="1" xr:uid="{00000000-0005-0000-0000-0000D8800000}"/>
    <cellStyle name="Currency [0] 12367" xfId="52606" hidden="1" xr:uid="{00000000-0005-0000-0000-0000D9800000}"/>
    <cellStyle name="Currency [0] 12368" xfId="23216" hidden="1" xr:uid="{00000000-0005-0000-0000-0000DA800000}"/>
    <cellStyle name="Currency [0] 12368" xfId="52603" hidden="1" xr:uid="{00000000-0005-0000-0000-0000DB800000}"/>
    <cellStyle name="Currency [0] 12369" xfId="23269" hidden="1" xr:uid="{00000000-0005-0000-0000-0000DC800000}"/>
    <cellStyle name="Currency [0] 12369" xfId="52656" hidden="1" xr:uid="{00000000-0005-0000-0000-0000DD800000}"/>
    <cellStyle name="Currency [0] 1237" xfId="3663" hidden="1" xr:uid="{00000000-0005-0000-0000-0000DE800000}"/>
    <cellStyle name="Currency [0] 1237" xfId="33052" hidden="1" xr:uid="{00000000-0005-0000-0000-0000DF800000}"/>
    <cellStyle name="Currency [0] 12370" xfId="23097" hidden="1" xr:uid="{00000000-0005-0000-0000-0000E0800000}"/>
    <cellStyle name="Currency [0] 12370" xfId="52484" hidden="1" xr:uid="{00000000-0005-0000-0000-0000E1800000}"/>
    <cellStyle name="Currency [0] 12371" xfId="23256" hidden="1" xr:uid="{00000000-0005-0000-0000-0000E2800000}"/>
    <cellStyle name="Currency [0] 12371" xfId="52643" hidden="1" xr:uid="{00000000-0005-0000-0000-0000E3800000}"/>
    <cellStyle name="Currency [0] 12372" xfId="23273" hidden="1" xr:uid="{00000000-0005-0000-0000-0000E4800000}"/>
    <cellStyle name="Currency [0] 12372" xfId="52660" hidden="1" xr:uid="{00000000-0005-0000-0000-0000E5800000}"/>
    <cellStyle name="Currency [0] 12373" xfId="23275" hidden="1" xr:uid="{00000000-0005-0000-0000-0000E6800000}"/>
    <cellStyle name="Currency [0] 12373" xfId="52662" hidden="1" xr:uid="{00000000-0005-0000-0000-0000E7800000}"/>
    <cellStyle name="Currency [0] 12374" xfId="23156" hidden="1" xr:uid="{00000000-0005-0000-0000-0000E8800000}"/>
    <cellStyle name="Currency [0] 12374" xfId="52543" hidden="1" xr:uid="{00000000-0005-0000-0000-0000E9800000}"/>
    <cellStyle name="Currency [0] 12375" xfId="23192" hidden="1" xr:uid="{00000000-0005-0000-0000-0000EA800000}"/>
    <cellStyle name="Currency [0] 12375" xfId="52579" hidden="1" xr:uid="{00000000-0005-0000-0000-0000EB800000}"/>
    <cellStyle name="Currency [0] 12376" xfId="23261" hidden="1" xr:uid="{00000000-0005-0000-0000-0000EC800000}"/>
    <cellStyle name="Currency [0] 12376" xfId="52648" hidden="1" xr:uid="{00000000-0005-0000-0000-0000ED800000}"/>
    <cellStyle name="Currency [0] 12377" xfId="23249" hidden="1" xr:uid="{00000000-0005-0000-0000-0000EE800000}"/>
    <cellStyle name="Currency [0] 12377" xfId="52636" hidden="1" xr:uid="{00000000-0005-0000-0000-0000EF800000}"/>
    <cellStyle name="Currency [0] 12378" xfId="23266" hidden="1" xr:uid="{00000000-0005-0000-0000-0000F0800000}"/>
    <cellStyle name="Currency [0] 12378" xfId="52653" hidden="1" xr:uid="{00000000-0005-0000-0000-0000F1800000}"/>
    <cellStyle name="Currency [0] 12379" xfId="23277" hidden="1" xr:uid="{00000000-0005-0000-0000-0000F2800000}"/>
    <cellStyle name="Currency [0] 12379" xfId="52664" hidden="1" xr:uid="{00000000-0005-0000-0000-0000F3800000}"/>
    <cellStyle name="Currency [0] 1238" xfId="3728" hidden="1" xr:uid="{00000000-0005-0000-0000-0000F4800000}"/>
    <cellStyle name="Currency [0] 1238" xfId="33117" hidden="1" xr:uid="{00000000-0005-0000-0000-0000F5800000}"/>
    <cellStyle name="Currency [0] 12380" xfId="23125" hidden="1" xr:uid="{00000000-0005-0000-0000-0000F6800000}"/>
    <cellStyle name="Currency [0] 12380" xfId="52512" hidden="1" xr:uid="{00000000-0005-0000-0000-0000F7800000}"/>
    <cellStyle name="Currency [0] 12381" xfId="23189" hidden="1" xr:uid="{00000000-0005-0000-0000-0000F8800000}"/>
    <cellStyle name="Currency [0] 12381" xfId="52576" hidden="1" xr:uid="{00000000-0005-0000-0000-0000F9800000}"/>
    <cellStyle name="Currency [0] 12382" xfId="23281" hidden="1" xr:uid="{00000000-0005-0000-0000-0000FA800000}"/>
    <cellStyle name="Currency [0] 12382" xfId="52668" hidden="1" xr:uid="{00000000-0005-0000-0000-0000FB800000}"/>
    <cellStyle name="Currency [0] 12383" xfId="23283" hidden="1" xr:uid="{00000000-0005-0000-0000-0000FC800000}"/>
    <cellStyle name="Currency [0] 12383" xfId="52670" hidden="1" xr:uid="{00000000-0005-0000-0000-0000FD800000}"/>
    <cellStyle name="Currency [0] 12384" xfId="23238" hidden="1" xr:uid="{00000000-0005-0000-0000-0000FE800000}"/>
    <cellStyle name="Currency [0] 12384" xfId="52625" hidden="1" xr:uid="{00000000-0005-0000-0000-0000FF800000}"/>
    <cellStyle name="Currency [0] 12385" xfId="23250" hidden="1" xr:uid="{00000000-0005-0000-0000-000000810000}"/>
    <cellStyle name="Currency [0] 12385" xfId="52637" hidden="1" xr:uid="{00000000-0005-0000-0000-000001810000}"/>
    <cellStyle name="Currency [0] 12386" xfId="23278" hidden="1" xr:uid="{00000000-0005-0000-0000-000002810000}"/>
    <cellStyle name="Currency [0] 12386" xfId="52665" hidden="1" xr:uid="{00000000-0005-0000-0000-000003810000}"/>
    <cellStyle name="Currency [0] 12387" xfId="23251" hidden="1" xr:uid="{00000000-0005-0000-0000-000004810000}"/>
    <cellStyle name="Currency [0] 12387" xfId="52638" hidden="1" xr:uid="{00000000-0005-0000-0000-000005810000}"/>
    <cellStyle name="Currency [0] 12388" xfId="23284" hidden="1" xr:uid="{00000000-0005-0000-0000-000006810000}"/>
    <cellStyle name="Currency [0] 12388" xfId="52671" hidden="1" xr:uid="{00000000-0005-0000-0000-000007810000}"/>
    <cellStyle name="Currency [0] 12389" xfId="23286" hidden="1" xr:uid="{00000000-0005-0000-0000-000008810000}"/>
    <cellStyle name="Currency [0] 12389" xfId="52673" hidden="1" xr:uid="{00000000-0005-0000-0000-000009810000}"/>
    <cellStyle name="Currency [0] 1239" xfId="3707" hidden="1" xr:uid="{00000000-0005-0000-0000-00000A810000}"/>
    <cellStyle name="Currency [0] 1239" xfId="33096" hidden="1" xr:uid="{00000000-0005-0000-0000-00000B810000}"/>
    <cellStyle name="Currency [0] 12390" xfId="23279" hidden="1" xr:uid="{00000000-0005-0000-0000-00000C810000}"/>
    <cellStyle name="Currency [0] 12390" xfId="52666" hidden="1" xr:uid="{00000000-0005-0000-0000-00000D810000}"/>
    <cellStyle name="Currency [0] 12391" xfId="23225" hidden="1" xr:uid="{00000000-0005-0000-0000-00000E810000}"/>
    <cellStyle name="Currency [0] 12391" xfId="52612" hidden="1" xr:uid="{00000000-0005-0000-0000-00000F810000}"/>
    <cellStyle name="Currency [0] 12392" xfId="23288" hidden="1" xr:uid="{00000000-0005-0000-0000-000010810000}"/>
    <cellStyle name="Currency [0] 12392" xfId="52675" hidden="1" xr:uid="{00000000-0005-0000-0000-000011810000}"/>
    <cellStyle name="Currency [0] 12393" xfId="23290" hidden="1" xr:uid="{00000000-0005-0000-0000-000012810000}"/>
    <cellStyle name="Currency [0] 12393" xfId="52677" hidden="1" xr:uid="{00000000-0005-0000-0000-000013810000}"/>
    <cellStyle name="Currency [0] 12394" xfId="22652" hidden="1" xr:uid="{00000000-0005-0000-0000-000014810000}"/>
    <cellStyle name="Currency [0] 12394" xfId="52039" hidden="1" xr:uid="{00000000-0005-0000-0000-000015810000}"/>
    <cellStyle name="Currency [0] 12395" xfId="22593" hidden="1" xr:uid="{00000000-0005-0000-0000-000016810000}"/>
    <cellStyle name="Currency [0] 12395" xfId="51980" hidden="1" xr:uid="{00000000-0005-0000-0000-000017810000}"/>
    <cellStyle name="Currency [0] 12396" xfId="23296" hidden="1" xr:uid="{00000000-0005-0000-0000-000018810000}"/>
    <cellStyle name="Currency [0] 12396" xfId="52683" hidden="1" xr:uid="{00000000-0005-0000-0000-000019810000}"/>
    <cellStyle name="Currency [0] 12397" xfId="23302" hidden="1" xr:uid="{00000000-0005-0000-0000-00001A810000}"/>
    <cellStyle name="Currency [0] 12397" xfId="52689" hidden="1" xr:uid="{00000000-0005-0000-0000-00001B810000}"/>
    <cellStyle name="Currency [0] 12398" xfId="23304" hidden="1" xr:uid="{00000000-0005-0000-0000-00001C810000}"/>
    <cellStyle name="Currency [0] 12398" xfId="52691" hidden="1" xr:uid="{00000000-0005-0000-0000-00001D810000}"/>
    <cellStyle name="Currency [0] 12399" xfId="22583" hidden="1" xr:uid="{00000000-0005-0000-0000-00001E810000}"/>
    <cellStyle name="Currency [0] 12399" xfId="51970" hidden="1" xr:uid="{00000000-0005-0000-0000-00001F810000}"/>
    <cellStyle name="Currency [0] 124" xfId="2549" hidden="1" xr:uid="{00000000-0005-0000-0000-000020810000}"/>
    <cellStyle name="Currency [0] 124" xfId="31938" hidden="1" xr:uid="{00000000-0005-0000-0000-000021810000}"/>
    <cellStyle name="Currency [0] 1240" xfId="3714" hidden="1" xr:uid="{00000000-0005-0000-0000-000022810000}"/>
    <cellStyle name="Currency [0] 1240" xfId="33103" hidden="1" xr:uid="{00000000-0005-0000-0000-000023810000}"/>
    <cellStyle name="Currency [0] 12400" xfId="23298" hidden="1" xr:uid="{00000000-0005-0000-0000-000024810000}"/>
    <cellStyle name="Currency [0] 12400" xfId="52685" hidden="1" xr:uid="{00000000-0005-0000-0000-000025810000}"/>
    <cellStyle name="Currency [0] 12401" xfId="23306" hidden="1" xr:uid="{00000000-0005-0000-0000-000026810000}"/>
    <cellStyle name="Currency [0] 12401" xfId="52693" hidden="1" xr:uid="{00000000-0005-0000-0000-000027810000}"/>
    <cellStyle name="Currency [0] 12402" xfId="23308" hidden="1" xr:uid="{00000000-0005-0000-0000-000028810000}"/>
    <cellStyle name="Currency [0] 12402" xfId="52695" hidden="1" xr:uid="{00000000-0005-0000-0000-000029810000}"/>
    <cellStyle name="Currency [0] 12403" xfId="23297" hidden="1" xr:uid="{00000000-0005-0000-0000-00002A810000}"/>
    <cellStyle name="Currency [0] 12403" xfId="52684" hidden="1" xr:uid="{00000000-0005-0000-0000-00002B810000}"/>
    <cellStyle name="Currency [0] 12404" xfId="22628" hidden="1" xr:uid="{00000000-0005-0000-0000-00002C810000}"/>
    <cellStyle name="Currency [0] 12404" xfId="52015" hidden="1" xr:uid="{00000000-0005-0000-0000-00002D810000}"/>
    <cellStyle name="Currency [0] 12405" xfId="23319" hidden="1" xr:uid="{00000000-0005-0000-0000-00002E810000}"/>
    <cellStyle name="Currency [0] 12405" xfId="52706" hidden="1" xr:uid="{00000000-0005-0000-0000-00002F810000}"/>
    <cellStyle name="Currency [0] 12406" xfId="23328" hidden="1" xr:uid="{00000000-0005-0000-0000-000030810000}"/>
    <cellStyle name="Currency [0] 12406" xfId="52715" hidden="1" xr:uid="{00000000-0005-0000-0000-000031810000}"/>
    <cellStyle name="Currency [0] 12407" xfId="23339" hidden="1" xr:uid="{00000000-0005-0000-0000-000032810000}"/>
    <cellStyle name="Currency [0] 12407" xfId="52726" hidden="1" xr:uid="{00000000-0005-0000-0000-000033810000}"/>
    <cellStyle name="Currency [0] 12408" xfId="23345" hidden="1" xr:uid="{00000000-0005-0000-0000-000034810000}"/>
    <cellStyle name="Currency [0] 12408" xfId="52732" hidden="1" xr:uid="{00000000-0005-0000-0000-000035810000}"/>
    <cellStyle name="Currency [0] 12409" xfId="23317" hidden="1" xr:uid="{00000000-0005-0000-0000-000036810000}"/>
    <cellStyle name="Currency [0] 12409" xfId="52704" hidden="1" xr:uid="{00000000-0005-0000-0000-000037810000}"/>
    <cellStyle name="Currency [0] 1241" xfId="3729" hidden="1" xr:uid="{00000000-0005-0000-0000-000038810000}"/>
    <cellStyle name="Currency [0] 1241" xfId="33118" hidden="1" xr:uid="{00000000-0005-0000-0000-000039810000}"/>
    <cellStyle name="Currency [0] 12410" xfId="23335" hidden="1" xr:uid="{00000000-0005-0000-0000-00003A810000}"/>
    <cellStyle name="Currency [0] 12410" xfId="52722" hidden="1" xr:uid="{00000000-0005-0000-0000-00003B810000}"/>
    <cellStyle name="Currency [0] 12411" xfId="23357" hidden="1" xr:uid="{00000000-0005-0000-0000-00003C810000}"/>
    <cellStyle name="Currency [0] 12411" xfId="52744" hidden="1" xr:uid="{00000000-0005-0000-0000-00003D810000}"/>
    <cellStyle name="Currency [0] 12412" xfId="23359" hidden="1" xr:uid="{00000000-0005-0000-0000-00003E810000}"/>
    <cellStyle name="Currency [0] 12412" xfId="52746" hidden="1" xr:uid="{00000000-0005-0000-0000-00003F810000}"/>
    <cellStyle name="Currency [0] 12413" xfId="23293" hidden="1" xr:uid="{00000000-0005-0000-0000-000040810000}"/>
    <cellStyle name="Currency [0] 12413" xfId="52680" hidden="1" xr:uid="{00000000-0005-0000-0000-000041810000}"/>
    <cellStyle name="Currency [0] 12414" xfId="22582" hidden="1" xr:uid="{00000000-0005-0000-0000-000042810000}"/>
    <cellStyle name="Currency [0] 12414" xfId="51969" hidden="1" xr:uid="{00000000-0005-0000-0000-000043810000}"/>
    <cellStyle name="Currency [0] 12415" xfId="23331" hidden="1" xr:uid="{00000000-0005-0000-0000-000044810000}"/>
    <cellStyle name="Currency [0] 12415" xfId="52718" hidden="1" xr:uid="{00000000-0005-0000-0000-000045810000}"/>
    <cellStyle name="Currency [0] 12416" xfId="22561" hidden="1" xr:uid="{00000000-0005-0000-0000-000046810000}"/>
    <cellStyle name="Currency [0] 12416" xfId="51948" hidden="1" xr:uid="{00000000-0005-0000-0000-000047810000}"/>
    <cellStyle name="Currency [0] 12417" xfId="23320" hidden="1" xr:uid="{00000000-0005-0000-0000-000048810000}"/>
    <cellStyle name="Currency [0] 12417" xfId="52707" hidden="1" xr:uid="{00000000-0005-0000-0000-000049810000}"/>
    <cellStyle name="Currency [0] 12418" xfId="23364" hidden="1" xr:uid="{00000000-0005-0000-0000-00004A810000}"/>
    <cellStyle name="Currency [0] 12418" xfId="52751" hidden="1" xr:uid="{00000000-0005-0000-0000-00004B810000}"/>
    <cellStyle name="Currency [0] 12419" xfId="23332" hidden="1" xr:uid="{00000000-0005-0000-0000-00004C810000}"/>
    <cellStyle name="Currency [0] 12419" xfId="52719" hidden="1" xr:uid="{00000000-0005-0000-0000-00004D810000}"/>
    <cellStyle name="Currency [0] 1242" xfId="3730" hidden="1" xr:uid="{00000000-0005-0000-0000-00004E810000}"/>
    <cellStyle name="Currency [0] 1242" xfId="33119" hidden="1" xr:uid="{00000000-0005-0000-0000-00004F810000}"/>
    <cellStyle name="Currency [0] 12420" xfId="23340" hidden="1" xr:uid="{00000000-0005-0000-0000-000050810000}"/>
    <cellStyle name="Currency [0] 12420" xfId="52727" hidden="1" xr:uid="{00000000-0005-0000-0000-000051810000}"/>
    <cellStyle name="Currency [0] 12421" xfId="23376" hidden="1" xr:uid="{00000000-0005-0000-0000-000052810000}"/>
    <cellStyle name="Currency [0] 12421" xfId="52763" hidden="1" xr:uid="{00000000-0005-0000-0000-000053810000}"/>
    <cellStyle name="Currency [0] 12422" xfId="23378" hidden="1" xr:uid="{00000000-0005-0000-0000-000054810000}"/>
    <cellStyle name="Currency [0] 12422" xfId="52765" hidden="1" xr:uid="{00000000-0005-0000-0000-000055810000}"/>
    <cellStyle name="Currency [0] 12423" xfId="23334" hidden="1" xr:uid="{00000000-0005-0000-0000-000056810000}"/>
    <cellStyle name="Currency [0] 12423" xfId="52721" hidden="1" xr:uid="{00000000-0005-0000-0000-000057810000}"/>
    <cellStyle name="Currency [0] 12424" xfId="23347" hidden="1" xr:uid="{00000000-0005-0000-0000-000058810000}"/>
    <cellStyle name="Currency [0] 12424" xfId="52734" hidden="1" xr:uid="{00000000-0005-0000-0000-000059810000}"/>
    <cellStyle name="Currency [0] 12425" xfId="23352" hidden="1" xr:uid="{00000000-0005-0000-0000-00005A810000}"/>
    <cellStyle name="Currency [0] 12425" xfId="52739" hidden="1" xr:uid="{00000000-0005-0000-0000-00005B810000}"/>
    <cellStyle name="Currency [0] 12426" xfId="23346" hidden="1" xr:uid="{00000000-0005-0000-0000-00005C810000}"/>
    <cellStyle name="Currency [0] 12426" xfId="52733" hidden="1" xr:uid="{00000000-0005-0000-0000-00005D810000}"/>
    <cellStyle name="Currency [0] 12427" xfId="23394" hidden="1" xr:uid="{00000000-0005-0000-0000-00005E810000}"/>
    <cellStyle name="Currency [0] 12427" xfId="52781" hidden="1" xr:uid="{00000000-0005-0000-0000-00005F810000}"/>
    <cellStyle name="Currency [0] 12428" xfId="23402" hidden="1" xr:uid="{00000000-0005-0000-0000-000060810000}"/>
    <cellStyle name="Currency [0] 12428" xfId="52789" hidden="1" xr:uid="{00000000-0005-0000-0000-000061810000}"/>
    <cellStyle name="Currency [0] 12429" xfId="23330" hidden="1" xr:uid="{00000000-0005-0000-0000-000062810000}"/>
    <cellStyle name="Currency [0] 12429" xfId="52717" hidden="1" xr:uid="{00000000-0005-0000-0000-000063810000}"/>
    <cellStyle name="Currency [0] 1243" xfId="3705" hidden="1" xr:uid="{00000000-0005-0000-0000-000064810000}"/>
    <cellStyle name="Currency [0] 1243" xfId="33094" hidden="1" xr:uid="{00000000-0005-0000-0000-000065810000}"/>
    <cellStyle name="Currency [0] 12430" xfId="23388" hidden="1" xr:uid="{00000000-0005-0000-0000-000066810000}"/>
    <cellStyle name="Currency [0] 12430" xfId="52775" hidden="1" xr:uid="{00000000-0005-0000-0000-000067810000}"/>
    <cellStyle name="Currency [0] 12431" xfId="23411" hidden="1" xr:uid="{00000000-0005-0000-0000-000068810000}"/>
    <cellStyle name="Currency [0] 12431" xfId="52798" hidden="1" xr:uid="{00000000-0005-0000-0000-000069810000}"/>
    <cellStyle name="Currency [0] 12432" xfId="23413" hidden="1" xr:uid="{00000000-0005-0000-0000-00006A810000}"/>
    <cellStyle name="Currency [0] 12432" xfId="52800" hidden="1" xr:uid="{00000000-0005-0000-0000-00006B810000}"/>
    <cellStyle name="Currency [0] 12433" xfId="23313" hidden="1" xr:uid="{00000000-0005-0000-0000-00006C810000}"/>
    <cellStyle name="Currency [0] 12433" xfId="52700" hidden="1" xr:uid="{00000000-0005-0000-0000-00006D810000}"/>
    <cellStyle name="Currency [0] 12434" xfId="23323" hidden="1" xr:uid="{00000000-0005-0000-0000-00006E810000}"/>
    <cellStyle name="Currency [0] 12434" xfId="52710" hidden="1" xr:uid="{00000000-0005-0000-0000-00006F810000}"/>
    <cellStyle name="Currency [0] 12435" xfId="23385" hidden="1" xr:uid="{00000000-0005-0000-0000-000070810000}"/>
    <cellStyle name="Currency [0] 12435" xfId="52772" hidden="1" xr:uid="{00000000-0005-0000-0000-000071810000}"/>
    <cellStyle name="Currency [0] 12436" xfId="23350" hidden="1" xr:uid="{00000000-0005-0000-0000-000072810000}"/>
    <cellStyle name="Currency [0] 12436" xfId="52737" hidden="1" xr:uid="{00000000-0005-0000-0000-000073810000}"/>
    <cellStyle name="Currency [0] 12437" xfId="23300" hidden="1" xr:uid="{00000000-0005-0000-0000-000074810000}"/>
    <cellStyle name="Currency [0] 12437" xfId="52687" hidden="1" xr:uid="{00000000-0005-0000-0000-000075810000}"/>
    <cellStyle name="Currency [0] 12438" xfId="23421" hidden="1" xr:uid="{00000000-0005-0000-0000-000076810000}"/>
    <cellStyle name="Currency [0] 12438" xfId="52808" hidden="1" xr:uid="{00000000-0005-0000-0000-000077810000}"/>
    <cellStyle name="Currency [0] 12439" xfId="23386" hidden="1" xr:uid="{00000000-0005-0000-0000-000078810000}"/>
    <cellStyle name="Currency [0] 12439" xfId="52773" hidden="1" xr:uid="{00000000-0005-0000-0000-000079810000}"/>
    <cellStyle name="Currency [0] 1244" xfId="3704" hidden="1" xr:uid="{00000000-0005-0000-0000-00007A810000}"/>
    <cellStyle name="Currency [0] 1244" xfId="33093" hidden="1" xr:uid="{00000000-0005-0000-0000-00007B810000}"/>
    <cellStyle name="Currency [0] 12440" xfId="23397" hidden="1" xr:uid="{00000000-0005-0000-0000-00007C810000}"/>
    <cellStyle name="Currency [0] 12440" xfId="52784" hidden="1" xr:uid="{00000000-0005-0000-0000-00007D810000}"/>
    <cellStyle name="Currency [0] 12441" xfId="23429" hidden="1" xr:uid="{00000000-0005-0000-0000-00007E810000}"/>
    <cellStyle name="Currency [0] 12441" xfId="52816" hidden="1" xr:uid="{00000000-0005-0000-0000-00007F810000}"/>
    <cellStyle name="Currency [0] 12442" xfId="23431" hidden="1" xr:uid="{00000000-0005-0000-0000-000080810000}"/>
    <cellStyle name="Currency [0] 12442" xfId="52818" hidden="1" xr:uid="{00000000-0005-0000-0000-000081810000}"/>
    <cellStyle name="Currency [0] 12443" xfId="23383" hidden="1" xr:uid="{00000000-0005-0000-0000-000082810000}"/>
    <cellStyle name="Currency [0] 12443" xfId="52770" hidden="1" xr:uid="{00000000-0005-0000-0000-000083810000}"/>
    <cellStyle name="Currency [0] 12444" xfId="23382" hidden="1" xr:uid="{00000000-0005-0000-0000-000084810000}"/>
    <cellStyle name="Currency [0] 12444" xfId="52769" hidden="1" xr:uid="{00000000-0005-0000-0000-000085810000}"/>
    <cellStyle name="Currency [0] 12445" xfId="23372" hidden="1" xr:uid="{00000000-0005-0000-0000-000086810000}"/>
    <cellStyle name="Currency [0] 12445" xfId="52759" hidden="1" xr:uid="{00000000-0005-0000-0000-000087810000}"/>
    <cellStyle name="Currency [0] 12446" xfId="23368" hidden="1" xr:uid="{00000000-0005-0000-0000-000088810000}"/>
    <cellStyle name="Currency [0] 12446" xfId="52755" hidden="1" xr:uid="{00000000-0005-0000-0000-000089810000}"/>
    <cellStyle name="Currency [0] 12447" xfId="23370" hidden="1" xr:uid="{00000000-0005-0000-0000-00008A810000}"/>
    <cellStyle name="Currency [0] 12447" xfId="52757" hidden="1" xr:uid="{00000000-0005-0000-0000-00008B810000}"/>
    <cellStyle name="Currency [0] 12448" xfId="23438" hidden="1" xr:uid="{00000000-0005-0000-0000-00008C810000}"/>
    <cellStyle name="Currency [0] 12448" xfId="52825" hidden="1" xr:uid="{00000000-0005-0000-0000-00008D810000}"/>
    <cellStyle name="Currency [0] 12449" xfId="22597" hidden="1" xr:uid="{00000000-0005-0000-0000-00008E810000}"/>
    <cellStyle name="Currency [0] 12449" xfId="51984" hidden="1" xr:uid="{00000000-0005-0000-0000-00008F810000}"/>
    <cellStyle name="Currency [0] 1245" xfId="3699" hidden="1" xr:uid="{00000000-0005-0000-0000-000090810000}"/>
    <cellStyle name="Currency [0] 1245" xfId="33088" hidden="1" xr:uid="{00000000-0005-0000-0000-000091810000}"/>
    <cellStyle name="Currency [0] 12450" xfId="23416" hidden="1" xr:uid="{00000000-0005-0000-0000-000092810000}"/>
    <cellStyle name="Currency [0] 12450" xfId="52803" hidden="1" xr:uid="{00000000-0005-0000-0000-000093810000}"/>
    <cellStyle name="Currency [0] 12451" xfId="23444" hidden="1" xr:uid="{00000000-0005-0000-0000-000094810000}"/>
    <cellStyle name="Currency [0] 12451" xfId="52831" hidden="1" xr:uid="{00000000-0005-0000-0000-000095810000}"/>
    <cellStyle name="Currency [0] 12452" xfId="23446" hidden="1" xr:uid="{00000000-0005-0000-0000-000096810000}"/>
    <cellStyle name="Currency [0] 12452" xfId="52833" hidden="1" xr:uid="{00000000-0005-0000-0000-000097810000}"/>
    <cellStyle name="Currency [0] 12453" xfId="23321" hidden="1" xr:uid="{00000000-0005-0000-0000-000098810000}"/>
    <cellStyle name="Currency [0] 12453" xfId="52708" hidden="1" xr:uid="{00000000-0005-0000-0000-000099810000}"/>
    <cellStyle name="Currency [0] 12454" xfId="23395" hidden="1" xr:uid="{00000000-0005-0000-0000-00009A810000}"/>
    <cellStyle name="Currency [0] 12454" xfId="52782" hidden="1" xr:uid="{00000000-0005-0000-0000-00009B810000}"/>
    <cellStyle name="Currency [0] 12455" xfId="23351" hidden="1" xr:uid="{00000000-0005-0000-0000-00009C810000}"/>
    <cellStyle name="Currency [0] 12455" xfId="52738" hidden="1" xr:uid="{00000000-0005-0000-0000-00009D810000}"/>
    <cellStyle name="Currency [0] 12456" xfId="23387" hidden="1" xr:uid="{00000000-0005-0000-0000-00009E810000}"/>
    <cellStyle name="Currency [0] 12456" xfId="52774" hidden="1" xr:uid="{00000000-0005-0000-0000-00009F810000}"/>
    <cellStyle name="Currency [0] 12457" xfId="23391" hidden="1" xr:uid="{00000000-0005-0000-0000-0000A0810000}"/>
    <cellStyle name="Currency [0] 12457" xfId="52778" hidden="1" xr:uid="{00000000-0005-0000-0000-0000A1810000}"/>
    <cellStyle name="Currency [0] 12458" xfId="23452" hidden="1" xr:uid="{00000000-0005-0000-0000-0000A2810000}"/>
    <cellStyle name="Currency [0] 12458" xfId="52839" hidden="1" xr:uid="{00000000-0005-0000-0000-0000A3810000}"/>
    <cellStyle name="Currency [0] 12459" xfId="22610" hidden="1" xr:uid="{00000000-0005-0000-0000-0000A4810000}"/>
    <cellStyle name="Currency [0] 12459" xfId="51997" hidden="1" xr:uid="{00000000-0005-0000-0000-0000A5810000}"/>
    <cellStyle name="Currency [0] 1246" xfId="3697" hidden="1" xr:uid="{00000000-0005-0000-0000-0000A6810000}"/>
    <cellStyle name="Currency [0] 1246" xfId="33086" hidden="1" xr:uid="{00000000-0005-0000-0000-0000A7810000}"/>
    <cellStyle name="Currency [0] 12460" xfId="23434" hidden="1" xr:uid="{00000000-0005-0000-0000-0000A8810000}"/>
    <cellStyle name="Currency [0] 12460" xfId="52821" hidden="1" xr:uid="{00000000-0005-0000-0000-0000A9810000}"/>
    <cellStyle name="Currency [0] 12461" xfId="23457" hidden="1" xr:uid="{00000000-0005-0000-0000-0000AA810000}"/>
    <cellStyle name="Currency [0] 12461" xfId="52844" hidden="1" xr:uid="{00000000-0005-0000-0000-0000AB810000}"/>
    <cellStyle name="Currency [0] 12462" xfId="23459" hidden="1" xr:uid="{00000000-0005-0000-0000-0000AC810000}"/>
    <cellStyle name="Currency [0] 12462" xfId="52846" hidden="1" xr:uid="{00000000-0005-0000-0000-0000AD810000}"/>
    <cellStyle name="Currency [0] 12463" xfId="23315" hidden="1" xr:uid="{00000000-0005-0000-0000-0000AE810000}"/>
    <cellStyle name="Currency [0] 12463" xfId="52702" hidden="1" xr:uid="{00000000-0005-0000-0000-0000AF810000}"/>
    <cellStyle name="Currency [0] 12464" xfId="23414" hidden="1" xr:uid="{00000000-0005-0000-0000-0000B0810000}"/>
    <cellStyle name="Currency [0] 12464" xfId="52801" hidden="1" xr:uid="{00000000-0005-0000-0000-0000B1810000}"/>
    <cellStyle name="Currency [0] 12465" xfId="23381" hidden="1" xr:uid="{00000000-0005-0000-0000-0000B2810000}"/>
    <cellStyle name="Currency [0] 12465" xfId="52768" hidden="1" xr:uid="{00000000-0005-0000-0000-0000B3810000}"/>
    <cellStyle name="Currency [0] 12466" xfId="23399" hidden="1" xr:uid="{00000000-0005-0000-0000-0000B4810000}"/>
    <cellStyle name="Currency [0] 12466" xfId="52786" hidden="1" xr:uid="{00000000-0005-0000-0000-0000B5810000}"/>
    <cellStyle name="Currency [0] 12467" xfId="23396" hidden="1" xr:uid="{00000000-0005-0000-0000-0000B6810000}"/>
    <cellStyle name="Currency [0] 12467" xfId="52783" hidden="1" xr:uid="{00000000-0005-0000-0000-0000B7810000}"/>
    <cellStyle name="Currency [0] 12468" xfId="23463" hidden="1" xr:uid="{00000000-0005-0000-0000-0000B8810000}"/>
    <cellStyle name="Currency [0] 12468" xfId="52850" hidden="1" xr:uid="{00000000-0005-0000-0000-0000B9810000}"/>
    <cellStyle name="Currency [0] 12469" xfId="23348" hidden="1" xr:uid="{00000000-0005-0000-0000-0000BA810000}"/>
    <cellStyle name="Currency [0] 12469" xfId="52735" hidden="1" xr:uid="{00000000-0005-0000-0000-0000BB810000}"/>
    <cellStyle name="Currency [0] 1247" xfId="3698" hidden="1" xr:uid="{00000000-0005-0000-0000-0000BC810000}"/>
    <cellStyle name="Currency [0] 1247" xfId="33087" hidden="1" xr:uid="{00000000-0005-0000-0000-0000BD810000}"/>
    <cellStyle name="Currency [0] 12470" xfId="23448" hidden="1" xr:uid="{00000000-0005-0000-0000-0000BE810000}"/>
    <cellStyle name="Currency [0] 12470" xfId="52835" hidden="1" xr:uid="{00000000-0005-0000-0000-0000BF810000}"/>
    <cellStyle name="Currency [0] 12471" xfId="23470" hidden="1" xr:uid="{00000000-0005-0000-0000-0000C0810000}"/>
    <cellStyle name="Currency [0] 12471" xfId="52857" hidden="1" xr:uid="{00000000-0005-0000-0000-0000C1810000}"/>
    <cellStyle name="Currency [0] 12472" xfId="23472" hidden="1" xr:uid="{00000000-0005-0000-0000-0000C2810000}"/>
    <cellStyle name="Currency [0] 12472" xfId="52859" hidden="1" xr:uid="{00000000-0005-0000-0000-0000C3810000}"/>
    <cellStyle name="Currency [0] 12473" xfId="23400" hidden="1" xr:uid="{00000000-0005-0000-0000-0000C4810000}"/>
    <cellStyle name="Currency [0] 12473" xfId="52787" hidden="1" xr:uid="{00000000-0005-0000-0000-0000C5810000}"/>
    <cellStyle name="Currency [0] 12474" xfId="23432" hidden="1" xr:uid="{00000000-0005-0000-0000-0000C6810000}"/>
    <cellStyle name="Currency [0] 12474" xfId="52819" hidden="1" xr:uid="{00000000-0005-0000-0000-0000C7810000}"/>
    <cellStyle name="Currency [0] 12475" xfId="22562" hidden="1" xr:uid="{00000000-0005-0000-0000-0000C8810000}"/>
    <cellStyle name="Currency [0] 12475" xfId="51949" hidden="1" xr:uid="{00000000-0005-0000-0000-0000C9810000}"/>
    <cellStyle name="Currency [0] 12476" xfId="23418" hidden="1" xr:uid="{00000000-0005-0000-0000-0000CA810000}"/>
    <cellStyle name="Currency [0] 12476" xfId="52805" hidden="1" xr:uid="{00000000-0005-0000-0000-0000CB810000}"/>
    <cellStyle name="Currency [0] 12477" xfId="23415" hidden="1" xr:uid="{00000000-0005-0000-0000-0000CC810000}"/>
    <cellStyle name="Currency [0] 12477" xfId="52802" hidden="1" xr:uid="{00000000-0005-0000-0000-0000CD810000}"/>
    <cellStyle name="Currency [0] 12478" xfId="23476" hidden="1" xr:uid="{00000000-0005-0000-0000-0000CE810000}"/>
    <cellStyle name="Currency [0] 12478" xfId="52863" hidden="1" xr:uid="{00000000-0005-0000-0000-0000CF810000}"/>
    <cellStyle name="Currency [0] 12479" xfId="23311" hidden="1" xr:uid="{00000000-0005-0000-0000-0000D0810000}"/>
    <cellStyle name="Currency [0] 12479" xfId="52698" hidden="1" xr:uid="{00000000-0005-0000-0000-0000D1810000}"/>
    <cellStyle name="Currency [0] 1248" xfId="3735" hidden="1" xr:uid="{00000000-0005-0000-0000-0000D2810000}"/>
    <cellStyle name="Currency [0] 1248" xfId="33124" hidden="1" xr:uid="{00000000-0005-0000-0000-0000D3810000}"/>
    <cellStyle name="Currency [0] 12480" xfId="23460" hidden="1" xr:uid="{00000000-0005-0000-0000-0000D4810000}"/>
    <cellStyle name="Currency [0] 12480" xfId="52847" hidden="1" xr:uid="{00000000-0005-0000-0000-0000D5810000}"/>
    <cellStyle name="Currency [0] 12481" xfId="23480" hidden="1" xr:uid="{00000000-0005-0000-0000-0000D6810000}"/>
    <cellStyle name="Currency [0] 12481" xfId="52867" hidden="1" xr:uid="{00000000-0005-0000-0000-0000D7810000}"/>
    <cellStyle name="Currency [0] 12482" xfId="23482" hidden="1" xr:uid="{00000000-0005-0000-0000-0000D8810000}"/>
    <cellStyle name="Currency [0] 12482" xfId="52869" hidden="1" xr:uid="{00000000-0005-0000-0000-0000D9810000}"/>
    <cellStyle name="Currency [0] 12483" xfId="23419" hidden="1" xr:uid="{00000000-0005-0000-0000-0000DA810000}"/>
    <cellStyle name="Currency [0] 12483" xfId="52806" hidden="1" xr:uid="{00000000-0005-0000-0000-0000DB810000}"/>
    <cellStyle name="Currency [0] 12484" xfId="23447" hidden="1" xr:uid="{00000000-0005-0000-0000-0000DC810000}"/>
    <cellStyle name="Currency [0] 12484" xfId="52834" hidden="1" xr:uid="{00000000-0005-0000-0000-0000DD810000}"/>
    <cellStyle name="Currency [0] 12485" xfId="23407" hidden="1" xr:uid="{00000000-0005-0000-0000-0000DE810000}"/>
    <cellStyle name="Currency [0] 12485" xfId="52794" hidden="1" xr:uid="{00000000-0005-0000-0000-0000DF810000}"/>
    <cellStyle name="Currency [0] 12486" xfId="23436" hidden="1" xr:uid="{00000000-0005-0000-0000-0000E0810000}"/>
    <cellStyle name="Currency [0] 12486" xfId="52823" hidden="1" xr:uid="{00000000-0005-0000-0000-0000E1810000}"/>
    <cellStyle name="Currency [0] 12487" xfId="23433" hidden="1" xr:uid="{00000000-0005-0000-0000-0000E2810000}"/>
    <cellStyle name="Currency [0] 12487" xfId="52820" hidden="1" xr:uid="{00000000-0005-0000-0000-0000E3810000}"/>
    <cellStyle name="Currency [0] 12488" xfId="23486" hidden="1" xr:uid="{00000000-0005-0000-0000-0000E4810000}"/>
    <cellStyle name="Currency [0] 12488" xfId="52873" hidden="1" xr:uid="{00000000-0005-0000-0000-0000E5810000}"/>
    <cellStyle name="Currency [0] 12489" xfId="23314" hidden="1" xr:uid="{00000000-0005-0000-0000-0000E6810000}"/>
    <cellStyle name="Currency [0] 12489" xfId="52701" hidden="1" xr:uid="{00000000-0005-0000-0000-0000E7810000}"/>
    <cellStyle name="Currency [0] 1249" xfId="3650" hidden="1" xr:uid="{00000000-0005-0000-0000-0000E8810000}"/>
    <cellStyle name="Currency [0] 1249" xfId="33039" hidden="1" xr:uid="{00000000-0005-0000-0000-0000E9810000}"/>
    <cellStyle name="Currency [0] 12490" xfId="23473" hidden="1" xr:uid="{00000000-0005-0000-0000-0000EA810000}"/>
    <cellStyle name="Currency [0] 12490" xfId="52860" hidden="1" xr:uid="{00000000-0005-0000-0000-0000EB810000}"/>
    <cellStyle name="Currency [0] 12491" xfId="23490" hidden="1" xr:uid="{00000000-0005-0000-0000-0000EC810000}"/>
    <cellStyle name="Currency [0] 12491" xfId="52877" hidden="1" xr:uid="{00000000-0005-0000-0000-0000ED810000}"/>
    <cellStyle name="Currency [0] 12492" xfId="23492" hidden="1" xr:uid="{00000000-0005-0000-0000-0000EE810000}"/>
    <cellStyle name="Currency [0] 12492" xfId="52879" hidden="1" xr:uid="{00000000-0005-0000-0000-0000EF810000}"/>
    <cellStyle name="Currency [0] 12493" xfId="23373" hidden="1" xr:uid="{00000000-0005-0000-0000-0000F0810000}"/>
    <cellStyle name="Currency [0] 12493" xfId="52760" hidden="1" xr:uid="{00000000-0005-0000-0000-0000F1810000}"/>
    <cellStyle name="Currency [0] 12494" xfId="23409" hidden="1" xr:uid="{00000000-0005-0000-0000-0000F2810000}"/>
    <cellStyle name="Currency [0] 12494" xfId="52796" hidden="1" xr:uid="{00000000-0005-0000-0000-0000F3810000}"/>
    <cellStyle name="Currency [0] 12495" xfId="23478" hidden="1" xr:uid="{00000000-0005-0000-0000-0000F4810000}"/>
    <cellStyle name="Currency [0] 12495" xfId="52865" hidden="1" xr:uid="{00000000-0005-0000-0000-0000F5810000}"/>
    <cellStyle name="Currency [0] 12496" xfId="23466" hidden="1" xr:uid="{00000000-0005-0000-0000-0000F6810000}"/>
    <cellStyle name="Currency [0] 12496" xfId="52853" hidden="1" xr:uid="{00000000-0005-0000-0000-0000F7810000}"/>
    <cellStyle name="Currency [0] 12497" xfId="23483" hidden="1" xr:uid="{00000000-0005-0000-0000-0000F8810000}"/>
    <cellStyle name="Currency [0] 12497" xfId="52870" hidden="1" xr:uid="{00000000-0005-0000-0000-0000F9810000}"/>
    <cellStyle name="Currency [0] 12498" xfId="23494" hidden="1" xr:uid="{00000000-0005-0000-0000-0000FA810000}"/>
    <cellStyle name="Currency [0] 12498" xfId="52881" hidden="1" xr:uid="{00000000-0005-0000-0000-0000FB810000}"/>
    <cellStyle name="Currency [0] 12499" xfId="23342" hidden="1" xr:uid="{00000000-0005-0000-0000-0000FC810000}"/>
    <cellStyle name="Currency [0] 12499" xfId="52729" hidden="1" xr:uid="{00000000-0005-0000-0000-0000FD810000}"/>
    <cellStyle name="Currency [0] 125" xfId="2551" hidden="1" xr:uid="{00000000-0005-0000-0000-0000FE810000}"/>
    <cellStyle name="Currency [0] 125" xfId="31940" hidden="1" xr:uid="{00000000-0005-0000-0000-0000FF810000}"/>
    <cellStyle name="Currency [0] 1250" xfId="3725" hidden="1" xr:uid="{00000000-0005-0000-0000-000000820000}"/>
    <cellStyle name="Currency [0] 1250" xfId="33114" hidden="1" xr:uid="{00000000-0005-0000-0000-000001820000}"/>
    <cellStyle name="Currency [0] 12500" xfId="23406" hidden="1" xr:uid="{00000000-0005-0000-0000-000002820000}"/>
    <cellStyle name="Currency [0] 12500" xfId="52793" hidden="1" xr:uid="{00000000-0005-0000-0000-000003820000}"/>
    <cellStyle name="Currency [0] 12501" xfId="23498" hidden="1" xr:uid="{00000000-0005-0000-0000-000004820000}"/>
    <cellStyle name="Currency [0] 12501" xfId="52885" hidden="1" xr:uid="{00000000-0005-0000-0000-000005820000}"/>
    <cellStyle name="Currency [0] 12502" xfId="23500" hidden="1" xr:uid="{00000000-0005-0000-0000-000006820000}"/>
    <cellStyle name="Currency [0] 12502" xfId="52887" hidden="1" xr:uid="{00000000-0005-0000-0000-000007820000}"/>
    <cellStyle name="Currency [0] 12503" xfId="23455" hidden="1" xr:uid="{00000000-0005-0000-0000-000008820000}"/>
    <cellStyle name="Currency [0] 12503" xfId="52842" hidden="1" xr:uid="{00000000-0005-0000-0000-000009820000}"/>
    <cellStyle name="Currency [0] 12504" xfId="23467" hidden="1" xr:uid="{00000000-0005-0000-0000-00000A820000}"/>
    <cellStyle name="Currency [0] 12504" xfId="52854" hidden="1" xr:uid="{00000000-0005-0000-0000-00000B820000}"/>
    <cellStyle name="Currency [0] 12505" xfId="23495" hidden="1" xr:uid="{00000000-0005-0000-0000-00000C820000}"/>
    <cellStyle name="Currency [0] 12505" xfId="52882" hidden="1" xr:uid="{00000000-0005-0000-0000-00000D820000}"/>
    <cellStyle name="Currency [0] 12506" xfId="23468" hidden="1" xr:uid="{00000000-0005-0000-0000-00000E820000}"/>
    <cellStyle name="Currency [0] 12506" xfId="52855" hidden="1" xr:uid="{00000000-0005-0000-0000-00000F820000}"/>
    <cellStyle name="Currency [0] 12507" xfId="23501" hidden="1" xr:uid="{00000000-0005-0000-0000-000010820000}"/>
    <cellStyle name="Currency [0] 12507" xfId="52888" hidden="1" xr:uid="{00000000-0005-0000-0000-000011820000}"/>
    <cellStyle name="Currency [0] 12508" xfId="23503" hidden="1" xr:uid="{00000000-0005-0000-0000-000012820000}"/>
    <cellStyle name="Currency [0] 12508" xfId="52890" hidden="1" xr:uid="{00000000-0005-0000-0000-000013820000}"/>
    <cellStyle name="Currency [0] 12509" xfId="23496" hidden="1" xr:uid="{00000000-0005-0000-0000-000014820000}"/>
    <cellStyle name="Currency [0] 12509" xfId="52883" hidden="1" xr:uid="{00000000-0005-0000-0000-000015820000}"/>
    <cellStyle name="Currency [0] 1251" xfId="3737" hidden="1" xr:uid="{00000000-0005-0000-0000-000016820000}"/>
    <cellStyle name="Currency [0] 1251" xfId="33126" hidden="1" xr:uid="{00000000-0005-0000-0000-000017820000}"/>
    <cellStyle name="Currency [0] 12510" xfId="23442" hidden="1" xr:uid="{00000000-0005-0000-0000-000018820000}"/>
    <cellStyle name="Currency [0] 12510" xfId="52829" hidden="1" xr:uid="{00000000-0005-0000-0000-000019820000}"/>
    <cellStyle name="Currency [0] 12511" xfId="23505" hidden="1" xr:uid="{00000000-0005-0000-0000-00001A820000}"/>
    <cellStyle name="Currency [0] 12511" xfId="52892" hidden="1" xr:uid="{00000000-0005-0000-0000-00001B820000}"/>
    <cellStyle name="Currency [0] 12512" xfId="23507" hidden="1" xr:uid="{00000000-0005-0000-0000-00001C820000}"/>
    <cellStyle name="Currency [0] 12512" xfId="52894" hidden="1" xr:uid="{00000000-0005-0000-0000-00001D820000}"/>
    <cellStyle name="Currency [0] 12513" xfId="22245" hidden="1" xr:uid="{00000000-0005-0000-0000-00001E820000}"/>
    <cellStyle name="Currency [0] 12513" xfId="51632" hidden="1" xr:uid="{00000000-0005-0000-0000-00001F820000}"/>
    <cellStyle name="Currency [0] 12514" xfId="22312" hidden="1" xr:uid="{00000000-0005-0000-0000-000020820000}"/>
    <cellStyle name="Currency [0] 12514" xfId="51699" hidden="1" xr:uid="{00000000-0005-0000-0000-000021820000}"/>
    <cellStyle name="Currency [0] 12515" xfId="22345" hidden="1" xr:uid="{00000000-0005-0000-0000-000022820000}"/>
    <cellStyle name="Currency [0] 12515" xfId="51732" hidden="1" xr:uid="{00000000-0005-0000-0000-000023820000}"/>
    <cellStyle name="Currency [0] 12516" xfId="23514" hidden="1" xr:uid="{00000000-0005-0000-0000-000024820000}"/>
    <cellStyle name="Currency [0] 12516" xfId="52901" hidden="1" xr:uid="{00000000-0005-0000-0000-000025820000}"/>
    <cellStyle name="Currency [0] 12517" xfId="23517" hidden="1" xr:uid="{00000000-0005-0000-0000-000026820000}"/>
    <cellStyle name="Currency [0] 12517" xfId="52904" hidden="1" xr:uid="{00000000-0005-0000-0000-000027820000}"/>
    <cellStyle name="Currency [0] 12518" xfId="22253" hidden="1" xr:uid="{00000000-0005-0000-0000-000028820000}"/>
    <cellStyle name="Currency [0] 12518" xfId="51640" hidden="1" xr:uid="{00000000-0005-0000-0000-000029820000}"/>
    <cellStyle name="Currency [0] 12519" xfId="23510" hidden="1" xr:uid="{00000000-0005-0000-0000-00002A820000}"/>
    <cellStyle name="Currency [0] 12519" xfId="52897" hidden="1" xr:uid="{00000000-0005-0000-0000-00002B820000}"/>
    <cellStyle name="Currency [0] 1252" xfId="3738" hidden="1" xr:uid="{00000000-0005-0000-0000-00002C820000}"/>
    <cellStyle name="Currency [0] 1252" xfId="33127" hidden="1" xr:uid="{00000000-0005-0000-0000-00002D820000}"/>
    <cellStyle name="Currency [0] 12520" xfId="23519" hidden="1" xr:uid="{00000000-0005-0000-0000-00002E820000}"/>
    <cellStyle name="Currency [0] 12520" xfId="52906" hidden="1" xr:uid="{00000000-0005-0000-0000-00002F820000}"/>
    <cellStyle name="Currency [0] 12521" xfId="23521" hidden="1" xr:uid="{00000000-0005-0000-0000-000030820000}"/>
    <cellStyle name="Currency [0] 12521" xfId="52908" hidden="1" xr:uid="{00000000-0005-0000-0000-000031820000}"/>
    <cellStyle name="Currency [0] 12522" xfId="22286" hidden="1" xr:uid="{00000000-0005-0000-0000-000032820000}"/>
    <cellStyle name="Currency [0] 12522" xfId="51673" hidden="1" xr:uid="{00000000-0005-0000-0000-000033820000}"/>
    <cellStyle name="Currency [0] 12523" xfId="22244" hidden="1" xr:uid="{00000000-0005-0000-0000-000034820000}"/>
    <cellStyle name="Currency [0] 12523" xfId="51631" hidden="1" xr:uid="{00000000-0005-0000-0000-000035820000}"/>
    <cellStyle name="Currency [0] 12524" xfId="23532" hidden="1" xr:uid="{00000000-0005-0000-0000-000036820000}"/>
    <cellStyle name="Currency [0] 12524" xfId="52919" hidden="1" xr:uid="{00000000-0005-0000-0000-000037820000}"/>
    <cellStyle name="Currency [0] 12525" xfId="23541" hidden="1" xr:uid="{00000000-0005-0000-0000-000038820000}"/>
    <cellStyle name="Currency [0] 12525" xfId="52928" hidden="1" xr:uid="{00000000-0005-0000-0000-000039820000}"/>
    <cellStyle name="Currency [0] 12526" xfId="23552" hidden="1" xr:uid="{00000000-0005-0000-0000-00003A820000}"/>
    <cellStyle name="Currency [0] 12526" xfId="52939" hidden="1" xr:uid="{00000000-0005-0000-0000-00003B820000}"/>
    <cellStyle name="Currency [0] 12527" xfId="23558" hidden="1" xr:uid="{00000000-0005-0000-0000-00003C820000}"/>
    <cellStyle name="Currency [0] 12527" xfId="52945" hidden="1" xr:uid="{00000000-0005-0000-0000-00003D820000}"/>
    <cellStyle name="Currency [0] 12528" xfId="23530" hidden="1" xr:uid="{00000000-0005-0000-0000-00003E820000}"/>
    <cellStyle name="Currency [0] 12528" xfId="52917" hidden="1" xr:uid="{00000000-0005-0000-0000-00003F820000}"/>
    <cellStyle name="Currency [0] 12529" xfId="23548" hidden="1" xr:uid="{00000000-0005-0000-0000-000040820000}"/>
    <cellStyle name="Currency [0] 12529" xfId="52935" hidden="1" xr:uid="{00000000-0005-0000-0000-000041820000}"/>
    <cellStyle name="Currency [0] 1253" xfId="3676" hidden="1" xr:uid="{00000000-0005-0000-0000-000042820000}"/>
    <cellStyle name="Currency [0] 1253" xfId="33065" hidden="1" xr:uid="{00000000-0005-0000-0000-000043820000}"/>
    <cellStyle name="Currency [0] 12530" xfId="23570" hidden="1" xr:uid="{00000000-0005-0000-0000-000044820000}"/>
    <cellStyle name="Currency [0] 12530" xfId="52957" hidden="1" xr:uid="{00000000-0005-0000-0000-000045820000}"/>
    <cellStyle name="Currency [0] 12531" xfId="23572" hidden="1" xr:uid="{00000000-0005-0000-0000-000046820000}"/>
    <cellStyle name="Currency [0] 12531" xfId="52959" hidden="1" xr:uid="{00000000-0005-0000-0000-000047820000}"/>
    <cellStyle name="Currency [0] 12532" xfId="22248" hidden="1" xr:uid="{00000000-0005-0000-0000-000048820000}"/>
    <cellStyle name="Currency [0] 12532" xfId="51635" hidden="1" xr:uid="{00000000-0005-0000-0000-000049820000}"/>
    <cellStyle name="Currency [0] 12533" xfId="22263" hidden="1" xr:uid="{00000000-0005-0000-0000-00004A820000}"/>
    <cellStyle name="Currency [0] 12533" xfId="51650" hidden="1" xr:uid="{00000000-0005-0000-0000-00004B820000}"/>
    <cellStyle name="Currency [0] 12534" xfId="23544" hidden="1" xr:uid="{00000000-0005-0000-0000-00004C820000}"/>
    <cellStyle name="Currency [0] 12534" xfId="52931" hidden="1" xr:uid="{00000000-0005-0000-0000-00004D820000}"/>
    <cellStyle name="Currency [0] 12535" xfId="22258" hidden="1" xr:uid="{00000000-0005-0000-0000-00004E820000}"/>
    <cellStyle name="Currency [0] 12535" xfId="51645" hidden="1" xr:uid="{00000000-0005-0000-0000-00004F820000}"/>
    <cellStyle name="Currency [0] 12536" xfId="23533" hidden="1" xr:uid="{00000000-0005-0000-0000-000050820000}"/>
    <cellStyle name="Currency [0] 12536" xfId="52920" hidden="1" xr:uid="{00000000-0005-0000-0000-000051820000}"/>
    <cellStyle name="Currency [0] 12537" xfId="23577" hidden="1" xr:uid="{00000000-0005-0000-0000-000052820000}"/>
    <cellStyle name="Currency [0] 12537" xfId="52964" hidden="1" xr:uid="{00000000-0005-0000-0000-000053820000}"/>
    <cellStyle name="Currency [0] 12538" xfId="23545" hidden="1" xr:uid="{00000000-0005-0000-0000-000054820000}"/>
    <cellStyle name="Currency [0] 12538" xfId="52932" hidden="1" xr:uid="{00000000-0005-0000-0000-000055820000}"/>
    <cellStyle name="Currency [0] 12539" xfId="23553" hidden="1" xr:uid="{00000000-0005-0000-0000-000056820000}"/>
    <cellStyle name="Currency [0] 12539" xfId="52940" hidden="1" xr:uid="{00000000-0005-0000-0000-000057820000}"/>
    <cellStyle name="Currency [0] 1254" xfId="3712" hidden="1" xr:uid="{00000000-0005-0000-0000-000058820000}"/>
    <cellStyle name="Currency [0] 1254" xfId="33101" hidden="1" xr:uid="{00000000-0005-0000-0000-000059820000}"/>
    <cellStyle name="Currency [0] 12540" xfId="23589" hidden="1" xr:uid="{00000000-0005-0000-0000-00005A820000}"/>
    <cellStyle name="Currency [0] 12540" xfId="52976" hidden="1" xr:uid="{00000000-0005-0000-0000-00005B820000}"/>
    <cellStyle name="Currency [0] 12541" xfId="23591" hidden="1" xr:uid="{00000000-0005-0000-0000-00005C820000}"/>
    <cellStyle name="Currency [0] 12541" xfId="52978" hidden="1" xr:uid="{00000000-0005-0000-0000-00005D820000}"/>
    <cellStyle name="Currency [0] 12542" xfId="23547" hidden="1" xr:uid="{00000000-0005-0000-0000-00005E820000}"/>
    <cellStyle name="Currency [0] 12542" xfId="52934" hidden="1" xr:uid="{00000000-0005-0000-0000-00005F820000}"/>
    <cellStyle name="Currency [0] 12543" xfId="23560" hidden="1" xr:uid="{00000000-0005-0000-0000-000060820000}"/>
    <cellStyle name="Currency [0] 12543" xfId="52947" hidden="1" xr:uid="{00000000-0005-0000-0000-000061820000}"/>
    <cellStyle name="Currency [0] 12544" xfId="23565" hidden="1" xr:uid="{00000000-0005-0000-0000-000062820000}"/>
    <cellStyle name="Currency [0] 12544" xfId="52952" hidden="1" xr:uid="{00000000-0005-0000-0000-000063820000}"/>
    <cellStyle name="Currency [0] 12545" xfId="23559" hidden="1" xr:uid="{00000000-0005-0000-0000-000064820000}"/>
    <cellStyle name="Currency [0] 12545" xfId="52946" hidden="1" xr:uid="{00000000-0005-0000-0000-000065820000}"/>
    <cellStyle name="Currency [0] 12546" xfId="23607" hidden="1" xr:uid="{00000000-0005-0000-0000-000066820000}"/>
    <cellStyle name="Currency [0] 12546" xfId="52994" hidden="1" xr:uid="{00000000-0005-0000-0000-000067820000}"/>
    <cellStyle name="Currency [0] 12547" xfId="23615" hidden="1" xr:uid="{00000000-0005-0000-0000-000068820000}"/>
    <cellStyle name="Currency [0] 12547" xfId="53002" hidden="1" xr:uid="{00000000-0005-0000-0000-000069820000}"/>
    <cellStyle name="Currency [0] 12548" xfId="23543" hidden="1" xr:uid="{00000000-0005-0000-0000-00006A820000}"/>
    <cellStyle name="Currency [0] 12548" xfId="52930" hidden="1" xr:uid="{00000000-0005-0000-0000-00006B820000}"/>
    <cellStyle name="Currency [0] 12549" xfId="23601" hidden="1" xr:uid="{00000000-0005-0000-0000-00006C820000}"/>
    <cellStyle name="Currency [0] 12549" xfId="52988" hidden="1" xr:uid="{00000000-0005-0000-0000-00006D820000}"/>
    <cellStyle name="Currency [0] 1255" xfId="3692" hidden="1" xr:uid="{00000000-0005-0000-0000-00006E820000}"/>
    <cellStyle name="Currency [0] 1255" xfId="33081" hidden="1" xr:uid="{00000000-0005-0000-0000-00006F820000}"/>
    <cellStyle name="Currency [0] 12550" xfId="23624" hidden="1" xr:uid="{00000000-0005-0000-0000-000070820000}"/>
    <cellStyle name="Currency [0] 12550" xfId="53011" hidden="1" xr:uid="{00000000-0005-0000-0000-000071820000}"/>
    <cellStyle name="Currency [0] 12551" xfId="23626" hidden="1" xr:uid="{00000000-0005-0000-0000-000072820000}"/>
    <cellStyle name="Currency [0] 12551" xfId="53013" hidden="1" xr:uid="{00000000-0005-0000-0000-000073820000}"/>
    <cellStyle name="Currency [0] 12552" xfId="23526" hidden="1" xr:uid="{00000000-0005-0000-0000-000074820000}"/>
    <cellStyle name="Currency [0] 12552" xfId="52913" hidden="1" xr:uid="{00000000-0005-0000-0000-000075820000}"/>
    <cellStyle name="Currency [0] 12553" xfId="23536" hidden="1" xr:uid="{00000000-0005-0000-0000-000076820000}"/>
    <cellStyle name="Currency [0] 12553" xfId="52923" hidden="1" xr:uid="{00000000-0005-0000-0000-000077820000}"/>
    <cellStyle name="Currency [0] 12554" xfId="23598" hidden="1" xr:uid="{00000000-0005-0000-0000-000078820000}"/>
    <cellStyle name="Currency [0] 12554" xfId="52985" hidden="1" xr:uid="{00000000-0005-0000-0000-000079820000}"/>
    <cellStyle name="Currency [0] 12555" xfId="23563" hidden="1" xr:uid="{00000000-0005-0000-0000-00007A820000}"/>
    <cellStyle name="Currency [0] 12555" xfId="52950" hidden="1" xr:uid="{00000000-0005-0000-0000-00007B820000}"/>
    <cellStyle name="Currency [0] 12556" xfId="23512" hidden="1" xr:uid="{00000000-0005-0000-0000-00007C820000}"/>
    <cellStyle name="Currency [0] 12556" xfId="52899" hidden="1" xr:uid="{00000000-0005-0000-0000-00007D820000}"/>
    <cellStyle name="Currency [0] 12557" xfId="23634" hidden="1" xr:uid="{00000000-0005-0000-0000-00007E820000}"/>
    <cellStyle name="Currency [0] 12557" xfId="53021" hidden="1" xr:uid="{00000000-0005-0000-0000-00007F820000}"/>
    <cellStyle name="Currency [0] 12558" xfId="23599" hidden="1" xr:uid="{00000000-0005-0000-0000-000080820000}"/>
    <cellStyle name="Currency [0] 12558" xfId="52986" hidden="1" xr:uid="{00000000-0005-0000-0000-000081820000}"/>
    <cellStyle name="Currency [0] 12559" xfId="23610" hidden="1" xr:uid="{00000000-0005-0000-0000-000082820000}"/>
    <cellStyle name="Currency [0] 12559" xfId="52997" hidden="1" xr:uid="{00000000-0005-0000-0000-000083820000}"/>
    <cellStyle name="Currency [0] 1256" xfId="3708" hidden="1" xr:uid="{00000000-0005-0000-0000-000084820000}"/>
    <cellStyle name="Currency [0] 1256" xfId="33097" hidden="1" xr:uid="{00000000-0005-0000-0000-000085820000}"/>
    <cellStyle name="Currency [0] 12560" xfId="23642" hidden="1" xr:uid="{00000000-0005-0000-0000-000086820000}"/>
    <cellStyle name="Currency [0] 12560" xfId="53029" hidden="1" xr:uid="{00000000-0005-0000-0000-000087820000}"/>
    <cellStyle name="Currency [0] 12561" xfId="23644" hidden="1" xr:uid="{00000000-0005-0000-0000-000088820000}"/>
    <cellStyle name="Currency [0] 12561" xfId="53031" hidden="1" xr:uid="{00000000-0005-0000-0000-000089820000}"/>
    <cellStyle name="Currency [0] 12562" xfId="23596" hidden="1" xr:uid="{00000000-0005-0000-0000-00008A820000}"/>
    <cellStyle name="Currency [0] 12562" xfId="52983" hidden="1" xr:uid="{00000000-0005-0000-0000-00008B820000}"/>
    <cellStyle name="Currency [0] 12563" xfId="23595" hidden="1" xr:uid="{00000000-0005-0000-0000-00008C820000}"/>
    <cellStyle name="Currency [0] 12563" xfId="52982" hidden="1" xr:uid="{00000000-0005-0000-0000-00008D820000}"/>
    <cellStyle name="Currency [0] 12564" xfId="23585" hidden="1" xr:uid="{00000000-0005-0000-0000-00008E820000}"/>
    <cellStyle name="Currency [0] 12564" xfId="52972" hidden="1" xr:uid="{00000000-0005-0000-0000-00008F820000}"/>
    <cellStyle name="Currency [0] 12565" xfId="23581" hidden="1" xr:uid="{00000000-0005-0000-0000-000090820000}"/>
    <cellStyle name="Currency [0] 12565" xfId="52968" hidden="1" xr:uid="{00000000-0005-0000-0000-000091820000}"/>
    <cellStyle name="Currency [0] 12566" xfId="23583" hidden="1" xr:uid="{00000000-0005-0000-0000-000092820000}"/>
    <cellStyle name="Currency [0] 12566" xfId="52970" hidden="1" xr:uid="{00000000-0005-0000-0000-000093820000}"/>
    <cellStyle name="Currency [0] 12567" xfId="23651" hidden="1" xr:uid="{00000000-0005-0000-0000-000094820000}"/>
    <cellStyle name="Currency [0] 12567" xfId="53038" hidden="1" xr:uid="{00000000-0005-0000-0000-000095820000}"/>
    <cellStyle name="Currency [0] 12568" xfId="22290" hidden="1" xr:uid="{00000000-0005-0000-0000-000096820000}"/>
    <cellStyle name="Currency [0] 12568" xfId="51677" hidden="1" xr:uid="{00000000-0005-0000-0000-000097820000}"/>
    <cellStyle name="Currency [0] 12569" xfId="23629" hidden="1" xr:uid="{00000000-0005-0000-0000-000098820000}"/>
    <cellStyle name="Currency [0] 12569" xfId="53016" hidden="1" xr:uid="{00000000-0005-0000-0000-000099820000}"/>
    <cellStyle name="Currency [0] 1257" xfId="3710" hidden="1" xr:uid="{00000000-0005-0000-0000-00009A820000}"/>
    <cellStyle name="Currency [0] 1257" xfId="33099" hidden="1" xr:uid="{00000000-0005-0000-0000-00009B820000}"/>
    <cellStyle name="Currency [0] 12570" xfId="23657" hidden="1" xr:uid="{00000000-0005-0000-0000-00009C820000}"/>
    <cellStyle name="Currency [0] 12570" xfId="53044" hidden="1" xr:uid="{00000000-0005-0000-0000-00009D820000}"/>
    <cellStyle name="Currency [0] 12571" xfId="23659" hidden="1" xr:uid="{00000000-0005-0000-0000-00009E820000}"/>
    <cellStyle name="Currency [0] 12571" xfId="53046" hidden="1" xr:uid="{00000000-0005-0000-0000-00009F820000}"/>
    <cellStyle name="Currency [0] 12572" xfId="23534" hidden="1" xr:uid="{00000000-0005-0000-0000-0000A0820000}"/>
    <cellStyle name="Currency [0] 12572" xfId="52921" hidden="1" xr:uid="{00000000-0005-0000-0000-0000A1820000}"/>
    <cellStyle name="Currency [0] 12573" xfId="23608" hidden="1" xr:uid="{00000000-0005-0000-0000-0000A2820000}"/>
    <cellStyle name="Currency [0] 12573" xfId="52995" hidden="1" xr:uid="{00000000-0005-0000-0000-0000A3820000}"/>
    <cellStyle name="Currency [0] 12574" xfId="23564" hidden="1" xr:uid="{00000000-0005-0000-0000-0000A4820000}"/>
    <cellStyle name="Currency [0] 12574" xfId="52951" hidden="1" xr:uid="{00000000-0005-0000-0000-0000A5820000}"/>
    <cellStyle name="Currency [0] 12575" xfId="23600" hidden="1" xr:uid="{00000000-0005-0000-0000-0000A6820000}"/>
    <cellStyle name="Currency [0] 12575" xfId="52987" hidden="1" xr:uid="{00000000-0005-0000-0000-0000A7820000}"/>
    <cellStyle name="Currency [0] 12576" xfId="23604" hidden="1" xr:uid="{00000000-0005-0000-0000-0000A8820000}"/>
    <cellStyle name="Currency [0] 12576" xfId="52991" hidden="1" xr:uid="{00000000-0005-0000-0000-0000A9820000}"/>
    <cellStyle name="Currency [0] 12577" xfId="23665" hidden="1" xr:uid="{00000000-0005-0000-0000-0000AA820000}"/>
    <cellStyle name="Currency [0] 12577" xfId="53052" hidden="1" xr:uid="{00000000-0005-0000-0000-0000AB820000}"/>
    <cellStyle name="Currency [0] 12578" xfId="22265" hidden="1" xr:uid="{00000000-0005-0000-0000-0000AC820000}"/>
    <cellStyle name="Currency [0] 12578" xfId="51652" hidden="1" xr:uid="{00000000-0005-0000-0000-0000AD820000}"/>
    <cellStyle name="Currency [0] 12579" xfId="23647" hidden="1" xr:uid="{00000000-0005-0000-0000-0000AE820000}"/>
    <cellStyle name="Currency [0] 12579" xfId="53034" hidden="1" xr:uid="{00000000-0005-0000-0000-0000AF820000}"/>
    <cellStyle name="Currency [0] 1258" xfId="3741" hidden="1" xr:uid="{00000000-0005-0000-0000-0000B0820000}"/>
    <cellStyle name="Currency [0] 1258" xfId="33130" hidden="1" xr:uid="{00000000-0005-0000-0000-0000B1820000}"/>
    <cellStyle name="Currency [0] 12580" xfId="23670" hidden="1" xr:uid="{00000000-0005-0000-0000-0000B2820000}"/>
    <cellStyle name="Currency [0] 12580" xfId="53057" hidden="1" xr:uid="{00000000-0005-0000-0000-0000B3820000}"/>
    <cellStyle name="Currency [0] 12581" xfId="23672" hidden="1" xr:uid="{00000000-0005-0000-0000-0000B4820000}"/>
    <cellStyle name="Currency [0] 12581" xfId="53059" hidden="1" xr:uid="{00000000-0005-0000-0000-0000B5820000}"/>
    <cellStyle name="Currency [0] 12582" xfId="23528" hidden="1" xr:uid="{00000000-0005-0000-0000-0000B6820000}"/>
    <cellStyle name="Currency [0] 12582" xfId="52915" hidden="1" xr:uid="{00000000-0005-0000-0000-0000B7820000}"/>
    <cellStyle name="Currency [0] 12583" xfId="23627" hidden="1" xr:uid="{00000000-0005-0000-0000-0000B8820000}"/>
    <cellStyle name="Currency [0] 12583" xfId="53014" hidden="1" xr:uid="{00000000-0005-0000-0000-0000B9820000}"/>
    <cellStyle name="Currency [0] 12584" xfId="23594" hidden="1" xr:uid="{00000000-0005-0000-0000-0000BA820000}"/>
    <cellStyle name="Currency [0] 12584" xfId="52981" hidden="1" xr:uid="{00000000-0005-0000-0000-0000BB820000}"/>
    <cellStyle name="Currency [0] 12585" xfId="23612" hidden="1" xr:uid="{00000000-0005-0000-0000-0000BC820000}"/>
    <cellStyle name="Currency [0] 12585" xfId="52999" hidden="1" xr:uid="{00000000-0005-0000-0000-0000BD820000}"/>
    <cellStyle name="Currency [0] 12586" xfId="23609" hidden="1" xr:uid="{00000000-0005-0000-0000-0000BE820000}"/>
    <cellStyle name="Currency [0] 12586" xfId="52996" hidden="1" xr:uid="{00000000-0005-0000-0000-0000BF820000}"/>
    <cellStyle name="Currency [0] 12587" xfId="23676" hidden="1" xr:uid="{00000000-0005-0000-0000-0000C0820000}"/>
    <cellStyle name="Currency [0] 12587" xfId="53063" hidden="1" xr:uid="{00000000-0005-0000-0000-0000C1820000}"/>
    <cellStyle name="Currency [0] 12588" xfId="23561" hidden="1" xr:uid="{00000000-0005-0000-0000-0000C2820000}"/>
    <cellStyle name="Currency [0] 12588" xfId="52948" hidden="1" xr:uid="{00000000-0005-0000-0000-0000C3820000}"/>
    <cellStyle name="Currency [0] 12589" xfId="23661" hidden="1" xr:uid="{00000000-0005-0000-0000-0000C4820000}"/>
    <cellStyle name="Currency [0] 12589" xfId="53048" hidden="1" xr:uid="{00000000-0005-0000-0000-0000C5820000}"/>
    <cellStyle name="Currency [0] 1259" xfId="3648" hidden="1" xr:uid="{00000000-0005-0000-0000-0000C6820000}"/>
    <cellStyle name="Currency [0] 1259" xfId="33037" hidden="1" xr:uid="{00000000-0005-0000-0000-0000C7820000}"/>
    <cellStyle name="Currency [0] 12590" xfId="23683" hidden="1" xr:uid="{00000000-0005-0000-0000-0000C8820000}"/>
    <cellStyle name="Currency [0] 12590" xfId="53070" hidden="1" xr:uid="{00000000-0005-0000-0000-0000C9820000}"/>
    <cellStyle name="Currency [0] 12591" xfId="23685" hidden="1" xr:uid="{00000000-0005-0000-0000-0000CA820000}"/>
    <cellStyle name="Currency [0] 12591" xfId="53072" hidden="1" xr:uid="{00000000-0005-0000-0000-0000CB820000}"/>
    <cellStyle name="Currency [0] 12592" xfId="23613" hidden="1" xr:uid="{00000000-0005-0000-0000-0000CC820000}"/>
    <cellStyle name="Currency [0] 12592" xfId="53000" hidden="1" xr:uid="{00000000-0005-0000-0000-0000CD820000}"/>
    <cellStyle name="Currency [0] 12593" xfId="23645" hidden="1" xr:uid="{00000000-0005-0000-0000-0000CE820000}"/>
    <cellStyle name="Currency [0] 12593" xfId="53032" hidden="1" xr:uid="{00000000-0005-0000-0000-0000CF820000}"/>
    <cellStyle name="Currency [0] 12594" xfId="22251" hidden="1" xr:uid="{00000000-0005-0000-0000-0000D0820000}"/>
    <cellStyle name="Currency [0] 12594" xfId="51638" hidden="1" xr:uid="{00000000-0005-0000-0000-0000D1820000}"/>
    <cellStyle name="Currency [0] 12595" xfId="23631" hidden="1" xr:uid="{00000000-0005-0000-0000-0000D2820000}"/>
    <cellStyle name="Currency [0] 12595" xfId="53018" hidden="1" xr:uid="{00000000-0005-0000-0000-0000D3820000}"/>
    <cellStyle name="Currency [0] 12596" xfId="23628" hidden="1" xr:uid="{00000000-0005-0000-0000-0000D4820000}"/>
    <cellStyle name="Currency [0] 12596" xfId="53015" hidden="1" xr:uid="{00000000-0005-0000-0000-0000D5820000}"/>
    <cellStyle name="Currency [0] 12597" xfId="23689" hidden="1" xr:uid="{00000000-0005-0000-0000-0000D6820000}"/>
    <cellStyle name="Currency [0] 12597" xfId="53076" hidden="1" xr:uid="{00000000-0005-0000-0000-0000D7820000}"/>
    <cellStyle name="Currency [0] 12598" xfId="23524" hidden="1" xr:uid="{00000000-0005-0000-0000-0000D8820000}"/>
    <cellStyle name="Currency [0] 12598" xfId="52911" hidden="1" xr:uid="{00000000-0005-0000-0000-0000D9820000}"/>
    <cellStyle name="Currency [0] 12599" xfId="23673" hidden="1" xr:uid="{00000000-0005-0000-0000-0000DA820000}"/>
    <cellStyle name="Currency [0] 12599" xfId="53060" hidden="1" xr:uid="{00000000-0005-0000-0000-0000DB820000}"/>
    <cellStyle name="Currency [0] 126" xfId="2541" hidden="1" xr:uid="{00000000-0005-0000-0000-0000DC820000}"/>
    <cellStyle name="Currency [0] 126" xfId="31930" hidden="1" xr:uid="{00000000-0005-0000-0000-0000DD820000}"/>
    <cellStyle name="Currency [0] 1260" xfId="3733" hidden="1" xr:uid="{00000000-0005-0000-0000-0000DE820000}"/>
    <cellStyle name="Currency [0] 1260" xfId="33122" hidden="1" xr:uid="{00000000-0005-0000-0000-0000DF820000}"/>
    <cellStyle name="Currency [0] 12600" xfId="23693" hidden="1" xr:uid="{00000000-0005-0000-0000-0000E0820000}"/>
    <cellStyle name="Currency [0] 12600" xfId="53080" hidden="1" xr:uid="{00000000-0005-0000-0000-0000E1820000}"/>
    <cellStyle name="Currency [0] 12601" xfId="23695" hidden="1" xr:uid="{00000000-0005-0000-0000-0000E2820000}"/>
    <cellStyle name="Currency [0] 12601" xfId="53082" hidden="1" xr:uid="{00000000-0005-0000-0000-0000E3820000}"/>
    <cellStyle name="Currency [0] 12602" xfId="23632" hidden="1" xr:uid="{00000000-0005-0000-0000-0000E4820000}"/>
    <cellStyle name="Currency [0] 12602" xfId="53019" hidden="1" xr:uid="{00000000-0005-0000-0000-0000E5820000}"/>
    <cellStyle name="Currency [0] 12603" xfId="23660" hidden="1" xr:uid="{00000000-0005-0000-0000-0000E6820000}"/>
    <cellStyle name="Currency [0] 12603" xfId="53047" hidden="1" xr:uid="{00000000-0005-0000-0000-0000E7820000}"/>
    <cellStyle name="Currency [0] 12604" xfId="23620" hidden="1" xr:uid="{00000000-0005-0000-0000-0000E8820000}"/>
    <cellStyle name="Currency [0] 12604" xfId="53007" hidden="1" xr:uid="{00000000-0005-0000-0000-0000E9820000}"/>
    <cellStyle name="Currency [0] 12605" xfId="23649" hidden="1" xr:uid="{00000000-0005-0000-0000-0000EA820000}"/>
    <cellStyle name="Currency [0] 12605" xfId="53036" hidden="1" xr:uid="{00000000-0005-0000-0000-0000EB820000}"/>
    <cellStyle name="Currency [0] 12606" xfId="23646" hidden="1" xr:uid="{00000000-0005-0000-0000-0000EC820000}"/>
    <cellStyle name="Currency [0] 12606" xfId="53033" hidden="1" xr:uid="{00000000-0005-0000-0000-0000ED820000}"/>
    <cellStyle name="Currency [0] 12607" xfId="23699" hidden="1" xr:uid="{00000000-0005-0000-0000-0000EE820000}"/>
    <cellStyle name="Currency [0] 12607" xfId="53086" hidden="1" xr:uid="{00000000-0005-0000-0000-0000EF820000}"/>
    <cellStyle name="Currency [0] 12608" xfId="23527" hidden="1" xr:uid="{00000000-0005-0000-0000-0000F0820000}"/>
    <cellStyle name="Currency [0] 12608" xfId="52914" hidden="1" xr:uid="{00000000-0005-0000-0000-0000F1820000}"/>
    <cellStyle name="Currency [0] 12609" xfId="23686" hidden="1" xr:uid="{00000000-0005-0000-0000-0000F2820000}"/>
    <cellStyle name="Currency [0] 12609" xfId="53073" hidden="1" xr:uid="{00000000-0005-0000-0000-0000F3820000}"/>
    <cellStyle name="Currency [0] 1261" xfId="3743" hidden="1" xr:uid="{00000000-0005-0000-0000-0000F4820000}"/>
    <cellStyle name="Currency [0] 1261" xfId="33132" hidden="1" xr:uid="{00000000-0005-0000-0000-0000F5820000}"/>
    <cellStyle name="Currency [0] 12610" xfId="23703" hidden="1" xr:uid="{00000000-0005-0000-0000-0000F6820000}"/>
    <cellStyle name="Currency [0] 12610" xfId="53090" hidden="1" xr:uid="{00000000-0005-0000-0000-0000F7820000}"/>
    <cellStyle name="Currency [0] 12611" xfId="23705" hidden="1" xr:uid="{00000000-0005-0000-0000-0000F8820000}"/>
    <cellStyle name="Currency [0] 12611" xfId="53092" hidden="1" xr:uid="{00000000-0005-0000-0000-0000F9820000}"/>
    <cellStyle name="Currency [0] 12612" xfId="23586" hidden="1" xr:uid="{00000000-0005-0000-0000-0000FA820000}"/>
    <cellStyle name="Currency [0] 12612" xfId="52973" hidden="1" xr:uid="{00000000-0005-0000-0000-0000FB820000}"/>
    <cellStyle name="Currency [0] 12613" xfId="23622" hidden="1" xr:uid="{00000000-0005-0000-0000-0000FC820000}"/>
    <cellStyle name="Currency [0] 12613" xfId="53009" hidden="1" xr:uid="{00000000-0005-0000-0000-0000FD820000}"/>
    <cellStyle name="Currency [0] 12614" xfId="23691" hidden="1" xr:uid="{00000000-0005-0000-0000-0000FE820000}"/>
    <cellStyle name="Currency [0] 12614" xfId="53078" hidden="1" xr:uid="{00000000-0005-0000-0000-0000FF820000}"/>
    <cellStyle name="Currency [0] 12615" xfId="23679" hidden="1" xr:uid="{00000000-0005-0000-0000-000000830000}"/>
    <cellStyle name="Currency [0] 12615" xfId="53066" hidden="1" xr:uid="{00000000-0005-0000-0000-000001830000}"/>
    <cellStyle name="Currency [0] 12616" xfId="23696" hidden="1" xr:uid="{00000000-0005-0000-0000-000002830000}"/>
    <cellStyle name="Currency [0] 12616" xfId="53083" hidden="1" xr:uid="{00000000-0005-0000-0000-000003830000}"/>
    <cellStyle name="Currency [0] 12617" xfId="23707" hidden="1" xr:uid="{00000000-0005-0000-0000-000004830000}"/>
    <cellStyle name="Currency [0] 12617" xfId="53094" hidden="1" xr:uid="{00000000-0005-0000-0000-000005830000}"/>
    <cellStyle name="Currency [0] 12618" xfId="23555" hidden="1" xr:uid="{00000000-0005-0000-0000-000006830000}"/>
    <cellStyle name="Currency [0] 12618" xfId="52942" hidden="1" xr:uid="{00000000-0005-0000-0000-000007830000}"/>
    <cellStyle name="Currency [0] 12619" xfId="23619" hidden="1" xr:uid="{00000000-0005-0000-0000-000008830000}"/>
    <cellStyle name="Currency [0] 12619" xfId="53006" hidden="1" xr:uid="{00000000-0005-0000-0000-000009830000}"/>
    <cellStyle name="Currency [0] 1262" xfId="3744" hidden="1" xr:uid="{00000000-0005-0000-0000-00000A830000}"/>
    <cellStyle name="Currency [0] 1262" xfId="33133" hidden="1" xr:uid="{00000000-0005-0000-0000-00000B830000}"/>
    <cellStyle name="Currency [0] 12620" xfId="23711" hidden="1" xr:uid="{00000000-0005-0000-0000-00000C830000}"/>
    <cellStyle name="Currency [0] 12620" xfId="53098" hidden="1" xr:uid="{00000000-0005-0000-0000-00000D830000}"/>
    <cellStyle name="Currency [0] 12621" xfId="23713" hidden="1" xr:uid="{00000000-0005-0000-0000-00000E830000}"/>
    <cellStyle name="Currency [0] 12621" xfId="53100" hidden="1" xr:uid="{00000000-0005-0000-0000-00000F830000}"/>
    <cellStyle name="Currency [0] 12622" xfId="23668" hidden="1" xr:uid="{00000000-0005-0000-0000-000010830000}"/>
    <cellStyle name="Currency [0] 12622" xfId="53055" hidden="1" xr:uid="{00000000-0005-0000-0000-000011830000}"/>
    <cellStyle name="Currency [0] 12623" xfId="23680" hidden="1" xr:uid="{00000000-0005-0000-0000-000012830000}"/>
    <cellStyle name="Currency [0] 12623" xfId="53067" hidden="1" xr:uid="{00000000-0005-0000-0000-000013830000}"/>
    <cellStyle name="Currency [0] 12624" xfId="23708" hidden="1" xr:uid="{00000000-0005-0000-0000-000014830000}"/>
    <cellStyle name="Currency [0] 12624" xfId="53095" hidden="1" xr:uid="{00000000-0005-0000-0000-000015830000}"/>
    <cellStyle name="Currency [0] 12625" xfId="23681" hidden="1" xr:uid="{00000000-0005-0000-0000-000016830000}"/>
    <cellStyle name="Currency [0] 12625" xfId="53068" hidden="1" xr:uid="{00000000-0005-0000-0000-000017830000}"/>
    <cellStyle name="Currency [0] 12626" xfId="23714" hidden="1" xr:uid="{00000000-0005-0000-0000-000018830000}"/>
    <cellStyle name="Currency [0] 12626" xfId="53101" hidden="1" xr:uid="{00000000-0005-0000-0000-000019830000}"/>
    <cellStyle name="Currency [0] 12627" xfId="23716" hidden="1" xr:uid="{00000000-0005-0000-0000-00001A830000}"/>
    <cellStyle name="Currency [0] 12627" xfId="53103" hidden="1" xr:uid="{00000000-0005-0000-0000-00001B830000}"/>
    <cellStyle name="Currency [0] 12628" xfId="23709" hidden="1" xr:uid="{00000000-0005-0000-0000-00001C830000}"/>
    <cellStyle name="Currency [0] 12628" xfId="53096" hidden="1" xr:uid="{00000000-0005-0000-0000-00001D830000}"/>
    <cellStyle name="Currency [0] 12629" xfId="23655" hidden="1" xr:uid="{00000000-0005-0000-0000-00001E830000}"/>
    <cellStyle name="Currency [0] 12629" xfId="53042" hidden="1" xr:uid="{00000000-0005-0000-0000-00001F830000}"/>
    <cellStyle name="Currency [0] 1263" xfId="3672" hidden="1" xr:uid="{00000000-0005-0000-0000-000020830000}"/>
    <cellStyle name="Currency [0] 1263" xfId="33061" hidden="1" xr:uid="{00000000-0005-0000-0000-000021830000}"/>
    <cellStyle name="Currency [0] 12630" xfId="23718" hidden="1" xr:uid="{00000000-0005-0000-0000-000022830000}"/>
    <cellStyle name="Currency [0] 12630" xfId="53105" hidden="1" xr:uid="{00000000-0005-0000-0000-000023830000}"/>
    <cellStyle name="Currency [0] 12631" xfId="23720" hidden="1" xr:uid="{00000000-0005-0000-0000-000024830000}"/>
    <cellStyle name="Currency [0] 12631" xfId="53107" hidden="1" xr:uid="{00000000-0005-0000-0000-000025830000}"/>
    <cellStyle name="Currency [0] 12632" xfId="23780" hidden="1" xr:uid="{00000000-0005-0000-0000-000026830000}"/>
    <cellStyle name="Currency [0] 12632" xfId="53167" hidden="1" xr:uid="{00000000-0005-0000-0000-000027830000}"/>
    <cellStyle name="Currency [0] 12633" xfId="23799" hidden="1" xr:uid="{00000000-0005-0000-0000-000028830000}"/>
    <cellStyle name="Currency [0] 12633" xfId="53186" hidden="1" xr:uid="{00000000-0005-0000-0000-000029830000}"/>
    <cellStyle name="Currency [0] 12634" xfId="23806" hidden="1" xr:uid="{00000000-0005-0000-0000-00002A830000}"/>
    <cellStyle name="Currency [0] 12634" xfId="53193" hidden="1" xr:uid="{00000000-0005-0000-0000-00002B830000}"/>
    <cellStyle name="Currency [0] 12635" xfId="23813" hidden="1" xr:uid="{00000000-0005-0000-0000-00002C830000}"/>
    <cellStyle name="Currency [0] 12635" xfId="53200" hidden="1" xr:uid="{00000000-0005-0000-0000-00002D830000}"/>
    <cellStyle name="Currency [0] 12636" xfId="23818" hidden="1" xr:uid="{00000000-0005-0000-0000-00002E830000}"/>
    <cellStyle name="Currency [0] 12636" xfId="53205" hidden="1" xr:uid="{00000000-0005-0000-0000-00002F830000}"/>
    <cellStyle name="Currency [0] 12637" xfId="23797" hidden="1" xr:uid="{00000000-0005-0000-0000-000030830000}"/>
    <cellStyle name="Currency [0] 12637" xfId="53184" hidden="1" xr:uid="{00000000-0005-0000-0000-000031830000}"/>
    <cellStyle name="Currency [0] 12638" xfId="23808" hidden="1" xr:uid="{00000000-0005-0000-0000-000032830000}"/>
    <cellStyle name="Currency [0] 12638" xfId="53195" hidden="1" xr:uid="{00000000-0005-0000-0000-000033830000}"/>
    <cellStyle name="Currency [0] 12639" xfId="23822" hidden="1" xr:uid="{00000000-0005-0000-0000-000034830000}"/>
    <cellStyle name="Currency [0] 12639" xfId="53209" hidden="1" xr:uid="{00000000-0005-0000-0000-000035830000}"/>
    <cellStyle name="Currency [0] 1264" xfId="3723" hidden="1" xr:uid="{00000000-0005-0000-0000-000036830000}"/>
    <cellStyle name="Currency [0] 1264" xfId="33112" hidden="1" xr:uid="{00000000-0005-0000-0000-000037830000}"/>
    <cellStyle name="Currency [0] 12640" xfId="23824" hidden="1" xr:uid="{00000000-0005-0000-0000-000038830000}"/>
    <cellStyle name="Currency [0] 12640" xfId="53211" hidden="1" xr:uid="{00000000-0005-0000-0000-000039830000}"/>
    <cellStyle name="Currency [0] 12641" xfId="23807" hidden="1" xr:uid="{00000000-0005-0000-0000-00003A830000}"/>
    <cellStyle name="Currency [0] 12641" xfId="53194" hidden="1" xr:uid="{00000000-0005-0000-0000-00003B830000}"/>
    <cellStyle name="Currency [0] 12642" xfId="23781" hidden="1" xr:uid="{00000000-0005-0000-0000-00003C830000}"/>
    <cellStyle name="Currency [0] 12642" xfId="53168" hidden="1" xr:uid="{00000000-0005-0000-0000-00003D830000}"/>
    <cellStyle name="Currency [0] 12643" xfId="23835" hidden="1" xr:uid="{00000000-0005-0000-0000-00003E830000}"/>
    <cellStyle name="Currency [0] 12643" xfId="53222" hidden="1" xr:uid="{00000000-0005-0000-0000-00003F830000}"/>
    <cellStyle name="Currency [0] 12644" xfId="23844" hidden="1" xr:uid="{00000000-0005-0000-0000-000040830000}"/>
    <cellStyle name="Currency [0] 12644" xfId="53231" hidden="1" xr:uid="{00000000-0005-0000-0000-000041830000}"/>
    <cellStyle name="Currency [0] 12645" xfId="23855" hidden="1" xr:uid="{00000000-0005-0000-0000-000042830000}"/>
    <cellStyle name="Currency [0] 12645" xfId="53242" hidden="1" xr:uid="{00000000-0005-0000-0000-000043830000}"/>
    <cellStyle name="Currency [0] 12646" xfId="23861" hidden="1" xr:uid="{00000000-0005-0000-0000-000044830000}"/>
    <cellStyle name="Currency [0] 12646" xfId="53248" hidden="1" xr:uid="{00000000-0005-0000-0000-000045830000}"/>
    <cellStyle name="Currency [0] 12647" xfId="23833" hidden="1" xr:uid="{00000000-0005-0000-0000-000046830000}"/>
    <cellStyle name="Currency [0] 12647" xfId="53220" hidden="1" xr:uid="{00000000-0005-0000-0000-000047830000}"/>
    <cellStyle name="Currency [0] 12648" xfId="23851" hidden="1" xr:uid="{00000000-0005-0000-0000-000048830000}"/>
    <cellStyle name="Currency [0] 12648" xfId="53238" hidden="1" xr:uid="{00000000-0005-0000-0000-000049830000}"/>
    <cellStyle name="Currency [0] 12649" xfId="23873" hidden="1" xr:uid="{00000000-0005-0000-0000-00004A830000}"/>
    <cellStyle name="Currency [0] 12649" xfId="53260" hidden="1" xr:uid="{00000000-0005-0000-0000-00004B830000}"/>
    <cellStyle name="Currency [0] 1265" xfId="3703" hidden="1" xr:uid="{00000000-0005-0000-0000-00004C830000}"/>
    <cellStyle name="Currency [0] 1265" xfId="33092" hidden="1" xr:uid="{00000000-0005-0000-0000-00004D830000}"/>
    <cellStyle name="Currency [0] 12650" xfId="23875" hidden="1" xr:uid="{00000000-0005-0000-0000-00004E830000}"/>
    <cellStyle name="Currency [0] 12650" xfId="53262" hidden="1" xr:uid="{00000000-0005-0000-0000-00004F830000}"/>
    <cellStyle name="Currency [0] 12651" xfId="23803" hidden="1" xr:uid="{00000000-0005-0000-0000-000050830000}"/>
    <cellStyle name="Currency [0] 12651" xfId="53190" hidden="1" xr:uid="{00000000-0005-0000-0000-000051830000}"/>
    <cellStyle name="Currency [0] 12652" xfId="23787" hidden="1" xr:uid="{00000000-0005-0000-0000-000052830000}"/>
    <cellStyle name="Currency [0] 12652" xfId="53174" hidden="1" xr:uid="{00000000-0005-0000-0000-000053830000}"/>
    <cellStyle name="Currency [0] 12653" xfId="23847" hidden="1" xr:uid="{00000000-0005-0000-0000-000054830000}"/>
    <cellStyle name="Currency [0] 12653" xfId="53234" hidden="1" xr:uid="{00000000-0005-0000-0000-000055830000}"/>
    <cellStyle name="Currency [0] 12654" xfId="23792" hidden="1" xr:uid="{00000000-0005-0000-0000-000056830000}"/>
    <cellStyle name="Currency [0] 12654" xfId="53179" hidden="1" xr:uid="{00000000-0005-0000-0000-000057830000}"/>
    <cellStyle name="Currency [0] 12655" xfId="23836" hidden="1" xr:uid="{00000000-0005-0000-0000-000058830000}"/>
    <cellStyle name="Currency [0] 12655" xfId="53223" hidden="1" xr:uid="{00000000-0005-0000-0000-000059830000}"/>
    <cellStyle name="Currency [0] 12656" xfId="23880" hidden="1" xr:uid="{00000000-0005-0000-0000-00005A830000}"/>
    <cellStyle name="Currency [0] 12656" xfId="53267" hidden="1" xr:uid="{00000000-0005-0000-0000-00005B830000}"/>
    <cellStyle name="Currency [0] 12657" xfId="23848" hidden="1" xr:uid="{00000000-0005-0000-0000-00005C830000}"/>
    <cellStyle name="Currency [0] 12657" xfId="53235" hidden="1" xr:uid="{00000000-0005-0000-0000-00005D830000}"/>
    <cellStyle name="Currency [0] 12658" xfId="23856" hidden="1" xr:uid="{00000000-0005-0000-0000-00005E830000}"/>
    <cellStyle name="Currency [0] 12658" xfId="53243" hidden="1" xr:uid="{00000000-0005-0000-0000-00005F830000}"/>
    <cellStyle name="Currency [0] 12659" xfId="23892" hidden="1" xr:uid="{00000000-0005-0000-0000-000060830000}"/>
    <cellStyle name="Currency [0] 12659" xfId="53279" hidden="1" xr:uid="{00000000-0005-0000-0000-000061830000}"/>
    <cellStyle name="Currency [0] 1266" xfId="3715" hidden="1" xr:uid="{00000000-0005-0000-0000-000062830000}"/>
    <cellStyle name="Currency [0] 1266" xfId="33104" hidden="1" xr:uid="{00000000-0005-0000-0000-000063830000}"/>
    <cellStyle name="Currency [0] 12660" xfId="23894" hidden="1" xr:uid="{00000000-0005-0000-0000-000064830000}"/>
    <cellStyle name="Currency [0] 12660" xfId="53281" hidden="1" xr:uid="{00000000-0005-0000-0000-000065830000}"/>
    <cellStyle name="Currency [0] 12661" xfId="23850" hidden="1" xr:uid="{00000000-0005-0000-0000-000066830000}"/>
    <cellStyle name="Currency [0] 12661" xfId="53237" hidden="1" xr:uid="{00000000-0005-0000-0000-000067830000}"/>
    <cellStyle name="Currency [0] 12662" xfId="23863" hidden="1" xr:uid="{00000000-0005-0000-0000-000068830000}"/>
    <cellStyle name="Currency [0] 12662" xfId="53250" hidden="1" xr:uid="{00000000-0005-0000-0000-000069830000}"/>
    <cellStyle name="Currency [0] 12663" xfId="23868" hidden="1" xr:uid="{00000000-0005-0000-0000-00006A830000}"/>
    <cellStyle name="Currency [0] 12663" xfId="53255" hidden="1" xr:uid="{00000000-0005-0000-0000-00006B830000}"/>
    <cellStyle name="Currency [0] 12664" xfId="23862" hidden="1" xr:uid="{00000000-0005-0000-0000-00006C830000}"/>
    <cellStyle name="Currency [0] 12664" xfId="53249" hidden="1" xr:uid="{00000000-0005-0000-0000-00006D830000}"/>
    <cellStyle name="Currency [0] 12665" xfId="23910" hidden="1" xr:uid="{00000000-0005-0000-0000-00006E830000}"/>
    <cellStyle name="Currency [0] 12665" xfId="53297" hidden="1" xr:uid="{00000000-0005-0000-0000-00006F830000}"/>
    <cellStyle name="Currency [0] 12666" xfId="23918" hidden="1" xr:uid="{00000000-0005-0000-0000-000070830000}"/>
    <cellStyle name="Currency [0] 12666" xfId="53305" hidden="1" xr:uid="{00000000-0005-0000-0000-000071830000}"/>
    <cellStyle name="Currency [0] 12667" xfId="23846" hidden="1" xr:uid="{00000000-0005-0000-0000-000072830000}"/>
    <cellStyle name="Currency [0] 12667" xfId="53233" hidden="1" xr:uid="{00000000-0005-0000-0000-000073830000}"/>
    <cellStyle name="Currency [0] 12668" xfId="23904" hidden="1" xr:uid="{00000000-0005-0000-0000-000074830000}"/>
    <cellStyle name="Currency [0] 12668" xfId="53291" hidden="1" xr:uid="{00000000-0005-0000-0000-000075830000}"/>
    <cellStyle name="Currency [0] 12669" xfId="23927" hidden="1" xr:uid="{00000000-0005-0000-0000-000076830000}"/>
    <cellStyle name="Currency [0] 12669" xfId="53314" hidden="1" xr:uid="{00000000-0005-0000-0000-000077830000}"/>
    <cellStyle name="Currency [0] 1267" xfId="3713" hidden="1" xr:uid="{00000000-0005-0000-0000-000078830000}"/>
    <cellStyle name="Currency [0] 1267" xfId="33102" hidden="1" xr:uid="{00000000-0005-0000-0000-000079830000}"/>
    <cellStyle name="Currency [0] 12670" xfId="23929" hidden="1" xr:uid="{00000000-0005-0000-0000-00007A830000}"/>
    <cellStyle name="Currency [0] 12670" xfId="53316" hidden="1" xr:uid="{00000000-0005-0000-0000-00007B830000}"/>
    <cellStyle name="Currency [0] 12671" xfId="23829" hidden="1" xr:uid="{00000000-0005-0000-0000-00007C830000}"/>
    <cellStyle name="Currency [0] 12671" xfId="53216" hidden="1" xr:uid="{00000000-0005-0000-0000-00007D830000}"/>
    <cellStyle name="Currency [0] 12672" xfId="23839" hidden="1" xr:uid="{00000000-0005-0000-0000-00007E830000}"/>
    <cellStyle name="Currency [0] 12672" xfId="53226" hidden="1" xr:uid="{00000000-0005-0000-0000-00007F830000}"/>
    <cellStyle name="Currency [0] 12673" xfId="23901" hidden="1" xr:uid="{00000000-0005-0000-0000-000080830000}"/>
    <cellStyle name="Currency [0] 12673" xfId="53288" hidden="1" xr:uid="{00000000-0005-0000-0000-000081830000}"/>
    <cellStyle name="Currency [0] 12674" xfId="23866" hidden="1" xr:uid="{00000000-0005-0000-0000-000082830000}"/>
    <cellStyle name="Currency [0] 12674" xfId="53253" hidden="1" xr:uid="{00000000-0005-0000-0000-000083830000}"/>
    <cellStyle name="Currency [0] 12675" xfId="23811" hidden="1" xr:uid="{00000000-0005-0000-0000-000084830000}"/>
    <cellStyle name="Currency [0] 12675" xfId="53198" hidden="1" xr:uid="{00000000-0005-0000-0000-000085830000}"/>
    <cellStyle name="Currency [0] 12676" xfId="23937" hidden="1" xr:uid="{00000000-0005-0000-0000-000086830000}"/>
    <cellStyle name="Currency [0] 12676" xfId="53324" hidden="1" xr:uid="{00000000-0005-0000-0000-000087830000}"/>
    <cellStyle name="Currency [0] 12677" xfId="23902" hidden="1" xr:uid="{00000000-0005-0000-0000-000088830000}"/>
    <cellStyle name="Currency [0] 12677" xfId="53289" hidden="1" xr:uid="{00000000-0005-0000-0000-000089830000}"/>
    <cellStyle name="Currency [0] 12678" xfId="23913" hidden="1" xr:uid="{00000000-0005-0000-0000-00008A830000}"/>
    <cellStyle name="Currency [0] 12678" xfId="53300" hidden="1" xr:uid="{00000000-0005-0000-0000-00008B830000}"/>
    <cellStyle name="Currency [0] 12679" xfId="23945" hidden="1" xr:uid="{00000000-0005-0000-0000-00008C830000}"/>
    <cellStyle name="Currency [0] 12679" xfId="53332" hidden="1" xr:uid="{00000000-0005-0000-0000-00008D830000}"/>
    <cellStyle name="Currency [0] 1268" xfId="3746" hidden="1" xr:uid="{00000000-0005-0000-0000-00008E830000}"/>
    <cellStyle name="Currency [0] 1268" xfId="33135" hidden="1" xr:uid="{00000000-0005-0000-0000-00008F830000}"/>
    <cellStyle name="Currency [0] 12680" xfId="23947" hidden="1" xr:uid="{00000000-0005-0000-0000-000090830000}"/>
    <cellStyle name="Currency [0] 12680" xfId="53334" hidden="1" xr:uid="{00000000-0005-0000-0000-000091830000}"/>
    <cellStyle name="Currency [0] 12681" xfId="23899" hidden="1" xr:uid="{00000000-0005-0000-0000-000092830000}"/>
    <cellStyle name="Currency [0] 12681" xfId="53286" hidden="1" xr:uid="{00000000-0005-0000-0000-000093830000}"/>
    <cellStyle name="Currency [0] 12682" xfId="23898" hidden="1" xr:uid="{00000000-0005-0000-0000-000094830000}"/>
    <cellStyle name="Currency [0] 12682" xfId="53285" hidden="1" xr:uid="{00000000-0005-0000-0000-000095830000}"/>
    <cellStyle name="Currency [0] 12683" xfId="23888" hidden="1" xr:uid="{00000000-0005-0000-0000-000096830000}"/>
    <cellStyle name="Currency [0] 12683" xfId="53275" hidden="1" xr:uid="{00000000-0005-0000-0000-000097830000}"/>
    <cellStyle name="Currency [0] 12684" xfId="23884" hidden="1" xr:uid="{00000000-0005-0000-0000-000098830000}"/>
    <cellStyle name="Currency [0] 12684" xfId="53271" hidden="1" xr:uid="{00000000-0005-0000-0000-000099830000}"/>
    <cellStyle name="Currency [0] 12685" xfId="23886" hidden="1" xr:uid="{00000000-0005-0000-0000-00009A830000}"/>
    <cellStyle name="Currency [0] 12685" xfId="53273" hidden="1" xr:uid="{00000000-0005-0000-0000-00009B830000}"/>
    <cellStyle name="Currency [0] 12686" xfId="23954" hidden="1" xr:uid="{00000000-0005-0000-0000-00009C830000}"/>
    <cellStyle name="Currency [0] 12686" xfId="53341" hidden="1" xr:uid="{00000000-0005-0000-0000-00009D830000}"/>
    <cellStyle name="Currency [0] 12687" xfId="23789" hidden="1" xr:uid="{00000000-0005-0000-0000-00009E830000}"/>
    <cellStyle name="Currency [0] 12687" xfId="53176" hidden="1" xr:uid="{00000000-0005-0000-0000-00009F830000}"/>
    <cellStyle name="Currency [0] 12688" xfId="23932" hidden="1" xr:uid="{00000000-0005-0000-0000-0000A0830000}"/>
    <cellStyle name="Currency [0] 12688" xfId="53319" hidden="1" xr:uid="{00000000-0005-0000-0000-0000A1830000}"/>
    <cellStyle name="Currency [0] 12689" xfId="23960" hidden="1" xr:uid="{00000000-0005-0000-0000-0000A2830000}"/>
    <cellStyle name="Currency [0] 12689" xfId="53347" hidden="1" xr:uid="{00000000-0005-0000-0000-0000A3830000}"/>
    <cellStyle name="Currency [0] 1269" xfId="3690" hidden="1" xr:uid="{00000000-0005-0000-0000-0000A4830000}"/>
    <cellStyle name="Currency [0] 1269" xfId="33079" hidden="1" xr:uid="{00000000-0005-0000-0000-0000A5830000}"/>
    <cellStyle name="Currency [0] 12690" xfId="23962" hidden="1" xr:uid="{00000000-0005-0000-0000-0000A6830000}"/>
    <cellStyle name="Currency [0] 12690" xfId="53349" hidden="1" xr:uid="{00000000-0005-0000-0000-0000A7830000}"/>
    <cellStyle name="Currency [0] 12691" xfId="23837" hidden="1" xr:uid="{00000000-0005-0000-0000-0000A8830000}"/>
    <cellStyle name="Currency [0] 12691" xfId="53224" hidden="1" xr:uid="{00000000-0005-0000-0000-0000A9830000}"/>
    <cellStyle name="Currency [0] 12692" xfId="23911" hidden="1" xr:uid="{00000000-0005-0000-0000-0000AA830000}"/>
    <cellStyle name="Currency [0] 12692" xfId="53298" hidden="1" xr:uid="{00000000-0005-0000-0000-0000AB830000}"/>
    <cellStyle name="Currency [0] 12693" xfId="23867" hidden="1" xr:uid="{00000000-0005-0000-0000-0000AC830000}"/>
    <cellStyle name="Currency [0] 12693" xfId="53254" hidden="1" xr:uid="{00000000-0005-0000-0000-0000AD830000}"/>
    <cellStyle name="Currency [0] 12694" xfId="23903" hidden="1" xr:uid="{00000000-0005-0000-0000-0000AE830000}"/>
    <cellStyle name="Currency [0] 12694" xfId="53290" hidden="1" xr:uid="{00000000-0005-0000-0000-0000AF830000}"/>
    <cellStyle name="Currency [0] 12695" xfId="23907" hidden="1" xr:uid="{00000000-0005-0000-0000-0000B0830000}"/>
    <cellStyle name="Currency [0] 12695" xfId="53294" hidden="1" xr:uid="{00000000-0005-0000-0000-0000B1830000}"/>
    <cellStyle name="Currency [0] 12696" xfId="23968" hidden="1" xr:uid="{00000000-0005-0000-0000-0000B2830000}"/>
    <cellStyle name="Currency [0] 12696" xfId="53355" hidden="1" xr:uid="{00000000-0005-0000-0000-0000B3830000}"/>
    <cellStyle name="Currency [0] 12697" xfId="23784" hidden="1" xr:uid="{00000000-0005-0000-0000-0000B4830000}"/>
    <cellStyle name="Currency [0] 12697" xfId="53171" hidden="1" xr:uid="{00000000-0005-0000-0000-0000B5830000}"/>
    <cellStyle name="Currency [0] 12698" xfId="23950" hidden="1" xr:uid="{00000000-0005-0000-0000-0000B6830000}"/>
    <cellStyle name="Currency [0] 12698" xfId="53337" hidden="1" xr:uid="{00000000-0005-0000-0000-0000B7830000}"/>
    <cellStyle name="Currency [0] 12699" xfId="23973" hidden="1" xr:uid="{00000000-0005-0000-0000-0000B8830000}"/>
    <cellStyle name="Currency [0] 12699" xfId="53360" hidden="1" xr:uid="{00000000-0005-0000-0000-0000B9830000}"/>
    <cellStyle name="Currency [0] 127" xfId="2547" hidden="1" xr:uid="{00000000-0005-0000-0000-0000BA830000}"/>
    <cellStyle name="Currency [0] 127" xfId="31936" hidden="1" xr:uid="{00000000-0005-0000-0000-0000BB830000}"/>
    <cellStyle name="Currency [0] 1270" xfId="3740" hidden="1" xr:uid="{00000000-0005-0000-0000-0000BC830000}"/>
    <cellStyle name="Currency [0] 1270" xfId="33129" hidden="1" xr:uid="{00000000-0005-0000-0000-0000BD830000}"/>
    <cellStyle name="Currency [0] 12700" xfId="23975" hidden="1" xr:uid="{00000000-0005-0000-0000-0000BE830000}"/>
    <cellStyle name="Currency [0] 12700" xfId="53362" hidden="1" xr:uid="{00000000-0005-0000-0000-0000BF830000}"/>
    <cellStyle name="Currency [0] 12701" xfId="23831" hidden="1" xr:uid="{00000000-0005-0000-0000-0000C0830000}"/>
    <cellStyle name="Currency [0] 12701" xfId="53218" hidden="1" xr:uid="{00000000-0005-0000-0000-0000C1830000}"/>
    <cellStyle name="Currency [0] 12702" xfId="23930" hidden="1" xr:uid="{00000000-0005-0000-0000-0000C2830000}"/>
    <cellStyle name="Currency [0] 12702" xfId="53317" hidden="1" xr:uid="{00000000-0005-0000-0000-0000C3830000}"/>
    <cellStyle name="Currency [0] 12703" xfId="23897" hidden="1" xr:uid="{00000000-0005-0000-0000-0000C4830000}"/>
    <cellStyle name="Currency [0] 12703" xfId="53284" hidden="1" xr:uid="{00000000-0005-0000-0000-0000C5830000}"/>
    <cellStyle name="Currency [0] 12704" xfId="23915" hidden="1" xr:uid="{00000000-0005-0000-0000-0000C6830000}"/>
    <cellStyle name="Currency [0] 12704" xfId="53302" hidden="1" xr:uid="{00000000-0005-0000-0000-0000C7830000}"/>
    <cellStyle name="Currency [0] 12705" xfId="23912" hidden="1" xr:uid="{00000000-0005-0000-0000-0000C8830000}"/>
    <cellStyle name="Currency [0] 12705" xfId="53299" hidden="1" xr:uid="{00000000-0005-0000-0000-0000C9830000}"/>
    <cellStyle name="Currency [0] 12706" xfId="23979" hidden="1" xr:uid="{00000000-0005-0000-0000-0000CA830000}"/>
    <cellStyle name="Currency [0] 12706" xfId="53366" hidden="1" xr:uid="{00000000-0005-0000-0000-0000CB830000}"/>
    <cellStyle name="Currency [0] 12707" xfId="23864" hidden="1" xr:uid="{00000000-0005-0000-0000-0000CC830000}"/>
    <cellStyle name="Currency [0] 12707" xfId="53251" hidden="1" xr:uid="{00000000-0005-0000-0000-0000CD830000}"/>
    <cellStyle name="Currency [0] 12708" xfId="23964" hidden="1" xr:uid="{00000000-0005-0000-0000-0000CE830000}"/>
    <cellStyle name="Currency [0] 12708" xfId="53351" hidden="1" xr:uid="{00000000-0005-0000-0000-0000CF830000}"/>
    <cellStyle name="Currency [0] 12709" xfId="23986" hidden="1" xr:uid="{00000000-0005-0000-0000-0000D0830000}"/>
    <cellStyle name="Currency [0] 12709" xfId="53373" hidden="1" xr:uid="{00000000-0005-0000-0000-0000D1830000}"/>
    <cellStyle name="Currency [0] 1271" xfId="3750" hidden="1" xr:uid="{00000000-0005-0000-0000-0000D2830000}"/>
    <cellStyle name="Currency [0] 1271" xfId="33139" hidden="1" xr:uid="{00000000-0005-0000-0000-0000D3830000}"/>
    <cellStyle name="Currency [0] 12710" xfId="23988" hidden="1" xr:uid="{00000000-0005-0000-0000-0000D4830000}"/>
    <cellStyle name="Currency [0] 12710" xfId="53375" hidden="1" xr:uid="{00000000-0005-0000-0000-0000D5830000}"/>
    <cellStyle name="Currency [0] 12711" xfId="23916" hidden="1" xr:uid="{00000000-0005-0000-0000-0000D6830000}"/>
    <cellStyle name="Currency [0] 12711" xfId="53303" hidden="1" xr:uid="{00000000-0005-0000-0000-0000D7830000}"/>
    <cellStyle name="Currency [0] 12712" xfId="23948" hidden="1" xr:uid="{00000000-0005-0000-0000-0000D8830000}"/>
    <cellStyle name="Currency [0] 12712" xfId="53335" hidden="1" xr:uid="{00000000-0005-0000-0000-0000D9830000}"/>
    <cellStyle name="Currency [0] 12713" xfId="23800" hidden="1" xr:uid="{00000000-0005-0000-0000-0000DA830000}"/>
    <cellStyle name="Currency [0] 12713" xfId="53187" hidden="1" xr:uid="{00000000-0005-0000-0000-0000DB830000}"/>
    <cellStyle name="Currency [0] 12714" xfId="23934" hidden="1" xr:uid="{00000000-0005-0000-0000-0000DC830000}"/>
    <cellStyle name="Currency [0] 12714" xfId="53321" hidden="1" xr:uid="{00000000-0005-0000-0000-0000DD830000}"/>
    <cellStyle name="Currency [0] 12715" xfId="23931" hidden="1" xr:uid="{00000000-0005-0000-0000-0000DE830000}"/>
    <cellStyle name="Currency [0] 12715" xfId="53318" hidden="1" xr:uid="{00000000-0005-0000-0000-0000DF830000}"/>
    <cellStyle name="Currency [0] 12716" xfId="23992" hidden="1" xr:uid="{00000000-0005-0000-0000-0000E0830000}"/>
    <cellStyle name="Currency [0] 12716" xfId="53379" hidden="1" xr:uid="{00000000-0005-0000-0000-0000E1830000}"/>
    <cellStyle name="Currency [0] 12717" xfId="23827" hidden="1" xr:uid="{00000000-0005-0000-0000-0000E2830000}"/>
    <cellStyle name="Currency [0] 12717" xfId="53214" hidden="1" xr:uid="{00000000-0005-0000-0000-0000E3830000}"/>
    <cellStyle name="Currency [0] 12718" xfId="23976" hidden="1" xr:uid="{00000000-0005-0000-0000-0000E4830000}"/>
    <cellStyle name="Currency [0] 12718" xfId="53363" hidden="1" xr:uid="{00000000-0005-0000-0000-0000E5830000}"/>
    <cellStyle name="Currency [0] 12719" xfId="23996" hidden="1" xr:uid="{00000000-0005-0000-0000-0000E6830000}"/>
    <cellStyle name="Currency [0] 12719" xfId="53383" hidden="1" xr:uid="{00000000-0005-0000-0000-0000E7830000}"/>
    <cellStyle name="Currency [0] 1272" xfId="3751" hidden="1" xr:uid="{00000000-0005-0000-0000-0000E8830000}"/>
    <cellStyle name="Currency [0] 1272" xfId="33140" hidden="1" xr:uid="{00000000-0005-0000-0000-0000E9830000}"/>
    <cellStyle name="Currency [0] 12720" xfId="23998" hidden="1" xr:uid="{00000000-0005-0000-0000-0000EA830000}"/>
    <cellStyle name="Currency [0] 12720" xfId="53385" hidden="1" xr:uid="{00000000-0005-0000-0000-0000EB830000}"/>
    <cellStyle name="Currency [0] 12721" xfId="23935" hidden="1" xr:uid="{00000000-0005-0000-0000-0000EC830000}"/>
    <cellStyle name="Currency [0] 12721" xfId="53322" hidden="1" xr:uid="{00000000-0005-0000-0000-0000ED830000}"/>
    <cellStyle name="Currency [0] 12722" xfId="23963" hidden="1" xr:uid="{00000000-0005-0000-0000-0000EE830000}"/>
    <cellStyle name="Currency [0] 12722" xfId="53350" hidden="1" xr:uid="{00000000-0005-0000-0000-0000EF830000}"/>
    <cellStyle name="Currency [0] 12723" xfId="23923" hidden="1" xr:uid="{00000000-0005-0000-0000-0000F0830000}"/>
    <cellStyle name="Currency [0] 12723" xfId="53310" hidden="1" xr:uid="{00000000-0005-0000-0000-0000F1830000}"/>
    <cellStyle name="Currency [0] 12724" xfId="23952" hidden="1" xr:uid="{00000000-0005-0000-0000-0000F2830000}"/>
    <cellStyle name="Currency [0] 12724" xfId="53339" hidden="1" xr:uid="{00000000-0005-0000-0000-0000F3830000}"/>
    <cellStyle name="Currency [0] 12725" xfId="23949" hidden="1" xr:uid="{00000000-0005-0000-0000-0000F4830000}"/>
    <cellStyle name="Currency [0] 12725" xfId="53336" hidden="1" xr:uid="{00000000-0005-0000-0000-0000F5830000}"/>
    <cellStyle name="Currency [0] 12726" xfId="24002" hidden="1" xr:uid="{00000000-0005-0000-0000-0000F6830000}"/>
    <cellStyle name="Currency [0] 12726" xfId="53389" hidden="1" xr:uid="{00000000-0005-0000-0000-0000F7830000}"/>
    <cellStyle name="Currency [0] 12727" xfId="23830" hidden="1" xr:uid="{00000000-0005-0000-0000-0000F8830000}"/>
    <cellStyle name="Currency [0] 12727" xfId="53217" hidden="1" xr:uid="{00000000-0005-0000-0000-0000F9830000}"/>
    <cellStyle name="Currency [0] 12728" xfId="23989" hidden="1" xr:uid="{00000000-0005-0000-0000-0000FA830000}"/>
    <cellStyle name="Currency [0] 12728" xfId="53376" hidden="1" xr:uid="{00000000-0005-0000-0000-0000FB830000}"/>
    <cellStyle name="Currency [0] 12729" xfId="24006" hidden="1" xr:uid="{00000000-0005-0000-0000-0000FC830000}"/>
    <cellStyle name="Currency [0] 12729" xfId="53393" hidden="1" xr:uid="{00000000-0005-0000-0000-0000FD830000}"/>
    <cellStyle name="Currency [0] 1273" xfId="3716" hidden="1" xr:uid="{00000000-0005-0000-0000-0000FE830000}"/>
    <cellStyle name="Currency [0] 1273" xfId="33105" hidden="1" xr:uid="{00000000-0005-0000-0000-0000FF830000}"/>
    <cellStyle name="Currency [0] 12730" xfId="24008" hidden="1" xr:uid="{00000000-0005-0000-0000-000000840000}"/>
    <cellStyle name="Currency [0] 12730" xfId="53395" hidden="1" xr:uid="{00000000-0005-0000-0000-000001840000}"/>
    <cellStyle name="Currency [0] 12731" xfId="23889" hidden="1" xr:uid="{00000000-0005-0000-0000-000002840000}"/>
    <cellStyle name="Currency [0] 12731" xfId="53276" hidden="1" xr:uid="{00000000-0005-0000-0000-000003840000}"/>
    <cellStyle name="Currency [0] 12732" xfId="23925" hidden="1" xr:uid="{00000000-0005-0000-0000-000004840000}"/>
    <cellStyle name="Currency [0] 12732" xfId="53312" hidden="1" xr:uid="{00000000-0005-0000-0000-000005840000}"/>
    <cellStyle name="Currency [0] 12733" xfId="23994" hidden="1" xr:uid="{00000000-0005-0000-0000-000006840000}"/>
    <cellStyle name="Currency [0] 12733" xfId="53381" hidden="1" xr:uid="{00000000-0005-0000-0000-000007840000}"/>
    <cellStyle name="Currency [0] 12734" xfId="23982" hidden="1" xr:uid="{00000000-0005-0000-0000-000008840000}"/>
    <cellStyle name="Currency [0] 12734" xfId="53369" hidden="1" xr:uid="{00000000-0005-0000-0000-000009840000}"/>
    <cellStyle name="Currency [0] 12735" xfId="23999" hidden="1" xr:uid="{00000000-0005-0000-0000-00000A840000}"/>
    <cellStyle name="Currency [0] 12735" xfId="53386" hidden="1" xr:uid="{00000000-0005-0000-0000-00000B840000}"/>
    <cellStyle name="Currency [0] 12736" xfId="24010" hidden="1" xr:uid="{00000000-0005-0000-0000-00000C840000}"/>
    <cellStyle name="Currency [0] 12736" xfId="53397" hidden="1" xr:uid="{00000000-0005-0000-0000-00000D840000}"/>
    <cellStyle name="Currency [0] 12737" xfId="23858" hidden="1" xr:uid="{00000000-0005-0000-0000-00000E840000}"/>
    <cellStyle name="Currency [0] 12737" xfId="53245" hidden="1" xr:uid="{00000000-0005-0000-0000-00000F840000}"/>
    <cellStyle name="Currency [0] 12738" xfId="23922" hidden="1" xr:uid="{00000000-0005-0000-0000-000010840000}"/>
    <cellStyle name="Currency [0] 12738" xfId="53309" hidden="1" xr:uid="{00000000-0005-0000-0000-000011840000}"/>
    <cellStyle name="Currency [0] 12739" xfId="24014" hidden="1" xr:uid="{00000000-0005-0000-0000-000012840000}"/>
    <cellStyle name="Currency [0] 12739" xfId="53401" hidden="1" xr:uid="{00000000-0005-0000-0000-000013840000}"/>
    <cellStyle name="Currency [0] 1274" xfId="3731" hidden="1" xr:uid="{00000000-0005-0000-0000-000014840000}"/>
    <cellStyle name="Currency [0] 1274" xfId="33120" hidden="1" xr:uid="{00000000-0005-0000-0000-000015840000}"/>
    <cellStyle name="Currency [0] 12740" xfId="24016" hidden="1" xr:uid="{00000000-0005-0000-0000-000016840000}"/>
    <cellStyle name="Currency [0] 12740" xfId="53403" hidden="1" xr:uid="{00000000-0005-0000-0000-000017840000}"/>
    <cellStyle name="Currency [0] 12741" xfId="23971" hidden="1" xr:uid="{00000000-0005-0000-0000-000018840000}"/>
    <cellStyle name="Currency [0] 12741" xfId="53358" hidden="1" xr:uid="{00000000-0005-0000-0000-000019840000}"/>
    <cellStyle name="Currency [0] 12742" xfId="23983" hidden="1" xr:uid="{00000000-0005-0000-0000-00001A840000}"/>
    <cellStyle name="Currency [0] 12742" xfId="53370" hidden="1" xr:uid="{00000000-0005-0000-0000-00001B840000}"/>
    <cellStyle name="Currency [0] 12743" xfId="24011" hidden="1" xr:uid="{00000000-0005-0000-0000-00001C840000}"/>
    <cellStyle name="Currency [0] 12743" xfId="53398" hidden="1" xr:uid="{00000000-0005-0000-0000-00001D840000}"/>
    <cellStyle name="Currency [0] 12744" xfId="23984" hidden="1" xr:uid="{00000000-0005-0000-0000-00001E840000}"/>
    <cellStyle name="Currency [0] 12744" xfId="53371" hidden="1" xr:uid="{00000000-0005-0000-0000-00001F840000}"/>
    <cellStyle name="Currency [0] 12745" xfId="24017" hidden="1" xr:uid="{00000000-0005-0000-0000-000020840000}"/>
    <cellStyle name="Currency [0] 12745" xfId="53404" hidden="1" xr:uid="{00000000-0005-0000-0000-000021840000}"/>
    <cellStyle name="Currency [0] 12746" xfId="24019" hidden="1" xr:uid="{00000000-0005-0000-0000-000022840000}"/>
    <cellStyle name="Currency [0] 12746" xfId="53406" hidden="1" xr:uid="{00000000-0005-0000-0000-000023840000}"/>
    <cellStyle name="Currency [0] 12747" xfId="24012" hidden="1" xr:uid="{00000000-0005-0000-0000-000024840000}"/>
    <cellStyle name="Currency [0] 12747" xfId="53399" hidden="1" xr:uid="{00000000-0005-0000-0000-000025840000}"/>
    <cellStyle name="Currency [0] 12748" xfId="23958" hidden="1" xr:uid="{00000000-0005-0000-0000-000026840000}"/>
    <cellStyle name="Currency [0] 12748" xfId="53345" hidden="1" xr:uid="{00000000-0005-0000-0000-000027840000}"/>
    <cellStyle name="Currency [0] 12749" xfId="24022" hidden="1" xr:uid="{00000000-0005-0000-0000-000028840000}"/>
    <cellStyle name="Currency [0] 12749" xfId="53409" hidden="1" xr:uid="{00000000-0005-0000-0000-000029840000}"/>
    <cellStyle name="Currency [0] 1275" xfId="3656" hidden="1" xr:uid="{00000000-0005-0000-0000-00002A840000}"/>
    <cellStyle name="Currency [0] 1275" xfId="33045" hidden="1" xr:uid="{00000000-0005-0000-0000-00002B840000}"/>
    <cellStyle name="Currency [0] 12750" xfId="24024" hidden="1" xr:uid="{00000000-0005-0000-0000-00002C840000}"/>
    <cellStyle name="Currency [0] 12750" xfId="53411" hidden="1" xr:uid="{00000000-0005-0000-0000-00002D840000}"/>
    <cellStyle name="Currency [0] 12751" xfId="23741" hidden="1" xr:uid="{00000000-0005-0000-0000-00002E840000}"/>
    <cellStyle name="Currency [0] 12751" xfId="53128" hidden="1" xr:uid="{00000000-0005-0000-0000-00002F840000}"/>
    <cellStyle name="Currency [0] 12752" xfId="23763" hidden="1" xr:uid="{00000000-0005-0000-0000-000030840000}"/>
    <cellStyle name="Currency [0] 12752" xfId="53150" hidden="1" xr:uid="{00000000-0005-0000-0000-000031840000}"/>
    <cellStyle name="Currency [0] 12753" xfId="24028" hidden="1" xr:uid="{00000000-0005-0000-0000-000032840000}"/>
    <cellStyle name="Currency [0] 12753" xfId="53415" hidden="1" xr:uid="{00000000-0005-0000-0000-000033840000}"/>
    <cellStyle name="Currency [0] 12754" xfId="24035" hidden="1" xr:uid="{00000000-0005-0000-0000-000034840000}"/>
    <cellStyle name="Currency [0] 12754" xfId="53422" hidden="1" xr:uid="{00000000-0005-0000-0000-000035840000}"/>
    <cellStyle name="Currency [0] 12755" xfId="24037" hidden="1" xr:uid="{00000000-0005-0000-0000-000036840000}"/>
    <cellStyle name="Currency [0] 12755" xfId="53424" hidden="1" xr:uid="{00000000-0005-0000-0000-000037840000}"/>
    <cellStyle name="Currency [0] 12756" xfId="23728" hidden="1" xr:uid="{00000000-0005-0000-0000-000038840000}"/>
    <cellStyle name="Currency [0] 12756" xfId="53115" hidden="1" xr:uid="{00000000-0005-0000-0000-000039840000}"/>
    <cellStyle name="Currency [0] 12757" xfId="24031" hidden="1" xr:uid="{00000000-0005-0000-0000-00003A840000}"/>
    <cellStyle name="Currency [0] 12757" xfId="53418" hidden="1" xr:uid="{00000000-0005-0000-0000-00003B840000}"/>
    <cellStyle name="Currency [0] 12758" xfId="24040" hidden="1" xr:uid="{00000000-0005-0000-0000-00003C840000}"/>
    <cellStyle name="Currency [0] 12758" xfId="53427" hidden="1" xr:uid="{00000000-0005-0000-0000-00003D840000}"/>
    <cellStyle name="Currency [0] 12759" xfId="24042" hidden="1" xr:uid="{00000000-0005-0000-0000-00003E840000}"/>
    <cellStyle name="Currency [0] 12759" xfId="53429" hidden="1" xr:uid="{00000000-0005-0000-0000-00003F840000}"/>
    <cellStyle name="Currency [0] 1276" xfId="3726" hidden="1" xr:uid="{00000000-0005-0000-0000-000040840000}"/>
    <cellStyle name="Currency [0] 1276" xfId="33115" hidden="1" xr:uid="{00000000-0005-0000-0000-000041840000}"/>
    <cellStyle name="Currency [0] 12760" xfId="24030" hidden="1" xr:uid="{00000000-0005-0000-0000-000042840000}"/>
    <cellStyle name="Currency [0] 12760" xfId="53417" hidden="1" xr:uid="{00000000-0005-0000-0000-000043840000}"/>
    <cellStyle name="Currency [0] 12761" xfId="23740" hidden="1" xr:uid="{00000000-0005-0000-0000-000044840000}"/>
    <cellStyle name="Currency [0] 12761" xfId="53127" hidden="1" xr:uid="{00000000-0005-0000-0000-000045840000}"/>
    <cellStyle name="Currency [0] 12762" xfId="24053" hidden="1" xr:uid="{00000000-0005-0000-0000-000046840000}"/>
    <cellStyle name="Currency [0] 12762" xfId="53440" hidden="1" xr:uid="{00000000-0005-0000-0000-000047840000}"/>
    <cellStyle name="Currency [0] 12763" xfId="24062" hidden="1" xr:uid="{00000000-0005-0000-0000-000048840000}"/>
    <cellStyle name="Currency [0] 12763" xfId="53449" hidden="1" xr:uid="{00000000-0005-0000-0000-000049840000}"/>
    <cellStyle name="Currency [0] 12764" xfId="24073" hidden="1" xr:uid="{00000000-0005-0000-0000-00004A840000}"/>
    <cellStyle name="Currency [0] 12764" xfId="53460" hidden="1" xr:uid="{00000000-0005-0000-0000-00004B840000}"/>
    <cellStyle name="Currency [0] 12765" xfId="24079" hidden="1" xr:uid="{00000000-0005-0000-0000-00004C840000}"/>
    <cellStyle name="Currency [0] 12765" xfId="53466" hidden="1" xr:uid="{00000000-0005-0000-0000-00004D840000}"/>
    <cellStyle name="Currency [0] 12766" xfId="24051" hidden="1" xr:uid="{00000000-0005-0000-0000-00004E840000}"/>
    <cellStyle name="Currency [0] 12766" xfId="53438" hidden="1" xr:uid="{00000000-0005-0000-0000-00004F840000}"/>
    <cellStyle name="Currency [0] 12767" xfId="24069" hidden="1" xr:uid="{00000000-0005-0000-0000-000050840000}"/>
    <cellStyle name="Currency [0] 12767" xfId="53456" hidden="1" xr:uid="{00000000-0005-0000-0000-000051840000}"/>
    <cellStyle name="Currency [0] 12768" xfId="24091" hidden="1" xr:uid="{00000000-0005-0000-0000-000052840000}"/>
    <cellStyle name="Currency [0] 12768" xfId="53478" hidden="1" xr:uid="{00000000-0005-0000-0000-000053840000}"/>
    <cellStyle name="Currency [0] 12769" xfId="24093" hidden="1" xr:uid="{00000000-0005-0000-0000-000054840000}"/>
    <cellStyle name="Currency [0] 12769" xfId="53480" hidden="1" xr:uid="{00000000-0005-0000-0000-000055840000}"/>
    <cellStyle name="Currency [0] 1277" xfId="3724" hidden="1" xr:uid="{00000000-0005-0000-0000-000056840000}"/>
    <cellStyle name="Currency [0] 1277" xfId="33113" hidden="1" xr:uid="{00000000-0005-0000-0000-000057840000}"/>
    <cellStyle name="Currency [0] 12770" xfId="24025" hidden="1" xr:uid="{00000000-0005-0000-0000-000058840000}"/>
    <cellStyle name="Currency [0] 12770" xfId="53412" hidden="1" xr:uid="{00000000-0005-0000-0000-000059840000}"/>
    <cellStyle name="Currency [0] 12771" xfId="23736" hidden="1" xr:uid="{00000000-0005-0000-0000-00005A840000}"/>
    <cellStyle name="Currency [0] 12771" xfId="53123" hidden="1" xr:uid="{00000000-0005-0000-0000-00005B840000}"/>
    <cellStyle name="Currency [0] 12772" xfId="24065" hidden="1" xr:uid="{00000000-0005-0000-0000-00005C840000}"/>
    <cellStyle name="Currency [0] 12772" xfId="53452" hidden="1" xr:uid="{00000000-0005-0000-0000-00005D840000}"/>
    <cellStyle name="Currency [0] 12773" xfId="23732" hidden="1" xr:uid="{00000000-0005-0000-0000-00005E840000}"/>
    <cellStyle name="Currency [0] 12773" xfId="53119" hidden="1" xr:uid="{00000000-0005-0000-0000-00005F840000}"/>
    <cellStyle name="Currency [0] 12774" xfId="24054" hidden="1" xr:uid="{00000000-0005-0000-0000-000060840000}"/>
    <cellStyle name="Currency [0] 12774" xfId="53441" hidden="1" xr:uid="{00000000-0005-0000-0000-000061840000}"/>
    <cellStyle name="Currency [0] 12775" xfId="24098" hidden="1" xr:uid="{00000000-0005-0000-0000-000062840000}"/>
    <cellStyle name="Currency [0] 12775" xfId="53485" hidden="1" xr:uid="{00000000-0005-0000-0000-000063840000}"/>
    <cellStyle name="Currency [0] 12776" xfId="24066" hidden="1" xr:uid="{00000000-0005-0000-0000-000064840000}"/>
    <cellStyle name="Currency [0] 12776" xfId="53453" hidden="1" xr:uid="{00000000-0005-0000-0000-000065840000}"/>
    <cellStyle name="Currency [0] 12777" xfId="24074" hidden="1" xr:uid="{00000000-0005-0000-0000-000066840000}"/>
    <cellStyle name="Currency [0] 12777" xfId="53461" hidden="1" xr:uid="{00000000-0005-0000-0000-000067840000}"/>
    <cellStyle name="Currency [0] 12778" xfId="24110" hidden="1" xr:uid="{00000000-0005-0000-0000-000068840000}"/>
    <cellStyle name="Currency [0] 12778" xfId="53497" hidden="1" xr:uid="{00000000-0005-0000-0000-000069840000}"/>
    <cellStyle name="Currency [0] 12779" xfId="24112" hidden="1" xr:uid="{00000000-0005-0000-0000-00006A840000}"/>
    <cellStyle name="Currency [0] 12779" xfId="53499" hidden="1" xr:uid="{00000000-0005-0000-0000-00006B840000}"/>
    <cellStyle name="Currency [0] 1278" xfId="3753" hidden="1" xr:uid="{00000000-0005-0000-0000-00006C840000}"/>
    <cellStyle name="Currency [0] 1278" xfId="33142" hidden="1" xr:uid="{00000000-0005-0000-0000-00006D840000}"/>
    <cellStyle name="Currency [0] 12780" xfId="24068" hidden="1" xr:uid="{00000000-0005-0000-0000-00006E840000}"/>
    <cellStyle name="Currency [0] 12780" xfId="53455" hidden="1" xr:uid="{00000000-0005-0000-0000-00006F840000}"/>
    <cellStyle name="Currency [0] 12781" xfId="24081" hidden="1" xr:uid="{00000000-0005-0000-0000-000070840000}"/>
    <cellStyle name="Currency [0] 12781" xfId="53468" hidden="1" xr:uid="{00000000-0005-0000-0000-000071840000}"/>
    <cellStyle name="Currency [0] 12782" xfId="24086" hidden="1" xr:uid="{00000000-0005-0000-0000-000072840000}"/>
    <cellStyle name="Currency [0] 12782" xfId="53473" hidden="1" xr:uid="{00000000-0005-0000-0000-000073840000}"/>
    <cellStyle name="Currency [0] 12783" xfId="24080" hidden="1" xr:uid="{00000000-0005-0000-0000-000074840000}"/>
    <cellStyle name="Currency [0] 12783" xfId="53467" hidden="1" xr:uid="{00000000-0005-0000-0000-000075840000}"/>
    <cellStyle name="Currency [0] 12784" xfId="24128" hidden="1" xr:uid="{00000000-0005-0000-0000-000076840000}"/>
    <cellStyle name="Currency [0] 12784" xfId="53515" hidden="1" xr:uid="{00000000-0005-0000-0000-000077840000}"/>
    <cellStyle name="Currency [0] 12785" xfId="24136" hidden="1" xr:uid="{00000000-0005-0000-0000-000078840000}"/>
    <cellStyle name="Currency [0] 12785" xfId="53523" hidden="1" xr:uid="{00000000-0005-0000-0000-000079840000}"/>
    <cellStyle name="Currency [0] 12786" xfId="24064" hidden="1" xr:uid="{00000000-0005-0000-0000-00007A840000}"/>
    <cellStyle name="Currency [0] 12786" xfId="53451" hidden="1" xr:uid="{00000000-0005-0000-0000-00007B840000}"/>
    <cellStyle name="Currency [0] 12787" xfId="24122" hidden="1" xr:uid="{00000000-0005-0000-0000-00007C840000}"/>
    <cellStyle name="Currency [0] 12787" xfId="53509" hidden="1" xr:uid="{00000000-0005-0000-0000-00007D840000}"/>
    <cellStyle name="Currency [0] 12788" xfId="24145" hidden="1" xr:uid="{00000000-0005-0000-0000-00007E840000}"/>
    <cellStyle name="Currency [0] 12788" xfId="53532" hidden="1" xr:uid="{00000000-0005-0000-0000-00007F840000}"/>
    <cellStyle name="Currency [0] 12789" xfId="24147" hidden="1" xr:uid="{00000000-0005-0000-0000-000080840000}"/>
    <cellStyle name="Currency [0] 12789" xfId="53534" hidden="1" xr:uid="{00000000-0005-0000-0000-000081840000}"/>
    <cellStyle name="Currency [0] 1279" xfId="3669" hidden="1" xr:uid="{00000000-0005-0000-0000-000082840000}"/>
    <cellStyle name="Currency [0] 1279" xfId="33058" hidden="1" xr:uid="{00000000-0005-0000-0000-000083840000}"/>
    <cellStyle name="Currency [0] 12790" xfId="24047" hidden="1" xr:uid="{00000000-0005-0000-0000-000084840000}"/>
    <cellStyle name="Currency [0] 12790" xfId="53434" hidden="1" xr:uid="{00000000-0005-0000-0000-000085840000}"/>
    <cellStyle name="Currency [0] 12791" xfId="24057" hidden="1" xr:uid="{00000000-0005-0000-0000-000086840000}"/>
    <cellStyle name="Currency [0] 12791" xfId="53444" hidden="1" xr:uid="{00000000-0005-0000-0000-000087840000}"/>
    <cellStyle name="Currency [0] 12792" xfId="24119" hidden="1" xr:uid="{00000000-0005-0000-0000-000088840000}"/>
    <cellStyle name="Currency [0] 12792" xfId="53506" hidden="1" xr:uid="{00000000-0005-0000-0000-000089840000}"/>
    <cellStyle name="Currency [0] 12793" xfId="24084" hidden="1" xr:uid="{00000000-0005-0000-0000-00008A840000}"/>
    <cellStyle name="Currency [0] 12793" xfId="53471" hidden="1" xr:uid="{00000000-0005-0000-0000-00008B840000}"/>
    <cellStyle name="Currency [0] 12794" xfId="24033" hidden="1" xr:uid="{00000000-0005-0000-0000-00008C840000}"/>
    <cellStyle name="Currency [0] 12794" xfId="53420" hidden="1" xr:uid="{00000000-0005-0000-0000-00008D840000}"/>
    <cellStyle name="Currency [0] 12795" xfId="24155" hidden="1" xr:uid="{00000000-0005-0000-0000-00008E840000}"/>
    <cellStyle name="Currency [0] 12795" xfId="53542" hidden="1" xr:uid="{00000000-0005-0000-0000-00008F840000}"/>
    <cellStyle name="Currency [0] 12796" xfId="24120" hidden="1" xr:uid="{00000000-0005-0000-0000-000090840000}"/>
    <cellStyle name="Currency [0] 12796" xfId="53507" hidden="1" xr:uid="{00000000-0005-0000-0000-000091840000}"/>
    <cellStyle name="Currency [0] 12797" xfId="24131" hidden="1" xr:uid="{00000000-0005-0000-0000-000092840000}"/>
    <cellStyle name="Currency [0] 12797" xfId="53518" hidden="1" xr:uid="{00000000-0005-0000-0000-000093840000}"/>
    <cellStyle name="Currency [0] 12798" xfId="24163" hidden="1" xr:uid="{00000000-0005-0000-0000-000094840000}"/>
    <cellStyle name="Currency [0] 12798" xfId="53550" hidden="1" xr:uid="{00000000-0005-0000-0000-000095840000}"/>
    <cellStyle name="Currency [0] 12799" xfId="24165" hidden="1" xr:uid="{00000000-0005-0000-0000-000096840000}"/>
    <cellStyle name="Currency [0] 12799" xfId="53552" hidden="1" xr:uid="{00000000-0005-0000-0000-000097840000}"/>
    <cellStyle name="Currency [0] 128" xfId="2553" hidden="1" xr:uid="{00000000-0005-0000-0000-000098840000}"/>
    <cellStyle name="Currency [0] 128" xfId="31942" hidden="1" xr:uid="{00000000-0005-0000-0000-000099840000}"/>
    <cellStyle name="Currency [0] 1280" xfId="3745" hidden="1" xr:uid="{00000000-0005-0000-0000-00009A840000}"/>
    <cellStyle name="Currency [0] 1280" xfId="33134" hidden="1" xr:uid="{00000000-0005-0000-0000-00009B840000}"/>
    <cellStyle name="Currency [0] 12800" xfId="24117" hidden="1" xr:uid="{00000000-0005-0000-0000-00009C840000}"/>
    <cellStyle name="Currency [0] 12800" xfId="53504" hidden="1" xr:uid="{00000000-0005-0000-0000-00009D840000}"/>
    <cellStyle name="Currency [0] 12801" xfId="24116" hidden="1" xr:uid="{00000000-0005-0000-0000-00009E840000}"/>
    <cellStyle name="Currency [0] 12801" xfId="53503" hidden="1" xr:uid="{00000000-0005-0000-0000-00009F840000}"/>
    <cellStyle name="Currency [0] 12802" xfId="24106" hidden="1" xr:uid="{00000000-0005-0000-0000-0000A0840000}"/>
    <cellStyle name="Currency [0] 12802" xfId="53493" hidden="1" xr:uid="{00000000-0005-0000-0000-0000A1840000}"/>
    <cellStyle name="Currency [0] 12803" xfId="24102" hidden="1" xr:uid="{00000000-0005-0000-0000-0000A2840000}"/>
    <cellStyle name="Currency [0] 12803" xfId="53489" hidden="1" xr:uid="{00000000-0005-0000-0000-0000A3840000}"/>
    <cellStyle name="Currency [0] 12804" xfId="24104" hidden="1" xr:uid="{00000000-0005-0000-0000-0000A4840000}"/>
    <cellStyle name="Currency [0] 12804" xfId="53491" hidden="1" xr:uid="{00000000-0005-0000-0000-0000A5840000}"/>
    <cellStyle name="Currency [0] 12805" xfId="24172" hidden="1" xr:uid="{00000000-0005-0000-0000-0000A6840000}"/>
    <cellStyle name="Currency [0] 12805" xfId="53559" hidden="1" xr:uid="{00000000-0005-0000-0000-0000A7840000}"/>
    <cellStyle name="Currency [0] 12806" xfId="23734" hidden="1" xr:uid="{00000000-0005-0000-0000-0000A8840000}"/>
    <cellStyle name="Currency [0] 12806" xfId="53121" hidden="1" xr:uid="{00000000-0005-0000-0000-0000A9840000}"/>
    <cellStyle name="Currency [0] 12807" xfId="24150" hidden="1" xr:uid="{00000000-0005-0000-0000-0000AA840000}"/>
    <cellStyle name="Currency [0] 12807" xfId="53537" hidden="1" xr:uid="{00000000-0005-0000-0000-0000AB840000}"/>
    <cellStyle name="Currency [0] 12808" xfId="24178" hidden="1" xr:uid="{00000000-0005-0000-0000-0000AC840000}"/>
    <cellStyle name="Currency [0] 12808" xfId="53565" hidden="1" xr:uid="{00000000-0005-0000-0000-0000AD840000}"/>
    <cellStyle name="Currency [0] 12809" xfId="24180" hidden="1" xr:uid="{00000000-0005-0000-0000-0000AE840000}"/>
    <cellStyle name="Currency [0] 12809" xfId="53567" hidden="1" xr:uid="{00000000-0005-0000-0000-0000AF840000}"/>
    <cellStyle name="Currency [0] 1281" xfId="3755" hidden="1" xr:uid="{00000000-0005-0000-0000-0000B0840000}"/>
    <cellStyle name="Currency [0] 1281" xfId="33144" hidden="1" xr:uid="{00000000-0005-0000-0000-0000B1840000}"/>
    <cellStyle name="Currency [0] 12810" xfId="24055" hidden="1" xr:uid="{00000000-0005-0000-0000-0000B2840000}"/>
    <cellStyle name="Currency [0] 12810" xfId="53442" hidden="1" xr:uid="{00000000-0005-0000-0000-0000B3840000}"/>
    <cellStyle name="Currency [0] 12811" xfId="24129" hidden="1" xr:uid="{00000000-0005-0000-0000-0000B4840000}"/>
    <cellStyle name="Currency [0] 12811" xfId="53516" hidden="1" xr:uid="{00000000-0005-0000-0000-0000B5840000}"/>
    <cellStyle name="Currency [0] 12812" xfId="24085" hidden="1" xr:uid="{00000000-0005-0000-0000-0000B6840000}"/>
    <cellStyle name="Currency [0] 12812" xfId="53472" hidden="1" xr:uid="{00000000-0005-0000-0000-0000B7840000}"/>
    <cellStyle name="Currency [0] 12813" xfId="24121" hidden="1" xr:uid="{00000000-0005-0000-0000-0000B8840000}"/>
    <cellStyle name="Currency [0] 12813" xfId="53508" hidden="1" xr:uid="{00000000-0005-0000-0000-0000B9840000}"/>
    <cellStyle name="Currency [0] 12814" xfId="24125" hidden="1" xr:uid="{00000000-0005-0000-0000-0000BA840000}"/>
    <cellStyle name="Currency [0] 12814" xfId="53512" hidden="1" xr:uid="{00000000-0005-0000-0000-0000BB840000}"/>
    <cellStyle name="Currency [0] 12815" xfId="24186" hidden="1" xr:uid="{00000000-0005-0000-0000-0000BC840000}"/>
    <cellStyle name="Currency [0] 12815" xfId="53573" hidden="1" xr:uid="{00000000-0005-0000-0000-0000BD840000}"/>
    <cellStyle name="Currency [0] 12816" xfId="23769" hidden="1" xr:uid="{00000000-0005-0000-0000-0000BE840000}"/>
    <cellStyle name="Currency [0] 12816" xfId="53156" hidden="1" xr:uid="{00000000-0005-0000-0000-0000BF840000}"/>
    <cellStyle name="Currency [0] 12817" xfId="24168" hidden="1" xr:uid="{00000000-0005-0000-0000-0000C0840000}"/>
    <cellStyle name="Currency [0] 12817" xfId="53555" hidden="1" xr:uid="{00000000-0005-0000-0000-0000C1840000}"/>
    <cellStyle name="Currency [0] 12818" xfId="24191" hidden="1" xr:uid="{00000000-0005-0000-0000-0000C2840000}"/>
    <cellStyle name="Currency [0] 12818" xfId="53578" hidden="1" xr:uid="{00000000-0005-0000-0000-0000C3840000}"/>
    <cellStyle name="Currency [0] 12819" xfId="24193" hidden="1" xr:uid="{00000000-0005-0000-0000-0000C4840000}"/>
    <cellStyle name="Currency [0] 12819" xfId="53580" hidden="1" xr:uid="{00000000-0005-0000-0000-0000C5840000}"/>
    <cellStyle name="Currency [0] 1282" xfId="3756" hidden="1" xr:uid="{00000000-0005-0000-0000-0000C6840000}"/>
    <cellStyle name="Currency [0] 1282" xfId="33145" hidden="1" xr:uid="{00000000-0005-0000-0000-0000C7840000}"/>
    <cellStyle name="Currency [0] 12820" xfId="24049" hidden="1" xr:uid="{00000000-0005-0000-0000-0000C8840000}"/>
    <cellStyle name="Currency [0] 12820" xfId="53436" hidden="1" xr:uid="{00000000-0005-0000-0000-0000C9840000}"/>
    <cellStyle name="Currency [0] 12821" xfId="24148" hidden="1" xr:uid="{00000000-0005-0000-0000-0000CA840000}"/>
    <cellStyle name="Currency [0] 12821" xfId="53535" hidden="1" xr:uid="{00000000-0005-0000-0000-0000CB840000}"/>
    <cellStyle name="Currency [0] 12822" xfId="24115" hidden="1" xr:uid="{00000000-0005-0000-0000-0000CC840000}"/>
    <cellStyle name="Currency [0] 12822" xfId="53502" hidden="1" xr:uid="{00000000-0005-0000-0000-0000CD840000}"/>
    <cellStyle name="Currency [0] 12823" xfId="24133" hidden="1" xr:uid="{00000000-0005-0000-0000-0000CE840000}"/>
    <cellStyle name="Currency [0] 12823" xfId="53520" hidden="1" xr:uid="{00000000-0005-0000-0000-0000CF840000}"/>
    <cellStyle name="Currency [0] 12824" xfId="24130" hidden="1" xr:uid="{00000000-0005-0000-0000-0000D0840000}"/>
    <cellStyle name="Currency [0] 12824" xfId="53517" hidden="1" xr:uid="{00000000-0005-0000-0000-0000D1840000}"/>
    <cellStyle name="Currency [0] 12825" xfId="24197" hidden="1" xr:uid="{00000000-0005-0000-0000-0000D2840000}"/>
    <cellStyle name="Currency [0] 12825" xfId="53584" hidden="1" xr:uid="{00000000-0005-0000-0000-0000D3840000}"/>
    <cellStyle name="Currency [0] 12826" xfId="24082" hidden="1" xr:uid="{00000000-0005-0000-0000-0000D4840000}"/>
    <cellStyle name="Currency [0] 12826" xfId="53469" hidden="1" xr:uid="{00000000-0005-0000-0000-0000D5840000}"/>
    <cellStyle name="Currency [0] 12827" xfId="24182" hidden="1" xr:uid="{00000000-0005-0000-0000-0000D6840000}"/>
    <cellStyle name="Currency [0] 12827" xfId="53569" hidden="1" xr:uid="{00000000-0005-0000-0000-0000D7840000}"/>
    <cellStyle name="Currency [0] 12828" xfId="24204" hidden="1" xr:uid="{00000000-0005-0000-0000-0000D8840000}"/>
    <cellStyle name="Currency [0] 12828" xfId="53591" hidden="1" xr:uid="{00000000-0005-0000-0000-0000D9840000}"/>
    <cellStyle name="Currency [0] 12829" xfId="24206" hidden="1" xr:uid="{00000000-0005-0000-0000-0000DA840000}"/>
    <cellStyle name="Currency [0] 12829" xfId="53593" hidden="1" xr:uid="{00000000-0005-0000-0000-0000DB840000}"/>
    <cellStyle name="Currency [0] 1283" xfId="3727" hidden="1" xr:uid="{00000000-0005-0000-0000-0000DC840000}"/>
    <cellStyle name="Currency [0] 1283" xfId="33116" hidden="1" xr:uid="{00000000-0005-0000-0000-0000DD840000}"/>
    <cellStyle name="Currency [0] 12830" xfId="24134" hidden="1" xr:uid="{00000000-0005-0000-0000-0000DE840000}"/>
    <cellStyle name="Currency [0] 12830" xfId="53521" hidden="1" xr:uid="{00000000-0005-0000-0000-0000DF840000}"/>
    <cellStyle name="Currency [0] 12831" xfId="24166" hidden="1" xr:uid="{00000000-0005-0000-0000-0000E0840000}"/>
    <cellStyle name="Currency [0] 12831" xfId="53553" hidden="1" xr:uid="{00000000-0005-0000-0000-0000E1840000}"/>
    <cellStyle name="Currency [0] 12832" xfId="23814" hidden="1" xr:uid="{00000000-0005-0000-0000-0000E2840000}"/>
    <cellStyle name="Currency [0] 12832" xfId="53201" hidden="1" xr:uid="{00000000-0005-0000-0000-0000E3840000}"/>
    <cellStyle name="Currency [0] 12833" xfId="24152" hidden="1" xr:uid="{00000000-0005-0000-0000-0000E4840000}"/>
    <cellStyle name="Currency [0] 12833" xfId="53539" hidden="1" xr:uid="{00000000-0005-0000-0000-0000E5840000}"/>
    <cellStyle name="Currency [0] 12834" xfId="24149" hidden="1" xr:uid="{00000000-0005-0000-0000-0000E6840000}"/>
    <cellStyle name="Currency [0] 12834" xfId="53536" hidden="1" xr:uid="{00000000-0005-0000-0000-0000E7840000}"/>
    <cellStyle name="Currency [0] 12835" xfId="24210" hidden="1" xr:uid="{00000000-0005-0000-0000-0000E8840000}"/>
    <cellStyle name="Currency [0] 12835" xfId="53597" hidden="1" xr:uid="{00000000-0005-0000-0000-0000E9840000}"/>
    <cellStyle name="Currency [0] 12836" xfId="24045" hidden="1" xr:uid="{00000000-0005-0000-0000-0000EA840000}"/>
    <cellStyle name="Currency [0] 12836" xfId="53432" hidden="1" xr:uid="{00000000-0005-0000-0000-0000EB840000}"/>
    <cellStyle name="Currency [0] 12837" xfId="24194" hidden="1" xr:uid="{00000000-0005-0000-0000-0000EC840000}"/>
    <cellStyle name="Currency [0] 12837" xfId="53581" hidden="1" xr:uid="{00000000-0005-0000-0000-0000ED840000}"/>
    <cellStyle name="Currency [0] 12838" xfId="24214" hidden="1" xr:uid="{00000000-0005-0000-0000-0000EE840000}"/>
    <cellStyle name="Currency [0] 12838" xfId="53601" hidden="1" xr:uid="{00000000-0005-0000-0000-0000EF840000}"/>
    <cellStyle name="Currency [0] 12839" xfId="24216" hidden="1" xr:uid="{00000000-0005-0000-0000-0000F0840000}"/>
    <cellStyle name="Currency [0] 12839" xfId="53603" hidden="1" xr:uid="{00000000-0005-0000-0000-0000F1840000}"/>
    <cellStyle name="Currency [0] 1284" xfId="3739" hidden="1" xr:uid="{00000000-0005-0000-0000-0000F2840000}"/>
    <cellStyle name="Currency [0] 1284" xfId="33128" hidden="1" xr:uid="{00000000-0005-0000-0000-0000F3840000}"/>
    <cellStyle name="Currency [0] 12840" xfId="24153" hidden="1" xr:uid="{00000000-0005-0000-0000-0000F4840000}"/>
    <cellStyle name="Currency [0] 12840" xfId="53540" hidden="1" xr:uid="{00000000-0005-0000-0000-0000F5840000}"/>
    <cellStyle name="Currency [0] 12841" xfId="24181" hidden="1" xr:uid="{00000000-0005-0000-0000-0000F6840000}"/>
    <cellStyle name="Currency [0] 12841" xfId="53568" hidden="1" xr:uid="{00000000-0005-0000-0000-0000F7840000}"/>
    <cellStyle name="Currency [0] 12842" xfId="24141" hidden="1" xr:uid="{00000000-0005-0000-0000-0000F8840000}"/>
    <cellStyle name="Currency [0] 12842" xfId="53528" hidden="1" xr:uid="{00000000-0005-0000-0000-0000F9840000}"/>
    <cellStyle name="Currency [0] 12843" xfId="24170" hidden="1" xr:uid="{00000000-0005-0000-0000-0000FA840000}"/>
    <cellStyle name="Currency [0] 12843" xfId="53557" hidden="1" xr:uid="{00000000-0005-0000-0000-0000FB840000}"/>
    <cellStyle name="Currency [0] 12844" xfId="24167" hidden="1" xr:uid="{00000000-0005-0000-0000-0000FC840000}"/>
    <cellStyle name="Currency [0] 12844" xfId="53554" hidden="1" xr:uid="{00000000-0005-0000-0000-0000FD840000}"/>
    <cellStyle name="Currency [0] 12845" xfId="24220" hidden="1" xr:uid="{00000000-0005-0000-0000-0000FE840000}"/>
    <cellStyle name="Currency [0] 12845" xfId="53607" hidden="1" xr:uid="{00000000-0005-0000-0000-0000FF840000}"/>
    <cellStyle name="Currency [0] 12846" xfId="24048" hidden="1" xr:uid="{00000000-0005-0000-0000-000000850000}"/>
    <cellStyle name="Currency [0] 12846" xfId="53435" hidden="1" xr:uid="{00000000-0005-0000-0000-000001850000}"/>
    <cellStyle name="Currency [0] 12847" xfId="24207" hidden="1" xr:uid="{00000000-0005-0000-0000-000002850000}"/>
    <cellStyle name="Currency [0] 12847" xfId="53594" hidden="1" xr:uid="{00000000-0005-0000-0000-000003850000}"/>
    <cellStyle name="Currency [0] 12848" xfId="24224" hidden="1" xr:uid="{00000000-0005-0000-0000-000004850000}"/>
    <cellStyle name="Currency [0] 12848" xfId="53611" hidden="1" xr:uid="{00000000-0005-0000-0000-000005850000}"/>
    <cellStyle name="Currency [0] 12849" xfId="24226" hidden="1" xr:uid="{00000000-0005-0000-0000-000006850000}"/>
    <cellStyle name="Currency [0] 12849" xfId="53613" hidden="1" xr:uid="{00000000-0005-0000-0000-000007850000}"/>
    <cellStyle name="Currency [0] 1285" xfId="3719" hidden="1" xr:uid="{00000000-0005-0000-0000-000008850000}"/>
    <cellStyle name="Currency [0] 1285" xfId="33108" hidden="1" xr:uid="{00000000-0005-0000-0000-000009850000}"/>
    <cellStyle name="Currency [0] 12850" xfId="24107" hidden="1" xr:uid="{00000000-0005-0000-0000-00000A850000}"/>
    <cellStyle name="Currency [0] 12850" xfId="53494" hidden="1" xr:uid="{00000000-0005-0000-0000-00000B850000}"/>
    <cellStyle name="Currency [0] 12851" xfId="24143" hidden="1" xr:uid="{00000000-0005-0000-0000-00000C850000}"/>
    <cellStyle name="Currency [0] 12851" xfId="53530" hidden="1" xr:uid="{00000000-0005-0000-0000-00000D850000}"/>
    <cellStyle name="Currency [0] 12852" xfId="24212" hidden="1" xr:uid="{00000000-0005-0000-0000-00000E850000}"/>
    <cellStyle name="Currency [0] 12852" xfId="53599" hidden="1" xr:uid="{00000000-0005-0000-0000-00000F850000}"/>
    <cellStyle name="Currency [0] 12853" xfId="24200" hidden="1" xr:uid="{00000000-0005-0000-0000-000010850000}"/>
    <cellStyle name="Currency [0] 12853" xfId="53587" hidden="1" xr:uid="{00000000-0005-0000-0000-000011850000}"/>
    <cellStyle name="Currency [0] 12854" xfId="24217" hidden="1" xr:uid="{00000000-0005-0000-0000-000012850000}"/>
    <cellStyle name="Currency [0] 12854" xfId="53604" hidden="1" xr:uid="{00000000-0005-0000-0000-000013850000}"/>
    <cellStyle name="Currency [0] 12855" xfId="24228" hidden="1" xr:uid="{00000000-0005-0000-0000-000014850000}"/>
    <cellStyle name="Currency [0] 12855" xfId="53615" hidden="1" xr:uid="{00000000-0005-0000-0000-000015850000}"/>
    <cellStyle name="Currency [0] 12856" xfId="24076" hidden="1" xr:uid="{00000000-0005-0000-0000-000016850000}"/>
    <cellStyle name="Currency [0] 12856" xfId="53463" hidden="1" xr:uid="{00000000-0005-0000-0000-000017850000}"/>
    <cellStyle name="Currency [0] 12857" xfId="24140" hidden="1" xr:uid="{00000000-0005-0000-0000-000018850000}"/>
    <cellStyle name="Currency [0] 12857" xfId="53527" hidden="1" xr:uid="{00000000-0005-0000-0000-000019850000}"/>
    <cellStyle name="Currency [0] 12858" xfId="24232" hidden="1" xr:uid="{00000000-0005-0000-0000-00001A850000}"/>
    <cellStyle name="Currency [0] 12858" xfId="53619" hidden="1" xr:uid="{00000000-0005-0000-0000-00001B850000}"/>
    <cellStyle name="Currency [0] 12859" xfId="24234" hidden="1" xr:uid="{00000000-0005-0000-0000-00001C850000}"/>
    <cellStyle name="Currency [0] 12859" xfId="53621" hidden="1" xr:uid="{00000000-0005-0000-0000-00001D850000}"/>
    <cellStyle name="Currency [0] 1286" xfId="3734" hidden="1" xr:uid="{00000000-0005-0000-0000-00001E850000}"/>
    <cellStyle name="Currency [0] 1286" xfId="33123" hidden="1" xr:uid="{00000000-0005-0000-0000-00001F850000}"/>
    <cellStyle name="Currency [0] 12860" xfId="24189" hidden="1" xr:uid="{00000000-0005-0000-0000-000020850000}"/>
    <cellStyle name="Currency [0] 12860" xfId="53576" hidden="1" xr:uid="{00000000-0005-0000-0000-000021850000}"/>
    <cellStyle name="Currency [0] 12861" xfId="24201" hidden="1" xr:uid="{00000000-0005-0000-0000-000022850000}"/>
    <cellStyle name="Currency [0] 12861" xfId="53588" hidden="1" xr:uid="{00000000-0005-0000-0000-000023850000}"/>
    <cellStyle name="Currency [0] 12862" xfId="24229" hidden="1" xr:uid="{00000000-0005-0000-0000-000024850000}"/>
    <cellStyle name="Currency [0] 12862" xfId="53616" hidden="1" xr:uid="{00000000-0005-0000-0000-000025850000}"/>
    <cellStyle name="Currency [0] 12863" xfId="24202" hidden="1" xr:uid="{00000000-0005-0000-0000-000026850000}"/>
    <cellStyle name="Currency [0] 12863" xfId="53589" hidden="1" xr:uid="{00000000-0005-0000-0000-000027850000}"/>
    <cellStyle name="Currency [0] 12864" xfId="24235" hidden="1" xr:uid="{00000000-0005-0000-0000-000028850000}"/>
    <cellStyle name="Currency [0] 12864" xfId="53622" hidden="1" xr:uid="{00000000-0005-0000-0000-000029850000}"/>
    <cellStyle name="Currency [0] 12865" xfId="24237" hidden="1" xr:uid="{00000000-0005-0000-0000-00002A850000}"/>
    <cellStyle name="Currency [0] 12865" xfId="53624" hidden="1" xr:uid="{00000000-0005-0000-0000-00002B850000}"/>
    <cellStyle name="Currency [0] 12866" xfId="24230" hidden="1" xr:uid="{00000000-0005-0000-0000-00002C850000}"/>
    <cellStyle name="Currency [0] 12866" xfId="53617" hidden="1" xr:uid="{00000000-0005-0000-0000-00002D850000}"/>
    <cellStyle name="Currency [0] 12867" xfId="24176" hidden="1" xr:uid="{00000000-0005-0000-0000-00002E850000}"/>
    <cellStyle name="Currency [0] 12867" xfId="53563" hidden="1" xr:uid="{00000000-0005-0000-0000-00002F850000}"/>
    <cellStyle name="Currency [0] 12868" xfId="24239" hidden="1" xr:uid="{00000000-0005-0000-0000-000030850000}"/>
    <cellStyle name="Currency [0] 12868" xfId="53626" hidden="1" xr:uid="{00000000-0005-0000-0000-000031850000}"/>
    <cellStyle name="Currency [0] 12869" xfId="24241" hidden="1" xr:uid="{00000000-0005-0000-0000-000032850000}"/>
    <cellStyle name="Currency [0] 12869" xfId="53628" hidden="1" xr:uid="{00000000-0005-0000-0000-000033850000}"/>
    <cellStyle name="Currency [0] 1287" xfId="3732" hidden="1" xr:uid="{00000000-0005-0000-0000-000034850000}"/>
    <cellStyle name="Currency [0] 1287" xfId="33121" hidden="1" xr:uid="{00000000-0005-0000-0000-000035850000}"/>
    <cellStyle name="Currency [0] 12870" xfId="23753" hidden="1" xr:uid="{00000000-0005-0000-0000-000036850000}"/>
    <cellStyle name="Currency [0] 12870" xfId="53140" hidden="1" xr:uid="{00000000-0005-0000-0000-000037850000}"/>
    <cellStyle name="Currency [0] 12871" xfId="23731" hidden="1" xr:uid="{00000000-0005-0000-0000-000038850000}"/>
    <cellStyle name="Currency [0] 12871" xfId="53118" hidden="1" xr:uid="{00000000-0005-0000-0000-000039850000}"/>
    <cellStyle name="Currency [0] 12872" xfId="24247" hidden="1" xr:uid="{00000000-0005-0000-0000-00003A850000}"/>
    <cellStyle name="Currency [0] 12872" xfId="53634" hidden="1" xr:uid="{00000000-0005-0000-0000-00003B850000}"/>
    <cellStyle name="Currency [0] 12873" xfId="24253" hidden="1" xr:uid="{00000000-0005-0000-0000-00003C850000}"/>
    <cellStyle name="Currency [0] 12873" xfId="53640" hidden="1" xr:uid="{00000000-0005-0000-0000-00003D850000}"/>
    <cellStyle name="Currency [0] 12874" xfId="24255" hidden="1" xr:uid="{00000000-0005-0000-0000-00003E850000}"/>
    <cellStyle name="Currency [0] 12874" xfId="53642" hidden="1" xr:uid="{00000000-0005-0000-0000-00003F850000}"/>
    <cellStyle name="Currency [0] 12875" xfId="23748" hidden="1" xr:uid="{00000000-0005-0000-0000-000040850000}"/>
    <cellStyle name="Currency [0] 12875" xfId="53135" hidden="1" xr:uid="{00000000-0005-0000-0000-000041850000}"/>
    <cellStyle name="Currency [0] 12876" xfId="24249" hidden="1" xr:uid="{00000000-0005-0000-0000-000042850000}"/>
    <cellStyle name="Currency [0] 12876" xfId="53636" hidden="1" xr:uid="{00000000-0005-0000-0000-000043850000}"/>
    <cellStyle name="Currency [0] 12877" xfId="24257" hidden="1" xr:uid="{00000000-0005-0000-0000-000044850000}"/>
    <cellStyle name="Currency [0] 12877" xfId="53644" hidden="1" xr:uid="{00000000-0005-0000-0000-000045850000}"/>
    <cellStyle name="Currency [0] 12878" xfId="24259" hidden="1" xr:uid="{00000000-0005-0000-0000-000046850000}"/>
    <cellStyle name="Currency [0] 12878" xfId="53646" hidden="1" xr:uid="{00000000-0005-0000-0000-000047850000}"/>
    <cellStyle name="Currency [0] 12879" xfId="24248" hidden="1" xr:uid="{00000000-0005-0000-0000-000048850000}"/>
    <cellStyle name="Currency [0] 12879" xfId="53635" hidden="1" xr:uid="{00000000-0005-0000-0000-000049850000}"/>
    <cellStyle name="Currency [0] 1288" xfId="3758" hidden="1" xr:uid="{00000000-0005-0000-0000-00004A850000}"/>
    <cellStyle name="Currency [0] 1288" xfId="33147" hidden="1" xr:uid="{00000000-0005-0000-0000-00004B850000}"/>
    <cellStyle name="Currency [0] 12880" xfId="23754" hidden="1" xr:uid="{00000000-0005-0000-0000-00004C850000}"/>
    <cellStyle name="Currency [0] 12880" xfId="53141" hidden="1" xr:uid="{00000000-0005-0000-0000-00004D850000}"/>
    <cellStyle name="Currency [0] 12881" xfId="24270" hidden="1" xr:uid="{00000000-0005-0000-0000-00004E850000}"/>
    <cellStyle name="Currency [0] 12881" xfId="53657" hidden="1" xr:uid="{00000000-0005-0000-0000-00004F850000}"/>
    <cellStyle name="Currency [0] 12882" xfId="24279" hidden="1" xr:uid="{00000000-0005-0000-0000-000050850000}"/>
    <cellStyle name="Currency [0] 12882" xfId="53666" hidden="1" xr:uid="{00000000-0005-0000-0000-000051850000}"/>
    <cellStyle name="Currency [0] 12883" xfId="24290" hidden="1" xr:uid="{00000000-0005-0000-0000-000052850000}"/>
    <cellStyle name="Currency [0] 12883" xfId="53677" hidden="1" xr:uid="{00000000-0005-0000-0000-000053850000}"/>
    <cellStyle name="Currency [0] 12884" xfId="24296" hidden="1" xr:uid="{00000000-0005-0000-0000-000054850000}"/>
    <cellStyle name="Currency [0] 12884" xfId="53683" hidden="1" xr:uid="{00000000-0005-0000-0000-000055850000}"/>
    <cellStyle name="Currency [0] 12885" xfId="24268" hidden="1" xr:uid="{00000000-0005-0000-0000-000056850000}"/>
    <cellStyle name="Currency [0] 12885" xfId="53655" hidden="1" xr:uid="{00000000-0005-0000-0000-000057850000}"/>
    <cellStyle name="Currency [0] 12886" xfId="24286" hidden="1" xr:uid="{00000000-0005-0000-0000-000058850000}"/>
    <cellStyle name="Currency [0] 12886" xfId="53673" hidden="1" xr:uid="{00000000-0005-0000-0000-000059850000}"/>
    <cellStyle name="Currency [0] 12887" xfId="24308" hidden="1" xr:uid="{00000000-0005-0000-0000-00005A850000}"/>
    <cellStyle name="Currency [0] 12887" xfId="53695" hidden="1" xr:uid="{00000000-0005-0000-0000-00005B850000}"/>
    <cellStyle name="Currency [0] 12888" xfId="24310" hidden="1" xr:uid="{00000000-0005-0000-0000-00005C850000}"/>
    <cellStyle name="Currency [0] 12888" xfId="53697" hidden="1" xr:uid="{00000000-0005-0000-0000-00005D850000}"/>
    <cellStyle name="Currency [0] 12889" xfId="24244" hidden="1" xr:uid="{00000000-0005-0000-0000-00005E850000}"/>
    <cellStyle name="Currency [0] 12889" xfId="53631" hidden="1" xr:uid="{00000000-0005-0000-0000-00005F850000}"/>
    <cellStyle name="Currency [0] 1289" xfId="3671" hidden="1" xr:uid="{00000000-0005-0000-0000-000060850000}"/>
    <cellStyle name="Currency [0] 1289" xfId="33060" hidden="1" xr:uid="{00000000-0005-0000-0000-000061850000}"/>
    <cellStyle name="Currency [0] 12890" xfId="23758" hidden="1" xr:uid="{00000000-0005-0000-0000-000062850000}"/>
    <cellStyle name="Currency [0] 12890" xfId="53145" hidden="1" xr:uid="{00000000-0005-0000-0000-000063850000}"/>
    <cellStyle name="Currency [0] 12891" xfId="24282" hidden="1" xr:uid="{00000000-0005-0000-0000-000064850000}"/>
    <cellStyle name="Currency [0] 12891" xfId="53669" hidden="1" xr:uid="{00000000-0005-0000-0000-000065850000}"/>
    <cellStyle name="Currency [0] 12892" xfId="23774" hidden="1" xr:uid="{00000000-0005-0000-0000-000066850000}"/>
    <cellStyle name="Currency [0] 12892" xfId="53161" hidden="1" xr:uid="{00000000-0005-0000-0000-000067850000}"/>
    <cellStyle name="Currency [0] 12893" xfId="24271" hidden="1" xr:uid="{00000000-0005-0000-0000-000068850000}"/>
    <cellStyle name="Currency [0] 12893" xfId="53658" hidden="1" xr:uid="{00000000-0005-0000-0000-000069850000}"/>
    <cellStyle name="Currency [0] 12894" xfId="24315" hidden="1" xr:uid="{00000000-0005-0000-0000-00006A850000}"/>
    <cellStyle name="Currency [0] 12894" xfId="53702" hidden="1" xr:uid="{00000000-0005-0000-0000-00006B850000}"/>
    <cellStyle name="Currency [0] 12895" xfId="24283" hidden="1" xr:uid="{00000000-0005-0000-0000-00006C850000}"/>
    <cellStyle name="Currency [0] 12895" xfId="53670" hidden="1" xr:uid="{00000000-0005-0000-0000-00006D850000}"/>
    <cellStyle name="Currency [0] 12896" xfId="24291" hidden="1" xr:uid="{00000000-0005-0000-0000-00006E850000}"/>
    <cellStyle name="Currency [0] 12896" xfId="53678" hidden="1" xr:uid="{00000000-0005-0000-0000-00006F850000}"/>
    <cellStyle name="Currency [0] 12897" xfId="24327" hidden="1" xr:uid="{00000000-0005-0000-0000-000070850000}"/>
    <cellStyle name="Currency [0] 12897" xfId="53714" hidden="1" xr:uid="{00000000-0005-0000-0000-000071850000}"/>
    <cellStyle name="Currency [0] 12898" xfId="24329" hidden="1" xr:uid="{00000000-0005-0000-0000-000072850000}"/>
    <cellStyle name="Currency [0] 12898" xfId="53716" hidden="1" xr:uid="{00000000-0005-0000-0000-000073850000}"/>
    <cellStyle name="Currency [0] 12899" xfId="24285" hidden="1" xr:uid="{00000000-0005-0000-0000-000074850000}"/>
    <cellStyle name="Currency [0] 12899" xfId="53672" hidden="1" xr:uid="{00000000-0005-0000-0000-000075850000}"/>
    <cellStyle name="Currency [0] 129" xfId="2554" hidden="1" xr:uid="{00000000-0005-0000-0000-000076850000}"/>
    <cellStyle name="Currency [0] 129" xfId="31943" hidden="1" xr:uid="{00000000-0005-0000-0000-000077850000}"/>
    <cellStyle name="Currency [0] 1290" xfId="3752" hidden="1" xr:uid="{00000000-0005-0000-0000-000078850000}"/>
    <cellStyle name="Currency [0] 1290" xfId="33141" hidden="1" xr:uid="{00000000-0005-0000-0000-000079850000}"/>
    <cellStyle name="Currency [0] 12900" xfId="24298" hidden="1" xr:uid="{00000000-0005-0000-0000-00007A850000}"/>
    <cellStyle name="Currency [0] 12900" xfId="53685" hidden="1" xr:uid="{00000000-0005-0000-0000-00007B850000}"/>
    <cellStyle name="Currency [0] 12901" xfId="24303" hidden="1" xr:uid="{00000000-0005-0000-0000-00007C850000}"/>
    <cellStyle name="Currency [0] 12901" xfId="53690" hidden="1" xr:uid="{00000000-0005-0000-0000-00007D850000}"/>
    <cellStyle name="Currency [0] 12902" xfId="24297" hidden="1" xr:uid="{00000000-0005-0000-0000-00007E850000}"/>
    <cellStyle name="Currency [0] 12902" xfId="53684" hidden="1" xr:uid="{00000000-0005-0000-0000-00007F850000}"/>
    <cellStyle name="Currency [0] 12903" xfId="24345" hidden="1" xr:uid="{00000000-0005-0000-0000-000080850000}"/>
    <cellStyle name="Currency [0] 12903" xfId="53732" hidden="1" xr:uid="{00000000-0005-0000-0000-000081850000}"/>
    <cellStyle name="Currency [0] 12904" xfId="24353" hidden="1" xr:uid="{00000000-0005-0000-0000-000082850000}"/>
    <cellStyle name="Currency [0] 12904" xfId="53740" hidden="1" xr:uid="{00000000-0005-0000-0000-000083850000}"/>
    <cellStyle name="Currency [0] 12905" xfId="24281" hidden="1" xr:uid="{00000000-0005-0000-0000-000084850000}"/>
    <cellStyle name="Currency [0] 12905" xfId="53668" hidden="1" xr:uid="{00000000-0005-0000-0000-000085850000}"/>
    <cellStyle name="Currency [0] 12906" xfId="24339" hidden="1" xr:uid="{00000000-0005-0000-0000-000086850000}"/>
    <cellStyle name="Currency [0] 12906" xfId="53726" hidden="1" xr:uid="{00000000-0005-0000-0000-000087850000}"/>
    <cellStyle name="Currency [0] 12907" xfId="24362" hidden="1" xr:uid="{00000000-0005-0000-0000-000088850000}"/>
    <cellStyle name="Currency [0] 12907" xfId="53749" hidden="1" xr:uid="{00000000-0005-0000-0000-000089850000}"/>
    <cellStyle name="Currency [0] 12908" xfId="24364" hidden="1" xr:uid="{00000000-0005-0000-0000-00008A850000}"/>
    <cellStyle name="Currency [0] 12908" xfId="53751" hidden="1" xr:uid="{00000000-0005-0000-0000-00008B850000}"/>
    <cellStyle name="Currency [0] 12909" xfId="24264" hidden="1" xr:uid="{00000000-0005-0000-0000-00008C850000}"/>
    <cellStyle name="Currency [0] 12909" xfId="53651" hidden="1" xr:uid="{00000000-0005-0000-0000-00008D850000}"/>
    <cellStyle name="Currency [0] 1291" xfId="3759" hidden="1" xr:uid="{00000000-0005-0000-0000-00008E850000}"/>
    <cellStyle name="Currency [0] 1291" xfId="33148" hidden="1" xr:uid="{00000000-0005-0000-0000-00008F850000}"/>
    <cellStyle name="Currency [0] 12910" xfId="24274" hidden="1" xr:uid="{00000000-0005-0000-0000-000090850000}"/>
    <cellStyle name="Currency [0] 12910" xfId="53661" hidden="1" xr:uid="{00000000-0005-0000-0000-000091850000}"/>
    <cellStyle name="Currency [0] 12911" xfId="24336" hidden="1" xr:uid="{00000000-0005-0000-0000-000092850000}"/>
    <cellStyle name="Currency [0] 12911" xfId="53723" hidden="1" xr:uid="{00000000-0005-0000-0000-000093850000}"/>
    <cellStyle name="Currency [0] 12912" xfId="24301" hidden="1" xr:uid="{00000000-0005-0000-0000-000094850000}"/>
    <cellStyle name="Currency [0] 12912" xfId="53688" hidden="1" xr:uid="{00000000-0005-0000-0000-000095850000}"/>
    <cellStyle name="Currency [0] 12913" xfId="24251" hidden="1" xr:uid="{00000000-0005-0000-0000-000096850000}"/>
    <cellStyle name="Currency [0] 12913" xfId="53638" hidden="1" xr:uid="{00000000-0005-0000-0000-000097850000}"/>
    <cellStyle name="Currency [0] 12914" xfId="24372" hidden="1" xr:uid="{00000000-0005-0000-0000-000098850000}"/>
    <cellStyle name="Currency [0] 12914" xfId="53759" hidden="1" xr:uid="{00000000-0005-0000-0000-000099850000}"/>
    <cellStyle name="Currency [0] 12915" xfId="24337" hidden="1" xr:uid="{00000000-0005-0000-0000-00009A850000}"/>
    <cellStyle name="Currency [0] 12915" xfId="53724" hidden="1" xr:uid="{00000000-0005-0000-0000-00009B850000}"/>
    <cellStyle name="Currency [0] 12916" xfId="24348" hidden="1" xr:uid="{00000000-0005-0000-0000-00009C850000}"/>
    <cellStyle name="Currency [0] 12916" xfId="53735" hidden="1" xr:uid="{00000000-0005-0000-0000-00009D850000}"/>
    <cellStyle name="Currency [0] 12917" xfId="24380" hidden="1" xr:uid="{00000000-0005-0000-0000-00009E850000}"/>
    <cellStyle name="Currency [0] 12917" xfId="53767" hidden="1" xr:uid="{00000000-0005-0000-0000-00009F850000}"/>
    <cellStyle name="Currency [0] 12918" xfId="24382" hidden="1" xr:uid="{00000000-0005-0000-0000-0000A0850000}"/>
    <cellStyle name="Currency [0] 12918" xfId="53769" hidden="1" xr:uid="{00000000-0005-0000-0000-0000A1850000}"/>
    <cellStyle name="Currency [0] 12919" xfId="24334" hidden="1" xr:uid="{00000000-0005-0000-0000-0000A2850000}"/>
    <cellStyle name="Currency [0] 12919" xfId="53721" hidden="1" xr:uid="{00000000-0005-0000-0000-0000A3850000}"/>
    <cellStyle name="Currency [0] 1292" xfId="3760" hidden="1" xr:uid="{00000000-0005-0000-0000-0000A4850000}"/>
    <cellStyle name="Currency [0] 1292" xfId="33149" hidden="1" xr:uid="{00000000-0005-0000-0000-0000A5850000}"/>
    <cellStyle name="Currency [0] 12920" xfId="24333" hidden="1" xr:uid="{00000000-0005-0000-0000-0000A6850000}"/>
    <cellStyle name="Currency [0] 12920" xfId="53720" hidden="1" xr:uid="{00000000-0005-0000-0000-0000A7850000}"/>
    <cellStyle name="Currency [0] 12921" xfId="24323" hidden="1" xr:uid="{00000000-0005-0000-0000-0000A8850000}"/>
    <cellStyle name="Currency [0] 12921" xfId="53710" hidden="1" xr:uid="{00000000-0005-0000-0000-0000A9850000}"/>
    <cellStyle name="Currency [0] 12922" xfId="24319" hidden="1" xr:uid="{00000000-0005-0000-0000-0000AA850000}"/>
    <cellStyle name="Currency [0] 12922" xfId="53706" hidden="1" xr:uid="{00000000-0005-0000-0000-0000AB850000}"/>
    <cellStyle name="Currency [0] 12923" xfId="24321" hidden="1" xr:uid="{00000000-0005-0000-0000-0000AC850000}"/>
    <cellStyle name="Currency [0] 12923" xfId="53708" hidden="1" xr:uid="{00000000-0005-0000-0000-0000AD850000}"/>
    <cellStyle name="Currency [0] 12924" xfId="24389" hidden="1" xr:uid="{00000000-0005-0000-0000-0000AE850000}"/>
    <cellStyle name="Currency [0] 12924" xfId="53776" hidden="1" xr:uid="{00000000-0005-0000-0000-0000AF850000}"/>
    <cellStyle name="Currency [0] 12925" xfId="23760" hidden="1" xr:uid="{00000000-0005-0000-0000-0000B0850000}"/>
    <cellStyle name="Currency [0] 12925" xfId="53147" hidden="1" xr:uid="{00000000-0005-0000-0000-0000B1850000}"/>
    <cellStyle name="Currency [0] 12926" xfId="24367" hidden="1" xr:uid="{00000000-0005-0000-0000-0000B2850000}"/>
    <cellStyle name="Currency [0] 12926" xfId="53754" hidden="1" xr:uid="{00000000-0005-0000-0000-0000B3850000}"/>
    <cellStyle name="Currency [0] 12927" xfId="24395" hidden="1" xr:uid="{00000000-0005-0000-0000-0000B4850000}"/>
    <cellStyle name="Currency [0] 12927" xfId="53782" hidden="1" xr:uid="{00000000-0005-0000-0000-0000B5850000}"/>
    <cellStyle name="Currency [0] 12928" xfId="24397" hidden="1" xr:uid="{00000000-0005-0000-0000-0000B6850000}"/>
    <cellStyle name="Currency [0] 12928" xfId="53784" hidden="1" xr:uid="{00000000-0005-0000-0000-0000B7850000}"/>
    <cellStyle name="Currency [0] 12929" xfId="24272" hidden="1" xr:uid="{00000000-0005-0000-0000-0000B8850000}"/>
    <cellStyle name="Currency [0] 12929" xfId="53659" hidden="1" xr:uid="{00000000-0005-0000-0000-0000B9850000}"/>
    <cellStyle name="Currency [0] 1293" xfId="3700" hidden="1" xr:uid="{00000000-0005-0000-0000-0000BA850000}"/>
    <cellStyle name="Currency [0] 1293" xfId="33089" hidden="1" xr:uid="{00000000-0005-0000-0000-0000BB850000}"/>
    <cellStyle name="Currency [0] 12930" xfId="24346" hidden="1" xr:uid="{00000000-0005-0000-0000-0000BC850000}"/>
    <cellStyle name="Currency [0] 12930" xfId="53733" hidden="1" xr:uid="{00000000-0005-0000-0000-0000BD850000}"/>
    <cellStyle name="Currency [0] 12931" xfId="24302" hidden="1" xr:uid="{00000000-0005-0000-0000-0000BE850000}"/>
    <cellStyle name="Currency [0] 12931" xfId="53689" hidden="1" xr:uid="{00000000-0005-0000-0000-0000BF850000}"/>
    <cellStyle name="Currency [0] 12932" xfId="24338" hidden="1" xr:uid="{00000000-0005-0000-0000-0000C0850000}"/>
    <cellStyle name="Currency [0] 12932" xfId="53725" hidden="1" xr:uid="{00000000-0005-0000-0000-0000C1850000}"/>
    <cellStyle name="Currency [0] 12933" xfId="24342" hidden="1" xr:uid="{00000000-0005-0000-0000-0000C2850000}"/>
    <cellStyle name="Currency [0] 12933" xfId="53729" hidden="1" xr:uid="{00000000-0005-0000-0000-0000C3850000}"/>
    <cellStyle name="Currency [0] 12934" xfId="24403" hidden="1" xr:uid="{00000000-0005-0000-0000-0000C4850000}"/>
    <cellStyle name="Currency [0] 12934" xfId="53790" hidden="1" xr:uid="{00000000-0005-0000-0000-0000C5850000}"/>
    <cellStyle name="Currency [0] 12935" xfId="23747" hidden="1" xr:uid="{00000000-0005-0000-0000-0000C6850000}"/>
    <cellStyle name="Currency [0] 12935" xfId="53134" hidden="1" xr:uid="{00000000-0005-0000-0000-0000C7850000}"/>
    <cellStyle name="Currency [0] 12936" xfId="24385" hidden="1" xr:uid="{00000000-0005-0000-0000-0000C8850000}"/>
    <cellStyle name="Currency [0] 12936" xfId="53772" hidden="1" xr:uid="{00000000-0005-0000-0000-0000C9850000}"/>
    <cellStyle name="Currency [0] 12937" xfId="24408" hidden="1" xr:uid="{00000000-0005-0000-0000-0000CA850000}"/>
    <cellStyle name="Currency [0] 12937" xfId="53795" hidden="1" xr:uid="{00000000-0005-0000-0000-0000CB850000}"/>
    <cellStyle name="Currency [0] 12938" xfId="24410" hidden="1" xr:uid="{00000000-0005-0000-0000-0000CC850000}"/>
    <cellStyle name="Currency [0] 12938" xfId="53797" hidden="1" xr:uid="{00000000-0005-0000-0000-0000CD850000}"/>
    <cellStyle name="Currency [0] 12939" xfId="24266" hidden="1" xr:uid="{00000000-0005-0000-0000-0000CE850000}"/>
    <cellStyle name="Currency [0] 12939" xfId="53653" hidden="1" xr:uid="{00000000-0005-0000-0000-0000CF850000}"/>
    <cellStyle name="Currency [0] 1294" xfId="3720" hidden="1" xr:uid="{00000000-0005-0000-0000-0000D0850000}"/>
    <cellStyle name="Currency [0] 1294" xfId="33109" hidden="1" xr:uid="{00000000-0005-0000-0000-0000D1850000}"/>
    <cellStyle name="Currency [0] 12940" xfId="24365" hidden="1" xr:uid="{00000000-0005-0000-0000-0000D2850000}"/>
    <cellStyle name="Currency [0] 12940" xfId="53752" hidden="1" xr:uid="{00000000-0005-0000-0000-0000D3850000}"/>
    <cellStyle name="Currency [0] 12941" xfId="24332" hidden="1" xr:uid="{00000000-0005-0000-0000-0000D4850000}"/>
    <cellStyle name="Currency [0] 12941" xfId="53719" hidden="1" xr:uid="{00000000-0005-0000-0000-0000D5850000}"/>
    <cellStyle name="Currency [0] 12942" xfId="24350" hidden="1" xr:uid="{00000000-0005-0000-0000-0000D6850000}"/>
    <cellStyle name="Currency [0] 12942" xfId="53737" hidden="1" xr:uid="{00000000-0005-0000-0000-0000D7850000}"/>
    <cellStyle name="Currency [0] 12943" xfId="24347" hidden="1" xr:uid="{00000000-0005-0000-0000-0000D8850000}"/>
    <cellStyle name="Currency [0] 12943" xfId="53734" hidden="1" xr:uid="{00000000-0005-0000-0000-0000D9850000}"/>
    <cellStyle name="Currency [0] 12944" xfId="24414" hidden="1" xr:uid="{00000000-0005-0000-0000-0000DA850000}"/>
    <cellStyle name="Currency [0] 12944" xfId="53801" hidden="1" xr:uid="{00000000-0005-0000-0000-0000DB850000}"/>
    <cellStyle name="Currency [0] 12945" xfId="24299" hidden="1" xr:uid="{00000000-0005-0000-0000-0000DC850000}"/>
    <cellStyle name="Currency [0] 12945" xfId="53686" hidden="1" xr:uid="{00000000-0005-0000-0000-0000DD850000}"/>
    <cellStyle name="Currency [0] 12946" xfId="24399" hidden="1" xr:uid="{00000000-0005-0000-0000-0000DE850000}"/>
    <cellStyle name="Currency [0] 12946" xfId="53786" hidden="1" xr:uid="{00000000-0005-0000-0000-0000DF850000}"/>
    <cellStyle name="Currency [0] 12947" xfId="24421" hidden="1" xr:uid="{00000000-0005-0000-0000-0000E0850000}"/>
    <cellStyle name="Currency [0] 12947" xfId="53808" hidden="1" xr:uid="{00000000-0005-0000-0000-0000E1850000}"/>
    <cellStyle name="Currency [0] 12948" xfId="24423" hidden="1" xr:uid="{00000000-0005-0000-0000-0000E2850000}"/>
    <cellStyle name="Currency [0] 12948" xfId="53810" hidden="1" xr:uid="{00000000-0005-0000-0000-0000E3850000}"/>
    <cellStyle name="Currency [0] 12949" xfId="24351" hidden="1" xr:uid="{00000000-0005-0000-0000-0000E4850000}"/>
    <cellStyle name="Currency [0] 12949" xfId="53738" hidden="1" xr:uid="{00000000-0005-0000-0000-0000E5850000}"/>
    <cellStyle name="Currency [0] 1295" xfId="3754" hidden="1" xr:uid="{00000000-0005-0000-0000-0000E6850000}"/>
    <cellStyle name="Currency [0] 1295" xfId="33143" hidden="1" xr:uid="{00000000-0005-0000-0000-0000E7850000}"/>
    <cellStyle name="Currency [0] 12950" xfId="24383" hidden="1" xr:uid="{00000000-0005-0000-0000-0000E8850000}"/>
    <cellStyle name="Currency [0] 12950" xfId="53770" hidden="1" xr:uid="{00000000-0005-0000-0000-0000E9850000}"/>
    <cellStyle name="Currency [0] 12951" xfId="23726" hidden="1" xr:uid="{00000000-0005-0000-0000-0000EA850000}"/>
    <cellStyle name="Currency [0] 12951" xfId="53113" hidden="1" xr:uid="{00000000-0005-0000-0000-0000EB850000}"/>
    <cellStyle name="Currency [0] 12952" xfId="24369" hidden="1" xr:uid="{00000000-0005-0000-0000-0000EC850000}"/>
    <cellStyle name="Currency [0] 12952" xfId="53756" hidden="1" xr:uid="{00000000-0005-0000-0000-0000ED850000}"/>
    <cellStyle name="Currency [0] 12953" xfId="24366" hidden="1" xr:uid="{00000000-0005-0000-0000-0000EE850000}"/>
    <cellStyle name="Currency [0] 12953" xfId="53753" hidden="1" xr:uid="{00000000-0005-0000-0000-0000EF850000}"/>
    <cellStyle name="Currency [0] 12954" xfId="24427" hidden="1" xr:uid="{00000000-0005-0000-0000-0000F0850000}"/>
    <cellStyle name="Currency [0] 12954" xfId="53814" hidden="1" xr:uid="{00000000-0005-0000-0000-0000F1850000}"/>
    <cellStyle name="Currency [0] 12955" xfId="24262" hidden="1" xr:uid="{00000000-0005-0000-0000-0000F2850000}"/>
    <cellStyle name="Currency [0] 12955" xfId="53649" hidden="1" xr:uid="{00000000-0005-0000-0000-0000F3850000}"/>
    <cellStyle name="Currency [0] 12956" xfId="24411" hidden="1" xr:uid="{00000000-0005-0000-0000-0000F4850000}"/>
    <cellStyle name="Currency [0] 12956" xfId="53798" hidden="1" xr:uid="{00000000-0005-0000-0000-0000F5850000}"/>
    <cellStyle name="Currency [0] 12957" xfId="24431" hidden="1" xr:uid="{00000000-0005-0000-0000-0000F6850000}"/>
    <cellStyle name="Currency [0] 12957" xfId="53818" hidden="1" xr:uid="{00000000-0005-0000-0000-0000F7850000}"/>
    <cellStyle name="Currency [0] 12958" xfId="24433" hidden="1" xr:uid="{00000000-0005-0000-0000-0000F8850000}"/>
    <cellStyle name="Currency [0] 12958" xfId="53820" hidden="1" xr:uid="{00000000-0005-0000-0000-0000F9850000}"/>
    <cellStyle name="Currency [0] 12959" xfId="24370" hidden="1" xr:uid="{00000000-0005-0000-0000-0000FA850000}"/>
    <cellStyle name="Currency [0] 12959" xfId="53757" hidden="1" xr:uid="{00000000-0005-0000-0000-0000FB850000}"/>
    <cellStyle name="Currency [0] 1296" xfId="3747" hidden="1" xr:uid="{00000000-0005-0000-0000-0000FC850000}"/>
    <cellStyle name="Currency [0] 1296" xfId="33136" hidden="1" xr:uid="{00000000-0005-0000-0000-0000FD850000}"/>
    <cellStyle name="Currency [0] 12960" xfId="24398" hidden="1" xr:uid="{00000000-0005-0000-0000-0000FE850000}"/>
    <cellStyle name="Currency [0] 12960" xfId="53785" hidden="1" xr:uid="{00000000-0005-0000-0000-0000FF850000}"/>
    <cellStyle name="Currency [0] 12961" xfId="24358" hidden="1" xr:uid="{00000000-0005-0000-0000-000000860000}"/>
    <cellStyle name="Currency [0] 12961" xfId="53745" hidden="1" xr:uid="{00000000-0005-0000-0000-000001860000}"/>
    <cellStyle name="Currency [0] 12962" xfId="24387" hidden="1" xr:uid="{00000000-0005-0000-0000-000002860000}"/>
    <cellStyle name="Currency [0] 12962" xfId="53774" hidden="1" xr:uid="{00000000-0005-0000-0000-000003860000}"/>
    <cellStyle name="Currency [0] 12963" xfId="24384" hidden="1" xr:uid="{00000000-0005-0000-0000-000004860000}"/>
    <cellStyle name="Currency [0] 12963" xfId="53771" hidden="1" xr:uid="{00000000-0005-0000-0000-000005860000}"/>
    <cellStyle name="Currency [0] 12964" xfId="24437" hidden="1" xr:uid="{00000000-0005-0000-0000-000006860000}"/>
    <cellStyle name="Currency [0] 12964" xfId="53824" hidden="1" xr:uid="{00000000-0005-0000-0000-000007860000}"/>
    <cellStyle name="Currency [0] 12965" xfId="24265" hidden="1" xr:uid="{00000000-0005-0000-0000-000008860000}"/>
    <cellStyle name="Currency [0] 12965" xfId="53652" hidden="1" xr:uid="{00000000-0005-0000-0000-000009860000}"/>
    <cellStyle name="Currency [0] 12966" xfId="24424" hidden="1" xr:uid="{00000000-0005-0000-0000-00000A860000}"/>
    <cellStyle name="Currency [0] 12966" xfId="53811" hidden="1" xr:uid="{00000000-0005-0000-0000-00000B860000}"/>
    <cellStyle name="Currency [0] 12967" xfId="24441" hidden="1" xr:uid="{00000000-0005-0000-0000-00000C860000}"/>
    <cellStyle name="Currency [0] 12967" xfId="53828" hidden="1" xr:uid="{00000000-0005-0000-0000-00000D860000}"/>
    <cellStyle name="Currency [0] 12968" xfId="24443" hidden="1" xr:uid="{00000000-0005-0000-0000-00000E860000}"/>
    <cellStyle name="Currency [0] 12968" xfId="53830" hidden="1" xr:uid="{00000000-0005-0000-0000-00000F860000}"/>
    <cellStyle name="Currency [0] 12969" xfId="24324" hidden="1" xr:uid="{00000000-0005-0000-0000-000010860000}"/>
    <cellStyle name="Currency [0] 12969" xfId="53711" hidden="1" xr:uid="{00000000-0005-0000-0000-000011860000}"/>
    <cellStyle name="Currency [0] 1297" xfId="3757" hidden="1" xr:uid="{00000000-0005-0000-0000-000012860000}"/>
    <cellStyle name="Currency [0] 1297" xfId="33146" hidden="1" xr:uid="{00000000-0005-0000-0000-000013860000}"/>
    <cellStyle name="Currency [0] 12970" xfId="24360" hidden="1" xr:uid="{00000000-0005-0000-0000-000014860000}"/>
    <cellStyle name="Currency [0] 12970" xfId="53747" hidden="1" xr:uid="{00000000-0005-0000-0000-000015860000}"/>
    <cellStyle name="Currency [0] 12971" xfId="24429" hidden="1" xr:uid="{00000000-0005-0000-0000-000016860000}"/>
    <cellStyle name="Currency [0] 12971" xfId="53816" hidden="1" xr:uid="{00000000-0005-0000-0000-000017860000}"/>
    <cellStyle name="Currency [0] 12972" xfId="24417" hidden="1" xr:uid="{00000000-0005-0000-0000-000018860000}"/>
    <cellStyle name="Currency [0] 12972" xfId="53804" hidden="1" xr:uid="{00000000-0005-0000-0000-000019860000}"/>
    <cellStyle name="Currency [0] 12973" xfId="24434" hidden="1" xr:uid="{00000000-0005-0000-0000-00001A860000}"/>
    <cellStyle name="Currency [0] 12973" xfId="53821" hidden="1" xr:uid="{00000000-0005-0000-0000-00001B860000}"/>
    <cellStyle name="Currency [0] 12974" xfId="24445" hidden="1" xr:uid="{00000000-0005-0000-0000-00001C860000}"/>
    <cellStyle name="Currency [0] 12974" xfId="53832" hidden="1" xr:uid="{00000000-0005-0000-0000-00001D860000}"/>
    <cellStyle name="Currency [0] 12975" xfId="24293" hidden="1" xr:uid="{00000000-0005-0000-0000-00001E860000}"/>
    <cellStyle name="Currency [0] 12975" xfId="53680" hidden="1" xr:uid="{00000000-0005-0000-0000-00001F860000}"/>
    <cellStyle name="Currency [0] 12976" xfId="24357" hidden="1" xr:uid="{00000000-0005-0000-0000-000020860000}"/>
    <cellStyle name="Currency [0] 12976" xfId="53744" hidden="1" xr:uid="{00000000-0005-0000-0000-000021860000}"/>
    <cellStyle name="Currency [0] 12977" xfId="24449" hidden="1" xr:uid="{00000000-0005-0000-0000-000022860000}"/>
    <cellStyle name="Currency [0] 12977" xfId="53836" hidden="1" xr:uid="{00000000-0005-0000-0000-000023860000}"/>
    <cellStyle name="Currency [0] 12978" xfId="24451" hidden="1" xr:uid="{00000000-0005-0000-0000-000024860000}"/>
    <cellStyle name="Currency [0] 12978" xfId="53838" hidden="1" xr:uid="{00000000-0005-0000-0000-000025860000}"/>
    <cellStyle name="Currency [0] 12979" xfId="24406" hidden="1" xr:uid="{00000000-0005-0000-0000-000026860000}"/>
    <cellStyle name="Currency [0] 12979" xfId="53793" hidden="1" xr:uid="{00000000-0005-0000-0000-000027860000}"/>
    <cellStyle name="Currency [0] 1298" xfId="3761" hidden="1" xr:uid="{00000000-0005-0000-0000-000028860000}"/>
    <cellStyle name="Currency [0] 1298" xfId="33150" hidden="1" xr:uid="{00000000-0005-0000-0000-000029860000}"/>
    <cellStyle name="Currency [0] 12980" xfId="24418" hidden="1" xr:uid="{00000000-0005-0000-0000-00002A860000}"/>
    <cellStyle name="Currency [0] 12980" xfId="53805" hidden="1" xr:uid="{00000000-0005-0000-0000-00002B860000}"/>
    <cellStyle name="Currency [0] 12981" xfId="24446" hidden="1" xr:uid="{00000000-0005-0000-0000-00002C860000}"/>
    <cellStyle name="Currency [0] 12981" xfId="53833" hidden="1" xr:uid="{00000000-0005-0000-0000-00002D860000}"/>
    <cellStyle name="Currency [0] 12982" xfId="24419" hidden="1" xr:uid="{00000000-0005-0000-0000-00002E860000}"/>
    <cellStyle name="Currency [0] 12982" xfId="53806" hidden="1" xr:uid="{00000000-0005-0000-0000-00002F860000}"/>
    <cellStyle name="Currency [0] 12983" xfId="24452" hidden="1" xr:uid="{00000000-0005-0000-0000-000030860000}"/>
    <cellStyle name="Currency [0] 12983" xfId="53839" hidden="1" xr:uid="{00000000-0005-0000-0000-000031860000}"/>
    <cellStyle name="Currency [0] 12984" xfId="24454" hidden="1" xr:uid="{00000000-0005-0000-0000-000032860000}"/>
    <cellStyle name="Currency [0] 12984" xfId="53841" hidden="1" xr:uid="{00000000-0005-0000-0000-000033860000}"/>
    <cellStyle name="Currency [0] 12985" xfId="24447" hidden="1" xr:uid="{00000000-0005-0000-0000-000034860000}"/>
    <cellStyle name="Currency [0] 12985" xfId="53834" hidden="1" xr:uid="{00000000-0005-0000-0000-000035860000}"/>
    <cellStyle name="Currency [0] 12986" xfId="24393" hidden="1" xr:uid="{00000000-0005-0000-0000-000036860000}"/>
    <cellStyle name="Currency [0] 12986" xfId="53780" hidden="1" xr:uid="{00000000-0005-0000-0000-000037860000}"/>
    <cellStyle name="Currency [0] 12987" xfId="24456" hidden="1" xr:uid="{00000000-0005-0000-0000-000038860000}"/>
    <cellStyle name="Currency [0] 12987" xfId="53843" hidden="1" xr:uid="{00000000-0005-0000-0000-000039860000}"/>
    <cellStyle name="Currency [0] 12988" xfId="24458" hidden="1" xr:uid="{00000000-0005-0000-0000-00003A860000}"/>
    <cellStyle name="Currency [0] 12988" xfId="53845" hidden="1" xr:uid="{00000000-0005-0000-0000-00003B860000}"/>
    <cellStyle name="Currency [0] 12989" xfId="23820" hidden="1" xr:uid="{00000000-0005-0000-0000-00003C860000}"/>
    <cellStyle name="Currency [0] 12989" xfId="53207" hidden="1" xr:uid="{00000000-0005-0000-0000-00003D860000}"/>
    <cellStyle name="Currency [0] 1299" xfId="3686" hidden="1" xr:uid="{00000000-0005-0000-0000-00003E860000}"/>
    <cellStyle name="Currency [0] 1299" xfId="33075" hidden="1" xr:uid="{00000000-0005-0000-0000-00003F860000}"/>
    <cellStyle name="Currency [0] 12990" xfId="23761" hidden="1" xr:uid="{00000000-0005-0000-0000-000040860000}"/>
    <cellStyle name="Currency [0] 12990" xfId="53148" hidden="1" xr:uid="{00000000-0005-0000-0000-000041860000}"/>
    <cellStyle name="Currency [0] 12991" xfId="24464" hidden="1" xr:uid="{00000000-0005-0000-0000-000042860000}"/>
    <cellStyle name="Currency [0] 12991" xfId="53851" hidden="1" xr:uid="{00000000-0005-0000-0000-000043860000}"/>
    <cellStyle name="Currency [0] 12992" xfId="24470" hidden="1" xr:uid="{00000000-0005-0000-0000-000044860000}"/>
    <cellStyle name="Currency [0] 12992" xfId="53857" hidden="1" xr:uid="{00000000-0005-0000-0000-000045860000}"/>
    <cellStyle name="Currency [0] 12993" xfId="24472" hidden="1" xr:uid="{00000000-0005-0000-0000-000046860000}"/>
    <cellStyle name="Currency [0] 12993" xfId="53859" hidden="1" xr:uid="{00000000-0005-0000-0000-000047860000}"/>
    <cellStyle name="Currency [0] 12994" xfId="23751" hidden="1" xr:uid="{00000000-0005-0000-0000-000048860000}"/>
    <cellStyle name="Currency [0] 12994" xfId="53138" hidden="1" xr:uid="{00000000-0005-0000-0000-000049860000}"/>
    <cellStyle name="Currency [0] 12995" xfId="24466" hidden="1" xr:uid="{00000000-0005-0000-0000-00004A860000}"/>
    <cellStyle name="Currency [0] 12995" xfId="53853" hidden="1" xr:uid="{00000000-0005-0000-0000-00004B860000}"/>
    <cellStyle name="Currency [0] 12996" xfId="24474" hidden="1" xr:uid="{00000000-0005-0000-0000-00004C860000}"/>
    <cellStyle name="Currency [0] 12996" xfId="53861" hidden="1" xr:uid="{00000000-0005-0000-0000-00004D860000}"/>
    <cellStyle name="Currency [0] 12997" xfId="24476" hidden="1" xr:uid="{00000000-0005-0000-0000-00004E860000}"/>
    <cellStyle name="Currency [0] 12997" xfId="53863" hidden="1" xr:uid="{00000000-0005-0000-0000-00004F860000}"/>
    <cellStyle name="Currency [0] 12998" xfId="24465" hidden="1" xr:uid="{00000000-0005-0000-0000-000050860000}"/>
    <cellStyle name="Currency [0] 12998" xfId="53852" hidden="1" xr:uid="{00000000-0005-0000-0000-000051860000}"/>
    <cellStyle name="Currency [0] 12999" xfId="23796" hidden="1" xr:uid="{00000000-0005-0000-0000-000052860000}"/>
    <cellStyle name="Currency [0] 12999" xfId="53183" hidden="1" xr:uid="{00000000-0005-0000-0000-000053860000}"/>
    <cellStyle name="Currency [0] 13" xfId="62755" hidden="1" xr:uid="{00000000-0005-0000-0000-000085860000}"/>
    <cellStyle name="Currency [0] 13" xfId="297" hidden="1" xr:uid="{00000000-0005-0000-0000-000055860000}"/>
    <cellStyle name="Currency [0] 13" xfId="83" hidden="1" xr:uid="{00000000-0005-0000-0000-000057860000}"/>
    <cellStyle name="Currency [0] 13" xfId="62507" hidden="1" xr:uid="{00000000-0005-0000-0000-000082860000}"/>
    <cellStyle name="Currency [0] 13" xfId="63081" hidden="1" xr:uid="{00000000-0005-0000-0000-000089860000}"/>
    <cellStyle name="Currency [0] 13" xfId="769" hidden="1" xr:uid="{00000000-0005-0000-0000-00005F860000}"/>
    <cellStyle name="Currency [0] 13" xfId="1160" hidden="1" xr:uid="{00000000-0005-0000-0000-000060860000}"/>
    <cellStyle name="Currency [0] 13" xfId="62837" hidden="1" xr:uid="{00000000-0005-0000-0000-000086860000}"/>
    <cellStyle name="Currency [0] 13" xfId="1275" hidden="1" xr:uid="{00000000-0005-0000-0000-000062860000}"/>
    <cellStyle name="Currency [0] 13" xfId="1111" hidden="1" xr:uid="{00000000-0005-0000-0000-000063860000}"/>
    <cellStyle name="Currency [0] 13" xfId="61614" hidden="1" xr:uid="{00000000-0005-0000-0000-000077860000}"/>
    <cellStyle name="Currency [0] 13" xfId="645" hidden="1" xr:uid="{00000000-0005-0000-0000-000059860000}"/>
    <cellStyle name="Currency [0] 13" xfId="595" hidden="1" xr:uid="{00000000-0005-0000-0000-00005A860000}"/>
    <cellStyle name="Currency [0] 13" xfId="2311" hidden="1" xr:uid="{00000000-0005-0000-0000-00006D860000}"/>
    <cellStyle name="Currency [0] 13" xfId="818" hidden="1" xr:uid="{00000000-0005-0000-0000-00005C860000}"/>
    <cellStyle name="Currency [0] 13" xfId="983" hidden="1" xr:uid="{00000000-0005-0000-0000-00005D860000}"/>
    <cellStyle name="Currency [0] 13" xfId="1931" hidden="1" xr:uid="{00000000-0005-0000-0000-00006A860000}"/>
    <cellStyle name="Currency [0] 13" xfId="1603" hidden="1" xr:uid="{00000000-0005-0000-0000-000066860000}"/>
    <cellStyle name="Currency [0] 13" xfId="62270" hidden="1" xr:uid="{00000000-0005-0000-0000-00007F860000}"/>
    <cellStyle name="Currency [0] 13" xfId="1439" hidden="1" xr:uid="{00000000-0005-0000-0000-000067860000}"/>
    <cellStyle name="Currency [0] 13" xfId="1981" hidden="1" xr:uid="{00000000-0005-0000-0000-000069860000}"/>
    <cellStyle name="Currency [0] 13" xfId="2098" hidden="1" xr:uid="{00000000-0005-0000-0000-00006F860000}"/>
    <cellStyle name="Currency [0] 13" xfId="1767" hidden="1" xr:uid="{00000000-0005-0000-0000-00006B860000}"/>
    <cellStyle name="Currency [0] 13" xfId="933" hidden="1" xr:uid="{00000000-0005-0000-0000-00005E860000}"/>
    <cellStyle name="Currency [0] 13" xfId="2147" hidden="1" xr:uid="{00000000-0005-0000-0000-00006C860000}"/>
    <cellStyle name="Currency [0] 13" xfId="2262" hidden="1" xr:uid="{00000000-0005-0000-0000-00006E860000}"/>
    <cellStyle name="Currency [0] 13" xfId="61367" hidden="1" xr:uid="{00000000-0005-0000-0000-000074860000}"/>
    <cellStyle name="Currency [0] 13" xfId="2414" hidden="1" xr:uid="{00000000-0005-0000-0000-000070860000}"/>
    <cellStyle name="Currency [0] 13" xfId="62024" hidden="1" xr:uid="{00000000-0005-0000-0000-00007C860000}"/>
    <cellStyle name="Currency [0] 13" xfId="31803" hidden="1" xr:uid="{00000000-0005-0000-0000-000071860000}"/>
    <cellStyle name="Currency [0] 13" xfId="61283" hidden="1" xr:uid="{00000000-0005-0000-0000-000073860000}"/>
    <cellStyle name="Currency [0] 13" xfId="61776" hidden="1" xr:uid="{00000000-0005-0000-0000-000079860000}"/>
    <cellStyle name="Currency [0] 13" xfId="61449" hidden="1" xr:uid="{00000000-0005-0000-0000-000075860000}"/>
    <cellStyle name="Currency [0] 13" xfId="431" hidden="1" xr:uid="{00000000-0005-0000-0000-00005B860000}"/>
    <cellStyle name="Currency [0] 13" xfId="61532" hidden="1" xr:uid="{00000000-0005-0000-0000-000076860000}"/>
    <cellStyle name="Currency [0] 13" xfId="61694" hidden="1" xr:uid="{00000000-0005-0000-0000-000078860000}"/>
    <cellStyle name="Currency [0] 13" xfId="480" hidden="1" xr:uid="{00000000-0005-0000-0000-000058860000}"/>
    <cellStyle name="Currency [0] 13" xfId="132" hidden="1" xr:uid="{00000000-0005-0000-0000-000054860000}"/>
    <cellStyle name="Currency [0] 13" xfId="62350" hidden="1" xr:uid="{00000000-0005-0000-0000-000080860000}"/>
    <cellStyle name="Currency [0] 13" xfId="62432" hidden="1" xr:uid="{00000000-0005-0000-0000-000081860000}"/>
    <cellStyle name="Currency [0] 13" xfId="247" hidden="1" xr:uid="{00000000-0005-0000-0000-000056860000}"/>
    <cellStyle name="Currency [0] 13" xfId="62589" hidden="1" xr:uid="{00000000-0005-0000-0000-000083860000}"/>
    <cellStyle name="Currency [0] 13" xfId="62673" hidden="1" xr:uid="{00000000-0005-0000-0000-000084860000}"/>
    <cellStyle name="Currency [0] 13" xfId="61201" hidden="1" xr:uid="{00000000-0005-0000-0000-000072860000}"/>
    <cellStyle name="Currency [0] 13" xfId="61858" hidden="1" xr:uid="{00000000-0005-0000-0000-00007A860000}"/>
    <cellStyle name="Currency [0] 13" xfId="61940" hidden="1" xr:uid="{00000000-0005-0000-0000-00007B860000}"/>
    <cellStyle name="Currency [0] 13" xfId="1816" hidden="1" xr:uid="{00000000-0005-0000-0000-000068860000}"/>
    <cellStyle name="Currency [0] 13" xfId="62106" hidden="1" xr:uid="{00000000-0005-0000-0000-00007D860000}"/>
    <cellStyle name="Currency [0] 13" xfId="62188" hidden="1" xr:uid="{00000000-0005-0000-0000-00007E860000}"/>
    <cellStyle name="Currency [0] 13" xfId="1653" hidden="1" xr:uid="{00000000-0005-0000-0000-000065860000}"/>
    <cellStyle name="Currency [0] 13" xfId="62919" hidden="1" xr:uid="{00000000-0005-0000-0000-000087860000}"/>
    <cellStyle name="Currency [0] 13" xfId="1325" hidden="1" xr:uid="{00000000-0005-0000-0000-000061860000}"/>
    <cellStyle name="Currency [0] 13" xfId="62999" hidden="1" xr:uid="{00000000-0005-0000-0000-000088860000}"/>
    <cellStyle name="Currency [0] 13" xfId="1488" hidden="1" xr:uid="{00000000-0005-0000-0000-000064860000}"/>
    <cellStyle name="Currency [0] 130" xfId="2546" hidden="1" xr:uid="{00000000-0005-0000-0000-00008A860000}"/>
    <cellStyle name="Currency [0] 130" xfId="31935" hidden="1" xr:uid="{00000000-0005-0000-0000-00008B860000}"/>
    <cellStyle name="Currency [0] 1300" xfId="3718" hidden="1" xr:uid="{00000000-0005-0000-0000-00008C860000}"/>
    <cellStyle name="Currency [0] 1300" xfId="33107" hidden="1" xr:uid="{00000000-0005-0000-0000-00008D860000}"/>
    <cellStyle name="Currency [0] 13000" xfId="24487" hidden="1" xr:uid="{00000000-0005-0000-0000-00008E860000}"/>
    <cellStyle name="Currency [0] 13000" xfId="53874" hidden="1" xr:uid="{00000000-0005-0000-0000-00008F860000}"/>
    <cellStyle name="Currency [0] 13001" xfId="24496" hidden="1" xr:uid="{00000000-0005-0000-0000-000090860000}"/>
    <cellStyle name="Currency [0] 13001" xfId="53883" hidden="1" xr:uid="{00000000-0005-0000-0000-000091860000}"/>
    <cellStyle name="Currency [0] 13002" xfId="24507" hidden="1" xr:uid="{00000000-0005-0000-0000-000092860000}"/>
    <cellStyle name="Currency [0] 13002" xfId="53894" hidden="1" xr:uid="{00000000-0005-0000-0000-000093860000}"/>
    <cellStyle name="Currency [0] 13003" xfId="24513" hidden="1" xr:uid="{00000000-0005-0000-0000-000094860000}"/>
    <cellStyle name="Currency [0] 13003" xfId="53900" hidden="1" xr:uid="{00000000-0005-0000-0000-000095860000}"/>
    <cellStyle name="Currency [0] 13004" xfId="24485" hidden="1" xr:uid="{00000000-0005-0000-0000-000096860000}"/>
    <cellStyle name="Currency [0] 13004" xfId="53872" hidden="1" xr:uid="{00000000-0005-0000-0000-000097860000}"/>
    <cellStyle name="Currency [0] 13005" xfId="24503" hidden="1" xr:uid="{00000000-0005-0000-0000-000098860000}"/>
    <cellStyle name="Currency [0] 13005" xfId="53890" hidden="1" xr:uid="{00000000-0005-0000-0000-000099860000}"/>
    <cellStyle name="Currency [0] 13006" xfId="24525" hidden="1" xr:uid="{00000000-0005-0000-0000-00009A860000}"/>
    <cellStyle name="Currency [0] 13006" xfId="53912" hidden="1" xr:uid="{00000000-0005-0000-0000-00009B860000}"/>
    <cellStyle name="Currency [0] 13007" xfId="24527" hidden="1" xr:uid="{00000000-0005-0000-0000-00009C860000}"/>
    <cellStyle name="Currency [0] 13007" xfId="53914" hidden="1" xr:uid="{00000000-0005-0000-0000-00009D860000}"/>
    <cellStyle name="Currency [0] 13008" xfId="24461" hidden="1" xr:uid="{00000000-0005-0000-0000-00009E860000}"/>
    <cellStyle name="Currency [0] 13008" xfId="53848" hidden="1" xr:uid="{00000000-0005-0000-0000-00009F860000}"/>
    <cellStyle name="Currency [0] 13009" xfId="23750" hidden="1" xr:uid="{00000000-0005-0000-0000-0000A0860000}"/>
    <cellStyle name="Currency [0] 13009" xfId="53137" hidden="1" xr:uid="{00000000-0005-0000-0000-0000A1860000}"/>
    <cellStyle name="Currency [0] 1301" xfId="3764" hidden="1" xr:uid="{00000000-0005-0000-0000-0000A2860000}"/>
    <cellStyle name="Currency [0] 1301" xfId="33153" hidden="1" xr:uid="{00000000-0005-0000-0000-0000A3860000}"/>
    <cellStyle name="Currency [0] 13010" xfId="24499" hidden="1" xr:uid="{00000000-0005-0000-0000-0000A4860000}"/>
    <cellStyle name="Currency [0] 13010" xfId="53886" hidden="1" xr:uid="{00000000-0005-0000-0000-0000A5860000}"/>
    <cellStyle name="Currency [0] 13011" xfId="23729" hidden="1" xr:uid="{00000000-0005-0000-0000-0000A6860000}"/>
    <cellStyle name="Currency [0] 13011" xfId="53116" hidden="1" xr:uid="{00000000-0005-0000-0000-0000A7860000}"/>
    <cellStyle name="Currency [0] 13012" xfId="24488" hidden="1" xr:uid="{00000000-0005-0000-0000-0000A8860000}"/>
    <cellStyle name="Currency [0] 13012" xfId="53875" hidden="1" xr:uid="{00000000-0005-0000-0000-0000A9860000}"/>
    <cellStyle name="Currency [0] 13013" xfId="24532" hidden="1" xr:uid="{00000000-0005-0000-0000-0000AA860000}"/>
    <cellStyle name="Currency [0] 13013" xfId="53919" hidden="1" xr:uid="{00000000-0005-0000-0000-0000AB860000}"/>
    <cellStyle name="Currency [0] 13014" xfId="24500" hidden="1" xr:uid="{00000000-0005-0000-0000-0000AC860000}"/>
    <cellStyle name="Currency [0] 13014" xfId="53887" hidden="1" xr:uid="{00000000-0005-0000-0000-0000AD860000}"/>
    <cellStyle name="Currency [0] 13015" xfId="24508" hidden="1" xr:uid="{00000000-0005-0000-0000-0000AE860000}"/>
    <cellStyle name="Currency [0] 13015" xfId="53895" hidden="1" xr:uid="{00000000-0005-0000-0000-0000AF860000}"/>
    <cellStyle name="Currency [0] 13016" xfId="24544" hidden="1" xr:uid="{00000000-0005-0000-0000-0000B0860000}"/>
    <cellStyle name="Currency [0] 13016" xfId="53931" hidden="1" xr:uid="{00000000-0005-0000-0000-0000B1860000}"/>
    <cellStyle name="Currency [0] 13017" xfId="24546" hidden="1" xr:uid="{00000000-0005-0000-0000-0000B2860000}"/>
    <cellStyle name="Currency [0] 13017" xfId="53933" hidden="1" xr:uid="{00000000-0005-0000-0000-0000B3860000}"/>
    <cellStyle name="Currency [0] 13018" xfId="24502" hidden="1" xr:uid="{00000000-0005-0000-0000-0000B4860000}"/>
    <cellStyle name="Currency [0] 13018" xfId="53889" hidden="1" xr:uid="{00000000-0005-0000-0000-0000B5860000}"/>
    <cellStyle name="Currency [0] 13019" xfId="24515" hidden="1" xr:uid="{00000000-0005-0000-0000-0000B6860000}"/>
    <cellStyle name="Currency [0] 13019" xfId="53902" hidden="1" xr:uid="{00000000-0005-0000-0000-0000B7860000}"/>
    <cellStyle name="Currency [0] 1302" xfId="3765" hidden="1" xr:uid="{00000000-0005-0000-0000-0000B8860000}"/>
    <cellStyle name="Currency [0] 1302" xfId="33154" hidden="1" xr:uid="{00000000-0005-0000-0000-0000B9860000}"/>
    <cellStyle name="Currency [0] 13020" xfId="24520" hidden="1" xr:uid="{00000000-0005-0000-0000-0000BA860000}"/>
    <cellStyle name="Currency [0] 13020" xfId="53907" hidden="1" xr:uid="{00000000-0005-0000-0000-0000BB860000}"/>
    <cellStyle name="Currency [0] 13021" xfId="24514" hidden="1" xr:uid="{00000000-0005-0000-0000-0000BC860000}"/>
    <cellStyle name="Currency [0] 13021" xfId="53901" hidden="1" xr:uid="{00000000-0005-0000-0000-0000BD860000}"/>
    <cellStyle name="Currency [0] 13022" xfId="24562" hidden="1" xr:uid="{00000000-0005-0000-0000-0000BE860000}"/>
    <cellStyle name="Currency [0] 13022" xfId="53949" hidden="1" xr:uid="{00000000-0005-0000-0000-0000BF860000}"/>
    <cellStyle name="Currency [0] 13023" xfId="24570" hidden="1" xr:uid="{00000000-0005-0000-0000-0000C0860000}"/>
    <cellStyle name="Currency [0] 13023" xfId="53957" hidden="1" xr:uid="{00000000-0005-0000-0000-0000C1860000}"/>
    <cellStyle name="Currency [0] 13024" xfId="24498" hidden="1" xr:uid="{00000000-0005-0000-0000-0000C2860000}"/>
    <cellStyle name="Currency [0] 13024" xfId="53885" hidden="1" xr:uid="{00000000-0005-0000-0000-0000C3860000}"/>
    <cellStyle name="Currency [0] 13025" xfId="24556" hidden="1" xr:uid="{00000000-0005-0000-0000-0000C4860000}"/>
    <cellStyle name="Currency [0] 13025" xfId="53943" hidden="1" xr:uid="{00000000-0005-0000-0000-0000C5860000}"/>
    <cellStyle name="Currency [0] 13026" xfId="24579" hidden="1" xr:uid="{00000000-0005-0000-0000-0000C6860000}"/>
    <cellStyle name="Currency [0] 13026" xfId="53966" hidden="1" xr:uid="{00000000-0005-0000-0000-0000C7860000}"/>
    <cellStyle name="Currency [0] 13027" xfId="24581" hidden="1" xr:uid="{00000000-0005-0000-0000-0000C8860000}"/>
    <cellStyle name="Currency [0] 13027" xfId="53968" hidden="1" xr:uid="{00000000-0005-0000-0000-0000C9860000}"/>
    <cellStyle name="Currency [0] 13028" xfId="24481" hidden="1" xr:uid="{00000000-0005-0000-0000-0000CA860000}"/>
    <cellStyle name="Currency [0] 13028" xfId="53868" hidden="1" xr:uid="{00000000-0005-0000-0000-0000CB860000}"/>
    <cellStyle name="Currency [0] 13029" xfId="24491" hidden="1" xr:uid="{00000000-0005-0000-0000-0000CC860000}"/>
    <cellStyle name="Currency [0] 13029" xfId="53878" hidden="1" xr:uid="{00000000-0005-0000-0000-0000CD860000}"/>
    <cellStyle name="Currency [0] 1303" xfId="3742" hidden="1" xr:uid="{00000000-0005-0000-0000-0000CE860000}"/>
    <cellStyle name="Currency [0] 1303" xfId="33131" hidden="1" xr:uid="{00000000-0005-0000-0000-0000CF860000}"/>
    <cellStyle name="Currency [0] 13030" xfId="24553" hidden="1" xr:uid="{00000000-0005-0000-0000-0000D0860000}"/>
    <cellStyle name="Currency [0] 13030" xfId="53940" hidden="1" xr:uid="{00000000-0005-0000-0000-0000D1860000}"/>
    <cellStyle name="Currency [0] 13031" xfId="24518" hidden="1" xr:uid="{00000000-0005-0000-0000-0000D2860000}"/>
    <cellStyle name="Currency [0] 13031" xfId="53905" hidden="1" xr:uid="{00000000-0005-0000-0000-0000D3860000}"/>
    <cellStyle name="Currency [0] 13032" xfId="24468" hidden="1" xr:uid="{00000000-0005-0000-0000-0000D4860000}"/>
    <cellStyle name="Currency [0] 13032" xfId="53855" hidden="1" xr:uid="{00000000-0005-0000-0000-0000D5860000}"/>
    <cellStyle name="Currency [0] 13033" xfId="24589" hidden="1" xr:uid="{00000000-0005-0000-0000-0000D6860000}"/>
    <cellStyle name="Currency [0] 13033" xfId="53976" hidden="1" xr:uid="{00000000-0005-0000-0000-0000D7860000}"/>
    <cellStyle name="Currency [0] 13034" xfId="24554" hidden="1" xr:uid="{00000000-0005-0000-0000-0000D8860000}"/>
    <cellStyle name="Currency [0] 13034" xfId="53941" hidden="1" xr:uid="{00000000-0005-0000-0000-0000D9860000}"/>
    <cellStyle name="Currency [0] 13035" xfId="24565" hidden="1" xr:uid="{00000000-0005-0000-0000-0000DA860000}"/>
    <cellStyle name="Currency [0] 13035" xfId="53952" hidden="1" xr:uid="{00000000-0005-0000-0000-0000DB860000}"/>
    <cellStyle name="Currency [0] 13036" xfId="24597" hidden="1" xr:uid="{00000000-0005-0000-0000-0000DC860000}"/>
    <cellStyle name="Currency [0] 13036" xfId="53984" hidden="1" xr:uid="{00000000-0005-0000-0000-0000DD860000}"/>
    <cellStyle name="Currency [0] 13037" xfId="24599" hidden="1" xr:uid="{00000000-0005-0000-0000-0000DE860000}"/>
    <cellStyle name="Currency [0] 13037" xfId="53986" hidden="1" xr:uid="{00000000-0005-0000-0000-0000DF860000}"/>
    <cellStyle name="Currency [0] 13038" xfId="24551" hidden="1" xr:uid="{00000000-0005-0000-0000-0000E0860000}"/>
    <cellStyle name="Currency [0] 13038" xfId="53938" hidden="1" xr:uid="{00000000-0005-0000-0000-0000E1860000}"/>
    <cellStyle name="Currency [0] 13039" xfId="24550" hidden="1" xr:uid="{00000000-0005-0000-0000-0000E2860000}"/>
    <cellStyle name="Currency [0] 13039" xfId="53937" hidden="1" xr:uid="{00000000-0005-0000-0000-0000E3860000}"/>
    <cellStyle name="Currency [0] 1304" xfId="3748" hidden="1" xr:uid="{00000000-0005-0000-0000-0000E4860000}"/>
    <cellStyle name="Currency [0] 1304" xfId="33137" hidden="1" xr:uid="{00000000-0005-0000-0000-0000E5860000}"/>
    <cellStyle name="Currency [0] 13040" xfId="24540" hidden="1" xr:uid="{00000000-0005-0000-0000-0000E6860000}"/>
    <cellStyle name="Currency [0] 13040" xfId="53927" hidden="1" xr:uid="{00000000-0005-0000-0000-0000E7860000}"/>
    <cellStyle name="Currency [0] 13041" xfId="24536" hidden="1" xr:uid="{00000000-0005-0000-0000-0000E8860000}"/>
    <cellStyle name="Currency [0] 13041" xfId="53923" hidden="1" xr:uid="{00000000-0005-0000-0000-0000E9860000}"/>
    <cellStyle name="Currency [0] 13042" xfId="24538" hidden="1" xr:uid="{00000000-0005-0000-0000-0000EA860000}"/>
    <cellStyle name="Currency [0] 13042" xfId="53925" hidden="1" xr:uid="{00000000-0005-0000-0000-0000EB860000}"/>
    <cellStyle name="Currency [0] 13043" xfId="24606" hidden="1" xr:uid="{00000000-0005-0000-0000-0000EC860000}"/>
    <cellStyle name="Currency [0] 13043" xfId="53993" hidden="1" xr:uid="{00000000-0005-0000-0000-0000ED860000}"/>
    <cellStyle name="Currency [0] 13044" xfId="23765" hidden="1" xr:uid="{00000000-0005-0000-0000-0000EE860000}"/>
    <cellStyle name="Currency [0] 13044" xfId="53152" hidden="1" xr:uid="{00000000-0005-0000-0000-0000EF860000}"/>
    <cellStyle name="Currency [0] 13045" xfId="24584" hidden="1" xr:uid="{00000000-0005-0000-0000-0000F0860000}"/>
    <cellStyle name="Currency [0] 13045" xfId="53971" hidden="1" xr:uid="{00000000-0005-0000-0000-0000F1860000}"/>
    <cellStyle name="Currency [0] 13046" xfId="24612" hidden="1" xr:uid="{00000000-0005-0000-0000-0000F2860000}"/>
    <cellStyle name="Currency [0] 13046" xfId="53999" hidden="1" xr:uid="{00000000-0005-0000-0000-0000F3860000}"/>
    <cellStyle name="Currency [0] 13047" xfId="24614" hidden="1" xr:uid="{00000000-0005-0000-0000-0000F4860000}"/>
    <cellStyle name="Currency [0] 13047" xfId="54001" hidden="1" xr:uid="{00000000-0005-0000-0000-0000F5860000}"/>
    <cellStyle name="Currency [0] 13048" xfId="24489" hidden="1" xr:uid="{00000000-0005-0000-0000-0000F6860000}"/>
    <cellStyle name="Currency [0] 13048" xfId="53876" hidden="1" xr:uid="{00000000-0005-0000-0000-0000F7860000}"/>
    <cellStyle name="Currency [0] 13049" xfId="24563" hidden="1" xr:uid="{00000000-0005-0000-0000-0000F8860000}"/>
    <cellStyle name="Currency [0] 13049" xfId="53950" hidden="1" xr:uid="{00000000-0005-0000-0000-0000F9860000}"/>
    <cellStyle name="Currency [0] 1305" xfId="3762" hidden="1" xr:uid="{00000000-0005-0000-0000-0000FA860000}"/>
    <cellStyle name="Currency [0] 1305" xfId="33151" hidden="1" xr:uid="{00000000-0005-0000-0000-0000FB860000}"/>
    <cellStyle name="Currency [0] 13050" xfId="24519" hidden="1" xr:uid="{00000000-0005-0000-0000-0000FC860000}"/>
    <cellStyle name="Currency [0] 13050" xfId="53906" hidden="1" xr:uid="{00000000-0005-0000-0000-0000FD860000}"/>
    <cellStyle name="Currency [0] 13051" xfId="24555" hidden="1" xr:uid="{00000000-0005-0000-0000-0000FE860000}"/>
    <cellStyle name="Currency [0] 13051" xfId="53942" hidden="1" xr:uid="{00000000-0005-0000-0000-0000FF860000}"/>
    <cellStyle name="Currency [0] 13052" xfId="24559" hidden="1" xr:uid="{00000000-0005-0000-0000-000000870000}"/>
    <cellStyle name="Currency [0] 13052" xfId="53946" hidden="1" xr:uid="{00000000-0005-0000-0000-000001870000}"/>
    <cellStyle name="Currency [0] 13053" xfId="24620" hidden="1" xr:uid="{00000000-0005-0000-0000-000002870000}"/>
    <cellStyle name="Currency [0] 13053" xfId="54007" hidden="1" xr:uid="{00000000-0005-0000-0000-000003870000}"/>
    <cellStyle name="Currency [0] 13054" xfId="23778" hidden="1" xr:uid="{00000000-0005-0000-0000-000004870000}"/>
    <cellStyle name="Currency [0] 13054" xfId="53165" hidden="1" xr:uid="{00000000-0005-0000-0000-000005870000}"/>
    <cellStyle name="Currency [0] 13055" xfId="24602" hidden="1" xr:uid="{00000000-0005-0000-0000-000006870000}"/>
    <cellStyle name="Currency [0] 13055" xfId="53989" hidden="1" xr:uid="{00000000-0005-0000-0000-000007870000}"/>
    <cellStyle name="Currency [0] 13056" xfId="24625" hidden="1" xr:uid="{00000000-0005-0000-0000-000008870000}"/>
    <cellStyle name="Currency [0] 13056" xfId="54012" hidden="1" xr:uid="{00000000-0005-0000-0000-000009870000}"/>
    <cellStyle name="Currency [0] 13057" xfId="24627" hidden="1" xr:uid="{00000000-0005-0000-0000-00000A870000}"/>
    <cellStyle name="Currency [0] 13057" xfId="54014" hidden="1" xr:uid="{00000000-0005-0000-0000-00000B870000}"/>
    <cellStyle name="Currency [0] 13058" xfId="24483" hidden="1" xr:uid="{00000000-0005-0000-0000-00000C870000}"/>
    <cellStyle name="Currency [0] 13058" xfId="53870" hidden="1" xr:uid="{00000000-0005-0000-0000-00000D870000}"/>
    <cellStyle name="Currency [0] 13059" xfId="24582" hidden="1" xr:uid="{00000000-0005-0000-0000-00000E870000}"/>
    <cellStyle name="Currency [0] 13059" xfId="53969" hidden="1" xr:uid="{00000000-0005-0000-0000-00000F870000}"/>
    <cellStyle name="Currency [0] 1306" xfId="3749" hidden="1" xr:uid="{00000000-0005-0000-0000-000010870000}"/>
    <cellStyle name="Currency [0] 1306" xfId="33138" hidden="1" xr:uid="{00000000-0005-0000-0000-000011870000}"/>
    <cellStyle name="Currency [0] 13060" xfId="24549" hidden="1" xr:uid="{00000000-0005-0000-0000-000012870000}"/>
    <cellStyle name="Currency [0] 13060" xfId="53936" hidden="1" xr:uid="{00000000-0005-0000-0000-000013870000}"/>
    <cellStyle name="Currency [0] 13061" xfId="24567" hidden="1" xr:uid="{00000000-0005-0000-0000-000014870000}"/>
    <cellStyle name="Currency [0] 13061" xfId="53954" hidden="1" xr:uid="{00000000-0005-0000-0000-000015870000}"/>
    <cellStyle name="Currency [0] 13062" xfId="24564" hidden="1" xr:uid="{00000000-0005-0000-0000-000016870000}"/>
    <cellStyle name="Currency [0] 13062" xfId="53951" hidden="1" xr:uid="{00000000-0005-0000-0000-000017870000}"/>
    <cellStyle name="Currency [0] 13063" xfId="24631" hidden="1" xr:uid="{00000000-0005-0000-0000-000018870000}"/>
    <cellStyle name="Currency [0] 13063" xfId="54018" hidden="1" xr:uid="{00000000-0005-0000-0000-000019870000}"/>
    <cellStyle name="Currency [0] 13064" xfId="24516" hidden="1" xr:uid="{00000000-0005-0000-0000-00001A870000}"/>
    <cellStyle name="Currency [0] 13064" xfId="53903" hidden="1" xr:uid="{00000000-0005-0000-0000-00001B870000}"/>
    <cellStyle name="Currency [0] 13065" xfId="24616" hidden="1" xr:uid="{00000000-0005-0000-0000-00001C870000}"/>
    <cellStyle name="Currency [0] 13065" xfId="54003" hidden="1" xr:uid="{00000000-0005-0000-0000-00001D870000}"/>
    <cellStyle name="Currency [0] 13066" xfId="24638" hidden="1" xr:uid="{00000000-0005-0000-0000-00001E870000}"/>
    <cellStyle name="Currency [0] 13066" xfId="54025" hidden="1" xr:uid="{00000000-0005-0000-0000-00001F870000}"/>
    <cellStyle name="Currency [0] 13067" xfId="24640" hidden="1" xr:uid="{00000000-0005-0000-0000-000020870000}"/>
    <cellStyle name="Currency [0] 13067" xfId="54027" hidden="1" xr:uid="{00000000-0005-0000-0000-000021870000}"/>
    <cellStyle name="Currency [0] 13068" xfId="24568" hidden="1" xr:uid="{00000000-0005-0000-0000-000022870000}"/>
    <cellStyle name="Currency [0] 13068" xfId="53955" hidden="1" xr:uid="{00000000-0005-0000-0000-000023870000}"/>
    <cellStyle name="Currency [0] 13069" xfId="24600" hidden="1" xr:uid="{00000000-0005-0000-0000-000024870000}"/>
    <cellStyle name="Currency [0] 13069" xfId="53987" hidden="1" xr:uid="{00000000-0005-0000-0000-000025870000}"/>
    <cellStyle name="Currency [0] 1307" xfId="3766" hidden="1" xr:uid="{00000000-0005-0000-0000-000026870000}"/>
    <cellStyle name="Currency [0] 1307" xfId="33155" hidden="1" xr:uid="{00000000-0005-0000-0000-000027870000}"/>
    <cellStyle name="Currency [0] 13070" xfId="23730" hidden="1" xr:uid="{00000000-0005-0000-0000-000028870000}"/>
    <cellStyle name="Currency [0] 13070" xfId="53117" hidden="1" xr:uid="{00000000-0005-0000-0000-000029870000}"/>
    <cellStyle name="Currency [0] 13071" xfId="24586" hidden="1" xr:uid="{00000000-0005-0000-0000-00002A870000}"/>
    <cellStyle name="Currency [0] 13071" xfId="53973" hidden="1" xr:uid="{00000000-0005-0000-0000-00002B870000}"/>
    <cellStyle name="Currency [0] 13072" xfId="24583" hidden="1" xr:uid="{00000000-0005-0000-0000-00002C870000}"/>
    <cellStyle name="Currency [0] 13072" xfId="53970" hidden="1" xr:uid="{00000000-0005-0000-0000-00002D870000}"/>
    <cellStyle name="Currency [0] 13073" xfId="24644" hidden="1" xr:uid="{00000000-0005-0000-0000-00002E870000}"/>
    <cellStyle name="Currency [0] 13073" xfId="54031" hidden="1" xr:uid="{00000000-0005-0000-0000-00002F870000}"/>
    <cellStyle name="Currency [0] 13074" xfId="24479" hidden="1" xr:uid="{00000000-0005-0000-0000-000030870000}"/>
    <cellStyle name="Currency [0] 13074" xfId="53866" hidden="1" xr:uid="{00000000-0005-0000-0000-000031870000}"/>
    <cellStyle name="Currency [0] 13075" xfId="24628" hidden="1" xr:uid="{00000000-0005-0000-0000-000032870000}"/>
    <cellStyle name="Currency [0] 13075" xfId="54015" hidden="1" xr:uid="{00000000-0005-0000-0000-000033870000}"/>
    <cellStyle name="Currency [0] 13076" xfId="24648" hidden="1" xr:uid="{00000000-0005-0000-0000-000034870000}"/>
    <cellStyle name="Currency [0] 13076" xfId="54035" hidden="1" xr:uid="{00000000-0005-0000-0000-000035870000}"/>
    <cellStyle name="Currency [0] 13077" xfId="24650" hidden="1" xr:uid="{00000000-0005-0000-0000-000036870000}"/>
    <cellStyle name="Currency [0] 13077" xfId="54037" hidden="1" xr:uid="{00000000-0005-0000-0000-000037870000}"/>
    <cellStyle name="Currency [0] 13078" xfId="24587" hidden="1" xr:uid="{00000000-0005-0000-0000-000038870000}"/>
    <cellStyle name="Currency [0] 13078" xfId="53974" hidden="1" xr:uid="{00000000-0005-0000-0000-000039870000}"/>
    <cellStyle name="Currency [0] 13079" xfId="24615" hidden="1" xr:uid="{00000000-0005-0000-0000-00003A870000}"/>
    <cellStyle name="Currency [0] 13079" xfId="54002" hidden="1" xr:uid="{00000000-0005-0000-0000-00003B870000}"/>
    <cellStyle name="Currency [0] 1308" xfId="3767" hidden="1" xr:uid="{00000000-0005-0000-0000-00003C870000}"/>
    <cellStyle name="Currency [0] 1308" xfId="33156" hidden="1" xr:uid="{00000000-0005-0000-0000-00003D870000}"/>
    <cellStyle name="Currency [0] 13080" xfId="24575" hidden="1" xr:uid="{00000000-0005-0000-0000-00003E870000}"/>
    <cellStyle name="Currency [0] 13080" xfId="53962" hidden="1" xr:uid="{00000000-0005-0000-0000-00003F870000}"/>
    <cellStyle name="Currency [0] 13081" xfId="24604" hidden="1" xr:uid="{00000000-0005-0000-0000-000040870000}"/>
    <cellStyle name="Currency [0] 13081" xfId="53991" hidden="1" xr:uid="{00000000-0005-0000-0000-000041870000}"/>
    <cellStyle name="Currency [0] 13082" xfId="24601" hidden="1" xr:uid="{00000000-0005-0000-0000-000042870000}"/>
    <cellStyle name="Currency [0] 13082" xfId="53988" hidden="1" xr:uid="{00000000-0005-0000-0000-000043870000}"/>
    <cellStyle name="Currency [0] 13083" xfId="24654" hidden="1" xr:uid="{00000000-0005-0000-0000-000044870000}"/>
    <cellStyle name="Currency [0] 13083" xfId="54041" hidden="1" xr:uid="{00000000-0005-0000-0000-000045870000}"/>
    <cellStyle name="Currency [0] 13084" xfId="24482" hidden="1" xr:uid="{00000000-0005-0000-0000-000046870000}"/>
    <cellStyle name="Currency [0] 13084" xfId="53869" hidden="1" xr:uid="{00000000-0005-0000-0000-000047870000}"/>
    <cellStyle name="Currency [0] 13085" xfId="24641" hidden="1" xr:uid="{00000000-0005-0000-0000-000048870000}"/>
    <cellStyle name="Currency [0] 13085" xfId="54028" hidden="1" xr:uid="{00000000-0005-0000-0000-000049870000}"/>
    <cellStyle name="Currency [0] 13086" xfId="24658" hidden="1" xr:uid="{00000000-0005-0000-0000-00004A870000}"/>
    <cellStyle name="Currency [0] 13086" xfId="54045" hidden="1" xr:uid="{00000000-0005-0000-0000-00004B870000}"/>
    <cellStyle name="Currency [0] 13087" xfId="24660" hidden="1" xr:uid="{00000000-0005-0000-0000-00004C870000}"/>
    <cellStyle name="Currency [0] 13087" xfId="54047" hidden="1" xr:uid="{00000000-0005-0000-0000-00004D870000}"/>
    <cellStyle name="Currency [0] 13088" xfId="24541" hidden="1" xr:uid="{00000000-0005-0000-0000-00004E870000}"/>
    <cellStyle name="Currency [0] 13088" xfId="53928" hidden="1" xr:uid="{00000000-0005-0000-0000-00004F870000}"/>
    <cellStyle name="Currency [0] 13089" xfId="24577" hidden="1" xr:uid="{00000000-0005-0000-0000-000050870000}"/>
    <cellStyle name="Currency [0] 13089" xfId="53964" hidden="1" xr:uid="{00000000-0005-0000-0000-000051870000}"/>
    <cellStyle name="Currency [0] 1309" xfId="3763" hidden="1" xr:uid="{00000000-0005-0000-0000-000052870000}"/>
    <cellStyle name="Currency [0] 1309" xfId="33152" hidden="1" xr:uid="{00000000-0005-0000-0000-000053870000}"/>
    <cellStyle name="Currency [0] 13090" xfId="24646" hidden="1" xr:uid="{00000000-0005-0000-0000-000054870000}"/>
    <cellStyle name="Currency [0] 13090" xfId="54033" hidden="1" xr:uid="{00000000-0005-0000-0000-000055870000}"/>
    <cellStyle name="Currency [0] 13091" xfId="24634" hidden="1" xr:uid="{00000000-0005-0000-0000-000056870000}"/>
    <cellStyle name="Currency [0] 13091" xfId="54021" hidden="1" xr:uid="{00000000-0005-0000-0000-000057870000}"/>
    <cellStyle name="Currency [0] 13092" xfId="24651" hidden="1" xr:uid="{00000000-0005-0000-0000-000058870000}"/>
    <cellStyle name="Currency [0] 13092" xfId="54038" hidden="1" xr:uid="{00000000-0005-0000-0000-000059870000}"/>
    <cellStyle name="Currency [0] 13093" xfId="24662" hidden="1" xr:uid="{00000000-0005-0000-0000-00005A870000}"/>
    <cellStyle name="Currency [0] 13093" xfId="54049" hidden="1" xr:uid="{00000000-0005-0000-0000-00005B870000}"/>
    <cellStyle name="Currency [0] 13094" xfId="24510" hidden="1" xr:uid="{00000000-0005-0000-0000-00005C870000}"/>
    <cellStyle name="Currency [0] 13094" xfId="53897" hidden="1" xr:uid="{00000000-0005-0000-0000-00005D870000}"/>
    <cellStyle name="Currency [0] 13095" xfId="24574" hidden="1" xr:uid="{00000000-0005-0000-0000-00005E870000}"/>
    <cellStyle name="Currency [0] 13095" xfId="53961" hidden="1" xr:uid="{00000000-0005-0000-0000-00005F870000}"/>
    <cellStyle name="Currency [0] 13096" xfId="24666" hidden="1" xr:uid="{00000000-0005-0000-0000-000060870000}"/>
    <cellStyle name="Currency [0] 13096" xfId="54053" hidden="1" xr:uid="{00000000-0005-0000-0000-000061870000}"/>
    <cellStyle name="Currency [0] 13097" xfId="24668" hidden="1" xr:uid="{00000000-0005-0000-0000-000062870000}"/>
    <cellStyle name="Currency [0] 13097" xfId="54055" hidden="1" xr:uid="{00000000-0005-0000-0000-000063870000}"/>
    <cellStyle name="Currency [0] 13098" xfId="24623" hidden="1" xr:uid="{00000000-0005-0000-0000-000064870000}"/>
    <cellStyle name="Currency [0] 13098" xfId="54010" hidden="1" xr:uid="{00000000-0005-0000-0000-000065870000}"/>
    <cellStyle name="Currency [0] 13099" xfId="24635" hidden="1" xr:uid="{00000000-0005-0000-0000-000066870000}"/>
    <cellStyle name="Currency [0] 13099" xfId="54022" hidden="1" xr:uid="{00000000-0005-0000-0000-000067870000}"/>
    <cellStyle name="Currency [0] 131" xfId="2535" hidden="1" xr:uid="{00000000-0005-0000-0000-000068870000}"/>
    <cellStyle name="Currency [0] 131" xfId="31924" hidden="1" xr:uid="{00000000-0005-0000-0000-000069870000}"/>
    <cellStyle name="Currency [0] 1310" xfId="3736" hidden="1" xr:uid="{00000000-0005-0000-0000-00006A870000}"/>
    <cellStyle name="Currency [0] 1310" xfId="33125" hidden="1" xr:uid="{00000000-0005-0000-0000-00006B870000}"/>
    <cellStyle name="Currency [0] 13100" xfId="24663" hidden="1" xr:uid="{00000000-0005-0000-0000-00006C870000}"/>
    <cellStyle name="Currency [0] 13100" xfId="54050" hidden="1" xr:uid="{00000000-0005-0000-0000-00006D870000}"/>
    <cellStyle name="Currency [0] 13101" xfId="24636" hidden="1" xr:uid="{00000000-0005-0000-0000-00006E870000}"/>
    <cellStyle name="Currency [0] 13101" xfId="54023" hidden="1" xr:uid="{00000000-0005-0000-0000-00006F870000}"/>
    <cellStyle name="Currency [0] 13102" xfId="24669" hidden="1" xr:uid="{00000000-0005-0000-0000-000070870000}"/>
    <cellStyle name="Currency [0] 13102" xfId="54056" hidden="1" xr:uid="{00000000-0005-0000-0000-000071870000}"/>
    <cellStyle name="Currency [0] 13103" xfId="24671" hidden="1" xr:uid="{00000000-0005-0000-0000-000072870000}"/>
    <cellStyle name="Currency [0] 13103" xfId="54058" hidden="1" xr:uid="{00000000-0005-0000-0000-000073870000}"/>
    <cellStyle name="Currency [0] 13104" xfId="24664" hidden="1" xr:uid="{00000000-0005-0000-0000-000074870000}"/>
    <cellStyle name="Currency [0] 13104" xfId="54051" hidden="1" xr:uid="{00000000-0005-0000-0000-000075870000}"/>
    <cellStyle name="Currency [0] 13105" xfId="24610" hidden="1" xr:uid="{00000000-0005-0000-0000-000076870000}"/>
    <cellStyle name="Currency [0] 13105" xfId="53997" hidden="1" xr:uid="{00000000-0005-0000-0000-000077870000}"/>
    <cellStyle name="Currency [0] 13106" xfId="24673" hidden="1" xr:uid="{00000000-0005-0000-0000-000078870000}"/>
    <cellStyle name="Currency [0] 13106" xfId="54060" hidden="1" xr:uid="{00000000-0005-0000-0000-000079870000}"/>
    <cellStyle name="Currency [0] 13107" xfId="24675" hidden="1" xr:uid="{00000000-0005-0000-0000-00007A870000}"/>
    <cellStyle name="Currency [0] 13107" xfId="54062" hidden="1" xr:uid="{00000000-0005-0000-0000-00007B870000}"/>
    <cellStyle name="Currency [0] 13108" xfId="22322" hidden="1" xr:uid="{00000000-0005-0000-0000-00007C870000}"/>
    <cellStyle name="Currency [0] 13108" xfId="51709" hidden="1" xr:uid="{00000000-0005-0000-0000-00007D870000}"/>
    <cellStyle name="Currency [0] 13109" xfId="22260" hidden="1" xr:uid="{00000000-0005-0000-0000-00007E870000}"/>
    <cellStyle name="Currency [0] 13109" xfId="51647" hidden="1" xr:uid="{00000000-0005-0000-0000-00007F870000}"/>
    <cellStyle name="Currency [0] 1311" xfId="3768" hidden="1" xr:uid="{00000000-0005-0000-0000-000080870000}"/>
    <cellStyle name="Currency [0] 1311" xfId="33157" hidden="1" xr:uid="{00000000-0005-0000-0000-000081870000}"/>
    <cellStyle name="Currency [0] 13110" xfId="23515" hidden="1" xr:uid="{00000000-0005-0000-0000-000082870000}"/>
    <cellStyle name="Currency [0] 13110" xfId="52902" hidden="1" xr:uid="{00000000-0005-0000-0000-000083870000}"/>
    <cellStyle name="Currency [0] 13111" xfId="24680" hidden="1" xr:uid="{00000000-0005-0000-0000-000084870000}"/>
    <cellStyle name="Currency [0] 13111" xfId="54067" hidden="1" xr:uid="{00000000-0005-0000-0000-000085870000}"/>
    <cellStyle name="Currency [0] 13112" xfId="24683" hidden="1" xr:uid="{00000000-0005-0000-0000-000086870000}"/>
    <cellStyle name="Currency [0] 13112" xfId="54070" hidden="1" xr:uid="{00000000-0005-0000-0000-000087870000}"/>
    <cellStyle name="Currency [0] 13113" xfId="22297" hidden="1" xr:uid="{00000000-0005-0000-0000-000088870000}"/>
    <cellStyle name="Currency [0] 13113" xfId="51684" hidden="1" xr:uid="{00000000-0005-0000-0000-000089870000}"/>
    <cellStyle name="Currency [0] 13114" xfId="24676" hidden="1" xr:uid="{00000000-0005-0000-0000-00008A870000}"/>
    <cellStyle name="Currency [0] 13114" xfId="54063" hidden="1" xr:uid="{00000000-0005-0000-0000-00008B870000}"/>
    <cellStyle name="Currency [0] 13115" xfId="24685" hidden="1" xr:uid="{00000000-0005-0000-0000-00008C870000}"/>
    <cellStyle name="Currency [0] 13115" xfId="54072" hidden="1" xr:uid="{00000000-0005-0000-0000-00008D870000}"/>
    <cellStyle name="Currency [0] 13116" xfId="24687" hidden="1" xr:uid="{00000000-0005-0000-0000-00008E870000}"/>
    <cellStyle name="Currency [0] 13116" xfId="54074" hidden="1" xr:uid="{00000000-0005-0000-0000-00008F870000}"/>
    <cellStyle name="Currency [0] 13117" xfId="22272" hidden="1" xr:uid="{00000000-0005-0000-0000-000090870000}"/>
    <cellStyle name="Currency [0] 13117" xfId="51659" hidden="1" xr:uid="{00000000-0005-0000-0000-000091870000}"/>
    <cellStyle name="Currency [0] 13118" xfId="22294" hidden="1" xr:uid="{00000000-0005-0000-0000-000092870000}"/>
    <cellStyle name="Currency [0] 13118" xfId="51681" hidden="1" xr:uid="{00000000-0005-0000-0000-000093870000}"/>
    <cellStyle name="Currency [0] 13119" xfId="24698" hidden="1" xr:uid="{00000000-0005-0000-0000-000094870000}"/>
    <cellStyle name="Currency [0] 13119" xfId="54085" hidden="1" xr:uid="{00000000-0005-0000-0000-000095870000}"/>
    <cellStyle name="Currency [0] 1312" xfId="3769" hidden="1" xr:uid="{00000000-0005-0000-0000-000096870000}"/>
    <cellStyle name="Currency [0] 1312" xfId="33158" hidden="1" xr:uid="{00000000-0005-0000-0000-000097870000}"/>
    <cellStyle name="Currency [0] 13120" xfId="24707" hidden="1" xr:uid="{00000000-0005-0000-0000-000098870000}"/>
    <cellStyle name="Currency [0] 13120" xfId="54094" hidden="1" xr:uid="{00000000-0005-0000-0000-000099870000}"/>
    <cellStyle name="Currency [0] 13121" xfId="24718" hidden="1" xr:uid="{00000000-0005-0000-0000-00009A870000}"/>
    <cellStyle name="Currency [0] 13121" xfId="54105" hidden="1" xr:uid="{00000000-0005-0000-0000-00009B870000}"/>
    <cellStyle name="Currency [0] 13122" xfId="24724" hidden="1" xr:uid="{00000000-0005-0000-0000-00009C870000}"/>
    <cellStyle name="Currency [0] 13122" xfId="54111" hidden="1" xr:uid="{00000000-0005-0000-0000-00009D870000}"/>
    <cellStyle name="Currency [0] 13123" xfId="24696" hidden="1" xr:uid="{00000000-0005-0000-0000-00009E870000}"/>
    <cellStyle name="Currency [0] 13123" xfId="54083" hidden="1" xr:uid="{00000000-0005-0000-0000-00009F870000}"/>
    <cellStyle name="Currency [0] 13124" xfId="24714" hidden="1" xr:uid="{00000000-0005-0000-0000-0000A0870000}"/>
    <cellStyle name="Currency [0] 13124" xfId="54101" hidden="1" xr:uid="{00000000-0005-0000-0000-0000A1870000}"/>
    <cellStyle name="Currency [0] 13125" xfId="24736" hidden="1" xr:uid="{00000000-0005-0000-0000-0000A2870000}"/>
    <cellStyle name="Currency [0] 13125" xfId="54123" hidden="1" xr:uid="{00000000-0005-0000-0000-0000A3870000}"/>
    <cellStyle name="Currency [0] 13126" xfId="24738" hidden="1" xr:uid="{00000000-0005-0000-0000-0000A4870000}"/>
    <cellStyle name="Currency [0] 13126" xfId="54125" hidden="1" xr:uid="{00000000-0005-0000-0000-0000A5870000}"/>
    <cellStyle name="Currency [0] 13127" xfId="22243" hidden="1" xr:uid="{00000000-0005-0000-0000-0000A6870000}"/>
    <cellStyle name="Currency [0] 13127" xfId="51630" hidden="1" xr:uid="{00000000-0005-0000-0000-0000A7870000}"/>
    <cellStyle name="Currency [0] 13128" xfId="22277" hidden="1" xr:uid="{00000000-0005-0000-0000-0000A8870000}"/>
    <cellStyle name="Currency [0] 13128" xfId="51664" hidden="1" xr:uid="{00000000-0005-0000-0000-0000A9870000}"/>
    <cellStyle name="Currency [0] 13129" xfId="24710" hidden="1" xr:uid="{00000000-0005-0000-0000-0000AA870000}"/>
    <cellStyle name="Currency [0] 13129" xfId="54097" hidden="1" xr:uid="{00000000-0005-0000-0000-0000AB870000}"/>
    <cellStyle name="Currency [0] 1313" xfId="3795" hidden="1" xr:uid="{00000000-0005-0000-0000-0000AC870000}"/>
    <cellStyle name="Currency [0] 1313" xfId="33184" hidden="1" xr:uid="{00000000-0005-0000-0000-0000AD870000}"/>
    <cellStyle name="Currency [0] 13130" xfId="22281" hidden="1" xr:uid="{00000000-0005-0000-0000-0000AE870000}"/>
    <cellStyle name="Currency [0] 13130" xfId="51668" hidden="1" xr:uid="{00000000-0005-0000-0000-0000AF870000}"/>
    <cellStyle name="Currency [0] 13131" xfId="24699" hidden="1" xr:uid="{00000000-0005-0000-0000-0000B0870000}"/>
    <cellStyle name="Currency [0] 13131" xfId="54086" hidden="1" xr:uid="{00000000-0005-0000-0000-0000B1870000}"/>
    <cellStyle name="Currency [0] 13132" xfId="24743" hidden="1" xr:uid="{00000000-0005-0000-0000-0000B2870000}"/>
    <cellStyle name="Currency [0] 13132" xfId="54130" hidden="1" xr:uid="{00000000-0005-0000-0000-0000B3870000}"/>
    <cellStyle name="Currency [0] 13133" xfId="24711" hidden="1" xr:uid="{00000000-0005-0000-0000-0000B4870000}"/>
    <cellStyle name="Currency [0] 13133" xfId="54098" hidden="1" xr:uid="{00000000-0005-0000-0000-0000B5870000}"/>
    <cellStyle name="Currency [0] 13134" xfId="24719" hidden="1" xr:uid="{00000000-0005-0000-0000-0000B6870000}"/>
    <cellStyle name="Currency [0] 13134" xfId="54106" hidden="1" xr:uid="{00000000-0005-0000-0000-0000B7870000}"/>
    <cellStyle name="Currency [0] 13135" xfId="24755" hidden="1" xr:uid="{00000000-0005-0000-0000-0000B8870000}"/>
    <cellStyle name="Currency [0] 13135" xfId="54142" hidden="1" xr:uid="{00000000-0005-0000-0000-0000B9870000}"/>
    <cellStyle name="Currency [0] 13136" xfId="24757" hidden="1" xr:uid="{00000000-0005-0000-0000-0000BA870000}"/>
    <cellStyle name="Currency [0] 13136" xfId="54144" hidden="1" xr:uid="{00000000-0005-0000-0000-0000BB870000}"/>
    <cellStyle name="Currency [0] 13137" xfId="24713" hidden="1" xr:uid="{00000000-0005-0000-0000-0000BC870000}"/>
    <cellStyle name="Currency [0] 13137" xfId="54100" hidden="1" xr:uid="{00000000-0005-0000-0000-0000BD870000}"/>
    <cellStyle name="Currency [0] 13138" xfId="24726" hidden="1" xr:uid="{00000000-0005-0000-0000-0000BE870000}"/>
    <cellStyle name="Currency [0] 13138" xfId="54113" hidden="1" xr:uid="{00000000-0005-0000-0000-0000BF870000}"/>
    <cellStyle name="Currency [0] 13139" xfId="24731" hidden="1" xr:uid="{00000000-0005-0000-0000-0000C0870000}"/>
    <cellStyle name="Currency [0] 13139" xfId="54118" hidden="1" xr:uid="{00000000-0005-0000-0000-0000C1870000}"/>
    <cellStyle name="Currency [0] 1314" xfId="3803" hidden="1" xr:uid="{00000000-0005-0000-0000-0000C2870000}"/>
    <cellStyle name="Currency [0] 1314" xfId="33192" hidden="1" xr:uid="{00000000-0005-0000-0000-0000C3870000}"/>
    <cellStyle name="Currency [0] 13140" xfId="24725" hidden="1" xr:uid="{00000000-0005-0000-0000-0000C4870000}"/>
    <cellStyle name="Currency [0] 13140" xfId="54112" hidden="1" xr:uid="{00000000-0005-0000-0000-0000C5870000}"/>
    <cellStyle name="Currency [0] 13141" xfId="24773" hidden="1" xr:uid="{00000000-0005-0000-0000-0000C6870000}"/>
    <cellStyle name="Currency [0] 13141" xfId="54160" hidden="1" xr:uid="{00000000-0005-0000-0000-0000C7870000}"/>
    <cellStyle name="Currency [0] 13142" xfId="24781" hidden="1" xr:uid="{00000000-0005-0000-0000-0000C8870000}"/>
    <cellStyle name="Currency [0] 13142" xfId="54168" hidden="1" xr:uid="{00000000-0005-0000-0000-0000C9870000}"/>
    <cellStyle name="Currency [0] 13143" xfId="24709" hidden="1" xr:uid="{00000000-0005-0000-0000-0000CA870000}"/>
    <cellStyle name="Currency [0] 13143" xfId="54096" hidden="1" xr:uid="{00000000-0005-0000-0000-0000CB870000}"/>
    <cellStyle name="Currency [0] 13144" xfId="24767" hidden="1" xr:uid="{00000000-0005-0000-0000-0000CC870000}"/>
    <cellStyle name="Currency [0] 13144" xfId="54154" hidden="1" xr:uid="{00000000-0005-0000-0000-0000CD870000}"/>
    <cellStyle name="Currency [0] 13145" xfId="24790" hidden="1" xr:uid="{00000000-0005-0000-0000-0000CE870000}"/>
    <cellStyle name="Currency [0] 13145" xfId="54177" hidden="1" xr:uid="{00000000-0005-0000-0000-0000CF870000}"/>
    <cellStyle name="Currency [0] 13146" xfId="24792" hidden="1" xr:uid="{00000000-0005-0000-0000-0000D0870000}"/>
    <cellStyle name="Currency [0] 13146" xfId="54179" hidden="1" xr:uid="{00000000-0005-0000-0000-0000D1870000}"/>
    <cellStyle name="Currency [0] 13147" xfId="24692" hidden="1" xr:uid="{00000000-0005-0000-0000-0000D2870000}"/>
    <cellStyle name="Currency [0] 13147" xfId="54079" hidden="1" xr:uid="{00000000-0005-0000-0000-0000D3870000}"/>
    <cellStyle name="Currency [0] 13148" xfId="24702" hidden="1" xr:uid="{00000000-0005-0000-0000-0000D4870000}"/>
    <cellStyle name="Currency [0] 13148" xfId="54089" hidden="1" xr:uid="{00000000-0005-0000-0000-0000D5870000}"/>
    <cellStyle name="Currency [0] 13149" xfId="24764" hidden="1" xr:uid="{00000000-0005-0000-0000-0000D6870000}"/>
    <cellStyle name="Currency [0] 13149" xfId="54151" hidden="1" xr:uid="{00000000-0005-0000-0000-0000D7870000}"/>
    <cellStyle name="Currency [0] 1315" xfId="3806" hidden="1" xr:uid="{00000000-0005-0000-0000-0000D8870000}"/>
    <cellStyle name="Currency [0] 1315" xfId="33195" hidden="1" xr:uid="{00000000-0005-0000-0000-0000D9870000}"/>
    <cellStyle name="Currency [0] 13150" xfId="24729" hidden="1" xr:uid="{00000000-0005-0000-0000-0000DA870000}"/>
    <cellStyle name="Currency [0] 13150" xfId="54116" hidden="1" xr:uid="{00000000-0005-0000-0000-0000DB870000}"/>
    <cellStyle name="Currency [0] 13151" xfId="24678" hidden="1" xr:uid="{00000000-0005-0000-0000-0000DC870000}"/>
    <cellStyle name="Currency [0] 13151" xfId="54065" hidden="1" xr:uid="{00000000-0005-0000-0000-0000DD870000}"/>
    <cellStyle name="Currency [0] 13152" xfId="24800" hidden="1" xr:uid="{00000000-0005-0000-0000-0000DE870000}"/>
    <cellStyle name="Currency [0] 13152" xfId="54187" hidden="1" xr:uid="{00000000-0005-0000-0000-0000DF870000}"/>
    <cellStyle name="Currency [0] 13153" xfId="24765" hidden="1" xr:uid="{00000000-0005-0000-0000-0000E0870000}"/>
    <cellStyle name="Currency [0] 13153" xfId="54152" hidden="1" xr:uid="{00000000-0005-0000-0000-0000E1870000}"/>
    <cellStyle name="Currency [0] 13154" xfId="24776" hidden="1" xr:uid="{00000000-0005-0000-0000-0000E2870000}"/>
    <cellStyle name="Currency [0] 13154" xfId="54163" hidden="1" xr:uid="{00000000-0005-0000-0000-0000E3870000}"/>
    <cellStyle name="Currency [0] 13155" xfId="24808" hidden="1" xr:uid="{00000000-0005-0000-0000-0000E4870000}"/>
    <cellStyle name="Currency [0] 13155" xfId="54195" hidden="1" xr:uid="{00000000-0005-0000-0000-0000E5870000}"/>
    <cellStyle name="Currency [0] 13156" xfId="24810" hidden="1" xr:uid="{00000000-0005-0000-0000-0000E6870000}"/>
    <cellStyle name="Currency [0] 13156" xfId="54197" hidden="1" xr:uid="{00000000-0005-0000-0000-0000E7870000}"/>
    <cellStyle name="Currency [0] 13157" xfId="24762" hidden="1" xr:uid="{00000000-0005-0000-0000-0000E8870000}"/>
    <cellStyle name="Currency [0] 13157" xfId="54149" hidden="1" xr:uid="{00000000-0005-0000-0000-0000E9870000}"/>
    <cellStyle name="Currency [0] 13158" xfId="24761" hidden="1" xr:uid="{00000000-0005-0000-0000-0000EA870000}"/>
    <cellStyle name="Currency [0] 13158" xfId="54148" hidden="1" xr:uid="{00000000-0005-0000-0000-0000EB870000}"/>
    <cellStyle name="Currency [0] 13159" xfId="24751" hidden="1" xr:uid="{00000000-0005-0000-0000-0000EC870000}"/>
    <cellStyle name="Currency [0] 13159" xfId="54138" hidden="1" xr:uid="{00000000-0005-0000-0000-0000ED870000}"/>
    <cellStyle name="Currency [0] 1316" xfId="3810" hidden="1" xr:uid="{00000000-0005-0000-0000-0000EE870000}"/>
    <cellStyle name="Currency [0] 1316" xfId="33199" hidden="1" xr:uid="{00000000-0005-0000-0000-0000EF870000}"/>
    <cellStyle name="Currency [0] 13160" xfId="24747" hidden="1" xr:uid="{00000000-0005-0000-0000-0000F0870000}"/>
    <cellStyle name="Currency [0] 13160" xfId="54134" hidden="1" xr:uid="{00000000-0005-0000-0000-0000F1870000}"/>
    <cellStyle name="Currency [0] 13161" xfId="24749" hidden="1" xr:uid="{00000000-0005-0000-0000-0000F2870000}"/>
    <cellStyle name="Currency [0] 13161" xfId="54136" hidden="1" xr:uid="{00000000-0005-0000-0000-0000F3870000}"/>
    <cellStyle name="Currency [0] 13162" xfId="24817" hidden="1" xr:uid="{00000000-0005-0000-0000-0000F4870000}"/>
    <cellStyle name="Currency [0] 13162" xfId="54204" hidden="1" xr:uid="{00000000-0005-0000-0000-0000F5870000}"/>
    <cellStyle name="Currency [0] 13163" xfId="22336" hidden="1" xr:uid="{00000000-0005-0000-0000-0000F6870000}"/>
    <cellStyle name="Currency [0] 13163" xfId="51723" hidden="1" xr:uid="{00000000-0005-0000-0000-0000F7870000}"/>
    <cellStyle name="Currency [0] 13164" xfId="24795" hidden="1" xr:uid="{00000000-0005-0000-0000-0000F8870000}"/>
    <cellStyle name="Currency [0] 13164" xfId="54182" hidden="1" xr:uid="{00000000-0005-0000-0000-0000F9870000}"/>
    <cellStyle name="Currency [0] 13165" xfId="24823" hidden="1" xr:uid="{00000000-0005-0000-0000-0000FA870000}"/>
    <cellStyle name="Currency [0] 13165" xfId="54210" hidden="1" xr:uid="{00000000-0005-0000-0000-0000FB870000}"/>
    <cellStyle name="Currency [0] 13166" xfId="24825" hidden="1" xr:uid="{00000000-0005-0000-0000-0000FC870000}"/>
    <cellStyle name="Currency [0] 13166" xfId="54212" hidden="1" xr:uid="{00000000-0005-0000-0000-0000FD870000}"/>
    <cellStyle name="Currency [0] 13167" xfId="24700" hidden="1" xr:uid="{00000000-0005-0000-0000-0000FE870000}"/>
    <cellStyle name="Currency [0] 13167" xfId="54087" hidden="1" xr:uid="{00000000-0005-0000-0000-0000FF870000}"/>
    <cellStyle name="Currency [0] 13168" xfId="24774" hidden="1" xr:uid="{00000000-0005-0000-0000-000000880000}"/>
    <cellStyle name="Currency [0] 13168" xfId="54161" hidden="1" xr:uid="{00000000-0005-0000-0000-000001880000}"/>
    <cellStyle name="Currency [0] 13169" xfId="24730" hidden="1" xr:uid="{00000000-0005-0000-0000-000002880000}"/>
    <cellStyle name="Currency [0] 13169" xfId="54117" hidden="1" xr:uid="{00000000-0005-0000-0000-000003880000}"/>
    <cellStyle name="Currency [0] 1317" xfId="3812" hidden="1" xr:uid="{00000000-0005-0000-0000-000004880000}"/>
    <cellStyle name="Currency [0] 1317" xfId="33201" hidden="1" xr:uid="{00000000-0005-0000-0000-000005880000}"/>
    <cellStyle name="Currency [0] 13170" xfId="24766" hidden="1" xr:uid="{00000000-0005-0000-0000-000006880000}"/>
    <cellStyle name="Currency [0] 13170" xfId="54153" hidden="1" xr:uid="{00000000-0005-0000-0000-000007880000}"/>
    <cellStyle name="Currency [0] 13171" xfId="24770" hidden="1" xr:uid="{00000000-0005-0000-0000-000008880000}"/>
    <cellStyle name="Currency [0] 13171" xfId="54157" hidden="1" xr:uid="{00000000-0005-0000-0000-000009880000}"/>
    <cellStyle name="Currency [0] 13172" xfId="24831" hidden="1" xr:uid="{00000000-0005-0000-0000-00000A880000}"/>
    <cellStyle name="Currency [0] 13172" xfId="54218" hidden="1" xr:uid="{00000000-0005-0000-0000-00000B880000}"/>
    <cellStyle name="Currency [0] 13173" xfId="22275" hidden="1" xr:uid="{00000000-0005-0000-0000-00000C880000}"/>
    <cellStyle name="Currency [0] 13173" xfId="51662" hidden="1" xr:uid="{00000000-0005-0000-0000-00000D880000}"/>
    <cellStyle name="Currency [0] 13174" xfId="24813" hidden="1" xr:uid="{00000000-0005-0000-0000-00000E880000}"/>
    <cellStyle name="Currency [0] 13174" xfId="54200" hidden="1" xr:uid="{00000000-0005-0000-0000-00000F880000}"/>
    <cellStyle name="Currency [0] 13175" xfId="24836" hidden="1" xr:uid="{00000000-0005-0000-0000-000010880000}"/>
    <cellStyle name="Currency [0] 13175" xfId="54223" hidden="1" xr:uid="{00000000-0005-0000-0000-000011880000}"/>
    <cellStyle name="Currency [0] 13176" xfId="24838" hidden="1" xr:uid="{00000000-0005-0000-0000-000012880000}"/>
    <cellStyle name="Currency [0] 13176" xfId="54225" hidden="1" xr:uid="{00000000-0005-0000-0000-000013880000}"/>
    <cellStyle name="Currency [0] 13177" xfId="24694" hidden="1" xr:uid="{00000000-0005-0000-0000-000014880000}"/>
    <cellStyle name="Currency [0] 13177" xfId="54081" hidden="1" xr:uid="{00000000-0005-0000-0000-000015880000}"/>
    <cellStyle name="Currency [0] 13178" xfId="24793" hidden="1" xr:uid="{00000000-0005-0000-0000-000016880000}"/>
    <cellStyle name="Currency [0] 13178" xfId="54180" hidden="1" xr:uid="{00000000-0005-0000-0000-000017880000}"/>
    <cellStyle name="Currency [0] 13179" xfId="24760" hidden="1" xr:uid="{00000000-0005-0000-0000-000018880000}"/>
    <cellStyle name="Currency [0] 13179" xfId="54147" hidden="1" xr:uid="{00000000-0005-0000-0000-000019880000}"/>
    <cellStyle name="Currency [0] 1318" xfId="3802" hidden="1" xr:uid="{00000000-0005-0000-0000-00001A880000}"/>
    <cellStyle name="Currency [0] 1318" xfId="33191" hidden="1" xr:uid="{00000000-0005-0000-0000-00001B880000}"/>
    <cellStyle name="Currency [0] 13180" xfId="24778" hidden="1" xr:uid="{00000000-0005-0000-0000-00001C880000}"/>
    <cellStyle name="Currency [0] 13180" xfId="54165" hidden="1" xr:uid="{00000000-0005-0000-0000-00001D880000}"/>
    <cellStyle name="Currency [0] 13181" xfId="24775" hidden="1" xr:uid="{00000000-0005-0000-0000-00001E880000}"/>
    <cellStyle name="Currency [0] 13181" xfId="54162" hidden="1" xr:uid="{00000000-0005-0000-0000-00001F880000}"/>
    <cellStyle name="Currency [0] 13182" xfId="24842" hidden="1" xr:uid="{00000000-0005-0000-0000-000020880000}"/>
    <cellStyle name="Currency [0] 13182" xfId="54229" hidden="1" xr:uid="{00000000-0005-0000-0000-000021880000}"/>
    <cellStyle name="Currency [0] 13183" xfId="24727" hidden="1" xr:uid="{00000000-0005-0000-0000-000022880000}"/>
    <cellStyle name="Currency [0] 13183" xfId="54114" hidden="1" xr:uid="{00000000-0005-0000-0000-000023880000}"/>
    <cellStyle name="Currency [0] 13184" xfId="24827" hidden="1" xr:uid="{00000000-0005-0000-0000-000024880000}"/>
    <cellStyle name="Currency [0] 13184" xfId="54214" hidden="1" xr:uid="{00000000-0005-0000-0000-000025880000}"/>
    <cellStyle name="Currency [0] 13185" xfId="24849" hidden="1" xr:uid="{00000000-0005-0000-0000-000026880000}"/>
    <cellStyle name="Currency [0] 13185" xfId="54236" hidden="1" xr:uid="{00000000-0005-0000-0000-000027880000}"/>
    <cellStyle name="Currency [0] 13186" xfId="24851" hidden="1" xr:uid="{00000000-0005-0000-0000-000028880000}"/>
    <cellStyle name="Currency [0] 13186" xfId="54238" hidden="1" xr:uid="{00000000-0005-0000-0000-000029880000}"/>
    <cellStyle name="Currency [0] 13187" xfId="24779" hidden="1" xr:uid="{00000000-0005-0000-0000-00002A880000}"/>
    <cellStyle name="Currency [0] 13187" xfId="54166" hidden="1" xr:uid="{00000000-0005-0000-0000-00002B880000}"/>
    <cellStyle name="Currency [0] 13188" xfId="24811" hidden="1" xr:uid="{00000000-0005-0000-0000-00002C880000}"/>
    <cellStyle name="Currency [0] 13188" xfId="54198" hidden="1" xr:uid="{00000000-0005-0000-0000-00002D880000}"/>
    <cellStyle name="Currency [0] 13189" xfId="22284" hidden="1" xr:uid="{00000000-0005-0000-0000-00002E880000}"/>
    <cellStyle name="Currency [0] 13189" xfId="51671" hidden="1" xr:uid="{00000000-0005-0000-0000-00002F880000}"/>
    <cellStyle name="Currency [0] 1319" xfId="3808" hidden="1" xr:uid="{00000000-0005-0000-0000-000030880000}"/>
    <cellStyle name="Currency [0] 1319" xfId="33197" hidden="1" xr:uid="{00000000-0005-0000-0000-000031880000}"/>
    <cellStyle name="Currency [0] 13190" xfId="24797" hidden="1" xr:uid="{00000000-0005-0000-0000-000032880000}"/>
    <cellStyle name="Currency [0] 13190" xfId="54184" hidden="1" xr:uid="{00000000-0005-0000-0000-000033880000}"/>
    <cellStyle name="Currency [0] 13191" xfId="24794" hidden="1" xr:uid="{00000000-0005-0000-0000-000034880000}"/>
    <cellStyle name="Currency [0] 13191" xfId="54181" hidden="1" xr:uid="{00000000-0005-0000-0000-000035880000}"/>
    <cellStyle name="Currency [0] 13192" xfId="24855" hidden="1" xr:uid="{00000000-0005-0000-0000-000036880000}"/>
    <cellStyle name="Currency [0] 13192" xfId="54242" hidden="1" xr:uid="{00000000-0005-0000-0000-000037880000}"/>
    <cellStyle name="Currency [0] 13193" xfId="24690" hidden="1" xr:uid="{00000000-0005-0000-0000-000038880000}"/>
    <cellStyle name="Currency [0] 13193" xfId="54077" hidden="1" xr:uid="{00000000-0005-0000-0000-000039880000}"/>
    <cellStyle name="Currency [0] 13194" xfId="24839" hidden="1" xr:uid="{00000000-0005-0000-0000-00003A880000}"/>
    <cellStyle name="Currency [0] 13194" xfId="54226" hidden="1" xr:uid="{00000000-0005-0000-0000-00003B880000}"/>
    <cellStyle name="Currency [0] 13195" xfId="24859" hidden="1" xr:uid="{00000000-0005-0000-0000-00003C880000}"/>
    <cellStyle name="Currency [0] 13195" xfId="54246" hidden="1" xr:uid="{00000000-0005-0000-0000-00003D880000}"/>
    <cellStyle name="Currency [0] 13196" xfId="24861" hidden="1" xr:uid="{00000000-0005-0000-0000-00003E880000}"/>
    <cellStyle name="Currency [0] 13196" xfId="54248" hidden="1" xr:uid="{00000000-0005-0000-0000-00003F880000}"/>
    <cellStyle name="Currency [0] 13197" xfId="24798" hidden="1" xr:uid="{00000000-0005-0000-0000-000040880000}"/>
    <cellStyle name="Currency [0] 13197" xfId="54185" hidden="1" xr:uid="{00000000-0005-0000-0000-000041880000}"/>
    <cellStyle name="Currency [0] 13198" xfId="24826" hidden="1" xr:uid="{00000000-0005-0000-0000-000042880000}"/>
    <cellStyle name="Currency [0] 13198" xfId="54213" hidden="1" xr:uid="{00000000-0005-0000-0000-000043880000}"/>
    <cellStyle name="Currency [0] 13199" xfId="24786" hidden="1" xr:uid="{00000000-0005-0000-0000-000044880000}"/>
    <cellStyle name="Currency [0] 13199" xfId="54173" hidden="1" xr:uid="{00000000-0005-0000-0000-000045880000}"/>
    <cellStyle name="Currency [0] 132" xfId="2560" hidden="1" xr:uid="{00000000-0005-0000-0000-000046880000}"/>
    <cellStyle name="Currency [0] 132" xfId="31949" hidden="1" xr:uid="{00000000-0005-0000-0000-000047880000}"/>
    <cellStyle name="Currency [0] 1320" xfId="3814" hidden="1" xr:uid="{00000000-0005-0000-0000-000048880000}"/>
    <cellStyle name="Currency [0] 1320" xfId="33203" hidden="1" xr:uid="{00000000-0005-0000-0000-000049880000}"/>
    <cellStyle name="Currency [0] 13200" xfId="24815" hidden="1" xr:uid="{00000000-0005-0000-0000-00004A880000}"/>
    <cellStyle name="Currency [0] 13200" xfId="54202" hidden="1" xr:uid="{00000000-0005-0000-0000-00004B880000}"/>
    <cellStyle name="Currency [0] 13201" xfId="24812" hidden="1" xr:uid="{00000000-0005-0000-0000-00004C880000}"/>
    <cellStyle name="Currency [0] 13201" xfId="54199" hidden="1" xr:uid="{00000000-0005-0000-0000-00004D880000}"/>
    <cellStyle name="Currency [0] 13202" xfId="24865" hidden="1" xr:uid="{00000000-0005-0000-0000-00004E880000}"/>
    <cellStyle name="Currency [0] 13202" xfId="54252" hidden="1" xr:uid="{00000000-0005-0000-0000-00004F880000}"/>
    <cellStyle name="Currency [0] 13203" xfId="24693" hidden="1" xr:uid="{00000000-0005-0000-0000-000050880000}"/>
    <cellStyle name="Currency [0] 13203" xfId="54080" hidden="1" xr:uid="{00000000-0005-0000-0000-000051880000}"/>
    <cellStyle name="Currency [0] 13204" xfId="24852" hidden="1" xr:uid="{00000000-0005-0000-0000-000052880000}"/>
    <cellStyle name="Currency [0] 13204" xfId="54239" hidden="1" xr:uid="{00000000-0005-0000-0000-000053880000}"/>
    <cellStyle name="Currency [0] 13205" xfId="24869" hidden="1" xr:uid="{00000000-0005-0000-0000-000054880000}"/>
    <cellStyle name="Currency [0] 13205" xfId="54256" hidden="1" xr:uid="{00000000-0005-0000-0000-000055880000}"/>
    <cellStyle name="Currency [0] 13206" xfId="24871" hidden="1" xr:uid="{00000000-0005-0000-0000-000056880000}"/>
    <cellStyle name="Currency [0] 13206" xfId="54258" hidden="1" xr:uid="{00000000-0005-0000-0000-000057880000}"/>
    <cellStyle name="Currency [0] 13207" xfId="24752" hidden="1" xr:uid="{00000000-0005-0000-0000-000058880000}"/>
    <cellStyle name="Currency [0] 13207" xfId="54139" hidden="1" xr:uid="{00000000-0005-0000-0000-000059880000}"/>
    <cellStyle name="Currency [0] 13208" xfId="24788" hidden="1" xr:uid="{00000000-0005-0000-0000-00005A880000}"/>
    <cellStyle name="Currency [0] 13208" xfId="54175" hidden="1" xr:uid="{00000000-0005-0000-0000-00005B880000}"/>
    <cellStyle name="Currency [0] 13209" xfId="24857" hidden="1" xr:uid="{00000000-0005-0000-0000-00005C880000}"/>
    <cellStyle name="Currency [0] 13209" xfId="54244" hidden="1" xr:uid="{00000000-0005-0000-0000-00005D880000}"/>
    <cellStyle name="Currency [0] 1321" xfId="3815" hidden="1" xr:uid="{00000000-0005-0000-0000-00005E880000}"/>
    <cellStyle name="Currency [0] 1321" xfId="33204" hidden="1" xr:uid="{00000000-0005-0000-0000-00005F880000}"/>
    <cellStyle name="Currency [0] 13210" xfId="24845" hidden="1" xr:uid="{00000000-0005-0000-0000-000060880000}"/>
    <cellStyle name="Currency [0] 13210" xfId="54232" hidden="1" xr:uid="{00000000-0005-0000-0000-000061880000}"/>
    <cellStyle name="Currency [0] 13211" xfId="24862" hidden="1" xr:uid="{00000000-0005-0000-0000-000062880000}"/>
    <cellStyle name="Currency [0] 13211" xfId="54249" hidden="1" xr:uid="{00000000-0005-0000-0000-000063880000}"/>
    <cellStyle name="Currency [0] 13212" xfId="24873" hidden="1" xr:uid="{00000000-0005-0000-0000-000064880000}"/>
    <cellStyle name="Currency [0] 13212" xfId="54260" hidden="1" xr:uid="{00000000-0005-0000-0000-000065880000}"/>
    <cellStyle name="Currency [0] 13213" xfId="24721" hidden="1" xr:uid="{00000000-0005-0000-0000-000066880000}"/>
    <cellStyle name="Currency [0] 13213" xfId="54108" hidden="1" xr:uid="{00000000-0005-0000-0000-000067880000}"/>
    <cellStyle name="Currency [0] 13214" xfId="24785" hidden="1" xr:uid="{00000000-0005-0000-0000-000068880000}"/>
    <cellStyle name="Currency [0] 13214" xfId="54172" hidden="1" xr:uid="{00000000-0005-0000-0000-000069880000}"/>
    <cellStyle name="Currency [0] 13215" xfId="24877" hidden="1" xr:uid="{00000000-0005-0000-0000-00006A880000}"/>
    <cellStyle name="Currency [0] 13215" xfId="54264" hidden="1" xr:uid="{00000000-0005-0000-0000-00006B880000}"/>
    <cellStyle name="Currency [0] 13216" xfId="24879" hidden="1" xr:uid="{00000000-0005-0000-0000-00006C880000}"/>
    <cellStyle name="Currency [0] 13216" xfId="54266" hidden="1" xr:uid="{00000000-0005-0000-0000-00006D880000}"/>
    <cellStyle name="Currency [0] 13217" xfId="24834" hidden="1" xr:uid="{00000000-0005-0000-0000-00006E880000}"/>
    <cellStyle name="Currency [0] 13217" xfId="54221" hidden="1" xr:uid="{00000000-0005-0000-0000-00006F880000}"/>
    <cellStyle name="Currency [0] 13218" xfId="24846" hidden="1" xr:uid="{00000000-0005-0000-0000-000070880000}"/>
    <cellStyle name="Currency [0] 13218" xfId="54233" hidden="1" xr:uid="{00000000-0005-0000-0000-000071880000}"/>
    <cellStyle name="Currency [0] 13219" xfId="24874" hidden="1" xr:uid="{00000000-0005-0000-0000-000072880000}"/>
    <cellStyle name="Currency [0] 13219" xfId="54261" hidden="1" xr:uid="{00000000-0005-0000-0000-000073880000}"/>
    <cellStyle name="Currency [0] 1322" xfId="3807" hidden="1" xr:uid="{00000000-0005-0000-0000-000074880000}"/>
    <cellStyle name="Currency [0] 1322" xfId="33196" hidden="1" xr:uid="{00000000-0005-0000-0000-000075880000}"/>
    <cellStyle name="Currency [0] 13220" xfId="24847" hidden="1" xr:uid="{00000000-0005-0000-0000-000076880000}"/>
    <cellStyle name="Currency [0] 13220" xfId="54234" hidden="1" xr:uid="{00000000-0005-0000-0000-000077880000}"/>
    <cellStyle name="Currency [0] 13221" xfId="24880" hidden="1" xr:uid="{00000000-0005-0000-0000-000078880000}"/>
    <cellStyle name="Currency [0] 13221" xfId="54267" hidden="1" xr:uid="{00000000-0005-0000-0000-000079880000}"/>
    <cellStyle name="Currency [0] 13222" xfId="24882" hidden="1" xr:uid="{00000000-0005-0000-0000-00007A880000}"/>
    <cellStyle name="Currency [0] 13222" xfId="54269" hidden="1" xr:uid="{00000000-0005-0000-0000-00007B880000}"/>
    <cellStyle name="Currency [0] 13223" xfId="24875" hidden="1" xr:uid="{00000000-0005-0000-0000-00007C880000}"/>
    <cellStyle name="Currency [0] 13223" xfId="54262" hidden="1" xr:uid="{00000000-0005-0000-0000-00007D880000}"/>
    <cellStyle name="Currency [0] 13224" xfId="24821" hidden="1" xr:uid="{00000000-0005-0000-0000-00007E880000}"/>
    <cellStyle name="Currency [0] 13224" xfId="54208" hidden="1" xr:uid="{00000000-0005-0000-0000-00007F880000}"/>
    <cellStyle name="Currency [0] 13225" xfId="24884" hidden="1" xr:uid="{00000000-0005-0000-0000-000080880000}"/>
    <cellStyle name="Currency [0] 13225" xfId="54271" hidden="1" xr:uid="{00000000-0005-0000-0000-000081880000}"/>
    <cellStyle name="Currency [0] 13226" xfId="24886" hidden="1" xr:uid="{00000000-0005-0000-0000-000082880000}"/>
    <cellStyle name="Currency [0] 13226" xfId="54273" hidden="1" xr:uid="{00000000-0005-0000-0000-000083880000}"/>
    <cellStyle name="Currency [0] 13227" xfId="24945" hidden="1" xr:uid="{00000000-0005-0000-0000-000084880000}"/>
    <cellStyle name="Currency [0] 13227" xfId="54332" hidden="1" xr:uid="{00000000-0005-0000-0000-000085880000}"/>
    <cellStyle name="Currency [0] 13228" xfId="24964" hidden="1" xr:uid="{00000000-0005-0000-0000-000086880000}"/>
    <cellStyle name="Currency [0] 13228" xfId="54351" hidden="1" xr:uid="{00000000-0005-0000-0000-000087880000}"/>
    <cellStyle name="Currency [0] 13229" xfId="24971" hidden="1" xr:uid="{00000000-0005-0000-0000-000088880000}"/>
    <cellStyle name="Currency [0] 13229" xfId="54358" hidden="1" xr:uid="{00000000-0005-0000-0000-000089880000}"/>
    <cellStyle name="Currency [0] 1323" xfId="3796" hidden="1" xr:uid="{00000000-0005-0000-0000-00008A880000}"/>
    <cellStyle name="Currency [0] 1323" xfId="33185" hidden="1" xr:uid="{00000000-0005-0000-0000-00008B880000}"/>
    <cellStyle name="Currency [0] 13230" xfId="24978" hidden="1" xr:uid="{00000000-0005-0000-0000-00008C880000}"/>
    <cellStyle name="Currency [0] 13230" xfId="54365" hidden="1" xr:uid="{00000000-0005-0000-0000-00008D880000}"/>
    <cellStyle name="Currency [0] 13231" xfId="24983" hidden="1" xr:uid="{00000000-0005-0000-0000-00008E880000}"/>
    <cellStyle name="Currency [0] 13231" xfId="54370" hidden="1" xr:uid="{00000000-0005-0000-0000-00008F880000}"/>
    <cellStyle name="Currency [0] 13232" xfId="24962" hidden="1" xr:uid="{00000000-0005-0000-0000-000090880000}"/>
    <cellStyle name="Currency [0] 13232" xfId="54349" hidden="1" xr:uid="{00000000-0005-0000-0000-000091880000}"/>
    <cellStyle name="Currency [0] 13233" xfId="24973" hidden="1" xr:uid="{00000000-0005-0000-0000-000092880000}"/>
    <cellStyle name="Currency [0] 13233" xfId="54360" hidden="1" xr:uid="{00000000-0005-0000-0000-000093880000}"/>
    <cellStyle name="Currency [0] 13234" xfId="24987" hidden="1" xr:uid="{00000000-0005-0000-0000-000094880000}"/>
    <cellStyle name="Currency [0] 13234" xfId="54374" hidden="1" xr:uid="{00000000-0005-0000-0000-000095880000}"/>
    <cellStyle name="Currency [0] 13235" xfId="24989" hidden="1" xr:uid="{00000000-0005-0000-0000-000096880000}"/>
    <cellStyle name="Currency [0] 13235" xfId="54376" hidden="1" xr:uid="{00000000-0005-0000-0000-000097880000}"/>
    <cellStyle name="Currency [0] 13236" xfId="24972" hidden="1" xr:uid="{00000000-0005-0000-0000-000098880000}"/>
    <cellStyle name="Currency [0] 13236" xfId="54359" hidden="1" xr:uid="{00000000-0005-0000-0000-000099880000}"/>
    <cellStyle name="Currency [0] 13237" xfId="24946" hidden="1" xr:uid="{00000000-0005-0000-0000-00009A880000}"/>
    <cellStyle name="Currency [0] 13237" xfId="54333" hidden="1" xr:uid="{00000000-0005-0000-0000-00009B880000}"/>
    <cellStyle name="Currency [0] 13238" xfId="25000" hidden="1" xr:uid="{00000000-0005-0000-0000-00009C880000}"/>
    <cellStyle name="Currency [0] 13238" xfId="54387" hidden="1" xr:uid="{00000000-0005-0000-0000-00009D880000}"/>
    <cellStyle name="Currency [0] 13239" xfId="25009" hidden="1" xr:uid="{00000000-0005-0000-0000-00009E880000}"/>
    <cellStyle name="Currency [0] 13239" xfId="54396" hidden="1" xr:uid="{00000000-0005-0000-0000-00009F880000}"/>
    <cellStyle name="Currency [0] 1324" xfId="3821" hidden="1" xr:uid="{00000000-0005-0000-0000-0000A0880000}"/>
    <cellStyle name="Currency [0] 1324" xfId="33210" hidden="1" xr:uid="{00000000-0005-0000-0000-0000A1880000}"/>
    <cellStyle name="Currency [0] 13240" xfId="25020" hidden="1" xr:uid="{00000000-0005-0000-0000-0000A2880000}"/>
    <cellStyle name="Currency [0] 13240" xfId="54407" hidden="1" xr:uid="{00000000-0005-0000-0000-0000A3880000}"/>
    <cellStyle name="Currency [0] 13241" xfId="25026" hidden="1" xr:uid="{00000000-0005-0000-0000-0000A4880000}"/>
    <cellStyle name="Currency [0] 13241" xfId="54413" hidden="1" xr:uid="{00000000-0005-0000-0000-0000A5880000}"/>
    <cellStyle name="Currency [0] 13242" xfId="24998" hidden="1" xr:uid="{00000000-0005-0000-0000-0000A6880000}"/>
    <cellStyle name="Currency [0] 13242" xfId="54385" hidden="1" xr:uid="{00000000-0005-0000-0000-0000A7880000}"/>
    <cellStyle name="Currency [0] 13243" xfId="25016" hidden="1" xr:uid="{00000000-0005-0000-0000-0000A8880000}"/>
    <cellStyle name="Currency [0] 13243" xfId="54403" hidden="1" xr:uid="{00000000-0005-0000-0000-0000A9880000}"/>
    <cellStyle name="Currency [0] 13244" xfId="25038" hidden="1" xr:uid="{00000000-0005-0000-0000-0000AA880000}"/>
    <cellStyle name="Currency [0] 13244" xfId="54425" hidden="1" xr:uid="{00000000-0005-0000-0000-0000AB880000}"/>
    <cellStyle name="Currency [0] 13245" xfId="25040" hidden="1" xr:uid="{00000000-0005-0000-0000-0000AC880000}"/>
    <cellStyle name="Currency [0] 13245" xfId="54427" hidden="1" xr:uid="{00000000-0005-0000-0000-0000AD880000}"/>
    <cellStyle name="Currency [0] 13246" xfId="24968" hidden="1" xr:uid="{00000000-0005-0000-0000-0000AE880000}"/>
    <cellStyle name="Currency [0] 13246" xfId="54355" hidden="1" xr:uid="{00000000-0005-0000-0000-0000AF880000}"/>
    <cellStyle name="Currency [0] 13247" xfId="24952" hidden="1" xr:uid="{00000000-0005-0000-0000-0000B0880000}"/>
    <cellStyle name="Currency [0] 13247" xfId="54339" hidden="1" xr:uid="{00000000-0005-0000-0000-0000B1880000}"/>
    <cellStyle name="Currency [0] 13248" xfId="25012" hidden="1" xr:uid="{00000000-0005-0000-0000-0000B2880000}"/>
    <cellStyle name="Currency [0] 13248" xfId="54399" hidden="1" xr:uid="{00000000-0005-0000-0000-0000B3880000}"/>
    <cellStyle name="Currency [0] 13249" xfId="24957" hidden="1" xr:uid="{00000000-0005-0000-0000-0000B4880000}"/>
    <cellStyle name="Currency [0] 13249" xfId="54344" hidden="1" xr:uid="{00000000-0005-0000-0000-0000B5880000}"/>
    <cellStyle name="Currency [0] 1325" xfId="3825" hidden="1" xr:uid="{00000000-0005-0000-0000-0000B6880000}"/>
    <cellStyle name="Currency [0] 1325" xfId="33214" hidden="1" xr:uid="{00000000-0005-0000-0000-0000B7880000}"/>
    <cellStyle name="Currency [0] 13250" xfId="25001" hidden="1" xr:uid="{00000000-0005-0000-0000-0000B8880000}"/>
    <cellStyle name="Currency [0] 13250" xfId="54388" hidden="1" xr:uid="{00000000-0005-0000-0000-0000B9880000}"/>
    <cellStyle name="Currency [0] 13251" xfId="25045" hidden="1" xr:uid="{00000000-0005-0000-0000-0000BA880000}"/>
    <cellStyle name="Currency [0] 13251" xfId="54432" hidden="1" xr:uid="{00000000-0005-0000-0000-0000BB880000}"/>
    <cellStyle name="Currency [0] 13252" xfId="25013" hidden="1" xr:uid="{00000000-0005-0000-0000-0000BC880000}"/>
    <cellStyle name="Currency [0] 13252" xfId="54400" hidden="1" xr:uid="{00000000-0005-0000-0000-0000BD880000}"/>
    <cellStyle name="Currency [0] 13253" xfId="25021" hidden="1" xr:uid="{00000000-0005-0000-0000-0000BE880000}"/>
    <cellStyle name="Currency [0] 13253" xfId="54408" hidden="1" xr:uid="{00000000-0005-0000-0000-0000BF880000}"/>
    <cellStyle name="Currency [0] 13254" xfId="25057" hidden="1" xr:uid="{00000000-0005-0000-0000-0000C0880000}"/>
    <cellStyle name="Currency [0] 13254" xfId="54444" hidden="1" xr:uid="{00000000-0005-0000-0000-0000C1880000}"/>
    <cellStyle name="Currency [0] 13255" xfId="25059" hidden="1" xr:uid="{00000000-0005-0000-0000-0000C2880000}"/>
    <cellStyle name="Currency [0] 13255" xfId="54446" hidden="1" xr:uid="{00000000-0005-0000-0000-0000C3880000}"/>
    <cellStyle name="Currency [0] 13256" xfId="25015" hidden="1" xr:uid="{00000000-0005-0000-0000-0000C4880000}"/>
    <cellStyle name="Currency [0] 13256" xfId="54402" hidden="1" xr:uid="{00000000-0005-0000-0000-0000C5880000}"/>
    <cellStyle name="Currency [0] 13257" xfId="25028" hidden="1" xr:uid="{00000000-0005-0000-0000-0000C6880000}"/>
    <cellStyle name="Currency [0] 13257" xfId="54415" hidden="1" xr:uid="{00000000-0005-0000-0000-0000C7880000}"/>
    <cellStyle name="Currency [0] 13258" xfId="25033" hidden="1" xr:uid="{00000000-0005-0000-0000-0000C8880000}"/>
    <cellStyle name="Currency [0] 13258" xfId="54420" hidden="1" xr:uid="{00000000-0005-0000-0000-0000C9880000}"/>
    <cellStyle name="Currency [0] 13259" xfId="25027" hidden="1" xr:uid="{00000000-0005-0000-0000-0000CA880000}"/>
    <cellStyle name="Currency [0] 13259" xfId="54414" hidden="1" xr:uid="{00000000-0005-0000-0000-0000CB880000}"/>
    <cellStyle name="Currency [0] 1326" xfId="3831" hidden="1" xr:uid="{00000000-0005-0000-0000-0000CC880000}"/>
    <cellStyle name="Currency [0] 1326" xfId="33220" hidden="1" xr:uid="{00000000-0005-0000-0000-0000CD880000}"/>
    <cellStyle name="Currency [0] 13260" xfId="25075" hidden="1" xr:uid="{00000000-0005-0000-0000-0000CE880000}"/>
    <cellStyle name="Currency [0] 13260" xfId="54462" hidden="1" xr:uid="{00000000-0005-0000-0000-0000CF880000}"/>
    <cellStyle name="Currency [0] 13261" xfId="25083" hidden="1" xr:uid="{00000000-0005-0000-0000-0000D0880000}"/>
    <cellStyle name="Currency [0] 13261" xfId="54470" hidden="1" xr:uid="{00000000-0005-0000-0000-0000D1880000}"/>
    <cellStyle name="Currency [0] 13262" xfId="25011" hidden="1" xr:uid="{00000000-0005-0000-0000-0000D2880000}"/>
    <cellStyle name="Currency [0] 13262" xfId="54398" hidden="1" xr:uid="{00000000-0005-0000-0000-0000D3880000}"/>
    <cellStyle name="Currency [0] 13263" xfId="25069" hidden="1" xr:uid="{00000000-0005-0000-0000-0000D4880000}"/>
    <cellStyle name="Currency [0] 13263" xfId="54456" hidden="1" xr:uid="{00000000-0005-0000-0000-0000D5880000}"/>
    <cellStyle name="Currency [0] 13264" xfId="25092" hidden="1" xr:uid="{00000000-0005-0000-0000-0000D6880000}"/>
    <cellStyle name="Currency [0] 13264" xfId="54479" hidden="1" xr:uid="{00000000-0005-0000-0000-0000D7880000}"/>
    <cellStyle name="Currency [0] 13265" xfId="25094" hidden="1" xr:uid="{00000000-0005-0000-0000-0000D8880000}"/>
    <cellStyle name="Currency [0] 13265" xfId="54481" hidden="1" xr:uid="{00000000-0005-0000-0000-0000D9880000}"/>
    <cellStyle name="Currency [0] 13266" xfId="24994" hidden="1" xr:uid="{00000000-0005-0000-0000-0000DA880000}"/>
    <cellStyle name="Currency [0] 13266" xfId="54381" hidden="1" xr:uid="{00000000-0005-0000-0000-0000DB880000}"/>
    <cellStyle name="Currency [0] 13267" xfId="25004" hidden="1" xr:uid="{00000000-0005-0000-0000-0000DC880000}"/>
    <cellStyle name="Currency [0] 13267" xfId="54391" hidden="1" xr:uid="{00000000-0005-0000-0000-0000DD880000}"/>
    <cellStyle name="Currency [0] 13268" xfId="25066" hidden="1" xr:uid="{00000000-0005-0000-0000-0000DE880000}"/>
    <cellStyle name="Currency [0] 13268" xfId="54453" hidden="1" xr:uid="{00000000-0005-0000-0000-0000DF880000}"/>
    <cellStyle name="Currency [0] 13269" xfId="25031" hidden="1" xr:uid="{00000000-0005-0000-0000-0000E0880000}"/>
    <cellStyle name="Currency [0] 13269" xfId="54418" hidden="1" xr:uid="{00000000-0005-0000-0000-0000E1880000}"/>
    <cellStyle name="Currency [0] 1327" xfId="3834" hidden="1" xr:uid="{00000000-0005-0000-0000-0000E2880000}"/>
    <cellStyle name="Currency [0] 1327" xfId="33223" hidden="1" xr:uid="{00000000-0005-0000-0000-0000E3880000}"/>
    <cellStyle name="Currency [0] 13270" xfId="24976" hidden="1" xr:uid="{00000000-0005-0000-0000-0000E4880000}"/>
    <cellStyle name="Currency [0] 13270" xfId="54363" hidden="1" xr:uid="{00000000-0005-0000-0000-0000E5880000}"/>
    <cellStyle name="Currency [0] 13271" xfId="25102" hidden="1" xr:uid="{00000000-0005-0000-0000-0000E6880000}"/>
    <cellStyle name="Currency [0] 13271" xfId="54489" hidden="1" xr:uid="{00000000-0005-0000-0000-0000E7880000}"/>
    <cellStyle name="Currency [0] 13272" xfId="25067" hidden="1" xr:uid="{00000000-0005-0000-0000-0000E8880000}"/>
    <cellStyle name="Currency [0] 13272" xfId="54454" hidden="1" xr:uid="{00000000-0005-0000-0000-0000E9880000}"/>
    <cellStyle name="Currency [0] 13273" xfId="25078" hidden="1" xr:uid="{00000000-0005-0000-0000-0000EA880000}"/>
    <cellStyle name="Currency [0] 13273" xfId="54465" hidden="1" xr:uid="{00000000-0005-0000-0000-0000EB880000}"/>
    <cellStyle name="Currency [0] 13274" xfId="25110" hidden="1" xr:uid="{00000000-0005-0000-0000-0000EC880000}"/>
    <cellStyle name="Currency [0] 13274" xfId="54497" hidden="1" xr:uid="{00000000-0005-0000-0000-0000ED880000}"/>
    <cellStyle name="Currency [0] 13275" xfId="25112" hidden="1" xr:uid="{00000000-0005-0000-0000-0000EE880000}"/>
    <cellStyle name="Currency [0] 13275" xfId="54499" hidden="1" xr:uid="{00000000-0005-0000-0000-0000EF880000}"/>
    <cellStyle name="Currency [0] 13276" xfId="25064" hidden="1" xr:uid="{00000000-0005-0000-0000-0000F0880000}"/>
    <cellStyle name="Currency [0] 13276" xfId="54451" hidden="1" xr:uid="{00000000-0005-0000-0000-0000F1880000}"/>
    <cellStyle name="Currency [0] 13277" xfId="25063" hidden="1" xr:uid="{00000000-0005-0000-0000-0000F2880000}"/>
    <cellStyle name="Currency [0] 13277" xfId="54450" hidden="1" xr:uid="{00000000-0005-0000-0000-0000F3880000}"/>
    <cellStyle name="Currency [0] 13278" xfId="25053" hidden="1" xr:uid="{00000000-0005-0000-0000-0000F4880000}"/>
    <cellStyle name="Currency [0] 13278" xfId="54440" hidden="1" xr:uid="{00000000-0005-0000-0000-0000F5880000}"/>
    <cellStyle name="Currency [0] 13279" xfId="25049" hidden="1" xr:uid="{00000000-0005-0000-0000-0000F6880000}"/>
    <cellStyle name="Currency [0] 13279" xfId="54436" hidden="1" xr:uid="{00000000-0005-0000-0000-0000F7880000}"/>
    <cellStyle name="Currency [0] 1328" xfId="3820" hidden="1" xr:uid="{00000000-0005-0000-0000-0000F8880000}"/>
    <cellStyle name="Currency [0] 1328" xfId="33209" hidden="1" xr:uid="{00000000-0005-0000-0000-0000F9880000}"/>
    <cellStyle name="Currency [0] 13280" xfId="25051" hidden="1" xr:uid="{00000000-0005-0000-0000-0000FA880000}"/>
    <cellStyle name="Currency [0] 13280" xfId="54438" hidden="1" xr:uid="{00000000-0005-0000-0000-0000FB880000}"/>
    <cellStyle name="Currency [0] 13281" xfId="25119" hidden="1" xr:uid="{00000000-0005-0000-0000-0000FC880000}"/>
    <cellStyle name="Currency [0] 13281" xfId="54506" hidden="1" xr:uid="{00000000-0005-0000-0000-0000FD880000}"/>
    <cellStyle name="Currency [0] 13282" xfId="24954" hidden="1" xr:uid="{00000000-0005-0000-0000-0000FE880000}"/>
    <cellStyle name="Currency [0] 13282" xfId="54341" hidden="1" xr:uid="{00000000-0005-0000-0000-0000FF880000}"/>
    <cellStyle name="Currency [0] 13283" xfId="25097" hidden="1" xr:uid="{00000000-0005-0000-0000-000000890000}"/>
    <cellStyle name="Currency [0] 13283" xfId="54484" hidden="1" xr:uid="{00000000-0005-0000-0000-000001890000}"/>
    <cellStyle name="Currency [0] 13284" xfId="25125" hidden="1" xr:uid="{00000000-0005-0000-0000-000002890000}"/>
    <cellStyle name="Currency [0] 13284" xfId="54512" hidden="1" xr:uid="{00000000-0005-0000-0000-000003890000}"/>
    <cellStyle name="Currency [0] 13285" xfId="25127" hidden="1" xr:uid="{00000000-0005-0000-0000-000004890000}"/>
    <cellStyle name="Currency [0] 13285" xfId="54514" hidden="1" xr:uid="{00000000-0005-0000-0000-000005890000}"/>
    <cellStyle name="Currency [0] 13286" xfId="25002" hidden="1" xr:uid="{00000000-0005-0000-0000-000006890000}"/>
    <cellStyle name="Currency [0] 13286" xfId="54389" hidden="1" xr:uid="{00000000-0005-0000-0000-000007890000}"/>
    <cellStyle name="Currency [0] 13287" xfId="25076" hidden="1" xr:uid="{00000000-0005-0000-0000-000008890000}"/>
    <cellStyle name="Currency [0] 13287" xfId="54463" hidden="1" xr:uid="{00000000-0005-0000-0000-000009890000}"/>
    <cellStyle name="Currency [0] 13288" xfId="25032" hidden="1" xr:uid="{00000000-0005-0000-0000-00000A890000}"/>
    <cellStyle name="Currency [0] 13288" xfId="54419" hidden="1" xr:uid="{00000000-0005-0000-0000-00000B890000}"/>
    <cellStyle name="Currency [0] 13289" xfId="25068" hidden="1" xr:uid="{00000000-0005-0000-0000-00000C890000}"/>
    <cellStyle name="Currency [0] 13289" xfId="54455" hidden="1" xr:uid="{00000000-0005-0000-0000-00000D890000}"/>
    <cellStyle name="Currency [0] 1329" xfId="3830" hidden="1" xr:uid="{00000000-0005-0000-0000-00000E890000}"/>
    <cellStyle name="Currency [0] 1329" xfId="33219" hidden="1" xr:uid="{00000000-0005-0000-0000-00000F890000}"/>
    <cellStyle name="Currency [0] 13290" xfId="25072" hidden="1" xr:uid="{00000000-0005-0000-0000-000010890000}"/>
    <cellStyle name="Currency [0] 13290" xfId="54459" hidden="1" xr:uid="{00000000-0005-0000-0000-000011890000}"/>
    <cellStyle name="Currency [0] 13291" xfId="25133" hidden="1" xr:uid="{00000000-0005-0000-0000-000012890000}"/>
    <cellStyle name="Currency [0] 13291" xfId="54520" hidden="1" xr:uid="{00000000-0005-0000-0000-000013890000}"/>
    <cellStyle name="Currency [0] 13292" xfId="24949" hidden="1" xr:uid="{00000000-0005-0000-0000-000014890000}"/>
    <cellStyle name="Currency [0] 13292" xfId="54336" hidden="1" xr:uid="{00000000-0005-0000-0000-000015890000}"/>
    <cellStyle name="Currency [0] 13293" xfId="25115" hidden="1" xr:uid="{00000000-0005-0000-0000-000016890000}"/>
    <cellStyle name="Currency [0] 13293" xfId="54502" hidden="1" xr:uid="{00000000-0005-0000-0000-000017890000}"/>
    <cellStyle name="Currency [0] 13294" xfId="25138" hidden="1" xr:uid="{00000000-0005-0000-0000-000018890000}"/>
    <cellStyle name="Currency [0] 13294" xfId="54525" hidden="1" xr:uid="{00000000-0005-0000-0000-000019890000}"/>
    <cellStyle name="Currency [0] 13295" xfId="25140" hidden="1" xr:uid="{00000000-0005-0000-0000-00001A890000}"/>
    <cellStyle name="Currency [0] 13295" xfId="54527" hidden="1" xr:uid="{00000000-0005-0000-0000-00001B890000}"/>
    <cellStyle name="Currency [0] 13296" xfId="24996" hidden="1" xr:uid="{00000000-0005-0000-0000-00001C890000}"/>
    <cellStyle name="Currency [0] 13296" xfId="54383" hidden="1" xr:uid="{00000000-0005-0000-0000-00001D890000}"/>
    <cellStyle name="Currency [0] 13297" xfId="25095" hidden="1" xr:uid="{00000000-0005-0000-0000-00001E890000}"/>
    <cellStyle name="Currency [0] 13297" xfId="54482" hidden="1" xr:uid="{00000000-0005-0000-0000-00001F890000}"/>
    <cellStyle name="Currency [0] 13298" xfId="25062" hidden="1" xr:uid="{00000000-0005-0000-0000-000020890000}"/>
    <cellStyle name="Currency [0] 13298" xfId="54449" hidden="1" xr:uid="{00000000-0005-0000-0000-000021890000}"/>
    <cellStyle name="Currency [0] 13299" xfId="25080" hidden="1" xr:uid="{00000000-0005-0000-0000-000022890000}"/>
    <cellStyle name="Currency [0] 13299" xfId="54467" hidden="1" xr:uid="{00000000-0005-0000-0000-000023890000}"/>
    <cellStyle name="Currency [0] 133" xfId="2564" hidden="1" xr:uid="{00000000-0005-0000-0000-000024890000}"/>
    <cellStyle name="Currency [0] 133" xfId="31953" hidden="1" xr:uid="{00000000-0005-0000-0000-000025890000}"/>
    <cellStyle name="Currency [0] 1330" xfId="3841" hidden="1" xr:uid="{00000000-0005-0000-0000-000026890000}"/>
    <cellStyle name="Currency [0] 1330" xfId="33230" hidden="1" xr:uid="{00000000-0005-0000-0000-000027890000}"/>
    <cellStyle name="Currency [0] 13300" xfId="25077" hidden="1" xr:uid="{00000000-0005-0000-0000-000028890000}"/>
    <cellStyle name="Currency [0] 13300" xfId="54464" hidden="1" xr:uid="{00000000-0005-0000-0000-000029890000}"/>
    <cellStyle name="Currency [0] 13301" xfId="25144" hidden="1" xr:uid="{00000000-0005-0000-0000-00002A890000}"/>
    <cellStyle name="Currency [0] 13301" xfId="54531" hidden="1" xr:uid="{00000000-0005-0000-0000-00002B890000}"/>
    <cellStyle name="Currency [0] 13302" xfId="25029" hidden="1" xr:uid="{00000000-0005-0000-0000-00002C890000}"/>
    <cellStyle name="Currency [0] 13302" xfId="54416" hidden="1" xr:uid="{00000000-0005-0000-0000-00002D890000}"/>
    <cellStyle name="Currency [0] 13303" xfId="25129" hidden="1" xr:uid="{00000000-0005-0000-0000-00002E890000}"/>
    <cellStyle name="Currency [0] 13303" xfId="54516" hidden="1" xr:uid="{00000000-0005-0000-0000-00002F890000}"/>
    <cellStyle name="Currency [0] 13304" xfId="25151" hidden="1" xr:uid="{00000000-0005-0000-0000-000030890000}"/>
    <cellStyle name="Currency [0] 13304" xfId="54538" hidden="1" xr:uid="{00000000-0005-0000-0000-000031890000}"/>
    <cellStyle name="Currency [0] 13305" xfId="25153" hidden="1" xr:uid="{00000000-0005-0000-0000-000032890000}"/>
    <cellStyle name="Currency [0] 13305" xfId="54540" hidden="1" xr:uid="{00000000-0005-0000-0000-000033890000}"/>
    <cellStyle name="Currency [0] 13306" xfId="25081" hidden="1" xr:uid="{00000000-0005-0000-0000-000034890000}"/>
    <cellStyle name="Currency [0] 13306" xfId="54468" hidden="1" xr:uid="{00000000-0005-0000-0000-000035890000}"/>
    <cellStyle name="Currency [0] 13307" xfId="25113" hidden="1" xr:uid="{00000000-0005-0000-0000-000036890000}"/>
    <cellStyle name="Currency [0] 13307" xfId="54500" hidden="1" xr:uid="{00000000-0005-0000-0000-000037890000}"/>
    <cellStyle name="Currency [0] 13308" xfId="24965" hidden="1" xr:uid="{00000000-0005-0000-0000-000038890000}"/>
    <cellStyle name="Currency [0] 13308" xfId="54352" hidden="1" xr:uid="{00000000-0005-0000-0000-000039890000}"/>
    <cellStyle name="Currency [0] 13309" xfId="25099" hidden="1" xr:uid="{00000000-0005-0000-0000-00003A890000}"/>
    <cellStyle name="Currency [0] 13309" xfId="54486" hidden="1" xr:uid="{00000000-0005-0000-0000-00003B890000}"/>
    <cellStyle name="Currency [0] 1331" xfId="3842" hidden="1" xr:uid="{00000000-0005-0000-0000-00003C890000}"/>
    <cellStyle name="Currency [0] 1331" xfId="33231" hidden="1" xr:uid="{00000000-0005-0000-0000-00003D890000}"/>
    <cellStyle name="Currency [0] 13310" xfId="25096" hidden="1" xr:uid="{00000000-0005-0000-0000-00003E890000}"/>
    <cellStyle name="Currency [0] 13310" xfId="54483" hidden="1" xr:uid="{00000000-0005-0000-0000-00003F890000}"/>
    <cellStyle name="Currency [0] 13311" xfId="25157" hidden="1" xr:uid="{00000000-0005-0000-0000-000040890000}"/>
    <cellStyle name="Currency [0] 13311" xfId="54544" hidden="1" xr:uid="{00000000-0005-0000-0000-000041890000}"/>
    <cellStyle name="Currency [0] 13312" xfId="24992" hidden="1" xr:uid="{00000000-0005-0000-0000-000042890000}"/>
    <cellStyle name="Currency [0] 13312" xfId="54379" hidden="1" xr:uid="{00000000-0005-0000-0000-000043890000}"/>
    <cellStyle name="Currency [0] 13313" xfId="25141" hidden="1" xr:uid="{00000000-0005-0000-0000-000044890000}"/>
    <cellStyle name="Currency [0] 13313" xfId="54528" hidden="1" xr:uid="{00000000-0005-0000-0000-000045890000}"/>
    <cellStyle name="Currency [0] 13314" xfId="25161" hidden="1" xr:uid="{00000000-0005-0000-0000-000046890000}"/>
    <cellStyle name="Currency [0] 13314" xfId="54548" hidden="1" xr:uid="{00000000-0005-0000-0000-000047890000}"/>
    <cellStyle name="Currency [0] 13315" xfId="25163" hidden="1" xr:uid="{00000000-0005-0000-0000-000048890000}"/>
    <cellStyle name="Currency [0] 13315" xfId="54550" hidden="1" xr:uid="{00000000-0005-0000-0000-000049890000}"/>
    <cellStyle name="Currency [0] 13316" xfId="25100" hidden="1" xr:uid="{00000000-0005-0000-0000-00004A890000}"/>
    <cellStyle name="Currency [0] 13316" xfId="54487" hidden="1" xr:uid="{00000000-0005-0000-0000-00004B890000}"/>
    <cellStyle name="Currency [0] 13317" xfId="25128" hidden="1" xr:uid="{00000000-0005-0000-0000-00004C890000}"/>
    <cellStyle name="Currency [0] 13317" xfId="54515" hidden="1" xr:uid="{00000000-0005-0000-0000-00004D890000}"/>
    <cellStyle name="Currency [0] 13318" xfId="25088" hidden="1" xr:uid="{00000000-0005-0000-0000-00004E890000}"/>
    <cellStyle name="Currency [0] 13318" xfId="54475" hidden="1" xr:uid="{00000000-0005-0000-0000-00004F890000}"/>
    <cellStyle name="Currency [0] 13319" xfId="25117" hidden="1" xr:uid="{00000000-0005-0000-0000-000050890000}"/>
    <cellStyle name="Currency [0] 13319" xfId="54504" hidden="1" xr:uid="{00000000-0005-0000-0000-000051890000}"/>
    <cellStyle name="Currency [0] 1332" xfId="3805" hidden="1" xr:uid="{00000000-0005-0000-0000-000052890000}"/>
    <cellStyle name="Currency [0] 1332" xfId="33194" hidden="1" xr:uid="{00000000-0005-0000-0000-000053890000}"/>
    <cellStyle name="Currency [0] 13320" xfId="25114" hidden="1" xr:uid="{00000000-0005-0000-0000-000054890000}"/>
    <cellStyle name="Currency [0] 13320" xfId="54501" hidden="1" xr:uid="{00000000-0005-0000-0000-000055890000}"/>
    <cellStyle name="Currency [0] 13321" xfId="25167" hidden="1" xr:uid="{00000000-0005-0000-0000-000056890000}"/>
    <cellStyle name="Currency [0] 13321" xfId="54554" hidden="1" xr:uid="{00000000-0005-0000-0000-000057890000}"/>
    <cellStyle name="Currency [0] 13322" xfId="24995" hidden="1" xr:uid="{00000000-0005-0000-0000-000058890000}"/>
    <cellStyle name="Currency [0] 13322" xfId="54382" hidden="1" xr:uid="{00000000-0005-0000-0000-000059890000}"/>
    <cellStyle name="Currency [0] 13323" xfId="25154" hidden="1" xr:uid="{00000000-0005-0000-0000-00005A890000}"/>
    <cellStyle name="Currency [0] 13323" xfId="54541" hidden="1" xr:uid="{00000000-0005-0000-0000-00005B890000}"/>
    <cellStyle name="Currency [0] 13324" xfId="25171" hidden="1" xr:uid="{00000000-0005-0000-0000-00005C890000}"/>
    <cellStyle name="Currency [0] 13324" xfId="54558" hidden="1" xr:uid="{00000000-0005-0000-0000-00005D890000}"/>
    <cellStyle name="Currency [0] 13325" xfId="25173" hidden="1" xr:uid="{00000000-0005-0000-0000-00005E890000}"/>
    <cellStyle name="Currency [0] 13325" xfId="54560" hidden="1" xr:uid="{00000000-0005-0000-0000-00005F890000}"/>
    <cellStyle name="Currency [0] 13326" xfId="25054" hidden="1" xr:uid="{00000000-0005-0000-0000-000060890000}"/>
    <cellStyle name="Currency [0] 13326" xfId="54441" hidden="1" xr:uid="{00000000-0005-0000-0000-000061890000}"/>
    <cellStyle name="Currency [0] 13327" xfId="25090" hidden="1" xr:uid="{00000000-0005-0000-0000-000062890000}"/>
    <cellStyle name="Currency [0] 13327" xfId="54477" hidden="1" xr:uid="{00000000-0005-0000-0000-000063890000}"/>
    <cellStyle name="Currency [0] 13328" xfId="25159" hidden="1" xr:uid="{00000000-0005-0000-0000-000064890000}"/>
    <cellStyle name="Currency [0] 13328" xfId="54546" hidden="1" xr:uid="{00000000-0005-0000-0000-000065890000}"/>
    <cellStyle name="Currency [0] 13329" xfId="25147" hidden="1" xr:uid="{00000000-0005-0000-0000-000066890000}"/>
    <cellStyle name="Currency [0] 13329" xfId="54534" hidden="1" xr:uid="{00000000-0005-0000-0000-000067890000}"/>
    <cellStyle name="Currency [0] 1333" xfId="3798" hidden="1" xr:uid="{00000000-0005-0000-0000-000068890000}"/>
    <cellStyle name="Currency [0] 1333" xfId="33187" hidden="1" xr:uid="{00000000-0005-0000-0000-000069890000}"/>
    <cellStyle name="Currency [0] 13330" xfId="25164" hidden="1" xr:uid="{00000000-0005-0000-0000-00006A890000}"/>
    <cellStyle name="Currency [0] 13330" xfId="54551" hidden="1" xr:uid="{00000000-0005-0000-0000-00006B890000}"/>
    <cellStyle name="Currency [0] 13331" xfId="25175" hidden="1" xr:uid="{00000000-0005-0000-0000-00006C890000}"/>
    <cellStyle name="Currency [0] 13331" xfId="54562" hidden="1" xr:uid="{00000000-0005-0000-0000-00006D890000}"/>
    <cellStyle name="Currency [0] 13332" xfId="25023" hidden="1" xr:uid="{00000000-0005-0000-0000-00006E890000}"/>
    <cellStyle name="Currency [0] 13332" xfId="54410" hidden="1" xr:uid="{00000000-0005-0000-0000-00006F890000}"/>
    <cellStyle name="Currency [0] 13333" xfId="25087" hidden="1" xr:uid="{00000000-0005-0000-0000-000070890000}"/>
    <cellStyle name="Currency [0] 13333" xfId="54474" hidden="1" xr:uid="{00000000-0005-0000-0000-000071890000}"/>
    <cellStyle name="Currency [0] 13334" xfId="25179" hidden="1" xr:uid="{00000000-0005-0000-0000-000072890000}"/>
    <cellStyle name="Currency [0] 13334" xfId="54566" hidden="1" xr:uid="{00000000-0005-0000-0000-000073890000}"/>
    <cellStyle name="Currency [0] 13335" xfId="25181" hidden="1" xr:uid="{00000000-0005-0000-0000-000074890000}"/>
    <cellStyle name="Currency [0] 13335" xfId="54568" hidden="1" xr:uid="{00000000-0005-0000-0000-000075890000}"/>
    <cellStyle name="Currency [0] 13336" xfId="25136" hidden="1" xr:uid="{00000000-0005-0000-0000-000076890000}"/>
    <cellStyle name="Currency [0] 13336" xfId="54523" hidden="1" xr:uid="{00000000-0005-0000-0000-000077890000}"/>
    <cellStyle name="Currency [0] 13337" xfId="25148" hidden="1" xr:uid="{00000000-0005-0000-0000-000078890000}"/>
    <cellStyle name="Currency [0] 13337" xfId="54535" hidden="1" xr:uid="{00000000-0005-0000-0000-000079890000}"/>
    <cellStyle name="Currency [0] 13338" xfId="25176" hidden="1" xr:uid="{00000000-0005-0000-0000-00007A890000}"/>
    <cellStyle name="Currency [0] 13338" xfId="54563" hidden="1" xr:uid="{00000000-0005-0000-0000-00007B890000}"/>
    <cellStyle name="Currency [0] 13339" xfId="25149" hidden="1" xr:uid="{00000000-0005-0000-0000-00007C890000}"/>
    <cellStyle name="Currency [0] 13339" xfId="54536" hidden="1" xr:uid="{00000000-0005-0000-0000-00007D890000}"/>
    <cellStyle name="Currency [0] 1334" xfId="3827" hidden="1" xr:uid="{00000000-0005-0000-0000-00007E890000}"/>
    <cellStyle name="Currency [0] 1334" xfId="33216" hidden="1" xr:uid="{00000000-0005-0000-0000-00007F890000}"/>
    <cellStyle name="Currency [0] 13340" xfId="25182" hidden="1" xr:uid="{00000000-0005-0000-0000-000080890000}"/>
    <cellStyle name="Currency [0] 13340" xfId="54569" hidden="1" xr:uid="{00000000-0005-0000-0000-000081890000}"/>
    <cellStyle name="Currency [0] 13341" xfId="25184" hidden="1" xr:uid="{00000000-0005-0000-0000-000082890000}"/>
    <cellStyle name="Currency [0] 13341" xfId="54571" hidden="1" xr:uid="{00000000-0005-0000-0000-000083890000}"/>
    <cellStyle name="Currency [0] 13342" xfId="25177" hidden="1" xr:uid="{00000000-0005-0000-0000-000084890000}"/>
    <cellStyle name="Currency [0] 13342" xfId="54564" hidden="1" xr:uid="{00000000-0005-0000-0000-000085890000}"/>
    <cellStyle name="Currency [0] 13343" xfId="25123" hidden="1" xr:uid="{00000000-0005-0000-0000-000086890000}"/>
    <cellStyle name="Currency [0] 13343" xfId="54510" hidden="1" xr:uid="{00000000-0005-0000-0000-000087890000}"/>
    <cellStyle name="Currency [0] 13344" xfId="25187" hidden="1" xr:uid="{00000000-0005-0000-0000-000088890000}"/>
    <cellStyle name="Currency [0] 13344" xfId="54574" hidden="1" xr:uid="{00000000-0005-0000-0000-000089890000}"/>
    <cellStyle name="Currency [0] 13345" xfId="25189" hidden="1" xr:uid="{00000000-0005-0000-0000-00008A890000}"/>
    <cellStyle name="Currency [0] 13345" xfId="54576" hidden="1" xr:uid="{00000000-0005-0000-0000-00008B890000}"/>
    <cellStyle name="Currency [0] 13346" xfId="24906" hidden="1" xr:uid="{00000000-0005-0000-0000-00008C890000}"/>
    <cellStyle name="Currency [0] 13346" xfId="54293" hidden="1" xr:uid="{00000000-0005-0000-0000-00008D890000}"/>
    <cellStyle name="Currency [0] 13347" xfId="24928" hidden="1" xr:uid="{00000000-0005-0000-0000-00008E890000}"/>
    <cellStyle name="Currency [0] 13347" xfId="54315" hidden="1" xr:uid="{00000000-0005-0000-0000-00008F890000}"/>
    <cellStyle name="Currency [0] 13348" xfId="25193" hidden="1" xr:uid="{00000000-0005-0000-0000-000090890000}"/>
    <cellStyle name="Currency [0] 13348" xfId="54580" hidden="1" xr:uid="{00000000-0005-0000-0000-000091890000}"/>
    <cellStyle name="Currency [0] 13349" xfId="25200" hidden="1" xr:uid="{00000000-0005-0000-0000-000092890000}"/>
    <cellStyle name="Currency [0] 13349" xfId="54587" hidden="1" xr:uid="{00000000-0005-0000-0000-000093890000}"/>
    <cellStyle name="Currency [0] 1335" xfId="3800" hidden="1" xr:uid="{00000000-0005-0000-0000-000094890000}"/>
    <cellStyle name="Currency [0] 1335" xfId="33189" hidden="1" xr:uid="{00000000-0005-0000-0000-000095890000}"/>
    <cellStyle name="Currency [0] 13350" xfId="25202" hidden="1" xr:uid="{00000000-0005-0000-0000-000096890000}"/>
    <cellStyle name="Currency [0] 13350" xfId="54589" hidden="1" xr:uid="{00000000-0005-0000-0000-000097890000}"/>
    <cellStyle name="Currency [0] 13351" xfId="24893" hidden="1" xr:uid="{00000000-0005-0000-0000-000098890000}"/>
    <cellStyle name="Currency [0] 13351" xfId="54280" hidden="1" xr:uid="{00000000-0005-0000-0000-000099890000}"/>
    <cellStyle name="Currency [0] 13352" xfId="25196" hidden="1" xr:uid="{00000000-0005-0000-0000-00009A890000}"/>
    <cellStyle name="Currency [0] 13352" xfId="54583" hidden="1" xr:uid="{00000000-0005-0000-0000-00009B890000}"/>
    <cellStyle name="Currency [0] 13353" xfId="25205" hidden="1" xr:uid="{00000000-0005-0000-0000-00009C890000}"/>
    <cellStyle name="Currency [0] 13353" xfId="54592" hidden="1" xr:uid="{00000000-0005-0000-0000-00009D890000}"/>
    <cellStyle name="Currency [0] 13354" xfId="25207" hidden="1" xr:uid="{00000000-0005-0000-0000-00009E890000}"/>
    <cellStyle name="Currency [0] 13354" xfId="54594" hidden="1" xr:uid="{00000000-0005-0000-0000-00009F890000}"/>
    <cellStyle name="Currency [0] 13355" xfId="25195" hidden="1" xr:uid="{00000000-0005-0000-0000-0000A0890000}"/>
    <cellStyle name="Currency [0] 13355" xfId="54582" hidden="1" xr:uid="{00000000-0005-0000-0000-0000A1890000}"/>
    <cellStyle name="Currency [0] 13356" xfId="24905" hidden="1" xr:uid="{00000000-0005-0000-0000-0000A2890000}"/>
    <cellStyle name="Currency [0] 13356" xfId="54292" hidden="1" xr:uid="{00000000-0005-0000-0000-0000A3890000}"/>
    <cellStyle name="Currency [0] 13357" xfId="25218" hidden="1" xr:uid="{00000000-0005-0000-0000-0000A4890000}"/>
    <cellStyle name="Currency [0] 13357" xfId="54605" hidden="1" xr:uid="{00000000-0005-0000-0000-0000A5890000}"/>
    <cellStyle name="Currency [0] 13358" xfId="25227" hidden="1" xr:uid="{00000000-0005-0000-0000-0000A6890000}"/>
    <cellStyle name="Currency [0] 13358" xfId="54614" hidden="1" xr:uid="{00000000-0005-0000-0000-0000A7890000}"/>
    <cellStyle name="Currency [0] 13359" xfId="25238" hidden="1" xr:uid="{00000000-0005-0000-0000-0000A8890000}"/>
    <cellStyle name="Currency [0] 13359" xfId="54625" hidden="1" xr:uid="{00000000-0005-0000-0000-0000A9890000}"/>
    <cellStyle name="Currency [0] 1336" xfId="3822" hidden="1" xr:uid="{00000000-0005-0000-0000-0000AA890000}"/>
    <cellStyle name="Currency [0] 1336" xfId="33211" hidden="1" xr:uid="{00000000-0005-0000-0000-0000AB890000}"/>
    <cellStyle name="Currency [0] 13360" xfId="25244" hidden="1" xr:uid="{00000000-0005-0000-0000-0000AC890000}"/>
    <cellStyle name="Currency [0] 13360" xfId="54631" hidden="1" xr:uid="{00000000-0005-0000-0000-0000AD890000}"/>
    <cellStyle name="Currency [0] 13361" xfId="25216" hidden="1" xr:uid="{00000000-0005-0000-0000-0000AE890000}"/>
    <cellStyle name="Currency [0] 13361" xfId="54603" hidden="1" xr:uid="{00000000-0005-0000-0000-0000AF890000}"/>
    <cellStyle name="Currency [0] 13362" xfId="25234" hidden="1" xr:uid="{00000000-0005-0000-0000-0000B0890000}"/>
    <cellStyle name="Currency [0] 13362" xfId="54621" hidden="1" xr:uid="{00000000-0005-0000-0000-0000B1890000}"/>
    <cellStyle name="Currency [0] 13363" xfId="25256" hidden="1" xr:uid="{00000000-0005-0000-0000-0000B2890000}"/>
    <cellStyle name="Currency [0] 13363" xfId="54643" hidden="1" xr:uid="{00000000-0005-0000-0000-0000B3890000}"/>
    <cellStyle name="Currency [0] 13364" xfId="25258" hidden="1" xr:uid="{00000000-0005-0000-0000-0000B4890000}"/>
    <cellStyle name="Currency [0] 13364" xfId="54645" hidden="1" xr:uid="{00000000-0005-0000-0000-0000B5890000}"/>
    <cellStyle name="Currency [0] 13365" xfId="25190" hidden="1" xr:uid="{00000000-0005-0000-0000-0000B6890000}"/>
    <cellStyle name="Currency [0] 13365" xfId="54577" hidden="1" xr:uid="{00000000-0005-0000-0000-0000B7890000}"/>
    <cellStyle name="Currency [0] 13366" xfId="24901" hidden="1" xr:uid="{00000000-0005-0000-0000-0000B8890000}"/>
    <cellStyle name="Currency [0] 13366" xfId="54288" hidden="1" xr:uid="{00000000-0005-0000-0000-0000B9890000}"/>
    <cellStyle name="Currency [0] 13367" xfId="25230" hidden="1" xr:uid="{00000000-0005-0000-0000-0000BA890000}"/>
    <cellStyle name="Currency [0] 13367" xfId="54617" hidden="1" xr:uid="{00000000-0005-0000-0000-0000BB890000}"/>
    <cellStyle name="Currency [0] 13368" xfId="24897" hidden="1" xr:uid="{00000000-0005-0000-0000-0000BC890000}"/>
    <cellStyle name="Currency [0] 13368" xfId="54284" hidden="1" xr:uid="{00000000-0005-0000-0000-0000BD890000}"/>
    <cellStyle name="Currency [0] 13369" xfId="25219" hidden="1" xr:uid="{00000000-0005-0000-0000-0000BE890000}"/>
    <cellStyle name="Currency [0] 13369" xfId="54606" hidden="1" xr:uid="{00000000-0005-0000-0000-0000BF890000}"/>
    <cellStyle name="Currency [0] 1337" xfId="3843" hidden="1" xr:uid="{00000000-0005-0000-0000-0000C0890000}"/>
    <cellStyle name="Currency [0] 1337" xfId="33232" hidden="1" xr:uid="{00000000-0005-0000-0000-0000C1890000}"/>
    <cellStyle name="Currency [0] 13370" xfId="25263" hidden="1" xr:uid="{00000000-0005-0000-0000-0000C2890000}"/>
    <cellStyle name="Currency [0] 13370" xfId="54650" hidden="1" xr:uid="{00000000-0005-0000-0000-0000C3890000}"/>
    <cellStyle name="Currency [0] 13371" xfId="25231" hidden="1" xr:uid="{00000000-0005-0000-0000-0000C4890000}"/>
    <cellStyle name="Currency [0] 13371" xfId="54618" hidden="1" xr:uid="{00000000-0005-0000-0000-0000C5890000}"/>
    <cellStyle name="Currency [0] 13372" xfId="25239" hidden="1" xr:uid="{00000000-0005-0000-0000-0000C6890000}"/>
    <cellStyle name="Currency [0] 13372" xfId="54626" hidden="1" xr:uid="{00000000-0005-0000-0000-0000C7890000}"/>
    <cellStyle name="Currency [0] 13373" xfId="25275" hidden="1" xr:uid="{00000000-0005-0000-0000-0000C8890000}"/>
    <cellStyle name="Currency [0] 13373" xfId="54662" hidden="1" xr:uid="{00000000-0005-0000-0000-0000C9890000}"/>
    <cellStyle name="Currency [0] 13374" xfId="25277" hidden="1" xr:uid="{00000000-0005-0000-0000-0000CA890000}"/>
    <cellStyle name="Currency [0] 13374" xfId="54664" hidden="1" xr:uid="{00000000-0005-0000-0000-0000CB890000}"/>
    <cellStyle name="Currency [0] 13375" xfId="25233" hidden="1" xr:uid="{00000000-0005-0000-0000-0000CC890000}"/>
    <cellStyle name="Currency [0] 13375" xfId="54620" hidden="1" xr:uid="{00000000-0005-0000-0000-0000CD890000}"/>
    <cellStyle name="Currency [0] 13376" xfId="25246" hidden="1" xr:uid="{00000000-0005-0000-0000-0000CE890000}"/>
    <cellStyle name="Currency [0] 13376" xfId="54633" hidden="1" xr:uid="{00000000-0005-0000-0000-0000CF890000}"/>
    <cellStyle name="Currency [0] 13377" xfId="25251" hidden="1" xr:uid="{00000000-0005-0000-0000-0000D0890000}"/>
    <cellStyle name="Currency [0] 13377" xfId="54638" hidden="1" xr:uid="{00000000-0005-0000-0000-0000D1890000}"/>
    <cellStyle name="Currency [0] 13378" xfId="25245" hidden="1" xr:uid="{00000000-0005-0000-0000-0000D2890000}"/>
    <cellStyle name="Currency [0] 13378" xfId="54632" hidden="1" xr:uid="{00000000-0005-0000-0000-0000D3890000}"/>
    <cellStyle name="Currency [0] 13379" xfId="25293" hidden="1" xr:uid="{00000000-0005-0000-0000-0000D4890000}"/>
    <cellStyle name="Currency [0] 13379" xfId="54680" hidden="1" xr:uid="{00000000-0005-0000-0000-0000D5890000}"/>
    <cellStyle name="Currency [0] 1338" xfId="3828" hidden="1" xr:uid="{00000000-0005-0000-0000-0000D6890000}"/>
    <cellStyle name="Currency [0] 1338" xfId="33217" hidden="1" xr:uid="{00000000-0005-0000-0000-0000D7890000}"/>
    <cellStyle name="Currency [0] 13380" xfId="25301" hidden="1" xr:uid="{00000000-0005-0000-0000-0000D8890000}"/>
    <cellStyle name="Currency [0] 13380" xfId="54688" hidden="1" xr:uid="{00000000-0005-0000-0000-0000D9890000}"/>
    <cellStyle name="Currency [0] 13381" xfId="25229" hidden="1" xr:uid="{00000000-0005-0000-0000-0000DA890000}"/>
    <cellStyle name="Currency [0] 13381" xfId="54616" hidden="1" xr:uid="{00000000-0005-0000-0000-0000DB890000}"/>
    <cellStyle name="Currency [0] 13382" xfId="25287" hidden="1" xr:uid="{00000000-0005-0000-0000-0000DC890000}"/>
    <cellStyle name="Currency [0] 13382" xfId="54674" hidden="1" xr:uid="{00000000-0005-0000-0000-0000DD890000}"/>
    <cellStyle name="Currency [0] 13383" xfId="25310" hidden="1" xr:uid="{00000000-0005-0000-0000-0000DE890000}"/>
    <cellStyle name="Currency [0] 13383" xfId="54697" hidden="1" xr:uid="{00000000-0005-0000-0000-0000DF890000}"/>
    <cellStyle name="Currency [0] 13384" xfId="25312" hidden="1" xr:uid="{00000000-0005-0000-0000-0000E0890000}"/>
    <cellStyle name="Currency [0] 13384" xfId="54699" hidden="1" xr:uid="{00000000-0005-0000-0000-0000E1890000}"/>
    <cellStyle name="Currency [0] 13385" xfId="25212" hidden="1" xr:uid="{00000000-0005-0000-0000-0000E2890000}"/>
    <cellStyle name="Currency [0] 13385" xfId="54599" hidden="1" xr:uid="{00000000-0005-0000-0000-0000E3890000}"/>
    <cellStyle name="Currency [0] 13386" xfId="25222" hidden="1" xr:uid="{00000000-0005-0000-0000-0000E4890000}"/>
    <cellStyle name="Currency [0] 13386" xfId="54609" hidden="1" xr:uid="{00000000-0005-0000-0000-0000E5890000}"/>
    <cellStyle name="Currency [0] 13387" xfId="25284" hidden="1" xr:uid="{00000000-0005-0000-0000-0000E6890000}"/>
    <cellStyle name="Currency [0] 13387" xfId="54671" hidden="1" xr:uid="{00000000-0005-0000-0000-0000E7890000}"/>
    <cellStyle name="Currency [0] 13388" xfId="25249" hidden="1" xr:uid="{00000000-0005-0000-0000-0000E8890000}"/>
    <cellStyle name="Currency [0] 13388" xfId="54636" hidden="1" xr:uid="{00000000-0005-0000-0000-0000E9890000}"/>
    <cellStyle name="Currency [0] 13389" xfId="25198" hidden="1" xr:uid="{00000000-0005-0000-0000-0000EA890000}"/>
    <cellStyle name="Currency [0] 13389" xfId="54585" hidden="1" xr:uid="{00000000-0005-0000-0000-0000EB890000}"/>
    <cellStyle name="Currency [0] 1339" xfId="3832" hidden="1" xr:uid="{00000000-0005-0000-0000-0000EC890000}"/>
    <cellStyle name="Currency [0] 1339" xfId="33221" hidden="1" xr:uid="{00000000-0005-0000-0000-0000ED890000}"/>
    <cellStyle name="Currency [0] 13390" xfId="25320" hidden="1" xr:uid="{00000000-0005-0000-0000-0000EE890000}"/>
    <cellStyle name="Currency [0] 13390" xfId="54707" hidden="1" xr:uid="{00000000-0005-0000-0000-0000EF890000}"/>
    <cellStyle name="Currency [0] 13391" xfId="25285" hidden="1" xr:uid="{00000000-0005-0000-0000-0000F0890000}"/>
    <cellStyle name="Currency [0] 13391" xfId="54672" hidden="1" xr:uid="{00000000-0005-0000-0000-0000F1890000}"/>
    <cellStyle name="Currency [0] 13392" xfId="25296" hidden="1" xr:uid="{00000000-0005-0000-0000-0000F2890000}"/>
    <cellStyle name="Currency [0] 13392" xfId="54683" hidden="1" xr:uid="{00000000-0005-0000-0000-0000F3890000}"/>
    <cellStyle name="Currency [0] 13393" xfId="25328" hidden="1" xr:uid="{00000000-0005-0000-0000-0000F4890000}"/>
    <cellStyle name="Currency [0] 13393" xfId="54715" hidden="1" xr:uid="{00000000-0005-0000-0000-0000F5890000}"/>
    <cellStyle name="Currency [0] 13394" xfId="25330" hidden="1" xr:uid="{00000000-0005-0000-0000-0000F6890000}"/>
    <cellStyle name="Currency [0] 13394" xfId="54717" hidden="1" xr:uid="{00000000-0005-0000-0000-0000F7890000}"/>
    <cellStyle name="Currency [0] 13395" xfId="25282" hidden="1" xr:uid="{00000000-0005-0000-0000-0000F8890000}"/>
    <cellStyle name="Currency [0] 13395" xfId="54669" hidden="1" xr:uid="{00000000-0005-0000-0000-0000F9890000}"/>
    <cellStyle name="Currency [0] 13396" xfId="25281" hidden="1" xr:uid="{00000000-0005-0000-0000-0000FA890000}"/>
    <cellStyle name="Currency [0] 13396" xfId="54668" hidden="1" xr:uid="{00000000-0005-0000-0000-0000FB890000}"/>
    <cellStyle name="Currency [0] 13397" xfId="25271" hidden="1" xr:uid="{00000000-0005-0000-0000-0000FC890000}"/>
    <cellStyle name="Currency [0] 13397" xfId="54658" hidden="1" xr:uid="{00000000-0005-0000-0000-0000FD890000}"/>
    <cellStyle name="Currency [0] 13398" xfId="25267" hidden="1" xr:uid="{00000000-0005-0000-0000-0000FE890000}"/>
    <cellStyle name="Currency [0] 13398" xfId="54654" hidden="1" xr:uid="{00000000-0005-0000-0000-0000FF890000}"/>
    <cellStyle name="Currency [0] 13399" xfId="25269" hidden="1" xr:uid="{00000000-0005-0000-0000-0000008A0000}"/>
    <cellStyle name="Currency [0] 13399" xfId="54656" hidden="1" xr:uid="{00000000-0005-0000-0000-0000018A0000}"/>
    <cellStyle name="Currency [0] 134" xfId="2570" hidden="1" xr:uid="{00000000-0005-0000-0000-0000028A0000}"/>
    <cellStyle name="Currency [0] 134" xfId="31959" hidden="1" xr:uid="{00000000-0005-0000-0000-0000038A0000}"/>
    <cellStyle name="Currency [0] 1340" xfId="3848" hidden="1" xr:uid="{00000000-0005-0000-0000-0000048A0000}"/>
    <cellStyle name="Currency [0] 1340" xfId="33237" hidden="1" xr:uid="{00000000-0005-0000-0000-0000058A0000}"/>
    <cellStyle name="Currency [0] 13400" xfId="25337" hidden="1" xr:uid="{00000000-0005-0000-0000-0000068A0000}"/>
    <cellStyle name="Currency [0] 13400" xfId="54724" hidden="1" xr:uid="{00000000-0005-0000-0000-0000078A0000}"/>
    <cellStyle name="Currency [0] 13401" xfId="24899" hidden="1" xr:uid="{00000000-0005-0000-0000-0000088A0000}"/>
    <cellStyle name="Currency [0] 13401" xfId="54286" hidden="1" xr:uid="{00000000-0005-0000-0000-0000098A0000}"/>
    <cellStyle name="Currency [0] 13402" xfId="25315" hidden="1" xr:uid="{00000000-0005-0000-0000-00000A8A0000}"/>
    <cellStyle name="Currency [0] 13402" xfId="54702" hidden="1" xr:uid="{00000000-0005-0000-0000-00000B8A0000}"/>
    <cellStyle name="Currency [0] 13403" xfId="25343" hidden="1" xr:uid="{00000000-0005-0000-0000-00000C8A0000}"/>
    <cellStyle name="Currency [0] 13403" xfId="54730" hidden="1" xr:uid="{00000000-0005-0000-0000-00000D8A0000}"/>
    <cellStyle name="Currency [0] 13404" xfId="25345" hidden="1" xr:uid="{00000000-0005-0000-0000-00000E8A0000}"/>
    <cellStyle name="Currency [0] 13404" xfId="54732" hidden="1" xr:uid="{00000000-0005-0000-0000-00000F8A0000}"/>
    <cellStyle name="Currency [0] 13405" xfId="25220" hidden="1" xr:uid="{00000000-0005-0000-0000-0000108A0000}"/>
    <cellStyle name="Currency [0] 13405" xfId="54607" hidden="1" xr:uid="{00000000-0005-0000-0000-0000118A0000}"/>
    <cellStyle name="Currency [0] 13406" xfId="25294" hidden="1" xr:uid="{00000000-0005-0000-0000-0000128A0000}"/>
    <cellStyle name="Currency [0] 13406" xfId="54681" hidden="1" xr:uid="{00000000-0005-0000-0000-0000138A0000}"/>
    <cellStyle name="Currency [0] 13407" xfId="25250" hidden="1" xr:uid="{00000000-0005-0000-0000-0000148A0000}"/>
    <cellStyle name="Currency [0] 13407" xfId="54637" hidden="1" xr:uid="{00000000-0005-0000-0000-0000158A0000}"/>
    <cellStyle name="Currency [0] 13408" xfId="25286" hidden="1" xr:uid="{00000000-0005-0000-0000-0000168A0000}"/>
    <cellStyle name="Currency [0] 13408" xfId="54673" hidden="1" xr:uid="{00000000-0005-0000-0000-0000178A0000}"/>
    <cellStyle name="Currency [0] 13409" xfId="25290" hidden="1" xr:uid="{00000000-0005-0000-0000-0000188A0000}"/>
    <cellStyle name="Currency [0] 13409" xfId="54677" hidden="1" xr:uid="{00000000-0005-0000-0000-0000198A0000}"/>
    <cellStyle name="Currency [0] 1341" xfId="3849" hidden="1" xr:uid="{00000000-0005-0000-0000-00001A8A0000}"/>
    <cellStyle name="Currency [0] 1341" xfId="33238" hidden="1" xr:uid="{00000000-0005-0000-0000-00001B8A0000}"/>
    <cellStyle name="Currency [0] 13410" xfId="25351" hidden="1" xr:uid="{00000000-0005-0000-0000-00001C8A0000}"/>
    <cellStyle name="Currency [0] 13410" xfId="54738" hidden="1" xr:uid="{00000000-0005-0000-0000-00001D8A0000}"/>
    <cellStyle name="Currency [0] 13411" xfId="24934" hidden="1" xr:uid="{00000000-0005-0000-0000-00001E8A0000}"/>
    <cellStyle name="Currency [0] 13411" xfId="54321" hidden="1" xr:uid="{00000000-0005-0000-0000-00001F8A0000}"/>
    <cellStyle name="Currency [0] 13412" xfId="25333" hidden="1" xr:uid="{00000000-0005-0000-0000-0000208A0000}"/>
    <cellStyle name="Currency [0] 13412" xfId="54720" hidden="1" xr:uid="{00000000-0005-0000-0000-0000218A0000}"/>
    <cellStyle name="Currency [0] 13413" xfId="25356" hidden="1" xr:uid="{00000000-0005-0000-0000-0000228A0000}"/>
    <cellStyle name="Currency [0] 13413" xfId="54743" hidden="1" xr:uid="{00000000-0005-0000-0000-0000238A0000}"/>
    <cellStyle name="Currency [0] 13414" xfId="25358" hidden="1" xr:uid="{00000000-0005-0000-0000-0000248A0000}"/>
    <cellStyle name="Currency [0] 13414" xfId="54745" hidden="1" xr:uid="{00000000-0005-0000-0000-0000258A0000}"/>
    <cellStyle name="Currency [0] 13415" xfId="25214" hidden="1" xr:uid="{00000000-0005-0000-0000-0000268A0000}"/>
    <cellStyle name="Currency [0] 13415" xfId="54601" hidden="1" xr:uid="{00000000-0005-0000-0000-0000278A0000}"/>
    <cellStyle name="Currency [0] 13416" xfId="25313" hidden="1" xr:uid="{00000000-0005-0000-0000-0000288A0000}"/>
    <cellStyle name="Currency [0] 13416" xfId="54700" hidden="1" xr:uid="{00000000-0005-0000-0000-0000298A0000}"/>
    <cellStyle name="Currency [0] 13417" xfId="25280" hidden="1" xr:uid="{00000000-0005-0000-0000-00002A8A0000}"/>
    <cellStyle name="Currency [0] 13417" xfId="54667" hidden="1" xr:uid="{00000000-0005-0000-0000-00002B8A0000}"/>
    <cellStyle name="Currency [0] 13418" xfId="25298" hidden="1" xr:uid="{00000000-0005-0000-0000-00002C8A0000}"/>
    <cellStyle name="Currency [0] 13418" xfId="54685" hidden="1" xr:uid="{00000000-0005-0000-0000-00002D8A0000}"/>
    <cellStyle name="Currency [0] 13419" xfId="25295" hidden="1" xr:uid="{00000000-0005-0000-0000-00002E8A0000}"/>
    <cellStyle name="Currency [0] 13419" xfId="54682" hidden="1" xr:uid="{00000000-0005-0000-0000-00002F8A0000}"/>
    <cellStyle name="Currency [0] 1342" xfId="3829" hidden="1" xr:uid="{00000000-0005-0000-0000-0000308A0000}"/>
    <cellStyle name="Currency [0] 1342" xfId="33218" hidden="1" xr:uid="{00000000-0005-0000-0000-0000318A0000}"/>
    <cellStyle name="Currency [0] 13420" xfId="25362" hidden="1" xr:uid="{00000000-0005-0000-0000-0000328A0000}"/>
    <cellStyle name="Currency [0] 13420" xfId="54749" hidden="1" xr:uid="{00000000-0005-0000-0000-0000338A0000}"/>
    <cellStyle name="Currency [0] 13421" xfId="25247" hidden="1" xr:uid="{00000000-0005-0000-0000-0000348A0000}"/>
    <cellStyle name="Currency [0] 13421" xfId="54634" hidden="1" xr:uid="{00000000-0005-0000-0000-0000358A0000}"/>
    <cellStyle name="Currency [0] 13422" xfId="25347" hidden="1" xr:uid="{00000000-0005-0000-0000-0000368A0000}"/>
    <cellStyle name="Currency [0] 13422" xfId="54734" hidden="1" xr:uid="{00000000-0005-0000-0000-0000378A0000}"/>
    <cellStyle name="Currency [0] 13423" xfId="25369" hidden="1" xr:uid="{00000000-0005-0000-0000-0000388A0000}"/>
    <cellStyle name="Currency [0] 13423" xfId="54756" hidden="1" xr:uid="{00000000-0005-0000-0000-0000398A0000}"/>
    <cellStyle name="Currency [0] 13424" xfId="25371" hidden="1" xr:uid="{00000000-0005-0000-0000-00003A8A0000}"/>
    <cellStyle name="Currency [0] 13424" xfId="54758" hidden="1" xr:uid="{00000000-0005-0000-0000-00003B8A0000}"/>
    <cellStyle name="Currency [0] 13425" xfId="25299" hidden="1" xr:uid="{00000000-0005-0000-0000-00003C8A0000}"/>
    <cellStyle name="Currency [0] 13425" xfId="54686" hidden="1" xr:uid="{00000000-0005-0000-0000-00003D8A0000}"/>
    <cellStyle name="Currency [0] 13426" xfId="25331" hidden="1" xr:uid="{00000000-0005-0000-0000-00003E8A0000}"/>
    <cellStyle name="Currency [0] 13426" xfId="54718" hidden="1" xr:uid="{00000000-0005-0000-0000-00003F8A0000}"/>
    <cellStyle name="Currency [0] 13427" xfId="24979" hidden="1" xr:uid="{00000000-0005-0000-0000-0000408A0000}"/>
    <cellStyle name="Currency [0] 13427" xfId="54366" hidden="1" xr:uid="{00000000-0005-0000-0000-0000418A0000}"/>
    <cellStyle name="Currency [0] 13428" xfId="25317" hidden="1" xr:uid="{00000000-0005-0000-0000-0000428A0000}"/>
    <cellStyle name="Currency [0] 13428" xfId="54704" hidden="1" xr:uid="{00000000-0005-0000-0000-0000438A0000}"/>
    <cellStyle name="Currency [0] 13429" xfId="25314" hidden="1" xr:uid="{00000000-0005-0000-0000-0000448A0000}"/>
    <cellStyle name="Currency [0] 13429" xfId="54701" hidden="1" xr:uid="{00000000-0005-0000-0000-0000458A0000}"/>
    <cellStyle name="Currency [0] 1343" xfId="3836" hidden="1" xr:uid="{00000000-0005-0000-0000-0000468A0000}"/>
    <cellStyle name="Currency [0] 1343" xfId="33225" hidden="1" xr:uid="{00000000-0005-0000-0000-0000478A0000}"/>
    <cellStyle name="Currency [0] 13430" xfId="25375" hidden="1" xr:uid="{00000000-0005-0000-0000-0000488A0000}"/>
    <cellStyle name="Currency [0] 13430" xfId="54762" hidden="1" xr:uid="{00000000-0005-0000-0000-0000498A0000}"/>
    <cellStyle name="Currency [0] 13431" xfId="25210" hidden="1" xr:uid="{00000000-0005-0000-0000-00004A8A0000}"/>
    <cellStyle name="Currency [0] 13431" xfId="54597" hidden="1" xr:uid="{00000000-0005-0000-0000-00004B8A0000}"/>
    <cellStyle name="Currency [0] 13432" xfId="25359" hidden="1" xr:uid="{00000000-0005-0000-0000-00004C8A0000}"/>
    <cellStyle name="Currency [0] 13432" xfId="54746" hidden="1" xr:uid="{00000000-0005-0000-0000-00004D8A0000}"/>
    <cellStyle name="Currency [0] 13433" xfId="25379" hidden="1" xr:uid="{00000000-0005-0000-0000-00004E8A0000}"/>
    <cellStyle name="Currency [0] 13433" xfId="54766" hidden="1" xr:uid="{00000000-0005-0000-0000-00004F8A0000}"/>
    <cellStyle name="Currency [0] 13434" xfId="25381" hidden="1" xr:uid="{00000000-0005-0000-0000-0000508A0000}"/>
    <cellStyle name="Currency [0] 13434" xfId="54768" hidden="1" xr:uid="{00000000-0005-0000-0000-0000518A0000}"/>
    <cellStyle name="Currency [0] 13435" xfId="25318" hidden="1" xr:uid="{00000000-0005-0000-0000-0000528A0000}"/>
    <cellStyle name="Currency [0] 13435" xfId="54705" hidden="1" xr:uid="{00000000-0005-0000-0000-0000538A0000}"/>
    <cellStyle name="Currency [0] 13436" xfId="25346" hidden="1" xr:uid="{00000000-0005-0000-0000-0000548A0000}"/>
    <cellStyle name="Currency [0] 13436" xfId="54733" hidden="1" xr:uid="{00000000-0005-0000-0000-0000558A0000}"/>
    <cellStyle name="Currency [0] 13437" xfId="25306" hidden="1" xr:uid="{00000000-0005-0000-0000-0000568A0000}"/>
    <cellStyle name="Currency [0] 13437" xfId="54693" hidden="1" xr:uid="{00000000-0005-0000-0000-0000578A0000}"/>
    <cellStyle name="Currency [0] 13438" xfId="25335" hidden="1" xr:uid="{00000000-0005-0000-0000-0000588A0000}"/>
    <cellStyle name="Currency [0] 13438" xfId="54722" hidden="1" xr:uid="{00000000-0005-0000-0000-0000598A0000}"/>
    <cellStyle name="Currency [0] 13439" xfId="25332" hidden="1" xr:uid="{00000000-0005-0000-0000-00005A8A0000}"/>
    <cellStyle name="Currency [0] 13439" xfId="54719" hidden="1" xr:uid="{00000000-0005-0000-0000-00005B8A0000}"/>
    <cellStyle name="Currency [0] 1344" xfId="3840" hidden="1" xr:uid="{00000000-0005-0000-0000-00005C8A0000}"/>
    <cellStyle name="Currency [0] 1344" xfId="33229" hidden="1" xr:uid="{00000000-0005-0000-0000-00005D8A0000}"/>
    <cellStyle name="Currency [0] 13440" xfId="25385" hidden="1" xr:uid="{00000000-0005-0000-0000-00005E8A0000}"/>
    <cellStyle name="Currency [0] 13440" xfId="54772" hidden="1" xr:uid="{00000000-0005-0000-0000-00005F8A0000}"/>
    <cellStyle name="Currency [0] 13441" xfId="25213" hidden="1" xr:uid="{00000000-0005-0000-0000-0000608A0000}"/>
    <cellStyle name="Currency [0] 13441" xfId="54600" hidden="1" xr:uid="{00000000-0005-0000-0000-0000618A0000}"/>
    <cellStyle name="Currency [0] 13442" xfId="25372" hidden="1" xr:uid="{00000000-0005-0000-0000-0000628A0000}"/>
    <cellStyle name="Currency [0] 13442" xfId="54759" hidden="1" xr:uid="{00000000-0005-0000-0000-0000638A0000}"/>
    <cellStyle name="Currency [0] 13443" xfId="25389" hidden="1" xr:uid="{00000000-0005-0000-0000-0000648A0000}"/>
    <cellStyle name="Currency [0] 13443" xfId="54776" hidden="1" xr:uid="{00000000-0005-0000-0000-0000658A0000}"/>
    <cellStyle name="Currency [0] 13444" xfId="25391" hidden="1" xr:uid="{00000000-0005-0000-0000-0000668A0000}"/>
    <cellStyle name="Currency [0] 13444" xfId="54778" hidden="1" xr:uid="{00000000-0005-0000-0000-0000678A0000}"/>
    <cellStyle name="Currency [0] 13445" xfId="25272" hidden="1" xr:uid="{00000000-0005-0000-0000-0000688A0000}"/>
    <cellStyle name="Currency [0] 13445" xfId="54659" hidden="1" xr:uid="{00000000-0005-0000-0000-0000698A0000}"/>
    <cellStyle name="Currency [0] 13446" xfId="25308" hidden="1" xr:uid="{00000000-0005-0000-0000-00006A8A0000}"/>
    <cellStyle name="Currency [0] 13446" xfId="54695" hidden="1" xr:uid="{00000000-0005-0000-0000-00006B8A0000}"/>
    <cellStyle name="Currency [0] 13447" xfId="25377" hidden="1" xr:uid="{00000000-0005-0000-0000-00006C8A0000}"/>
    <cellStyle name="Currency [0] 13447" xfId="54764" hidden="1" xr:uid="{00000000-0005-0000-0000-00006D8A0000}"/>
    <cellStyle name="Currency [0] 13448" xfId="25365" hidden="1" xr:uid="{00000000-0005-0000-0000-00006E8A0000}"/>
    <cellStyle name="Currency [0] 13448" xfId="54752" hidden="1" xr:uid="{00000000-0005-0000-0000-00006F8A0000}"/>
    <cellStyle name="Currency [0] 13449" xfId="25382" hidden="1" xr:uid="{00000000-0005-0000-0000-0000708A0000}"/>
    <cellStyle name="Currency [0] 13449" xfId="54769" hidden="1" xr:uid="{00000000-0005-0000-0000-0000718A0000}"/>
    <cellStyle name="Currency [0] 1345" xfId="3835" hidden="1" xr:uid="{00000000-0005-0000-0000-0000728A0000}"/>
    <cellStyle name="Currency [0] 1345" xfId="33224" hidden="1" xr:uid="{00000000-0005-0000-0000-0000738A0000}"/>
    <cellStyle name="Currency [0] 13450" xfId="25393" hidden="1" xr:uid="{00000000-0005-0000-0000-0000748A0000}"/>
    <cellStyle name="Currency [0] 13450" xfId="54780" hidden="1" xr:uid="{00000000-0005-0000-0000-0000758A0000}"/>
    <cellStyle name="Currency [0] 13451" xfId="25241" hidden="1" xr:uid="{00000000-0005-0000-0000-0000768A0000}"/>
    <cellStyle name="Currency [0] 13451" xfId="54628" hidden="1" xr:uid="{00000000-0005-0000-0000-0000778A0000}"/>
    <cellStyle name="Currency [0] 13452" xfId="25305" hidden="1" xr:uid="{00000000-0005-0000-0000-0000788A0000}"/>
    <cellStyle name="Currency [0] 13452" xfId="54692" hidden="1" xr:uid="{00000000-0005-0000-0000-0000798A0000}"/>
    <cellStyle name="Currency [0] 13453" xfId="25397" hidden="1" xr:uid="{00000000-0005-0000-0000-00007A8A0000}"/>
    <cellStyle name="Currency [0] 13453" xfId="54784" hidden="1" xr:uid="{00000000-0005-0000-0000-00007B8A0000}"/>
    <cellStyle name="Currency [0] 13454" xfId="25399" hidden="1" xr:uid="{00000000-0005-0000-0000-00007C8A0000}"/>
    <cellStyle name="Currency [0] 13454" xfId="54786" hidden="1" xr:uid="{00000000-0005-0000-0000-00007D8A0000}"/>
    <cellStyle name="Currency [0] 13455" xfId="25354" hidden="1" xr:uid="{00000000-0005-0000-0000-00007E8A0000}"/>
    <cellStyle name="Currency [0] 13455" xfId="54741" hidden="1" xr:uid="{00000000-0005-0000-0000-00007F8A0000}"/>
    <cellStyle name="Currency [0] 13456" xfId="25366" hidden="1" xr:uid="{00000000-0005-0000-0000-0000808A0000}"/>
    <cellStyle name="Currency [0] 13456" xfId="54753" hidden="1" xr:uid="{00000000-0005-0000-0000-0000818A0000}"/>
    <cellStyle name="Currency [0] 13457" xfId="25394" hidden="1" xr:uid="{00000000-0005-0000-0000-0000828A0000}"/>
    <cellStyle name="Currency [0] 13457" xfId="54781" hidden="1" xr:uid="{00000000-0005-0000-0000-0000838A0000}"/>
    <cellStyle name="Currency [0] 13458" xfId="25367" hidden="1" xr:uid="{00000000-0005-0000-0000-0000848A0000}"/>
    <cellStyle name="Currency [0] 13458" xfId="54754" hidden="1" xr:uid="{00000000-0005-0000-0000-0000858A0000}"/>
    <cellStyle name="Currency [0] 13459" xfId="25400" hidden="1" xr:uid="{00000000-0005-0000-0000-0000868A0000}"/>
    <cellStyle name="Currency [0] 13459" xfId="54787" hidden="1" xr:uid="{00000000-0005-0000-0000-0000878A0000}"/>
    <cellStyle name="Currency [0] 1346" xfId="3858" hidden="1" xr:uid="{00000000-0005-0000-0000-0000888A0000}"/>
    <cellStyle name="Currency [0] 1346" xfId="33247" hidden="1" xr:uid="{00000000-0005-0000-0000-0000898A0000}"/>
    <cellStyle name="Currency [0] 13460" xfId="25402" hidden="1" xr:uid="{00000000-0005-0000-0000-00008A8A0000}"/>
    <cellStyle name="Currency [0] 13460" xfId="54789" hidden="1" xr:uid="{00000000-0005-0000-0000-00008B8A0000}"/>
    <cellStyle name="Currency [0] 13461" xfId="25395" hidden="1" xr:uid="{00000000-0005-0000-0000-00008C8A0000}"/>
    <cellStyle name="Currency [0] 13461" xfId="54782" hidden="1" xr:uid="{00000000-0005-0000-0000-00008D8A0000}"/>
    <cellStyle name="Currency [0] 13462" xfId="25341" hidden="1" xr:uid="{00000000-0005-0000-0000-00008E8A0000}"/>
    <cellStyle name="Currency [0] 13462" xfId="54728" hidden="1" xr:uid="{00000000-0005-0000-0000-00008F8A0000}"/>
    <cellStyle name="Currency [0] 13463" xfId="25404" hidden="1" xr:uid="{00000000-0005-0000-0000-0000908A0000}"/>
    <cellStyle name="Currency [0] 13463" xfId="54791" hidden="1" xr:uid="{00000000-0005-0000-0000-0000918A0000}"/>
    <cellStyle name="Currency [0] 13464" xfId="25406" hidden="1" xr:uid="{00000000-0005-0000-0000-0000928A0000}"/>
    <cellStyle name="Currency [0] 13464" xfId="54793" hidden="1" xr:uid="{00000000-0005-0000-0000-0000938A0000}"/>
    <cellStyle name="Currency [0] 13465" xfId="24918" hidden="1" xr:uid="{00000000-0005-0000-0000-0000948A0000}"/>
    <cellStyle name="Currency [0] 13465" xfId="54305" hidden="1" xr:uid="{00000000-0005-0000-0000-0000958A0000}"/>
    <cellStyle name="Currency [0] 13466" xfId="24896" hidden="1" xr:uid="{00000000-0005-0000-0000-0000968A0000}"/>
    <cellStyle name="Currency [0] 13466" xfId="54283" hidden="1" xr:uid="{00000000-0005-0000-0000-0000978A0000}"/>
    <cellStyle name="Currency [0] 13467" xfId="25412" hidden="1" xr:uid="{00000000-0005-0000-0000-0000988A0000}"/>
    <cellStyle name="Currency [0] 13467" xfId="54799" hidden="1" xr:uid="{00000000-0005-0000-0000-0000998A0000}"/>
    <cellStyle name="Currency [0] 13468" xfId="25418" hidden="1" xr:uid="{00000000-0005-0000-0000-00009A8A0000}"/>
    <cellStyle name="Currency [0] 13468" xfId="54805" hidden="1" xr:uid="{00000000-0005-0000-0000-00009B8A0000}"/>
    <cellStyle name="Currency [0] 13469" xfId="25420" hidden="1" xr:uid="{00000000-0005-0000-0000-00009C8A0000}"/>
    <cellStyle name="Currency [0] 13469" xfId="54807" hidden="1" xr:uid="{00000000-0005-0000-0000-00009D8A0000}"/>
    <cellStyle name="Currency [0] 1347" xfId="3864" hidden="1" xr:uid="{00000000-0005-0000-0000-00009E8A0000}"/>
    <cellStyle name="Currency [0] 1347" xfId="33253" hidden="1" xr:uid="{00000000-0005-0000-0000-00009F8A0000}"/>
    <cellStyle name="Currency [0] 13470" xfId="24913" hidden="1" xr:uid="{00000000-0005-0000-0000-0000A08A0000}"/>
    <cellStyle name="Currency [0] 13470" xfId="54300" hidden="1" xr:uid="{00000000-0005-0000-0000-0000A18A0000}"/>
    <cellStyle name="Currency [0] 13471" xfId="25414" hidden="1" xr:uid="{00000000-0005-0000-0000-0000A28A0000}"/>
    <cellStyle name="Currency [0] 13471" xfId="54801" hidden="1" xr:uid="{00000000-0005-0000-0000-0000A38A0000}"/>
    <cellStyle name="Currency [0] 13472" xfId="25422" hidden="1" xr:uid="{00000000-0005-0000-0000-0000A48A0000}"/>
    <cellStyle name="Currency [0] 13472" xfId="54809" hidden="1" xr:uid="{00000000-0005-0000-0000-0000A58A0000}"/>
    <cellStyle name="Currency [0] 13473" xfId="25424" hidden="1" xr:uid="{00000000-0005-0000-0000-0000A68A0000}"/>
    <cellStyle name="Currency [0] 13473" xfId="54811" hidden="1" xr:uid="{00000000-0005-0000-0000-0000A78A0000}"/>
    <cellStyle name="Currency [0] 13474" xfId="25413" hidden="1" xr:uid="{00000000-0005-0000-0000-0000A88A0000}"/>
    <cellStyle name="Currency [0] 13474" xfId="54800" hidden="1" xr:uid="{00000000-0005-0000-0000-0000A98A0000}"/>
    <cellStyle name="Currency [0] 13475" xfId="24919" hidden="1" xr:uid="{00000000-0005-0000-0000-0000AA8A0000}"/>
    <cellStyle name="Currency [0] 13475" xfId="54306" hidden="1" xr:uid="{00000000-0005-0000-0000-0000AB8A0000}"/>
    <cellStyle name="Currency [0] 13476" xfId="25435" hidden="1" xr:uid="{00000000-0005-0000-0000-0000AC8A0000}"/>
    <cellStyle name="Currency [0] 13476" xfId="54822" hidden="1" xr:uid="{00000000-0005-0000-0000-0000AD8A0000}"/>
    <cellStyle name="Currency [0] 13477" xfId="25444" hidden="1" xr:uid="{00000000-0005-0000-0000-0000AE8A0000}"/>
    <cellStyle name="Currency [0] 13477" xfId="54831" hidden="1" xr:uid="{00000000-0005-0000-0000-0000AF8A0000}"/>
    <cellStyle name="Currency [0] 13478" xfId="25455" hidden="1" xr:uid="{00000000-0005-0000-0000-0000B08A0000}"/>
    <cellStyle name="Currency [0] 13478" xfId="54842" hidden="1" xr:uid="{00000000-0005-0000-0000-0000B18A0000}"/>
    <cellStyle name="Currency [0] 13479" xfId="25461" hidden="1" xr:uid="{00000000-0005-0000-0000-0000B28A0000}"/>
    <cellStyle name="Currency [0] 13479" xfId="54848" hidden="1" xr:uid="{00000000-0005-0000-0000-0000B38A0000}"/>
    <cellStyle name="Currency [0] 1348" xfId="3826" hidden="1" xr:uid="{00000000-0005-0000-0000-0000B48A0000}"/>
    <cellStyle name="Currency [0] 1348" xfId="33215" hidden="1" xr:uid="{00000000-0005-0000-0000-0000B58A0000}"/>
    <cellStyle name="Currency [0] 13480" xfId="25433" hidden="1" xr:uid="{00000000-0005-0000-0000-0000B68A0000}"/>
    <cellStyle name="Currency [0] 13480" xfId="54820" hidden="1" xr:uid="{00000000-0005-0000-0000-0000B78A0000}"/>
    <cellStyle name="Currency [0] 13481" xfId="25451" hidden="1" xr:uid="{00000000-0005-0000-0000-0000B88A0000}"/>
    <cellStyle name="Currency [0] 13481" xfId="54838" hidden="1" xr:uid="{00000000-0005-0000-0000-0000B98A0000}"/>
    <cellStyle name="Currency [0] 13482" xfId="25473" hidden="1" xr:uid="{00000000-0005-0000-0000-0000BA8A0000}"/>
    <cellStyle name="Currency [0] 13482" xfId="54860" hidden="1" xr:uid="{00000000-0005-0000-0000-0000BB8A0000}"/>
    <cellStyle name="Currency [0] 13483" xfId="25475" hidden="1" xr:uid="{00000000-0005-0000-0000-0000BC8A0000}"/>
    <cellStyle name="Currency [0] 13483" xfId="54862" hidden="1" xr:uid="{00000000-0005-0000-0000-0000BD8A0000}"/>
    <cellStyle name="Currency [0] 13484" xfId="25409" hidden="1" xr:uid="{00000000-0005-0000-0000-0000BE8A0000}"/>
    <cellStyle name="Currency [0] 13484" xfId="54796" hidden="1" xr:uid="{00000000-0005-0000-0000-0000BF8A0000}"/>
    <cellStyle name="Currency [0] 13485" xfId="24923" hidden="1" xr:uid="{00000000-0005-0000-0000-0000C08A0000}"/>
    <cellStyle name="Currency [0] 13485" xfId="54310" hidden="1" xr:uid="{00000000-0005-0000-0000-0000C18A0000}"/>
    <cellStyle name="Currency [0] 13486" xfId="25447" hidden="1" xr:uid="{00000000-0005-0000-0000-0000C28A0000}"/>
    <cellStyle name="Currency [0] 13486" xfId="54834" hidden="1" xr:uid="{00000000-0005-0000-0000-0000C38A0000}"/>
    <cellStyle name="Currency [0] 13487" xfId="24939" hidden="1" xr:uid="{00000000-0005-0000-0000-0000C48A0000}"/>
    <cellStyle name="Currency [0] 13487" xfId="54326" hidden="1" xr:uid="{00000000-0005-0000-0000-0000C58A0000}"/>
    <cellStyle name="Currency [0] 13488" xfId="25436" hidden="1" xr:uid="{00000000-0005-0000-0000-0000C68A0000}"/>
    <cellStyle name="Currency [0] 13488" xfId="54823" hidden="1" xr:uid="{00000000-0005-0000-0000-0000C78A0000}"/>
    <cellStyle name="Currency [0] 13489" xfId="25480" hidden="1" xr:uid="{00000000-0005-0000-0000-0000C88A0000}"/>
    <cellStyle name="Currency [0] 13489" xfId="54867" hidden="1" xr:uid="{00000000-0005-0000-0000-0000C98A0000}"/>
    <cellStyle name="Currency [0] 1349" xfId="3856" hidden="1" xr:uid="{00000000-0005-0000-0000-0000CA8A0000}"/>
    <cellStyle name="Currency [0] 1349" xfId="33245" hidden="1" xr:uid="{00000000-0005-0000-0000-0000CB8A0000}"/>
    <cellStyle name="Currency [0] 13490" xfId="25448" hidden="1" xr:uid="{00000000-0005-0000-0000-0000CC8A0000}"/>
    <cellStyle name="Currency [0] 13490" xfId="54835" hidden="1" xr:uid="{00000000-0005-0000-0000-0000CD8A0000}"/>
    <cellStyle name="Currency [0] 13491" xfId="25456" hidden="1" xr:uid="{00000000-0005-0000-0000-0000CE8A0000}"/>
    <cellStyle name="Currency [0] 13491" xfId="54843" hidden="1" xr:uid="{00000000-0005-0000-0000-0000CF8A0000}"/>
    <cellStyle name="Currency [0] 13492" xfId="25492" hidden="1" xr:uid="{00000000-0005-0000-0000-0000D08A0000}"/>
    <cellStyle name="Currency [0] 13492" xfId="54879" hidden="1" xr:uid="{00000000-0005-0000-0000-0000D18A0000}"/>
    <cellStyle name="Currency [0] 13493" xfId="25494" hidden="1" xr:uid="{00000000-0005-0000-0000-0000D28A0000}"/>
    <cellStyle name="Currency [0] 13493" xfId="54881" hidden="1" xr:uid="{00000000-0005-0000-0000-0000D38A0000}"/>
    <cellStyle name="Currency [0] 13494" xfId="25450" hidden="1" xr:uid="{00000000-0005-0000-0000-0000D48A0000}"/>
    <cellStyle name="Currency [0] 13494" xfId="54837" hidden="1" xr:uid="{00000000-0005-0000-0000-0000D58A0000}"/>
    <cellStyle name="Currency [0] 13495" xfId="25463" hidden="1" xr:uid="{00000000-0005-0000-0000-0000D68A0000}"/>
    <cellStyle name="Currency [0] 13495" xfId="54850" hidden="1" xr:uid="{00000000-0005-0000-0000-0000D78A0000}"/>
    <cellStyle name="Currency [0] 13496" xfId="25468" hidden="1" xr:uid="{00000000-0005-0000-0000-0000D88A0000}"/>
    <cellStyle name="Currency [0] 13496" xfId="54855" hidden="1" xr:uid="{00000000-0005-0000-0000-0000D98A0000}"/>
    <cellStyle name="Currency [0] 13497" xfId="25462" hidden="1" xr:uid="{00000000-0005-0000-0000-0000DA8A0000}"/>
    <cellStyle name="Currency [0] 13497" xfId="54849" hidden="1" xr:uid="{00000000-0005-0000-0000-0000DB8A0000}"/>
    <cellStyle name="Currency [0] 13498" xfId="25510" hidden="1" xr:uid="{00000000-0005-0000-0000-0000DC8A0000}"/>
    <cellStyle name="Currency [0] 13498" xfId="54897" hidden="1" xr:uid="{00000000-0005-0000-0000-0000DD8A0000}"/>
    <cellStyle name="Currency [0] 13499" xfId="25518" hidden="1" xr:uid="{00000000-0005-0000-0000-0000DE8A0000}"/>
    <cellStyle name="Currency [0] 13499" xfId="54905" hidden="1" xr:uid="{00000000-0005-0000-0000-0000DF8A0000}"/>
    <cellStyle name="Currency [0] 135" xfId="2573" hidden="1" xr:uid="{00000000-0005-0000-0000-0000E08A0000}"/>
    <cellStyle name="Currency [0] 135" xfId="31962" hidden="1" xr:uid="{00000000-0005-0000-0000-0000E18A0000}"/>
    <cellStyle name="Currency [0] 1350" xfId="3868" hidden="1" xr:uid="{00000000-0005-0000-0000-0000E28A0000}"/>
    <cellStyle name="Currency [0] 1350" xfId="33257" hidden="1" xr:uid="{00000000-0005-0000-0000-0000E38A0000}"/>
    <cellStyle name="Currency [0] 13500" xfId="25446" hidden="1" xr:uid="{00000000-0005-0000-0000-0000E48A0000}"/>
    <cellStyle name="Currency [0] 13500" xfId="54833" hidden="1" xr:uid="{00000000-0005-0000-0000-0000E58A0000}"/>
    <cellStyle name="Currency [0] 13501" xfId="25504" hidden="1" xr:uid="{00000000-0005-0000-0000-0000E68A0000}"/>
    <cellStyle name="Currency [0] 13501" xfId="54891" hidden="1" xr:uid="{00000000-0005-0000-0000-0000E78A0000}"/>
    <cellStyle name="Currency [0] 13502" xfId="25527" hidden="1" xr:uid="{00000000-0005-0000-0000-0000E88A0000}"/>
    <cellStyle name="Currency [0] 13502" xfId="54914" hidden="1" xr:uid="{00000000-0005-0000-0000-0000E98A0000}"/>
    <cellStyle name="Currency [0] 13503" xfId="25529" hidden="1" xr:uid="{00000000-0005-0000-0000-0000EA8A0000}"/>
    <cellStyle name="Currency [0] 13503" xfId="54916" hidden="1" xr:uid="{00000000-0005-0000-0000-0000EB8A0000}"/>
    <cellStyle name="Currency [0] 13504" xfId="25429" hidden="1" xr:uid="{00000000-0005-0000-0000-0000EC8A0000}"/>
    <cellStyle name="Currency [0] 13504" xfId="54816" hidden="1" xr:uid="{00000000-0005-0000-0000-0000ED8A0000}"/>
    <cellStyle name="Currency [0] 13505" xfId="25439" hidden="1" xr:uid="{00000000-0005-0000-0000-0000EE8A0000}"/>
    <cellStyle name="Currency [0] 13505" xfId="54826" hidden="1" xr:uid="{00000000-0005-0000-0000-0000EF8A0000}"/>
    <cellStyle name="Currency [0] 13506" xfId="25501" hidden="1" xr:uid="{00000000-0005-0000-0000-0000F08A0000}"/>
    <cellStyle name="Currency [0] 13506" xfId="54888" hidden="1" xr:uid="{00000000-0005-0000-0000-0000F18A0000}"/>
    <cellStyle name="Currency [0] 13507" xfId="25466" hidden="1" xr:uid="{00000000-0005-0000-0000-0000F28A0000}"/>
    <cellStyle name="Currency [0] 13507" xfId="54853" hidden="1" xr:uid="{00000000-0005-0000-0000-0000F38A0000}"/>
    <cellStyle name="Currency [0] 13508" xfId="25416" hidden="1" xr:uid="{00000000-0005-0000-0000-0000F48A0000}"/>
    <cellStyle name="Currency [0] 13508" xfId="54803" hidden="1" xr:uid="{00000000-0005-0000-0000-0000F58A0000}"/>
    <cellStyle name="Currency [0] 13509" xfId="25537" hidden="1" xr:uid="{00000000-0005-0000-0000-0000F68A0000}"/>
    <cellStyle name="Currency [0] 13509" xfId="54924" hidden="1" xr:uid="{00000000-0005-0000-0000-0000F78A0000}"/>
    <cellStyle name="Currency [0] 1351" xfId="3869" hidden="1" xr:uid="{00000000-0005-0000-0000-0000F88A0000}"/>
    <cellStyle name="Currency [0] 1351" xfId="33258" hidden="1" xr:uid="{00000000-0005-0000-0000-0000F98A0000}"/>
    <cellStyle name="Currency [0] 13510" xfId="25502" hidden="1" xr:uid="{00000000-0005-0000-0000-0000FA8A0000}"/>
    <cellStyle name="Currency [0] 13510" xfId="54889" hidden="1" xr:uid="{00000000-0005-0000-0000-0000FB8A0000}"/>
    <cellStyle name="Currency [0] 13511" xfId="25513" hidden="1" xr:uid="{00000000-0005-0000-0000-0000FC8A0000}"/>
    <cellStyle name="Currency [0] 13511" xfId="54900" hidden="1" xr:uid="{00000000-0005-0000-0000-0000FD8A0000}"/>
    <cellStyle name="Currency [0] 13512" xfId="25545" hidden="1" xr:uid="{00000000-0005-0000-0000-0000FE8A0000}"/>
    <cellStyle name="Currency [0] 13512" xfId="54932" hidden="1" xr:uid="{00000000-0005-0000-0000-0000FF8A0000}"/>
    <cellStyle name="Currency [0] 13513" xfId="25547" hidden="1" xr:uid="{00000000-0005-0000-0000-0000008B0000}"/>
    <cellStyle name="Currency [0] 13513" xfId="54934" hidden="1" xr:uid="{00000000-0005-0000-0000-0000018B0000}"/>
    <cellStyle name="Currency [0] 13514" xfId="25499" hidden="1" xr:uid="{00000000-0005-0000-0000-0000028B0000}"/>
    <cellStyle name="Currency [0] 13514" xfId="54886" hidden="1" xr:uid="{00000000-0005-0000-0000-0000038B0000}"/>
    <cellStyle name="Currency [0] 13515" xfId="25498" hidden="1" xr:uid="{00000000-0005-0000-0000-0000048B0000}"/>
    <cellStyle name="Currency [0] 13515" xfId="54885" hidden="1" xr:uid="{00000000-0005-0000-0000-0000058B0000}"/>
    <cellStyle name="Currency [0] 13516" xfId="25488" hidden="1" xr:uid="{00000000-0005-0000-0000-0000068B0000}"/>
    <cellStyle name="Currency [0] 13516" xfId="54875" hidden="1" xr:uid="{00000000-0005-0000-0000-0000078B0000}"/>
    <cellStyle name="Currency [0] 13517" xfId="25484" hidden="1" xr:uid="{00000000-0005-0000-0000-0000088B0000}"/>
    <cellStyle name="Currency [0] 13517" xfId="54871" hidden="1" xr:uid="{00000000-0005-0000-0000-0000098B0000}"/>
    <cellStyle name="Currency [0] 13518" xfId="25486" hidden="1" xr:uid="{00000000-0005-0000-0000-00000A8B0000}"/>
    <cellStyle name="Currency [0] 13518" xfId="54873" hidden="1" xr:uid="{00000000-0005-0000-0000-00000B8B0000}"/>
    <cellStyle name="Currency [0] 13519" xfId="25554" hidden="1" xr:uid="{00000000-0005-0000-0000-00000C8B0000}"/>
    <cellStyle name="Currency [0] 13519" xfId="54941" hidden="1" xr:uid="{00000000-0005-0000-0000-00000D8B0000}"/>
    <cellStyle name="Currency [0] 1352" xfId="3817" hidden="1" xr:uid="{00000000-0005-0000-0000-00000E8B0000}"/>
    <cellStyle name="Currency [0] 1352" xfId="33206" hidden="1" xr:uid="{00000000-0005-0000-0000-00000F8B0000}"/>
    <cellStyle name="Currency [0] 13520" xfId="24925" hidden="1" xr:uid="{00000000-0005-0000-0000-0000108B0000}"/>
    <cellStyle name="Currency [0] 13520" xfId="54312" hidden="1" xr:uid="{00000000-0005-0000-0000-0000118B0000}"/>
    <cellStyle name="Currency [0] 13521" xfId="25532" hidden="1" xr:uid="{00000000-0005-0000-0000-0000128B0000}"/>
    <cellStyle name="Currency [0] 13521" xfId="54919" hidden="1" xr:uid="{00000000-0005-0000-0000-0000138B0000}"/>
    <cellStyle name="Currency [0] 13522" xfId="25560" hidden="1" xr:uid="{00000000-0005-0000-0000-0000148B0000}"/>
    <cellStyle name="Currency [0] 13522" xfId="54947" hidden="1" xr:uid="{00000000-0005-0000-0000-0000158B0000}"/>
    <cellStyle name="Currency [0] 13523" xfId="25562" hidden="1" xr:uid="{00000000-0005-0000-0000-0000168B0000}"/>
    <cellStyle name="Currency [0] 13523" xfId="54949" hidden="1" xr:uid="{00000000-0005-0000-0000-0000178B0000}"/>
    <cellStyle name="Currency [0] 13524" xfId="25437" hidden="1" xr:uid="{00000000-0005-0000-0000-0000188B0000}"/>
    <cellStyle name="Currency [0] 13524" xfId="54824" hidden="1" xr:uid="{00000000-0005-0000-0000-0000198B0000}"/>
    <cellStyle name="Currency [0] 13525" xfId="25511" hidden="1" xr:uid="{00000000-0005-0000-0000-00001A8B0000}"/>
    <cellStyle name="Currency [0] 13525" xfId="54898" hidden="1" xr:uid="{00000000-0005-0000-0000-00001B8B0000}"/>
    <cellStyle name="Currency [0] 13526" xfId="25467" hidden="1" xr:uid="{00000000-0005-0000-0000-00001C8B0000}"/>
    <cellStyle name="Currency [0] 13526" xfId="54854" hidden="1" xr:uid="{00000000-0005-0000-0000-00001D8B0000}"/>
    <cellStyle name="Currency [0] 13527" xfId="25503" hidden="1" xr:uid="{00000000-0005-0000-0000-00001E8B0000}"/>
    <cellStyle name="Currency [0] 13527" xfId="54890" hidden="1" xr:uid="{00000000-0005-0000-0000-00001F8B0000}"/>
    <cellStyle name="Currency [0] 13528" xfId="25507" hidden="1" xr:uid="{00000000-0005-0000-0000-0000208B0000}"/>
    <cellStyle name="Currency [0] 13528" xfId="54894" hidden="1" xr:uid="{00000000-0005-0000-0000-0000218B0000}"/>
    <cellStyle name="Currency [0] 13529" xfId="25568" hidden="1" xr:uid="{00000000-0005-0000-0000-0000228B0000}"/>
    <cellStyle name="Currency [0] 13529" xfId="54955" hidden="1" xr:uid="{00000000-0005-0000-0000-0000238B0000}"/>
    <cellStyle name="Currency [0] 1353" xfId="3824" hidden="1" xr:uid="{00000000-0005-0000-0000-0000248B0000}"/>
    <cellStyle name="Currency [0] 1353" xfId="33213" hidden="1" xr:uid="{00000000-0005-0000-0000-0000258B0000}"/>
    <cellStyle name="Currency [0] 13530" xfId="24912" hidden="1" xr:uid="{00000000-0005-0000-0000-0000268B0000}"/>
    <cellStyle name="Currency [0] 13530" xfId="54299" hidden="1" xr:uid="{00000000-0005-0000-0000-0000278B0000}"/>
    <cellStyle name="Currency [0] 13531" xfId="25550" hidden="1" xr:uid="{00000000-0005-0000-0000-0000288B0000}"/>
    <cellStyle name="Currency [0] 13531" xfId="54937" hidden="1" xr:uid="{00000000-0005-0000-0000-0000298B0000}"/>
    <cellStyle name="Currency [0] 13532" xfId="25573" hidden="1" xr:uid="{00000000-0005-0000-0000-00002A8B0000}"/>
    <cellStyle name="Currency [0] 13532" xfId="54960" hidden="1" xr:uid="{00000000-0005-0000-0000-00002B8B0000}"/>
    <cellStyle name="Currency [0] 13533" xfId="25575" hidden="1" xr:uid="{00000000-0005-0000-0000-00002C8B0000}"/>
    <cellStyle name="Currency [0] 13533" xfId="54962" hidden="1" xr:uid="{00000000-0005-0000-0000-00002D8B0000}"/>
    <cellStyle name="Currency [0] 13534" xfId="25431" hidden="1" xr:uid="{00000000-0005-0000-0000-00002E8B0000}"/>
    <cellStyle name="Currency [0] 13534" xfId="54818" hidden="1" xr:uid="{00000000-0005-0000-0000-00002F8B0000}"/>
    <cellStyle name="Currency [0] 13535" xfId="25530" hidden="1" xr:uid="{00000000-0005-0000-0000-0000308B0000}"/>
    <cellStyle name="Currency [0] 13535" xfId="54917" hidden="1" xr:uid="{00000000-0005-0000-0000-0000318B0000}"/>
    <cellStyle name="Currency [0] 13536" xfId="25497" hidden="1" xr:uid="{00000000-0005-0000-0000-0000328B0000}"/>
    <cellStyle name="Currency [0] 13536" xfId="54884" hidden="1" xr:uid="{00000000-0005-0000-0000-0000338B0000}"/>
    <cellStyle name="Currency [0] 13537" xfId="25515" hidden="1" xr:uid="{00000000-0005-0000-0000-0000348B0000}"/>
    <cellStyle name="Currency [0] 13537" xfId="54902" hidden="1" xr:uid="{00000000-0005-0000-0000-0000358B0000}"/>
    <cellStyle name="Currency [0] 13538" xfId="25512" hidden="1" xr:uid="{00000000-0005-0000-0000-0000368B0000}"/>
    <cellStyle name="Currency [0] 13538" xfId="54899" hidden="1" xr:uid="{00000000-0005-0000-0000-0000378B0000}"/>
    <cellStyle name="Currency [0] 13539" xfId="25579" hidden="1" xr:uid="{00000000-0005-0000-0000-0000388B0000}"/>
    <cellStyle name="Currency [0] 13539" xfId="54966" hidden="1" xr:uid="{00000000-0005-0000-0000-0000398B0000}"/>
    <cellStyle name="Currency [0] 1354" xfId="3853" hidden="1" xr:uid="{00000000-0005-0000-0000-00003A8B0000}"/>
    <cellStyle name="Currency [0] 1354" xfId="33242" hidden="1" xr:uid="{00000000-0005-0000-0000-00003B8B0000}"/>
    <cellStyle name="Currency [0] 13540" xfId="25464" hidden="1" xr:uid="{00000000-0005-0000-0000-00003C8B0000}"/>
    <cellStyle name="Currency [0] 13540" xfId="54851" hidden="1" xr:uid="{00000000-0005-0000-0000-00003D8B0000}"/>
    <cellStyle name="Currency [0] 13541" xfId="25564" hidden="1" xr:uid="{00000000-0005-0000-0000-00003E8B0000}"/>
    <cellStyle name="Currency [0] 13541" xfId="54951" hidden="1" xr:uid="{00000000-0005-0000-0000-00003F8B0000}"/>
    <cellStyle name="Currency [0] 13542" xfId="25586" hidden="1" xr:uid="{00000000-0005-0000-0000-0000408B0000}"/>
    <cellStyle name="Currency [0] 13542" xfId="54973" hidden="1" xr:uid="{00000000-0005-0000-0000-0000418B0000}"/>
    <cellStyle name="Currency [0] 13543" xfId="25588" hidden="1" xr:uid="{00000000-0005-0000-0000-0000428B0000}"/>
    <cellStyle name="Currency [0] 13543" xfId="54975" hidden="1" xr:uid="{00000000-0005-0000-0000-0000438B0000}"/>
    <cellStyle name="Currency [0] 13544" xfId="25516" hidden="1" xr:uid="{00000000-0005-0000-0000-0000448B0000}"/>
    <cellStyle name="Currency [0] 13544" xfId="54903" hidden="1" xr:uid="{00000000-0005-0000-0000-0000458B0000}"/>
    <cellStyle name="Currency [0] 13545" xfId="25548" hidden="1" xr:uid="{00000000-0005-0000-0000-0000468B0000}"/>
    <cellStyle name="Currency [0] 13545" xfId="54935" hidden="1" xr:uid="{00000000-0005-0000-0000-0000478B0000}"/>
    <cellStyle name="Currency [0] 13546" xfId="24891" hidden="1" xr:uid="{00000000-0005-0000-0000-0000488B0000}"/>
    <cellStyle name="Currency [0] 13546" xfId="54278" hidden="1" xr:uid="{00000000-0005-0000-0000-0000498B0000}"/>
    <cellStyle name="Currency [0] 13547" xfId="25534" hidden="1" xr:uid="{00000000-0005-0000-0000-00004A8B0000}"/>
    <cellStyle name="Currency [0] 13547" xfId="54921" hidden="1" xr:uid="{00000000-0005-0000-0000-00004B8B0000}"/>
    <cellStyle name="Currency [0] 13548" xfId="25531" hidden="1" xr:uid="{00000000-0005-0000-0000-00004C8B0000}"/>
    <cellStyle name="Currency [0] 13548" xfId="54918" hidden="1" xr:uid="{00000000-0005-0000-0000-00004D8B0000}"/>
    <cellStyle name="Currency [0] 13549" xfId="25592" hidden="1" xr:uid="{00000000-0005-0000-0000-00004E8B0000}"/>
    <cellStyle name="Currency [0] 13549" xfId="54979" hidden="1" xr:uid="{00000000-0005-0000-0000-00004F8B0000}"/>
    <cellStyle name="Currency [0] 1355" xfId="3838" hidden="1" xr:uid="{00000000-0005-0000-0000-0000508B0000}"/>
    <cellStyle name="Currency [0] 1355" xfId="33227" hidden="1" xr:uid="{00000000-0005-0000-0000-0000518B0000}"/>
    <cellStyle name="Currency [0] 13550" xfId="25427" hidden="1" xr:uid="{00000000-0005-0000-0000-0000528B0000}"/>
    <cellStyle name="Currency [0] 13550" xfId="54814" hidden="1" xr:uid="{00000000-0005-0000-0000-0000538B0000}"/>
    <cellStyle name="Currency [0] 13551" xfId="25576" hidden="1" xr:uid="{00000000-0005-0000-0000-0000548B0000}"/>
    <cellStyle name="Currency [0] 13551" xfId="54963" hidden="1" xr:uid="{00000000-0005-0000-0000-0000558B0000}"/>
    <cellStyle name="Currency [0] 13552" xfId="25596" hidden="1" xr:uid="{00000000-0005-0000-0000-0000568B0000}"/>
    <cellStyle name="Currency [0] 13552" xfId="54983" hidden="1" xr:uid="{00000000-0005-0000-0000-0000578B0000}"/>
    <cellStyle name="Currency [0] 13553" xfId="25598" hidden="1" xr:uid="{00000000-0005-0000-0000-0000588B0000}"/>
    <cellStyle name="Currency [0] 13553" xfId="54985" hidden="1" xr:uid="{00000000-0005-0000-0000-0000598B0000}"/>
    <cellStyle name="Currency [0] 13554" xfId="25535" hidden="1" xr:uid="{00000000-0005-0000-0000-00005A8B0000}"/>
    <cellStyle name="Currency [0] 13554" xfId="54922" hidden="1" xr:uid="{00000000-0005-0000-0000-00005B8B0000}"/>
    <cellStyle name="Currency [0] 13555" xfId="25563" hidden="1" xr:uid="{00000000-0005-0000-0000-00005C8B0000}"/>
    <cellStyle name="Currency [0] 13555" xfId="54950" hidden="1" xr:uid="{00000000-0005-0000-0000-00005D8B0000}"/>
    <cellStyle name="Currency [0] 13556" xfId="25523" hidden="1" xr:uid="{00000000-0005-0000-0000-00005E8B0000}"/>
    <cellStyle name="Currency [0] 13556" xfId="54910" hidden="1" xr:uid="{00000000-0005-0000-0000-00005F8B0000}"/>
    <cellStyle name="Currency [0] 13557" xfId="25552" hidden="1" xr:uid="{00000000-0005-0000-0000-0000608B0000}"/>
    <cellStyle name="Currency [0] 13557" xfId="54939" hidden="1" xr:uid="{00000000-0005-0000-0000-0000618B0000}"/>
    <cellStyle name="Currency [0] 13558" xfId="25549" hidden="1" xr:uid="{00000000-0005-0000-0000-0000628B0000}"/>
    <cellStyle name="Currency [0] 13558" xfId="54936" hidden="1" xr:uid="{00000000-0005-0000-0000-0000638B0000}"/>
    <cellStyle name="Currency [0] 13559" xfId="25602" hidden="1" xr:uid="{00000000-0005-0000-0000-0000648B0000}"/>
    <cellStyle name="Currency [0] 13559" xfId="54989" hidden="1" xr:uid="{00000000-0005-0000-0000-0000658B0000}"/>
    <cellStyle name="Currency [0] 1356" xfId="3809" hidden="1" xr:uid="{00000000-0005-0000-0000-0000668B0000}"/>
    <cellStyle name="Currency [0] 1356" xfId="33198" hidden="1" xr:uid="{00000000-0005-0000-0000-0000678B0000}"/>
    <cellStyle name="Currency [0] 13560" xfId="25430" hidden="1" xr:uid="{00000000-0005-0000-0000-0000688B0000}"/>
    <cellStyle name="Currency [0] 13560" xfId="54817" hidden="1" xr:uid="{00000000-0005-0000-0000-0000698B0000}"/>
    <cellStyle name="Currency [0] 13561" xfId="25589" hidden="1" xr:uid="{00000000-0005-0000-0000-00006A8B0000}"/>
    <cellStyle name="Currency [0] 13561" xfId="54976" hidden="1" xr:uid="{00000000-0005-0000-0000-00006B8B0000}"/>
    <cellStyle name="Currency [0] 13562" xfId="25606" hidden="1" xr:uid="{00000000-0005-0000-0000-00006C8B0000}"/>
    <cellStyle name="Currency [0] 13562" xfId="54993" hidden="1" xr:uid="{00000000-0005-0000-0000-00006D8B0000}"/>
    <cellStyle name="Currency [0] 13563" xfId="25608" hidden="1" xr:uid="{00000000-0005-0000-0000-00006E8B0000}"/>
    <cellStyle name="Currency [0] 13563" xfId="54995" hidden="1" xr:uid="{00000000-0005-0000-0000-00006F8B0000}"/>
    <cellStyle name="Currency [0] 13564" xfId="25489" hidden="1" xr:uid="{00000000-0005-0000-0000-0000708B0000}"/>
    <cellStyle name="Currency [0] 13564" xfId="54876" hidden="1" xr:uid="{00000000-0005-0000-0000-0000718B0000}"/>
    <cellStyle name="Currency [0] 13565" xfId="25525" hidden="1" xr:uid="{00000000-0005-0000-0000-0000728B0000}"/>
    <cellStyle name="Currency [0] 13565" xfId="54912" hidden="1" xr:uid="{00000000-0005-0000-0000-0000738B0000}"/>
    <cellStyle name="Currency [0] 13566" xfId="25594" hidden="1" xr:uid="{00000000-0005-0000-0000-0000748B0000}"/>
    <cellStyle name="Currency [0] 13566" xfId="54981" hidden="1" xr:uid="{00000000-0005-0000-0000-0000758B0000}"/>
    <cellStyle name="Currency [0] 13567" xfId="25582" hidden="1" xr:uid="{00000000-0005-0000-0000-0000768B0000}"/>
    <cellStyle name="Currency [0] 13567" xfId="54969" hidden="1" xr:uid="{00000000-0005-0000-0000-0000778B0000}"/>
    <cellStyle name="Currency [0] 13568" xfId="25599" hidden="1" xr:uid="{00000000-0005-0000-0000-0000788B0000}"/>
    <cellStyle name="Currency [0] 13568" xfId="54986" hidden="1" xr:uid="{00000000-0005-0000-0000-0000798B0000}"/>
    <cellStyle name="Currency [0] 13569" xfId="25610" hidden="1" xr:uid="{00000000-0005-0000-0000-00007A8B0000}"/>
    <cellStyle name="Currency [0] 13569" xfId="54997" hidden="1" xr:uid="{00000000-0005-0000-0000-00007B8B0000}"/>
    <cellStyle name="Currency [0] 1357" xfId="3875" hidden="1" xr:uid="{00000000-0005-0000-0000-00007C8B0000}"/>
    <cellStyle name="Currency [0] 1357" xfId="33264" hidden="1" xr:uid="{00000000-0005-0000-0000-00007D8B0000}"/>
    <cellStyle name="Currency [0] 13570" xfId="25458" hidden="1" xr:uid="{00000000-0005-0000-0000-00007E8B0000}"/>
    <cellStyle name="Currency [0] 13570" xfId="54845" hidden="1" xr:uid="{00000000-0005-0000-0000-00007F8B0000}"/>
    <cellStyle name="Currency [0] 13571" xfId="25522" hidden="1" xr:uid="{00000000-0005-0000-0000-0000808B0000}"/>
    <cellStyle name="Currency [0] 13571" xfId="54909" hidden="1" xr:uid="{00000000-0005-0000-0000-0000818B0000}"/>
    <cellStyle name="Currency [0] 13572" xfId="25614" hidden="1" xr:uid="{00000000-0005-0000-0000-0000828B0000}"/>
    <cellStyle name="Currency [0] 13572" xfId="55001" hidden="1" xr:uid="{00000000-0005-0000-0000-0000838B0000}"/>
    <cellStyle name="Currency [0] 13573" xfId="25616" hidden="1" xr:uid="{00000000-0005-0000-0000-0000848B0000}"/>
    <cellStyle name="Currency [0] 13573" xfId="55003" hidden="1" xr:uid="{00000000-0005-0000-0000-0000858B0000}"/>
    <cellStyle name="Currency [0] 13574" xfId="25571" hidden="1" xr:uid="{00000000-0005-0000-0000-0000868B0000}"/>
    <cellStyle name="Currency [0] 13574" xfId="54958" hidden="1" xr:uid="{00000000-0005-0000-0000-0000878B0000}"/>
    <cellStyle name="Currency [0] 13575" xfId="25583" hidden="1" xr:uid="{00000000-0005-0000-0000-0000888B0000}"/>
    <cellStyle name="Currency [0] 13575" xfId="54970" hidden="1" xr:uid="{00000000-0005-0000-0000-0000898B0000}"/>
    <cellStyle name="Currency [0] 13576" xfId="25611" hidden="1" xr:uid="{00000000-0005-0000-0000-00008A8B0000}"/>
    <cellStyle name="Currency [0] 13576" xfId="54998" hidden="1" xr:uid="{00000000-0005-0000-0000-00008B8B0000}"/>
    <cellStyle name="Currency [0] 13577" xfId="25584" hidden="1" xr:uid="{00000000-0005-0000-0000-00008C8B0000}"/>
    <cellStyle name="Currency [0] 13577" xfId="54971" hidden="1" xr:uid="{00000000-0005-0000-0000-00008D8B0000}"/>
    <cellStyle name="Currency [0] 13578" xfId="25617" hidden="1" xr:uid="{00000000-0005-0000-0000-00008E8B0000}"/>
    <cellStyle name="Currency [0] 13578" xfId="55004" hidden="1" xr:uid="{00000000-0005-0000-0000-00008F8B0000}"/>
    <cellStyle name="Currency [0] 13579" xfId="25619" hidden="1" xr:uid="{00000000-0005-0000-0000-0000908B0000}"/>
    <cellStyle name="Currency [0] 13579" xfId="55006" hidden="1" xr:uid="{00000000-0005-0000-0000-0000918B0000}"/>
    <cellStyle name="Currency [0] 1358" xfId="3854" hidden="1" xr:uid="{00000000-0005-0000-0000-0000928B0000}"/>
    <cellStyle name="Currency [0] 1358" xfId="33243" hidden="1" xr:uid="{00000000-0005-0000-0000-0000938B0000}"/>
    <cellStyle name="Currency [0] 13580" xfId="25612" hidden="1" xr:uid="{00000000-0005-0000-0000-0000948B0000}"/>
    <cellStyle name="Currency [0] 13580" xfId="54999" hidden="1" xr:uid="{00000000-0005-0000-0000-0000958B0000}"/>
    <cellStyle name="Currency [0] 13581" xfId="25558" hidden="1" xr:uid="{00000000-0005-0000-0000-0000968B0000}"/>
    <cellStyle name="Currency [0] 13581" xfId="54945" hidden="1" xr:uid="{00000000-0005-0000-0000-0000978B0000}"/>
    <cellStyle name="Currency [0] 13582" xfId="25621" hidden="1" xr:uid="{00000000-0005-0000-0000-0000988B0000}"/>
    <cellStyle name="Currency [0] 13582" xfId="55008" hidden="1" xr:uid="{00000000-0005-0000-0000-0000998B0000}"/>
    <cellStyle name="Currency [0] 13583" xfId="25623" hidden="1" xr:uid="{00000000-0005-0000-0000-00009A8B0000}"/>
    <cellStyle name="Currency [0] 13583" xfId="55010" hidden="1" xr:uid="{00000000-0005-0000-0000-00009B8B0000}"/>
    <cellStyle name="Currency [0] 13584" xfId="24985" hidden="1" xr:uid="{00000000-0005-0000-0000-00009C8B0000}"/>
    <cellStyle name="Currency [0] 13584" xfId="54372" hidden="1" xr:uid="{00000000-0005-0000-0000-00009D8B0000}"/>
    <cellStyle name="Currency [0] 13585" xfId="24926" hidden="1" xr:uid="{00000000-0005-0000-0000-00009E8B0000}"/>
    <cellStyle name="Currency [0] 13585" xfId="54313" hidden="1" xr:uid="{00000000-0005-0000-0000-00009F8B0000}"/>
    <cellStyle name="Currency [0] 13586" xfId="25629" hidden="1" xr:uid="{00000000-0005-0000-0000-0000A08B0000}"/>
    <cellStyle name="Currency [0] 13586" xfId="55016" hidden="1" xr:uid="{00000000-0005-0000-0000-0000A18B0000}"/>
    <cellStyle name="Currency [0] 13587" xfId="25635" hidden="1" xr:uid="{00000000-0005-0000-0000-0000A28B0000}"/>
    <cellStyle name="Currency [0] 13587" xfId="55022" hidden="1" xr:uid="{00000000-0005-0000-0000-0000A38B0000}"/>
    <cellStyle name="Currency [0] 13588" xfId="25637" hidden="1" xr:uid="{00000000-0005-0000-0000-0000A48B0000}"/>
    <cellStyle name="Currency [0] 13588" xfId="55024" hidden="1" xr:uid="{00000000-0005-0000-0000-0000A58B0000}"/>
    <cellStyle name="Currency [0] 13589" xfId="24916" hidden="1" xr:uid="{00000000-0005-0000-0000-0000A68B0000}"/>
    <cellStyle name="Currency [0] 13589" xfId="54303" hidden="1" xr:uid="{00000000-0005-0000-0000-0000A78B0000}"/>
    <cellStyle name="Currency [0] 1359" xfId="3861" hidden="1" xr:uid="{00000000-0005-0000-0000-0000A88B0000}"/>
    <cellStyle name="Currency [0] 1359" xfId="33250" hidden="1" xr:uid="{00000000-0005-0000-0000-0000A98B0000}"/>
    <cellStyle name="Currency [0] 13590" xfId="25631" hidden="1" xr:uid="{00000000-0005-0000-0000-0000AA8B0000}"/>
    <cellStyle name="Currency [0] 13590" xfId="55018" hidden="1" xr:uid="{00000000-0005-0000-0000-0000AB8B0000}"/>
    <cellStyle name="Currency [0] 13591" xfId="25639" hidden="1" xr:uid="{00000000-0005-0000-0000-0000AC8B0000}"/>
    <cellStyle name="Currency [0] 13591" xfId="55026" hidden="1" xr:uid="{00000000-0005-0000-0000-0000AD8B0000}"/>
    <cellStyle name="Currency [0] 13592" xfId="25641" hidden="1" xr:uid="{00000000-0005-0000-0000-0000AE8B0000}"/>
    <cellStyle name="Currency [0] 13592" xfId="55028" hidden="1" xr:uid="{00000000-0005-0000-0000-0000AF8B0000}"/>
    <cellStyle name="Currency [0] 13593" xfId="25630" hidden="1" xr:uid="{00000000-0005-0000-0000-0000B08B0000}"/>
    <cellStyle name="Currency [0] 13593" xfId="55017" hidden="1" xr:uid="{00000000-0005-0000-0000-0000B18B0000}"/>
    <cellStyle name="Currency [0] 13594" xfId="24961" hidden="1" xr:uid="{00000000-0005-0000-0000-0000B28B0000}"/>
    <cellStyle name="Currency [0] 13594" xfId="54348" hidden="1" xr:uid="{00000000-0005-0000-0000-0000B38B0000}"/>
    <cellStyle name="Currency [0] 13595" xfId="25652" hidden="1" xr:uid="{00000000-0005-0000-0000-0000B48B0000}"/>
    <cellStyle name="Currency [0] 13595" xfId="55039" hidden="1" xr:uid="{00000000-0005-0000-0000-0000B58B0000}"/>
    <cellStyle name="Currency [0] 13596" xfId="25661" hidden="1" xr:uid="{00000000-0005-0000-0000-0000B68B0000}"/>
    <cellStyle name="Currency [0] 13596" xfId="55048" hidden="1" xr:uid="{00000000-0005-0000-0000-0000B78B0000}"/>
    <cellStyle name="Currency [0] 13597" xfId="25672" hidden="1" xr:uid="{00000000-0005-0000-0000-0000B88B0000}"/>
    <cellStyle name="Currency [0] 13597" xfId="55059" hidden="1" xr:uid="{00000000-0005-0000-0000-0000B98B0000}"/>
    <cellStyle name="Currency [0] 13598" xfId="25678" hidden="1" xr:uid="{00000000-0005-0000-0000-0000BA8B0000}"/>
    <cellStyle name="Currency [0] 13598" xfId="55065" hidden="1" xr:uid="{00000000-0005-0000-0000-0000BB8B0000}"/>
    <cellStyle name="Currency [0] 13599" xfId="25650" hidden="1" xr:uid="{00000000-0005-0000-0000-0000BC8B0000}"/>
    <cellStyle name="Currency [0] 13599" xfId="55037" hidden="1" xr:uid="{00000000-0005-0000-0000-0000BD8B0000}"/>
    <cellStyle name="Currency [0] 136" xfId="2559" hidden="1" xr:uid="{00000000-0005-0000-0000-0000BE8B0000}"/>
    <cellStyle name="Currency [0] 136" xfId="31948" hidden="1" xr:uid="{00000000-0005-0000-0000-0000BF8B0000}"/>
    <cellStyle name="Currency [0] 1360" xfId="3876" hidden="1" xr:uid="{00000000-0005-0000-0000-0000C08B0000}"/>
    <cellStyle name="Currency [0] 1360" xfId="33265" hidden="1" xr:uid="{00000000-0005-0000-0000-0000C18B0000}"/>
    <cellStyle name="Currency [0] 13600" xfId="25668" hidden="1" xr:uid="{00000000-0005-0000-0000-0000C28B0000}"/>
    <cellStyle name="Currency [0] 13600" xfId="55055" hidden="1" xr:uid="{00000000-0005-0000-0000-0000C38B0000}"/>
    <cellStyle name="Currency [0] 13601" xfId="25690" hidden="1" xr:uid="{00000000-0005-0000-0000-0000C48B0000}"/>
    <cellStyle name="Currency [0] 13601" xfId="55077" hidden="1" xr:uid="{00000000-0005-0000-0000-0000C58B0000}"/>
    <cellStyle name="Currency [0] 13602" xfId="25692" hidden="1" xr:uid="{00000000-0005-0000-0000-0000C68B0000}"/>
    <cellStyle name="Currency [0] 13602" xfId="55079" hidden="1" xr:uid="{00000000-0005-0000-0000-0000C78B0000}"/>
    <cellStyle name="Currency [0] 13603" xfId="25626" hidden="1" xr:uid="{00000000-0005-0000-0000-0000C88B0000}"/>
    <cellStyle name="Currency [0] 13603" xfId="55013" hidden="1" xr:uid="{00000000-0005-0000-0000-0000C98B0000}"/>
    <cellStyle name="Currency [0] 13604" xfId="24915" hidden="1" xr:uid="{00000000-0005-0000-0000-0000CA8B0000}"/>
    <cellStyle name="Currency [0] 13604" xfId="54302" hidden="1" xr:uid="{00000000-0005-0000-0000-0000CB8B0000}"/>
    <cellStyle name="Currency [0] 13605" xfId="25664" hidden="1" xr:uid="{00000000-0005-0000-0000-0000CC8B0000}"/>
    <cellStyle name="Currency [0] 13605" xfId="55051" hidden="1" xr:uid="{00000000-0005-0000-0000-0000CD8B0000}"/>
    <cellStyle name="Currency [0] 13606" xfId="24894" hidden="1" xr:uid="{00000000-0005-0000-0000-0000CE8B0000}"/>
    <cellStyle name="Currency [0] 13606" xfId="54281" hidden="1" xr:uid="{00000000-0005-0000-0000-0000CF8B0000}"/>
    <cellStyle name="Currency [0] 13607" xfId="25653" hidden="1" xr:uid="{00000000-0005-0000-0000-0000D08B0000}"/>
    <cellStyle name="Currency [0] 13607" xfId="55040" hidden="1" xr:uid="{00000000-0005-0000-0000-0000D18B0000}"/>
    <cellStyle name="Currency [0] 13608" xfId="25697" hidden="1" xr:uid="{00000000-0005-0000-0000-0000D28B0000}"/>
    <cellStyle name="Currency [0] 13608" xfId="55084" hidden="1" xr:uid="{00000000-0005-0000-0000-0000D38B0000}"/>
    <cellStyle name="Currency [0] 13609" xfId="25665" hidden="1" xr:uid="{00000000-0005-0000-0000-0000D48B0000}"/>
    <cellStyle name="Currency [0] 13609" xfId="55052" hidden="1" xr:uid="{00000000-0005-0000-0000-0000D58B0000}"/>
    <cellStyle name="Currency [0] 1361" xfId="3877" hidden="1" xr:uid="{00000000-0005-0000-0000-0000D68B0000}"/>
    <cellStyle name="Currency [0] 1361" xfId="33266" hidden="1" xr:uid="{00000000-0005-0000-0000-0000D78B0000}"/>
    <cellStyle name="Currency [0] 13610" xfId="25673" hidden="1" xr:uid="{00000000-0005-0000-0000-0000D88B0000}"/>
    <cellStyle name="Currency [0] 13610" xfId="55060" hidden="1" xr:uid="{00000000-0005-0000-0000-0000D98B0000}"/>
    <cellStyle name="Currency [0] 13611" xfId="25709" hidden="1" xr:uid="{00000000-0005-0000-0000-0000DA8B0000}"/>
    <cellStyle name="Currency [0] 13611" xfId="55096" hidden="1" xr:uid="{00000000-0005-0000-0000-0000DB8B0000}"/>
    <cellStyle name="Currency [0] 13612" xfId="25711" hidden="1" xr:uid="{00000000-0005-0000-0000-0000DC8B0000}"/>
    <cellStyle name="Currency [0] 13612" xfId="55098" hidden="1" xr:uid="{00000000-0005-0000-0000-0000DD8B0000}"/>
    <cellStyle name="Currency [0] 13613" xfId="25667" hidden="1" xr:uid="{00000000-0005-0000-0000-0000DE8B0000}"/>
    <cellStyle name="Currency [0] 13613" xfId="55054" hidden="1" xr:uid="{00000000-0005-0000-0000-0000DF8B0000}"/>
    <cellStyle name="Currency [0] 13614" xfId="25680" hidden="1" xr:uid="{00000000-0005-0000-0000-0000E08B0000}"/>
    <cellStyle name="Currency [0] 13614" xfId="55067" hidden="1" xr:uid="{00000000-0005-0000-0000-0000E18B0000}"/>
    <cellStyle name="Currency [0] 13615" xfId="25685" hidden="1" xr:uid="{00000000-0005-0000-0000-0000E28B0000}"/>
    <cellStyle name="Currency [0] 13615" xfId="55072" hidden="1" xr:uid="{00000000-0005-0000-0000-0000E38B0000}"/>
    <cellStyle name="Currency [0] 13616" xfId="25679" hidden="1" xr:uid="{00000000-0005-0000-0000-0000E48B0000}"/>
    <cellStyle name="Currency [0] 13616" xfId="55066" hidden="1" xr:uid="{00000000-0005-0000-0000-0000E58B0000}"/>
    <cellStyle name="Currency [0] 13617" xfId="25727" hidden="1" xr:uid="{00000000-0005-0000-0000-0000E68B0000}"/>
    <cellStyle name="Currency [0] 13617" xfId="55114" hidden="1" xr:uid="{00000000-0005-0000-0000-0000E78B0000}"/>
    <cellStyle name="Currency [0] 13618" xfId="25735" hidden="1" xr:uid="{00000000-0005-0000-0000-0000E88B0000}"/>
    <cellStyle name="Currency [0] 13618" xfId="55122" hidden="1" xr:uid="{00000000-0005-0000-0000-0000E98B0000}"/>
    <cellStyle name="Currency [0] 13619" xfId="25663" hidden="1" xr:uid="{00000000-0005-0000-0000-0000EA8B0000}"/>
    <cellStyle name="Currency [0] 13619" xfId="55050" hidden="1" xr:uid="{00000000-0005-0000-0000-0000EB8B0000}"/>
    <cellStyle name="Currency [0] 1362" xfId="3852" hidden="1" xr:uid="{00000000-0005-0000-0000-0000EC8B0000}"/>
    <cellStyle name="Currency [0] 1362" xfId="33241" hidden="1" xr:uid="{00000000-0005-0000-0000-0000ED8B0000}"/>
    <cellStyle name="Currency [0] 13620" xfId="25721" hidden="1" xr:uid="{00000000-0005-0000-0000-0000EE8B0000}"/>
    <cellStyle name="Currency [0] 13620" xfId="55108" hidden="1" xr:uid="{00000000-0005-0000-0000-0000EF8B0000}"/>
    <cellStyle name="Currency [0] 13621" xfId="25744" hidden="1" xr:uid="{00000000-0005-0000-0000-0000F08B0000}"/>
    <cellStyle name="Currency [0] 13621" xfId="55131" hidden="1" xr:uid="{00000000-0005-0000-0000-0000F18B0000}"/>
    <cellStyle name="Currency [0] 13622" xfId="25746" hidden="1" xr:uid="{00000000-0005-0000-0000-0000F28B0000}"/>
    <cellStyle name="Currency [0] 13622" xfId="55133" hidden="1" xr:uid="{00000000-0005-0000-0000-0000F38B0000}"/>
    <cellStyle name="Currency [0] 13623" xfId="25646" hidden="1" xr:uid="{00000000-0005-0000-0000-0000F48B0000}"/>
    <cellStyle name="Currency [0] 13623" xfId="55033" hidden="1" xr:uid="{00000000-0005-0000-0000-0000F58B0000}"/>
    <cellStyle name="Currency [0] 13624" xfId="25656" hidden="1" xr:uid="{00000000-0005-0000-0000-0000F68B0000}"/>
    <cellStyle name="Currency [0] 13624" xfId="55043" hidden="1" xr:uid="{00000000-0005-0000-0000-0000F78B0000}"/>
    <cellStyle name="Currency [0] 13625" xfId="25718" hidden="1" xr:uid="{00000000-0005-0000-0000-0000F88B0000}"/>
    <cellStyle name="Currency [0] 13625" xfId="55105" hidden="1" xr:uid="{00000000-0005-0000-0000-0000F98B0000}"/>
    <cellStyle name="Currency [0] 13626" xfId="25683" hidden="1" xr:uid="{00000000-0005-0000-0000-0000FA8B0000}"/>
    <cellStyle name="Currency [0] 13626" xfId="55070" hidden="1" xr:uid="{00000000-0005-0000-0000-0000FB8B0000}"/>
    <cellStyle name="Currency [0] 13627" xfId="25633" hidden="1" xr:uid="{00000000-0005-0000-0000-0000FC8B0000}"/>
    <cellStyle name="Currency [0] 13627" xfId="55020" hidden="1" xr:uid="{00000000-0005-0000-0000-0000FD8B0000}"/>
    <cellStyle name="Currency [0] 13628" xfId="25754" hidden="1" xr:uid="{00000000-0005-0000-0000-0000FE8B0000}"/>
    <cellStyle name="Currency [0] 13628" xfId="55141" hidden="1" xr:uid="{00000000-0005-0000-0000-0000FF8B0000}"/>
    <cellStyle name="Currency [0] 13629" xfId="25719" hidden="1" xr:uid="{00000000-0005-0000-0000-0000008C0000}"/>
    <cellStyle name="Currency [0] 13629" xfId="55106" hidden="1" xr:uid="{00000000-0005-0000-0000-0000018C0000}"/>
    <cellStyle name="Currency [0] 1363" xfId="3851" hidden="1" xr:uid="{00000000-0005-0000-0000-0000028C0000}"/>
    <cellStyle name="Currency [0] 1363" xfId="33240" hidden="1" xr:uid="{00000000-0005-0000-0000-0000038C0000}"/>
    <cellStyle name="Currency [0] 13630" xfId="25730" hidden="1" xr:uid="{00000000-0005-0000-0000-0000048C0000}"/>
    <cellStyle name="Currency [0] 13630" xfId="55117" hidden="1" xr:uid="{00000000-0005-0000-0000-0000058C0000}"/>
    <cellStyle name="Currency [0] 13631" xfId="25762" hidden="1" xr:uid="{00000000-0005-0000-0000-0000068C0000}"/>
    <cellStyle name="Currency [0] 13631" xfId="55149" hidden="1" xr:uid="{00000000-0005-0000-0000-0000078C0000}"/>
    <cellStyle name="Currency [0] 13632" xfId="25764" hidden="1" xr:uid="{00000000-0005-0000-0000-0000088C0000}"/>
    <cellStyle name="Currency [0] 13632" xfId="55151" hidden="1" xr:uid="{00000000-0005-0000-0000-0000098C0000}"/>
    <cellStyle name="Currency [0] 13633" xfId="25716" hidden="1" xr:uid="{00000000-0005-0000-0000-00000A8C0000}"/>
    <cellStyle name="Currency [0] 13633" xfId="55103" hidden="1" xr:uid="{00000000-0005-0000-0000-00000B8C0000}"/>
    <cellStyle name="Currency [0] 13634" xfId="25715" hidden="1" xr:uid="{00000000-0005-0000-0000-00000C8C0000}"/>
    <cellStyle name="Currency [0] 13634" xfId="55102" hidden="1" xr:uid="{00000000-0005-0000-0000-00000D8C0000}"/>
    <cellStyle name="Currency [0] 13635" xfId="25705" hidden="1" xr:uid="{00000000-0005-0000-0000-00000E8C0000}"/>
    <cellStyle name="Currency [0] 13635" xfId="55092" hidden="1" xr:uid="{00000000-0005-0000-0000-00000F8C0000}"/>
    <cellStyle name="Currency [0] 13636" xfId="25701" hidden="1" xr:uid="{00000000-0005-0000-0000-0000108C0000}"/>
    <cellStyle name="Currency [0] 13636" xfId="55088" hidden="1" xr:uid="{00000000-0005-0000-0000-0000118C0000}"/>
    <cellStyle name="Currency [0] 13637" xfId="25703" hidden="1" xr:uid="{00000000-0005-0000-0000-0000128C0000}"/>
    <cellStyle name="Currency [0] 13637" xfId="55090" hidden="1" xr:uid="{00000000-0005-0000-0000-0000138C0000}"/>
    <cellStyle name="Currency [0] 13638" xfId="25771" hidden="1" xr:uid="{00000000-0005-0000-0000-0000148C0000}"/>
    <cellStyle name="Currency [0] 13638" xfId="55158" hidden="1" xr:uid="{00000000-0005-0000-0000-0000158C0000}"/>
    <cellStyle name="Currency [0] 13639" xfId="24930" hidden="1" xr:uid="{00000000-0005-0000-0000-0000168C0000}"/>
    <cellStyle name="Currency [0] 13639" xfId="54317" hidden="1" xr:uid="{00000000-0005-0000-0000-0000178C0000}"/>
    <cellStyle name="Currency [0] 1364" xfId="3846" hidden="1" xr:uid="{00000000-0005-0000-0000-0000188C0000}"/>
    <cellStyle name="Currency [0] 1364" xfId="33235" hidden="1" xr:uid="{00000000-0005-0000-0000-0000198C0000}"/>
    <cellStyle name="Currency [0] 13640" xfId="25749" hidden="1" xr:uid="{00000000-0005-0000-0000-00001A8C0000}"/>
    <cellStyle name="Currency [0] 13640" xfId="55136" hidden="1" xr:uid="{00000000-0005-0000-0000-00001B8C0000}"/>
    <cellStyle name="Currency [0] 13641" xfId="25777" hidden="1" xr:uid="{00000000-0005-0000-0000-00001C8C0000}"/>
    <cellStyle name="Currency [0] 13641" xfId="55164" hidden="1" xr:uid="{00000000-0005-0000-0000-00001D8C0000}"/>
    <cellStyle name="Currency [0] 13642" xfId="25779" hidden="1" xr:uid="{00000000-0005-0000-0000-00001E8C0000}"/>
    <cellStyle name="Currency [0] 13642" xfId="55166" hidden="1" xr:uid="{00000000-0005-0000-0000-00001F8C0000}"/>
    <cellStyle name="Currency [0] 13643" xfId="25654" hidden="1" xr:uid="{00000000-0005-0000-0000-0000208C0000}"/>
    <cellStyle name="Currency [0] 13643" xfId="55041" hidden="1" xr:uid="{00000000-0005-0000-0000-0000218C0000}"/>
    <cellStyle name="Currency [0] 13644" xfId="25728" hidden="1" xr:uid="{00000000-0005-0000-0000-0000228C0000}"/>
    <cellStyle name="Currency [0] 13644" xfId="55115" hidden="1" xr:uid="{00000000-0005-0000-0000-0000238C0000}"/>
    <cellStyle name="Currency [0] 13645" xfId="25684" hidden="1" xr:uid="{00000000-0005-0000-0000-0000248C0000}"/>
    <cellStyle name="Currency [0] 13645" xfId="55071" hidden="1" xr:uid="{00000000-0005-0000-0000-0000258C0000}"/>
    <cellStyle name="Currency [0] 13646" xfId="25720" hidden="1" xr:uid="{00000000-0005-0000-0000-0000268C0000}"/>
    <cellStyle name="Currency [0] 13646" xfId="55107" hidden="1" xr:uid="{00000000-0005-0000-0000-0000278C0000}"/>
    <cellStyle name="Currency [0] 13647" xfId="25724" hidden="1" xr:uid="{00000000-0005-0000-0000-0000288C0000}"/>
    <cellStyle name="Currency [0] 13647" xfId="55111" hidden="1" xr:uid="{00000000-0005-0000-0000-0000298C0000}"/>
    <cellStyle name="Currency [0] 13648" xfId="25785" hidden="1" xr:uid="{00000000-0005-0000-0000-00002A8C0000}"/>
    <cellStyle name="Currency [0] 13648" xfId="55172" hidden="1" xr:uid="{00000000-0005-0000-0000-00002B8C0000}"/>
    <cellStyle name="Currency [0] 13649" xfId="24943" hidden="1" xr:uid="{00000000-0005-0000-0000-00002C8C0000}"/>
    <cellStyle name="Currency [0] 13649" xfId="54330" hidden="1" xr:uid="{00000000-0005-0000-0000-00002D8C0000}"/>
    <cellStyle name="Currency [0] 1365" xfId="3844" hidden="1" xr:uid="{00000000-0005-0000-0000-00002E8C0000}"/>
    <cellStyle name="Currency [0] 1365" xfId="33233" hidden="1" xr:uid="{00000000-0005-0000-0000-00002F8C0000}"/>
    <cellStyle name="Currency [0] 13650" xfId="25767" hidden="1" xr:uid="{00000000-0005-0000-0000-0000308C0000}"/>
    <cellStyle name="Currency [0] 13650" xfId="55154" hidden="1" xr:uid="{00000000-0005-0000-0000-0000318C0000}"/>
    <cellStyle name="Currency [0] 13651" xfId="25790" hidden="1" xr:uid="{00000000-0005-0000-0000-0000328C0000}"/>
    <cellStyle name="Currency [0] 13651" xfId="55177" hidden="1" xr:uid="{00000000-0005-0000-0000-0000338C0000}"/>
    <cellStyle name="Currency [0] 13652" xfId="25792" hidden="1" xr:uid="{00000000-0005-0000-0000-0000348C0000}"/>
    <cellStyle name="Currency [0] 13652" xfId="55179" hidden="1" xr:uid="{00000000-0005-0000-0000-0000358C0000}"/>
    <cellStyle name="Currency [0] 13653" xfId="25648" hidden="1" xr:uid="{00000000-0005-0000-0000-0000368C0000}"/>
    <cellStyle name="Currency [0] 13653" xfId="55035" hidden="1" xr:uid="{00000000-0005-0000-0000-0000378C0000}"/>
    <cellStyle name="Currency [0] 13654" xfId="25747" hidden="1" xr:uid="{00000000-0005-0000-0000-0000388C0000}"/>
    <cellStyle name="Currency [0] 13654" xfId="55134" hidden="1" xr:uid="{00000000-0005-0000-0000-0000398C0000}"/>
    <cellStyle name="Currency [0] 13655" xfId="25714" hidden="1" xr:uid="{00000000-0005-0000-0000-00003A8C0000}"/>
    <cellStyle name="Currency [0] 13655" xfId="55101" hidden="1" xr:uid="{00000000-0005-0000-0000-00003B8C0000}"/>
    <cellStyle name="Currency [0] 13656" xfId="25732" hidden="1" xr:uid="{00000000-0005-0000-0000-00003C8C0000}"/>
    <cellStyle name="Currency [0] 13656" xfId="55119" hidden="1" xr:uid="{00000000-0005-0000-0000-00003D8C0000}"/>
    <cellStyle name="Currency [0] 13657" xfId="25729" hidden="1" xr:uid="{00000000-0005-0000-0000-00003E8C0000}"/>
    <cellStyle name="Currency [0] 13657" xfId="55116" hidden="1" xr:uid="{00000000-0005-0000-0000-00003F8C0000}"/>
    <cellStyle name="Currency [0] 13658" xfId="25796" hidden="1" xr:uid="{00000000-0005-0000-0000-0000408C0000}"/>
    <cellStyle name="Currency [0] 13658" xfId="55183" hidden="1" xr:uid="{00000000-0005-0000-0000-0000418C0000}"/>
    <cellStyle name="Currency [0] 13659" xfId="25681" hidden="1" xr:uid="{00000000-0005-0000-0000-0000428C0000}"/>
    <cellStyle name="Currency [0] 13659" xfId="55068" hidden="1" xr:uid="{00000000-0005-0000-0000-0000438C0000}"/>
    <cellStyle name="Currency [0] 1366" xfId="3845" hidden="1" xr:uid="{00000000-0005-0000-0000-0000448C0000}"/>
    <cellStyle name="Currency [0] 1366" xfId="33234" hidden="1" xr:uid="{00000000-0005-0000-0000-0000458C0000}"/>
    <cellStyle name="Currency [0] 13660" xfId="25781" hidden="1" xr:uid="{00000000-0005-0000-0000-0000468C0000}"/>
    <cellStyle name="Currency [0] 13660" xfId="55168" hidden="1" xr:uid="{00000000-0005-0000-0000-0000478C0000}"/>
    <cellStyle name="Currency [0] 13661" xfId="25803" hidden="1" xr:uid="{00000000-0005-0000-0000-0000488C0000}"/>
    <cellStyle name="Currency [0] 13661" xfId="55190" hidden="1" xr:uid="{00000000-0005-0000-0000-0000498C0000}"/>
    <cellStyle name="Currency [0] 13662" xfId="25805" hidden="1" xr:uid="{00000000-0005-0000-0000-00004A8C0000}"/>
    <cellStyle name="Currency [0] 13662" xfId="55192" hidden="1" xr:uid="{00000000-0005-0000-0000-00004B8C0000}"/>
    <cellStyle name="Currency [0] 13663" xfId="25733" hidden="1" xr:uid="{00000000-0005-0000-0000-00004C8C0000}"/>
    <cellStyle name="Currency [0] 13663" xfId="55120" hidden="1" xr:uid="{00000000-0005-0000-0000-00004D8C0000}"/>
    <cellStyle name="Currency [0] 13664" xfId="25765" hidden="1" xr:uid="{00000000-0005-0000-0000-00004E8C0000}"/>
    <cellStyle name="Currency [0] 13664" xfId="55152" hidden="1" xr:uid="{00000000-0005-0000-0000-00004F8C0000}"/>
    <cellStyle name="Currency [0] 13665" xfId="24895" hidden="1" xr:uid="{00000000-0005-0000-0000-0000508C0000}"/>
    <cellStyle name="Currency [0] 13665" xfId="54282" hidden="1" xr:uid="{00000000-0005-0000-0000-0000518C0000}"/>
    <cellStyle name="Currency [0] 13666" xfId="25751" hidden="1" xr:uid="{00000000-0005-0000-0000-0000528C0000}"/>
    <cellStyle name="Currency [0] 13666" xfId="55138" hidden="1" xr:uid="{00000000-0005-0000-0000-0000538C0000}"/>
    <cellStyle name="Currency [0] 13667" xfId="25748" hidden="1" xr:uid="{00000000-0005-0000-0000-0000548C0000}"/>
    <cellStyle name="Currency [0] 13667" xfId="55135" hidden="1" xr:uid="{00000000-0005-0000-0000-0000558C0000}"/>
    <cellStyle name="Currency [0] 13668" xfId="25809" hidden="1" xr:uid="{00000000-0005-0000-0000-0000568C0000}"/>
    <cellStyle name="Currency [0] 13668" xfId="55196" hidden="1" xr:uid="{00000000-0005-0000-0000-0000578C0000}"/>
    <cellStyle name="Currency [0] 13669" xfId="25644" hidden="1" xr:uid="{00000000-0005-0000-0000-0000588C0000}"/>
    <cellStyle name="Currency [0] 13669" xfId="55031" hidden="1" xr:uid="{00000000-0005-0000-0000-0000598C0000}"/>
    <cellStyle name="Currency [0] 1367" xfId="3882" hidden="1" xr:uid="{00000000-0005-0000-0000-00005A8C0000}"/>
    <cellStyle name="Currency [0] 1367" xfId="33271" hidden="1" xr:uid="{00000000-0005-0000-0000-00005B8C0000}"/>
    <cellStyle name="Currency [0] 13670" xfId="25793" hidden="1" xr:uid="{00000000-0005-0000-0000-00005C8C0000}"/>
    <cellStyle name="Currency [0] 13670" xfId="55180" hidden="1" xr:uid="{00000000-0005-0000-0000-00005D8C0000}"/>
    <cellStyle name="Currency [0] 13671" xfId="25813" hidden="1" xr:uid="{00000000-0005-0000-0000-00005E8C0000}"/>
    <cellStyle name="Currency [0] 13671" xfId="55200" hidden="1" xr:uid="{00000000-0005-0000-0000-00005F8C0000}"/>
    <cellStyle name="Currency [0] 13672" xfId="25815" hidden="1" xr:uid="{00000000-0005-0000-0000-0000608C0000}"/>
    <cellStyle name="Currency [0] 13672" xfId="55202" hidden="1" xr:uid="{00000000-0005-0000-0000-0000618C0000}"/>
    <cellStyle name="Currency [0] 13673" xfId="25752" hidden="1" xr:uid="{00000000-0005-0000-0000-0000628C0000}"/>
    <cellStyle name="Currency [0] 13673" xfId="55139" hidden="1" xr:uid="{00000000-0005-0000-0000-0000638C0000}"/>
    <cellStyle name="Currency [0] 13674" xfId="25780" hidden="1" xr:uid="{00000000-0005-0000-0000-0000648C0000}"/>
    <cellStyle name="Currency [0] 13674" xfId="55167" hidden="1" xr:uid="{00000000-0005-0000-0000-0000658C0000}"/>
    <cellStyle name="Currency [0] 13675" xfId="25740" hidden="1" xr:uid="{00000000-0005-0000-0000-0000668C0000}"/>
    <cellStyle name="Currency [0] 13675" xfId="55127" hidden="1" xr:uid="{00000000-0005-0000-0000-0000678C0000}"/>
    <cellStyle name="Currency [0] 13676" xfId="25769" hidden="1" xr:uid="{00000000-0005-0000-0000-0000688C0000}"/>
    <cellStyle name="Currency [0] 13676" xfId="55156" hidden="1" xr:uid="{00000000-0005-0000-0000-0000698C0000}"/>
    <cellStyle name="Currency [0] 13677" xfId="25766" hidden="1" xr:uid="{00000000-0005-0000-0000-00006A8C0000}"/>
    <cellStyle name="Currency [0] 13677" xfId="55153" hidden="1" xr:uid="{00000000-0005-0000-0000-00006B8C0000}"/>
    <cellStyle name="Currency [0] 13678" xfId="25819" hidden="1" xr:uid="{00000000-0005-0000-0000-00006C8C0000}"/>
    <cellStyle name="Currency [0] 13678" xfId="55206" hidden="1" xr:uid="{00000000-0005-0000-0000-00006D8C0000}"/>
    <cellStyle name="Currency [0] 13679" xfId="25647" hidden="1" xr:uid="{00000000-0005-0000-0000-00006E8C0000}"/>
    <cellStyle name="Currency [0] 13679" xfId="55034" hidden="1" xr:uid="{00000000-0005-0000-0000-00006F8C0000}"/>
    <cellStyle name="Currency [0] 1368" xfId="3799" hidden="1" xr:uid="{00000000-0005-0000-0000-0000708C0000}"/>
    <cellStyle name="Currency [0] 1368" xfId="33188" hidden="1" xr:uid="{00000000-0005-0000-0000-0000718C0000}"/>
    <cellStyle name="Currency [0] 13680" xfId="25806" hidden="1" xr:uid="{00000000-0005-0000-0000-0000728C0000}"/>
    <cellStyle name="Currency [0] 13680" xfId="55193" hidden="1" xr:uid="{00000000-0005-0000-0000-0000738C0000}"/>
    <cellStyle name="Currency [0] 13681" xfId="25823" hidden="1" xr:uid="{00000000-0005-0000-0000-0000748C0000}"/>
    <cellStyle name="Currency [0] 13681" xfId="55210" hidden="1" xr:uid="{00000000-0005-0000-0000-0000758C0000}"/>
    <cellStyle name="Currency [0] 13682" xfId="25825" hidden="1" xr:uid="{00000000-0005-0000-0000-0000768C0000}"/>
    <cellStyle name="Currency [0] 13682" xfId="55212" hidden="1" xr:uid="{00000000-0005-0000-0000-0000778C0000}"/>
    <cellStyle name="Currency [0] 13683" xfId="25706" hidden="1" xr:uid="{00000000-0005-0000-0000-0000788C0000}"/>
    <cellStyle name="Currency [0] 13683" xfId="55093" hidden="1" xr:uid="{00000000-0005-0000-0000-0000798C0000}"/>
    <cellStyle name="Currency [0] 13684" xfId="25742" hidden="1" xr:uid="{00000000-0005-0000-0000-00007A8C0000}"/>
    <cellStyle name="Currency [0] 13684" xfId="55129" hidden="1" xr:uid="{00000000-0005-0000-0000-00007B8C0000}"/>
    <cellStyle name="Currency [0] 13685" xfId="25811" hidden="1" xr:uid="{00000000-0005-0000-0000-00007C8C0000}"/>
    <cellStyle name="Currency [0] 13685" xfId="55198" hidden="1" xr:uid="{00000000-0005-0000-0000-00007D8C0000}"/>
    <cellStyle name="Currency [0] 13686" xfId="25799" hidden="1" xr:uid="{00000000-0005-0000-0000-00007E8C0000}"/>
    <cellStyle name="Currency [0] 13686" xfId="55186" hidden="1" xr:uid="{00000000-0005-0000-0000-00007F8C0000}"/>
    <cellStyle name="Currency [0] 13687" xfId="25816" hidden="1" xr:uid="{00000000-0005-0000-0000-0000808C0000}"/>
    <cellStyle name="Currency [0] 13687" xfId="55203" hidden="1" xr:uid="{00000000-0005-0000-0000-0000818C0000}"/>
    <cellStyle name="Currency [0] 13688" xfId="25827" hidden="1" xr:uid="{00000000-0005-0000-0000-0000828C0000}"/>
    <cellStyle name="Currency [0] 13688" xfId="55214" hidden="1" xr:uid="{00000000-0005-0000-0000-0000838C0000}"/>
    <cellStyle name="Currency [0] 13689" xfId="25675" hidden="1" xr:uid="{00000000-0005-0000-0000-0000848C0000}"/>
    <cellStyle name="Currency [0] 13689" xfId="55062" hidden="1" xr:uid="{00000000-0005-0000-0000-0000858C0000}"/>
    <cellStyle name="Currency [0] 1369" xfId="3872" hidden="1" xr:uid="{00000000-0005-0000-0000-0000868C0000}"/>
    <cellStyle name="Currency [0] 1369" xfId="33261" hidden="1" xr:uid="{00000000-0005-0000-0000-0000878C0000}"/>
    <cellStyle name="Currency [0] 13690" xfId="25739" hidden="1" xr:uid="{00000000-0005-0000-0000-0000888C0000}"/>
    <cellStyle name="Currency [0] 13690" xfId="55126" hidden="1" xr:uid="{00000000-0005-0000-0000-0000898C0000}"/>
    <cellStyle name="Currency [0] 13691" xfId="25831" hidden="1" xr:uid="{00000000-0005-0000-0000-00008A8C0000}"/>
    <cellStyle name="Currency [0] 13691" xfId="55218" hidden="1" xr:uid="{00000000-0005-0000-0000-00008B8C0000}"/>
    <cellStyle name="Currency [0] 13692" xfId="25833" hidden="1" xr:uid="{00000000-0005-0000-0000-00008C8C0000}"/>
    <cellStyle name="Currency [0] 13692" xfId="55220" hidden="1" xr:uid="{00000000-0005-0000-0000-00008D8C0000}"/>
    <cellStyle name="Currency [0] 13693" xfId="25788" hidden="1" xr:uid="{00000000-0005-0000-0000-00008E8C0000}"/>
    <cellStyle name="Currency [0] 13693" xfId="55175" hidden="1" xr:uid="{00000000-0005-0000-0000-00008F8C0000}"/>
    <cellStyle name="Currency [0] 13694" xfId="25800" hidden="1" xr:uid="{00000000-0005-0000-0000-0000908C0000}"/>
    <cellStyle name="Currency [0] 13694" xfId="55187" hidden="1" xr:uid="{00000000-0005-0000-0000-0000918C0000}"/>
    <cellStyle name="Currency [0] 13695" xfId="25828" hidden="1" xr:uid="{00000000-0005-0000-0000-0000928C0000}"/>
    <cellStyle name="Currency [0] 13695" xfId="55215" hidden="1" xr:uid="{00000000-0005-0000-0000-0000938C0000}"/>
    <cellStyle name="Currency [0] 13696" xfId="25801" hidden="1" xr:uid="{00000000-0005-0000-0000-0000948C0000}"/>
    <cellStyle name="Currency [0] 13696" xfId="55188" hidden="1" xr:uid="{00000000-0005-0000-0000-0000958C0000}"/>
    <cellStyle name="Currency [0] 13697" xfId="25834" hidden="1" xr:uid="{00000000-0005-0000-0000-0000968C0000}"/>
    <cellStyle name="Currency [0] 13697" xfId="55221" hidden="1" xr:uid="{00000000-0005-0000-0000-0000978C0000}"/>
    <cellStyle name="Currency [0] 13698" xfId="25836" hidden="1" xr:uid="{00000000-0005-0000-0000-0000988C0000}"/>
    <cellStyle name="Currency [0] 13698" xfId="55223" hidden="1" xr:uid="{00000000-0005-0000-0000-0000998C0000}"/>
    <cellStyle name="Currency [0] 13699" xfId="25829" hidden="1" xr:uid="{00000000-0005-0000-0000-00009A8C0000}"/>
    <cellStyle name="Currency [0] 13699" xfId="55216" hidden="1" xr:uid="{00000000-0005-0000-0000-00009B8C0000}"/>
    <cellStyle name="Currency [0] 137" xfId="2569" hidden="1" xr:uid="{00000000-0005-0000-0000-00009C8C0000}"/>
    <cellStyle name="Currency [0] 137" xfId="31958" hidden="1" xr:uid="{00000000-0005-0000-0000-00009D8C0000}"/>
    <cellStyle name="Currency [0] 1370" xfId="3884" hidden="1" xr:uid="{00000000-0005-0000-0000-00009E8C0000}"/>
    <cellStyle name="Currency [0] 1370" xfId="33273" hidden="1" xr:uid="{00000000-0005-0000-0000-00009F8C0000}"/>
    <cellStyle name="Currency [0] 13700" xfId="25775" hidden="1" xr:uid="{00000000-0005-0000-0000-0000A08C0000}"/>
    <cellStyle name="Currency [0] 13700" xfId="55162" hidden="1" xr:uid="{00000000-0005-0000-0000-0000A18C0000}"/>
    <cellStyle name="Currency [0] 13701" xfId="25838" hidden="1" xr:uid="{00000000-0005-0000-0000-0000A28C0000}"/>
    <cellStyle name="Currency [0] 13701" xfId="55225" hidden="1" xr:uid="{00000000-0005-0000-0000-0000A38C0000}"/>
    <cellStyle name="Currency [0] 13702" xfId="25840" hidden="1" xr:uid="{00000000-0005-0000-0000-0000A48C0000}"/>
    <cellStyle name="Currency [0] 13702" xfId="55227" hidden="1" xr:uid="{00000000-0005-0000-0000-0000A58C0000}"/>
    <cellStyle name="Currency [0] 13703" xfId="22254" hidden="1" xr:uid="{00000000-0005-0000-0000-0000A68C0000}"/>
    <cellStyle name="Currency [0] 13703" xfId="51641" hidden="1" xr:uid="{00000000-0005-0000-0000-0000A78C0000}"/>
    <cellStyle name="Currency [0] 13704" xfId="22279" hidden="1" xr:uid="{00000000-0005-0000-0000-0000A88C0000}"/>
    <cellStyle name="Currency [0] 13704" xfId="51666" hidden="1" xr:uid="{00000000-0005-0000-0000-0000A98C0000}"/>
    <cellStyle name="Currency [0] 13705" xfId="24681" hidden="1" xr:uid="{00000000-0005-0000-0000-0000AA8C0000}"/>
    <cellStyle name="Currency [0] 13705" xfId="54068" hidden="1" xr:uid="{00000000-0005-0000-0000-0000AB8C0000}"/>
    <cellStyle name="Currency [0] 13706" xfId="25845" hidden="1" xr:uid="{00000000-0005-0000-0000-0000AC8C0000}"/>
    <cellStyle name="Currency [0] 13706" xfId="55232" hidden="1" xr:uid="{00000000-0005-0000-0000-0000AD8C0000}"/>
    <cellStyle name="Currency [0] 13707" xfId="25847" hidden="1" xr:uid="{00000000-0005-0000-0000-0000AE8C0000}"/>
    <cellStyle name="Currency [0] 13707" xfId="55234" hidden="1" xr:uid="{00000000-0005-0000-0000-0000AF8C0000}"/>
    <cellStyle name="Currency [0] 13708" xfId="22268" hidden="1" xr:uid="{00000000-0005-0000-0000-0000B08C0000}"/>
    <cellStyle name="Currency [0] 13708" xfId="51655" hidden="1" xr:uid="{00000000-0005-0000-0000-0000B18C0000}"/>
    <cellStyle name="Currency [0] 13709" xfId="25841" hidden="1" xr:uid="{00000000-0005-0000-0000-0000B28C0000}"/>
    <cellStyle name="Currency [0] 13709" xfId="55228" hidden="1" xr:uid="{00000000-0005-0000-0000-0000B38C0000}"/>
    <cellStyle name="Currency [0] 1371" xfId="3885" hidden="1" xr:uid="{00000000-0005-0000-0000-0000B48C0000}"/>
    <cellStyle name="Currency [0] 1371" xfId="33274" hidden="1" xr:uid="{00000000-0005-0000-0000-0000B58C0000}"/>
    <cellStyle name="Currency [0] 13710" xfId="25849" hidden="1" xr:uid="{00000000-0005-0000-0000-0000B68C0000}"/>
    <cellStyle name="Currency [0] 13710" xfId="55236" hidden="1" xr:uid="{00000000-0005-0000-0000-0000B78C0000}"/>
    <cellStyle name="Currency [0] 13711" xfId="25851" hidden="1" xr:uid="{00000000-0005-0000-0000-0000B88C0000}"/>
    <cellStyle name="Currency [0] 13711" xfId="55238" hidden="1" xr:uid="{00000000-0005-0000-0000-0000B98C0000}"/>
    <cellStyle name="Currency [0] 13712" xfId="22273" hidden="1" xr:uid="{00000000-0005-0000-0000-0000BA8C0000}"/>
    <cellStyle name="Currency [0] 13712" xfId="51660" hidden="1" xr:uid="{00000000-0005-0000-0000-0000BB8C0000}"/>
    <cellStyle name="Currency [0] 13713" xfId="22270" hidden="1" xr:uid="{00000000-0005-0000-0000-0000BC8C0000}"/>
    <cellStyle name="Currency [0] 13713" xfId="51657" hidden="1" xr:uid="{00000000-0005-0000-0000-0000BD8C0000}"/>
    <cellStyle name="Currency [0] 13714" xfId="25862" hidden="1" xr:uid="{00000000-0005-0000-0000-0000BE8C0000}"/>
    <cellStyle name="Currency [0] 13714" xfId="55249" hidden="1" xr:uid="{00000000-0005-0000-0000-0000BF8C0000}"/>
    <cellStyle name="Currency [0] 13715" xfId="25871" hidden="1" xr:uid="{00000000-0005-0000-0000-0000C08C0000}"/>
    <cellStyle name="Currency [0] 13715" xfId="55258" hidden="1" xr:uid="{00000000-0005-0000-0000-0000C18C0000}"/>
    <cellStyle name="Currency [0] 13716" xfId="25882" hidden="1" xr:uid="{00000000-0005-0000-0000-0000C28C0000}"/>
    <cellStyle name="Currency [0] 13716" xfId="55269" hidden="1" xr:uid="{00000000-0005-0000-0000-0000C38C0000}"/>
    <cellStyle name="Currency [0] 13717" xfId="25888" hidden="1" xr:uid="{00000000-0005-0000-0000-0000C48C0000}"/>
    <cellStyle name="Currency [0] 13717" xfId="55275" hidden="1" xr:uid="{00000000-0005-0000-0000-0000C58C0000}"/>
    <cellStyle name="Currency [0] 13718" xfId="25860" hidden="1" xr:uid="{00000000-0005-0000-0000-0000C68C0000}"/>
    <cellStyle name="Currency [0] 13718" xfId="55247" hidden="1" xr:uid="{00000000-0005-0000-0000-0000C78C0000}"/>
    <cellStyle name="Currency [0] 13719" xfId="25878" hidden="1" xr:uid="{00000000-0005-0000-0000-0000C88C0000}"/>
    <cellStyle name="Currency [0] 13719" xfId="55265" hidden="1" xr:uid="{00000000-0005-0000-0000-0000C98C0000}"/>
    <cellStyle name="Currency [0] 1372" xfId="3823" hidden="1" xr:uid="{00000000-0005-0000-0000-0000CA8C0000}"/>
    <cellStyle name="Currency [0] 1372" xfId="33212" hidden="1" xr:uid="{00000000-0005-0000-0000-0000CB8C0000}"/>
    <cellStyle name="Currency [0] 13720" xfId="25900" hidden="1" xr:uid="{00000000-0005-0000-0000-0000CC8C0000}"/>
    <cellStyle name="Currency [0] 13720" xfId="55287" hidden="1" xr:uid="{00000000-0005-0000-0000-0000CD8C0000}"/>
    <cellStyle name="Currency [0] 13721" xfId="25902" hidden="1" xr:uid="{00000000-0005-0000-0000-0000CE8C0000}"/>
    <cellStyle name="Currency [0] 13721" xfId="55289" hidden="1" xr:uid="{00000000-0005-0000-0000-0000CF8C0000}"/>
    <cellStyle name="Currency [0] 13722" xfId="22298" hidden="1" xr:uid="{00000000-0005-0000-0000-0000D08C0000}"/>
    <cellStyle name="Currency [0] 13722" xfId="51685" hidden="1" xr:uid="{00000000-0005-0000-0000-0000D18C0000}"/>
    <cellStyle name="Currency [0] 13723" xfId="22316" hidden="1" xr:uid="{00000000-0005-0000-0000-0000D28C0000}"/>
    <cellStyle name="Currency [0] 13723" xfId="51703" hidden="1" xr:uid="{00000000-0005-0000-0000-0000D38C0000}"/>
    <cellStyle name="Currency [0] 13724" xfId="25874" hidden="1" xr:uid="{00000000-0005-0000-0000-0000D48C0000}"/>
    <cellStyle name="Currency [0] 13724" xfId="55261" hidden="1" xr:uid="{00000000-0005-0000-0000-0000D58C0000}"/>
    <cellStyle name="Currency [0] 13725" xfId="22349" hidden="1" xr:uid="{00000000-0005-0000-0000-0000D68C0000}"/>
    <cellStyle name="Currency [0] 13725" xfId="51736" hidden="1" xr:uid="{00000000-0005-0000-0000-0000D78C0000}"/>
    <cellStyle name="Currency [0] 13726" xfId="25863" hidden="1" xr:uid="{00000000-0005-0000-0000-0000D88C0000}"/>
    <cellStyle name="Currency [0] 13726" xfId="55250" hidden="1" xr:uid="{00000000-0005-0000-0000-0000D98C0000}"/>
    <cellStyle name="Currency [0] 13727" xfId="25907" hidden="1" xr:uid="{00000000-0005-0000-0000-0000DA8C0000}"/>
    <cellStyle name="Currency [0] 13727" xfId="55294" hidden="1" xr:uid="{00000000-0005-0000-0000-0000DB8C0000}"/>
    <cellStyle name="Currency [0] 13728" xfId="25875" hidden="1" xr:uid="{00000000-0005-0000-0000-0000DC8C0000}"/>
    <cellStyle name="Currency [0] 13728" xfId="55262" hidden="1" xr:uid="{00000000-0005-0000-0000-0000DD8C0000}"/>
    <cellStyle name="Currency [0] 13729" xfId="25883" hidden="1" xr:uid="{00000000-0005-0000-0000-0000DE8C0000}"/>
    <cellStyle name="Currency [0] 13729" xfId="55270" hidden="1" xr:uid="{00000000-0005-0000-0000-0000DF8C0000}"/>
    <cellStyle name="Currency [0] 1373" xfId="3859" hidden="1" xr:uid="{00000000-0005-0000-0000-0000E08C0000}"/>
    <cellStyle name="Currency [0] 1373" xfId="33248" hidden="1" xr:uid="{00000000-0005-0000-0000-0000E18C0000}"/>
    <cellStyle name="Currency [0] 13730" xfId="25919" hidden="1" xr:uid="{00000000-0005-0000-0000-0000E28C0000}"/>
    <cellStyle name="Currency [0] 13730" xfId="55306" hidden="1" xr:uid="{00000000-0005-0000-0000-0000E38C0000}"/>
    <cellStyle name="Currency [0] 13731" xfId="25921" hidden="1" xr:uid="{00000000-0005-0000-0000-0000E48C0000}"/>
    <cellStyle name="Currency [0] 13731" xfId="55308" hidden="1" xr:uid="{00000000-0005-0000-0000-0000E58C0000}"/>
    <cellStyle name="Currency [0] 13732" xfId="25877" hidden="1" xr:uid="{00000000-0005-0000-0000-0000E68C0000}"/>
    <cellStyle name="Currency [0] 13732" xfId="55264" hidden="1" xr:uid="{00000000-0005-0000-0000-0000E78C0000}"/>
    <cellStyle name="Currency [0] 13733" xfId="25890" hidden="1" xr:uid="{00000000-0005-0000-0000-0000E88C0000}"/>
    <cellStyle name="Currency [0] 13733" xfId="55277" hidden="1" xr:uid="{00000000-0005-0000-0000-0000E98C0000}"/>
    <cellStyle name="Currency [0] 13734" xfId="25895" hidden="1" xr:uid="{00000000-0005-0000-0000-0000EA8C0000}"/>
    <cellStyle name="Currency [0] 13734" xfId="55282" hidden="1" xr:uid="{00000000-0005-0000-0000-0000EB8C0000}"/>
    <cellStyle name="Currency [0] 13735" xfId="25889" hidden="1" xr:uid="{00000000-0005-0000-0000-0000EC8C0000}"/>
    <cellStyle name="Currency [0] 13735" xfId="55276" hidden="1" xr:uid="{00000000-0005-0000-0000-0000ED8C0000}"/>
    <cellStyle name="Currency [0] 13736" xfId="25937" hidden="1" xr:uid="{00000000-0005-0000-0000-0000EE8C0000}"/>
    <cellStyle name="Currency [0] 13736" xfId="55324" hidden="1" xr:uid="{00000000-0005-0000-0000-0000EF8C0000}"/>
    <cellStyle name="Currency [0] 13737" xfId="25945" hidden="1" xr:uid="{00000000-0005-0000-0000-0000F08C0000}"/>
    <cellStyle name="Currency [0] 13737" xfId="55332" hidden="1" xr:uid="{00000000-0005-0000-0000-0000F18C0000}"/>
    <cellStyle name="Currency [0] 13738" xfId="25873" hidden="1" xr:uid="{00000000-0005-0000-0000-0000F28C0000}"/>
    <cellStyle name="Currency [0] 13738" xfId="55260" hidden="1" xr:uid="{00000000-0005-0000-0000-0000F38C0000}"/>
    <cellStyle name="Currency [0] 13739" xfId="25931" hidden="1" xr:uid="{00000000-0005-0000-0000-0000F48C0000}"/>
    <cellStyle name="Currency [0] 13739" xfId="55318" hidden="1" xr:uid="{00000000-0005-0000-0000-0000F58C0000}"/>
    <cellStyle name="Currency [0] 1374" xfId="3839" hidden="1" xr:uid="{00000000-0005-0000-0000-0000F68C0000}"/>
    <cellStyle name="Currency [0] 1374" xfId="33228" hidden="1" xr:uid="{00000000-0005-0000-0000-0000F78C0000}"/>
    <cellStyle name="Currency [0] 13740" xfId="25954" hidden="1" xr:uid="{00000000-0005-0000-0000-0000F88C0000}"/>
    <cellStyle name="Currency [0] 13740" xfId="55341" hidden="1" xr:uid="{00000000-0005-0000-0000-0000F98C0000}"/>
    <cellStyle name="Currency [0] 13741" xfId="25956" hidden="1" xr:uid="{00000000-0005-0000-0000-0000FA8C0000}"/>
    <cellStyle name="Currency [0] 13741" xfId="55343" hidden="1" xr:uid="{00000000-0005-0000-0000-0000FB8C0000}"/>
    <cellStyle name="Currency [0] 13742" xfId="25856" hidden="1" xr:uid="{00000000-0005-0000-0000-0000FC8C0000}"/>
    <cellStyle name="Currency [0] 13742" xfId="55243" hidden="1" xr:uid="{00000000-0005-0000-0000-0000FD8C0000}"/>
    <cellStyle name="Currency [0] 13743" xfId="25866" hidden="1" xr:uid="{00000000-0005-0000-0000-0000FE8C0000}"/>
    <cellStyle name="Currency [0] 13743" xfId="55253" hidden="1" xr:uid="{00000000-0005-0000-0000-0000FF8C0000}"/>
    <cellStyle name="Currency [0] 13744" xfId="25928" hidden="1" xr:uid="{00000000-0005-0000-0000-0000008D0000}"/>
    <cellStyle name="Currency [0] 13744" xfId="55315" hidden="1" xr:uid="{00000000-0005-0000-0000-0000018D0000}"/>
    <cellStyle name="Currency [0] 13745" xfId="25893" hidden="1" xr:uid="{00000000-0005-0000-0000-0000028D0000}"/>
    <cellStyle name="Currency [0] 13745" xfId="55280" hidden="1" xr:uid="{00000000-0005-0000-0000-0000038D0000}"/>
    <cellStyle name="Currency [0] 13746" xfId="25843" hidden="1" xr:uid="{00000000-0005-0000-0000-0000048D0000}"/>
    <cellStyle name="Currency [0] 13746" xfId="55230" hidden="1" xr:uid="{00000000-0005-0000-0000-0000058D0000}"/>
    <cellStyle name="Currency [0] 13747" xfId="25964" hidden="1" xr:uid="{00000000-0005-0000-0000-0000068D0000}"/>
    <cellStyle name="Currency [0] 13747" xfId="55351" hidden="1" xr:uid="{00000000-0005-0000-0000-0000078D0000}"/>
    <cellStyle name="Currency [0] 13748" xfId="25929" hidden="1" xr:uid="{00000000-0005-0000-0000-0000088D0000}"/>
    <cellStyle name="Currency [0] 13748" xfId="55316" hidden="1" xr:uid="{00000000-0005-0000-0000-0000098D0000}"/>
    <cellStyle name="Currency [0] 13749" xfId="25940" hidden="1" xr:uid="{00000000-0005-0000-0000-00000A8D0000}"/>
    <cellStyle name="Currency [0] 13749" xfId="55327" hidden="1" xr:uid="{00000000-0005-0000-0000-00000B8D0000}"/>
    <cellStyle name="Currency [0] 1375" xfId="3855" hidden="1" xr:uid="{00000000-0005-0000-0000-00000C8D0000}"/>
    <cellStyle name="Currency [0] 1375" xfId="33244" hidden="1" xr:uid="{00000000-0005-0000-0000-00000D8D0000}"/>
    <cellStyle name="Currency [0] 13750" xfId="25972" hidden="1" xr:uid="{00000000-0005-0000-0000-00000E8D0000}"/>
    <cellStyle name="Currency [0] 13750" xfId="55359" hidden="1" xr:uid="{00000000-0005-0000-0000-00000F8D0000}"/>
    <cellStyle name="Currency [0] 13751" xfId="25974" hidden="1" xr:uid="{00000000-0005-0000-0000-0000108D0000}"/>
    <cellStyle name="Currency [0] 13751" xfId="55361" hidden="1" xr:uid="{00000000-0005-0000-0000-0000118D0000}"/>
    <cellStyle name="Currency [0] 13752" xfId="25926" hidden="1" xr:uid="{00000000-0005-0000-0000-0000128D0000}"/>
    <cellStyle name="Currency [0] 13752" xfId="55313" hidden="1" xr:uid="{00000000-0005-0000-0000-0000138D0000}"/>
    <cellStyle name="Currency [0] 13753" xfId="25925" hidden="1" xr:uid="{00000000-0005-0000-0000-0000148D0000}"/>
    <cellStyle name="Currency [0] 13753" xfId="55312" hidden="1" xr:uid="{00000000-0005-0000-0000-0000158D0000}"/>
    <cellStyle name="Currency [0] 13754" xfId="25915" hidden="1" xr:uid="{00000000-0005-0000-0000-0000168D0000}"/>
    <cellStyle name="Currency [0] 13754" xfId="55302" hidden="1" xr:uid="{00000000-0005-0000-0000-0000178D0000}"/>
    <cellStyle name="Currency [0] 13755" xfId="25911" hidden="1" xr:uid="{00000000-0005-0000-0000-0000188D0000}"/>
    <cellStyle name="Currency [0] 13755" xfId="55298" hidden="1" xr:uid="{00000000-0005-0000-0000-0000198D0000}"/>
    <cellStyle name="Currency [0] 13756" xfId="25913" hidden="1" xr:uid="{00000000-0005-0000-0000-00001A8D0000}"/>
    <cellStyle name="Currency [0] 13756" xfId="55300" hidden="1" xr:uid="{00000000-0005-0000-0000-00001B8D0000}"/>
    <cellStyle name="Currency [0] 13757" xfId="25981" hidden="1" xr:uid="{00000000-0005-0000-0000-00001C8D0000}"/>
    <cellStyle name="Currency [0] 13757" xfId="55368" hidden="1" xr:uid="{00000000-0005-0000-0000-00001D8D0000}"/>
    <cellStyle name="Currency [0] 13758" xfId="23509" hidden="1" xr:uid="{00000000-0005-0000-0000-00001E8D0000}"/>
    <cellStyle name="Currency [0] 13758" xfId="52896" hidden="1" xr:uid="{00000000-0005-0000-0000-00001F8D0000}"/>
    <cellStyle name="Currency [0] 13759" xfId="25959" hidden="1" xr:uid="{00000000-0005-0000-0000-0000208D0000}"/>
    <cellStyle name="Currency [0] 13759" xfId="55346" hidden="1" xr:uid="{00000000-0005-0000-0000-0000218D0000}"/>
    <cellStyle name="Currency [0] 1376" xfId="3857" hidden="1" xr:uid="{00000000-0005-0000-0000-0000228D0000}"/>
    <cellStyle name="Currency [0] 1376" xfId="33246" hidden="1" xr:uid="{00000000-0005-0000-0000-0000238D0000}"/>
    <cellStyle name="Currency [0] 13760" xfId="25987" hidden="1" xr:uid="{00000000-0005-0000-0000-0000248D0000}"/>
    <cellStyle name="Currency [0] 13760" xfId="55374" hidden="1" xr:uid="{00000000-0005-0000-0000-0000258D0000}"/>
    <cellStyle name="Currency [0] 13761" xfId="25989" hidden="1" xr:uid="{00000000-0005-0000-0000-0000268D0000}"/>
    <cellStyle name="Currency [0] 13761" xfId="55376" hidden="1" xr:uid="{00000000-0005-0000-0000-0000278D0000}"/>
    <cellStyle name="Currency [0] 13762" xfId="25864" hidden="1" xr:uid="{00000000-0005-0000-0000-0000288D0000}"/>
    <cellStyle name="Currency [0] 13762" xfId="55251" hidden="1" xr:uid="{00000000-0005-0000-0000-0000298D0000}"/>
    <cellStyle name="Currency [0] 13763" xfId="25938" hidden="1" xr:uid="{00000000-0005-0000-0000-00002A8D0000}"/>
    <cellStyle name="Currency [0] 13763" xfId="55325" hidden="1" xr:uid="{00000000-0005-0000-0000-00002B8D0000}"/>
    <cellStyle name="Currency [0] 13764" xfId="25894" hidden="1" xr:uid="{00000000-0005-0000-0000-00002C8D0000}"/>
    <cellStyle name="Currency [0] 13764" xfId="55281" hidden="1" xr:uid="{00000000-0005-0000-0000-00002D8D0000}"/>
    <cellStyle name="Currency [0] 13765" xfId="25930" hidden="1" xr:uid="{00000000-0005-0000-0000-00002E8D0000}"/>
    <cellStyle name="Currency [0] 13765" xfId="55317" hidden="1" xr:uid="{00000000-0005-0000-0000-00002F8D0000}"/>
    <cellStyle name="Currency [0] 13766" xfId="25934" hidden="1" xr:uid="{00000000-0005-0000-0000-0000308D0000}"/>
    <cellStyle name="Currency [0] 13766" xfId="55321" hidden="1" xr:uid="{00000000-0005-0000-0000-0000318D0000}"/>
    <cellStyle name="Currency [0] 13767" xfId="25995" hidden="1" xr:uid="{00000000-0005-0000-0000-0000328D0000}"/>
    <cellStyle name="Currency [0] 13767" xfId="55382" hidden="1" xr:uid="{00000000-0005-0000-0000-0000338D0000}"/>
    <cellStyle name="Currency [0] 13768" xfId="22318" hidden="1" xr:uid="{00000000-0005-0000-0000-0000348D0000}"/>
    <cellStyle name="Currency [0] 13768" xfId="51705" hidden="1" xr:uid="{00000000-0005-0000-0000-0000358D0000}"/>
    <cellStyle name="Currency [0] 13769" xfId="25977" hidden="1" xr:uid="{00000000-0005-0000-0000-0000368D0000}"/>
    <cellStyle name="Currency [0] 13769" xfId="55364" hidden="1" xr:uid="{00000000-0005-0000-0000-0000378D0000}"/>
    <cellStyle name="Currency [0] 1377" xfId="3888" hidden="1" xr:uid="{00000000-0005-0000-0000-0000388D0000}"/>
    <cellStyle name="Currency [0] 1377" xfId="33277" hidden="1" xr:uid="{00000000-0005-0000-0000-0000398D0000}"/>
    <cellStyle name="Currency [0] 13770" xfId="26000" hidden="1" xr:uid="{00000000-0005-0000-0000-00003A8D0000}"/>
    <cellStyle name="Currency [0] 13770" xfId="55387" hidden="1" xr:uid="{00000000-0005-0000-0000-00003B8D0000}"/>
    <cellStyle name="Currency [0] 13771" xfId="26002" hidden="1" xr:uid="{00000000-0005-0000-0000-00003C8D0000}"/>
    <cellStyle name="Currency [0] 13771" xfId="55389" hidden="1" xr:uid="{00000000-0005-0000-0000-00003D8D0000}"/>
    <cellStyle name="Currency [0] 13772" xfId="25858" hidden="1" xr:uid="{00000000-0005-0000-0000-00003E8D0000}"/>
    <cellStyle name="Currency [0] 13772" xfId="55245" hidden="1" xr:uid="{00000000-0005-0000-0000-00003F8D0000}"/>
    <cellStyle name="Currency [0] 13773" xfId="25957" hidden="1" xr:uid="{00000000-0005-0000-0000-0000408D0000}"/>
    <cellStyle name="Currency [0] 13773" xfId="55344" hidden="1" xr:uid="{00000000-0005-0000-0000-0000418D0000}"/>
    <cellStyle name="Currency [0] 13774" xfId="25924" hidden="1" xr:uid="{00000000-0005-0000-0000-0000428D0000}"/>
    <cellStyle name="Currency [0] 13774" xfId="55311" hidden="1" xr:uid="{00000000-0005-0000-0000-0000438D0000}"/>
    <cellStyle name="Currency [0] 13775" xfId="25942" hidden="1" xr:uid="{00000000-0005-0000-0000-0000448D0000}"/>
    <cellStyle name="Currency [0] 13775" xfId="55329" hidden="1" xr:uid="{00000000-0005-0000-0000-0000458D0000}"/>
    <cellStyle name="Currency [0] 13776" xfId="25939" hidden="1" xr:uid="{00000000-0005-0000-0000-0000468D0000}"/>
    <cellStyle name="Currency [0] 13776" xfId="55326" hidden="1" xr:uid="{00000000-0005-0000-0000-0000478D0000}"/>
    <cellStyle name="Currency [0] 13777" xfId="26006" hidden="1" xr:uid="{00000000-0005-0000-0000-0000488D0000}"/>
    <cellStyle name="Currency [0] 13777" xfId="55393" hidden="1" xr:uid="{00000000-0005-0000-0000-0000498D0000}"/>
    <cellStyle name="Currency [0] 13778" xfId="25891" hidden="1" xr:uid="{00000000-0005-0000-0000-00004A8D0000}"/>
    <cellStyle name="Currency [0] 13778" xfId="55278" hidden="1" xr:uid="{00000000-0005-0000-0000-00004B8D0000}"/>
    <cellStyle name="Currency [0] 13779" xfId="25991" hidden="1" xr:uid="{00000000-0005-0000-0000-00004C8D0000}"/>
    <cellStyle name="Currency [0] 13779" xfId="55378" hidden="1" xr:uid="{00000000-0005-0000-0000-00004D8D0000}"/>
    <cellStyle name="Currency [0] 1378" xfId="3797" hidden="1" xr:uid="{00000000-0005-0000-0000-00004E8D0000}"/>
    <cellStyle name="Currency [0] 1378" xfId="33186" hidden="1" xr:uid="{00000000-0005-0000-0000-00004F8D0000}"/>
    <cellStyle name="Currency [0] 13780" xfId="26013" hidden="1" xr:uid="{00000000-0005-0000-0000-0000508D0000}"/>
    <cellStyle name="Currency [0] 13780" xfId="55400" hidden="1" xr:uid="{00000000-0005-0000-0000-0000518D0000}"/>
    <cellStyle name="Currency [0] 13781" xfId="26015" hidden="1" xr:uid="{00000000-0005-0000-0000-0000528D0000}"/>
    <cellStyle name="Currency [0] 13781" xfId="55402" hidden="1" xr:uid="{00000000-0005-0000-0000-0000538D0000}"/>
    <cellStyle name="Currency [0] 13782" xfId="25943" hidden="1" xr:uid="{00000000-0005-0000-0000-0000548D0000}"/>
    <cellStyle name="Currency [0] 13782" xfId="55330" hidden="1" xr:uid="{00000000-0005-0000-0000-0000558D0000}"/>
    <cellStyle name="Currency [0] 13783" xfId="25975" hidden="1" xr:uid="{00000000-0005-0000-0000-0000568D0000}"/>
    <cellStyle name="Currency [0] 13783" xfId="55362" hidden="1" xr:uid="{00000000-0005-0000-0000-0000578D0000}"/>
    <cellStyle name="Currency [0] 13784" xfId="22288" hidden="1" xr:uid="{00000000-0005-0000-0000-0000588D0000}"/>
    <cellStyle name="Currency [0] 13784" xfId="51675" hidden="1" xr:uid="{00000000-0005-0000-0000-0000598D0000}"/>
    <cellStyle name="Currency [0] 13785" xfId="25961" hidden="1" xr:uid="{00000000-0005-0000-0000-00005A8D0000}"/>
    <cellStyle name="Currency [0] 13785" xfId="55348" hidden="1" xr:uid="{00000000-0005-0000-0000-00005B8D0000}"/>
    <cellStyle name="Currency [0] 13786" xfId="25958" hidden="1" xr:uid="{00000000-0005-0000-0000-00005C8D0000}"/>
    <cellStyle name="Currency [0] 13786" xfId="55345" hidden="1" xr:uid="{00000000-0005-0000-0000-00005D8D0000}"/>
    <cellStyle name="Currency [0] 13787" xfId="26019" hidden="1" xr:uid="{00000000-0005-0000-0000-00005E8D0000}"/>
    <cellStyle name="Currency [0] 13787" xfId="55406" hidden="1" xr:uid="{00000000-0005-0000-0000-00005F8D0000}"/>
    <cellStyle name="Currency [0] 13788" xfId="25854" hidden="1" xr:uid="{00000000-0005-0000-0000-0000608D0000}"/>
    <cellStyle name="Currency [0] 13788" xfId="55241" hidden="1" xr:uid="{00000000-0005-0000-0000-0000618D0000}"/>
    <cellStyle name="Currency [0] 13789" xfId="26003" hidden="1" xr:uid="{00000000-0005-0000-0000-0000628D0000}"/>
    <cellStyle name="Currency [0] 13789" xfId="55390" hidden="1" xr:uid="{00000000-0005-0000-0000-0000638D0000}"/>
    <cellStyle name="Currency [0] 1379" xfId="3880" hidden="1" xr:uid="{00000000-0005-0000-0000-0000648D0000}"/>
    <cellStyle name="Currency [0] 1379" xfId="33269" hidden="1" xr:uid="{00000000-0005-0000-0000-0000658D0000}"/>
    <cellStyle name="Currency [0] 13790" xfId="26023" hidden="1" xr:uid="{00000000-0005-0000-0000-0000668D0000}"/>
    <cellStyle name="Currency [0] 13790" xfId="55410" hidden="1" xr:uid="{00000000-0005-0000-0000-0000678D0000}"/>
    <cellStyle name="Currency [0] 13791" xfId="26025" hidden="1" xr:uid="{00000000-0005-0000-0000-0000688D0000}"/>
    <cellStyle name="Currency [0] 13791" xfId="55412" hidden="1" xr:uid="{00000000-0005-0000-0000-0000698D0000}"/>
    <cellStyle name="Currency [0] 13792" xfId="25962" hidden="1" xr:uid="{00000000-0005-0000-0000-00006A8D0000}"/>
    <cellStyle name="Currency [0] 13792" xfId="55349" hidden="1" xr:uid="{00000000-0005-0000-0000-00006B8D0000}"/>
    <cellStyle name="Currency [0] 13793" xfId="25990" hidden="1" xr:uid="{00000000-0005-0000-0000-00006C8D0000}"/>
    <cellStyle name="Currency [0] 13793" xfId="55377" hidden="1" xr:uid="{00000000-0005-0000-0000-00006D8D0000}"/>
    <cellStyle name="Currency [0] 13794" xfId="25950" hidden="1" xr:uid="{00000000-0005-0000-0000-00006E8D0000}"/>
    <cellStyle name="Currency [0] 13794" xfId="55337" hidden="1" xr:uid="{00000000-0005-0000-0000-00006F8D0000}"/>
    <cellStyle name="Currency [0] 13795" xfId="25979" hidden="1" xr:uid="{00000000-0005-0000-0000-0000708D0000}"/>
    <cellStyle name="Currency [0] 13795" xfId="55366" hidden="1" xr:uid="{00000000-0005-0000-0000-0000718D0000}"/>
    <cellStyle name="Currency [0] 13796" xfId="25976" hidden="1" xr:uid="{00000000-0005-0000-0000-0000728D0000}"/>
    <cellStyle name="Currency [0] 13796" xfId="55363" hidden="1" xr:uid="{00000000-0005-0000-0000-0000738D0000}"/>
    <cellStyle name="Currency [0] 13797" xfId="26029" hidden="1" xr:uid="{00000000-0005-0000-0000-0000748D0000}"/>
    <cellStyle name="Currency [0] 13797" xfId="55416" hidden="1" xr:uid="{00000000-0005-0000-0000-0000758D0000}"/>
    <cellStyle name="Currency [0] 13798" xfId="25857" hidden="1" xr:uid="{00000000-0005-0000-0000-0000768D0000}"/>
    <cellStyle name="Currency [0] 13798" xfId="55244" hidden="1" xr:uid="{00000000-0005-0000-0000-0000778D0000}"/>
    <cellStyle name="Currency [0] 13799" xfId="26016" hidden="1" xr:uid="{00000000-0005-0000-0000-0000788D0000}"/>
    <cellStyle name="Currency [0] 13799" xfId="55403" hidden="1" xr:uid="{00000000-0005-0000-0000-0000798D0000}"/>
    <cellStyle name="Currency [0] 138" xfId="2580" hidden="1" xr:uid="{00000000-0005-0000-0000-00007A8D0000}"/>
    <cellStyle name="Currency [0] 138" xfId="31969" hidden="1" xr:uid="{00000000-0005-0000-0000-00007B8D0000}"/>
    <cellStyle name="Currency [0] 1380" xfId="3890" hidden="1" xr:uid="{00000000-0005-0000-0000-00007C8D0000}"/>
    <cellStyle name="Currency [0] 1380" xfId="33279" hidden="1" xr:uid="{00000000-0005-0000-0000-00007D8D0000}"/>
    <cellStyle name="Currency [0] 13800" xfId="26033" hidden="1" xr:uid="{00000000-0005-0000-0000-00007E8D0000}"/>
    <cellStyle name="Currency [0] 13800" xfId="55420" hidden="1" xr:uid="{00000000-0005-0000-0000-00007F8D0000}"/>
    <cellStyle name="Currency [0] 13801" xfId="26035" hidden="1" xr:uid="{00000000-0005-0000-0000-0000808D0000}"/>
    <cellStyle name="Currency [0] 13801" xfId="55422" hidden="1" xr:uid="{00000000-0005-0000-0000-0000818D0000}"/>
    <cellStyle name="Currency [0] 13802" xfId="25916" hidden="1" xr:uid="{00000000-0005-0000-0000-0000828D0000}"/>
    <cellStyle name="Currency [0] 13802" xfId="55303" hidden="1" xr:uid="{00000000-0005-0000-0000-0000838D0000}"/>
    <cellStyle name="Currency [0] 13803" xfId="25952" hidden="1" xr:uid="{00000000-0005-0000-0000-0000848D0000}"/>
    <cellStyle name="Currency [0] 13803" xfId="55339" hidden="1" xr:uid="{00000000-0005-0000-0000-0000858D0000}"/>
    <cellStyle name="Currency [0] 13804" xfId="26021" hidden="1" xr:uid="{00000000-0005-0000-0000-0000868D0000}"/>
    <cellStyle name="Currency [0] 13804" xfId="55408" hidden="1" xr:uid="{00000000-0005-0000-0000-0000878D0000}"/>
    <cellStyle name="Currency [0] 13805" xfId="26009" hidden="1" xr:uid="{00000000-0005-0000-0000-0000888D0000}"/>
    <cellStyle name="Currency [0] 13805" xfId="55396" hidden="1" xr:uid="{00000000-0005-0000-0000-0000898D0000}"/>
    <cellStyle name="Currency [0] 13806" xfId="26026" hidden="1" xr:uid="{00000000-0005-0000-0000-00008A8D0000}"/>
    <cellStyle name="Currency [0] 13806" xfId="55413" hidden="1" xr:uid="{00000000-0005-0000-0000-00008B8D0000}"/>
    <cellStyle name="Currency [0] 13807" xfId="26037" hidden="1" xr:uid="{00000000-0005-0000-0000-00008C8D0000}"/>
    <cellStyle name="Currency [0] 13807" xfId="55424" hidden="1" xr:uid="{00000000-0005-0000-0000-00008D8D0000}"/>
    <cellStyle name="Currency [0] 13808" xfId="25885" hidden="1" xr:uid="{00000000-0005-0000-0000-00008E8D0000}"/>
    <cellStyle name="Currency [0] 13808" xfId="55272" hidden="1" xr:uid="{00000000-0005-0000-0000-00008F8D0000}"/>
    <cellStyle name="Currency [0] 13809" xfId="25949" hidden="1" xr:uid="{00000000-0005-0000-0000-0000908D0000}"/>
    <cellStyle name="Currency [0] 13809" xfId="55336" hidden="1" xr:uid="{00000000-0005-0000-0000-0000918D0000}"/>
    <cellStyle name="Currency [0] 1381" xfId="3891" hidden="1" xr:uid="{00000000-0005-0000-0000-0000928D0000}"/>
    <cellStyle name="Currency [0] 1381" xfId="33280" hidden="1" xr:uid="{00000000-0005-0000-0000-0000938D0000}"/>
    <cellStyle name="Currency [0] 13810" xfId="26041" hidden="1" xr:uid="{00000000-0005-0000-0000-0000948D0000}"/>
    <cellStyle name="Currency [0] 13810" xfId="55428" hidden="1" xr:uid="{00000000-0005-0000-0000-0000958D0000}"/>
    <cellStyle name="Currency [0] 13811" xfId="26043" hidden="1" xr:uid="{00000000-0005-0000-0000-0000968D0000}"/>
    <cellStyle name="Currency [0] 13811" xfId="55430" hidden="1" xr:uid="{00000000-0005-0000-0000-0000978D0000}"/>
    <cellStyle name="Currency [0] 13812" xfId="25998" hidden="1" xr:uid="{00000000-0005-0000-0000-0000988D0000}"/>
    <cellStyle name="Currency [0] 13812" xfId="55385" hidden="1" xr:uid="{00000000-0005-0000-0000-0000998D0000}"/>
    <cellStyle name="Currency [0] 13813" xfId="26010" hidden="1" xr:uid="{00000000-0005-0000-0000-00009A8D0000}"/>
    <cellStyle name="Currency [0] 13813" xfId="55397" hidden="1" xr:uid="{00000000-0005-0000-0000-00009B8D0000}"/>
    <cellStyle name="Currency [0] 13814" xfId="26038" hidden="1" xr:uid="{00000000-0005-0000-0000-00009C8D0000}"/>
    <cellStyle name="Currency [0] 13814" xfId="55425" hidden="1" xr:uid="{00000000-0005-0000-0000-00009D8D0000}"/>
    <cellStyle name="Currency [0] 13815" xfId="26011" hidden="1" xr:uid="{00000000-0005-0000-0000-00009E8D0000}"/>
    <cellStyle name="Currency [0] 13815" xfId="55398" hidden="1" xr:uid="{00000000-0005-0000-0000-00009F8D0000}"/>
    <cellStyle name="Currency [0] 13816" xfId="26044" hidden="1" xr:uid="{00000000-0005-0000-0000-0000A08D0000}"/>
    <cellStyle name="Currency [0] 13816" xfId="55431" hidden="1" xr:uid="{00000000-0005-0000-0000-0000A18D0000}"/>
    <cellStyle name="Currency [0] 13817" xfId="26046" hidden="1" xr:uid="{00000000-0005-0000-0000-0000A28D0000}"/>
    <cellStyle name="Currency [0] 13817" xfId="55433" hidden="1" xr:uid="{00000000-0005-0000-0000-0000A38D0000}"/>
    <cellStyle name="Currency [0] 13818" xfId="26039" hidden="1" xr:uid="{00000000-0005-0000-0000-0000A48D0000}"/>
    <cellStyle name="Currency [0] 13818" xfId="55426" hidden="1" xr:uid="{00000000-0005-0000-0000-0000A58D0000}"/>
    <cellStyle name="Currency [0] 13819" xfId="25985" hidden="1" xr:uid="{00000000-0005-0000-0000-0000A68D0000}"/>
    <cellStyle name="Currency [0] 13819" xfId="55372" hidden="1" xr:uid="{00000000-0005-0000-0000-0000A78D0000}"/>
    <cellStyle name="Currency [0] 1382" xfId="3819" hidden="1" xr:uid="{00000000-0005-0000-0000-0000A88D0000}"/>
    <cellStyle name="Currency [0] 1382" xfId="33208" hidden="1" xr:uid="{00000000-0005-0000-0000-0000A98D0000}"/>
    <cellStyle name="Currency [0] 13820" xfId="26048" hidden="1" xr:uid="{00000000-0005-0000-0000-0000AA8D0000}"/>
    <cellStyle name="Currency [0] 13820" xfId="55435" hidden="1" xr:uid="{00000000-0005-0000-0000-0000AB8D0000}"/>
    <cellStyle name="Currency [0] 13821" xfId="26050" hidden="1" xr:uid="{00000000-0005-0000-0000-0000AC8D0000}"/>
    <cellStyle name="Currency [0] 13821" xfId="55437" hidden="1" xr:uid="{00000000-0005-0000-0000-0000AD8D0000}"/>
    <cellStyle name="Currency [0] 13822" xfId="26107" hidden="1" xr:uid="{00000000-0005-0000-0000-0000AE8D0000}"/>
    <cellStyle name="Currency [0] 13822" xfId="55494" hidden="1" xr:uid="{00000000-0005-0000-0000-0000AF8D0000}"/>
    <cellStyle name="Currency [0] 13823" xfId="26126" hidden="1" xr:uid="{00000000-0005-0000-0000-0000B08D0000}"/>
    <cellStyle name="Currency [0] 13823" xfId="55513" hidden="1" xr:uid="{00000000-0005-0000-0000-0000B18D0000}"/>
    <cellStyle name="Currency [0] 13824" xfId="26133" hidden="1" xr:uid="{00000000-0005-0000-0000-0000B28D0000}"/>
    <cellStyle name="Currency [0] 13824" xfId="55520" hidden="1" xr:uid="{00000000-0005-0000-0000-0000B38D0000}"/>
    <cellStyle name="Currency [0] 13825" xfId="26140" hidden="1" xr:uid="{00000000-0005-0000-0000-0000B48D0000}"/>
    <cellStyle name="Currency [0] 13825" xfId="55527" hidden="1" xr:uid="{00000000-0005-0000-0000-0000B58D0000}"/>
    <cellStyle name="Currency [0] 13826" xfId="26145" hidden="1" xr:uid="{00000000-0005-0000-0000-0000B68D0000}"/>
    <cellStyle name="Currency [0] 13826" xfId="55532" hidden="1" xr:uid="{00000000-0005-0000-0000-0000B78D0000}"/>
    <cellStyle name="Currency [0] 13827" xfId="26124" hidden="1" xr:uid="{00000000-0005-0000-0000-0000B88D0000}"/>
    <cellStyle name="Currency [0] 13827" xfId="55511" hidden="1" xr:uid="{00000000-0005-0000-0000-0000B98D0000}"/>
    <cellStyle name="Currency [0] 13828" xfId="26135" hidden="1" xr:uid="{00000000-0005-0000-0000-0000BA8D0000}"/>
    <cellStyle name="Currency [0] 13828" xfId="55522" hidden="1" xr:uid="{00000000-0005-0000-0000-0000BB8D0000}"/>
    <cellStyle name="Currency [0] 13829" xfId="26149" hidden="1" xr:uid="{00000000-0005-0000-0000-0000BC8D0000}"/>
    <cellStyle name="Currency [0] 13829" xfId="55536" hidden="1" xr:uid="{00000000-0005-0000-0000-0000BD8D0000}"/>
    <cellStyle name="Currency [0] 1383" xfId="3870" hidden="1" xr:uid="{00000000-0005-0000-0000-0000BE8D0000}"/>
    <cellStyle name="Currency [0] 1383" xfId="33259" hidden="1" xr:uid="{00000000-0005-0000-0000-0000BF8D0000}"/>
    <cellStyle name="Currency [0] 13830" xfId="26151" hidden="1" xr:uid="{00000000-0005-0000-0000-0000C08D0000}"/>
    <cellStyle name="Currency [0] 13830" xfId="55538" hidden="1" xr:uid="{00000000-0005-0000-0000-0000C18D0000}"/>
    <cellStyle name="Currency [0] 13831" xfId="26134" hidden="1" xr:uid="{00000000-0005-0000-0000-0000C28D0000}"/>
    <cellStyle name="Currency [0] 13831" xfId="55521" hidden="1" xr:uid="{00000000-0005-0000-0000-0000C38D0000}"/>
    <cellStyle name="Currency [0] 13832" xfId="26108" hidden="1" xr:uid="{00000000-0005-0000-0000-0000C48D0000}"/>
    <cellStyle name="Currency [0] 13832" xfId="55495" hidden="1" xr:uid="{00000000-0005-0000-0000-0000C58D0000}"/>
    <cellStyle name="Currency [0] 13833" xfId="26162" hidden="1" xr:uid="{00000000-0005-0000-0000-0000C68D0000}"/>
    <cellStyle name="Currency [0] 13833" xfId="55549" hidden="1" xr:uid="{00000000-0005-0000-0000-0000C78D0000}"/>
    <cellStyle name="Currency [0] 13834" xfId="26171" hidden="1" xr:uid="{00000000-0005-0000-0000-0000C88D0000}"/>
    <cellStyle name="Currency [0] 13834" xfId="55558" hidden="1" xr:uid="{00000000-0005-0000-0000-0000C98D0000}"/>
    <cellStyle name="Currency [0] 13835" xfId="26182" hidden="1" xr:uid="{00000000-0005-0000-0000-0000CA8D0000}"/>
    <cellStyle name="Currency [0] 13835" xfId="55569" hidden="1" xr:uid="{00000000-0005-0000-0000-0000CB8D0000}"/>
    <cellStyle name="Currency [0] 13836" xfId="26188" hidden="1" xr:uid="{00000000-0005-0000-0000-0000CC8D0000}"/>
    <cellStyle name="Currency [0] 13836" xfId="55575" hidden="1" xr:uid="{00000000-0005-0000-0000-0000CD8D0000}"/>
    <cellStyle name="Currency [0] 13837" xfId="26160" hidden="1" xr:uid="{00000000-0005-0000-0000-0000CE8D0000}"/>
    <cellStyle name="Currency [0] 13837" xfId="55547" hidden="1" xr:uid="{00000000-0005-0000-0000-0000CF8D0000}"/>
    <cellStyle name="Currency [0] 13838" xfId="26178" hidden="1" xr:uid="{00000000-0005-0000-0000-0000D08D0000}"/>
    <cellStyle name="Currency [0] 13838" xfId="55565" hidden="1" xr:uid="{00000000-0005-0000-0000-0000D18D0000}"/>
    <cellStyle name="Currency [0] 13839" xfId="26200" hidden="1" xr:uid="{00000000-0005-0000-0000-0000D28D0000}"/>
    <cellStyle name="Currency [0] 13839" xfId="55587" hidden="1" xr:uid="{00000000-0005-0000-0000-0000D38D0000}"/>
    <cellStyle name="Currency [0] 1384" xfId="3850" hidden="1" xr:uid="{00000000-0005-0000-0000-0000D48D0000}"/>
    <cellStyle name="Currency [0] 1384" xfId="33239" hidden="1" xr:uid="{00000000-0005-0000-0000-0000D58D0000}"/>
    <cellStyle name="Currency [0] 13840" xfId="26202" hidden="1" xr:uid="{00000000-0005-0000-0000-0000D68D0000}"/>
    <cellStyle name="Currency [0] 13840" xfId="55589" hidden="1" xr:uid="{00000000-0005-0000-0000-0000D78D0000}"/>
    <cellStyle name="Currency [0] 13841" xfId="26130" hidden="1" xr:uid="{00000000-0005-0000-0000-0000D88D0000}"/>
    <cellStyle name="Currency [0] 13841" xfId="55517" hidden="1" xr:uid="{00000000-0005-0000-0000-0000D98D0000}"/>
    <cellStyle name="Currency [0] 13842" xfId="26114" hidden="1" xr:uid="{00000000-0005-0000-0000-0000DA8D0000}"/>
    <cellStyle name="Currency [0] 13842" xfId="55501" hidden="1" xr:uid="{00000000-0005-0000-0000-0000DB8D0000}"/>
    <cellStyle name="Currency [0] 13843" xfId="26174" hidden="1" xr:uid="{00000000-0005-0000-0000-0000DC8D0000}"/>
    <cellStyle name="Currency [0] 13843" xfId="55561" hidden="1" xr:uid="{00000000-0005-0000-0000-0000DD8D0000}"/>
    <cellStyle name="Currency [0] 13844" xfId="26119" hidden="1" xr:uid="{00000000-0005-0000-0000-0000DE8D0000}"/>
    <cellStyle name="Currency [0] 13844" xfId="55506" hidden="1" xr:uid="{00000000-0005-0000-0000-0000DF8D0000}"/>
    <cellStyle name="Currency [0] 13845" xfId="26163" hidden="1" xr:uid="{00000000-0005-0000-0000-0000E08D0000}"/>
    <cellStyle name="Currency [0] 13845" xfId="55550" hidden="1" xr:uid="{00000000-0005-0000-0000-0000E18D0000}"/>
    <cellStyle name="Currency [0] 13846" xfId="26207" hidden="1" xr:uid="{00000000-0005-0000-0000-0000E28D0000}"/>
    <cellStyle name="Currency [0] 13846" xfId="55594" hidden="1" xr:uid="{00000000-0005-0000-0000-0000E38D0000}"/>
    <cellStyle name="Currency [0] 13847" xfId="26175" hidden="1" xr:uid="{00000000-0005-0000-0000-0000E48D0000}"/>
    <cellStyle name="Currency [0] 13847" xfId="55562" hidden="1" xr:uid="{00000000-0005-0000-0000-0000E58D0000}"/>
    <cellStyle name="Currency [0] 13848" xfId="26183" hidden="1" xr:uid="{00000000-0005-0000-0000-0000E68D0000}"/>
    <cellStyle name="Currency [0] 13848" xfId="55570" hidden="1" xr:uid="{00000000-0005-0000-0000-0000E78D0000}"/>
    <cellStyle name="Currency [0] 13849" xfId="26219" hidden="1" xr:uid="{00000000-0005-0000-0000-0000E88D0000}"/>
    <cellStyle name="Currency [0] 13849" xfId="55606" hidden="1" xr:uid="{00000000-0005-0000-0000-0000E98D0000}"/>
    <cellStyle name="Currency [0] 1385" xfId="3862" hidden="1" xr:uid="{00000000-0005-0000-0000-0000EA8D0000}"/>
    <cellStyle name="Currency [0] 1385" xfId="33251" hidden="1" xr:uid="{00000000-0005-0000-0000-0000EB8D0000}"/>
    <cellStyle name="Currency [0] 13850" xfId="26221" hidden="1" xr:uid="{00000000-0005-0000-0000-0000EC8D0000}"/>
    <cellStyle name="Currency [0] 13850" xfId="55608" hidden="1" xr:uid="{00000000-0005-0000-0000-0000ED8D0000}"/>
    <cellStyle name="Currency [0] 13851" xfId="26177" hidden="1" xr:uid="{00000000-0005-0000-0000-0000EE8D0000}"/>
    <cellStyle name="Currency [0] 13851" xfId="55564" hidden="1" xr:uid="{00000000-0005-0000-0000-0000EF8D0000}"/>
    <cellStyle name="Currency [0] 13852" xfId="26190" hidden="1" xr:uid="{00000000-0005-0000-0000-0000F08D0000}"/>
    <cellStyle name="Currency [0] 13852" xfId="55577" hidden="1" xr:uid="{00000000-0005-0000-0000-0000F18D0000}"/>
    <cellStyle name="Currency [0] 13853" xfId="26195" hidden="1" xr:uid="{00000000-0005-0000-0000-0000F28D0000}"/>
    <cellStyle name="Currency [0] 13853" xfId="55582" hidden="1" xr:uid="{00000000-0005-0000-0000-0000F38D0000}"/>
    <cellStyle name="Currency [0] 13854" xfId="26189" hidden="1" xr:uid="{00000000-0005-0000-0000-0000F48D0000}"/>
    <cellStyle name="Currency [0] 13854" xfId="55576" hidden="1" xr:uid="{00000000-0005-0000-0000-0000F58D0000}"/>
    <cellStyle name="Currency [0] 13855" xfId="26237" hidden="1" xr:uid="{00000000-0005-0000-0000-0000F68D0000}"/>
    <cellStyle name="Currency [0] 13855" xfId="55624" hidden="1" xr:uid="{00000000-0005-0000-0000-0000F78D0000}"/>
    <cellStyle name="Currency [0] 13856" xfId="26245" hidden="1" xr:uid="{00000000-0005-0000-0000-0000F88D0000}"/>
    <cellStyle name="Currency [0] 13856" xfId="55632" hidden="1" xr:uid="{00000000-0005-0000-0000-0000F98D0000}"/>
    <cellStyle name="Currency [0] 13857" xfId="26173" hidden="1" xr:uid="{00000000-0005-0000-0000-0000FA8D0000}"/>
    <cellStyle name="Currency [0] 13857" xfId="55560" hidden="1" xr:uid="{00000000-0005-0000-0000-0000FB8D0000}"/>
    <cellStyle name="Currency [0] 13858" xfId="26231" hidden="1" xr:uid="{00000000-0005-0000-0000-0000FC8D0000}"/>
    <cellStyle name="Currency [0] 13858" xfId="55618" hidden="1" xr:uid="{00000000-0005-0000-0000-0000FD8D0000}"/>
    <cellStyle name="Currency [0] 13859" xfId="26254" hidden="1" xr:uid="{00000000-0005-0000-0000-0000FE8D0000}"/>
    <cellStyle name="Currency [0] 13859" xfId="55641" hidden="1" xr:uid="{00000000-0005-0000-0000-0000FF8D0000}"/>
    <cellStyle name="Currency [0] 1386" xfId="3860" hidden="1" xr:uid="{00000000-0005-0000-0000-0000008E0000}"/>
    <cellStyle name="Currency [0] 1386" xfId="33249" hidden="1" xr:uid="{00000000-0005-0000-0000-0000018E0000}"/>
    <cellStyle name="Currency [0] 13860" xfId="26256" hidden="1" xr:uid="{00000000-0005-0000-0000-0000028E0000}"/>
    <cellStyle name="Currency [0] 13860" xfId="55643" hidden="1" xr:uid="{00000000-0005-0000-0000-0000038E0000}"/>
    <cellStyle name="Currency [0] 13861" xfId="26156" hidden="1" xr:uid="{00000000-0005-0000-0000-0000048E0000}"/>
    <cellStyle name="Currency [0] 13861" xfId="55543" hidden="1" xr:uid="{00000000-0005-0000-0000-0000058E0000}"/>
    <cellStyle name="Currency [0] 13862" xfId="26166" hidden="1" xr:uid="{00000000-0005-0000-0000-0000068E0000}"/>
    <cellStyle name="Currency [0] 13862" xfId="55553" hidden="1" xr:uid="{00000000-0005-0000-0000-0000078E0000}"/>
    <cellStyle name="Currency [0] 13863" xfId="26228" hidden="1" xr:uid="{00000000-0005-0000-0000-0000088E0000}"/>
    <cellStyle name="Currency [0] 13863" xfId="55615" hidden="1" xr:uid="{00000000-0005-0000-0000-0000098E0000}"/>
    <cellStyle name="Currency [0] 13864" xfId="26193" hidden="1" xr:uid="{00000000-0005-0000-0000-00000A8E0000}"/>
    <cellStyle name="Currency [0] 13864" xfId="55580" hidden="1" xr:uid="{00000000-0005-0000-0000-00000B8E0000}"/>
    <cellStyle name="Currency [0] 13865" xfId="26138" hidden="1" xr:uid="{00000000-0005-0000-0000-00000C8E0000}"/>
    <cellStyle name="Currency [0] 13865" xfId="55525" hidden="1" xr:uid="{00000000-0005-0000-0000-00000D8E0000}"/>
    <cellStyle name="Currency [0] 13866" xfId="26264" hidden="1" xr:uid="{00000000-0005-0000-0000-00000E8E0000}"/>
    <cellStyle name="Currency [0] 13866" xfId="55651" hidden="1" xr:uid="{00000000-0005-0000-0000-00000F8E0000}"/>
    <cellStyle name="Currency [0] 13867" xfId="26229" hidden="1" xr:uid="{00000000-0005-0000-0000-0000108E0000}"/>
    <cellStyle name="Currency [0] 13867" xfId="55616" hidden="1" xr:uid="{00000000-0005-0000-0000-0000118E0000}"/>
    <cellStyle name="Currency [0] 13868" xfId="26240" hidden="1" xr:uid="{00000000-0005-0000-0000-0000128E0000}"/>
    <cellStyle name="Currency [0] 13868" xfId="55627" hidden="1" xr:uid="{00000000-0005-0000-0000-0000138E0000}"/>
    <cellStyle name="Currency [0] 13869" xfId="26272" hidden="1" xr:uid="{00000000-0005-0000-0000-0000148E0000}"/>
    <cellStyle name="Currency [0] 13869" xfId="55659" hidden="1" xr:uid="{00000000-0005-0000-0000-0000158E0000}"/>
    <cellStyle name="Currency [0] 1387" xfId="3893" hidden="1" xr:uid="{00000000-0005-0000-0000-0000168E0000}"/>
    <cellStyle name="Currency [0] 1387" xfId="33282" hidden="1" xr:uid="{00000000-0005-0000-0000-0000178E0000}"/>
    <cellStyle name="Currency [0] 13870" xfId="26274" hidden="1" xr:uid="{00000000-0005-0000-0000-0000188E0000}"/>
    <cellStyle name="Currency [0] 13870" xfId="55661" hidden="1" xr:uid="{00000000-0005-0000-0000-0000198E0000}"/>
    <cellStyle name="Currency [0] 13871" xfId="26226" hidden="1" xr:uid="{00000000-0005-0000-0000-00001A8E0000}"/>
    <cellStyle name="Currency [0] 13871" xfId="55613" hidden="1" xr:uid="{00000000-0005-0000-0000-00001B8E0000}"/>
    <cellStyle name="Currency [0] 13872" xfId="26225" hidden="1" xr:uid="{00000000-0005-0000-0000-00001C8E0000}"/>
    <cellStyle name="Currency [0] 13872" xfId="55612" hidden="1" xr:uid="{00000000-0005-0000-0000-00001D8E0000}"/>
    <cellStyle name="Currency [0] 13873" xfId="26215" hidden="1" xr:uid="{00000000-0005-0000-0000-00001E8E0000}"/>
    <cellStyle name="Currency [0] 13873" xfId="55602" hidden="1" xr:uid="{00000000-0005-0000-0000-00001F8E0000}"/>
    <cellStyle name="Currency [0] 13874" xfId="26211" hidden="1" xr:uid="{00000000-0005-0000-0000-0000208E0000}"/>
    <cellStyle name="Currency [0] 13874" xfId="55598" hidden="1" xr:uid="{00000000-0005-0000-0000-0000218E0000}"/>
    <cellStyle name="Currency [0] 13875" xfId="26213" hidden="1" xr:uid="{00000000-0005-0000-0000-0000228E0000}"/>
    <cellStyle name="Currency [0] 13875" xfId="55600" hidden="1" xr:uid="{00000000-0005-0000-0000-0000238E0000}"/>
    <cellStyle name="Currency [0] 13876" xfId="26281" hidden="1" xr:uid="{00000000-0005-0000-0000-0000248E0000}"/>
    <cellStyle name="Currency [0] 13876" xfId="55668" hidden="1" xr:uid="{00000000-0005-0000-0000-0000258E0000}"/>
    <cellStyle name="Currency [0] 13877" xfId="26116" hidden="1" xr:uid="{00000000-0005-0000-0000-0000268E0000}"/>
    <cellStyle name="Currency [0] 13877" xfId="55503" hidden="1" xr:uid="{00000000-0005-0000-0000-0000278E0000}"/>
    <cellStyle name="Currency [0] 13878" xfId="26259" hidden="1" xr:uid="{00000000-0005-0000-0000-0000288E0000}"/>
    <cellStyle name="Currency [0] 13878" xfId="55646" hidden="1" xr:uid="{00000000-0005-0000-0000-0000298E0000}"/>
    <cellStyle name="Currency [0] 13879" xfId="26287" hidden="1" xr:uid="{00000000-0005-0000-0000-00002A8E0000}"/>
    <cellStyle name="Currency [0] 13879" xfId="55674" hidden="1" xr:uid="{00000000-0005-0000-0000-00002B8E0000}"/>
    <cellStyle name="Currency [0] 1388" xfId="3837" hidden="1" xr:uid="{00000000-0005-0000-0000-00002C8E0000}"/>
    <cellStyle name="Currency [0] 1388" xfId="33226" hidden="1" xr:uid="{00000000-0005-0000-0000-00002D8E0000}"/>
    <cellStyle name="Currency [0] 13880" xfId="26289" hidden="1" xr:uid="{00000000-0005-0000-0000-00002E8E0000}"/>
    <cellStyle name="Currency [0] 13880" xfId="55676" hidden="1" xr:uid="{00000000-0005-0000-0000-00002F8E0000}"/>
    <cellStyle name="Currency [0] 13881" xfId="26164" hidden="1" xr:uid="{00000000-0005-0000-0000-0000308E0000}"/>
    <cellStyle name="Currency [0] 13881" xfId="55551" hidden="1" xr:uid="{00000000-0005-0000-0000-0000318E0000}"/>
    <cellStyle name="Currency [0] 13882" xfId="26238" hidden="1" xr:uid="{00000000-0005-0000-0000-0000328E0000}"/>
    <cellStyle name="Currency [0] 13882" xfId="55625" hidden="1" xr:uid="{00000000-0005-0000-0000-0000338E0000}"/>
    <cellStyle name="Currency [0] 13883" xfId="26194" hidden="1" xr:uid="{00000000-0005-0000-0000-0000348E0000}"/>
    <cellStyle name="Currency [0] 13883" xfId="55581" hidden="1" xr:uid="{00000000-0005-0000-0000-0000358E0000}"/>
    <cellStyle name="Currency [0] 13884" xfId="26230" hidden="1" xr:uid="{00000000-0005-0000-0000-0000368E0000}"/>
    <cellStyle name="Currency [0] 13884" xfId="55617" hidden="1" xr:uid="{00000000-0005-0000-0000-0000378E0000}"/>
    <cellStyle name="Currency [0] 13885" xfId="26234" hidden="1" xr:uid="{00000000-0005-0000-0000-0000388E0000}"/>
    <cellStyle name="Currency [0] 13885" xfId="55621" hidden="1" xr:uid="{00000000-0005-0000-0000-0000398E0000}"/>
    <cellStyle name="Currency [0] 13886" xfId="26295" hidden="1" xr:uid="{00000000-0005-0000-0000-00003A8E0000}"/>
    <cellStyle name="Currency [0] 13886" xfId="55682" hidden="1" xr:uid="{00000000-0005-0000-0000-00003B8E0000}"/>
    <cellStyle name="Currency [0] 13887" xfId="26111" hidden="1" xr:uid="{00000000-0005-0000-0000-00003C8E0000}"/>
    <cellStyle name="Currency [0] 13887" xfId="55498" hidden="1" xr:uid="{00000000-0005-0000-0000-00003D8E0000}"/>
    <cellStyle name="Currency [0] 13888" xfId="26277" hidden="1" xr:uid="{00000000-0005-0000-0000-00003E8E0000}"/>
    <cellStyle name="Currency [0] 13888" xfId="55664" hidden="1" xr:uid="{00000000-0005-0000-0000-00003F8E0000}"/>
    <cellStyle name="Currency [0] 13889" xfId="26300" hidden="1" xr:uid="{00000000-0005-0000-0000-0000408E0000}"/>
    <cellStyle name="Currency [0] 13889" xfId="55687" hidden="1" xr:uid="{00000000-0005-0000-0000-0000418E0000}"/>
    <cellStyle name="Currency [0] 1389" xfId="3887" hidden="1" xr:uid="{00000000-0005-0000-0000-0000428E0000}"/>
    <cellStyle name="Currency [0] 1389" xfId="33276" hidden="1" xr:uid="{00000000-0005-0000-0000-0000438E0000}"/>
    <cellStyle name="Currency [0] 13890" xfId="26302" hidden="1" xr:uid="{00000000-0005-0000-0000-0000448E0000}"/>
    <cellStyle name="Currency [0] 13890" xfId="55689" hidden="1" xr:uid="{00000000-0005-0000-0000-0000458E0000}"/>
    <cellStyle name="Currency [0] 13891" xfId="26158" hidden="1" xr:uid="{00000000-0005-0000-0000-0000468E0000}"/>
    <cellStyle name="Currency [0] 13891" xfId="55545" hidden="1" xr:uid="{00000000-0005-0000-0000-0000478E0000}"/>
    <cellStyle name="Currency [0] 13892" xfId="26257" hidden="1" xr:uid="{00000000-0005-0000-0000-0000488E0000}"/>
    <cellStyle name="Currency [0] 13892" xfId="55644" hidden="1" xr:uid="{00000000-0005-0000-0000-0000498E0000}"/>
    <cellStyle name="Currency [0] 13893" xfId="26224" hidden="1" xr:uid="{00000000-0005-0000-0000-00004A8E0000}"/>
    <cellStyle name="Currency [0] 13893" xfId="55611" hidden="1" xr:uid="{00000000-0005-0000-0000-00004B8E0000}"/>
    <cellStyle name="Currency [0] 13894" xfId="26242" hidden="1" xr:uid="{00000000-0005-0000-0000-00004C8E0000}"/>
    <cellStyle name="Currency [0] 13894" xfId="55629" hidden="1" xr:uid="{00000000-0005-0000-0000-00004D8E0000}"/>
    <cellStyle name="Currency [0] 13895" xfId="26239" hidden="1" xr:uid="{00000000-0005-0000-0000-00004E8E0000}"/>
    <cellStyle name="Currency [0] 13895" xfId="55626" hidden="1" xr:uid="{00000000-0005-0000-0000-00004F8E0000}"/>
    <cellStyle name="Currency [0] 13896" xfId="26306" hidden="1" xr:uid="{00000000-0005-0000-0000-0000508E0000}"/>
    <cellStyle name="Currency [0] 13896" xfId="55693" hidden="1" xr:uid="{00000000-0005-0000-0000-0000518E0000}"/>
    <cellStyle name="Currency [0] 13897" xfId="26191" hidden="1" xr:uid="{00000000-0005-0000-0000-0000528E0000}"/>
    <cellStyle name="Currency [0] 13897" xfId="55578" hidden="1" xr:uid="{00000000-0005-0000-0000-0000538E0000}"/>
    <cellStyle name="Currency [0] 13898" xfId="26291" hidden="1" xr:uid="{00000000-0005-0000-0000-0000548E0000}"/>
    <cellStyle name="Currency [0] 13898" xfId="55678" hidden="1" xr:uid="{00000000-0005-0000-0000-0000558E0000}"/>
    <cellStyle name="Currency [0] 13899" xfId="26313" hidden="1" xr:uid="{00000000-0005-0000-0000-0000568E0000}"/>
    <cellStyle name="Currency [0] 13899" xfId="55700" hidden="1" xr:uid="{00000000-0005-0000-0000-0000578E0000}"/>
    <cellStyle name="Currency [0] 139" xfId="2581" hidden="1" xr:uid="{00000000-0005-0000-0000-0000588E0000}"/>
    <cellStyle name="Currency [0] 139" xfId="31970" hidden="1" xr:uid="{00000000-0005-0000-0000-0000598E0000}"/>
    <cellStyle name="Currency [0] 1390" xfId="3897" hidden="1" xr:uid="{00000000-0005-0000-0000-00005A8E0000}"/>
    <cellStyle name="Currency [0] 1390" xfId="33286" hidden="1" xr:uid="{00000000-0005-0000-0000-00005B8E0000}"/>
    <cellStyle name="Currency [0] 13900" xfId="26315" hidden="1" xr:uid="{00000000-0005-0000-0000-00005C8E0000}"/>
    <cellStyle name="Currency [0] 13900" xfId="55702" hidden="1" xr:uid="{00000000-0005-0000-0000-00005D8E0000}"/>
    <cellStyle name="Currency [0] 13901" xfId="26243" hidden="1" xr:uid="{00000000-0005-0000-0000-00005E8E0000}"/>
    <cellStyle name="Currency [0] 13901" xfId="55630" hidden="1" xr:uid="{00000000-0005-0000-0000-00005F8E0000}"/>
    <cellStyle name="Currency [0] 13902" xfId="26275" hidden="1" xr:uid="{00000000-0005-0000-0000-0000608E0000}"/>
    <cellStyle name="Currency [0] 13902" xfId="55662" hidden="1" xr:uid="{00000000-0005-0000-0000-0000618E0000}"/>
    <cellStyle name="Currency [0] 13903" xfId="26127" hidden="1" xr:uid="{00000000-0005-0000-0000-0000628E0000}"/>
    <cellStyle name="Currency [0] 13903" xfId="55514" hidden="1" xr:uid="{00000000-0005-0000-0000-0000638E0000}"/>
    <cellStyle name="Currency [0] 13904" xfId="26261" hidden="1" xr:uid="{00000000-0005-0000-0000-0000648E0000}"/>
    <cellStyle name="Currency [0] 13904" xfId="55648" hidden="1" xr:uid="{00000000-0005-0000-0000-0000658E0000}"/>
    <cellStyle name="Currency [0] 13905" xfId="26258" hidden="1" xr:uid="{00000000-0005-0000-0000-0000668E0000}"/>
    <cellStyle name="Currency [0] 13905" xfId="55645" hidden="1" xr:uid="{00000000-0005-0000-0000-0000678E0000}"/>
    <cellStyle name="Currency [0] 13906" xfId="26319" hidden="1" xr:uid="{00000000-0005-0000-0000-0000688E0000}"/>
    <cellStyle name="Currency [0] 13906" xfId="55706" hidden="1" xr:uid="{00000000-0005-0000-0000-0000698E0000}"/>
    <cellStyle name="Currency [0] 13907" xfId="26154" hidden="1" xr:uid="{00000000-0005-0000-0000-00006A8E0000}"/>
    <cellStyle name="Currency [0] 13907" xfId="55541" hidden="1" xr:uid="{00000000-0005-0000-0000-00006B8E0000}"/>
    <cellStyle name="Currency [0] 13908" xfId="26303" hidden="1" xr:uid="{00000000-0005-0000-0000-00006C8E0000}"/>
    <cellStyle name="Currency [0] 13908" xfId="55690" hidden="1" xr:uid="{00000000-0005-0000-0000-00006D8E0000}"/>
    <cellStyle name="Currency [0] 13909" xfId="26323" hidden="1" xr:uid="{00000000-0005-0000-0000-00006E8E0000}"/>
    <cellStyle name="Currency [0] 13909" xfId="55710" hidden="1" xr:uid="{00000000-0005-0000-0000-00006F8E0000}"/>
    <cellStyle name="Currency [0] 1391" xfId="3898" hidden="1" xr:uid="{00000000-0005-0000-0000-0000708E0000}"/>
    <cellStyle name="Currency [0] 1391" xfId="33287" hidden="1" xr:uid="{00000000-0005-0000-0000-0000718E0000}"/>
    <cellStyle name="Currency [0] 13910" xfId="26325" hidden="1" xr:uid="{00000000-0005-0000-0000-0000728E0000}"/>
    <cellStyle name="Currency [0] 13910" xfId="55712" hidden="1" xr:uid="{00000000-0005-0000-0000-0000738E0000}"/>
    <cellStyle name="Currency [0] 13911" xfId="26262" hidden="1" xr:uid="{00000000-0005-0000-0000-0000748E0000}"/>
    <cellStyle name="Currency [0] 13911" xfId="55649" hidden="1" xr:uid="{00000000-0005-0000-0000-0000758E0000}"/>
    <cellStyle name="Currency [0] 13912" xfId="26290" hidden="1" xr:uid="{00000000-0005-0000-0000-0000768E0000}"/>
    <cellStyle name="Currency [0] 13912" xfId="55677" hidden="1" xr:uid="{00000000-0005-0000-0000-0000778E0000}"/>
    <cellStyle name="Currency [0] 13913" xfId="26250" hidden="1" xr:uid="{00000000-0005-0000-0000-0000788E0000}"/>
    <cellStyle name="Currency [0] 13913" xfId="55637" hidden="1" xr:uid="{00000000-0005-0000-0000-0000798E0000}"/>
    <cellStyle name="Currency [0] 13914" xfId="26279" hidden="1" xr:uid="{00000000-0005-0000-0000-00007A8E0000}"/>
    <cellStyle name="Currency [0] 13914" xfId="55666" hidden="1" xr:uid="{00000000-0005-0000-0000-00007B8E0000}"/>
    <cellStyle name="Currency [0] 13915" xfId="26276" hidden="1" xr:uid="{00000000-0005-0000-0000-00007C8E0000}"/>
    <cellStyle name="Currency [0] 13915" xfId="55663" hidden="1" xr:uid="{00000000-0005-0000-0000-00007D8E0000}"/>
    <cellStyle name="Currency [0] 13916" xfId="26329" hidden="1" xr:uid="{00000000-0005-0000-0000-00007E8E0000}"/>
    <cellStyle name="Currency [0] 13916" xfId="55716" hidden="1" xr:uid="{00000000-0005-0000-0000-00007F8E0000}"/>
    <cellStyle name="Currency [0] 13917" xfId="26157" hidden="1" xr:uid="{00000000-0005-0000-0000-0000808E0000}"/>
    <cellStyle name="Currency [0] 13917" xfId="55544" hidden="1" xr:uid="{00000000-0005-0000-0000-0000818E0000}"/>
    <cellStyle name="Currency [0] 13918" xfId="26316" hidden="1" xr:uid="{00000000-0005-0000-0000-0000828E0000}"/>
    <cellStyle name="Currency [0] 13918" xfId="55703" hidden="1" xr:uid="{00000000-0005-0000-0000-0000838E0000}"/>
    <cellStyle name="Currency [0] 13919" xfId="26333" hidden="1" xr:uid="{00000000-0005-0000-0000-0000848E0000}"/>
    <cellStyle name="Currency [0] 13919" xfId="55720" hidden="1" xr:uid="{00000000-0005-0000-0000-0000858E0000}"/>
    <cellStyle name="Currency [0] 1392" xfId="3863" hidden="1" xr:uid="{00000000-0005-0000-0000-0000868E0000}"/>
    <cellStyle name="Currency [0] 1392" xfId="33252" hidden="1" xr:uid="{00000000-0005-0000-0000-0000878E0000}"/>
    <cellStyle name="Currency [0] 13920" xfId="26335" hidden="1" xr:uid="{00000000-0005-0000-0000-0000888E0000}"/>
    <cellStyle name="Currency [0] 13920" xfId="55722" hidden="1" xr:uid="{00000000-0005-0000-0000-0000898E0000}"/>
    <cellStyle name="Currency [0] 13921" xfId="26216" hidden="1" xr:uid="{00000000-0005-0000-0000-00008A8E0000}"/>
    <cellStyle name="Currency [0] 13921" xfId="55603" hidden="1" xr:uid="{00000000-0005-0000-0000-00008B8E0000}"/>
    <cellStyle name="Currency [0] 13922" xfId="26252" hidden="1" xr:uid="{00000000-0005-0000-0000-00008C8E0000}"/>
    <cellStyle name="Currency [0] 13922" xfId="55639" hidden="1" xr:uid="{00000000-0005-0000-0000-00008D8E0000}"/>
    <cellStyle name="Currency [0] 13923" xfId="26321" hidden="1" xr:uid="{00000000-0005-0000-0000-00008E8E0000}"/>
    <cellStyle name="Currency [0] 13923" xfId="55708" hidden="1" xr:uid="{00000000-0005-0000-0000-00008F8E0000}"/>
    <cellStyle name="Currency [0] 13924" xfId="26309" hidden="1" xr:uid="{00000000-0005-0000-0000-0000908E0000}"/>
    <cellStyle name="Currency [0] 13924" xfId="55696" hidden="1" xr:uid="{00000000-0005-0000-0000-0000918E0000}"/>
    <cellStyle name="Currency [0] 13925" xfId="26326" hidden="1" xr:uid="{00000000-0005-0000-0000-0000928E0000}"/>
    <cellStyle name="Currency [0] 13925" xfId="55713" hidden="1" xr:uid="{00000000-0005-0000-0000-0000938E0000}"/>
    <cellStyle name="Currency [0] 13926" xfId="26337" hidden="1" xr:uid="{00000000-0005-0000-0000-0000948E0000}"/>
    <cellStyle name="Currency [0] 13926" xfId="55724" hidden="1" xr:uid="{00000000-0005-0000-0000-0000958E0000}"/>
    <cellStyle name="Currency [0] 13927" xfId="26185" hidden="1" xr:uid="{00000000-0005-0000-0000-0000968E0000}"/>
    <cellStyle name="Currency [0] 13927" xfId="55572" hidden="1" xr:uid="{00000000-0005-0000-0000-0000978E0000}"/>
    <cellStyle name="Currency [0] 13928" xfId="26249" hidden="1" xr:uid="{00000000-0005-0000-0000-0000988E0000}"/>
    <cellStyle name="Currency [0] 13928" xfId="55636" hidden="1" xr:uid="{00000000-0005-0000-0000-0000998E0000}"/>
    <cellStyle name="Currency [0] 13929" xfId="26341" hidden="1" xr:uid="{00000000-0005-0000-0000-00009A8E0000}"/>
    <cellStyle name="Currency [0] 13929" xfId="55728" hidden="1" xr:uid="{00000000-0005-0000-0000-00009B8E0000}"/>
    <cellStyle name="Currency [0] 1393" xfId="3878" hidden="1" xr:uid="{00000000-0005-0000-0000-00009C8E0000}"/>
    <cellStyle name="Currency [0] 1393" xfId="33267" hidden="1" xr:uid="{00000000-0005-0000-0000-00009D8E0000}"/>
    <cellStyle name="Currency [0] 13930" xfId="26343" hidden="1" xr:uid="{00000000-0005-0000-0000-00009E8E0000}"/>
    <cellStyle name="Currency [0] 13930" xfId="55730" hidden="1" xr:uid="{00000000-0005-0000-0000-00009F8E0000}"/>
    <cellStyle name="Currency [0] 13931" xfId="26298" hidden="1" xr:uid="{00000000-0005-0000-0000-0000A08E0000}"/>
    <cellStyle name="Currency [0] 13931" xfId="55685" hidden="1" xr:uid="{00000000-0005-0000-0000-0000A18E0000}"/>
    <cellStyle name="Currency [0] 13932" xfId="26310" hidden="1" xr:uid="{00000000-0005-0000-0000-0000A28E0000}"/>
    <cellStyle name="Currency [0] 13932" xfId="55697" hidden="1" xr:uid="{00000000-0005-0000-0000-0000A38E0000}"/>
    <cellStyle name="Currency [0] 13933" xfId="26338" hidden="1" xr:uid="{00000000-0005-0000-0000-0000A48E0000}"/>
    <cellStyle name="Currency [0] 13933" xfId="55725" hidden="1" xr:uid="{00000000-0005-0000-0000-0000A58E0000}"/>
    <cellStyle name="Currency [0] 13934" xfId="26311" hidden="1" xr:uid="{00000000-0005-0000-0000-0000A68E0000}"/>
    <cellStyle name="Currency [0] 13934" xfId="55698" hidden="1" xr:uid="{00000000-0005-0000-0000-0000A78E0000}"/>
    <cellStyle name="Currency [0] 13935" xfId="26344" hidden="1" xr:uid="{00000000-0005-0000-0000-0000A88E0000}"/>
    <cellStyle name="Currency [0] 13935" xfId="55731" hidden="1" xr:uid="{00000000-0005-0000-0000-0000A98E0000}"/>
    <cellStyle name="Currency [0] 13936" xfId="26346" hidden="1" xr:uid="{00000000-0005-0000-0000-0000AA8E0000}"/>
    <cellStyle name="Currency [0] 13936" xfId="55733" hidden="1" xr:uid="{00000000-0005-0000-0000-0000AB8E0000}"/>
    <cellStyle name="Currency [0] 13937" xfId="26339" hidden="1" xr:uid="{00000000-0005-0000-0000-0000AC8E0000}"/>
    <cellStyle name="Currency [0] 13937" xfId="55726" hidden="1" xr:uid="{00000000-0005-0000-0000-0000AD8E0000}"/>
    <cellStyle name="Currency [0] 13938" xfId="26285" hidden="1" xr:uid="{00000000-0005-0000-0000-0000AE8E0000}"/>
    <cellStyle name="Currency [0] 13938" xfId="55672" hidden="1" xr:uid="{00000000-0005-0000-0000-0000AF8E0000}"/>
    <cellStyle name="Currency [0] 13939" xfId="26349" hidden="1" xr:uid="{00000000-0005-0000-0000-0000B08E0000}"/>
    <cellStyle name="Currency [0] 13939" xfId="55736" hidden="1" xr:uid="{00000000-0005-0000-0000-0000B18E0000}"/>
    <cellStyle name="Currency [0] 1394" xfId="3804" hidden="1" xr:uid="{00000000-0005-0000-0000-0000B28E0000}"/>
    <cellStyle name="Currency [0] 1394" xfId="33193" hidden="1" xr:uid="{00000000-0005-0000-0000-0000B38E0000}"/>
    <cellStyle name="Currency [0] 13940" xfId="26351" hidden="1" xr:uid="{00000000-0005-0000-0000-0000B48E0000}"/>
    <cellStyle name="Currency [0] 13940" xfId="55738" hidden="1" xr:uid="{00000000-0005-0000-0000-0000B58E0000}"/>
    <cellStyle name="Currency [0] 13941" xfId="26068" hidden="1" xr:uid="{00000000-0005-0000-0000-0000B68E0000}"/>
    <cellStyle name="Currency [0] 13941" xfId="55455" hidden="1" xr:uid="{00000000-0005-0000-0000-0000B78E0000}"/>
    <cellStyle name="Currency [0] 13942" xfId="26090" hidden="1" xr:uid="{00000000-0005-0000-0000-0000B88E0000}"/>
    <cellStyle name="Currency [0] 13942" xfId="55477" hidden="1" xr:uid="{00000000-0005-0000-0000-0000B98E0000}"/>
    <cellStyle name="Currency [0] 13943" xfId="26355" hidden="1" xr:uid="{00000000-0005-0000-0000-0000BA8E0000}"/>
    <cellStyle name="Currency [0] 13943" xfId="55742" hidden="1" xr:uid="{00000000-0005-0000-0000-0000BB8E0000}"/>
    <cellStyle name="Currency [0] 13944" xfId="26362" hidden="1" xr:uid="{00000000-0005-0000-0000-0000BC8E0000}"/>
    <cellStyle name="Currency [0] 13944" xfId="55749" hidden="1" xr:uid="{00000000-0005-0000-0000-0000BD8E0000}"/>
    <cellStyle name="Currency [0] 13945" xfId="26364" hidden="1" xr:uid="{00000000-0005-0000-0000-0000BE8E0000}"/>
    <cellStyle name="Currency [0] 13945" xfId="55751" hidden="1" xr:uid="{00000000-0005-0000-0000-0000BF8E0000}"/>
    <cellStyle name="Currency [0] 13946" xfId="26055" hidden="1" xr:uid="{00000000-0005-0000-0000-0000C08E0000}"/>
    <cellStyle name="Currency [0] 13946" xfId="55442" hidden="1" xr:uid="{00000000-0005-0000-0000-0000C18E0000}"/>
    <cellStyle name="Currency [0] 13947" xfId="26358" hidden="1" xr:uid="{00000000-0005-0000-0000-0000C28E0000}"/>
    <cellStyle name="Currency [0] 13947" xfId="55745" hidden="1" xr:uid="{00000000-0005-0000-0000-0000C38E0000}"/>
    <cellStyle name="Currency [0] 13948" xfId="26367" hidden="1" xr:uid="{00000000-0005-0000-0000-0000C48E0000}"/>
    <cellStyle name="Currency [0] 13948" xfId="55754" hidden="1" xr:uid="{00000000-0005-0000-0000-0000C58E0000}"/>
    <cellStyle name="Currency [0] 13949" xfId="26369" hidden="1" xr:uid="{00000000-0005-0000-0000-0000C68E0000}"/>
    <cellStyle name="Currency [0] 13949" xfId="55756" hidden="1" xr:uid="{00000000-0005-0000-0000-0000C78E0000}"/>
    <cellStyle name="Currency [0] 1395" xfId="3873" hidden="1" xr:uid="{00000000-0005-0000-0000-0000C88E0000}"/>
    <cellStyle name="Currency [0] 1395" xfId="33262" hidden="1" xr:uid="{00000000-0005-0000-0000-0000C98E0000}"/>
    <cellStyle name="Currency [0] 13950" xfId="26357" hidden="1" xr:uid="{00000000-0005-0000-0000-0000CA8E0000}"/>
    <cellStyle name="Currency [0] 13950" xfId="55744" hidden="1" xr:uid="{00000000-0005-0000-0000-0000CB8E0000}"/>
    <cellStyle name="Currency [0] 13951" xfId="26067" hidden="1" xr:uid="{00000000-0005-0000-0000-0000CC8E0000}"/>
    <cellStyle name="Currency [0] 13951" xfId="55454" hidden="1" xr:uid="{00000000-0005-0000-0000-0000CD8E0000}"/>
    <cellStyle name="Currency [0] 13952" xfId="26380" hidden="1" xr:uid="{00000000-0005-0000-0000-0000CE8E0000}"/>
    <cellStyle name="Currency [0] 13952" xfId="55767" hidden="1" xr:uid="{00000000-0005-0000-0000-0000CF8E0000}"/>
    <cellStyle name="Currency [0] 13953" xfId="26389" hidden="1" xr:uid="{00000000-0005-0000-0000-0000D08E0000}"/>
    <cellStyle name="Currency [0] 13953" xfId="55776" hidden="1" xr:uid="{00000000-0005-0000-0000-0000D18E0000}"/>
    <cellStyle name="Currency [0] 13954" xfId="26400" hidden="1" xr:uid="{00000000-0005-0000-0000-0000D28E0000}"/>
    <cellStyle name="Currency [0] 13954" xfId="55787" hidden="1" xr:uid="{00000000-0005-0000-0000-0000D38E0000}"/>
    <cellStyle name="Currency [0] 13955" xfId="26406" hidden="1" xr:uid="{00000000-0005-0000-0000-0000D48E0000}"/>
    <cellStyle name="Currency [0] 13955" xfId="55793" hidden="1" xr:uid="{00000000-0005-0000-0000-0000D58E0000}"/>
    <cellStyle name="Currency [0] 13956" xfId="26378" hidden="1" xr:uid="{00000000-0005-0000-0000-0000D68E0000}"/>
    <cellStyle name="Currency [0] 13956" xfId="55765" hidden="1" xr:uid="{00000000-0005-0000-0000-0000D78E0000}"/>
    <cellStyle name="Currency [0] 13957" xfId="26396" hidden="1" xr:uid="{00000000-0005-0000-0000-0000D88E0000}"/>
    <cellStyle name="Currency [0] 13957" xfId="55783" hidden="1" xr:uid="{00000000-0005-0000-0000-0000D98E0000}"/>
    <cellStyle name="Currency [0] 13958" xfId="26418" hidden="1" xr:uid="{00000000-0005-0000-0000-0000DA8E0000}"/>
    <cellStyle name="Currency [0] 13958" xfId="55805" hidden="1" xr:uid="{00000000-0005-0000-0000-0000DB8E0000}"/>
    <cellStyle name="Currency [0] 13959" xfId="26420" hidden="1" xr:uid="{00000000-0005-0000-0000-0000DC8E0000}"/>
    <cellStyle name="Currency [0] 13959" xfId="55807" hidden="1" xr:uid="{00000000-0005-0000-0000-0000DD8E0000}"/>
    <cellStyle name="Currency [0] 1396" xfId="3871" hidden="1" xr:uid="{00000000-0005-0000-0000-0000DE8E0000}"/>
    <cellStyle name="Currency [0] 1396" xfId="33260" hidden="1" xr:uid="{00000000-0005-0000-0000-0000DF8E0000}"/>
    <cellStyle name="Currency [0] 13960" xfId="26352" hidden="1" xr:uid="{00000000-0005-0000-0000-0000E08E0000}"/>
    <cellStyle name="Currency [0] 13960" xfId="55739" hidden="1" xr:uid="{00000000-0005-0000-0000-0000E18E0000}"/>
    <cellStyle name="Currency [0] 13961" xfId="26063" hidden="1" xr:uid="{00000000-0005-0000-0000-0000E28E0000}"/>
    <cellStyle name="Currency [0] 13961" xfId="55450" hidden="1" xr:uid="{00000000-0005-0000-0000-0000E38E0000}"/>
    <cellStyle name="Currency [0] 13962" xfId="26392" hidden="1" xr:uid="{00000000-0005-0000-0000-0000E48E0000}"/>
    <cellStyle name="Currency [0] 13962" xfId="55779" hidden="1" xr:uid="{00000000-0005-0000-0000-0000E58E0000}"/>
    <cellStyle name="Currency [0] 13963" xfId="26059" hidden="1" xr:uid="{00000000-0005-0000-0000-0000E68E0000}"/>
    <cellStyle name="Currency [0] 13963" xfId="55446" hidden="1" xr:uid="{00000000-0005-0000-0000-0000E78E0000}"/>
    <cellStyle name="Currency [0] 13964" xfId="26381" hidden="1" xr:uid="{00000000-0005-0000-0000-0000E88E0000}"/>
    <cellStyle name="Currency [0] 13964" xfId="55768" hidden="1" xr:uid="{00000000-0005-0000-0000-0000E98E0000}"/>
    <cellStyle name="Currency [0] 13965" xfId="26425" hidden="1" xr:uid="{00000000-0005-0000-0000-0000EA8E0000}"/>
    <cellStyle name="Currency [0] 13965" xfId="55812" hidden="1" xr:uid="{00000000-0005-0000-0000-0000EB8E0000}"/>
    <cellStyle name="Currency [0] 13966" xfId="26393" hidden="1" xr:uid="{00000000-0005-0000-0000-0000EC8E0000}"/>
    <cellStyle name="Currency [0] 13966" xfId="55780" hidden="1" xr:uid="{00000000-0005-0000-0000-0000ED8E0000}"/>
    <cellStyle name="Currency [0] 13967" xfId="26401" hidden="1" xr:uid="{00000000-0005-0000-0000-0000EE8E0000}"/>
    <cellStyle name="Currency [0] 13967" xfId="55788" hidden="1" xr:uid="{00000000-0005-0000-0000-0000EF8E0000}"/>
    <cellStyle name="Currency [0] 13968" xfId="26437" hidden="1" xr:uid="{00000000-0005-0000-0000-0000F08E0000}"/>
    <cellStyle name="Currency [0] 13968" xfId="55824" hidden="1" xr:uid="{00000000-0005-0000-0000-0000F18E0000}"/>
    <cellStyle name="Currency [0] 13969" xfId="26439" hidden="1" xr:uid="{00000000-0005-0000-0000-0000F28E0000}"/>
    <cellStyle name="Currency [0] 13969" xfId="55826" hidden="1" xr:uid="{00000000-0005-0000-0000-0000F38E0000}"/>
    <cellStyle name="Currency [0] 1397" xfId="3900" hidden="1" xr:uid="{00000000-0005-0000-0000-0000F48E0000}"/>
    <cellStyle name="Currency [0] 1397" xfId="33289" hidden="1" xr:uid="{00000000-0005-0000-0000-0000F58E0000}"/>
    <cellStyle name="Currency [0] 13970" xfId="26395" hidden="1" xr:uid="{00000000-0005-0000-0000-0000F68E0000}"/>
    <cellStyle name="Currency [0] 13970" xfId="55782" hidden="1" xr:uid="{00000000-0005-0000-0000-0000F78E0000}"/>
    <cellStyle name="Currency [0] 13971" xfId="26408" hidden="1" xr:uid="{00000000-0005-0000-0000-0000F88E0000}"/>
    <cellStyle name="Currency [0] 13971" xfId="55795" hidden="1" xr:uid="{00000000-0005-0000-0000-0000F98E0000}"/>
    <cellStyle name="Currency [0] 13972" xfId="26413" hidden="1" xr:uid="{00000000-0005-0000-0000-0000FA8E0000}"/>
    <cellStyle name="Currency [0] 13972" xfId="55800" hidden="1" xr:uid="{00000000-0005-0000-0000-0000FB8E0000}"/>
    <cellStyle name="Currency [0] 13973" xfId="26407" hidden="1" xr:uid="{00000000-0005-0000-0000-0000FC8E0000}"/>
    <cellStyle name="Currency [0] 13973" xfId="55794" hidden="1" xr:uid="{00000000-0005-0000-0000-0000FD8E0000}"/>
    <cellStyle name="Currency [0] 13974" xfId="26455" hidden="1" xr:uid="{00000000-0005-0000-0000-0000FE8E0000}"/>
    <cellStyle name="Currency [0] 13974" xfId="55842" hidden="1" xr:uid="{00000000-0005-0000-0000-0000FF8E0000}"/>
    <cellStyle name="Currency [0] 13975" xfId="26463" hidden="1" xr:uid="{00000000-0005-0000-0000-0000008F0000}"/>
    <cellStyle name="Currency [0] 13975" xfId="55850" hidden="1" xr:uid="{00000000-0005-0000-0000-0000018F0000}"/>
    <cellStyle name="Currency [0] 13976" xfId="26391" hidden="1" xr:uid="{00000000-0005-0000-0000-0000028F0000}"/>
    <cellStyle name="Currency [0] 13976" xfId="55778" hidden="1" xr:uid="{00000000-0005-0000-0000-0000038F0000}"/>
    <cellStyle name="Currency [0] 13977" xfId="26449" hidden="1" xr:uid="{00000000-0005-0000-0000-0000048F0000}"/>
    <cellStyle name="Currency [0] 13977" xfId="55836" hidden="1" xr:uid="{00000000-0005-0000-0000-0000058F0000}"/>
    <cellStyle name="Currency [0] 13978" xfId="26472" hidden="1" xr:uid="{00000000-0005-0000-0000-0000068F0000}"/>
    <cellStyle name="Currency [0] 13978" xfId="55859" hidden="1" xr:uid="{00000000-0005-0000-0000-0000078F0000}"/>
    <cellStyle name="Currency [0] 13979" xfId="26474" hidden="1" xr:uid="{00000000-0005-0000-0000-0000088F0000}"/>
    <cellStyle name="Currency [0] 13979" xfId="55861" hidden="1" xr:uid="{00000000-0005-0000-0000-0000098F0000}"/>
    <cellStyle name="Currency [0] 1398" xfId="3816" hidden="1" xr:uid="{00000000-0005-0000-0000-00000A8F0000}"/>
    <cellStyle name="Currency [0] 1398" xfId="33205" hidden="1" xr:uid="{00000000-0005-0000-0000-00000B8F0000}"/>
    <cellStyle name="Currency [0] 13980" xfId="26374" hidden="1" xr:uid="{00000000-0005-0000-0000-00000C8F0000}"/>
    <cellStyle name="Currency [0] 13980" xfId="55761" hidden="1" xr:uid="{00000000-0005-0000-0000-00000D8F0000}"/>
    <cellStyle name="Currency [0] 13981" xfId="26384" hidden="1" xr:uid="{00000000-0005-0000-0000-00000E8F0000}"/>
    <cellStyle name="Currency [0] 13981" xfId="55771" hidden="1" xr:uid="{00000000-0005-0000-0000-00000F8F0000}"/>
    <cellStyle name="Currency [0] 13982" xfId="26446" hidden="1" xr:uid="{00000000-0005-0000-0000-0000108F0000}"/>
    <cellStyle name="Currency [0] 13982" xfId="55833" hidden="1" xr:uid="{00000000-0005-0000-0000-0000118F0000}"/>
    <cellStyle name="Currency [0] 13983" xfId="26411" hidden="1" xr:uid="{00000000-0005-0000-0000-0000128F0000}"/>
    <cellStyle name="Currency [0] 13983" xfId="55798" hidden="1" xr:uid="{00000000-0005-0000-0000-0000138F0000}"/>
    <cellStyle name="Currency [0] 13984" xfId="26360" hidden="1" xr:uid="{00000000-0005-0000-0000-0000148F0000}"/>
    <cellStyle name="Currency [0] 13984" xfId="55747" hidden="1" xr:uid="{00000000-0005-0000-0000-0000158F0000}"/>
    <cellStyle name="Currency [0] 13985" xfId="26482" hidden="1" xr:uid="{00000000-0005-0000-0000-0000168F0000}"/>
    <cellStyle name="Currency [0] 13985" xfId="55869" hidden="1" xr:uid="{00000000-0005-0000-0000-0000178F0000}"/>
    <cellStyle name="Currency [0] 13986" xfId="26447" hidden="1" xr:uid="{00000000-0005-0000-0000-0000188F0000}"/>
    <cellStyle name="Currency [0] 13986" xfId="55834" hidden="1" xr:uid="{00000000-0005-0000-0000-0000198F0000}"/>
    <cellStyle name="Currency [0] 13987" xfId="26458" hidden="1" xr:uid="{00000000-0005-0000-0000-00001A8F0000}"/>
    <cellStyle name="Currency [0] 13987" xfId="55845" hidden="1" xr:uid="{00000000-0005-0000-0000-00001B8F0000}"/>
    <cellStyle name="Currency [0] 13988" xfId="26490" hidden="1" xr:uid="{00000000-0005-0000-0000-00001C8F0000}"/>
    <cellStyle name="Currency [0] 13988" xfId="55877" hidden="1" xr:uid="{00000000-0005-0000-0000-00001D8F0000}"/>
    <cellStyle name="Currency [0] 13989" xfId="26492" hidden="1" xr:uid="{00000000-0005-0000-0000-00001E8F0000}"/>
    <cellStyle name="Currency [0] 13989" xfId="55879" hidden="1" xr:uid="{00000000-0005-0000-0000-00001F8F0000}"/>
    <cellStyle name="Currency [0] 1399" xfId="3892" hidden="1" xr:uid="{00000000-0005-0000-0000-0000208F0000}"/>
    <cellStyle name="Currency [0] 1399" xfId="33281" hidden="1" xr:uid="{00000000-0005-0000-0000-0000218F0000}"/>
    <cellStyle name="Currency [0] 13990" xfId="26444" hidden="1" xr:uid="{00000000-0005-0000-0000-0000228F0000}"/>
    <cellStyle name="Currency [0] 13990" xfId="55831" hidden="1" xr:uid="{00000000-0005-0000-0000-0000238F0000}"/>
    <cellStyle name="Currency [0] 13991" xfId="26443" hidden="1" xr:uid="{00000000-0005-0000-0000-0000248F0000}"/>
    <cellStyle name="Currency [0] 13991" xfId="55830" hidden="1" xr:uid="{00000000-0005-0000-0000-0000258F0000}"/>
    <cellStyle name="Currency [0] 13992" xfId="26433" hidden="1" xr:uid="{00000000-0005-0000-0000-0000268F0000}"/>
    <cellStyle name="Currency [0] 13992" xfId="55820" hidden="1" xr:uid="{00000000-0005-0000-0000-0000278F0000}"/>
    <cellStyle name="Currency [0] 13993" xfId="26429" hidden="1" xr:uid="{00000000-0005-0000-0000-0000288F0000}"/>
    <cellStyle name="Currency [0] 13993" xfId="55816" hidden="1" xr:uid="{00000000-0005-0000-0000-0000298F0000}"/>
    <cellStyle name="Currency [0] 13994" xfId="26431" hidden="1" xr:uid="{00000000-0005-0000-0000-00002A8F0000}"/>
    <cellStyle name="Currency [0] 13994" xfId="55818" hidden="1" xr:uid="{00000000-0005-0000-0000-00002B8F0000}"/>
    <cellStyle name="Currency [0] 13995" xfId="26499" hidden="1" xr:uid="{00000000-0005-0000-0000-00002C8F0000}"/>
    <cellStyle name="Currency [0] 13995" xfId="55886" hidden="1" xr:uid="{00000000-0005-0000-0000-00002D8F0000}"/>
    <cellStyle name="Currency [0] 13996" xfId="26061" hidden="1" xr:uid="{00000000-0005-0000-0000-00002E8F0000}"/>
    <cellStyle name="Currency [0] 13996" xfId="55448" hidden="1" xr:uid="{00000000-0005-0000-0000-00002F8F0000}"/>
    <cellStyle name="Currency [0] 13997" xfId="26477" hidden="1" xr:uid="{00000000-0005-0000-0000-0000308F0000}"/>
    <cellStyle name="Currency [0] 13997" xfId="55864" hidden="1" xr:uid="{00000000-0005-0000-0000-0000318F0000}"/>
    <cellStyle name="Currency [0] 13998" xfId="26505" hidden="1" xr:uid="{00000000-0005-0000-0000-0000328F0000}"/>
    <cellStyle name="Currency [0] 13998" xfId="55892" hidden="1" xr:uid="{00000000-0005-0000-0000-0000338F0000}"/>
    <cellStyle name="Currency [0] 13999" xfId="26507" hidden="1" xr:uid="{00000000-0005-0000-0000-0000348F0000}"/>
    <cellStyle name="Currency [0] 13999" xfId="55894" hidden="1" xr:uid="{00000000-0005-0000-0000-0000358F0000}"/>
    <cellStyle name="Currency [0] 14" xfId="299" hidden="1" xr:uid="{00000000-0005-0000-0000-0000378F0000}"/>
    <cellStyle name="Currency [0] 14" xfId="134" hidden="1" xr:uid="{00000000-0005-0000-0000-0000368F0000}"/>
    <cellStyle name="Currency [0] 14" xfId="1162" hidden="1" xr:uid="{00000000-0005-0000-0000-0000428F0000}"/>
    <cellStyle name="Currency [0] 14" xfId="429" hidden="1" xr:uid="{00000000-0005-0000-0000-00003D8F0000}"/>
    <cellStyle name="Currency [0] 14" xfId="245" hidden="1" xr:uid="{00000000-0005-0000-0000-0000388F0000}"/>
    <cellStyle name="Currency [0] 14" xfId="985" hidden="1" xr:uid="{00000000-0005-0000-0000-00003F8F0000}"/>
    <cellStyle name="Currency [0] 14" xfId="1490" hidden="1" xr:uid="{00000000-0005-0000-0000-0000468F0000}"/>
    <cellStyle name="Currency [0] 14" xfId="482" hidden="1" xr:uid="{00000000-0005-0000-0000-00003A8F0000}"/>
    <cellStyle name="Currency [0] 14" xfId="647" hidden="1" xr:uid="{00000000-0005-0000-0000-00003B8F0000}"/>
    <cellStyle name="Currency [0] 14" xfId="1327" hidden="1" xr:uid="{00000000-0005-0000-0000-0000438F0000}"/>
    <cellStyle name="Currency [0] 14" xfId="820" hidden="1" xr:uid="{00000000-0005-0000-0000-00003E8F0000}"/>
    <cellStyle name="Currency [0] 14" xfId="1109" hidden="1" xr:uid="{00000000-0005-0000-0000-0000458F0000}"/>
    <cellStyle name="Currency [0] 14" xfId="81" hidden="1" xr:uid="{00000000-0005-0000-0000-0000398F0000}"/>
    <cellStyle name="Currency [0] 14" xfId="931" hidden="1" xr:uid="{00000000-0005-0000-0000-0000408F0000}"/>
    <cellStyle name="Currency [0] 14" xfId="767" hidden="1" xr:uid="{00000000-0005-0000-0000-0000418F0000}"/>
    <cellStyle name="Currency [0] 14" xfId="593" hidden="1" xr:uid="{00000000-0005-0000-0000-00003C8F0000}"/>
    <cellStyle name="Currency [0] 14" xfId="1273" hidden="1" xr:uid="{00000000-0005-0000-0000-0000448F0000}"/>
    <cellStyle name="Currency [0] 14" xfId="1601" hidden="1" xr:uid="{00000000-0005-0000-0000-0000488F0000}"/>
    <cellStyle name="Currency [0] 14" xfId="1655" hidden="1" xr:uid="{00000000-0005-0000-0000-0000478F0000}"/>
    <cellStyle name="Currency [0] 14" xfId="1818" hidden="1" xr:uid="{00000000-0005-0000-0000-00004A8F0000}"/>
    <cellStyle name="Currency [0] 14" xfId="1437" hidden="1" xr:uid="{00000000-0005-0000-0000-0000498F0000}"/>
    <cellStyle name="Currency [0] 14" xfId="1929" hidden="1" xr:uid="{00000000-0005-0000-0000-00004C8F0000}"/>
    <cellStyle name="Currency [0] 14" xfId="1983" hidden="1" xr:uid="{00000000-0005-0000-0000-00004B8F0000}"/>
    <cellStyle name="Currency [0] 14" xfId="2149" hidden="1" xr:uid="{00000000-0005-0000-0000-00004E8F0000}"/>
    <cellStyle name="Currency [0] 14" xfId="1765" hidden="1" xr:uid="{00000000-0005-0000-0000-00004D8F0000}"/>
    <cellStyle name="Currency [0] 14" xfId="2260" hidden="1" xr:uid="{00000000-0005-0000-0000-0000508F0000}"/>
    <cellStyle name="Currency [0] 14" xfId="2313" hidden="1" xr:uid="{00000000-0005-0000-0000-00004F8F0000}"/>
    <cellStyle name="Currency [0] 14" xfId="2418" hidden="1" xr:uid="{00000000-0005-0000-0000-0000528F0000}"/>
    <cellStyle name="Currency [0] 14" xfId="2096" hidden="1" xr:uid="{00000000-0005-0000-0000-0000518F0000}"/>
    <cellStyle name="Currency [0] 14" xfId="61203" hidden="1" xr:uid="{00000000-0005-0000-0000-0000548F0000}"/>
    <cellStyle name="Currency [0] 14" xfId="31807" hidden="1" xr:uid="{00000000-0005-0000-0000-0000538F0000}"/>
    <cellStyle name="Currency [0] 14" xfId="61369" hidden="1" xr:uid="{00000000-0005-0000-0000-0000568F0000}"/>
    <cellStyle name="Currency [0] 14" xfId="61285" hidden="1" xr:uid="{00000000-0005-0000-0000-0000558F0000}"/>
    <cellStyle name="Currency [0] 14" xfId="61534" hidden="1" xr:uid="{00000000-0005-0000-0000-0000588F0000}"/>
    <cellStyle name="Currency [0] 14" xfId="61451" hidden="1" xr:uid="{00000000-0005-0000-0000-0000578F0000}"/>
    <cellStyle name="Currency [0] 14" xfId="61696" hidden="1" xr:uid="{00000000-0005-0000-0000-00005A8F0000}"/>
    <cellStyle name="Currency [0] 14" xfId="61616" hidden="1" xr:uid="{00000000-0005-0000-0000-0000598F0000}"/>
    <cellStyle name="Currency [0] 14" xfId="62591" hidden="1" xr:uid="{00000000-0005-0000-0000-0000658F0000}"/>
    <cellStyle name="Currency [0] 14" xfId="62190" hidden="1" xr:uid="{00000000-0005-0000-0000-0000608F0000}"/>
    <cellStyle name="Currency [0] 14" xfId="61778" hidden="1" xr:uid="{00000000-0005-0000-0000-00005B8F0000}"/>
    <cellStyle name="Currency [0] 14" xfId="62352" hidden="1" xr:uid="{00000000-0005-0000-0000-0000628F0000}"/>
    <cellStyle name="Currency [0] 14" xfId="62921" hidden="1" xr:uid="{00000000-0005-0000-0000-0000698F0000}"/>
    <cellStyle name="Currency [0] 14" xfId="61942" hidden="1" xr:uid="{00000000-0005-0000-0000-00005D8F0000}"/>
    <cellStyle name="Currency [0] 14" xfId="62026" hidden="1" xr:uid="{00000000-0005-0000-0000-00005E8F0000}"/>
    <cellStyle name="Currency [0] 14" xfId="62675" hidden="1" xr:uid="{00000000-0005-0000-0000-0000668F0000}"/>
    <cellStyle name="Currency [0] 14" xfId="62272" hidden="1" xr:uid="{00000000-0005-0000-0000-0000618F0000}"/>
    <cellStyle name="Currency [0] 14" xfId="62839" hidden="1" xr:uid="{00000000-0005-0000-0000-0000688F0000}"/>
    <cellStyle name="Currency [0] 14" xfId="61860" hidden="1" xr:uid="{00000000-0005-0000-0000-00005C8F0000}"/>
    <cellStyle name="Currency [0] 14" xfId="62434" hidden="1" xr:uid="{00000000-0005-0000-0000-0000638F0000}"/>
    <cellStyle name="Currency [0] 14" xfId="62509" hidden="1" xr:uid="{00000000-0005-0000-0000-0000648F0000}"/>
    <cellStyle name="Currency [0] 14" xfId="62108" hidden="1" xr:uid="{00000000-0005-0000-0000-00005F8F0000}"/>
    <cellStyle name="Currency [0] 14" xfId="62757" hidden="1" xr:uid="{00000000-0005-0000-0000-0000678F0000}"/>
    <cellStyle name="Currency [0] 14" xfId="63083" hidden="1" xr:uid="{00000000-0005-0000-0000-00006B8F0000}"/>
    <cellStyle name="Currency [0] 14" xfId="63001" hidden="1" xr:uid="{00000000-0005-0000-0000-00006A8F0000}"/>
    <cellStyle name="Currency [0] 140" xfId="2544" hidden="1" xr:uid="{00000000-0005-0000-0000-00006C8F0000}"/>
    <cellStyle name="Currency [0] 140" xfId="31933" hidden="1" xr:uid="{00000000-0005-0000-0000-00006D8F0000}"/>
    <cellStyle name="Currency [0] 1400" xfId="3902" hidden="1" xr:uid="{00000000-0005-0000-0000-00006E8F0000}"/>
    <cellStyle name="Currency [0] 1400" xfId="33291" hidden="1" xr:uid="{00000000-0005-0000-0000-00006F8F0000}"/>
    <cellStyle name="Currency [0] 14000" xfId="26382" hidden="1" xr:uid="{00000000-0005-0000-0000-0000708F0000}"/>
    <cellStyle name="Currency [0] 14000" xfId="55769" hidden="1" xr:uid="{00000000-0005-0000-0000-0000718F0000}"/>
    <cellStyle name="Currency [0] 14001" xfId="26456" hidden="1" xr:uid="{00000000-0005-0000-0000-0000728F0000}"/>
    <cellStyle name="Currency [0] 14001" xfId="55843" hidden="1" xr:uid="{00000000-0005-0000-0000-0000738F0000}"/>
    <cellStyle name="Currency [0] 14002" xfId="26412" hidden="1" xr:uid="{00000000-0005-0000-0000-0000748F0000}"/>
    <cellStyle name="Currency [0] 14002" xfId="55799" hidden="1" xr:uid="{00000000-0005-0000-0000-0000758F0000}"/>
    <cellStyle name="Currency [0] 14003" xfId="26448" hidden="1" xr:uid="{00000000-0005-0000-0000-0000768F0000}"/>
    <cellStyle name="Currency [0] 14003" xfId="55835" hidden="1" xr:uid="{00000000-0005-0000-0000-0000778F0000}"/>
    <cellStyle name="Currency [0] 14004" xfId="26452" hidden="1" xr:uid="{00000000-0005-0000-0000-0000788F0000}"/>
    <cellStyle name="Currency [0] 14004" xfId="55839" hidden="1" xr:uid="{00000000-0005-0000-0000-0000798F0000}"/>
    <cellStyle name="Currency [0] 14005" xfId="26513" hidden="1" xr:uid="{00000000-0005-0000-0000-00007A8F0000}"/>
    <cellStyle name="Currency [0] 14005" xfId="55900" hidden="1" xr:uid="{00000000-0005-0000-0000-00007B8F0000}"/>
    <cellStyle name="Currency [0] 14006" xfId="26096" hidden="1" xr:uid="{00000000-0005-0000-0000-00007C8F0000}"/>
    <cellStyle name="Currency [0] 14006" xfId="55483" hidden="1" xr:uid="{00000000-0005-0000-0000-00007D8F0000}"/>
    <cellStyle name="Currency [0] 14007" xfId="26495" hidden="1" xr:uid="{00000000-0005-0000-0000-00007E8F0000}"/>
    <cellStyle name="Currency [0] 14007" xfId="55882" hidden="1" xr:uid="{00000000-0005-0000-0000-00007F8F0000}"/>
    <cellStyle name="Currency [0] 14008" xfId="26518" hidden="1" xr:uid="{00000000-0005-0000-0000-0000808F0000}"/>
    <cellStyle name="Currency [0] 14008" xfId="55905" hidden="1" xr:uid="{00000000-0005-0000-0000-0000818F0000}"/>
    <cellStyle name="Currency [0] 14009" xfId="26520" hidden="1" xr:uid="{00000000-0005-0000-0000-0000828F0000}"/>
    <cellStyle name="Currency [0] 14009" xfId="55907" hidden="1" xr:uid="{00000000-0005-0000-0000-0000838F0000}"/>
    <cellStyle name="Currency [0] 1401" xfId="3903" hidden="1" xr:uid="{00000000-0005-0000-0000-0000848F0000}"/>
    <cellStyle name="Currency [0] 1401" xfId="33292" hidden="1" xr:uid="{00000000-0005-0000-0000-0000858F0000}"/>
    <cellStyle name="Currency [0] 14010" xfId="26376" hidden="1" xr:uid="{00000000-0005-0000-0000-0000868F0000}"/>
    <cellStyle name="Currency [0] 14010" xfId="55763" hidden="1" xr:uid="{00000000-0005-0000-0000-0000878F0000}"/>
    <cellStyle name="Currency [0] 14011" xfId="26475" hidden="1" xr:uid="{00000000-0005-0000-0000-0000888F0000}"/>
    <cellStyle name="Currency [0] 14011" xfId="55862" hidden="1" xr:uid="{00000000-0005-0000-0000-0000898F0000}"/>
    <cellStyle name="Currency [0] 14012" xfId="26442" hidden="1" xr:uid="{00000000-0005-0000-0000-00008A8F0000}"/>
    <cellStyle name="Currency [0] 14012" xfId="55829" hidden="1" xr:uid="{00000000-0005-0000-0000-00008B8F0000}"/>
    <cellStyle name="Currency [0] 14013" xfId="26460" hidden="1" xr:uid="{00000000-0005-0000-0000-00008C8F0000}"/>
    <cellStyle name="Currency [0] 14013" xfId="55847" hidden="1" xr:uid="{00000000-0005-0000-0000-00008D8F0000}"/>
    <cellStyle name="Currency [0] 14014" xfId="26457" hidden="1" xr:uid="{00000000-0005-0000-0000-00008E8F0000}"/>
    <cellStyle name="Currency [0] 14014" xfId="55844" hidden="1" xr:uid="{00000000-0005-0000-0000-00008F8F0000}"/>
    <cellStyle name="Currency [0] 14015" xfId="26524" hidden="1" xr:uid="{00000000-0005-0000-0000-0000908F0000}"/>
    <cellStyle name="Currency [0] 14015" xfId="55911" hidden="1" xr:uid="{00000000-0005-0000-0000-0000918F0000}"/>
    <cellStyle name="Currency [0] 14016" xfId="26409" hidden="1" xr:uid="{00000000-0005-0000-0000-0000928F0000}"/>
    <cellStyle name="Currency [0] 14016" xfId="55796" hidden="1" xr:uid="{00000000-0005-0000-0000-0000938F0000}"/>
    <cellStyle name="Currency [0] 14017" xfId="26509" hidden="1" xr:uid="{00000000-0005-0000-0000-0000948F0000}"/>
    <cellStyle name="Currency [0] 14017" xfId="55896" hidden="1" xr:uid="{00000000-0005-0000-0000-0000958F0000}"/>
    <cellStyle name="Currency [0] 14018" xfId="26531" hidden="1" xr:uid="{00000000-0005-0000-0000-0000968F0000}"/>
    <cellStyle name="Currency [0] 14018" xfId="55918" hidden="1" xr:uid="{00000000-0005-0000-0000-0000978F0000}"/>
    <cellStyle name="Currency [0] 14019" xfId="26533" hidden="1" xr:uid="{00000000-0005-0000-0000-0000988F0000}"/>
    <cellStyle name="Currency [0] 14019" xfId="55920" hidden="1" xr:uid="{00000000-0005-0000-0000-0000998F0000}"/>
    <cellStyle name="Currency [0] 1402" xfId="3874" hidden="1" xr:uid="{00000000-0005-0000-0000-00009A8F0000}"/>
    <cellStyle name="Currency [0] 1402" xfId="33263" hidden="1" xr:uid="{00000000-0005-0000-0000-00009B8F0000}"/>
    <cellStyle name="Currency [0] 14020" xfId="26461" hidden="1" xr:uid="{00000000-0005-0000-0000-00009C8F0000}"/>
    <cellStyle name="Currency [0] 14020" xfId="55848" hidden="1" xr:uid="{00000000-0005-0000-0000-00009D8F0000}"/>
    <cellStyle name="Currency [0] 14021" xfId="26493" hidden="1" xr:uid="{00000000-0005-0000-0000-00009E8F0000}"/>
    <cellStyle name="Currency [0] 14021" xfId="55880" hidden="1" xr:uid="{00000000-0005-0000-0000-00009F8F0000}"/>
    <cellStyle name="Currency [0] 14022" xfId="26141" hidden="1" xr:uid="{00000000-0005-0000-0000-0000A08F0000}"/>
    <cellStyle name="Currency [0] 14022" xfId="55528" hidden="1" xr:uid="{00000000-0005-0000-0000-0000A18F0000}"/>
    <cellStyle name="Currency [0] 14023" xfId="26479" hidden="1" xr:uid="{00000000-0005-0000-0000-0000A28F0000}"/>
    <cellStyle name="Currency [0] 14023" xfId="55866" hidden="1" xr:uid="{00000000-0005-0000-0000-0000A38F0000}"/>
    <cellStyle name="Currency [0] 14024" xfId="26476" hidden="1" xr:uid="{00000000-0005-0000-0000-0000A48F0000}"/>
    <cellStyle name="Currency [0] 14024" xfId="55863" hidden="1" xr:uid="{00000000-0005-0000-0000-0000A58F0000}"/>
    <cellStyle name="Currency [0] 14025" xfId="26537" hidden="1" xr:uid="{00000000-0005-0000-0000-0000A68F0000}"/>
    <cellStyle name="Currency [0] 14025" xfId="55924" hidden="1" xr:uid="{00000000-0005-0000-0000-0000A78F0000}"/>
    <cellStyle name="Currency [0] 14026" xfId="26372" hidden="1" xr:uid="{00000000-0005-0000-0000-0000A88F0000}"/>
    <cellStyle name="Currency [0] 14026" xfId="55759" hidden="1" xr:uid="{00000000-0005-0000-0000-0000A98F0000}"/>
    <cellStyle name="Currency [0] 14027" xfId="26521" hidden="1" xr:uid="{00000000-0005-0000-0000-0000AA8F0000}"/>
    <cellStyle name="Currency [0] 14027" xfId="55908" hidden="1" xr:uid="{00000000-0005-0000-0000-0000AB8F0000}"/>
    <cellStyle name="Currency [0] 14028" xfId="26541" hidden="1" xr:uid="{00000000-0005-0000-0000-0000AC8F0000}"/>
    <cellStyle name="Currency [0] 14028" xfId="55928" hidden="1" xr:uid="{00000000-0005-0000-0000-0000AD8F0000}"/>
    <cellStyle name="Currency [0] 14029" xfId="26543" hidden="1" xr:uid="{00000000-0005-0000-0000-0000AE8F0000}"/>
    <cellStyle name="Currency [0] 14029" xfId="55930" hidden="1" xr:uid="{00000000-0005-0000-0000-0000AF8F0000}"/>
    <cellStyle name="Currency [0] 1403" xfId="3886" hidden="1" xr:uid="{00000000-0005-0000-0000-0000B08F0000}"/>
    <cellStyle name="Currency [0] 1403" xfId="33275" hidden="1" xr:uid="{00000000-0005-0000-0000-0000B18F0000}"/>
    <cellStyle name="Currency [0] 14030" xfId="26480" hidden="1" xr:uid="{00000000-0005-0000-0000-0000B28F0000}"/>
    <cellStyle name="Currency [0] 14030" xfId="55867" hidden="1" xr:uid="{00000000-0005-0000-0000-0000B38F0000}"/>
    <cellStyle name="Currency [0] 14031" xfId="26508" hidden="1" xr:uid="{00000000-0005-0000-0000-0000B48F0000}"/>
    <cellStyle name="Currency [0] 14031" xfId="55895" hidden="1" xr:uid="{00000000-0005-0000-0000-0000B58F0000}"/>
    <cellStyle name="Currency [0] 14032" xfId="26468" hidden="1" xr:uid="{00000000-0005-0000-0000-0000B68F0000}"/>
    <cellStyle name="Currency [0] 14032" xfId="55855" hidden="1" xr:uid="{00000000-0005-0000-0000-0000B78F0000}"/>
    <cellStyle name="Currency [0] 14033" xfId="26497" hidden="1" xr:uid="{00000000-0005-0000-0000-0000B88F0000}"/>
    <cellStyle name="Currency [0] 14033" xfId="55884" hidden="1" xr:uid="{00000000-0005-0000-0000-0000B98F0000}"/>
    <cellStyle name="Currency [0] 14034" xfId="26494" hidden="1" xr:uid="{00000000-0005-0000-0000-0000BA8F0000}"/>
    <cellStyle name="Currency [0] 14034" xfId="55881" hidden="1" xr:uid="{00000000-0005-0000-0000-0000BB8F0000}"/>
    <cellStyle name="Currency [0] 14035" xfId="26547" hidden="1" xr:uid="{00000000-0005-0000-0000-0000BC8F0000}"/>
    <cellStyle name="Currency [0] 14035" xfId="55934" hidden="1" xr:uid="{00000000-0005-0000-0000-0000BD8F0000}"/>
    <cellStyle name="Currency [0] 14036" xfId="26375" hidden="1" xr:uid="{00000000-0005-0000-0000-0000BE8F0000}"/>
    <cellStyle name="Currency [0] 14036" xfId="55762" hidden="1" xr:uid="{00000000-0005-0000-0000-0000BF8F0000}"/>
    <cellStyle name="Currency [0] 14037" xfId="26534" hidden="1" xr:uid="{00000000-0005-0000-0000-0000C08F0000}"/>
    <cellStyle name="Currency [0] 14037" xfId="55921" hidden="1" xr:uid="{00000000-0005-0000-0000-0000C18F0000}"/>
    <cellStyle name="Currency [0] 14038" xfId="26551" hidden="1" xr:uid="{00000000-0005-0000-0000-0000C28F0000}"/>
    <cellStyle name="Currency [0] 14038" xfId="55938" hidden="1" xr:uid="{00000000-0005-0000-0000-0000C38F0000}"/>
    <cellStyle name="Currency [0] 14039" xfId="26553" hidden="1" xr:uid="{00000000-0005-0000-0000-0000C48F0000}"/>
    <cellStyle name="Currency [0] 14039" xfId="55940" hidden="1" xr:uid="{00000000-0005-0000-0000-0000C58F0000}"/>
    <cellStyle name="Currency [0] 1404" xfId="3866" hidden="1" xr:uid="{00000000-0005-0000-0000-0000C68F0000}"/>
    <cellStyle name="Currency [0] 1404" xfId="33255" hidden="1" xr:uid="{00000000-0005-0000-0000-0000C78F0000}"/>
    <cellStyle name="Currency [0] 14040" xfId="26434" hidden="1" xr:uid="{00000000-0005-0000-0000-0000C88F0000}"/>
    <cellStyle name="Currency [0] 14040" xfId="55821" hidden="1" xr:uid="{00000000-0005-0000-0000-0000C98F0000}"/>
    <cellStyle name="Currency [0] 14041" xfId="26470" hidden="1" xr:uid="{00000000-0005-0000-0000-0000CA8F0000}"/>
    <cellStyle name="Currency [0] 14041" xfId="55857" hidden="1" xr:uid="{00000000-0005-0000-0000-0000CB8F0000}"/>
    <cellStyle name="Currency [0] 14042" xfId="26539" hidden="1" xr:uid="{00000000-0005-0000-0000-0000CC8F0000}"/>
    <cellStyle name="Currency [0] 14042" xfId="55926" hidden="1" xr:uid="{00000000-0005-0000-0000-0000CD8F0000}"/>
    <cellStyle name="Currency [0] 14043" xfId="26527" hidden="1" xr:uid="{00000000-0005-0000-0000-0000CE8F0000}"/>
    <cellStyle name="Currency [0] 14043" xfId="55914" hidden="1" xr:uid="{00000000-0005-0000-0000-0000CF8F0000}"/>
    <cellStyle name="Currency [0] 14044" xfId="26544" hidden="1" xr:uid="{00000000-0005-0000-0000-0000D08F0000}"/>
    <cellStyle name="Currency [0] 14044" xfId="55931" hidden="1" xr:uid="{00000000-0005-0000-0000-0000D18F0000}"/>
    <cellStyle name="Currency [0] 14045" xfId="26555" hidden="1" xr:uid="{00000000-0005-0000-0000-0000D28F0000}"/>
    <cellStyle name="Currency [0] 14045" xfId="55942" hidden="1" xr:uid="{00000000-0005-0000-0000-0000D38F0000}"/>
    <cellStyle name="Currency [0] 14046" xfId="26403" hidden="1" xr:uid="{00000000-0005-0000-0000-0000D48F0000}"/>
    <cellStyle name="Currency [0] 14046" xfId="55790" hidden="1" xr:uid="{00000000-0005-0000-0000-0000D58F0000}"/>
    <cellStyle name="Currency [0] 14047" xfId="26467" hidden="1" xr:uid="{00000000-0005-0000-0000-0000D68F0000}"/>
    <cellStyle name="Currency [0] 14047" xfId="55854" hidden="1" xr:uid="{00000000-0005-0000-0000-0000D78F0000}"/>
    <cellStyle name="Currency [0] 14048" xfId="26559" hidden="1" xr:uid="{00000000-0005-0000-0000-0000D88F0000}"/>
    <cellStyle name="Currency [0] 14048" xfId="55946" hidden="1" xr:uid="{00000000-0005-0000-0000-0000D98F0000}"/>
    <cellStyle name="Currency [0] 14049" xfId="26561" hidden="1" xr:uid="{00000000-0005-0000-0000-0000DA8F0000}"/>
    <cellStyle name="Currency [0] 14049" xfId="55948" hidden="1" xr:uid="{00000000-0005-0000-0000-0000DB8F0000}"/>
    <cellStyle name="Currency [0] 1405" xfId="3881" hidden="1" xr:uid="{00000000-0005-0000-0000-0000DC8F0000}"/>
    <cellStyle name="Currency [0] 1405" xfId="33270" hidden="1" xr:uid="{00000000-0005-0000-0000-0000DD8F0000}"/>
    <cellStyle name="Currency [0] 14050" xfId="26516" hidden="1" xr:uid="{00000000-0005-0000-0000-0000DE8F0000}"/>
    <cellStyle name="Currency [0] 14050" xfId="55903" hidden="1" xr:uid="{00000000-0005-0000-0000-0000DF8F0000}"/>
    <cellStyle name="Currency [0] 14051" xfId="26528" hidden="1" xr:uid="{00000000-0005-0000-0000-0000E08F0000}"/>
    <cellStyle name="Currency [0] 14051" xfId="55915" hidden="1" xr:uid="{00000000-0005-0000-0000-0000E18F0000}"/>
    <cellStyle name="Currency [0] 14052" xfId="26556" hidden="1" xr:uid="{00000000-0005-0000-0000-0000E28F0000}"/>
    <cellStyle name="Currency [0] 14052" xfId="55943" hidden="1" xr:uid="{00000000-0005-0000-0000-0000E38F0000}"/>
    <cellStyle name="Currency [0] 14053" xfId="26529" hidden="1" xr:uid="{00000000-0005-0000-0000-0000E48F0000}"/>
    <cellStyle name="Currency [0] 14053" xfId="55916" hidden="1" xr:uid="{00000000-0005-0000-0000-0000E58F0000}"/>
    <cellStyle name="Currency [0] 14054" xfId="26562" hidden="1" xr:uid="{00000000-0005-0000-0000-0000E68F0000}"/>
    <cellStyle name="Currency [0] 14054" xfId="55949" hidden="1" xr:uid="{00000000-0005-0000-0000-0000E78F0000}"/>
    <cellStyle name="Currency [0] 14055" xfId="26564" hidden="1" xr:uid="{00000000-0005-0000-0000-0000E88F0000}"/>
    <cellStyle name="Currency [0] 14055" xfId="55951" hidden="1" xr:uid="{00000000-0005-0000-0000-0000E98F0000}"/>
    <cellStyle name="Currency [0] 14056" xfId="26557" hidden="1" xr:uid="{00000000-0005-0000-0000-0000EA8F0000}"/>
    <cellStyle name="Currency [0] 14056" xfId="55944" hidden="1" xr:uid="{00000000-0005-0000-0000-0000EB8F0000}"/>
    <cellStyle name="Currency [0] 14057" xfId="26503" hidden="1" xr:uid="{00000000-0005-0000-0000-0000EC8F0000}"/>
    <cellStyle name="Currency [0] 14057" xfId="55890" hidden="1" xr:uid="{00000000-0005-0000-0000-0000ED8F0000}"/>
    <cellStyle name="Currency [0] 14058" xfId="26566" hidden="1" xr:uid="{00000000-0005-0000-0000-0000EE8F0000}"/>
    <cellStyle name="Currency [0] 14058" xfId="55953" hidden="1" xr:uid="{00000000-0005-0000-0000-0000EF8F0000}"/>
    <cellStyle name="Currency [0] 14059" xfId="26568" hidden="1" xr:uid="{00000000-0005-0000-0000-0000F08F0000}"/>
    <cellStyle name="Currency [0] 14059" xfId="55955" hidden="1" xr:uid="{00000000-0005-0000-0000-0000F18F0000}"/>
    <cellStyle name="Currency [0] 1406" xfId="3879" hidden="1" xr:uid="{00000000-0005-0000-0000-0000F28F0000}"/>
    <cellStyle name="Currency [0] 1406" xfId="33268" hidden="1" xr:uid="{00000000-0005-0000-0000-0000F38F0000}"/>
    <cellStyle name="Currency [0] 14060" xfId="26080" hidden="1" xr:uid="{00000000-0005-0000-0000-0000F48F0000}"/>
    <cellStyle name="Currency [0] 14060" xfId="55467" hidden="1" xr:uid="{00000000-0005-0000-0000-0000F58F0000}"/>
    <cellStyle name="Currency [0] 14061" xfId="26058" hidden="1" xr:uid="{00000000-0005-0000-0000-0000F68F0000}"/>
    <cellStyle name="Currency [0] 14061" xfId="55445" hidden="1" xr:uid="{00000000-0005-0000-0000-0000F78F0000}"/>
    <cellStyle name="Currency [0] 14062" xfId="26574" hidden="1" xr:uid="{00000000-0005-0000-0000-0000F88F0000}"/>
    <cellStyle name="Currency [0] 14062" xfId="55961" hidden="1" xr:uid="{00000000-0005-0000-0000-0000F98F0000}"/>
    <cellStyle name="Currency [0] 14063" xfId="26580" hidden="1" xr:uid="{00000000-0005-0000-0000-0000FA8F0000}"/>
    <cellStyle name="Currency [0] 14063" xfId="55967" hidden="1" xr:uid="{00000000-0005-0000-0000-0000FB8F0000}"/>
    <cellStyle name="Currency [0] 14064" xfId="26582" hidden="1" xr:uid="{00000000-0005-0000-0000-0000FC8F0000}"/>
    <cellStyle name="Currency [0] 14064" xfId="55969" hidden="1" xr:uid="{00000000-0005-0000-0000-0000FD8F0000}"/>
    <cellStyle name="Currency [0] 14065" xfId="26075" hidden="1" xr:uid="{00000000-0005-0000-0000-0000FE8F0000}"/>
    <cellStyle name="Currency [0] 14065" xfId="55462" hidden="1" xr:uid="{00000000-0005-0000-0000-0000FF8F0000}"/>
    <cellStyle name="Currency [0] 14066" xfId="26576" hidden="1" xr:uid="{00000000-0005-0000-0000-000000900000}"/>
    <cellStyle name="Currency [0] 14066" xfId="55963" hidden="1" xr:uid="{00000000-0005-0000-0000-000001900000}"/>
    <cellStyle name="Currency [0] 14067" xfId="26584" hidden="1" xr:uid="{00000000-0005-0000-0000-000002900000}"/>
    <cellStyle name="Currency [0] 14067" xfId="55971" hidden="1" xr:uid="{00000000-0005-0000-0000-000003900000}"/>
    <cellStyle name="Currency [0] 14068" xfId="26586" hidden="1" xr:uid="{00000000-0005-0000-0000-000004900000}"/>
    <cellStyle name="Currency [0] 14068" xfId="55973" hidden="1" xr:uid="{00000000-0005-0000-0000-000005900000}"/>
    <cellStyle name="Currency [0] 14069" xfId="26575" hidden="1" xr:uid="{00000000-0005-0000-0000-000006900000}"/>
    <cellStyle name="Currency [0] 14069" xfId="55962" hidden="1" xr:uid="{00000000-0005-0000-0000-000007900000}"/>
    <cellStyle name="Currency [0] 1407" xfId="3905" hidden="1" xr:uid="{00000000-0005-0000-0000-000008900000}"/>
    <cellStyle name="Currency [0] 1407" xfId="33294" hidden="1" xr:uid="{00000000-0005-0000-0000-000009900000}"/>
    <cellStyle name="Currency [0] 14070" xfId="26081" hidden="1" xr:uid="{00000000-0005-0000-0000-00000A900000}"/>
    <cellStyle name="Currency [0] 14070" xfId="55468" hidden="1" xr:uid="{00000000-0005-0000-0000-00000B900000}"/>
    <cellStyle name="Currency [0] 14071" xfId="26597" hidden="1" xr:uid="{00000000-0005-0000-0000-00000C900000}"/>
    <cellStyle name="Currency [0] 14071" xfId="55984" hidden="1" xr:uid="{00000000-0005-0000-0000-00000D900000}"/>
    <cellStyle name="Currency [0] 14072" xfId="26606" hidden="1" xr:uid="{00000000-0005-0000-0000-00000E900000}"/>
    <cellStyle name="Currency [0] 14072" xfId="55993" hidden="1" xr:uid="{00000000-0005-0000-0000-00000F900000}"/>
    <cellStyle name="Currency [0] 14073" xfId="26617" hidden="1" xr:uid="{00000000-0005-0000-0000-000010900000}"/>
    <cellStyle name="Currency [0] 14073" xfId="56004" hidden="1" xr:uid="{00000000-0005-0000-0000-000011900000}"/>
    <cellStyle name="Currency [0] 14074" xfId="26623" hidden="1" xr:uid="{00000000-0005-0000-0000-000012900000}"/>
    <cellStyle name="Currency [0] 14074" xfId="56010" hidden="1" xr:uid="{00000000-0005-0000-0000-000013900000}"/>
    <cellStyle name="Currency [0] 14075" xfId="26595" hidden="1" xr:uid="{00000000-0005-0000-0000-000014900000}"/>
    <cellStyle name="Currency [0] 14075" xfId="55982" hidden="1" xr:uid="{00000000-0005-0000-0000-000015900000}"/>
    <cellStyle name="Currency [0] 14076" xfId="26613" hidden="1" xr:uid="{00000000-0005-0000-0000-000016900000}"/>
    <cellStyle name="Currency [0] 14076" xfId="56000" hidden="1" xr:uid="{00000000-0005-0000-0000-000017900000}"/>
    <cellStyle name="Currency [0] 14077" xfId="26635" hidden="1" xr:uid="{00000000-0005-0000-0000-000018900000}"/>
    <cellStyle name="Currency [0] 14077" xfId="56022" hidden="1" xr:uid="{00000000-0005-0000-0000-000019900000}"/>
    <cellStyle name="Currency [0] 14078" xfId="26637" hidden="1" xr:uid="{00000000-0005-0000-0000-00001A900000}"/>
    <cellStyle name="Currency [0] 14078" xfId="56024" hidden="1" xr:uid="{00000000-0005-0000-0000-00001B900000}"/>
    <cellStyle name="Currency [0] 14079" xfId="26571" hidden="1" xr:uid="{00000000-0005-0000-0000-00001C900000}"/>
    <cellStyle name="Currency [0] 14079" xfId="55958" hidden="1" xr:uid="{00000000-0005-0000-0000-00001D900000}"/>
    <cellStyle name="Currency [0] 1408" xfId="3818" hidden="1" xr:uid="{00000000-0005-0000-0000-00001E900000}"/>
    <cellStyle name="Currency [0] 1408" xfId="33207" hidden="1" xr:uid="{00000000-0005-0000-0000-00001F900000}"/>
    <cellStyle name="Currency [0] 14080" xfId="26085" hidden="1" xr:uid="{00000000-0005-0000-0000-000020900000}"/>
    <cellStyle name="Currency [0] 14080" xfId="55472" hidden="1" xr:uid="{00000000-0005-0000-0000-000021900000}"/>
    <cellStyle name="Currency [0] 14081" xfId="26609" hidden="1" xr:uid="{00000000-0005-0000-0000-000022900000}"/>
    <cellStyle name="Currency [0] 14081" xfId="55996" hidden="1" xr:uid="{00000000-0005-0000-0000-000023900000}"/>
    <cellStyle name="Currency [0] 14082" xfId="26101" hidden="1" xr:uid="{00000000-0005-0000-0000-000024900000}"/>
    <cellStyle name="Currency [0] 14082" xfId="55488" hidden="1" xr:uid="{00000000-0005-0000-0000-000025900000}"/>
    <cellStyle name="Currency [0] 14083" xfId="26598" hidden="1" xr:uid="{00000000-0005-0000-0000-000026900000}"/>
    <cellStyle name="Currency [0] 14083" xfId="55985" hidden="1" xr:uid="{00000000-0005-0000-0000-000027900000}"/>
    <cellStyle name="Currency [0] 14084" xfId="26642" hidden="1" xr:uid="{00000000-0005-0000-0000-000028900000}"/>
    <cellStyle name="Currency [0] 14084" xfId="56029" hidden="1" xr:uid="{00000000-0005-0000-0000-000029900000}"/>
    <cellStyle name="Currency [0] 14085" xfId="26610" hidden="1" xr:uid="{00000000-0005-0000-0000-00002A900000}"/>
    <cellStyle name="Currency [0] 14085" xfId="55997" hidden="1" xr:uid="{00000000-0005-0000-0000-00002B900000}"/>
    <cellStyle name="Currency [0] 14086" xfId="26618" hidden="1" xr:uid="{00000000-0005-0000-0000-00002C900000}"/>
    <cellStyle name="Currency [0] 14086" xfId="56005" hidden="1" xr:uid="{00000000-0005-0000-0000-00002D900000}"/>
    <cellStyle name="Currency [0] 14087" xfId="26654" hidden="1" xr:uid="{00000000-0005-0000-0000-00002E900000}"/>
    <cellStyle name="Currency [0] 14087" xfId="56041" hidden="1" xr:uid="{00000000-0005-0000-0000-00002F900000}"/>
    <cellStyle name="Currency [0] 14088" xfId="26656" hidden="1" xr:uid="{00000000-0005-0000-0000-000030900000}"/>
    <cellStyle name="Currency [0] 14088" xfId="56043" hidden="1" xr:uid="{00000000-0005-0000-0000-000031900000}"/>
    <cellStyle name="Currency [0] 14089" xfId="26612" hidden="1" xr:uid="{00000000-0005-0000-0000-000032900000}"/>
    <cellStyle name="Currency [0] 14089" xfId="55999" hidden="1" xr:uid="{00000000-0005-0000-0000-000033900000}"/>
    <cellStyle name="Currency [0] 1409" xfId="3899" hidden="1" xr:uid="{00000000-0005-0000-0000-000034900000}"/>
    <cellStyle name="Currency [0] 1409" xfId="33288" hidden="1" xr:uid="{00000000-0005-0000-0000-000035900000}"/>
    <cellStyle name="Currency [0] 14090" xfId="26625" hidden="1" xr:uid="{00000000-0005-0000-0000-000036900000}"/>
    <cellStyle name="Currency [0] 14090" xfId="56012" hidden="1" xr:uid="{00000000-0005-0000-0000-000037900000}"/>
    <cellStyle name="Currency [0] 14091" xfId="26630" hidden="1" xr:uid="{00000000-0005-0000-0000-000038900000}"/>
    <cellStyle name="Currency [0] 14091" xfId="56017" hidden="1" xr:uid="{00000000-0005-0000-0000-000039900000}"/>
    <cellStyle name="Currency [0] 14092" xfId="26624" hidden="1" xr:uid="{00000000-0005-0000-0000-00003A900000}"/>
    <cellStyle name="Currency [0] 14092" xfId="56011" hidden="1" xr:uid="{00000000-0005-0000-0000-00003B900000}"/>
    <cellStyle name="Currency [0] 14093" xfId="26672" hidden="1" xr:uid="{00000000-0005-0000-0000-00003C900000}"/>
    <cellStyle name="Currency [0] 14093" xfId="56059" hidden="1" xr:uid="{00000000-0005-0000-0000-00003D900000}"/>
    <cellStyle name="Currency [0] 14094" xfId="26680" hidden="1" xr:uid="{00000000-0005-0000-0000-00003E900000}"/>
    <cellStyle name="Currency [0] 14094" xfId="56067" hidden="1" xr:uid="{00000000-0005-0000-0000-00003F900000}"/>
    <cellStyle name="Currency [0] 14095" xfId="26608" hidden="1" xr:uid="{00000000-0005-0000-0000-000040900000}"/>
    <cellStyle name="Currency [0] 14095" xfId="55995" hidden="1" xr:uid="{00000000-0005-0000-0000-000041900000}"/>
    <cellStyle name="Currency [0] 14096" xfId="26666" hidden="1" xr:uid="{00000000-0005-0000-0000-000042900000}"/>
    <cellStyle name="Currency [0] 14096" xfId="56053" hidden="1" xr:uid="{00000000-0005-0000-0000-000043900000}"/>
    <cellStyle name="Currency [0] 14097" xfId="26689" hidden="1" xr:uid="{00000000-0005-0000-0000-000044900000}"/>
    <cellStyle name="Currency [0] 14097" xfId="56076" hidden="1" xr:uid="{00000000-0005-0000-0000-000045900000}"/>
    <cellStyle name="Currency [0] 14098" xfId="26691" hidden="1" xr:uid="{00000000-0005-0000-0000-000046900000}"/>
    <cellStyle name="Currency [0] 14098" xfId="56078" hidden="1" xr:uid="{00000000-0005-0000-0000-000047900000}"/>
    <cellStyle name="Currency [0] 14099" xfId="26591" hidden="1" xr:uid="{00000000-0005-0000-0000-000048900000}"/>
    <cellStyle name="Currency [0] 14099" xfId="55978" hidden="1" xr:uid="{00000000-0005-0000-0000-000049900000}"/>
    <cellStyle name="Currency [0] 141" xfId="2537" hidden="1" xr:uid="{00000000-0005-0000-0000-00004A900000}"/>
    <cellStyle name="Currency [0] 141" xfId="31926" hidden="1" xr:uid="{00000000-0005-0000-0000-00004B900000}"/>
    <cellStyle name="Currency [0] 1410" xfId="3906" hidden="1" xr:uid="{00000000-0005-0000-0000-00004C900000}"/>
    <cellStyle name="Currency [0] 1410" xfId="33295" hidden="1" xr:uid="{00000000-0005-0000-0000-00004D900000}"/>
    <cellStyle name="Currency [0] 14100" xfId="26601" hidden="1" xr:uid="{00000000-0005-0000-0000-00004E900000}"/>
    <cellStyle name="Currency [0] 14100" xfId="55988" hidden="1" xr:uid="{00000000-0005-0000-0000-00004F900000}"/>
    <cellStyle name="Currency [0] 14101" xfId="26663" hidden="1" xr:uid="{00000000-0005-0000-0000-000050900000}"/>
    <cellStyle name="Currency [0] 14101" xfId="56050" hidden="1" xr:uid="{00000000-0005-0000-0000-000051900000}"/>
    <cellStyle name="Currency [0] 14102" xfId="26628" hidden="1" xr:uid="{00000000-0005-0000-0000-000052900000}"/>
    <cellStyle name="Currency [0] 14102" xfId="56015" hidden="1" xr:uid="{00000000-0005-0000-0000-000053900000}"/>
    <cellStyle name="Currency [0] 14103" xfId="26578" hidden="1" xr:uid="{00000000-0005-0000-0000-000054900000}"/>
    <cellStyle name="Currency [0] 14103" xfId="55965" hidden="1" xr:uid="{00000000-0005-0000-0000-000055900000}"/>
    <cellStyle name="Currency [0] 14104" xfId="26699" hidden="1" xr:uid="{00000000-0005-0000-0000-000056900000}"/>
    <cellStyle name="Currency [0] 14104" xfId="56086" hidden="1" xr:uid="{00000000-0005-0000-0000-000057900000}"/>
    <cellStyle name="Currency [0] 14105" xfId="26664" hidden="1" xr:uid="{00000000-0005-0000-0000-000058900000}"/>
    <cellStyle name="Currency [0] 14105" xfId="56051" hidden="1" xr:uid="{00000000-0005-0000-0000-000059900000}"/>
    <cellStyle name="Currency [0] 14106" xfId="26675" hidden="1" xr:uid="{00000000-0005-0000-0000-00005A900000}"/>
    <cellStyle name="Currency [0] 14106" xfId="56062" hidden="1" xr:uid="{00000000-0005-0000-0000-00005B900000}"/>
    <cellStyle name="Currency [0] 14107" xfId="26707" hidden="1" xr:uid="{00000000-0005-0000-0000-00005C900000}"/>
    <cellStyle name="Currency [0] 14107" xfId="56094" hidden="1" xr:uid="{00000000-0005-0000-0000-00005D900000}"/>
    <cellStyle name="Currency [0] 14108" xfId="26709" hidden="1" xr:uid="{00000000-0005-0000-0000-00005E900000}"/>
    <cellStyle name="Currency [0] 14108" xfId="56096" hidden="1" xr:uid="{00000000-0005-0000-0000-00005F900000}"/>
    <cellStyle name="Currency [0] 14109" xfId="26661" hidden="1" xr:uid="{00000000-0005-0000-0000-000060900000}"/>
    <cellStyle name="Currency [0] 14109" xfId="56048" hidden="1" xr:uid="{00000000-0005-0000-0000-000061900000}"/>
    <cellStyle name="Currency [0] 1411" xfId="3907" hidden="1" xr:uid="{00000000-0005-0000-0000-000062900000}"/>
    <cellStyle name="Currency [0] 1411" xfId="33296" hidden="1" xr:uid="{00000000-0005-0000-0000-000063900000}"/>
    <cellStyle name="Currency [0] 14110" xfId="26660" hidden="1" xr:uid="{00000000-0005-0000-0000-000064900000}"/>
    <cellStyle name="Currency [0] 14110" xfId="56047" hidden="1" xr:uid="{00000000-0005-0000-0000-000065900000}"/>
    <cellStyle name="Currency [0] 14111" xfId="26650" hidden="1" xr:uid="{00000000-0005-0000-0000-000066900000}"/>
    <cellStyle name="Currency [0] 14111" xfId="56037" hidden="1" xr:uid="{00000000-0005-0000-0000-000067900000}"/>
    <cellStyle name="Currency [0] 14112" xfId="26646" hidden="1" xr:uid="{00000000-0005-0000-0000-000068900000}"/>
    <cellStyle name="Currency [0] 14112" xfId="56033" hidden="1" xr:uid="{00000000-0005-0000-0000-000069900000}"/>
    <cellStyle name="Currency [0] 14113" xfId="26648" hidden="1" xr:uid="{00000000-0005-0000-0000-00006A900000}"/>
    <cellStyle name="Currency [0] 14113" xfId="56035" hidden="1" xr:uid="{00000000-0005-0000-0000-00006B900000}"/>
    <cellStyle name="Currency [0] 14114" xfId="26716" hidden="1" xr:uid="{00000000-0005-0000-0000-00006C900000}"/>
    <cellStyle name="Currency [0] 14114" xfId="56103" hidden="1" xr:uid="{00000000-0005-0000-0000-00006D900000}"/>
    <cellStyle name="Currency [0] 14115" xfId="26087" hidden="1" xr:uid="{00000000-0005-0000-0000-00006E900000}"/>
    <cellStyle name="Currency [0] 14115" xfId="55474" hidden="1" xr:uid="{00000000-0005-0000-0000-00006F900000}"/>
    <cellStyle name="Currency [0] 14116" xfId="26694" hidden="1" xr:uid="{00000000-0005-0000-0000-000070900000}"/>
    <cellStyle name="Currency [0] 14116" xfId="56081" hidden="1" xr:uid="{00000000-0005-0000-0000-000071900000}"/>
    <cellStyle name="Currency [0] 14117" xfId="26722" hidden="1" xr:uid="{00000000-0005-0000-0000-000072900000}"/>
    <cellStyle name="Currency [0] 14117" xfId="56109" hidden="1" xr:uid="{00000000-0005-0000-0000-000073900000}"/>
    <cellStyle name="Currency [0] 14118" xfId="26724" hidden="1" xr:uid="{00000000-0005-0000-0000-000074900000}"/>
    <cellStyle name="Currency [0] 14118" xfId="56111" hidden="1" xr:uid="{00000000-0005-0000-0000-000075900000}"/>
    <cellStyle name="Currency [0] 14119" xfId="26599" hidden="1" xr:uid="{00000000-0005-0000-0000-000076900000}"/>
    <cellStyle name="Currency [0] 14119" xfId="55986" hidden="1" xr:uid="{00000000-0005-0000-0000-000077900000}"/>
    <cellStyle name="Currency [0] 1412" xfId="3847" hidden="1" xr:uid="{00000000-0005-0000-0000-000078900000}"/>
    <cellStyle name="Currency [0] 1412" xfId="33236" hidden="1" xr:uid="{00000000-0005-0000-0000-000079900000}"/>
    <cellStyle name="Currency [0] 14120" xfId="26673" hidden="1" xr:uid="{00000000-0005-0000-0000-00007A900000}"/>
    <cellStyle name="Currency [0] 14120" xfId="56060" hidden="1" xr:uid="{00000000-0005-0000-0000-00007B900000}"/>
    <cellStyle name="Currency [0] 14121" xfId="26629" hidden="1" xr:uid="{00000000-0005-0000-0000-00007C900000}"/>
    <cellStyle name="Currency [0] 14121" xfId="56016" hidden="1" xr:uid="{00000000-0005-0000-0000-00007D900000}"/>
    <cellStyle name="Currency [0] 14122" xfId="26665" hidden="1" xr:uid="{00000000-0005-0000-0000-00007E900000}"/>
    <cellStyle name="Currency [0] 14122" xfId="56052" hidden="1" xr:uid="{00000000-0005-0000-0000-00007F900000}"/>
    <cellStyle name="Currency [0] 14123" xfId="26669" hidden="1" xr:uid="{00000000-0005-0000-0000-000080900000}"/>
    <cellStyle name="Currency [0] 14123" xfId="56056" hidden="1" xr:uid="{00000000-0005-0000-0000-000081900000}"/>
    <cellStyle name="Currency [0] 14124" xfId="26730" hidden="1" xr:uid="{00000000-0005-0000-0000-000082900000}"/>
    <cellStyle name="Currency [0] 14124" xfId="56117" hidden="1" xr:uid="{00000000-0005-0000-0000-000083900000}"/>
    <cellStyle name="Currency [0] 14125" xfId="26074" hidden="1" xr:uid="{00000000-0005-0000-0000-000084900000}"/>
    <cellStyle name="Currency [0] 14125" xfId="55461" hidden="1" xr:uid="{00000000-0005-0000-0000-000085900000}"/>
    <cellStyle name="Currency [0] 14126" xfId="26712" hidden="1" xr:uid="{00000000-0005-0000-0000-000086900000}"/>
    <cellStyle name="Currency [0] 14126" xfId="56099" hidden="1" xr:uid="{00000000-0005-0000-0000-000087900000}"/>
    <cellStyle name="Currency [0] 14127" xfId="26735" hidden="1" xr:uid="{00000000-0005-0000-0000-000088900000}"/>
    <cellStyle name="Currency [0] 14127" xfId="56122" hidden="1" xr:uid="{00000000-0005-0000-0000-000089900000}"/>
    <cellStyle name="Currency [0] 14128" xfId="26737" hidden="1" xr:uid="{00000000-0005-0000-0000-00008A900000}"/>
    <cellStyle name="Currency [0] 14128" xfId="56124" hidden="1" xr:uid="{00000000-0005-0000-0000-00008B900000}"/>
    <cellStyle name="Currency [0] 14129" xfId="26593" hidden="1" xr:uid="{00000000-0005-0000-0000-00008C900000}"/>
    <cellStyle name="Currency [0] 14129" xfId="55980" hidden="1" xr:uid="{00000000-0005-0000-0000-00008D900000}"/>
    <cellStyle name="Currency [0] 1413" xfId="3867" hidden="1" xr:uid="{00000000-0005-0000-0000-00008E900000}"/>
    <cellStyle name="Currency [0] 1413" xfId="33256" hidden="1" xr:uid="{00000000-0005-0000-0000-00008F900000}"/>
    <cellStyle name="Currency [0] 14130" xfId="26692" hidden="1" xr:uid="{00000000-0005-0000-0000-000090900000}"/>
    <cellStyle name="Currency [0] 14130" xfId="56079" hidden="1" xr:uid="{00000000-0005-0000-0000-000091900000}"/>
    <cellStyle name="Currency [0] 14131" xfId="26659" hidden="1" xr:uid="{00000000-0005-0000-0000-000092900000}"/>
    <cellStyle name="Currency [0] 14131" xfId="56046" hidden="1" xr:uid="{00000000-0005-0000-0000-000093900000}"/>
    <cellStyle name="Currency [0] 14132" xfId="26677" hidden="1" xr:uid="{00000000-0005-0000-0000-000094900000}"/>
    <cellStyle name="Currency [0] 14132" xfId="56064" hidden="1" xr:uid="{00000000-0005-0000-0000-000095900000}"/>
    <cellStyle name="Currency [0] 14133" xfId="26674" hidden="1" xr:uid="{00000000-0005-0000-0000-000096900000}"/>
    <cellStyle name="Currency [0] 14133" xfId="56061" hidden="1" xr:uid="{00000000-0005-0000-0000-000097900000}"/>
    <cellStyle name="Currency [0] 14134" xfId="26741" hidden="1" xr:uid="{00000000-0005-0000-0000-000098900000}"/>
    <cellStyle name="Currency [0] 14134" xfId="56128" hidden="1" xr:uid="{00000000-0005-0000-0000-000099900000}"/>
    <cellStyle name="Currency [0] 14135" xfId="26626" hidden="1" xr:uid="{00000000-0005-0000-0000-00009A900000}"/>
    <cellStyle name="Currency [0] 14135" xfId="56013" hidden="1" xr:uid="{00000000-0005-0000-0000-00009B900000}"/>
    <cellStyle name="Currency [0] 14136" xfId="26726" hidden="1" xr:uid="{00000000-0005-0000-0000-00009C900000}"/>
    <cellStyle name="Currency [0] 14136" xfId="56113" hidden="1" xr:uid="{00000000-0005-0000-0000-00009D900000}"/>
    <cellStyle name="Currency [0] 14137" xfId="26748" hidden="1" xr:uid="{00000000-0005-0000-0000-00009E900000}"/>
    <cellStyle name="Currency [0] 14137" xfId="56135" hidden="1" xr:uid="{00000000-0005-0000-0000-00009F900000}"/>
    <cellStyle name="Currency [0] 14138" xfId="26750" hidden="1" xr:uid="{00000000-0005-0000-0000-0000A0900000}"/>
    <cellStyle name="Currency [0] 14138" xfId="56137" hidden="1" xr:uid="{00000000-0005-0000-0000-0000A1900000}"/>
    <cellStyle name="Currency [0] 14139" xfId="26678" hidden="1" xr:uid="{00000000-0005-0000-0000-0000A2900000}"/>
    <cellStyle name="Currency [0] 14139" xfId="56065" hidden="1" xr:uid="{00000000-0005-0000-0000-0000A3900000}"/>
    <cellStyle name="Currency [0] 1414" xfId="3901" hidden="1" xr:uid="{00000000-0005-0000-0000-0000A4900000}"/>
    <cellStyle name="Currency [0] 1414" xfId="33290" hidden="1" xr:uid="{00000000-0005-0000-0000-0000A5900000}"/>
    <cellStyle name="Currency [0] 14140" xfId="26710" hidden="1" xr:uid="{00000000-0005-0000-0000-0000A6900000}"/>
    <cellStyle name="Currency [0] 14140" xfId="56097" hidden="1" xr:uid="{00000000-0005-0000-0000-0000A7900000}"/>
    <cellStyle name="Currency [0] 14141" xfId="26053" hidden="1" xr:uid="{00000000-0005-0000-0000-0000A8900000}"/>
    <cellStyle name="Currency [0] 14141" xfId="55440" hidden="1" xr:uid="{00000000-0005-0000-0000-0000A9900000}"/>
    <cellStyle name="Currency [0] 14142" xfId="26696" hidden="1" xr:uid="{00000000-0005-0000-0000-0000AA900000}"/>
    <cellStyle name="Currency [0] 14142" xfId="56083" hidden="1" xr:uid="{00000000-0005-0000-0000-0000AB900000}"/>
    <cellStyle name="Currency [0] 14143" xfId="26693" hidden="1" xr:uid="{00000000-0005-0000-0000-0000AC900000}"/>
    <cellStyle name="Currency [0] 14143" xfId="56080" hidden="1" xr:uid="{00000000-0005-0000-0000-0000AD900000}"/>
    <cellStyle name="Currency [0] 14144" xfId="26754" hidden="1" xr:uid="{00000000-0005-0000-0000-0000AE900000}"/>
    <cellStyle name="Currency [0] 14144" xfId="56141" hidden="1" xr:uid="{00000000-0005-0000-0000-0000AF900000}"/>
    <cellStyle name="Currency [0] 14145" xfId="26589" hidden="1" xr:uid="{00000000-0005-0000-0000-0000B0900000}"/>
    <cellStyle name="Currency [0] 14145" xfId="55976" hidden="1" xr:uid="{00000000-0005-0000-0000-0000B1900000}"/>
    <cellStyle name="Currency [0] 14146" xfId="26738" hidden="1" xr:uid="{00000000-0005-0000-0000-0000B2900000}"/>
    <cellStyle name="Currency [0] 14146" xfId="56125" hidden="1" xr:uid="{00000000-0005-0000-0000-0000B3900000}"/>
    <cellStyle name="Currency [0] 14147" xfId="26758" hidden="1" xr:uid="{00000000-0005-0000-0000-0000B4900000}"/>
    <cellStyle name="Currency [0] 14147" xfId="56145" hidden="1" xr:uid="{00000000-0005-0000-0000-0000B5900000}"/>
    <cellStyle name="Currency [0] 14148" xfId="26760" hidden="1" xr:uid="{00000000-0005-0000-0000-0000B6900000}"/>
    <cellStyle name="Currency [0] 14148" xfId="56147" hidden="1" xr:uid="{00000000-0005-0000-0000-0000B7900000}"/>
    <cellStyle name="Currency [0] 14149" xfId="26697" hidden="1" xr:uid="{00000000-0005-0000-0000-0000B8900000}"/>
    <cellStyle name="Currency [0] 14149" xfId="56084" hidden="1" xr:uid="{00000000-0005-0000-0000-0000B9900000}"/>
    <cellStyle name="Currency [0] 1415" xfId="3894" hidden="1" xr:uid="{00000000-0005-0000-0000-0000BA900000}"/>
    <cellStyle name="Currency [0] 1415" xfId="33283" hidden="1" xr:uid="{00000000-0005-0000-0000-0000BB900000}"/>
    <cellStyle name="Currency [0] 14150" xfId="26725" hidden="1" xr:uid="{00000000-0005-0000-0000-0000BC900000}"/>
    <cellStyle name="Currency [0] 14150" xfId="56112" hidden="1" xr:uid="{00000000-0005-0000-0000-0000BD900000}"/>
    <cellStyle name="Currency [0] 14151" xfId="26685" hidden="1" xr:uid="{00000000-0005-0000-0000-0000BE900000}"/>
    <cellStyle name="Currency [0] 14151" xfId="56072" hidden="1" xr:uid="{00000000-0005-0000-0000-0000BF900000}"/>
    <cellStyle name="Currency [0] 14152" xfId="26714" hidden="1" xr:uid="{00000000-0005-0000-0000-0000C0900000}"/>
    <cellStyle name="Currency [0] 14152" xfId="56101" hidden="1" xr:uid="{00000000-0005-0000-0000-0000C1900000}"/>
    <cellStyle name="Currency [0] 14153" xfId="26711" hidden="1" xr:uid="{00000000-0005-0000-0000-0000C2900000}"/>
    <cellStyle name="Currency [0] 14153" xfId="56098" hidden="1" xr:uid="{00000000-0005-0000-0000-0000C3900000}"/>
    <cellStyle name="Currency [0] 14154" xfId="26764" hidden="1" xr:uid="{00000000-0005-0000-0000-0000C4900000}"/>
    <cellStyle name="Currency [0] 14154" xfId="56151" hidden="1" xr:uid="{00000000-0005-0000-0000-0000C5900000}"/>
    <cellStyle name="Currency [0] 14155" xfId="26592" hidden="1" xr:uid="{00000000-0005-0000-0000-0000C6900000}"/>
    <cellStyle name="Currency [0] 14155" xfId="55979" hidden="1" xr:uid="{00000000-0005-0000-0000-0000C7900000}"/>
    <cellStyle name="Currency [0] 14156" xfId="26751" hidden="1" xr:uid="{00000000-0005-0000-0000-0000C8900000}"/>
    <cellStyle name="Currency [0] 14156" xfId="56138" hidden="1" xr:uid="{00000000-0005-0000-0000-0000C9900000}"/>
    <cellStyle name="Currency [0] 14157" xfId="26768" hidden="1" xr:uid="{00000000-0005-0000-0000-0000CA900000}"/>
    <cellStyle name="Currency [0] 14157" xfId="56155" hidden="1" xr:uid="{00000000-0005-0000-0000-0000CB900000}"/>
    <cellStyle name="Currency [0] 14158" xfId="26770" hidden="1" xr:uid="{00000000-0005-0000-0000-0000CC900000}"/>
    <cellStyle name="Currency [0] 14158" xfId="56157" hidden="1" xr:uid="{00000000-0005-0000-0000-0000CD900000}"/>
    <cellStyle name="Currency [0] 14159" xfId="26651" hidden="1" xr:uid="{00000000-0005-0000-0000-0000CE900000}"/>
    <cellStyle name="Currency [0] 14159" xfId="56038" hidden="1" xr:uid="{00000000-0005-0000-0000-0000CF900000}"/>
    <cellStyle name="Currency [0] 1416" xfId="3904" hidden="1" xr:uid="{00000000-0005-0000-0000-0000D0900000}"/>
    <cellStyle name="Currency [0] 1416" xfId="33293" hidden="1" xr:uid="{00000000-0005-0000-0000-0000D1900000}"/>
    <cellStyle name="Currency [0] 14160" xfId="26687" hidden="1" xr:uid="{00000000-0005-0000-0000-0000D2900000}"/>
    <cellStyle name="Currency [0] 14160" xfId="56074" hidden="1" xr:uid="{00000000-0005-0000-0000-0000D3900000}"/>
    <cellStyle name="Currency [0] 14161" xfId="26756" hidden="1" xr:uid="{00000000-0005-0000-0000-0000D4900000}"/>
    <cellStyle name="Currency [0] 14161" xfId="56143" hidden="1" xr:uid="{00000000-0005-0000-0000-0000D5900000}"/>
    <cellStyle name="Currency [0] 14162" xfId="26744" hidden="1" xr:uid="{00000000-0005-0000-0000-0000D6900000}"/>
    <cellStyle name="Currency [0] 14162" xfId="56131" hidden="1" xr:uid="{00000000-0005-0000-0000-0000D7900000}"/>
    <cellStyle name="Currency [0] 14163" xfId="26761" hidden="1" xr:uid="{00000000-0005-0000-0000-0000D8900000}"/>
    <cellStyle name="Currency [0] 14163" xfId="56148" hidden="1" xr:uid="{00000000-0005-0000-0000-0000D9900000}"/>
    <cellStyle name="Currency [0] 14164" xfId="26772" hidden="1" xr:uid="{00000000-0005-0000-0000-0000DA900000}"/>
    <cellStyle name="Currency [0] 14164" xfId="56159" hidden="1" xr:uid="{00000000-0005-0000-0000-0000DB900000}"/>
    <cellStyle name="Currency [0] 14165" xfId="26620" hidden="1" xr:uid="{00000000-0005-0000-0000-0000DC900000}"/>
    <cellStyle name="Currency [0] 14165" xfId="56007" hidden="1" xr:uid="{00000000-0005-0000-0000-0000DD900000}"/>
    <cellStyle name="Currency [0] 14166" xfId="26684" hidden="1" xr:uid="{00000000-0005-0000-0000-0000DE900000}"/>
    <cellStyle name="Currency [0] 14166" xfId="56071" hidden="1" xr:uid="{00000000-0005-0000-0000-0000DF900000}"/>
    <cellStyle name="Currency [0] 14167" xfId="26776" hidden="1" xr:uid="{00000000-0005-0000-0000-0000E0900000}"/>
    <cellStyle name="Currency [0] 14167" xfId="56163" hidden="1" xr:uid="{00000000-0005-0000-0000-0000E1900000}"/>
    <cellStyle name="Currency [0] 14168" xfId="26778" hidden="1" xr:uid="{00000000-0005-0000-0000-0000E2900000}"/>
    <cellStyle name="Currency [0] 14168" xfId="56165" hidden="1" xr:uid="{00000000-0005-0000-0000-0000E3900000}"/>
    <cellStyle name="Currency [0] 14169" xfId="26733" hidden="1" xr:uid="{00000000-0005-0000-0000-0000E4900000}"/>
    <cellStyle name="Currency [0] 14169" xfId="56120" hidden="1" xr:uid="{00000000-0005-0000-0000-0000E5900000}"/>
    <cellStyle name="Currency [0] 1417" xfId="3908" hidden="1" xr:uid="{00000000-0005-0000-0000-0000E6900000}"/>
    <cellStyle name="Currency [0] 1417" xfId="33297" hidden="1" xr:uid="{00000000-0005-0000-0000-0000E7900000}"/>
    <cellStyle name="Currency [0] 14170" xfId="26745" hidden="1" xr:uid="{00000000-0005-0000-0000-0000E8900000}"/>
    <cellStyle name="Currency [0] 14170" xfId="56132" hidden="1" xr:uid="{00000000-0005-0000-0000-0000E9900000}"/>
    <cellStyle name="Currency [0] 14171" xfId="26773" hidden="1" xr:uid="{00000000-0005-0000-0000-0000EA900000}"/>
    <cellStyle name="Currency [0] 14171" xfId="56160" hidden="1" xr:uid="{00000000-0005-0000-0000-0000EB900000}"/>
    <cellStyle name="Currency [0] 14172" xfId="26746" hidden="1" xr:uid="{00000000-0005-0000-0000-0000EC900000}"/>
    <cellStyle name="Currency [0] 14172" xfId="56133" hidden="1" xr:uid="{00000000-0005-0000-0000-0000ED900000}"/>
    <cellStyle name="Currency [0] 14173" xfId="26779" hidden="1" xr:uid="{00000000-0005-0000-0000-0000EE900000}"/>
    <cellStyle name="Currency [0] 14173" xfId="56166" hidden="1" xr:uid="{00000000-0005-0000-0000-0000EF900000}"/>
    <cellStyle name="Currency [0] 14174" xfId="26781" hidden="1" xr:uid="{00000000-0005-0000-0000-0000F0900000}"/>
    <cellStyle name="Currency [0] 14174" xfId="56168" hidden="1" xr:uid="{00000000-0005-0000-0000-0000F1900000}"/>
    <cellStyle name="Currency [0] 14175" xfId="26774" hidden="1" xr:uid="{00000000-0005-0000-0000-0000F2900000}"/>
    <cellStyle name="Currency [0] 14175" xfId="56161" hidden="1" xr:uid="{00000000-0005-0000-0000-0000F3900000}"/>
    <cellStyle name="Currency [0] 14176" xfId="26720" hidden="1" xr:uid="{00000000-0005-0000-0000-0000F4900000}"/>
    <cellStyle name="Currency [0] 14176" xfId="56107" hidden="1" xr:uid="{00000000-0005-0000-0000-0000F5900000}"/>
    <cellStyle name="Currency [0] 14177" xfId="26783" hidden="1" xr:uid="{00000000-0005-0000-0000-0000F6900000}"/>
    <cellStyle name="Currency [0] 14177" xfId="56170" hidden="1" xr:uid="{00000000-0005-0000-0000-0000F7900000}"/>
    <cellStyle name="Currency [0] 14178" xfId="26785" hidden="1" xr:uid="{00000000-0005-0000-0000-0000F8900000}"/>
    <cellStyle name="Currency [0] 14178" xfId="56172" hidden="1" xr:uid="{00000000-0005-0000-0000-0000F9900000}"/>
    <cellStyle name="Currency [0] 14179" xfId="26147" hidden="1" xr:uid="{00000000-0005-0000-0000-0000FA900000}"/>
    <cellStyle name="Currency [0] 14179" xfId="55534" hidden="1" xr:uid="{00000000-0005-0000-0000-0000FB900000}"/>
    <cellStyle name="Currency [0] 1418" xfId="3833" hidden="1" xr:uid="{00000000-0005-0000-0000-0000FC900000}"/>
    <cellStyle name="Currency [0] 1418" xfId="33222" hidden="1" xr:uid="{00000000-0005-0000-0000-0000FD900000}"/>
    <cellStyle name="Currency [0] 14180" xfId="26088" hidden="1" xr:uid="{00000000-0005-0000-0000-0000FE900000}"/>
    <cellStyle name="Currency [0] 14180" xfId="55475" hidden="1" xr:uid="{00000000-0005-0000-0000-0000FF900000}"/>
    <cellStyle name="Currency [0] 14181" xfId="26791" hidden="1" xr:uid="{00000000-0005-0000-0000-000000910000}"/>
    <cellStyle name="Currency [0] 14181" xfId="56178" hidden="1" xr:uid="{00000000-0005-0000-0000-000001910000}"/>
    <cellStyle name="Currency [0] 14182" xfId="26797" hidden="1" xr:uid="{00000000-0005-0000-0000-000002910000}"/>
    <cellStyle name="Currency [0] 14182" xfId="56184" hidden="1" xr:uid="{00000000-0005-0000-0000-000003910000}"/>
    <cellStyle name="Currency [0] 14183" xfId="26799" hidden="1" xr:uid="{00000000-0005-0000-0000-000004910000}"/>
    <cellStyle name="Currency [0] 14183" xfId="56186" hidden="1" xr:uid="{00000000-0005-0000-0000-000005910000}"/>
    <cellStyle name="Currency [0] 14184" xfId="26078" hidden="1" xr:uid="{00000000-0005-0000-0000-000006910000}"/>
    <cellStyle name="Currency [0] 14184" xfId="55465" hidden="1" xr:uid="{00000000-0005-0000-0000-000007910000}"/>
    <cellStyle name="Currency [0] 14185" xfId="26793" hidden="1" xr:uid="{00000000-0005-0000-0000-000008910000}"/>
    <cellStyle name="Currency [0] 14185" xfId="56180" hidden="1" xr:uid="{00000000-0005-0000-0000-000009910000}"/>
    <cellStyle name="Currency [0] 14186" xfId="26801" hidden="1" xr:uid="{00000000-0005-0000-0000-00000A910000}"/>
    <cellStyle name="Currency [0] 14186" xfId="56188" hidden="1" xr:uid="{00000000-0005-0000-0000-00000B910000}"/>
    <cellStyle name="Currency [0] 14187" xfId="26803" hidden="1" xr:uid="{00000000-0005-0000-0000-00000C910000}"/>
    <cellStyle name="Currency [0] 14187" xfId="56190" hidden="1" xr:uid="{00000000-0005-0000-0000-00000D910000}"/>
    <cellStyle name="Currency [0] 14188" xfId="26792" hidden="1" xr:uid="{00000000-0005-0000-0000-00000E910000}"/>
    <cellStyle name="Currency [0] 14188" xfId="56179" hidden="1" xr:uid="{00000000-0005-0000-0000-00000F910000}"/>
    <cellStyle name="Currency [0] 14189" xfId="26123" hidden="1" xr:uid="{00000000-0005-0000-0000-000010910000}"/>
    <cellStyle name="Currency [0] 14189" xfId="55510" hidden="1" xr:uid="{00000000-0005-0000-0000-000011910000}"/>
    <cellStyle name="Currency [0] 1419" xfId="3865" hidden="1" xr:uid="{00000000-0005-0000-0000-000012910000}"/>
    <cellStyle name="Currency [0] 1419" xfId="33254" hidden="1" xr:uid="{00000000-0005-0000-0000-000013910000}"/>
    <cellStyle name="Currency [0] 14190" xfId="26814" hidden="1" xr:uid="{00000000-0005-0000-0000-000014910000}"/>
    <cellStyle name="Currency [0] 14190" xfId="56201" hidden="1" xr:uid="{00000000-0005-0000-0000-000015910000}"/>
    <cellStyle name="Currency [0] 14191" xfId="26823" hidden="1" xr:uid="{00000000-0005-0000-0000-000016910000}"/>
    <cellStyle name="Currency [0] 14191" xfId="56210" hidden="1" xr:uid="{00000000-0005-0000-0000-000017910000}"/>
    <cellStyle name="Currency [0] 14192" xfId="26834" hidden="1" xr:uid="{00000000-0005-0000-0000-000018910000}"/>
    <cellStyle name="Currency [0] 14192" xfId="56221" hidden="1" xr:uid="{00000000-0005-0000-0000-000019910000}"/>
    <cellStyle name="Currency [0] 14193" xfId="26840" hidden="1" xr:uid="{00000000-0005-0000-0000-00001A910000}"/>
    <cellStyle name="Currency [0] 14193" xfId="56227" hidden="1" xr:uid="{00000000-0005-0000-0000-00001B910000}"/>
    <cellStyle name="Currency [0] 14194" xfId="26812" hidden="1" xr:uid="{00000000-0005-0000-0000-00001C910000}"/>
    <cellStyle name="Currency [0] 14194" xfId="56199" hidden="1" xr:uid="{00000000-0005-0000-0000-00001D910000}"/>
    <cellStyle name="Currency [0] 14195" xfId="26830" hidden="1" xr:uid="{00000000-0005-0000-0000-00001E910000}"/>
    <cellStyle name="Currency [0] 14195" xfId="56217" hidden="1" xr:uid="{00000000-0005-0000-0000-00001F910000}"/>
    <cellStyle name="Currency [0] 14196" xfId="26852" hidden="1" xr:uid="{00000000-0005-0000-0000-000020910000}"/>
    <cellStyle name="Currency [0] 14196" xfId="56239" hidden="1" xr:uid="{00000000-0005-0000-0000-000021910000}"/>
    <cellStyle name="Currency [0] 14197" xfId="26854" hidden="1" xr:uid="{00000000-0005-0000-0000-000022910000}"/>
    <cellStyle name="Currency [0] 14197" xfId="56241" hidden="1" xr:uid="{00000000-0005-0000-0000-000023910000}"/>
    <cellStyle name="Currency [0] 14198" xfId="26788" hidden="1" xr:uid="{00000000-0005-0000-0000-000024910000}"/>
    <cellStyle name="Currency [0] 14198" xfId="56175" hidden="1" xr:uid="{00000000-0005-0000-0000-000025910000}"/>
    <cellStyle name="Currency [0] 14199" xfId="26077" hidden="1" xr:uid="{00000000-0005-0000-0000-000026910000}"/>
    <cellStyle name="Currency [0] 14199" xfId="55464" hidden="1" xr:uid="{00000000-0005-0000-0000-000027910000}"/>
    <cellStyle name="Currency [0] 142" xfId="2566" hidden="1" xr:uid="{00000000-0005-0000-0000-000028910000}"/>
    <cellStyle name="Currency [0] 142" xfId="31955" hidden="1" xr:uid="{00000000-0005-0000-0000-000029910000}"/>
    <cellStyle name="Currency [0] 1420" xfId="3911" hidden="1" xr:uid="{00000000-0005-0000-0000-00002A910000}"/>
    <cellStyle name="Currency [0] 1420" xfId="33300" hidden="1" xr:uid="{00000000-0005-0000-0000-00002B910000}"/>
    <cellStyle name="Currency [0] 14200" xfId="26826" hidden="1" xr:uid="{00000000-0005-0000-0000-00002C910000}"/>
    <cellStyle name="Currency [0] 14200" xfId="56213" hidden="1" xr:uid="{00000000-0005-0000-0000-00002D910000}"/>
    <cellStyle name="Currency [0] 14201" xfId="26056" hidden="1" xr:uid="{00000000-0005-0000-0000-00002E910000}"/>
    <cellStyle name="Currency [0] 14201" xfId="55443" hidden="1" xr:uid="{00000000-0005-0000-0000-00002F910000}"/>
    <cellStyle name="Currency [0] 14202" xfId="26815" hidden="1" xr:uid="{00000000-0005-0000-0000-000030910000}"/>
    <cellStyle name="Currency [0] 14202" xfId="56202" hidden="1" xr:uid="{00000000-0005-0000-0000-000031910000}"/>
    <cellStyle name="Currency [0] 14203" xfId="26859" hidden="1" xr:uid="{00000000-0005-0000-0000-000032910000}"/>
    <cellStyle name="Currency [0] 14203" xfId="56246" hidden="1" xr:uid="{00000000-0005-0000-0000-000033910000}"/>
    <cellStyle name="Currency [0] 14204" xfId="26827" hidden="1" xr:uid="{00000000-0005-0000-0000-000034910000}"/>
    <cellStyle name="Currency [0] 14204" xfId="56214" hidden="1" xr:uid="{00000000-0005-0000-0000-000035910000}"/>
    <cellStyle name="Currency [0] 14205" xfId="26835" hidden="1" xr:uid="{00000000-0005-0000-0000-000036910000}"/>
    <cellStyle name="Currency [0] 14205" xfId="56222" hidden="1" xr:uid="{00000000-0005-0000-0000-000037910000}"/>
    <cellStyle name="Currency [0] 14206" xfId="26871" hidden="1" xr:uid="{00000000-0005-0000-0000-000038910000}"/>
    <cellStyle name="Currency [0] 14206" xfId="56258" hidden="1" xr:uid="{00000000-0005-0000-0000-000039910000}"/>
    <cellStyle name="Currency [0] 14207" xfId="26873" hidden="1" xr:uid="{00000000-0005-0000-0000-00003A910000}"/>
    <cellStyle name="Currency [0] 14207" xfId="56260" hidden="1" xr:uid="{00000000-0005-0000-0000-00003B910000}"/>
    <cellStyle name="Currency [0] 14208" xfId="26829" hidden="1" xr:uid="{00000000-0005-0000-0000-00003C910000}"/>
    <cellStyle name="Currency [0] 14208" xfId="56216" hidden="1" xr:uid="{00000000-0005-0000-0000-00003D910000}"/>
    <cellStyle name="Currency [0] 14209" xfId="26842" hidden="1" xr:uid="{00000000-0005-0000-0000-00003E910000}"/>
    <cellStyle name="Currency [0] 14209" xfId="56229" hidden="1" xr:uid="{00000000-0005-0000-0000-00003F910000}"/>
    <cellStyle name="Currency [0] 1421" xfId="3912" hidden="1" xr:uid="{00000000-0005-0000-0000-000040910000}"/>
    <cellStyle name="Currency [0] 1421" xfId="33301" hidden="1" xr:uid="{00000000-0005-0000-0000-000041910000}"/>
    <cellStyle name="Currency [0] 14210" xfId="26847" hidden="1" xr:uid="{00000000-0005-0000-0000-000042910000}"/>
    <cellStyle name="Currency [0] 14210" xfId="56234" hidden="1" xr:uid="{00000000-0005-0000-0000-000043910000}"/>
    <cellStyle name="Currency [0] 14211" xfId="26841" hidden="1" xr:uid="{00000000-0005-0000-0000-000044910000}"/>
    <cellStyle name="Currency [0] 14211" xfId="56228" hidden="1" xr:uid="{00000000-0005-0000-0000-000045910000}"/>
    <cellStyle name="Currency [0] 14212" xfId="26889" hidden="1" xr:uid="{00000000-0005-0000-0000-000046910000}"/>
    <cellStyle name="Currency [0] 14212" xfId="56276" hidden="1" xr:uid="{00000000-0005-0000-0000-000047910000}"/>
    <cellStyle name="Currency [0] 14213" xfId="26897" hidden="1" xr:uid="{00000000-0005-0000-0000-000048910000}"/>
    <cellStyle name="Currency [0] 14213" xfId="56284" hidden="1" xr:uid="{00000000-0005-0000-0000-000049910000}"/>
    <cellStyle name="Currency [0] 14214" xfId="26825" hidden="1" xr:uid="{00000000-0005-0000-0000-00004A910000}"/>
    <cellStyle name="Currency [0] 14214" xfId="56212" hidden="1" xr:uid="{00000000-0005-0000-0000-00004B910000}"/>
    <cellStyle name="Currency [0] 14215" xfId="26883" hidden="1" xr:uid="{00000000-0005-0000-0000-00004C910000}"/>
    <cellStyle name="Currency [0] 14215" xfId="56270" hidden="1" xr:uid="{00000000-0005-0000-0000-00004D910000}"/>
    <cellStyle name="Currency [0] 14216" xfId="26906" hidden="1" xr:uid="{00000000-0005-0000-0000-00004E910000}"/>
    <cellStyle name="Currency [0] 14216" xfId="56293" hidden="1" xr:uid="{00000000-0005-0000-0000-00004F910000}"/>
    <cellStyle name="Currency [0] 14217" xfId="26908" hidden="1" xr:uid="{00000000-0005-0000-0000-000050910000}"/>
    <cellStyle name="Currency [0] 14217" xfId="56295" hidden="1" xr:uid="{00000000-0005-0000-0000-000051910000}"/>
    <cellStyle name="Currency [0] 14218" xfId="26808" hidden="1" xr:uid="{00000000-0005-0000-0000-000052910000}"/>
    <cellStyle name="Currency [0] 14218" xfId="56195" hidden="1" xr:uid="{00000000-0005-0000-0000-000053910000}"/>
    <cellStyle name="Currency [0] 14219" xfId="26818" hidden="1" xr:uid="{00000000-0005-0000-0000-000054910000}"/>
    <cellStyle name="Currency [0] 14219" xfId="56205" hidden="1" xr:uid="{00000000-0005-0000-0000-000055910000}"/>
    <cellStyle name="Currency [0] 1422" xfId="3889" hidden="1" xr:uid="{00000000-0005-0000-0000-000056910000}"/>
    <cellStyle name="Currency [0] 1422" xfId="33278" hidden="1" xr:uid="{00000000-0005-0000-0000-000057910000}"/>
    <cellStyle name="Currency [0] 14220" xfId="26880" hidden="1" xr:uid="{00000000-0005-0000-0000-000058910000}"/>
    <cellStyle name="Currency [0] 14220" xfId="56267" hidden="1" xr:uid="{00000000-0005-0000-0000-000059910000}"/>
    <cellStyle name="Currency [0] 14221" xfId="26845" hidden="1" xr:uid="{00000000-0005-0000-0000-00005A910000}"/>
    <cellStyle name="Currency [0] 14221" xfId="56232" hidden="1" xr:uid="{00000000-0005-0000-0000-00005B910000}"/>
    <cellStyle name="Currency [0] 14222" xfId="26795" hidden="1" xr:uid="{00000000-0005-0000-0000-00005C910000}"/>
    <cellStyle name="Currency [0] 14222" xfId="56182" hidden="1" xr:uid="{00000000-0005-0000-0000-00005D910000}"/>
    <cellStyle name="Currency [0] 14223" xfId="26916" hidden="1" xr:uid="{00000000-0005-0000-0000-00005E910000}"/>
    <cellStyle name="Currency [0] 14223" xfId="56303" hidden="1" xr:uid="{00000000-0005-0000-0000-00005F910000}"/>
    <cellStyle name="Currency [0] 14224" xfId="26881" hidden="1" xr:uid="{00000000-0005-0000-0000-000060910000}"/>
    <cellStyle name="Currency [0] 14224" xfId="56268" hidden="1" xr:uid="{00000000-0005-0000-0000-000061910000}"/>
    <cellStyle name="Currency [0] 14225" xfId="26892" hidden="1" xr:uid="{00000000-0005-0000-0000-000062910000}"/>
    <cellStyle name="Currency [0] 14225" xfId="56279" hidden="1" xr:uid="{00000000-0005-0000-0000-000063910000}"/>
    <cellStyle name="Currency [0] 14226" xfId="26924" hidden="1" xr:uid="{00000000-0005-0000-0000-000064910000}"/>
    <cellStyle name="Currency [0] 14226" xfId="56311" hidden="1" xr:uid="{00000000-0005-0000-0000-000065910000}"/>
    <cellStyle name="Currency [0] 14227" xfId="26926" hidden="1" xr:uid="{00000000-0005-0000-0000-000066910000}"/>
    <cellStyle name="Currency [0] 14227" xfId="56313" hidden="1" xr:uid="{00000000-0005-0000-0000-000067910000}"/>
    <cellStyle name="Currency [0] 14228" xfId="26878" hidden="1" xr:uid="{00000000-0005-0000-0000-000068910000}"/>
    <cellStyle name="Currency [0] 14228" xfId="56265" hidden="1" xr:uid="{00000000-0005-0000-0000-000069910000}"/>
    <cellStyle name="Currency [0] 14229" xfId="26877" hidden="1" xr:uid="{00000000-0005-0000-0000-00006A910000}"/>
    <cellStyle name="Currency [0] 14229" xfId="56264" hidden="1" xr:uid="{00000000-0005-0000-0000-00006B910000}"/>
    <cellStyle name="Currency [0] 1423" xfId="3895" hidden="1" xr:uid="{00000000-0005-0000-0000-00006C910000}"/>
    <cellStyle name="Currency [0] 1423" xfId="33284" hidden="1" xr:uid="{00000000-0005-0000-0000-00006D910000}"/>
    <cellStyle name="Currency [0] 14230" xfId="26867" hidden="1" xr:uid="{00000000-0005-0000-0000-00006E910000}"/>
    <cellStyle name="Currency [0] 14230" xfId="56254" hidden="1" xr:uid="{00000000-0005-0000-0000-00006F910000}"/>
    <cellStyle name="Currency [0] 14231" xfId="26863" hidden="1" xr:uid="{00000000-0005-0000-0000-000070910000}"/>
    <cellStyle name="Currency [0] 14231" xfId="56250" hidden="1" xr:uid="{00000000-0005-0000-0000-000071910000}"/>
    <cellStyle name="Currency [0] 14232" xfId="26865" hidden="1" xr:uid="{00000000-0005-0000-0000-000072910000}"/>
    <cellStyle name="Currency [0] 14232" xfId="56252" hidden="1" xr:uid="{00000000-0005-0000-0000-000073910000}"/>
    <cellStyle name="Currency [0] 14233" xfId="26933" hidden="1" xr:uid="{00000000-0005-0000-0000-000074910000}"/>
    <cellStyle name="Currency [0] 14233" xfId="56320" hidden="1" xr:uid="{00000000-0005-0000-0000-000075910000}"/>
    <cellStyle name="Currency [0] 14234" xfId="26092" hidden="1" xr:uid="{00000000-0005-0000-0000-000076910000}"/>
    <cellStyle name="Currency [0] 14234" xfId="55479" hidden="1" xr:uid="{00000000-0005-0000-0000-000077910000}"/>
    <cellStyle name="Currency [0] 14235" xfId="26911" hidden="1" xr:uid="{00000000-0005-0000-0000-000078910000}"/>
    <cellStyle name="Currency [0] 14235" xfId="56298" hidden="1" xr:uid="{00000000-0005-0000-0000-000079910000}"/>
    <cellStyle name="Currency [0] 14236" xfId="26939" hidden="1" xr:uid="{00000000-0005-0000-0000-00007A910000}"/>
    <cellStyle name="Currency [0] 14236" xfId="56326" hidden="1" xr:uid="{00000000-0005-0000-0000-00007B910000}"/>
    <cellStyle name="Currency [0] 14237" xfId="26941" hidden="1" xr:uid="{00000000-0005-0000-0000-00007C910000}"/>
    <cellStyle name="Currency [0] 14237" xfId="56328" hidden="1" xr:uid="{00000000-0005-0000-0000-00007D910000}"/>
    <cellStyle name="Currency [0] 14238" xfId="26816" hidden="1" xr:uid="{00000000-0005-0000-0000-00007E910000}"/>
    <cellStyle name="Currency [0] 14238" xfId="56203" hidden="1" xr:uid="{00000000-0005-0000-0000-00007F910000}"/>
    <cellStyle name="Currency [0] 14239" xfId="26890" hidden="1" xr:uid="{00000000-0005-0000-0000-000080910000}"/>
    <cellStyle name="Currency [0] 14239" xfId="56277" hidden="1" xr:uid="{00000000-0005-0000-0000-000081910000}"/>
    <cellStyle name="Currency [0] 1424" xfId="3909" hidden="1" xr:uid="{00000000-0005-0000-0000-000082910000}"/>
    <cellStyle name="Currency [0] 1424" xfId="33298" hidden="1" xr:uid="{00000000-0005-0000-0000-000083910000}"/>
    <cellStyle name="Currency [0] 14240" xfId="26846" hidden="1" xr:uid="{00000000-0005-0000-0000-000084910000}"/>
    <cellStyle name="Currency [0] 14240" xfId="56233" hidden="1" xr:uid="{00000000-0005-0000-0000-000085910000}"/>
    <cellStyle name="Currency [0] 14241" xfId="26882" hidden="1" xr:uid="{00000000-0005-0000-0000-000086910000}"/>
    <cellStyle name="Currency [0] 14241" xfId="56269" hidden="1" xr:uid="{00000000-0005-0000-0000-000087910000}"/>
    <cellStyle name="Currency [0] 14242" xfId="26886" hidden="1" xr:uid="{00000000-0005-0000-0000-000088910000}"/>
    <cellStyle name="Currency [0] 14242" xfId="56273" hidden="1" xr:uid="{00000000-0005-0000-0000-000089910000}"/>
    <cellStyle name="Currency [0] 14243" xfId="26947" hidden="1" xr:uid="{00000000-0005-0000-0000-00008A910000}"/>
    <cellStyle name="Currency [0] 14243" xfId="56334" hidden="1" xr:uid="{00000000-0005-0000-0000-00008B910000}"/>
    <cellStyle name="Currency [0] 14244" xfId="26105" hidden="1" xr:uid="{00000000-0005-0000-0000-00008C910000}"/>
    <cellStyle name="Currency [0] 14244" xfId="55492" hidden="1" xr:uid="{00000000-0005-0000-0000-00008D910000}"/>
    <cellStyle name="Currency [0] 14245" xfId="26929" hidden="1" xr:uid="{00000000-0005-0000-0000-00008E910000}"/>
    <cellStyle name="Currency [0] 14245" xfId="56316" hidden="1" xr:uid="{00000000-0005-0000-0000-00008F910000}"/>
    <cellStyle name="Currency [0] 14246" xfId="26952" hidden="1" xr:uid="{00000000-0005-0000-0000-000090910000}"/>
    <cellStyle name="Currency [0] 14246" xfId="56339" hidden="1" xr:uid="{00000000-0005-0000-0000-000091910000}"/>
    <cellStyle name="Currency [0] 14247" xfId="26954" hidden="1" xr:uid="{00000000-0005-0000-0000-000092910000}"/>
    <cellStyle name="Currency [0] 14247" xfId="56341" hidden="1" xr:uid="{00000000-0005-0000-0000-000093910000}"/>
    <cellStyle name="Currency [0] 14248" xfId="26810" hidden="1" xr:uid="{00000000-0005-0000-0000-000094910000}"/>
    <cellStyle name="Currency [0] 14248" xfId="56197" hidden="1" xr:uid="{00000000-0005-0000-0000-000095910000}"/>
    <cellStyle name="Currency [0] 14249" xfId="26909" hidden="1" xr:uid="{00000000-0005-0000-0000-000096910000}"/>
    <cellStyle name="Currency [0] 14249" xfId="56296" hidden="1" xr:uid="{00000000-0005-0000-0000-000097910000}"/>
    <cellStyle name="Currency [0] 1425" xfId="3896" hidden="1" xr:uid="{00000000-0005-0000-0000-000098910000}"/>
    <cellStyle name="Currency [0] 1425" xfId="33285" hidden="1" xr:uid="{00000000-0005-0000-0000-000099910000}"/>
    <cellStyle name="Currency [0] 14250" xfId="26876" hidden="1" xr:uid="{00000000-0005-0000-0000-00009A910000}"/>
    <cellStyle name="Currency [0] 14250" xfId="56263" hidden="1" xr:uid="{00000000-0005-0000-0000-00009B910000}"/>
    <cellStyle name="Currency [0] 14251" xfId="26894" hidden="1" xr:uid="{00000000-0005-0000-0000-00009C910000}"/>
    <cellStyle name="Currency [0] 14251" xfId="56281" hidden="1" xr:uid="{00000000-0005-0000-0000-00009D910000}"/>
    <cellStyle name="Currency [0] 14252" xfId="26891" hidden="1" xr:uid="{00000000-0005-0000-0000-00009E910000}"/>
    <cellStyle name="Currency [0] 14252" xfId="56278" hidden="1" xr:uid="{00000000-0005-0000-0000-00009F910000}"/>
    <cellStyle name="Currency [0] 14253" xfId="26958" hidden="1" xr:uid="{00000000-0005-0000-0000-0000A0910000}"/>
    <cellStyle name="Currency [0] 14253" xfId="56345" hidden="1" xr:uid="{00000000-0005-0000-0000-0000A1910000}"/>
    <cellStyle name="Currency [0] 14254" xfId="26843" hidden="1" xr:uid="{00000000-0005-0000-0000-0000A2910000}"/>
    <cellStyle name="Currency [0] 14254" xfId="56230" hidden="1" xr:uid="{00000000-0005-0000-0000-0000A3910000}"/>
    <cellStyle name="Currency [0] 14255" xfId="26943" hidden="1" xr:uid="{00000000-0005-0000-0000-0000A4910000}"/>
    <cellStyle name="Currency [0] 14255" xfId="56330" hidden="1" xr:uid="{00000000-0005-0000-0000-0000A5910000}"/>
    <cellStyle name="Currency [0] 14256" xfId="26965" hidden="1" xr:uid="{00000000-0005-0000-0000-0000A6910000}"/>
    <cellStyle name="Currency [0] 14256" xfId="56352" hidden="1" xr:uid="{00000000-0005-0000-0000-0000A7910000}"/>
    <cellStyle name="Currency [0] 14257" xfId="26967" hidden="1" xr:uid="{00000000-0005-0000-0000-0000A8910000}"/>
    <cellStyle name="Currency [0] 14257" xfId="56354" hidden="1" xr:uid="{00000000-0005-0000-0000-0000A9910000}"/>
    <cellStyle name="Currency [0] 14258" xfId="26895" hidden="1" xr:uid="{00000000-0005-0000-0000-0000AA910000}"/>
    <cellStyle name="Currency [0] 14258" xfId="56282" hidden="1" xr:uid="{00000000-0005-0000-0000-0000AB910000}"/>
    <cellStyle name="Currency [0] 14259" xfId="26927" hidden="1" xr:uid="{00000000-0005-0000-0000-0000AC910000}"/>
    <cellStyle name="Currency [0] 14259" xfId="56314" hidden="1" xr:uid="{00000000-0005-0000-0000-0000AD910000}"/>
    <cellStyle name="Currency [0] 1426" xfId="3913" hidden="1" xr:uid="{00000000-0005-0000-0000-0000AE910000}"/>
    <cellStyle name="Currency [0] 1426" xfId="33302" hidden="1" xr:uid="{00000000-0005-0000-0000-0000AF910000}"/>
    <cellStyle name="Currency [0] 14260" xfId="26057" hidden="1" xr:uid="{00000000-0005-0000-0000-0000B0910000}"/>
    <cellStyle name="Currency [0] 14260" xfId="55444" hidden="1" xr:uid="{00000000-0005-0000-0000-0000B1910000}"/>
    <cellStyle name="Currency [0] 14261" xfId="26913" hidden="1" xr:uid="{00000000-0005-0000-0000-0000B2910000}"/>
    <cellStyle name="Currency [0] 14261" xfId="56300" hidden="1" xr:uid="{00000000-0005-0000-0000-0000B3910000}"/>
    <cellStyle name="Currency [0] 14262" xfId="26910" hidden="1" xr:uid="{00000000-0005-0000-0000-0000B4910000}"/>
    <cellStyle name="Currency [0] 14262" xfId="56297" hidden="1" xr:uid="{00000000-0005-0000-0000-0000B5910000}"/>
    <cellStyle name="Currency [0] 14263" xfId="26971" hidden="1" xr:uid="{00000000-0005-0000-0000-0000B6910000}"/>
    <cellStyle name="Currency [0] 14263" xfId="56358" hidden="1" xr:uid="{00000000-0005-0000-0000-0000B7910000}"/>
    <cellStyle name="Currency [0] 14264" xfId="26806" hidden="1" xr:uid="{00000000-0005-0000-0000-0000B8910000}"/>
    <cellStyle name="Currency [0] 14264" xfId="56193" hidden="1" xr:uid="{00000000-0005-0000-0000-0000B9910000}"/>
    <cellStyle name="Currency [0] 14265" xfId="26955" hidden="1" xr:uid="{00000000-0005-0000-0000-0000BA910000}"/>
    <cellStyle name="Currency [0] 14265" xfId="56342" hidden="1" xr:uid="{00000000-0005-0000-0000-0000BB910000}"/>
    <cellStyle name="Currency [0] 14266" xfId="26975" hidden="1" xr:uid="{00000000-0005-0000-0000-0000BC910000}"/>
    <cellStyle name="Currency [0] 14266" xfId="56362" hidden="1" xr:uid="{00000000-0005-0000-0000-0000BD910000}"/>
    <cellStyle name="Currency [0] 14267" xfId="26977" hidden="1" xr:uid="{00000000-0005-0000-0000-0000BE910000}"/>
    <cellStyle name="Currency [0] 14267" xfId="56364" hidden="1" xr:uid="{00000000-0005-0000-0000-0000BF910000}"/>
    <cellStyle name="Currency [0] 14268" xfId="26914" hidden="1" xr:uid="{00000000-0005-0000-0000-0000C0910000}"/>
    <cellStyle name="Currency [0] 14268" xfId="56301" hidden="1" xr:uid="{00000000-0005-0000-0000-0000C1910000}"/>
    <cellStyle name="Currency [0] 14269" xfId="26942" hidden="1" xr:uid="{00000000-0005-0000-0000-0000C2910000}"/>
    <cellStyle name="Currency [0] 14269" xfId="56329" hidden="1" xr:uid="{00000000-0005-0000-0000-0000C3910000}"/>
    <cellStyle name="Currency [0] 1427" xfId="3914" hidden="1" xr:uid="{00000000-0005-0000-0000-0000C4910000}"/>
    <cellStyle name="Currency [0] 1427" xfId="33303" hidden="1" xr:uid="{00000000-0005-0000-0000-0000C5910000}"/>
    <cellStyle name="Currency [0] 14270" xfId="26902" hidden="1" xr:uid="{00000000-0005-0000-0000-0000C6910000}"/>
    <cellStyle name="Currency [0] 14270" xfId="56289" hidden="1" xr:uid="{00000000-0005-0000-0000-0000C7910000}"/>
    <cellStyle name="Currency [0] 14271" xfId="26931" hidden="1" xr:uid="{00000000-0005-0000-0000-0000C8910000}"/>
    <cellStyle name="Currency [0] 14271" xfId="56318" hidden="1" xr:uid="{00000000-0005-0000-0000-0000C9910000}"/>
    <cellStyle name="Currency [0] 14272" xfId="26928" hidden="1" xr:uid="{00000000-0005-0000-0000-0000CA910000}"/>
    <cellStyle name="Currency [0] 14272" xfId="56315" hidden="1" xr:uid="{00000000-0005-0000-0000-0000CB910000}"/>
    <cellStyle name="Currency [0] 14273" xfId="26981" hidden="1" xr:uid="{00000000-0005-0000-0000-0000CC910000}"/>
    <cellStyle name="Currency [0] 14273" xfId="56368" hidden="1" xr:uid="{00000000-0005-0000-0000-0000CD910000}"/>
    <cellStyle name="Currency [0] 14274" xfId="26809" hidden="1" xr:uid="{00000000-0005-0000-0000-0000CE910000}"/>
    <cellStyle name="Currency [0] 14274" xfId="56196" hidden="1" xr:uid="{00000000-0005-0000-0000-0000CF910000}"/>
    <cellStyle name="Currency [0] 14275" xfId="26968" hidden="1" xr:uid="{00000000-0005-0000-0000-0000D0910000}"/>
    <cellStyle name="Currency [0] 14275" xfId="56355" hidden="1" xr:uid="{00000000-0005-0000-0000-0000D1910000}"/>
    <cellStyle name="Currency [0] 14276" xfId="26985" hidden="1" xr:uid="{00000000-0005-0000-0000-0000D2910000}"/>
    <cellStyle name="Currency [0] 14276" xfId="56372" hidden="1" xr:uid="{00000000-0005-0000-0000-0000D3910000}"/>
    <cellStyle name="Currency [0] 14277" xfId="26987" hidden="1" xr:uid="{00000000-0005-0000-0000-0000D4910000}"/>
    <cellStyle name="Currency [0] 14277" xfId="56374" hidden="1" xr:uid="{00000000-0005-0000-0000-0000D5910000}"/>
    <cellStyle name="Currency [0] 14278" xfId="26868" hidden="1" xr:uid="{00000000-0005-0000-0000-0000D6910000}"/>
    <cellStyle name="Currency [0] 14278" xfId="56255" hidden="1" xr:uid="{00000000-0005-0000-0000-0000D7910000}"/>
    <cellStyle name="Currency [0] 14279" xfId="26904" hidden="1" xr:uid="{00000000-0005-0000-0000-0000D8910000}"/>
    <cellStyle name="Currency [0] 14279" xfId="56291" hidden="1" xr:uid="{00000000-0005-0000-0000-0000D9910000}"/>
    <cellStyle name="Currency [0] 1428" xfId="3910" hidden="1" xr:uid="{00000000-0005-0000-0000-0000DA910000}"/>
    <cellStyle name="Currency [0] 1428" xfId="33299" hidden="1" xr:uid="{00000000-0005-0000-0000-0000DB910000}"/>
    <cellStyle name="Currency [0] 14280" xfId="26973" hidden="1" xr:uid="{00000000-0005-0000-0000-0000DC910000}"/>
    <cellStyle name="Currency [0] 14280" xfId="56360" hidden="1" xr:uid="{00000000-0005-0000-0000-0000DD910000}"/>
    <cellStyle name="Currency [0] 14281" xfId="26961" hidden="1" xr:uid="{00000000-0005-0000-0000-0000DE910000}"/>
    <cellStyle name="Currency [0] 14281" xfId="56348" hidden="1" xr:uid="{00000000-0005-0000-0000-0000DF910000}"/>
    <cellStyle name="Currency [0] 14282" xfId="26978" hidden="1" xr:uid="{00000000-0005-0000-0000-0000E0910000}"/>
    <cellStyle name="Currency [0] 14282" xfId="56365" hidden="1" xr:uid="{00000000-0005-0000-0000-0000E1910000}"/>
    <cellStyle name="Currency [0] 14283" xfId="26989" hidden="1" xr:uid="{00000000-0005-0000-0000-0000E2910000}"/>
    <cellStyle name="Currency [0] 14283" xfId="56376" hidden="1" xr:uid="{00000000-0005-0000-0000-0000E3910000}"/>
    <cellStyle name="Currency [0] 14284" xfId="26837" hidden="1" xr:uid="{00000000-0005-0000-0000-0000E4910000}"/>
    <cellStyle name="Currency [0] 14284" xfId="56224" hidden="1" xr:uid="{00000000-0005-0000-0000-0000E5910000}"/>
    <cellStyle name="Currency [0] 14285" xfId="26901" hidden="1" xr:uid="{00000000-0005-0000-0000-0000E6910000}"/>
    <cellStyle name="Currency [0] 14285" xfId="56288" hidden="1" xr:uid="{00000000-0005-0000-0000-0000E7910000}"/>
    <cellStyle name="Currency [0] 14286" xfId="26993" hidden="1" xr:uid="{00000000-0005-0000-0000-0000E8910000}"/>
    <cellStyle name="Currency [0] 14286" xfId="56380" hidden="1" xr:uid="{00000000-0005-0000-0000-0000E9910000}"/>
    <cellStyle name="Currency [0] 14287" xfId="26995" hidden="1" xr:uid="{00000000-0005-0000-0000-0000EA910000}"/>
    <cellStyle name="Currency [0] 14287" xfId="56382" hidden="1" xr:uid="{00000000-0005-0000-0000-0000EB910000}"/>
    <cellStyle name="Currency [0] 14288" xfId="26950" hidden="1" xr:uid="{00000000-0005-0000-0000-0000EC910000}"/>
    <cellStyle name="Currency [0] 14288" xfId="56337" hidden="1" xr:uid="{00000000-0005-0000-0000-0000ED910000}"/>
    <cellStyle name="Currency [0] 14289" xfId="26962" hidden="1" xr:uid="{00000000-0005-0000-0000-0000EE910000}"/>
    <cellStyle name="Currency [0] 14289" xfId="56349" hidden="1" xr:uid="{00000000-0005-0000-0000-0000EF910000}"/>
    <cellStyle name="Currency [0] 1429" xfId="3883" hidden="1" xr:uid="{00000000-0005-0000-0000-0000F0910000}"/>
    <cellStyle name="Currency [0] 1429" xfId="33272" hidden="1" xr:uid="{00000000-0005-0000-0000-0000F1910000}"/>
    <cellStyle name="Currency [0] 14290" xfId="26990" hidden="1" xr:uid="{00000000-0005-0000-0000-0000F2910000}"/>
    <cellStyle name="Currency [0] 14290" xfId="56377" hidden="1" xr:uid="{00000000-0005-0000-0000-0000F3910000}"/>
    <cellStyle name="Currency [0] 14291" xfId="26963" hidden="1" xr:uid="{00000000-0005-0000-0000-0000F4910000}"/>
    <cellStyle name="Currency [0] 14291" xfId="56350" hidden="1" xr:uid="{00000000-0005-0000-0000-0000F5910000}"/>
    <cellStyle name="Currency [0] 14292" xfId="26996" hidden="1" xr:uid="{00000000-0005-0000-0000-0000F6910000}"/>
    <cellStyle name="Currency [0] 14292" xfId="56383" hidden="1" xr:uid="{00000000-0005-0000-0000-0000F7910000}"/>
    <cellStyle name="Currency [0] 14293" xfId="26998" hidden="1" xr:uid="{00000000-0005-0000-0000-0000F8910000}"/>
    <cellStyle name="Currency [0] 14293" xfId="56385" hidden="1" xr:uid="{00000000-0005-0000-0000-0000F9910000}"/>
    <cellStyle name="Currency [0] 14294" xfId="26991" hidden="1" xr:uid="{00000000-0005-0000-0000-0000FA910000}"/>
    <cellStyle name="Currency [0] 14294" xfId="56378" hidden="1" xr:uid="{00000000-0005-0000-0000-0000FB910000}"/>
    <cellStyle name="Currency [0] 14295" xfId="26937" hidden="1" xr:uid="{00000000-0005-0000-0000-0000FC910000}"/>
    <cellStyle name="Currency [0] 14295" xfId="56324" hidden="1" xr:uid="{00000000-0005-0000-0000-0000FD910000}"/>
    <cellStyle name="Currency [0] 14296" xfId="27000" hidden="1" xr:uid="{00000000-0005-0000-0000-0000FE910000}"/>
    <cellStyle name="Currency [0] 14296" xfId="56387" hidden="1" xr:uid="{00000000-0005-0000-0000-0000FF910000}"/>
    <cellStyle name="Currency [0] 14297" xfId="27002" hidden="1" xr:uid="{00000000-0005-0000-0000-000000920000}"/>
    <cellStyle name="Currency [0] 14297" xfId="56389" hidden="1" xr:uid="{00000000-0005-0000-0000-000001920000}"/>
    <cellStyle name="Currency [0] 14298" xfId="27004" hidden="1" xr:uid="{00000000-0005-0000-0000-000002920000}"/>
    <cellStyle name="Currency [0] 14298" xfId="56391" hidden="1" xr:uid="{00000000-0005-0000-0000-000003920000}"/>
    <cellStyle name="Currency [0] 14299" xfId="27005" hidden="1" xr:uid="{00000000-0005-0000-0000-000004920000}"/>
    <cellStyle name="Currency [0] 14299" xfId="56392" hidden="1" xr:uid="{00000000-0005-0000-0000-000005920000}"/>
    <cellStyle name="Currency [0] 143" xfId="2539" hidden="1" xr:uid="{00000000-0005-0000-0000-000006920000}"/>
    <cellStyle name="Currency [0] 143" xfId="31928" hidden="1" xr:uid="{00000000-0005-0000-0000-000007920000}"/>
    <cellStyle name="Currency [0] 1430" xfId="3915" hidden="1" xr:uid="{00000000-0005-0000-0000-000008920000}"/>
    <cellStyle name="Currency [0] 1430" xfId="33304" hidden="1" xr:uid="{00000000-0005-0000-0000-000009920000}"/>
    <cellStyle name="Currency [0] 14300" xfId="27009" hidden="1" xr:uid="{00000000-0005-0000-0000-00000A920000}"/>
    <cellStyle name="Currency [0] 14300" xfId="56396" hidden="1" xr:uid="{00000000-0005-0000-0000-00000B920000}"/>
    <cellStyle name="Currency [0] 14301" xfId="27027" hidden="1" xr:uid="{00000000-0005-0000-0000-00000C920000}"/>
    <cellStyle name="Currency [0] 14301" xfId="56414" hidden="1" xr:uid="{00000000-0005-0000-0000-00000D920000}"/>
    <cellStyle name="Currency [0] 14302" xfId="27034" hidden="1" xr:uid="{00000000-0005-0000-0000-00000E920000}"/>
    <cellStyle name="Currency [0] 14302" xfId="56421" hidden="1" xr:uid="{00000000-0005-0000-0000-00000F920000}"/>
    <cellStyle name="Currency [0] 14303" xfId="27040" hidden="1" xr:uid="{00000000-0005-0000-0000-000010920000}"/>
    <cellStyle name="Currency [0] 14303" xfId="56427" hidden="1" xr:uid="{00000000-0005-0000-0000-000011920000}"/>
    <cellStyle name="Currency [0] 14304" xfId="27042" hidden="1" xr:uid="{00000000-0005-0000-0000-000012920000}"/>
    <cellStyle name="Currency [0] 14304" xfId="56429" hidden="1" xr:uid="{00000000-0005-0000-0000-000013920000}"/>
    <cellStyle name="Currency [0] 14305" xfId="27025" hidden="1" xr:uid="{00000000-0005-0000-0000-000014920000}"/>
    <cellStyle name="Currency [0] 14305" xfId="56412" hidden="1" xr:uid="{00000000-0005-0000-0000-000015920000}"/>
    <cellStyle name="Currency [0] 14306" xfId="27036" hidden="1" xr:uid="{00000000-0005-0000-0000-000016920000}"/>
    <cellStyle name="Currency [0] 14306" xfId="56423" hidden="1" xr:uid="{00000000-0005-0000-0000-000017920000}"/>
    <cellStyle name="Currency [0] 14307" xfId="27044" hidden="1" xr:uid="{00000000-0005-0000-0000-000018920000}"/>
    <cellStyle name="Currency [0] 14307" xfId="56431" hidden="1" xr:uid="{00000000-0005-0000-0000-000019920000}"/>
    <cellStyle name="Currency [0] 14308" xfId="27046" hidden="1" xr:uid="{00000000-0005-0000-0000-00001A920000}"/>
    <cellStyle name="Currency [0] 14308" xfId="56433" hidden="1" xr:uid="{00000000-0005-0000-0000-00001B920000}"/>
    <cellStyle name="Currency [0] 14309" xfId="27035" hidden="1" xr:uid="{00000000-0005-0000-0000-00001C920000}"/>
    <cellStyle name="Currency [0] 14309" xfId="56422" hidden="1" xr:uid="{00000000-0005-0000-0000-00001D920000}"/>
    <cellStyle name="Currency [0] 1431" xfId="3916" hidden="1" xr:uid="{00000000-0005-0000-0000-00001E920000}"/>
    <cellStyle name="Currency [0] 1431" xfId="33305" hidden="1" xr:uid="{00000000-0005-0000-0000-00001F920000}"/>
    <cellStyle name="Currency [0] 14310" xfId="27010" hidden="1" xr:uid="{00000000-0005-0000-0000-000020920000}"/>
    <cellStyle name="Currency [0] 14310" xfId="56397" hidden="1" xr:uid="{00000000-0005-0000-0000-000021920000}"/>
    <cellStyle name="Currency [0] 14311" xfId="27057" hidden="1" xr:uid="{00000000-0005-0000-0000-000022920000}"/>
    <cellStyle name="Currency [0] 14311" xfId="56444" hidden="1" xr:uid="{00000000-0005-0000-0000-000023920000}"/>
    <cellStyle name="Currency [0] 14312" xfId="27066" hidden="1" xr:uid="{00000000-0005-0000-0000-000024920000}"/>
    <cellStyle name="Currency [0] 14312" xfId="56453" hidden="1" xr:uid="{00000000-0005-0000-0000-000025920000}"/>
    <cellStyle name="Currency [0] 14313" xfId="27077" hidden="1" xr:uid="{00000000-0005-0000-0000-000026920000}"/>
    <cellStyle name="Currency [0] 14313" xfId="56464" hidden="1" xr:uid="{00000000-0005-0000-0000-000027920000}"/>
    <cellStyle name="Currency [0] 14314" xfId="27083" hidden="1" xr:uid="{00000000-0005-0000-0000-000028920000}"/>
    <cellStyle name="Currency [0] 14314" xfId="56470" hidden="1" xr:uid="{00000000-0005-0000-0000-000029920000}"/>
    <cellStyle name="Currency [0] 14315" xfId="27055" hidden="1" xr:uid="{00000000-0005-0000-0000-00002A920000}"/>
    <cellStyle name="Currency [0] 14315" xfId="56442" hidden="1" xr:uid="{00000000-0005-0000-0000-00002B920000}"/>
    <cellStyle name="Currency [0] 14316" xfId="27073" hidden="1" xr:uid="{00000000-0005-0000-0000-00002C920000}"/>
    <cellStyle name="Currency [0] 14316" xfId="56460" hidden="1" xr:uid="{00000000-0005-0000-0000-00002D920000}"/>
    <cellStyle name="Currency [0] 14317" xfId="27095" hidden="1" xr:uid="{00000000-0005-0000-0000-00002E920000}"/>
    <cellStyle name="Currency [0] 14317" xfId="56482" hidden="1" xr:uid="{00000000-0005-0000-0000-00002F920000}"/>
    <cellStyle name="Currency [0] 14318" xfId="27097" hidden="1" xr:uid="{00000000-0005-0000-0000-000030920000}"/>
    <cellStyle name="Currency [0] 14318" xfId="56484" hidden="1" xr:uid="{00000000-0005-0000-0000-000031920000}"/>
    <cellStyle name="Currency [0] 14319" xfId="27031" hidden="1" xr:uid="{00000000-0005-0000-0000-000032920000}"/>
    <cellStyle name="Currency [0] 14319" xfId="56418" hidden="1" xr:uid="{00000000-0005-0000-0000-000033920000}"/>
    <cellStyle name="Currency [0] 1432" xfId="3780" hidden="1" xr:uid="{00000000-0005-0000-0000-000034920000}"/>
    <cellStyle name="Currency [0] 1432" xfId="33169" hidden="1" xr:uid="{00000000-0005-0000-0000-000035920000}"/>
    <cellStyle name="Currency [0] 14320" xfId="27016" hidden="1" xr:uid="{00000000-0005-0000-0000-000036920000}"/>
    <cellStyle name="Currency [0] 14320" xfId="56403" hidden="1" xr:uid="{00000000-0005-0000-0000-000037920000}"/>
    <cellStyle name="Currency [0] 14321" xfId="27069" hidden="1" xr:uid="{00000000-0005-0000-0000-000038920000}"/>
    <cellStyle name="Currency [0] 14321" xfId="56456" hidden="1" xr:uid="{00000000-0005-0000-0000-000039920000}"/>
    <cellStyle name="Currency [0] 14322" xfId="27021" hidden="1" xr:uid="{00000000-0005-0000-0000-00003A920000}"/>
    <cellStyle name="Currency [0] 14322" xfId="56408" hidden="1" xr:uid="{00000000-0005-0000-0000-00003B920000}"/>
    <cellStyle name="Currency [0] 14323" xfId="27058" hidden="1" xr:uid="{00000000-0005-0000-0000-00003C920000}"/>
    <cellStyle name="Currency [0] 14323" xfId="56445" hidden="1" xr:uid="{00000000-0005-0000-0000-00003D920000}"/>
    <cellStyle name="Currency [0] 14324" xfId="27102" hidden="1" xr:uid="{00000000-0005-0000-0000-00003E920000}"/>
    <cellStyle name="Currency [0] 14324" xfId="56489" hidden="1" xr:uid="{00000000-0005-0000-0000-00003F920000}"/>
    <cellStyle name="Currency [0] 14325" xfId="27070" hidden="1" xr:uid="{00000000-0005-0000-0000-000040920000}"/>
    <cellStyle name="Currency [0] 14325" xfId="56457" hidden="1" xr:uid="{00000000-0005-0000-0000-000041920000}"/>
    <cellStyle name="Currency [0] 14326" xfId="27078" hidden="1" xr:uid="{00000000-0005-0000-0000-000042920000}"/>
    <cellStyle name="Currency [0] 14326" xfId="56465" hidden="1" xr:uid="{00000000-0005-0000-0000-000043920000}"/>
    <cellStyle name="Currency [0] 14327" xfId="27114" hidden="1" xr:uid="{00000000-0005-0000-0000-000044920000}"/>
    <cellStyle name="Currency [0] 14327" xfId="56501" hidden="1" xr:uid="{00000000-0005-0000-0000-000045920000}"/>
    <cellStyle name="Currency [0] 14328" xfId="27116" hidden="1" xr:uid="{00000000-0005-0000-0000-000046920000}"/>
    <cellStyle name="Currency [0] 14328" xfId="56503" hidden="1" xr:uid="{00000000-0005-0000-0000-000047920000}"/>
    <cellStyle name="Currency [0] 14329" xfId="27072" hidden="1" xr:uid="{00000000-0005-0000-0000-000048920000}"/>
    <cellStyle name="Currency [0] 14329" xfId="56459" hidden="1" xr:uid="{00000000-0005-0000-0000-000049920000}"/>
    <cellStyle name="Currency [0] 1433" xfId="3790" hidden="1" xr:uid="{00000000-0005-0000-0000-00004A920000}"/>
    <cellStyle name="Currency [0] 1433" xfId="33179" hidden="1" xr:uid="{00000000-0005-0000-0000-00004B920000}"/>
    <cellStyle name="Currency [0] 14330" xfId="27085" hidden="1" xr:uid="{00000000-0005-0000-0000-00004C920000}"/>
    <cellStyle name="Currency [0] 14330" xfId="56472" hidden="1" xr:uid="{00000000-0005-0000-0000-00004D920000}"/>
    <cellStyle name="Currency [0] 14331" xfId="27090" hidden="1" xr:uid="{00000000-0005-0000-0000-00004E920000}"/>
    <cellStyle name="Currency [0] 14331" xfId="56477" hidden="1" xr:uid="{00000000-0005-0000-0000-00004F920000}"/>
    <cellStyle name="Currency [0] 14332" xfId="27084" hidden="1" xr:uid="{00000000-0005-0000-0000-000050920000}"/>
    <cellStyle name="Currency [0] 14332" xfId="56471" hidden="1" xr:uid="{00000000-0005-0000-0000-000051920000}"/>
    <cellStyle name="Currency [0] 14333" xfId="27132" hidden="1" xr:uid="{00000000-0005-0000-0000-000052920000}"/>
    <cellStyle name="Currency [0] 14333" xfId="56519" hidden="1" xr:uid="{00000000-0005-0000-0000-000053920000}"/>
    <cellStyle name="Currency [0] 14334" xfId="27140" hidden="1" xr:uid="{00000000-0005-0000-0000-000054920000}"/>
    <cellStyle name="Currency [0] 14334" xfId="56527" hidden="1" xr:uid="{00000000-0005-0000-0000-000055920000}"/>
    <cellStyle name="Currency [0] 14335" xfId="27068" hidden="1" xr:uid="{00000000-0005-0000-0000-000056920000}"/>
    <cellStyle name="Currency [0] 14335" xfId="56455" hidden="1" xr:uid="{00000000-0005-0000-0000-000057920000}"/>
    <cellStyle name="Currency [0] 14336" xfId="27126" hidden="1" xr:uid="{00000000-0005-0000-0000-000058920000}"/>
    <cellStyle name="Currency [0] 14336" xfId="56513" hidden="1" xr:uid="{00000000-0005-0000-0000-000059920000}"/>
    <cellStyle name="Currency [0] 14337" xfId="27149" hidden="1" xr:uid="{00000000-0005-0000-0000-00005A920000}"/>
    <cellStyle name="Currency [0] 14337" xfId="56536" hidden="1" xr:uid="{00000000-0005-0000-0000-00005B920000}"/>
    <cellStyle name="Currency [0] 14338" xfId="27151" hidden="1" xr:uid="{00000000-0005-0000-0000-00005C920000}"/>
    <cellStyle name="Currency [0] 14338" xfId="56538" hidden="1" xr:uid="{00000000-0005-0000-0000-00005D920000}"/>
    <cellStyle name="Currency [0] 14339" xfId="27051" hidden="1" xr:uid="{00000000-0005-0000-0000-00005E920000}"/>
    <cellStyle name="Currency [0] 14339" xfId="56438" hidden="1" xr:uid="{00000000-0005-0000-0000-00005F920000}"/>
    <cellStyle name="Currency [0] 1434" xfId="3918" hidden="1" xr:uid="{00000000-0005-0000-0000-000060920000}"/>
    <cellStyle name="Currency [0] 1434" xfId="33307" hidden="1" xr:uid="{00000000-0005-0000-0000-000061920000}"/>
    <cellStyle name="Currency [0] 14340" xfId="27061" hidden="1" xr:uid="{00000000-0005-0000-0000-000062920000}"/>
    <cellStyle name="Currency [0] 14340" xfId="56448" hidden="1" xr:uid="{00000000-0005-0000-0000-000063920000}"/>
    <cellStyle name="Currency [0] 14341" xfId="27123" hidden="1" xr:uid="{00000000-0005-0000-0000-000064920000}"/>
    <cellStyle name="Currency [0] 14341" xfId="56510" hidden="1" xr:uid="{00000000-0005-0000-0000-000065920000}"/>
    <cellStyle name="Currency [0] 14342" xfId="27088" hidden="1" xr:uid="{00000000-0005-0000-0000-000066920000}"/>
    <cellStyle name="Currency [0] 14342" xfId="56475" hidden="1" xr:uid="{00000000-0005-0000-0000-000067920000}"/>
    <cellStyle name="Currency [0] 14343" xfId="27038" hidden="1" xr:uid="{00000000-0005-0000-0000-000068920000}"/>
    <cellStyle name="Currency [0] 14343" xfId="56425" hidden="1" xr:uid="{00000000-0005-0000-0000-000069920000}"/>
    <cellStyle name="Currency [0] 14344" xfId="27159" hidden="1" xr:uid="{00000000-0005-0000-0000-00006A920000}"/>
    <cellStyle name="Currency [0] 14344" xfId="56546" hidden="1" xr:uid="{00000000-0005-0000-0000-00006B920000}"/>
    <cellStyle name="Currency [0] 14345" xfId="27124" hidden="1" xr:uid="{00000000-0005-0000-0000-00006C920000}"/>
    <cellStyle name="Currency [0] 14345" xfId="56511" hidden="1" xr:uid="{00000000-0005-0000-0000-00006D920000}"/>
    <cellStyle name="Currency [0] 14346" xfId="27135" hidden="1" xr:uid="{00000000-0005-0000-0000-00006E920000}"/>
    <cellStyle name="Currency [0] 14346" xfId="56522" hidden="1" xr:uid="{00000000-0005-0000-0000-00006F920000}"/>
    <cellStyle name="Currency [0] 14347" xfId="27167" hidden="1" xr:uid="{00000000-0005-0000-0000-000070920000}"/>
    <cellStyle name="Currency [0] 14347" xfId="56554" hidden="1" xr:uid="{00000000-0005-0000-0000-000071920000}"/>
    <cellStyle name="Currency [0] 14348" xfId="27169" hidden="1" xr:uid="{00000000-0005-0000-0000-000072920000}"/>
    <cellStyle name="Currency [0] 14348" xfId="56556" hidden="1" xr:uid="{00000000-0005-0000-0000-000073920000}"/>
    <cellStyle name="Currency [0] 14349" xfId="27121" hidden="1" xr:uid="{00000000-0005-0000-0000-000074920000}"/>
    <cellStyle name="Currency [0] 14349" xfId="56508" hidden="1" xr:uid="{00000000-0005-0000-0000-000075920000}"/>
    <cellStyle name="Currency [0] 1435" xfId="3922" hidden="1" xr:uid="{00000000-0005-0000-0000-000076920000}"/>
    <cellStyle name="Currency [0] 1435" xfId="33311" hidden="1" xr:uid="{00000000-0005-0000-0000-000077920000}"/>
    <cellStyle name="Currency [0] 14350" xfId="27120" hidden="1" xr:uid="{00000000-0005-0000-0000-000078920000}"/>
    <cellStyle name="Currency [0] 14350" xfId="56507" hidden="1" xr:uid="{00000000-0005-0000-0000-000079920000}"/>
    <cellStyle name="Currency [0] 14351" xfId="27110" hidden="1" xr:uid="{00000000-0005-0000-0000-00007A920000}"/>
    <cellStyle name="Currency [0] 14351" xfId="56497" hidden="1" xr:uid="{00000000-0005-0000-0000-00007B920000}"/>
    <cellStyle name="Currency [0] 14352" xfId="27106" hidden="1" xr:uid="{00000000-0005-0000-0000-00007C920000}"/>
    <cellStyle name="Currency [0] 14352" xfId="56493" hidden="1" xr:uid="{00000000-0005-0000-0000-00007D920000}"/>
    <cellStyle name="Currency [0] 14353" xfId="27108" hidden="1" xr:uid="{00000000-0005-0000-0000-00007E920000}"/>
    <cellStyle name="Currency [0] 14353" xfId="56495" hidden="1" xr:uid="{00000000-0005-0000-0000-00007F920000}"/>
    <cellStyle name="Currency [0] 14354" xfId="27176" hidden="1" xr:uid="{00000000-0005-0000-0000-000080920000}"/>
    <cellStyle name="Currency [0] 14354" xfId="56563" hidden="1" xr:uid="{00000000-0005-0000-0000-000081920000}"/>
    <cellStyle name="Currency [0] 14355" xfId="27018" hidden="1" xr:uid="{00000000-0005-0000-0000-000082920000}"/>
    <cellStyle name="Currency [0] 14355" xfId="56405" hidden="1" xr:uid="{00000000-0005-0000-0000-000083920000}"/>
    <cellStyle name="Currency [0] 14356" xfId="27154" hidden="1" xr:uid="{00000000-0005-0000-0000-000084920000}"/>
    <cellStyle name="Currency [0] 14356" xfId="56541" hidden="1" xr:uid="{00000000-0005-0000-0000-000085920000}"/>
    <cellStyle name="Currency [0] 14357" xfId="27182" hidden="1" xr:uid="{00000000-0005-0000-0000-000086920000}"/>
    <cellStyle name="Currency [0] 14357" xfId="56569" hidden="1" xr:uid="{00000000-0005-0000-0000-000087920000}"/>
    <cellStyle name="Currency [0] 14358" xfId="27184" hidden="1" xr:uid="{00000000-0005-0000-0000-000088920000}"/>
    <cellStyle name="Currency [0] 14358" xfId="56571" hidden="1" xr:uid="{00000000-0005-0000-0000-000089920000}"/>
    <cellStyle name="Currency [0] 14359" xfId="27059" hidden="1" xr:uid="{00000000-0005-0000-0000-00008A920000}"/>
    <cellStyle name="Currency [0] 14359" xfId="56446" hidden="1" xr:uid="{00000000-0005-0000-0000-00008B920000}"/>
    <cellStyle name="Currency [0] 1436" xfId="3923" hidden="1" xr:uid="{00000000-0005-0000-0000-00008C920000}"/>
    <cellStyle name="Currency [0] 1436" xfId="33312" hidden="1" xr:uid="{00000000-0005-0000-0000-00008D920000}"/>
    <cellStyle name="Currency [0] 14360" xfId="27133" hidden="1" xr:uid="{00000000-0005-0000-0000-00008E920000}"/>
    <cellStyle name="Currency [0] 14360" xfId="56520" hidden="1" xr:uid="{00000000-0005-0000-0000-00008F920000}"/>
    <cellStyle name="Currency [0] 14361" xfId="27089" hidden="1" xr:uid="{00000000-0005-0000-0000-000090920000}"/>
    <cellStyle name="Currency [0] 14361" xfId="56476" hidden="1" xr:uid="{00000000-0005-0000-0000-000091920000}"/>
    <cellStyle name="Currency [0] 14362" xfId="27125" hidden="1" xr:uid="{00000000-0005-0000-0000-000092920000}"/>
    <cellStyle name="Currency [0] 14362" xfId="56512" hidden="1" xr:uid="{00000000-0005-0000-0000-000093920000}"/>
    <cellStyle name="Currency [0] 14363" xfId="27129" hidden="1" xr:uid="{00000000-0005-0000-0000-000094920000}"/>
    <cellStyle name="Currency [0] 14363" xfId="56516" hidden="1" xr:uid="{00000000-0005-0000-0000-000095920000}"/>
    <cellStyle name="Currency [0] 14364" xfId="27190" hidden="1" xr:uid="{00000000-0005-0000-0000-000096920000}"/>
    <cellStyle name="Currency [0] 14364" xfId="56577" hidden="1" xr:uid="{00000000-0005-0000-0000-000097920000}"/>
    <cellStyle name="Currency [0] 14365" xfId="27013" hidden="1" xr:uid="{00000000-0005-0000-0000-000098920000}"/>
    <cellStyle name="Currency [0] 14365" xfId="56400" hidden="1" xr:uid="{00000000-0005-0000-0000-000099920000}"/>
    <cellStyle name="Currency [0] 14366" xfId="27172" hidden="1" xr:uid="{00000000-0005-0000-0000-00009A920000}"/>
    <cellStyle name="Currency [0] 14366" xfId="56559" hidden="1" xr:uid="{00000000-0005-0000-0000-00009B920000}"/>
    <cellStyle name="Currency [0] 14367" xfId="27195" hidden="1" xr:uid="{00000000-0005-0000-0000-00009C920000}"/>
    <cellStyle name="Currency [0] 14367" xfId="56582" hidden="1" xr:uid="{00000000-0005-0000-0000-00009D920000}"/>
    <cellStyle name="Currency [0] 14368" xfId="27197" hidden="1" xr:uid="{00000000-0005-0000-0000-00009E920000}"/>
    <cellStyle name="Currency [0] 14368" xfId="56584" hidden="1" xr:uid="{00000000-0005-0000-0000-00009F920000}"/>
    <cellStyle name="Currency [0] 14369" xfId="27053" hidden="1" xr:uid="{00000000-0005-0000-0000-0000A0920000}"/>
    <cellStyle name="Currency [0] 14369" xfId="56440" hidden="1" xr:uid="{00000000-0005-0000-0000-0000A1920000}"/>
    <cellStyle name="Currency [0] 1437" xfId="3772" hidden="1" xr:uid="{00000000-0005-0000-0000-0000A2920000}"/>
    <cellStyle name="Currency [0] 1437" xfId="33161" hidden="1" xr:uid="{00000000-0005-0000-0000-0000A3920000}"/>
    <cellStyle name="Currency [0] 14370" xfId="27152" hidden="1" xr:uid="{00000000-0005-0000-0000-0000A4920000}"/>
    <cellStyle name="Currency [0] 14370" xfId="56539" hidden="1" xr:uid="{00000000-0005-0000-0000-0000A5920000}"/>
    <cellStyle name="Currency [0] 14371" xfId="27119" hidden="1" xr:uid="{00000000-0005-0000-0000-0000A6920000}"/>
    <cellStyle name="Currency [0] 14371" xfId="56506" hidden="1" xr:uid="{00000000-0005-0000-0000-0000A7920000}"/>
    <cellStyle name="Currency [0] 14372" xfId="27137" hidden="1" xr:uid="{00000000-0005-0000-0000-0000A8920000}"/>
    <cellStyle name="Currency [0] 14372" xfId="56524" hidden="1" xr:uid="{00000000-0005-0000-0000-0000A9920000}"/>
    <cellStyle name="Currency [0] 14373" xfId="27134" hidden="1" xr:uid="{00000000-0005-0000-0000-0000AA920000}"/>
    <cellStyle name="Currency [0] 14373" xfId="56521" hidden="1" xr:uid="{00000000-0005-0000-0000-0000AB920000}"/>
    <cellStyle name="Currency [0] 14374" xfId="27201" hidden="1" xr:uid="{00000000-0005-0000-0000-0000AC920000}"/>
    <cellStyle name="Currency [0] 14374" xfId="56588" hidden="1" xr:uid="{00000000-0005-0000-0000-0000AD920000}"/>
    <cellStyle name="Currency [0] 14375" xfId="27086" hidden="1" xr:uid="{00000000-0005-0000-0000-0000AE920000}"/>
    <cellStyle name="Currency [0] 14375" xfId="56473" hidden="1" xr:uid="{00000000-0005-0000-0000-0000AF920000}"/>
    <cellStyle name="Currency [0] 14376" xfId="27186" hidden="1" xr:uid="{00000000-0005-0000-0000-0000B0920000}"/>
    <cellStyle name="Currency [0] 14376" xfId="56573" hidden="1" xr:uid="{00000000-0005-0000-0000-0000B1920000}"/>
    <cellStyle name="Currency [0] 14377" xfId="27208" hidden="1" xr:uid="{00000000-0005-0000-0000-0000B2920000}"/>
    <cellStyle name="Currency [0] 14377" xfId="56595" hidden="1" xr:uid="{00000000-0005-0000-0000-0000B3920000}"/>
    <cellStyle name="Currency [0] 14378" xfId="27210" hidden="1" xr:uid="{00000000-0005-0000-0000-0000B4920000}"/>
    <cellStyle name="Currency [0] 14378" xfId="56597" hidden="1" xr:uid="{00000000-0005-0000-0000-0000B5920000}"/>
    <cellStyle name="Currency [0] 14379" xfId="27138" hidden="1" xr:uid="{00000000-0005-0000-0000-0000B6920000}"/>
    <cellStyle name="Currency [0] 14379" xfId="56525" hidden="1" xr:uid="{00000000-0005-0000-0000-0000B7920000}"/>
    <cellStyle name="Currency [0] 1438" xfId="3920" hidden="1" xr:uid="{00000000-0005-0000-0000-0000B8920000}"/>
    <cellStyle name="Currency [0] 1438" xfId="33309" hidden="1" xr:uid="{00000000-0005-0000-0000-0000B9920000}"/>
    <cellStyle name="Currency [0] 14380" xfId="27170" hidden="1" xr:uid="{00000000-0005-0000-0000-0000BA920000}"/>
    <cellStyle name="Currency [0] 14380" xfId="56557" hidden="1" xr:uid="{00000000-0005-0000-0000-0000BB920000}"/>
    <cellStyle name="Currency [0] 14381" xfId="27028" hidden="1" xr:uid="{00000000-0005-0000-0000-0000BC920000}"/>
    <cellStyle name="Currency [0] 14381" xfId="56415" hidden="1" xr:uid="{00000000-0005-0000-0000-0000BD920000}"/>
    <cellStyle name="Currency [0] 14382" xfId="27156" hidden="1" xr:uid="{00000000-0005-0000-0000-0000BE920000}"/>
    <cellStyle name="Currency [0] 14382" xfId="56543" hidden="1" xr:uid="{00000000-0005-0000-0000-0000BF920000}"/>
    <cellStyle name="Currency [0] 14383" xfId="27153" hidden="1" xr:uid="{00000000-0005-0000-0000-0000C0920000}"/>
    <cellStyle name="Currency [0] 14383" xfId="56540" hidden="1" xr:uid="{00000000-0005-0000-0000-0000C1920000}"/>
    <cellStyle name="Currency [0] 14384" xfId="27214" hidden="1" xr:uid="{00000000-0005-0000-0000-0000C2920000}"/>
    <cellStyle name="Currency [0] 14384" xfId="56601" hidden="1" xr:uid="{00000000-0005-0000-0000-0000C3920000}"/>
    <cellStyle name="Currency [0] 14385" xfId="27049" hidden="1" xr:uid="{00000000-0005-0000-0000-0000C4920000}"/>
    <cellStyle name="Currency [0] 14385" xfId="56436" hidden="1" xr:uid="{00000000-0005-0000-0000-0000C5920000}"/>
    <cellStyle name="Currency [0] 14386" xfId="27198" hidden="1" xr:uid="{00000000-0005-0000-0000-0000C6920000}"/>
    <cellStyle name="Currency [0] 14386" xfId="56585" hidden="1" xr:uid="{00000000-0005-0000-0000-0000C7920000}"/>
    <cellStyle name="Currency [0] 14387" xfId="27218" hidden="1" xr:uid="{00000000-0005-0000-0000-0000C8920000}"/>
    <cellStyle name="Currency [0] 14387" xfId="56605" hidden="1" xr:uid="{00000000-0005-0000-0000-0000C9920000}"/>
    <cellStyle name="Currency [0] 14388" xfId="27220" hidden="1" xr:uid="{00000000-0005-0000-0000-0000CA920000}"/>
    <cellStyle name="Currency [0] 14388" xfId="56607" hidden="1" xr:uid="{00000000-0005-0000-0000-0000CB920000}"/>
    <cellStyle name="Currency [0] 14389" xfId="27157" hidden="1" xr:uid="{00000000-0005-0000-0000-0000CC920000}"/>
    <cellStyle name="Currency [0] 14389" xfId="56544" hidden="1" xr:uid="{00000000-0005-0000-0000-0000CD920000}"/>
    <cellStyle name="Currency [0] 1439" xfId="3924" hidden="1" xr:uid="{00000000-0005-0000-0000-0000CE920000}"/>
    <cellStyle name="Currency [0] 1439" xfId="33313" hidden="1" xr:uid="{00000000-0005-0000-0000-0000CF920000}"/>
    <cellStyle name="Currency [0] 14390" xfId="27185" hidden="1" xr:uid="{00000000-0005-0000-0000-0000D0920000}"/>
    <cellStyle name="Currency [0] 14390" xfId="56572" hidden="1" xr:uid="{00000000-0005-0000-0000-0000D1920000}"/>
    <cellStyle name="Currency [0] 14391" xfId="27145" hidden="1" xr:uid="{00000000-0005-0000-0000-0000D2920000}"/>
    <cellStyle name="Currency [0] 14391" xfId="56532" hidden="1" xr:uid="{00000000-0005-0000-0000-0000D3920000}"/>
    <cellStyle name="Currency [0] 14392" xfId="27174" hidden="1" xr:uid="{00000000-0005-0000-0000-0000D4920000}"/>
    <cellStyle name="Currency [0] 14392" xfId="56561" hidden="1" xr:uid="{00000000-0005-0000-0000-0000D5920000}"/>
    <cellStyle name="Currency [0] 14393" xfId="27171" hidden="1" xr:uid="{00000000-0005-0000-0000-0000D6920000}"/>
    <cellStyle name="Currency [0] 14393" xfId="56558" hidden="1" xr:uid="{00000000-0005-0000-0000-0000D7920000}"/>
    <cellStyle name="Currency [0] 14394" xfId="27224" hidden="1" xr:uid="{00000000-0005-0000-0000-0000D8920000}"/>
    <cellStyle name="Currency [0] 14394" xfId="56611" hidden="1" xr:uid="{00000000-0005-0000-0000-0000D9920000}"/>
    <cellStyle name="Currency [0] 14395" xfId="27052" hidden="1" xr:uid="{00000000-0005-0000-0000-0000DA920000}"/>
    <cellStyle name="Currency [0] 14395" xfId="56439" hidden="1" xr:uid="{00000000-0005-0000-0000-0000DB920000}"/>
    <cellStyle name="Currency [0] 14396" xfId="27211" hidden="1" xr:uid="{00000000-0005-0000-0000-0000DC920000}"/>
    <cellStyle name="Currency [0] 14396" xfId="56598" hidden="1" xr:uid="{00000000-0005-0000-0000-0000DD920000}"/>
    <cellStyle name="Currency [0] 14397" xfId="27228" hidden="1" xr:uid="{00000000-0005-0000-0000-0000DE920000}"/>
    <cellStyle name="Currency [0] 14397" xfId="56615" hidden="1" xr:uid="{00000000-0005-0000-0000-0000DF920000}"/>
    <cellStyle name="Currency [0] 14398" xfId="27230" hidden="1" xr:uid="{00000000-0005-0000-0000-0000E0920000}"/>
    <cellStyle name="Currency [0] 14398" xfId="56617" hidden="1" xr:uid="{00000000-0005-0000-0000-0000E1920000}"/>
    <cellStyle name="Currency [0] 14399" xfId="27111" hidden="1" xr:uid="{00000000-0005-0000-0000-0000E2920000}"/>
    <cellStyle name="Currency [0] 14399" xfId="56498" hidden="1" xr:uid="{00000000-0005-0000-0000-0000E3920000}"/>
    <cellStyle name="Currency [0] 144" xfId="2561" hidden="1" xr:uid="{00000000-0005-0000-0000-0000E4920000}"/>
    <cellStyle name="Currency [0] 144" xfId="31950" hidden="1" xr:uid="{00000000-0005-0000-0000-0000E5920000}"/>
    <cellStyle name="Currency [0] 1440" xfId="3925" hidden="1" xr:uid="{00000000-0005-0000-0000-0000E6920000}"/>
    <cellStyle name="Currency [0] 1440" xfId="33314" hidden="1" xr:uid="{00000000-0005-0000-0000-0000E7920000}"/>
    <cellStyle name="Currency [0] 14400" xfId="27147" hidden="1" xr:uid="{00000000-0005-0000-0000-0000E8920000}"/>
    <cellStyle name="Currency [0] 14400" xfId="56534" hidden="1" xr:uid="{00000000-0005-0000-0000-0000E9920000}"/>
    <cellStyle name="Currency [0] 14401" xfId="27216" hidden="1" xr:uid="{00000000-0005-0000-0000-0000EA920000}"/>
    <cellStyle name="Currency [0] 14401" xfId="56603" hidden="1" xr:uid="{00000000-0005-0000-0000-0000EB920000}"/>
    <cellStyle name="Currency [0] 14402" xfId="27204" hidden="1" xr:uid="{00000000-0005-0000-0000-0000EC920000}"/>
    <cellStyle name="Currency [0] 14402" xfId="56591" hidden="1" xr:uid="{00000000-0005-0000-0000-0000ED920000}"/>
    <cellStyle name="Currency [0] 14403" xfId="27221" hidden="1" xr:uid="{00000000-0005-0000-0000-0000EE920000}"/>
    <cellStyle name="Currency [0] 14403" xfId="56608" hidden="1" xr:uid="{00000000-0005-0000-0000-0000EF920000}"/>
    <cellStyle name="Currency [0] 14404" xfId="27232" hidden="1" xr:uid="{00000000-0005-0000-0000-0000F0920000}"/>
    <cellStyle name="Currency [0] 14404" xfId="56619" hidden="1" xr:uid="{00000000-0005-0000-0000-0000F1920000}"/>
    <cellStyle name="Currency [0] 14405" xfId="27080" hidden="1" xr:uid="{00000000-0005-0000-0000-0000F2920000}"/>
    <cellStyle name="Currency [0] 14405" xfId="56467" hidden="1" xr:uid="{00000000-0005-0000-0000-0000F3920000}"/>
    <cellStyle name="Currency [0] 14406" xfId="27144" hidden="1" xr:uid="{00000000-0005-0000-0000-0000F4920000}"/>
    <cellStyle name="Currency [0] 14406" xfId="56531" hidden="1" xr:uid="{00000000-0005-0000-0000-0000F5920000}"/>
    <cellStyle name="Currency [0] 14407" xfId="27236" hidden="1" xr:uid="{00000000-0005-0000-0000-0000F6920000}"/>
    <cellStyle name="Currency [0] 14407" xfId="56623" hidden="1" xr:uid="{00000000-0005-0000-0000-0000F7920000}"/>
    <cellStyle name="Currency [0] 14408" xfId="27238" hidden="1" xr:uid="{00000000-0005-0000-0000-0000F8920000}"/>
    <cellStyle name="Currency [0] 14408" xfId="56625" hidden="1" xr:uid="{00000000-0005-0000-0000-0000F9920000}"/>
    <cellStyle name="Currency [0] 14409" xfId="27193" hidden="1" xr:uid="{00000000-0005-0000-0000-0000FA920000}"/>
    <cellStyle name="Currency [0] 14409" xfId="56580" hidden="1" xr:uid="{00000000-0005-0000-0000-0000FB920000}"/>
    <cellStyle name="Currency [0] 1441" xfId="3919" hidden="1" xr:uid="{00000000-0005-0000-0000-0000FC920000}"/>
    <cellStyle name="Currency [0] 1441" xfId="33308" hidden="1" xr:uid="{00000000-0005-0000-0000-0000FD920000}"/>
    <cellStyle name="Currency [0] 14410" xfId="27205" hidden="1" xr:uid="{00000000-0005-0000-0000-0000FE920000}"/>
    <cellStyle name="Currency [0] 14410" xfId="56592" hidden="1" xr:uid="{00000000-0005-0000-0000-0000FF920000}"/>
    <cellStyle name="Currency [0] 14411" xfId="27233" hidden="1" xr:uid="{00000000-0005-0000-0000-000000930000}"/>
    <cellStyle name="Currency [0] 14411" xfId="56620" hidden="1" xr:uid="{00000000-0005-0000-0000-000001930000}"/>
    <cellStyle name="Currency [0] 14412" xfId="27206" hidden="1" xr:uid="{00000000-0005-0000-0000-000002930000}"/>
    <cellStyle name="Currency [0] 14412" xfId="56593" hidden="1" xr:uid="{00000000-0005-0000-0000-000003930000}"/>
    <cellStyle name="Currency [0] 14413" xfId="27239" hidden="1" xr:uid="{00000000-0005-0000-0000-000004930000}"/>
    <cellStyle name="Currency [0] 14413" xfId="56626" hidden="1" xr:uid="{00000000-0005-0000-0000-000005930000}"/>
    <cellStyle name="Currency [0] 14414" xfId="27241" hidden="1" xr:uid="{00000000-0005-0000-0000-000006930000}"/>
    <cellStyle name="Currency [0] 14414" xfId="56628" hidden="1" xr:uid="{00000000-0005-0000-0000-000007930000}"/>
    <cellStyle name="Currency [0] 14415" xfId="27234" hidden="1" xr:uid="{00000000-0005-0000-0000-000008930000}"/>
    <cellStyle name="Currency [0] 14415" xfId="56621" hidden="1" xr:uid="{00000000-0005-0000-0000-000009930000}"/>
    <cellStyle name="Currency [0] 14416" xfId="27180" hidden="1" xr:uid="{00000000-0005-0000-0000-00000A930000}"/>
    <cellStyle name="Currency [0] 14416" xfId="56567" hidden="1" xr:uid="{00000000-0005-0000-0000-00000B930000}"/>
    <cellStyle name="Currency [0] 14417" xfId="27243" hidden="1" xr:uid="{00000000-0005-0000-0000-00000C930000}"/>
    <cellStyle name="Currency [0] 14417" xfId="56630" hidden="1" xr:uid="{00000000-0005-0000-0000-00000D930000}"/>
    <cellStyle name="Currency [0] 14418" xfId="27245" hidden="1" xr:uid="{00000000-0005-0000-0000-00000E930000}"/>
    <cellStyle name="Currency [0] 14418" xfId="56632" hidden="1" xr:uid="{00000000-0005-0000-0000-00000F930000}"/>
    <cellStyle name="Currency [0] 14419" xfId="27302" hidden="1" xr:uid="{00000000-0005-0000-0000-000010930000}"/>
    <cellStyle name="Currency [0] 14419" xfId="56689" hidden="1" xr:uid="{00000000-0005-0000-0000-000011930000}"/>
    <cellStyle name="Currency [0] 1442" xfId="3779" hidden="1" xr:uid="{00000000-0005-0000-0000-000012930000}"/>
    <cellStyle name="Currency [0] 1442" xfId="33168" hidden="1" xr:uid="{00000000-0005-0000-0000-000013930000}"/>
    <cellStyle name="Currency [0] 14420" xfId="27321" hidden="1" xr:uid="{00000000-0005-0000-0000-000014930000}"/>
    <cellStyle name="Currency [0] 14420" xfId="56708" hidden="1" xr:uid="{00000000-0005-0000-0000-000015930000}"/>
    <cellStyle name="Currency [0] 14421" xfId="27328" hidden="1" xr:uid="{00000000-0005-0000-0000-000016930000}"/>
    <cellStyle name="Currency [0] 14421" xfId="56715" hidden="1" xr:uid="{00000000-0005-0000-0000-000017930000}"/>
    <cellStyle name="Currency [0] 14422" xfId="27335" hidden="1" xr:uid="{00000000-0005-0000-0000-000018930000}"/>
    <cellStyle name="Currency [0] 14422" xfId="56722" hidden="1" xr:uid="{00000000-0005-0000-0000-000019930000}"/>
    <cellStyle name="Currency [0] 14423" xfId="27340" hidden="1" xr:uid="{00000000-0005-0000-0000-00001A930000}"/>
    <cellStyle name="Currency [0] 14423" xfId="56727" hidden="1" xr:uid="{00000000-0005-0000-0000-00001B930000}"/>
    <cellStyle name="Currency [0] 14424" xfId="27319" hidden="1" xr:uid="{00000000-0005-0000-0000-00001C930000}"/>
    <cellStyle name="Currency [0] 14424" xfId="56706" hidden="1" xr:uid="{00000000-0005-0000-0000-00001D930000}"/>
    <cellStyle name="Currency [0] 14425" xfId="27330" hidden="1" xr:uid="{00000000-0005-0000-0000-00001E930000}"/>
    <cellStyle name="Currency [0] 14425" xfId="56717" hidden="1" xr:uid="{00000000-0005-0000-0000-00001F930000}"/>
    <cellStyle name="Currency [0] 14426" xfId="27344" hidden="1" xr:uid="{00000000-0005-0000-0000-000020930000}"/>
    <cellStyle name="Currency [0] 14426" xfId="56731" hidden="1" xr:uid="{00000000-0005-0000-0000-000021930000}"/>
    <cellStyle name="Currency [0] 14427" xfId="27346" hidden="1" xr:uid="{00000000-0005-0000-0000-000022930000}"/>
    <cellStyle name="Currency [0] 14427" xfId="56733" hidden="1" xr:uid="{00000000-0005-0000-0000-000023930000}"/>
    <cellStyle name="Currency [0] 14428" xfId="27329" hidden="1" xr:uid="{00000000-0005-0000-0000-000024930000}"/>
    <cellStyle name="Currency [0] 14428" xfId="56716" hidden="1" xr:uid="{00000000-0005-0000-0000-000025930000}"/>
    <cellStyle name="Currency [0] 14429" xfId="27303" hidden="1" xr:uid="{00000000-0005-0000-0000-000026930000}"/>
    <cellStyle name="Currency [0] 14429" xfId="56690" hidden="1" xr:uid="{00000000-0005-0000-0000-000027930000}"/>
    <cellStyle name="Currency [0] 1443" xfId="3931" hidden="1" xr:uid="{00000000-0005-0000-0000-000028930000}"/>
    <cellStyle name="Currency [0] 1443" xfId="33320" hidden="1" xr:uid="{00000000-0005-0000-0000-000029930000}"/>
    <cellStyle name="Currency [0] 14430" xfId="27357" hidden="1" xr:uid="{00000000-0005-0000-0000-00002A930000}"/>
    <cellStyle name="Currency [0] 14430" xfId="56744" hidden="1" xr:uid="{00000000-0005-0000-0000-00002B930000}"/>
    <cellStyle name="Currency [0] 14431" xfId="27366" hidden="1" xr:uid="{00000000-0005-0000-0000-00002C930000}"/>
    <cellStyle name="Currency [0] 14431" xfId="56753" hidden="1" xr:uid="{00000000-0005-0000-0000-00002D930000}"/>
    <cellStyle name="Currency [0] 14432" xfId="27377" hidden="1" xr:uid="{00000000-0005-0000-0000-00002E930000}"/>
    <cellStyle name="Currency [0] 14432" xfId="56764" hidden="1" xr:uid="{00000000-0005-0000-0000-00002F930000}"/>
    <cellStyle name="Currency [0] 14433" xfId="27383" hidden="1" xr:uid="{00000000-0005-0000-0000-000030930000}"/>
    <cellStyle name="Currency [0] 14433" xfId="56770" hidden="1" xr:uid="{00000000-0005-0000-0000-000031930000}"/>
    <cellStyle name="Currency [0] 14434" xfId="27355" hidden="1" xr:uid="{00000000-0005-0000-0000-000032930000}"/>
    <cellStyle name="Currency [0] 14434" xfId="56742" hidden="1" xr:uid="{00000000-0005-0000-0000-000033930000}"/>
    <cellStyle name="Currency [0] 14435" xfId="27373" hidden="1" xr:uid="{00000000-0005-0000-0000-000034930000}"/>
    <cellStyle name="Currency [0] 14435" xfId="56760" hidden="1" xr:uid="{00000000-0005-0000-0000-000035930000}"/>
    <cellStyle name="Currency [0] 14436" xfId="27395" hidden="1" xr:uid="{00000000-0005-0000-0000-000036930000}"/>
    <cellStyle name="Currency [0] 14436" xfId="56782" hidden="1" xr:uid="{00000000-0005-0000-0000-000037930000}"/>
    <cellStyle name="Currency [0] 14437" xfId="27397" hidden="1" xr:uid="{00000000-0005-0000-0000-000038930000}"/>
    <cellStyle name="Currency [0] 14437" xfId="56784" hidden="1" xr:uid="{00000000-0005-0000-0000-000039930000}"/>
    <cellStyle name="Currency [0] 14438" xfId="27325" hidden="1" xr:uid="{00000000-0005-0000-0000-00003A930000}"/>
    <cellStyle name="Currency [0] 14438" xfId="56712" hidden="1" xr:uid="{00000000-0005-0000-0000-00003B930000}"/>
    <cellStyle name="Currency [0] 14439" xfId="27309" hidden="1" xr:uid="{00000000-0005-0000-0000-00003C930000}"/>
    <cellStyle name="Currency [0] 14439" xfId="56696" hidden="1" xr:uid="{00000000-0005-0000-0000-00003D930000}"/>
    <cellStyle name="Currency [0] 1444" xfId="3935" hidden="1" xr:uid="{00000000-0005-0000-0000-00003E930000}"/>
    <cellStyle name="Currency [0] 1444" xfId="33324" hidden="1" xr:uid="{00000000-0005-0000-0000-00003F930000}"/>
    <cellStyle name="Currency [0] 14440" xfId="27369" hidden="1" xr:uid="{00000000-0005-0000-0000-000040930000}"/>
    <cellStyle name="Currency [0] 14440" xfId="56756" hidden="1" xr:uid="{00000000-0005-0000-0000-000041930000}"/>
    <cellStyle name="Currency [0] 14441" xfId="27314" hidden="1" xr:uid="{00000000-0005-0000-0000-000042930000}"/>
    <cellStyle name="Currency [0] 14441" xfId="56701" hidden="1" xr:uid="{00000000-0005-0000-0000-000043930000}"/>
    <cellStyle name="Currency [0] 14442" xfId="27358" hidden="1" xr:uid="{00000000-0005-0000-0000-000044930000}"/>
    <cellStyle name="Currency [0] 14442" xfId="56745" hidden="1" xr:uid="{00000000-0005-0000-0000-000045930000}"/>
    <cellStyle name="Currency [0] 14443" xfId="27402" hidden="1" xr:uid="{00000000-0005-0000-0000-000046930000}"/>
    <cellStyle name="Currency [0] 14443" xfId="56789" hidden="1" xr:uid="{00000000-0005-0000-0000-000047930000}"/>
    <cellStyle name="Currency [0] 14444" xfId="27370" hidden="1" xr:uid="{00000000-0005-0000-0000-000048930000}"/>
    <cellStyle name="Currency [0] 14444" xfId="56757" hidden="1" xr:uid="{00000000-0005-0000-0000-000049930000}"/>
    <cellStyle name="Currency [0] 14445" xfId="27378" hidden="1" xr:uid="{00000000-0005-0000-0000-00004A930000}"/>
    <cellStyle name="Currency [0] 14445" xfId="56765" hidden="1" xr:uid="{00000000-0005-0000-0000-00004B930000}"/>
    <cellStyle name="Currency [0] 14446" xfId="27414" hidden="1" xr:uid="{00000000-0005-0000-0000-00004C930000}"/>
    <cellStyle name="Currency [0] 14446" xfId="56801" hidden="1" xr:uid="{00000000-0005-0000-0000-00004D930000}"/>
    <cellStyle name="Currency [0] 14447" xfId="27416" hidden="1" xr:uid="{00000000-0005-0000-0000-00004E930000}"/>
    <cellStyle name="Currency [0] 14447" xfId="56803" hidden="1" xr:uid="{00000000-0005-0000-0000-00004F930000}"/>
    <cellStyle name="Currency [0] 14448" xfId="27372" hidden="1" xr:uid="{00000000-0005-0000-0000-000050930000}"/>
    <cellStyle name="Currency [0] 14448" xfId="56759" hidden="1" xr:uid="{00000000-0005-0000-0000-000051930000}"/>
    <cellStyle name="Currency [0] 14449" xfId="27385" hidden="1" xr:uid="{00000000-0005-0000-0000-000052930000}"/>
    <cellStyle name="Currency [0] 14449" xfId="56772" hidden="1" xr:uid="{00000000-0005-0000-0000-000053930000}"/>
    <cellStyle name="Currency [0] 1445" xfId="3941" hidden="1" xr:uid="{00000000-0005-0000-0000-000054930000}"/>
    <cellStyle name="Currency [0] 1445" xfId="33330" hidden="1" xr:uid="{00000000-0005-0000-0000-000055930000}"/>
    <cellStyle name="Currency [0] 14450" xfId="27390" hidden="1" xr:uid="{00000000-0005-0000-0000-000056930000}"/>
    <cellStyle name="Currency [0] 14450" xfId="56777" hidden="1" xr:uid="{00000000-0005-0000-0000-000057930000}"/>
    <cellStyle name="Currency [0] 14451" xfId="27384" hidden="1" xr:uid="{00000000-0005-0000-0000-000058930000}"/>
    <cellStyle name="Currency [0] 14451" xfId="56771" hidden="1" xr:uid="{00000000-0005-0000-0000-000059930000}"/>
    <cellStyle name="Currency [0] 14452" xfId="27432" hidden="1" xr:uid="{00000000-0005-0000-0000-00005A930000}"/>
    <cellStyle name="Currency [0] 14452" xfId="56819" hidden="1" xr:uid="{00000000-0005-0000-0000-00005B930000}"/>
    <cellStyle name="Currency [0] 14453" xfId="27440" hidden="1" xr:uid="{00000000-0005-0000-0000-00005C930000}"/>
    <cellStyle name="Currency [0] 14453" xfId="56827" hidden="1" xr:uid="{00000000-0005-0000-0000-00005D930000}"/>
    <cellStyle name="Currency [0] 14454" xfId="27368" hidden="1" xr:uid="{00000000-0005-0000-0000-00005E930000}"/>
    <cellStyle name="Currency [0] 14454" xfId="56755" hidden="1" xr:uid="{00000000-0005-0000-0000-00005F930000}"/>
    <cellStyle name="Currency [0] 14455" xfId="27426" hidden="1" xr:uid="{00000000-0005-0000-0000-000060930000}"/>
    <cellStyle name="Currency [0] 14455" xfId="56813" hidden="1" xr:uid="{00000000-0005-0000-0000-000061930000}"/>
    <cellStyle name="Currency [0] 14456" xfId="27449" hidden="1" xr:uid="{00000000-0005-0000-0000-000062930000}"/>
    <cellStyle name="Currency [0] 14456" xfId="56836" hidden="1" xr:uid="{00000000-0005-0000-0000-000063930000}"/>
    <cellStyle name="Currency [0] 14457" xfId="27451" hidden="1" xr:uid="{00000000-0005-0000-0000-000064930000}"/>
    <cellStyle name="Currency [0] 14457" xfId="56838" hidden="1" xr:uid="{00000000-0005-0000-0000-000065930000}"/>
    <cellStyle name="Currency [0] 14458" xfId="27351" hidden="1" xr:uid="{00000000-0005-0000-0000-000066930000}"/>
    <cellStyle name="Currency [0] 14458" xfId="56738" hidden="1" xr:uid="{00000000-0005-0000-0000-000067930000}"/>
    <cellStyle name="Currency [0] 14459" xfId="27361" hidden="1" xr:uid="{00000000-0005-0000-0000-000068930000}"/>
    <cellStyle name="Currency [0] 14459" xfId="56748" hidden="1" xr:uid="{00000000-0005-0000-0000-000069930000}"/>
    <cellStyle name="Currency [0] 1446" xfId="3944" hidden="1" xr:uid="{00000000-0005-0000-0000-00006A930000}"/>
    <cellStyle name="Currency [0] 1446" xfId="33333" hidden="1" xr:uid="{00000000-0005-0000-0000-00006B930000}"/>
    <cellStyle name="Currency [0] 14460" xfId="27423" hidden="1" xr:uid="{00000000-0005-0000-0000-00006C930000}"/>
    <cellStyle name="Currency [0] 14460" xfId="56810" hidden="1" xr:uid="{00000000-0005-0000-0000-00006D930000}"/>
    <cellStyle name="Currency [0] 14461" xfId="27388" hidden="1" xr:uid="{00000000-0005-0000-0000-00006E930000}"/>
    <cellStyle name="Currency [0] 14461" xfId="56775" hidden="1" xr:uid="{00000000-0005-0000-0000-00006F930000}"/>
    <cellStyle name="Currency [0] 14462" xfId="27333" hidden="1" xr:uid="{00000000-0005-0000-0000-000070930000}"/>
    <cellStyle name="Currency [0] 14462" xfId="56720" hidden="1" xr:uid="{00000000-0005-0000-0000-000071930000}"/>
    <cellStyle name="Currency [0] 14463" xfId="27459" hidden="1" xr:uid="{00000000-0005-0000-0000-000072930000}"/>
    <cellStyle name="Currency [0] 14463" xfId="56846" hidden="1" xr:uid="{00000000-0005-0000-0000-000073930000}"/>
    <cellStyle name="Currency [0] 14464" xfId="27424" hidden="1" xr:uid="{00000000-0005-0000-0000-000074930000}"/>
    <cellStyle name="Currency [0] 14464" xfId="56811" hidden="1" xr:uid="{00000000-0005-0000-0000-000075930000}"/>
    <cellStyle name="Currency [0] 14465" xfId="27435" hidden="1" xr:uid="{00000000-0005-0000-0000-000076930000}"/>
    <cellStyle name="Currency [0] 14465" xfId="56822" hidden="1" xr:uid="{00000000-0005-0000-0000-000077930000}"/>
    <cellStyle name="Currency [0] 14466" xfId="27467" hidden="1" xr:uid="{00000000-0005-0000-0000-000078930000}"/>
    <cellStyle name="Currency [0] 14466" xfId="56854" hidden="1" xr:uid="{00000000-0005-0000-0000-000079930000}"/>
    <cellStyle name="Currency [0] 14467" xfId="27469" hidden="1" xr:uid="{00000000-0005-0000-0000-00007A930000}"/>
    <cellStyle name="Currency [0] 14467" xfId="56856" hidden="1" xr:uid="{00000000-0005-0000-0000-00007B930000}"/>
    <cellStyle name="Currency [0] 14468" xfId="27421" hidden="1" xr:uid="{00000000-0005-0000-0000-00007C930000}"/>
    <cellStyle name="Currency [0] 14468" xfId="56808" hidden="1" xr:uid="{00000000-0005-0000-0000-00007D930000}"/>
    <cellStyle name="Currency [0] 14469" xfId="27420" hidden="1" xr:uid="{00000000-0005-0000-0000-00007E930000}"/>
    <cellStyle name="Currency [0] 14469" xfId="56807" hidden="1" xr:uid="{00000000-0005-0000-0000-00007F930000}"/>
    <cellStyle name="Currency [0] 1447" xfId="3930" hidden="1" xr:uid="{00000000-0005-0000-0000-000080930000}"/>
    <cellStyle name="Currency [0] 1447" xfId="33319" hidden="1" xr:uid="{00000000-0005-0000-0000-000081930000}"/>
    <cellStyle name="Currency [0] 14470" xfId="27410" hidden="1" xr:uid="{00000000-0005-0000-0000-000082930000}"/>
    <cellStyle name="Currency [0] 14470" xfId="56797" hidden="1" xr:uid="{00000000-0005-0000-0000-000083930000}"/>
    <cellStyle name="Currency [0] 14471" xfId="27406" hidden="1" xr:uid="{00000000-0005-0000-0000-000084930000}"/>
    <cellStyle name="Currency [0] 14471" xfId="56793" hidden="1" xr:uid="{00000000-0005-0000-0000-000085930000}"/>
    <cellStyle name="Currency [0] 14472" xfId="27408" hidden="1" xr:uid="{00000000-0005-0000-0000-000086930000}"/>
    <cellStyle name="Currency [0] 14472" xfId="56795" hidden="1" xr:uid="{00000000-0005-0000-0000-000087930000}"/>
    <cellStyle name="Currency [0] 14473" xfId="27476" hidden="1" xr:uid="{00000000-0005-0000-0000-000088930000}"/>
    <cellStyle name="Currency [0] 14473" xfId="56863" hidden="1" xr:uid="{00000000-0005-0000-0000-000089930000}"/>
    <cellStyle name="Currency [0] 14474" xfId="27311" hidden="1" xr:uid="{00000000-0005-0000-0000-00008A930000}"/>
    <cellStyle name="Currency [0] 14474" xfId="56698" hidden="1" xr:uid="{00000000-0005-0000-0000-00008B930000}"/>
    <cellStyle name="Currency [0] 14475" xfId="27454" hidden="1" xr:uid="{00000000-0005-0000-0000-00008C930000}"/>
    <cellStyle name="Currency [0] 14475" xfId="56841" hidden="1" xr:uid="{00000000-0005-0000-0000-00008D930000}"/>
    <cellStyle name="Currency [0] 14476" xfId="27482" hidden="1" xr:uid="{00000000-0005-0000-0000-00008E930000}"/>
    <cellStyle name="Currency [0] 14476" xfId="56869" hidden="1" xr:uid="{00000000-0005-0000-0000-00008F930000}"/>
    <cellStyle name="Currency [0] 14477" xfId="27484" hidden="1" xr:uid="{00000000-0005-0000-0000-000090930000}"/>
    <cellStyle name="Currency [0] 14477" xfId="56871" hidden="1" xr:uid="{00000000-0005-0000-0000-000091930000}"/>
    <cellStyle name="Currency [0] 14478" xfId="27359" hidden="1" xr:uid="{00000000-0005-0000-0000-000092930000}"/>
    <cellStyle name="Currency [0] 14478" xfId="56746" hidden="1" xr:uid="{00000000-0005-0000-0000-000093930000}"/>
    <cellStyle name="Currency [0] 14479" xfId="27433" hidden="1" xr:uid="{00000000-0005-0000-0000-000094930000}"/>
    <cellStyle name="Currency [0] 14479" xfId="56820" hidden="1" xr:uid="{00000000-0005-0000-0000-000095930000}"/>
    <cellStyle name="Currency [0] 1448" xfId="3940" hidden="1" xr:uid="{00000000-0005-0000-0000-000096930000}"/>
    <cellStyle name="Currency [0] 1448" xfId="33329" hidden="1" xr:uid="{00000000-0005-0000-0000-000097930000}"/>
    <cellStyle name="Currency [0] 14480" xfId="27389" hidden="1" xr:uid="{00000000-0005-0000-0000-000098930000}"/>
    <cellStyle name="Currency [0] 14480" xfId="56776" hidden="1" xr:uid="{00000000-0005-0000-0000-000099930000}"/>
    <cellStyle name="Currency [0] 14481" xfId="27425" hidden="1" xr:uid="{00000000-0005-0000-0000-00009A930000}"/>
    <cellStyle name="Currency [0] 14481" xfId="56812" hidden="1" xr:uid="{00000000-0005-0000-0000-00009B930000}"/>
    <cellStyle name="Currency [0] 14482" xfId="27429" hidden="1" xr:uid="{00000000-0005-0000-0000-00009C930000}"/>
    <cellStyle name="Currency [0] 14482" xfId="56816" hidden="1" xr:uid="{00000000-0005-0000-0000-00009D930000}"/>
    <cellStyle name="Currency [0] 14483" xfId="27490" hidden="1" xr:uid="{00000000-0005-0000-0000-00009E930000}"/>
    <cellStyle name="Currency [0] 14483" xfId="56877" hidden="1" xr:uid="{00000000-0005-0000-0000-00009F930000}"/>
    <cellStyle name="Currency [0] 14484" xfId="27306" hidden="1" xr:uid="{00000000-0005-0000-0000-0000A0930000}"/>
    <cellStyle name="Currency [0] 14484" xfId="56693" hidden="1" xr:uid="{00000000-0005-0000-0000-0000A1930000}"/>
    <cellStyle name="Currency [0] 14485" xfId="27472" hidden="1" xr:uid="{00000000-0005-0000-0000-0000A2930000}"/>
    <cellStyle name="Currency [0] 14485" xfId="56859" hidden="1" xr:uid="{00000000-0005-0000-0000-0000A3930000}"/>
    <cellStyle name="Currency [0] 14486" xfId="27495" hidden="1" xr:uid="{00000000-0005-0000-0000-0000A4930000}"/>
    <cellStyle name="Currency [0] 14486" xfId="56882" hidden="1" xr:uid="{00000000-0005-0000-0000-0000A5930000}"/>
    <cellStyle name="Currency [0] 14487" xfId="27497" hidden="1" xr:uid="{00000000-0005-0000-0000-0000A6930000}"/>
    <cellStyle name="Currency [0] 14487" xfId="56884" hidden="1" xr:uid="{00000000-0005-0000-0000-0000A7930000}"/>
    <cellStyle name="Currency [0] 14488" xfId="27353" hidden="1" xr:uid="{00000000-0005-0000-0000-0000A8930000}"/>
    <cellStyle name="Currency [0] 14488" xfId="56740" hidden="1" xr:uid="{00000000-0005-0000-0000-0000A9930000}"/>
    <cellStyle name="Currency [0] 14489" xfId="27452" hidden="1" xr:uid="{00000000-0005-0000-0000-0000AA930000}"/>
    <cellStyle name="Currency [0] 14489" xfId="56839" hidden="1" xr:uid="{00000000-0005-0000-0000-0000AB930000}"/>
    <cellStyle name="Currency [0] 1449" xfId="3951" hidden="1" xr:uid="{00000000-0005-0000-0000-0000AC930000}"/>
    <cellStyle name="Currency [0] 1449" xfId="33340" hidden="1" xr:uid="{00000000-0005-0000-0000-0000AD930000}"/>
    <cellStyle name="Currency [0] 14490" xfId="27419" hidden="1" xr:uid="{00000000-0005-0000-0000-0000AE930000}"/>
    <cellStyle name="Currency [0] 14490" xfId="56806" hidden="1" xr:uid="{00000000-0005-0000-0000-0000AF930000}"/>
    <cellStyle name="Currency [0] 14491" xfId="27437" hidden="1" xr:uid="{00000000-0005-0000-0000-0000B0930000}"/>
    <cellStyle name="Currency [0] 14491" xfId="56824" hidden="1" xr:uid="{00000000-0005-0000-0000-0000B1930000}"/>
    <cellStyle name="Currency [0] 14492" xfId="27434" hidden="1" xr:uid="{00000000-0005-0000-0000-0000B2930000}"/>
    <cellStyle name="Currency [0] 14492" xfId="56821" hidden="1" xr:uid="{00000000-0005-0000-0000-0000B3930000}"/>
    <cellStyle name="Currency [0] 14493" xfId="27501" hidden="1" xr:uid="{00000000-0005-0000-0000-0000B4930000}"/>
    <cellStyle name="Currency [0] 14493" xfId="56888" hidden="1" xr:uid="{00000000-0005-0000-0000-0000B5930000}"/>
    <cellStyle name="Currency [0] 14494" xfId="27386" hidden="1" xr:uid="{00000000-0005-0000-0000-0000B6930000}"/>
    <cellStyle name="Currency [0] 14494" xfId="56773" hidden="1" xr:uid="{00000000-0005-0000-0000-0000B7930000}"/>
    <cellStyle name="Currency [0] 14495" xfId="27486" hidden="1" xr:uid="{00000000-0005-0000-0000-0000B8930000}"/>
    <cellStyle name="Currency [0] 14495" xfId="56873" hidden="1" xr:uid="{00000000-0005-0000-0000-0000B9930000}"/>
    <cellStyle name="Currency [0] 14496" xfId="27508" hidden="1" xr:uid="{00000000-0005-0000-0000-0000BA930000}"/>
    <cellStyle name="Currency [0] 14496" xfId="56895" hidden="1" xr:uid="{00000000-0005-0000-0000-0000BB930000}"/>
    <cellStyle name="Currency [0] 14497" xfId="27510" hidden="1" xr:uid="{00000000-0005-0000-0000-0000BC930000}"/>
    <cellStyle name="Currency [0] 14497" xfId="56897" hidden="1" xr:uid="{00000000-0005-0000-0000-0000BD930000}"/>
    <cellStyle name="Currency [0] 14498" xfId="27438" hidden="1" xr:uid="{00000000-0005-0000-0000-0000BE930000}"/>
    <cellStyle name="Currency [0] 14498" xfId="56825" hidden="1" xr:uid="{00000000-0005-0000-0000-0000BF930000}"/>
    <cellStyle name="Currency [0] 14499" xfId="27470" hidden="1" xr:uid="{00000000-0005-0000-0000-0000C0930000}"/>
    <cellStyle name="Currency [0] 14499" xfId="56857" hidden="1" xr:uid="{00000000-0005-0000-0000-0000C1930000}"/>
    <cellStyle name="Currency [0] 145" xfId="2582" hidden="1" xr:uid="{00000000-0005-0000-0000-0000C2930000}"/>
    <cellStyle name="Currency [0] 145" xfId="31971" hidden="1" xr:uid="{00000000-0005-0000-0000-0000C3930000}"/>
    <cellStyle name="Currency [0] 1450" xfId="3952" hidden="1" xr:uid="{00000000-0005-0000-0000-0000C4930000}"/>
    <cellStyle name="Currency [0] 1450" xfId="33341" hidden="1" xr:uid="{00000000-0005-0000-0000-0000C5930000}"/>
    <cellStyle name="Currency [0] 14500" xfId="27322" hidden="1" xr:uid="{00000000-0005-0000-0000-0000C6930000}"/>
    <cellStyle name="Currency [0] 14500" xfId="56709" hidden="1" xr:uid="{00000000-0005-0000-0000-0000C7930000}"/>
    <cellStyle name="Currency [0] 14501" xfId="27456" hidden="1" xr:uid="{00000000-0005-0000-0000-0000C8930000}"/>
    <cellStyle name="Currency [0] 14501" xfId="56843" hidden="1" xr:uid="{00000000-0005-0000-0000-0000C9930000}"/>
    <cellStyle name="Currency [0] 14502" xfId="27453" hidden="1" xr:uid="{00000000-0005-0000-0000-0000CA930000}"/>
    <cellStyle name="Currency [0] 14502" xfId="56840" hidden="1" xr:uid="{00000000-0005-0000-0000-0000CB930000}"/>
    <cellStyle name="Currency [0] 14503" xfId="27514" hidden="1" xr:uid="{00000000-0005-0000-0000-0000CC930000}"/>
    <cellStyle name="Currency [0] 14503" xfId="56901" hidden="1" xr:uid="{00000000-0005-0000-0000-0000CD930000}"/>
    <cellStyle name="Currency [0] 14504" xfId="27349" hidden="1" xr:uid="{00000000-0005-0000-0000-0000CE930000}"/>
    <cellStyle name="Currency [0] 14504" xfId="56736" hidden="1" xr:uid="{00000000-0005-0000-0000-0000CF930000}"/>
    <cellStyle name="Currency [0] 14505" xfId="27498" hidden="1" xr:uid="{00000000-0005-0000-0000-0000D0930000}"/>
    <cellStyle name="Currency [0] 14505" xfId="56885" hidden="1" xr:uid="{00000000-0005-0000-0000-0000D1930000}"/>
    <cellStyle name="Currency [0] 14506" xfId="27518" hidden="1" xr:uid="{00000000-0005-0000-0000-0000D2930000}"/>
    <cellStyle name="Currency [0] 14506" xfId="56905" hidden="1" xr:uid="{00000000-0005-0000-0000-0000D3930000}"/>
    <cellStyle name="Currency [0] 14507" xfId="27520" hidden="1" xr:uid="{00000000-0005-0000-0000-0000D4930000}"/>
    <cellStyle name="Currency [0] 14507" xfId="56907" hidden="1" xr:uid="{00000000-0005-0000-0000-0000D5930000}"/>
    <cellStyle name="Currency [0] 14508" xfId="27457" hidden="1" xr:uid="{00000000-0005-0000-0000-0000D6930000}"/>
    <cellStyle name="Currency [0] 14508" xfId="56844" hidden="1" xr:uid="{00000000-0005-0000-0000-0000D7930000}"/>
    <cellStyle name="Currency [0] 14509" xfId="27485" hidden="1" xr:uid="{00000000-0005-0000-0000-0000D8930000}"/>
    <cellStyle name="Currency [0] 14509" xfId="56872" hidden="1" xr:uid="{00000000-0005-0000-0000-0000D9930000}"/>
    <cellStyle name="Currency [0] 1451" xfId="3917" hidden="1" xr:uid="{00000000-0005-0000-0000-0000DA930000}"/>
    <cellStyle name="Currency [0] 1451" xfId="33306" hidden="1" xr:uid="{00000000-0005-0000-0000-0000DB930000}"/>
    <cellStyle name="Currency [0] 14510" xfId="27445" hidden="1" xr:uid="{00000000-0005-0000-0000-0000DC930000}"/>
    <cellStyle name="Currency [0] 14510" xfId="56832" hidden="1" xr:uid="{00000000-0005-0000-0000-0000DD930000}"/>
    <cellStyle name="Currency [0] 14511" xfId="27474" hidden="1" xr:uid="{00000000-0005-0000-0000-0000DE930000}"/>
    <cellStyle name="Currency [0] 14511" xfId="56861" hidden="1" xr:uid="{00000000-0005-0000-0000-0000DF930000}"/>
    <cellStyle name="Currency [0] 14512" xfId="27471" hidden="1" xr:uid="{00000000-0005-0000-0000-0000E0930000}"/>
    <cellStyle name="Currency [0] 14512" xfId="56858" hidden="1" xr:uid="{00000000-0005-0000-0000-0000E1930000}"/>
    <cellStyle name="Currency [0] 14513" xfId="27524" hidden="1" xr:uid="{00000000-0005-0000-0000-0000E2930000}"/>
    <cellStyle name="Currency [0] 14513" xfId="56911" hidden="1" xr:uid="{00000000-0005-0000-0000-0000E3930000}"/>
    <cellStyle name="Currency [0] 14514" xfId="27352" hidden="1" xr:uid="{00000000-0005-0000-0000-0000E4930000}"/>
    <cellStyle name="Currency [0] 14514" xfId="56739" hidden="1" xr:uid="{00000000-0005-0000-0000-0000E5930000}"/>
    <cellStyle name="Currency [0] 14515" xfId="27511" hidden="1" xr:uid="{00000000-0005-0000-0000-0000E6930000}"/>
    <cellStyle name="Currency [0] 14515" xfId="56898" hidden="1" xr:uid="{00000000-0005-0000-0000-0000E7930000}"/>
    <cellStyle name="Currency [0] 14516" xfId="27528" hidden="1" xr:uid="{00000000-0005-0000-0000-0000E8930000}"/>
    <cellStyle name="Currency [0] 14516" xfId="56915" hidden="1" xr:uid="{00000000-0005-0000-0000-0000E9930000}"/>
    <cellStyle name="Currency [0] 14517" xfId="27530" hidden="1" xr:uid="{00000000-0005-0000-0000-0000EA930000}"/>
    <cellStyle name="Currency [0] 14517" xfId="56917" hidden="1" xr:uid="{00000000-0005-0000-0000-0000EB930000}"/>
    <cellStyle name="Currency [0] 14518" xfId="27411" hidden="1" xr:uid="{00000000-0005-0000-0000-0000EC930000}"/>
    <cellStyle name="Currency [0] 14518" xfId="56798" hidden="1" xr:uid="{00000000-0005-0000-0000-0000ED930000}"/>
    <cellStyle name="Currency [0] 14519" xfId="27447" hidden="1" xr:uid="{00000000-0005-0000-0000-0000EE930000}"/>
    <cellStyle name="Currency [0] 14519" xfId="56834" hidden="1" xr:uid="{00000000-0005-0000-0000-0000EF930000}"/>
    <cellStyle name="Currency [0] 1452" xfId="3778" hidden="1" xr:uid="{00000000-0005-0000-0000-0000F0930000}"/>
    <cellStyle name="Currency [0] 1452" xfId="33167" hidden="1" xr:uid="{00000000-0005-0000-0000-0000F1930000}"/>
    <cellStyle name="Currency [0] 14520" xfId="27516" hidden="1" xr:uid="{00000000-0005-0000-0000-0000F2930000}"/>
    <cellStyle name="Currency [0] 14520" xfId="56903" hidden="1" xr:uid="{00000000-0005-0000-0000-0000F3930000}"/>
    <cellStyle name="Currency [0] 14521" xfId="27504" hidden="1" xr:uid="{00000000-0005-0000-0000-0000F4930000}"/>
    <cellStyle name="Currency [0] 14521" xfId="56891" hidden="1" xr:uid="{00000000-0005-0000-0000-0000F5930000}"/>
    <cellStyle name="Currency [0] 14522" xfId="27521" hidden="1" xr:uid="{00000000-0005-0000-0000-0000F6930000}"/>
    <cellStyle name="Currency [0] 14522" xfId="56908" hidden="1" xr:uid="{00000000-0005-0000-0000-0000F7930000}"/>
    <cellStyle name="Currency [0] 14523" xfId="27532" hidden="1" xr:uid="{00000000-0005-0000-0000-0000F8930000}"/>
    <cellStyle name="Currency [0] 14523" xfId="56919" hidden="1" xr:uid="{00000000-0005-0000-0000-0000F9930000}"/>
    <cellStyle name="Currency [0] 14524" xfId="27380" hidden="1" xr:uid="{00000000-0005-0000-0000-0000FA930000}"/>
    <cellStyle name="Currency [0] 14524" xfId="56767" hidden="1" xr:uid="{00000000-0005-0000-0000-0000FB930000}"/>
    <cellStyle name="Currency [0] 14525" xfId="27444" hidden="1" xr:uid="{00000000-0005-0000-0000-0000FC930000}"/>
    <cellStyle name="Currency [0] 14525" xfId="56831" hidden="1" xr:uid="{00000000-0005-0000-0000-0000FD930000}"/>
    <cellStyle name="Currency [0] 14526" xfId="27536" hidden="1" xr:uid="{00000000-0005-0000-0000-0000FE930000}"/>
    <cellStyle name="Currency [0] 14526" xfId="56923" hidden="1" xr:uid="{00000000-0005-0000-0000-0000FF930000}"/>
    <cellStyle name="Currency [0] 14527" xfId="27538" hidden="1" xr:uid="{00000000-0005-0000-0000-000000940000}"/>
    <cellStyle name="Currency [0] 14527" xfId="56925" hidden="1" xr:uid="{00000000-0005-0000-0000-000001940000}"/>
    <cellStyle name="Currency [0] 14528" xfId="27493" hidden="1" xr:uid="{00000000-0005-0000-0000-000002940000}"/>
    <cellStyle name="Currency [0] 14528" xfId="56880" hidden="1" xr:uid="{00000000-0005-0000-0000-000003940000}"/>
    <cellStyle name="Currency [0] 14529" xfId="27505" hidden="1" xr:uid="{00000000-0005-0000-0000-000004940000}"/>
    <cellStyle name="Currency [0] 14529" xfId="56892" hidden="1" xr:uid="{00000000-0005-0000-0000-000005940000}"/>
    <cellStyle name="Currency [0] 1453" xfId="3937" hidden="1" xr:uid="{00000000-0005-0000-0000-000006940000}"/>
    <cellStyle name="Currency [0] 1453" xfId="33326" hidden="1" xr:uid="{00000000-0005-0000-0000-000007940000}"/>
    <cellStyle name="Currency [0] 14530" xfId="27533" hidden="1" xr:uid="{00000000-0005-0000-0000-000008940000}"/>
    <cellStyle name="Currency [0] 14530" xfId="56920" hidden="1" xr:uid="{00000000-0005-0000-0000-000009940000}"/>
    <cellStyle name="Currency [0] 14531" xfId="27506" hidden="1" xr:uid="{00000000-0005-0000-0000-00000A940000}"/>
    <cellStyle name="Currency [0] 14531" xfId="56893" hidden="1" xr:uid="{00000000-0005-0000-0000-00000B940000}"/>
    <cellStyle name="Currency [0] 14532" xfId="27539" hidden="1" xr:uid="{00000000-0005-0000-0000-00000C940000}"/>
    <cellStyle name="Currency [0] 14532" xfId="56926" hidden="1" xr:uid="{00000000-0005-0000-0000-00000D940000}"/>
    <cellStyle name="Currency [0] 14533" xfId="27541" hidden="1" xr:uid="{00000000-0005-0000-0000-00000E940000}"/>
    <cellStyle name="Currency [0] 14533" xfId="56928" hidden="1" xr:uid="{00000000-0005-0000-0000-00000F940000}"/>
    <cellStyle name="Currency [0] 14534" xfId="27534" hidden="1" xr:uid="{00000000-0005-0000-0000-000010940000}"/>
    <cellStyle name="Currency [0] 14534" xfId="56921" hidden="1" xr:uid="{00000000-0005-0000-0000-000011940000}"/>
    <cellStyle name="Currency [0] 14535" xfId="27480" hidden="1" xr:uid="{00000000-0005-0000-0000-000012940000}"/>
    <cellStyle name="Currency [0] 14535" xfId="56867" hidden="1" xr:uid="{00000000-0005-0000-0000-000013940000}"/>
    <cellStyle name="Currency [0] 14536" xfId="27544" hidden="1" xr:uid="{00000000-0005-0000-0000-000014940000}"/>
    <cellStyle name="Currency [0] 14536" xfId="56931" hidden="1" xr:uid="{00000000-0005-0000-0000-000015940000}"/>
    <cellStyle name="Currency [0] 14537" xfId="27546" hidden="1" xr:uid="{00000000-0005-0000-0000-000016940000}"/>
    <cellStyle name="Currency [0] 14537" xfId="56933" hidden="1" xr:uid="{00000000-0005-0000-0000-000017940000}"/>
    <cellStyle name="Currency [0] 14538" xfId="27263" hidden="1" xr:uid="{00000000-0005-0000-0000-000018940000}"/>
    <cellStyle name="Currency [0] 14538" xfId="56650" hidden="1" xr:uid="{00000000-0005-0000-0000-000019940000}"/>
    <cellStyle name="Currency [0] 14539" xfId="27285" hidden="1" xr:uid="{00000000-0005-0000-0000-00001A940000}"/>
    <cellStyle name="Currency [0] 14539" xfId="56672" hidden="1" xr:uid="{00000000-0005-0000-0000-00001B940000}"/>
    <cellStyle name="Currency [0] 1454" xfId="3776" hidden="1" xr:uid="{00000000-0005-0000-0000-00001C940000}"/>
    <cellStyle name="Currency [0] 1454" xfId="33165" hidden="1" xr:uid="{00000000-0005-0000-0000-00001D940000}"/>
    <cellStyle name="Currency [0] 14540" xfId="27550" hidden="1" xr:uid="{00000000-0005-0000-0000-00001E940000}"/>
    <cellStyle name="Currency [0] 14540" xfId="56937" hidden="1" xr:uid="{00000000-0005-0000-0000-00001F940000}"/>
    <cellStyle name="Currency [0] 14541" xfId="27557" hidden="1" xr:uid="{00000000-0005-0000-0000-000020940000}"/>
    <cellStyle name="Currency [0] 14541" xfId="56944" hidden="1" xr:uid="{00000000-0005-0000-0000-000021940000}"/>
    <cellStyle name="Currency [0] 14542" xfId="27559" hidden="1" xr:uid="{00000000-0005-0000-0000-000022940000}"/>
    <cellStyle name="Currency [0] 14542" xfId="56946" hidden="1" xr:uid="{00000000-0005-0000-0000-000023940000}"/>
    <cellStyle name="Currency [0] 14543" xfId="27250" hidden="1" xr:uid="{00000000-0005-0000-0000-000024940000}"/>
    <cellStyle name="Currency [0] 14543" xfId="56637" hidden="1" xr:uid="{00000000-0005-0000-0000-000025940000}"/>
    <cellStyle name="Currency [0] 14544" xfId="27553" hidden="1" xr:uid="{00000000-0005-0000-0000-000026940000}"/>
    <cellStyle name="Currency [0] 14544" xfId="56940" hidden="1" xr:uid="{00000000-0005-0000-0000-000027940000}"/>
    <cellStyle name="Currency [0] 14545" xfId="27562" hidden="1" xr:uid="{00000000-0005-0000-0000-000028940000}"/>
    <cellStyle name="Currency [0] 14545" xfId="56949" hidden="1" xr:uid="{00000000-0005-0000-0000-000029940000}"/>
    <cellStyle name="Currency [0] 14546" xfId="27564" hidden="1" xr:uid="{00000000-0005-0000-0000-00002A940000}"/>
    <cellStyle name="Currency [0] 14546" xfId="56951" hidden="1" xr:uid="{00000000-0005-0000-0000-00002B940000}"/>
    <cellStyle name="Currency [0] 14547" xfId="27552" hidden="1" xr:uid="{00000000-0005-0000-0000-00002C940000}"/>
    <cellStyle name="Currency [0] 14547" xfId="56939" hidden="1" xr:uid="{00000000-0005-0000-0000-00002D940000}"/>
    <cellStyle name="Currency [0] 14548" xfId="27262" hidden="1" xr:uid="{00000000-0005-0000-0000-00002E940000}"/>
    <cellStyle name="Currency [0] 14548" xfId="56649" hidden="1" xr:uid="{00000000-0005-0000-0000-00002F940000}"/>
    <cellStyle name="Currency [0] 14549" xfId="27575" hidden="1" xr:uid="{00000000-0005-0000-0000-000030940000}"/>
    <cellStyle name="Currency [0] 14549" xfId="56962" hidden="1" xr:uid="{00000000-0005-0000-0000-000031940000}"/>
    <cellStyle name="Currency [0] 1455" xfId="3932" hidden="1" xr:uid="{00000000-0005-0000-0000-000032940000}"/>
    <cellStyle name="Currency [0] 1455" xfId="33321" hidden="1" xr:uid="{00000000-0005-0000-0000-000033940000}"/>
    <cellStyle name="Currency [0] 14550" xfId="27584" hidden="1" xr:uid="{00000000-0005-0000-0000-000034940000}"/>
    <cellStyle name="Currency [0] 14550" xfId="56971" hidden="1" xr:uid="{00000000-0005-0000-0000-000035940000}"/>
    <cellStyle name="Currency [0] 14551" xfId="27595" hidden="1" xr:uid="{00000000-0005-0000-0000-000036940000}"/>
    <cellStyle name="Currency [0] 14551" xfId="56982" hidden="1" xr:uid="{00000000-0005-0000-0000-000037940000}"/>
    <cellStyle name="Currency [0] 14552" xfId="27601" hidden="1" xr:uid="{00000000-0005-0000-0000-000038940000}"/>
    <cellStyle name="Currency [0] 14552" xfId="56988" hidden="1" xr:uid="{00000000-0005-0000-0000-000039940000}"/>
    <cellStyle name="Currency [0] 14553" xfId="27573" hidden="1" xr:uid="{00000000-0005-0000-0000-00003A940000}"/>
    <cellStyle name="Currency [0] 14553" xfId="56960" hidden="1" xr:uid="{00000000-0005-0000-0000-00003B940000}"/>
    <cellStyle name="Currency [0] 14554" xfId="27591" hidden="1" xr:uid="{00000000-0005-0000-0000-00003C940000}"/>
    <cellStyle name="Currency [0] 14554" xfId="56978" hidden="1" xr:uid="{00000000-0005-0000-0000-00003D940000}"/>
    <cellStyle name="Currency [0] 14555" xfId="27613" hidden="1" xr:uid="{00000000-0005-0000-0000-00003E940000}"/>
    <cellStyle name="Currency [0] 14555" xfId="57000" hidden="1" xr:uid="{00000000-0005-0000-0000-00003F940000}"/>
    <cellStyle name="Currency [0] 14556" xfId="27615" hidden="1" xr:uid="{00000000-0005-0000-0000-000040940000}"/>
    <cellStyle name="Currency [0] 14556" xfId="57002" hidden="1" xr:uid="{00000000-0005-0000-0000-000041940000}"/>
    <cellStyle name="Currency [0] 14557" xfId="27547" hidden="1" xr:uid="{00000000-0005-0000-0000-000042940000}"/>
    <cellStyle name="Currency [0] 14557" xfId="56934" hidden="1" xr:uid="{00000000-0005-0000-0000-000043940000}"/>
    <cellStyle name="Currency [0] 14558" xfId="27258" hidden="1" xr:uid="{00000000-0005-0000-0000-000044940000}"/>
    <cellStyle name="Currency [0] 14558" xfId="56645" hidden="1" xr:uid="{00000000-0005-0000-0000-000045940000}"/>
    <cellStyle name="Currency [0] 14559" xfId="27587" hidden="1" xr:uid="{00000000-0005-0000-0000-000046940000}"/>
    <cellStyle name="Currency [0] 14559" xfId="56974" hidden="1" xr:uid="{00000000-0005-0000-0000-000047940000}"/>
    <cellStyle name="Currency [0] 1456" xfId="3953" hidden="1" xr:uid="{00000000-0005-0000-0000-000048940000}"/>
    <cellStyle name="Currency [0] 1456" xfId="33342" hidden="1" xr:uid="{00000000-0005-0000-0000-000049940000}"/>
    <cellStyle name="Currency [0] 14560" xfId="27254" hidden="1" xr:uid="{00000000-0005-0000-0000-00004A940000}"/>
    <cellStyle name="Currency [0] 14560" xfId="56641" hidden="1" xr:uid="{00000000-0005-0000-0000-00004B940000}"/>
    <cellStyle name="Currency [0] 14561" xfId="27576" hidden="1" xr:uid="{00000000-0005-0000-0000-00004C940000}"/>
    <cellStyle name="Currency [0] 14561" xfId="56963" hidden="1" xr:uid="{00000000-0005-0000-0000-00004D940000}"/>
    <cellStyle name="Currency [0] 14562" xfId="27620" hidden="1" xr:uid="{00000000-0005-0000-0000-00004E940000}"/>
    <cellStyle name="Currency [0] 14562" xfId="57007" hidden="1" xr:uid="{00000000-0005-0000-0000-00004F940000}"/>
    <cellStyle name="Currency [0] 14563" xfId="27588" hidden="1" xr:uid="{00000000-0005-0000-0000-000050940000}"/>
    <cellStyle name="Currency [0] 14563" xfId="56975" hidden="1" xr:uid="{00000000-0005-0000-0000-000051940000}"/>
    <cellStyle name="Currency [0] 14564" xfId="27596" hidden="1" xr:uid="{00000000-0005-0000-0000-000052940000}"/>
    <cellStyle name="Currency [0] 14564" xfId="56983" hidden="1" xr:uid="{00000000-0005-0000-0000-000053940000}"/>
    <cellStyle name="Currency [0] 14565" xfId="27632" hidden="1" xr:uid="{00000000-0005-0000-0000-000054940000}"/>
    <cellStyle name="Currency [0] 14565" xfId="57019" hidden="1" xr:uid="{00000000-0005-0000-0000-000055940000}"/>
    <cellStyle name="Currency [0] 14566" xfId="27634" hidden="1" xr:uid="{00000000-0005-0000-0000-000056940000}"/>
    <cellStyle name="Currency [0] 14566" xfId="57021" hidden="1" xr:uid="{00000000-0005-0000-0000-000057940000}"/>
    <cellStyle name="Currency [0] 14567" xfId="27590" hidden="1" xr:uid="{00000000-0005-0000-0000-000058940000}"/>
    <cellStyle name="Currency [0] 14567" xfId="56977" hidden="1" xr:uid="{00000000-0005-0000-0000-000059940000}"/>
    <cellStyle name="Currency [0] 14568" xfId="27603" hidden="1" xr:uid="{00000000-0005-0000-0000-00005A940000}"/>
    <cellStyle name="Currency [0] 14568" xfId="56990" hidden="1" xr:uid="{00000000-0005-0000-0000-00005B940000}"/>
    <cellStyle name="Currency [0] 14569" xfId="27608" hidden="1" xr:uid="{00000000-0005-0000-0000-00005C940000}"/>
    <cellStyle name="Currency [0] 14569" xfId="56995" hidden="1" xr:uid="{00000000-0005-0000-0000-00005D940000}"/>
    <cellStyle name="Currency [0] 1457" xfId="3938" hidden="1" xr:uid="{00000000-0005-0000-0000-00005E940000}"/>
    <cellStyle name="Currency [0] 1457" xfId="33327" hidden="1" xr:uid="{00000000-0005-0000-0000-00005F940000}"/>
    <cellStyle name="Currency [0] 14570" xfId="27602" hidden="1" xr:uid="{00000000-0005-0000-0000-000060940000}"/>
    <cellStyle name="Currency [0] 14570" xfId="56989" hidden="1" xr:uid="{00000000-0005-0000-0000-000061940000}"/>
    <cellStyle name="Currency [0] 14571" xfId="27650" hidden="1" xr:uid="{00000000-0005-0000-0000-000062940000}"/>
    <cellStyle name="Currency [0] 14571" xfId="57037" hidden="1" xr:uid="{00000000-0005-0000-0000-000063940000}"/>
    <cellStyle name="Currency [0] 14572" xfId="27658" hidden="1" xr:uid="{00000000-0005-0000-0000-000064940000}"/>
    <cellStyle name="Currency [0] 14572" xfId="57045" hidden="1" xr:uid="{00000000-0005-0000-0000-000065940000}"/>
    <cellStyle name="Currency [0] 14573" xfId="27586" hidden="1" xr:uid="{00000000-0005-0000-0000-000066940000}"/>
    <cellStyle name="Currency [0] 14573" xfId="56973" hidden="1" xr:uid="{00000000-0005-0000-0000-000067940000}"/>
    <cellStyle name="Currency [0] 14574" xfId="27644" hidden="1" xr:uid="{00000000-0005-0000-0000-000068940000}"/>
    <cellStyle name="Currency [0] 14574" xfId="57031" hidden="1" xr:uid="{00000000-0005-0000-0000-000069940000}"/>
    <cellStyle name="Currency [0] 14575" xfId="27667" hidden="1" xr:uid="{00000000-0005-0000-0000-00006A940000}"/>
    <cellStyle name="Currency [0] 14575" xfId="57054" hidden="1" xr:uid="{00000000-0005-0000-0000-00006B940000}"/>
    <cellStyle name="Currency [0] 14576" xfId="27669" hidden="1" xr:uid="{00000000-0005-0000-0000-00006C940000}"/>
    <cellStyle name="Currency [0] 14576" xfId="57056" hidden="1" xr:uid="{00000000-0005-0000-0000-00006D940000}"/>
    <cellStyle name="Currency [0] 14577" xfId="27569" hidden="1" xr:uid="{00000000-0005-0000-0000-00006E940000}"/>
    <cellStyle name="Currency [0] 14577" xfId="56956" hidden="1" xr:uid="{00000000-0005-0000-0000-00006F940000}"/>
    <cellStyle name="Currency [0] 14578" xfId="27579" hidden="1" xr:uid="{00000000-0005-0000-0000-000070940000}"/>
    <cellStyle name="Currency [0] 14578" xfId="56966" hidden="1" xr:uid="{00000000-0005-0000-0000-000071940000}"/>
    <cellStyle name="Currency [0] 14579" xfId="27641" hidden="1" xr:uid="{00000000-0005-0000-0000-000072940000}"/>
    <cellStyle name="Currency [0] 14579" xfId="57028" hidden="1" xr:uid="{00000000-0005-0000-0000-000073940000}"/>
    <cellStyle name="Currency [0] 1458" xfId="3942" hidden="1" xr:uid="{00000000-0005-0000-0000-000074940000}"/>
    <cellStyle name="Currency [0] 1458" xfId="33331" hidden="1" xr:uid="{00000000-0005-0000-0000-000075940000}"/>
    <cellStyle name="Currency [0] 14580" xfId="27606" hidden="1" xr:uid="{00000000-0005-0000-0000-000076940000}"/>
    <cellStyle name="Currency [0] 14580" xfId="56993" hidden="1" xr:uid="{00000000-0005-0000-0000-000077940000}"/>
    <cellStyle name="Currency [0] 14581" xfId="27555" hidden="1" xr:uid="{00000000-0005-0000-0000-000078940000}"/>
    <cellStyle name="Currency [0] 14581" xfId="56942" hidden="1" xr:uid="{00000000-0005-0000-0000-000079940000}"/>
    <cellStyle name="Currency [0] 14582" xfId="27677" hidden="1" xr:uid="{00000000-0005-0000-0000-00007A940000}"/>
    <cellStyle name="Currency [0] 14582" xfId="57064" hidden="1" xr:uid="{00000000-0005-0000-0000-00007B940000}"/>
    <cellStyle name="Currency [0] 14583" xfId="27642" hidden="1" xr:uid="{00000000-0005-0000-0000-00007C940000}"/>
    <cellStyle name="Currency [0] 14583" xfId="57029" hidden="1" xr:uid="{00000000-0005-0000-0000-00007D940000}"/>
    <cellStyle name="Currency [0] 14584" xfId="27653" hidden="1" xr:uid="{00000000-0005-0000-0000-00007E940000}"/>
    <cellStyle name="Currency [0] 14584" xfId="57040" hidden="1" xr:uid="{00000000-0005-0000-0000-00007F940000}"/>
    <cellStyle name="Currency [0] 14585" xfId="27685" hidden="1" xr:uid="{00000000-0005-0000-0000-000080940000}"/>
    <cellStyle name="Currency [0] 14585" xfId="57072" hidden="1" xr:uid="{00000000-0005-0000-0000-000081940000}"/>
    <cellStyle name="Currency [0] 14586" xfId="27687" hidden="1" xr:uid="{00000000-0005-0000-0000-000082940000}"/>
    <cellStyle name="Currency [0] 14586" xfId="57074" hidden="1" xr:uid="{00000000-0005-0000-0000-000083940000}"/>
    <cellStyle name="Currency [0] 14587" xfId="27639" hidden="1" xr:uid="{00000000-0005-0000-0000-000084940000}"/>
    <cellStyle name="Currency [0] 14587" xfId="57026" hidden="1" xr:uid="{00000000-0005-0000-0000-000085940000}"/>
    <cellStyle name="Currency [0] 14588" xfId="27638" hidden="1" xr:uid="{00000000-0005-0000-0000-000086940000}"/>
    <cellStyle name="Currency [0] 14588" xfId="57025" hidden="1" xr:uid="{00000000-0005-0000-0000-000087940000}"/>
    <cellStyle name="Currency [0] 14589" xfId="27628" hidden="1" xr:uid="{00000000-0005-0000-0000-000088940000}"/>
    <cellStyle name="Currency [0] 14589" xfId="57015" hidden="1" xr:uid="{00000000-0005-0000-0000-000089940000}"/>
    <cellStyle name="Currency [0] 1459" xfId="3958" hidden="1" xr:uid="{00000000-0005-0000-0000-00008A940000}"/>
    <cellStyle name="Currency [0] 1459" xfId="33347" hidden="1" xr:uid="{00000000-0005-0000-0000-00008B940000}"/>
    <cellStyle name="Currency [0] 14590" xfId="27624" hidden="1" xr:uid="{00000000-0005-0000-0000-00008C940000}"/>
    <cellStyle name="Currency [0] 14590" xfId="57011" hidden="1" xr:uid="{00000000-0005-0000-0000-00008D940000}"/>
    <cellStyle name="Currency [0] 14591" xfId="27626" hidden="1" xr:uid="{00000000-0005-0000-0000-00008E940000}"/>
    <cellStyle name="Currency [0] 14591" xfId="57013" hidden="1" xr:uid="{00000000-0005-0000-0000-00008F940000}"/>
    <cellStyle name="Currency [0] 14592" xfId="27694" hidden="1" xr:uid="{00000000-0005-0000-0000-000090940000}"/>
    <cellStyle name="Currency [0] 14592" xfId="57081" hidden="1" xr:uid="{00000000-0005-0000-0000-000091940000}"/>
    <cellStyle name="Currency [0] 14593" xfId="27256" hidden="1" xr:uid="{00000000-0005-0000-0000-000092940000}"/>
    <cellStyle name="Currency [0] 14593" xfId="56643" hidden="1" xr:uid="{00000000-0005-0000-0000-000093940000}"/>
    <cellStyle name="Currency [0] 14594" xfId="27672" hidden="1" xr:uid="{00000000-0005-0000-0000-000094940000}"/>
    <cellStyle name="Currency [0] 14594" xfId="57059" hidden="1" xr:uid="{00000000-0005-0000-0000-000095940000}"/>
    <cellStyle name="Currency [0] 14595" xfId="27700" hidden="1" xr:uid="{00000000-0005-0000-0000-000096940000}"/>
    <cellStyle name="Currency [0] 14595" xfId="57087" hidden="1" xr:uid="{00000000-0005-0000-0000-000097940000}"/>
    <cellStyle name="Currency [0] 14596" xfId="27702" hidden="1" xr:uid="{00000000-0005-0000-0000-000098940000}"/>
    <cellStyle name="Currency [0] 14596" xfId="57089" hidden="1" xr:uid="{00000000-0005-0000-0000-000099940000}"/>
    <cellStyle name="Currency [0] 14597" xfId="27577" hidden="1" xr:uid="{00000000-0005-0000-0000-00009A940000}"/>
    <cellStyle name="Currency [0] 14597" xfId="56964" hidden="1" xr:uid="{00000000-0005-0000-0000-00009B940000}"/>
    <cellStyle name="Currency [0] 14598" xfId="27651" hidden="1" xr:uid="{00000000-0005-0000-0000-00009C940000}"/>
    <cellStyle name="Currency [0] 14598" xfId="57038" hidden="1" xr:uid="{00000000-0005-0000-0000-00009D940000}"/>
    <cellStyle name="Currency [0] 14599" xfId="27607" hidden="1" xr:uid="{00000000-0005-0000-0000-00009E940000}"/>
    <cellStyle name="Currency [0] 14599" xfId="56994" hidden="1" xr:uid="{00000000-0005-0000-0000-00009F940000}"/>
    <cellStyle name="Currency [0] 146" xfId="2567" hidden="1" xr:uid="{00000000-0005-0000-0000-0000A0940000}"/>
    <cellStyle name="Currency [0] 146" xfId="31956" hidden="1" xr:uid="{00000000-0005-0000-0000-0000A1940000}"/>
    <cellStyle name="Currency [0] 1460" xfId="3959" hidden="1" xr:uid="{00000000-0005-0000-0000-0000A2940000}"/>
    <cellStyle name="Currency [0] 1460" xfId="33348" hidden="1" xr:uid="{00000000-0005-0000-0000-0000A3940000}"/>
    <cellStyle name="Currency [0] 14600" xfId="27643" hidden="1" xr:uid="{00000000-0005-0000-0000-0000A4940000}"/>
    <cellStyle name="Currency [0] 14600" xfId="57030" hidden="1" xr:uid="{00000000-0005-0000-0000-0000A5940000}"/>
    <cellStyle name="Currency [0] 14601" xfId="27647" hidden="1" xr:uid="{00000000-0005-0000-0000-0000A6940000}"/>
    <cellStyle name="Currency [0] 14601" xfId="57034" hidden="1" xr:uid="{00000000-0005-0000-0000-0000A7940000}"/>
    <cellStyle name="Currency [0] 14602" xfId="27708" hidden="1" xr:uid="{00000000-0005-0000-0000-0000A8940000}"/>
    <cellStyle name="Currency [0] 14602" xfId="57095" hidden="1" xr:uid="{00000000-0005-0000-0000-0000A9940000}"/>
    <cellStyle name="Currency [0] 14603" xfId="27291" hidden="1" xr:uid="{00000000-0005-0000-0000-0000AA940000}"/>
    <cellStyle name="Currency [0] 14603" xfId="56678" hidden="1" xr:uid="{00000000-0005-0000-0000-0000AB940000}"/>
    <cellStyle name="Currency [0] 14604" xfId="27690" hidden="1" xr:uid="{00000000-0005-0000-0000-0000AC940000}"/>
    <cellStyle name="Currency [0] 14604" xfId="57077" hidden="1" xr:uid="{00000000-0005-0000-0000-0000AD940000}"/>
    <cellStyle name="Currency [0] 14605" xfId="27713" hidden="1" xr:uid="{00000000-0005-0000-0000-0000AE940000}"/>
    <cellStyle name="Currency [0] 14605" xfId="57100" hidden="1" xr:uid="{00000000-0005-0000-0000-0000AF940000}"/>
    <cellStyle name="Currency [0] 14606" xfId="27715" hidden="1" xr:uid="{00000000-0005-0000-0000-0000B0940000}"/>
    <cellStyle name="Currency [0] 14606" xfId="57102" hidden="1" xr:uid="{00000000-0005-0000-0000-0000B1940000}"/>
    <cellStyle name="Currency [0] 14607" xfId="27571" hidden="1" xr:uid="{00000000-0005-0000-0000-0000B2940000}"/>
    <cellStyle name="Currency [0] 14607" xfId="56958" hidden="1" xr:uid="{00000000-0005-0000-0000-0000B3940000}"/>
    <cellStyle name="Currency [0] 14608" xfId="27670" hidden="1" xr:uid="{00000000-0005-0000-0000-0000B4940000}"/>
    <cellStyle name="Currency [0] 14608" xfId="57057" hidden="1" xr:uid="{00000000-0005-0000-0000-0000B5940000}"/>
    <cellStyle name="Currency [0] 14609" xfId="27637" hidden="1" xr:uid="{00000000-0005-0000-0000-0000B6940000}"/>
    <cellStyle name="Currency [0] 14609" xfId="57024" hidden="1" xr:uid="{00000000-0005-0000-0000-0000B7940000}"/>
    <cellStyle name="Currency [0] 1461" xfId="3939" hidden="1" xr:uid="{00000000-0005-0000-0000-0000B8940000}"/>
    <cellStyle name="Currency [0] 1461" xfId="33328" hidden="1" xr:uid="{00000000-0005-0000-0000-0000B9940000}"/>
    <cellStyle name="Currency [0] 14610" xfId="27655" hidden="1" xr:uid="{00000000-0005-0000-0000-0000BA940000}"/>
    <cellStyle name="Currency [0] 14610" xfId="57042" hidden="1" xr:uid="{00000000-0005-0000-0000-0000BB940000}"/>
    <cellStyle name="Currency [0] 14611" xfId="27652" hidden="1" xr:uid="{00000000-0005-0000-0000-0000BC940000}"/>
    <cellStyle name="Currency [0] 14611" xfId="57039" hidden="1" xr:uid="{00000000-0005-0000-0000-0000BD940000}"/>
    <cellStyle name="Currency [0] 14612" xfId="27719" hidden="1" xr:uid="{00000000-0005-0000-0000-0000BE940000}"/>
    <cellStyle name="Currency [0] 14612" xfId="57106" hidden="1" xr:uid="{00000000-0005-0000-0000-0000BF940000}"/>
    <cellStyle name="Currency [0] 14613" xfId="27604" hidden="1" xr:uid="{00000000-0005-0000-0000-0000C0940000}"/>
    <cellStyle name="Currency [0] 14613" xfId="56991" hidden="1" xr:uid="{00000000-0005-0000-0000-0000C1940000}"/>
    <cellStyle name="Currency [0] 14614" xfId="27704" hidden="1" xr:uid="{00000000-0005-0000-0000-0000C2940000}"/>
    <cellStyle name="Currency [0] 14614" xfId="57091" hidden="1" xr:uid="{00000000-0005-0000-0000-0000C3940000}"/>
    <cellStyle name="Currency [0] 14615" xfId="27726" hidden="1" xr:uid="{00000000-0005-0000-0000-0000C4940000}"/>
    <cellStyle name="Currency [0] 14615" xfId="57113" hidden="1" xr:uid="{00000000-0005-0000-0000-0000C5940000}"/>
    <cellStyle name="Currency [0] 14616" xfId="27728" hidden="1" xr:uid="{00000000-0005-0000-0000-0000C6940000}"/>
    <cellStyle name="Currency [0] 14616" xfId="57115" hidden="1" xr:uid="{00000000-0005-0000-0000-0000C7940000}"/>
    <cellStyle name="Currency [0] 14617" xfId="27656" hidden="1" xr:uid="{00000000-0005-0000-0000-0000C8940000}"/>
    <cellStyle name="Currency [0] 14617" xfId="57043" hidden="1" xr:uid="{00000000-0005-0000-0000-0000C9940000}"/>
    <cellStyle name="Currency [0] 14618" xfId="27688" hidden="1" xr:uid="{00000000-0005-0000-0000-0000CA940000}"/>
    <cellStyle name="Currency [0] 14618" xfId="57075" hidden="1" xr:uid="{00000000-0005-0000-0000-0000CB940000}"/>
    <cellStyle name="Currency [0] 14619" xfId="27336" hidden="1" xr:uid="{00000000-0005-0000-0000-0000CC940000}"/>
    <cellStyle name="Currency [0] 14619" xfId="56723" hidden="1" xr:uid="{00000000-0005-0000-0000-0000CD940000}"/>
    <cellStyle name="Currency [0] 1462" xfId="3946" hidden="1" xr:uid="{00000000-0005-0000-0000-0000CE940000}"/>
    <cellStyle name="Currency [0] 1462" xfId="33335" hidden="1" xr:uid="{00000000-0005-0000-0000-0000CF940000}"/>
    <cellStyle name="Currency [0] 14620" xfId="27674" hidden="1" xr:uid="{00000000-0005-0000-0000-0000D0940000}"/>
    <cellStyle name="Currency [0] 14620" xfId="57061" hidden="1" xr:uid="{00000000-0005-0000-0000-0000D1940000}"/>
    <cellStyle name="Currency [0] 14621" xfId="27671" hidden="1" xr:uid="{00000000-0005-0000-0000-0000D2940000}"/>
    <cellStyle name="Currency [0] 14621" xfId="57058" hidden="1" xr:uid="{00000000-0005-0000-0000-0000D3940000}"/>
    <cellStyle name="Currency [0] 14622" xfId="27732" hidden="1" xr:uid="{00000000-0005-0000-0000-0000D4940000}"/>
    <cellStyle name="Currency [0] 14622" xfId="57119" hidden="1" xr:uid="{00000000-0005-0000-0000-0000D5940000}"/>
    <cellStyle name="Currency [0] 14623" xfId="27567" hidden="1" xr:uid="{00000000-0005-0000-0000-0000D6940000}"/>
    <cellStyle name="Currency [0] 14623" xfId="56954" hidden="1" xr:uid="{00000000-0005-0000-0000-0000D7940000}"/>
    <cellStyle name="Currency [0] 14624" xfId="27716" hidden="1" xr:uid="{00000000-0005-0000-0000-0000D8940000}"/>
    <cellStyle name="Currency [0] 14624" xfId="57103" hidden="1" xr:uid="{00000000-0005-0000-0000-0000D9940000}"/>
    <cellStyle name="Currency [0] 14625" xfId="27736" hidden="1" xr:uid="{00000000-0005-0000-0000-0000DA940000}"/>
    <cellStyle name="Currency [0] 14625" xfId="57123" hidden="1" xr:uid="{00000000-0005-0000-0000-0000DB940000}"/>
    <cellStyle name="Currency [0] 14626" xfId="27738" hidden="1" xr:uid="{00000000-0005-0000-0000-0000DC940000}"/>
    <cellStyle name="Currency [0] 14626" xfId="57125" hidden="1" xr:uid="{00000000-0005-0000-0000-0000DD940000}"/>
    <cellStyle name="Currency [0] 14627" xfId="27675" hidden="1" xr:uid="{00000000-0005-0000-0000-0000DE940000}"/>
    <cellStyle name="Currency [0] 14627" xfId="57062" hidden="1" xr:uid="{00000000-0005-0000-0000-0000DF940000}"/>
    <cellStyle name="Currency [0] 14628" xfId="27703" hidden="1" xr:uid="{00000000-0005-0000-0000-0000E0940000}"/>
    <cellStyle name="Currency [0] 14628" xfId="57090" hidden="1" xr:uid="{00000000-0005-0000-0000-0000E1940000}"/>
    <cellStyle name="Currency [0] 14629" xfId="27663" hidden="1" xr:uid="{00000000-0005-0000-0000-0000E2940000}"/>
    <cellStyle name="Currency [0] 14629" xfId="57050" hidden="1" xr:uid="{00000000-0005-0000-0000-0000E3940000}"/>
    <cellStyle name="Currency [0] 1463" xfId="3950" hidden="1" xr:uid="{00000000-0005-0000-0000-0000E4940000}"/>
    <cellStyle name="Currency [0] 1463" xfId="33339" hidden="1" xr:uid="{00000000-0005-0000-0000-0000E5940000}"/>
    <cellStyle name="Currency [0] 14630" xfId="27692" hidden="1" xr:uid="{00000000-0005-0000-0000-0000E6940000}"/>
    <cellStyle name="Currency [0] 14630" xfId="57079" hidden="1" xr:uid="{00000000-0005-0000-0000-0000E7940000}"/>
    <cellStyle name="Currency [0] 14631" xfId="27689" hidden="1" xr:uid="{00000000-0005-0000-0000-0000E8940000}"/>
    <cellStyle name="Currency [0] 14631" xfId="57076" hidden="1" xr:uid="{00000000-0005-0000-0000-0000E9940000}"/>
    <cellStyle name="Currency [0] 14632" xfId="27742" hidden="1" xr:uid="{00000000-0005-0000-0000-0000EA940000}"/>
    <cellStyle name="Currency [0] 14632" xfId="57129" hidden="1" xr:uid="{00000000-0005-0000-0000-0000EB940000}"/>
    <cellStyle name="Currency [0] 14633" xfId="27570" hidden="1" xr:uid="{00000000-0005-0000-0000-0000EC940000}"/>
    <cellStyle name="Currency [0] 14633" xfId="56957" hidden="1" xr:uid="{00000000-0005-0000-0000-0000ED940000}"/>
    <cellStyle name="Currency [0] 14634" xfId="27729" hidden="1" xr:uid="{00000000-0005-0000-0000-0000EE940000}"/>
    <cellStyle name="Currency [0] 14634" xfId="57116" hidden="1" xr:uid="{00000000-0005-0000-0000-0000EF940000}"/>
    <cellStyle name="Currency [0] 14635" xfId="27746" hidden="1" xr:uid="{00000000-0005-0000-0000-0000F0940000}"/>
    <cellStyle name="Currency [0] 14635" xfId="57133" hidden="1" xr:uid="{00000000-0005-0000-0000-0000F1940000}"/>
    <cellStyle name="Currency [0] 14636" xfId="27748" hidden="1" xr:uid="{00000000-0005-0000-0000-0000F2940000}"/>
    <cellStyle name="Currency [0] 14636" xfId="57135" hidden="1" xr:uid="{00000000-0005-0000-0000-0000F3940000}"/>
    <cellStyle name="Currency [0] 14637" xfId="27629" hidden="1" xr:uid="{00000000-0005-0000-0000-0000F4940000}"/>
    <cellStyle name="Currency [0] 14637" xfId="57016" hidden="1" xr:uid="{00000000-0005-0000-0000-0000F5940000}"/>
    <cellStyle name="Currency [0] 14638" xfId="27665" hidden="1" xr:uid="{00000000-0005-0000-0000-0000F6940000}"/>
    <cellStyle name="Currency [0] 14638" xfId="57052" hidden="1" xr:uid="{00000000-0005-0000-0000-0000F7940000}"/>
    <cellStyle name="Currency [0] 14639" xfId="27734" hidden="1" xr:uid="{00000000-0005-0000-0000-0000F8940000}"/>
    <cellStyle name="Currency [0] 14639" xfId="57121" hidden="1" xr:uid="{00000000-0005-0000-0000-0000F9940000}"/>
    <cellStyle name="Currency [0] 1464" xfId="3945" hidden="1" xr:uid="{00000000-0005-0000-0000-0000FA940000}"/>
    <cellStyle name="Currency [0] 1464" xfId="33334" hidden="1" xr:uid="{00000000-0005-0000-0000-0000FB940000}"/>
    <cellStyle name="Currency [0] 14640" xfId="27722" hidden="1" xr:uid="{00000000-0005-0000-0000-0000FC940000}"/>
    <cellStyle name="Currency [0] 14640" xfId="57109" hidden="1" xr:uid="{00000000-0005-0000-0000-0000FD940000}"/>
    <cellStyle name="Currency [0] 14641" xfId="27739" hidden="1" xr:uid="{00000000-0005-0000-0000-0000FE940000}"/>
    <cellStyle name="Currency [0] 14641" xfId="57126" hidden="1" xr:uid="{00000000-0005-0000-0000-0000FF940000}"/>
    <cellStyle name="Currency [0] 14642" xfId="27750" hidden="1" xr:uid="{00000000-0005-0000-0000-000000950000}"/>
    <cellStyle name="Currency [0] 14642" xfId="57137" hidden="1" xr:uid="{00000000-0005-0000-0000-000001950000}"/>
    <cellStyle name="Currency [0] 14643" xfId="27598" hidden="1" xr:uid="{00000000-0005-0000-0000-000002950000}"/>
    <cellStyle name="Currency [0] 14643" xfId="56985" hidden="1" xr:uid="{00000000-0005-0000-0000-000003950000}"/>
    <cellStyle name="Currency [0] 14644" xfId="27662" hidden="1" xr:uid="{00000000-0005-0000-0000-000004950000}"/>
    <cellStyle name="Currency [0] 14644" xfId="57049" hidden="1" xr:uid="{00000000-0005-0000-0000-000005950000}"/>
    <cellStyle name="Currency [0] 14645" xfId="27754" hidden="1" xr:uid="{00000000-0005-0000-0000-000006950000}"/>
    <cellStyle name="Currency [0] 14645" xfId="57141" hidden="1" xr:uid="{00000000-0005-0000-0000-000007950000}"/>
    <cellStyle name="Currency [0] 14646" xfId="27756" hidden="1" xr:uid="{00000000-0005-0000-0000-000008950000}"/>
    <cellStyle name="Currency [0] 14646" xfId="57143" hidden="1" xr:uid="{00000000-0005-0000-0000-000009950000}"/>
    <cellStyle name="Currency [0] 14647" xfId="27711" hidden="1" xr:uid="{00000000-0005-0000-0000-00000A950000}"/>
    <cellStyle name="Currency [0] 14647" xfId="57098" hidden="1" xr:uid="{00000000-0005-0000-0000-00000B950000}"/>
    <cellStyle name="Currency [0] 14648" xfId="27723" hidden="1" xr:uid="{00000000-0005-0000-0000-00000C950000}"/>
    <cellStyle name="Currency [0] 14648" xfId="57110" hidden="1" xr:uid="{00000000-0005-0000-0000-00000D950000}"/>
    <cellStyle name="Currency [0] 14649" xfId="27751" hidden="1" xr:uid="{00000000-0005-0000-0000-00000E950000}"/>
    <cellStyle name="Currency [0] 14649" xfId="57138" hidden="1" xr:uid="{00000000-0005-0000-0000-00000F950000}"/>
    <cellStyle name="Currency [0] 1465" xfId="3968" hidden="1" xr:uid="{00000000-0005-0000-0000-000010950000}"/>
    <cellStyle name="Currency [0] 1465" xfId="33357" hidden="1" xr:uid="{00000000-0005-0000-0000-000011950000}"/>
    <cellStyle name="Currency [0] 14650" xfId="27724" hidden="1" xr:uid="{00000000-0005-0000-0000-000012950000}"/>
    <cellStyle name="Currency [0] 14650" xfId="57111" hidden="1" xr:uid="{00000000-0005-0000-0000-000013950000}"/>
    <cellStyle name="Currency [0] 14651" xfId="27757" hidden="1" xr:uid="{00000000-0005-0000-0000-000014950000}"/>
    <cellStyle name="Currency [0] 14651" xfId="57144" hidden="1" xr:uid="{00000000-0005-0000-0000-000015950000}"/>
    <cellStyle name="Currency [0] 14652" xfId="27759" hidden="1" xr:uid="{00000000-0005-0000-0000-000016950000}"/>
    <cellStyle name="Currency [0] 14652" xfId="57146" hidden="1" xr:uid="{00000000-0005-0000-0000-000017950000}"/>
    <cellStyle name="Currency [0] 14653" xfId="27752" hidden="1" xr:uid="{00000000-0005-0000-0000-000018950000}"/>
    <cellStyle name="Currency [0] 14653" xfId="57139" hidden="1" xr:uid="{00000000-0005-0000-0000-000019950000}"/>
    <cellStyle name="Currency [0] 14654" xfId="27698" hidden="1" xr:uid="{00000000-0005-0000-0000-00001A950000}"/>
    <cellStyle name="Currency [0] 14654" xfId="57085" hidden="1" xr:uid="{00000000-0005-0000-0000-00001B950000}"/>
    <cellStyle name="Currency [0] 14655" xfId="27761" hidden="1" xr:uid="{00000000-0005-0000-0000-00001C950000}"/>
    <cellStyle name="Currency [0] 14655" xfId="57148" hidden="1" xr:uid="{00000000-0005-0000-0000-00001D950000}"/>
    <cellStyle name="Currency [0] 14656" xfId="27763" hidden="1" xr:uid="{00000000-0005-0000-0000-00001E950000}"/>
    <cellStyle name="Currency [0] 14656" xfId="57150" hidden="1" xr:uid="{00000000-0005-0000-0000-00001F950000}"/>
    <cellStyle name="Currency [0] 14657" xfId="27275" hidden="1" xr:uid="{00000000-0005-0000-0000-000020950000}"/>
    <cellStyle name="Currency [0] 14657" xfId="56662" hidden="1" xr:uid="{00000000-0005-0000-0000-000021950000}"/>
    <cellStyle name="Currency [0] 14658" xfId="27253" hidden="1" xr:uid="{00000000-0005-0000-0000-000022950000}"/>
    <cellStyle name="Currency [0] 14658" xfId="56640" hidden="1" xr:uid="{00000000-0005-0000-0000-000023950000}"/>
    <cellStyle name="Currency [0] 14659" xfId="27769" hidden="1" xr:uid="{00000000-0005-0000-0000-000024950000}"/>
    <cellStyle name="Currency [0] 14659" xfId="57156" hidden="1" xr:uid="{00000000-0005-0000-0000-000025950000}"/>
    <cellStyle name="Currency [0] 1466" xfId="3974" hidden="1" xr:uid="{00000000-0005-0000-0000-000026950000}"/>
    <cellStyle name="Currency [0] 1466" xfId="33363" hidden="1" xr:uid="{00000000-0005-0000-0000-000027950000}"/>
    <cellStyle name="Currency [0] 14660" xfId="27775" hidden="1" xr:uid="{00000000-0005-0000-0000-000028950000}"/>
    <cellStyle name="Currency [0] 14660" xfId="57162" hidden="1" xr:uid="{00000000-0005-0000-0000-000029950000}"/>
    <cellStyle name="Currency [0] 14661" xfId="27777" hidden="1" xr:uid="{00000000-0005-0000-0000-00002A950000}"/>
    <cellStyle name="Currency [0] 14661" xfId="57164" hidden="1" xr:uid="{00000000-0005-0000-0000-00002B950000}"/>
    <cellStyle name="Currency [0] 14662" xfId="27270" hidden="1" xr:uid="{00000000-0005-0000-0000-00002C950000}"/>
    <cellStyle name="Currency [0] 14662" xfId="56657" hidden="1" xr:uid="{00000000-0005-0000-0000-00002D950000}"/>
    <cellStyle name="Currency [0] 14663" xfId="27771" hidden="1" xr:uid="{00000000-0005-0000-0000-00002E950000}"/>
    <cellStyle name="Currency [0] 14663" xfId="57158" hidden="1" xr:uid="{00000000-0005-0000-0000-00002F950000}"/>
    <cellStyle name="Currency [0] 14664" xfId="27779" hidden="1" xr:uid="{00000000-0005-0000-0000-000030950000}"/>
    <cellStyle name="Currency [0] 14664" xfId="57166" hidden="1" xr:uid="{00000000-0005-0000-0000-000031950000}"/>
    <cellStyle name="Currency [0] 14665" xfId="27781" hidden="1" xr:uid="{00000000-0005-0000-0000-000032950000}"/>
    <cellStyle name="Currency [0] 14665" xfId="57168" hidden="1" xr:uid="{00000000-0005-0000-0000-000033950000}"/>
    <cellStyle name="Currency [0] 14666" xfId="27770" hidden="1" xr:uid="{00000000-0005-0000-0000-000034950000}"/>
    <cellStyle name="Currency [0] 14666" xfId="57157" hidden="1" xr:uid="{00000000-0005-0000-0000-000035950000}"/>
    <cellStyle name="Currency [0] 14667" xfId="27276" hidden="1" xr:uid="{00000000-0005-0000-0000-000036950000}"/>
    <cellStyle name="Currency [0] 14667" xfId="56663" hidden="1" xr:uid="{00000000-0005-0000-0000-000037950000}"/>
    <cellStyle name="Currency [0] 14668" xfId="27792" hidden="1" xr:uid="{00000000-0005-0000-0000-000038950000}"/>
    <cellStyle name="Currency [0] 14668" xfId="57179" hidden="1" xr:uid="{00000000-0005-0000-0000-000039950000}"/>
    <cellStyle name="Currency [0] 14669" xfId="27801" hidden="1" xr:uid="{00000000-0005-0000-0000-00003A950000}"/>
    <cellStyle name="Currency [0] 14669" xfId="57188" hidden="1" xr:uid="{00000000-0005-0000-0000-00003B950000}"/>
    <cellStyle name="Currency [0] 1467" xfId="3936" hidden="1" xr:uid="{00000000-0005-0000-0000-00003C950000}"/>
    <cellStyle name="Currency [0] 1467" xfId="33325" hidden="1" xr:uid="{00000000-0005-0000-0000-00003D950000}"/>
    <cellStyle name="Currency [0] 14670" xfId="27812" hidden="1" xr:uid="{00000000-0005-0000-0000-00003E950000}"/>
    <cellStyle name="Currency [0] 14670" xfId="57199" hidden="1" xr:uid="{00000000-0005-0000-0000-00003F950000}"/>
    <cellStyle name="Currency [0] 14671" xfId="27818" hidden="1" xr:uid="{00000000-0005-0000-0000-000040950000}"/>
    <cellStyle name="Currency [0] 14671" xfId="57205" hidden="1" xr:uid="{00000000-0005-0000-0000-000041950000}"/>
    <cellStyle name="Currency [0] 14672" xfId="27790" hidden="1" xr:uid="{00000000-0005-0000-0000-000042950000}"/>
    <cellStyle name="Currency [0] 14672" xfId="57177" hidden="1" xr:uid="{00000000-0005-0000-0000-000043950000}"/>
    <cellStyle name="Currency [0] 14673" xfId="27808" hidden="1" xr:uid="{00000000-0005-0000-0000-000044950000}"/>
    <cellStyle name="Currency [0] 14673" xfId="57195" hidden="1" xr:uid="{00000000-0005-0000-0000-000045950000}"/>
    <cellStyle name="Currency [0] 14674" xfId="27830" hidden="1" xr:uid="{00000000-0005-0000-0000-000046950000}"/>
    <cellStyle name="Currency [0] 14674" xfId="57217" hidden="1" xr:uid="{00000000-0005-0000-0000-000047950000}"/>
    <cellStyle name="Currency [0] 14675" xfId="27832" hidden="1" xr:uid="{00000000-0005-0000-0000-000048950000}"/>
    <cellStyle name="Currency [0] 14675" xfId="57219" hidden="1" xr:uid="{00000000-0005-0000-0000-000049950000}"/>
    <cellStyle name="Currency [0] 14676" xfId="27766" hidden="1" xr:uid="{00000000-0005-0000-0000-00004A950000}"/>
    <cellStyle name="Currency [0] 14676" xfId="57153" hidden="1" xr:uid="{00000000-0005-0000-0000-00004B950000}"/>
    <cellStyle name="Currency [0] 14677" xfId="27280" hidden="1" xr:uid="{00000000-0005-0000-0000-00004C950000}"/>
    <cellStyle name="Currency [0] 14677" xfId="56667" hidden="1" xr:uid="{00000000-0005-0000-0000-00004D950000}"/>
    <cellStyle name="Currency [0] 14678" xfId="27804" hidden="1" xr:uid="{00000000-0005-0000-0000-00004E950000}"/>
    <cellStyle name="Currency [0] 14678" xfId="57191" hidden="1" xr:uid="{00000000-0005-0000-0000-00004F950000}"/>
    <cellStyle name="Currency [0] 14679" xfId="27296" hidden="1" xr:uid="{00000000-0005-0000-0000-000050950000}"/>
    <cellStyle name="Currency [0] 14679" xfId="56683" hidden="1" xr:uid="{00000000-0005-0000-0000-000051950000}"/>
    <cellStyle name="Currency [0] 1468" xfId="3966" hidden="1" xr:uid="{00000000-0005-0000-0000-000052950000}"/>
    <cellStyle name="Currency [0] 1468" xfId="33355" hidden="1" xr:uid="{00000000-0005-0000-0000-000053950000}"/>
    <cellStyle name="Currency [0] 14680" xfId="27793" hidden="1" xr:uid="{00000000-0005-0000-0000-000054950000}"/>
    <cellStyle name="Currency [0] 14680" xfId="57180" hidden="1" xr:uid="{00000000-0005-0000-0000-000055950000}"/>
    <cellStyle name="Currency [0] 14681" xfId="27837" hidden="1" xr:uid="{00000000-0005-0000-0000-000056950000}"/>
    <cellStyle name="Currency [0] 14681" xfId="57224" hidden="1" xr:uid="{00000000-0005-0000-0000-000057950000}"/>
    <cellStyle name="Currency [0] 14682" xfId="27805" hidden="1" xr:uid="{00000000-0005-0000-0000-000058950000}"/>
    <cellStyle name="Currency [0] 14682" xfId="57192" hidden="1" xr:uid="{00000000-0005-0000-0000-000059950000}"/>
    <cellStyle name="Currency [0] 14683" xfId="27813" hidden="1" xr:uid="{00000000-0005-0000-0000-00005A950000}"/>
    <cellStyle name="Currency [0] 14683" xfId="57200" hidden="1" xr:uid="{00000000-0005-0000-0000-00005B950000}"/>
    <cellStyle name="Currency [0] 14684" xfId="27849" hidden="1" xr:uid="{00000000-0005-0000-0000-00005C950000}"/>
    <cellStyle name="Currency [0] 14684" xfId="57236" hidden="1" xr:uid="{00000000-0005-0000-0000-00005D950000}"/>
    <cellStyle name="Currency [0] 14685" xfId="27851" hidden="1" xr:uid="{00000000-0005-0000-0000-00005E950000}"/>
    <cellStyle name="Currency [0] 14685" xfId="57238" hidden="1" xr:uid="{00000000-0005-0000-0000-00005F950000}"/>
    <cellStyle name="Currency [0] 14686" xfId="27807" hidden="1" xr:uid="{00000000-0005-0000-0000-000060950000}"/>
    <cellStyle name="Currency [0] 14686" xfId="57194" hidden="1" xr:uid="{00000000-0005-0000-0000-000061950000}"/>
    <cellStyle name="Currency [0] 14687" xfId="27820" hidden="1" xr:uid="{00000000-0005-0000-0000-000062950000}"/>
    <cellStyle name="Currency [0] 14687" xfId="57207" hidden="1" xr:uid="{00000000-0005-0000-0000-000063950000}"/>
    <cellStyle name="Currency [0] 14688" xfId="27825" hidden="1" xr:uid="{00000000-0005-0000-0000-000064950000}"/>
    <cellStyle name="Currency [0] 14688" xfId="57212" hidden="1" xr:uid="{00000000-0005-0000-0000-000065950000}"/>
    <cellStyle name="Currency [0] 14689" xfId="27819" hidden="1" xr:uid="{00000000-0005-0000-0000-000066950000}"/>
    <cellStyle name="Currency [0] 14689" xfId="57206" hidden="1" xr:uid="{00000000-0005-0000-0000-000067950000}"/>
    <cellStyle name="Currency [0] 1469" xfId="3978" hidden="1" xr:uid="{00000000-0005-0000-0000-000068950000}"/>
    <cellStyle name="Currency [0] 1469" xfId="33367" hidden="1" xr:uid="{00000000-0005-0000-0000-000069950000}"/>
    <cellStyle name="Currency [0] 14690" xfId="27867" hidden="1" xr:uid="{00000000-0005-0000-0000-00006A950000}"/>
    <cellStyle name="Currency [0] 14690" xfId="57254" hidden="1" xr:uid="{00000000-0005-0000-0000-00006B950000}"/>
    <cellStyle name="Currency [0] 14691" xfId="27875" hidden="1" xr:uid="{00000000-0005-0000-0000-00006C950000}"/>
    <cellStyle name="Currency [0] 14691" xfId="57262" hidden="1" xr:uid="{00000000-0005-0000-0000-00006D950000}"/>
    <cellStyle name="Currency [0] 14692" xfId="27803" hidden="1" xr:uid="{00000000-0005-0000-0000-00006E950000}"/>
    <cellStyle name="Currency [0] 14692" xfId="57190" hidden="1" xr:uid="{00000000-0005-0000-0000-00006F950000}"/>
    <cellStyle name="Currency [0] 14693" xfId="27861" hidden="1" xr:uid="{00000000-0005-0000-0000-000070950000}"/>
    <cellStyle name="Currency [0] 14693" xfId="57248" hidden="1" xr:uid="{00000000-0005-0000-0000-000071950000}"/>
    <cellStyle name="Currency [0] 14694" xfId="27884" hidden="1" xr:uid="{00000000-0005-0000-0000-000072950000}"/>
    <cellStyle name="Currency [0] 14694" xfId="57271" hidden="1" xr:uid="{00000000-0005-0000-0000-000073950000}"/>
    <cellStyle name="Currency [0] 14695" xfId="27886" hidden="1" xr:uid="{00000000-0005-0000-0000-000074950000}"/>
    <cellStyle name="Currency [0] 14695" xfId="57273" hidden="1" xr:uid="{00000000-0005-0000-0000-000075950000}"/>
    <cellStyle name="Currency [0] 14696" xfId="27786" hidden="1" xr:uid="{00000000-0005-0000-0000-000076950000}"/>
    <cellStyle name="Currency [0] 14696" xfId="57173" hidden="1" xr:uid="{00000000-0005-0000-0000-000077950000}"/>
    <cellStyle name="Currency [0] 14697" xfId="27796" hidden="1" xr:uid="{00000000-0005-0000-0000-000078950000}"/>
    <cellStyle name="Currency [0] 14697" xfId="57183" hidden="1" xr:uid="{00000000-0005-0000-0000-000079950000}"/>
    <cellStyle name="Currency [0] 14698" xfId="27858" hidden="1" xr:uid="{00000000-0005-0000-0000-00007A950000}"/>
    <cellStyle name="Currency [0] 14698" xfId="57245" hidden="1" xr:uid="{00000000-0005-0000-0000-00007B950000}"/>
    <cellStyle name="Currency [0] 14699" xfId="27823" hidden="1" xr:uid="{00000000-0005-0000-0000-00007C950000}"/>
    <cellStyle name="Currency [0] 14699" xfId="57210" hidden="1" xr:uid="{00000000-0005-0000-0000-00007D950000}"/>
    <cellStyle name="Currency [0] 147" xfId="2571" hidden="1" xr:uid="{00000000-0005-0000-0000-00007E950000}"/>
    <cellStyle name="Currency [0] 147" xfId="31960" hidden="1" xr:uid="{00000000-0005-0000-0000-00007F950000}"/>
    <cellStyle name="Currency [0] 1470" xfId="3979" hidden="1" xr:uid="{00000000-0005-0000-0000-000080950000}"/>
    <cellStyle name="Currency [0] 1470" xfId="33368" hidden="1" xr:uid="{00000000-0005-0000-0000-000081950000}"/>
    <cellStyle name="Currency [0] 14700" xfId="27773" hidden="1" xr:uid="{00000000-0005-0000-0000-000082950000}"/>
    <cellStyle name="Currency [0] 14700" xfId="57160" hidden="1" xr:uid="{00000000-0005-0000-0000-000083950000}"/>
    <cellStyle name="Currency [0] 14701" xfId="27894" hidden="1" xr:uid="{00000000-0005-0000-0000-000084950000}"/>
    <cellStyle name="Currency [0] 14701" xfId="57281" hidden="1" xr:uid="{00000000-0005-0000-0000-000085950000}"/>
    <cellStyle name="Currency [0] 14702" xfId="27859" hidden="1" xr:uid="{00000000-0005-0000-0000-000086950000}"/>
    <cellStyle name="Currency [0] 14702" xfId="57246" hidden="1" xr:uid="{00000000-0005-0000-0000-000087950000}"/>
    <cellStyle name="Currency [0] 14703" xfId="27870" hidden="1" xr:uid="{00000000-0005-0000-0000-000088950000}"/>
    <cellStyle name="Currency [0] 14703" xfId="57257" hidden="1" xr:uid="{00000000-0005-0000-0000-000089950000}"/>
    <cellStyle name="Currency [0] 14704" xfId="27902" hidden="1" xr:uid="{00000000-0005-0000-0000-00008A950000}"/>
    <cellStyle name="Currency [0] 14704" xfId="57289" hidden="1" xr:uid="{00000000-0005-0000-0000-00008B950000}"/>
    <cellStyle name="Currency [0] 14705" xfId="27904" hidden="1" xr:uid="{00000000-0005-0000-0000-00008C950000}"/>
    <cellStyle name="Currency [0] 14705" xfId="57291" hidden="1" xr:uid="{00000000-0005-0000-0000-00008D950000}"/>
    <cellStyle name="Currency [0] 14706" xfId="27856" hidden="1" xr:uid="{00000000-0005-0000-0000-00008E950000}"/>
    <cellStyle name="Currency [0] 14706" xfId="57243" hidden="1" xr:uid="{00000000-0005-0000-0000-00008F950000}"/>
    <cellStyle name="Currency [0] 14707" xfId="27855" hidden="1" xr:uid="{00000000-0005-0000-0000-000090950000}"/>
    <cellStyle name="Currency [0] 14707" xfId="57242" hidden="1" xr:uid="{00000000-0005-0000-0000-000091950000}"/>
    <cellStyle name="Currency [0] 14708" xfId="27845" hidden="1" xr:uid="{00000000-0005-0000-0000-000092950000}"/>
    <cellStyle name="Currency [0] 14708" xfId="57232" hidden="1" xr:uid="{00000000-0005-0000-0000-000093950000}"/>
    <cellStyle name="Currency [0] 14709" xfId="27841" hidden="1" xr:uid="{00000000-0005-0000-0000-000094950000}"/>
    <cellStyle name="Currency [0] 14709" xfId="57228" hidden="1" xr:uid="{00000000-0005-0000-0000-000095950000}"/>
    <cellStyle name="Currency [0] 1471" xfId="3927" hidden="1" xr:uid="{00000000-0005-0000-0000-000096950000}"/>
    <cellStyle name="Currency [0] 1471" xfId="33316" hidden="1" xr:uid="{00000000-0005-0000-0000-000097950000}"/>
    <cellStyle name="Currency [0] 14710" xfId="27843" hidden="1" xr:uid="{00000000-0005-0000-0000-000098950000}"/>
    <cellStyle name="Currency [0] 14710" xfId="57230" hidden="1" xr:uid="{00000000-0005-0000-0000-000099950000}"/>
    <cellStyle name="Currency [0] 14711" xfId="27911" hidden="1" xr:uid="{00000000-0005-0000-0000-00009A950000}"/>
    <cellStyle name="Currency [0] 14711" xfId="57298" hidden="1" xr:uid="{00000000-0005-0000-0000-00009B950000}"/>
    <cellStyle name="Currency [0] 14712" xfId="27282" hidden="1" xr:uid="{00000000-0005-0000-0000-00009C950000}"/>
    <cellStyle name="Currency [0] 14712" xfId="56669" hidden="1" xr:uid="{00000000-0005-0000-0000-00009D950000}"/>
    <cellStyle name="Currency [0] 14713" xfId="27889" hidden="1" xr:uid="{00000000-0005-0000-0000-00009E950000}"/>
    <cellStyle name="Currency [0] 14713" xfId="57276" hidden="1" xr:uid="{00000000-0005-0000-0000-00009F950000}"/>
    <cellStyle name="Currency [0] 14714" xfId="27917" hidden="1" xr:uid="{00000000-0005-0000-0000-0000A0950000}"/>
    <cellStyle name="Currency [0] 14714" xfId="57304" hidden="1" xr:uid="{00000000-0005-0000-0000-0000A1950000}"/>
    <cellStyle name="Currency [0] 14715" xfId="27919" hidden="1" xr:uid="{00000000-0005-0000-0000-0000A2950000}"/>
    <cellStyle name="Currency [0] 14715" xfId="57306" hidden="1" xr:uid="{00000000-0005-0000-0000-0000A3950000}"/>
    <cellStyle name="Currency [0] 14716" xfId="27794" hidden="1" xr:uid="{00000000-0005-0000-0000-0000A4950000}"/>
    <cellStyle name="Currency [0] 14716" xfId="57181" hidden="1" xr:uid="{00000000-0005-0000-0000-0000A5950000}"/>
    <cellStyle name="Currency [0] 14717" xfId="27868" hidden="1" xr:uid="{00000000-0005-0000-0000-0000A6950000}"/>
    <cellStyle name="Currency [0] 14717" xfId="57255" hidden="1" xr:uid="{00000000-0005-0000-0000-0000A7950000}"/>
    <cellStyle name="Currency [0] 14718" xfId="27824" hidden="1" xr:uid="{00000000-0005-0000-0000-0000A8950000}"/>
    <cellStyle name="Currency [0] 14718" xfId="57211" hidden="1" xr:uid="{00000000-0005-0000-0000-0000A9950000}"/>
    <cellStyle name="Currency [0] 14719" xfId="27860" hidden="1" xr:uid="{00000000-0005-0000-0000-0000AA950000}"/>
    <cellStyle name="Currency [0] 14719" xfId="57247" hidden="1" xr:uid="{00000000-0005-0000-0000-0000AB950000}"/>
    <cellStyle name="Currency [0] 1472" xfId="3934" hidden="1" xr:uid="{00000000-0005-0000-0000-0000AC950000}"/>
    <cellStyle name="Currency [0] 1472" xfId="33323" hidden="1" xr:uid="{00000000-0005-0000-0000-0000AD950000}"/>
    <cellStyle name="Currency [0] 14720" xfId="27864" hidden="1" xr:uid="{00000000-0005-0000-0000-0000AE950000}"/>
    <cellStyle name="Currency [0] 14720" xfId="57251" hidden="1" xr:uid="{00000000-0005-0000-0000-0000AF950000}"/>
    <cellStyle name="Currency [0] 14721" xfId="27925" hidden="1" xr:uid="{00000000-0005-0000-0000-0000B0950000}"/>
    <cellStyle name="Currency [0] 14721" xfId="57312" hidden="1" xr:uid="{00000000-0005-0000-0000-0000B1950000}"/>
    <cellStyle name="Currency [0] 14722" xfId="27269" hidden="1" xr:uid="{00000000-0005-0000-0000-0000B2950000}"/>
    <cellStyle name="Currency [0] 14722" xfId="56656" hidden="1" xr:uid="{00000000-0005-0000-0000-0000B3950000}"/>
    <cellStyle name="Currency [0] 14723" xfId="27907" hidden="1" xr:uid="{00000000-0005-0000-0000-0000B4950000}"/>
    <cellStyle name="Currency [0] 14723" xfId="57294" hidden="1" xr:uid="{00000000-0005-0000-0000-0000B5950000}"/>
    <cellStyle name="Currency [0] 14724" xfId="27930" hidden="1" xr:uid="{00000000-0005-0000-0000-0000B6950000}"/>
    <cellStyle name="Currency [0] 14724" xfId="57317" hidden="1" xr:uid="{00000000-0005-0000-0000-0000B7950000}"/>
    <cellStyle name="Currency [0] 14725" xfId="27932" hidden="1" xr:uid="{00000000-0005-0000-0000-0000B8950000}"/>
    <cellStyle name="Currency [0] 14725" xfId="57319" hidden="1" xr:uid="{00000000-0005-0000-0000-0000B9950000}"/>
    <cellStyle name="Currency [0] 14726" xfId="27788" hidden="1" xr:uid="{00000000-0005-0000-0000-0000BA950000}"/>
    <cellStyle name="Currency [0] 14726" xfId="57175" hidden="1" xr:uid="{00000000-0005-0000-0000-0000BB950000}"/>
    <cellStyle name="Currency [0] 14727" xfId="27887" hidden="1" xr:uid="{00000000-0005-0000-0000-0000BC950000}"/>
    <cellStyle name="Currency [0] 14727" xfId="57274" hidden="1" xr:uid="{00000000-0005-0000-0000-0000BD950000}"/>
    <cellStyle name="Currency [0] 14728" xfId="27854" hidden="1" xr:uid="{00000000-0005-0000-0000-0000BE950000}"/>
    <cellStyle name="Currency [0] 14728" xfId="57241" hidden="1" xr:uid="{00000000-0005-0000-0000-0000BF950000}"/>
    <cellStyle name="Currency [0] 14729" xfId="27872" hidden="1" xr:uid="{00000000-0005-0000-0000-0000C0950000}"/>
    <cellStyle name="Currency [0] 14729" xfId="57259" hidden="1" xr:uid="{00000000-0005-0000-0000-0000C1950000}"/>
    <cellStyle name="Currency [0] 1473" xfId="3963" hidden="1" xr:uid="{00000000-0005-0000-0000-0000C2950000}"/>
    <cellStyle name="Currency [0] 1473" xfId="33352" hidden="1" xr:uid="{00000000-0005-0000-0000-0000C3950000}"/>
    <cellStyle name="Currency [0] 14730" xfId="27869" hidden="1" xr:uid="{00000000-0005-0000-0000-0000C4950000}"/>
    <cellStyle name="Currency [0] 14730" xfId="57256" hidden="1" xr:uid="{00000000-0005-0000-0000-0000C5950000}"/>
    <cellStyle name="Currency [0] 14731" xfId="27936" hidden="1" xr:uid="{00000000-0005-0000-0000-0000C6950000}"/>
    <cellStyle name="Currency [0] 14731" xfId="57323" hidden="1" xr:uid="{00000000-0005-0000-0000-0000C7950000}"/>
    <cellStyle name="Currency [0] 14732" xfId="27821" hidden="1" xr:uid="{00000000-0005-0000-0000-0000C8950000}"/>
    <cellStyle name="Currency [0] 14732" xfId="57208" hidden="1" xr:uid="{00000000-0005-0000-0000-0000C9950000}"/>
    <cellStyle name="Currency [0] 14733" xfId="27921" hidden="1" xr:uid="{00000000-0005-0000-0000-0000CA950000}"/>
    <cellStyle name="Currency [0] 14733" xfId="57308" hidden="1" xr:uid="{00000000-0005-0000-0000-0000CB950000}"/>
    <cellStyle name="Currency [0] 14734" xfId="27943" hidden="1" xr:uid="{00000000-0005-0000-0000-0000CC950000}"/>
    <cellStyle name="Currency [0] 14734" xfId="57330" hidden="1" xr:uid="{00000000-0005-0000-0000-0000CD950000}"/>
    <cellStyle name="Currency [0] 14735" xfId="27945" hidden="1" xr:uid="{00000000-0005-0000-0000-0000CE950000}"/>
    <cellStyle name="Currency [0] 14735" xfId="57332" hidden="1" xr:uid="{00000000-0005-0000-0000-0000CF950000}"/>
    <cellStyle name="Currency [0] 14736" xfId="27873" hidden="1" xr:uid="{00000000-0005-0000-0000-0000D0950000}"/>
    <cellStyle name="Currency [0] 14736" xfId="57260" hidden="1" xr:uid="{00000000-0005-0000-0000-0000D1950000}"/>
    <cellStyle name="Currency [0] 14737" xfId="27905" hidden="1" xr:uid="{00000000-0005-0000-0000-0000D2950000}"/>
    <cellStyle name="Currency [0] 14737" xfId="57292" hidden="1" xr:uid="{00000000-0005-0000-0000-0000D3950000}"/>
    <cellStyle name="Currency [0] 14738" xfId="27248" hidden="1" xr:uid="{00000000-0005-0000-0000-0000D4950000}"/>
    <cellStyle name="Currency [0] 14738" xfId="56635" hidden="1" xr:uid="{00000000-0005-0000-0000-0000D5950000}"/>
    <cellStyle name="Currency [0] 14739" xfId="27891" hidden="1" xr:uid="{00000000-0005-0000-0000-0000D6950000}"/>
    <cellStyle name="Currency [0] 14739" xfId="57278" hidden="1" xr:uid="{00000000-0005-0000-0000-0000D7950000}"/>
    <cellStyle name="Currency [0] 1474" xfId="3948" hidden="1" xr:uid="{00000000-0005-0000-0000-0000D8950000}"/>
    <cellStyle name="Currency [0] 1474" xfId="33337" hidden="1" xr:uid="{00000000-0005-0000-0000-0000D9950000}"/>
    <cellStyle name="Currency [0] 14740" xfId="27888" hidden="1" xr:uid="{00000000-0005-0000-0000-0000DA950000}"/>
    <cellStyle name="Currency [0] 14740" xfId="57275" hidden="1" xr:uid="{00000000-0005-0000-0000-0000DB950000}"/>
    <cellStyle name="Currency [0] 14741" xfId="27949" hidden="1" xr:uid="{00000000-0005-0000-0000-0000DC950000}"/>
    <cellStyle name="Currency [0] 14741" xfId="57336" hidden="1" xr:uid="{00000000-0005-0000-0000-0000DD950000}"/>
    <cellStyle name="Currency [0] 14742" xfId="27784" hidden="1" xr:uid="{00000000-0005-0000-0000-0000DE950000}"/>
    <cellStyle name="Currency [0] 14742" xfId="57171" hidden="1" xr:uid="{00000000-0005-0000-0000-0000DF950000}"/>
    <cellStyle name="Currency [0] 14743" xfId="27933" hidden="1" xr:uid="{00000000-0005-0000-0000-0000E0950000}"/>
    <cellStyle name="Currency [0] 14743" xfId="57320" hidden="1" xr:uid="{00000000-0005-0000-0000-0000E1950000}"/>
    <cellStyle name="Currency [0] 14744" xfId="27953" hidden="1" xr:uid="{00000000-0005-0000-0000-0000E2950000}"/>
    <cellStyle name="Currency [0] 14744" xfId="57340" hidden="1" xr:uid="{00000000-0005-0000-0000-0000E3950000}"/>
    <cellStyle name="Currency [0] 14745" xfId="27955" hidden="1" xr:uid="{00000000-0005-0000-0000-0000E4950000}"/>
    <cellStyle name="Currency [0] 14745" xfId="57342" hidden="1" xr:uid="{00000000-0005-0000-0000-0000E5950000}"/>
    <cellStyle name="Currency [0] 14746" xfId="27892" hidden="1" xr:uid="{00000000-0005-0000-0000-0000E6950000}"/>
    <cellStyle name="Currency [0] 14746" xfId="57279" hidden="1" xr:uid="{00000000-0005-0000-0000-0000E7950000}"/>
    <cellStyle name="Currency [0] 14747" xfId="27920" hidden="1" xr:uid="{00000000-0005-0000-0000-0000E8950000}"/>
    <cellStyle name="Currency [0] 14747" xfId="57307" hidden="1" xr:uid="{00000000-0005-0000-0000-0000E9950000}"/>
    <cellStyle name="Currency [0] 14748" xfId="27880" hidden="1" xr:uid="{00000000-0005-0000-0000-0000EA950000}"/>
    <cellStyle name="Currency [0] 14748" xfId="57267" hidden="1" xr:uid="{00000000-0005-0000-0000-0000EB950000}"/>
    <cellStyle name="Currency [0] 14749" xfId="27909" hidden="1" xr:uid="{00000000-0005-0000-0000-0000EC950000}"/>
    <cellStyle name="Currency [0] 14749" xfId="57296" hidden="1" xr:uid="{00000000-0005-0000-0000-0000ED950000}"/>
    <cellStyle name="Currency [0] 1475" xfId="3921" hidden="1" xr:uid="{00000000-0005-0000-0000-0000EE950000}"/>
    <cellStyle name="Currency [0] 1475" xfId="33310" hidden="1" xr:uid="{00000000-0005-0000-0000-0000EF950000}"/>
    <cellStyle name="Currency [0] 14750" xfId="27906" hidden="1" xr:uid="{00000000-0005-0000-0000-0000F0950000}"/>
    <cellStyle name="Currency [0] 14750" xfId="57293" hidden="1" xr:uid="{00000000-0005-0000-0000-0000F1950000}"/>
    <cellStyle name="Currency [0] 14751" xfId="27959" hidden="1" xr:uid="{00000000-0005-0000-0000-0000F2950000}"/>
    <cellStyle name="Currency [0] 14751" xfId="57346" hidden="1" xr:uid="{00000000-0005-0000-0000-0000F3950000}"/>
    <cellStyle name="Currency [0] 14752" xfId="27787" hidden="1" xr:uid="{00000000-0005-0000-0000-0000F4950000}"/>
    <cellStyle name="Currency [0] 14752" xfId="57174" hidden="1" xr:uid="{00000000-0005-0000-0000-0000F5950000}"/>
    <cellStyle name="Currency [0] 14753" xfId="27946" hidden="1" xr:uid="{00000000-0005-0000-0000-0000F6950000}"/>
    <cellStyle name="Currency [0] 14753" xfId="57333" hidden="1" xr:uid="{00000000-0005-0000-0000-0000F7950000}"/>
    <cellStyle name="Currency [0] 14754" xfId="27963" hidden="1" xr:uid="{00000000-0005-0000-0000-0000F8950000}"/>
    <cellStyle name="Currency [0] 14754" xfId="57350" hidden="1" xr:uid="{00000000-0005-0000-0000-0000F9950000}"/>
    <cellStyle name="Currency [0] 14755" xfId="27965" hidden="1" xr:uid="{00000000-0005-0000-0000-0000FA950000}"/>
    <cellStyle name="Currency [0] 14755" xfId="57352" hidden="1" xr:uid="{00000000-0005-0000-0000-0000FB950000}"/>
    <cellStyle name="Currency [0] 14756" xfId="27846" hidden="1" xr:uid="{00000000-0005-0000-0000-0000FC950000}"/>
    <cellStyle name="Currency [0] 14756" xfId="57233" hidden="1" xr:uid="{00000000-0005-0000-0000-0000FD950000}"/>
    <cellStyle name="Currency [0] 14757" xfId="27882" hidden="1" xr:uid="{00000000-0005-0000-0000-0000FE950000}"/>
    <cellStyle name="Currency [0] 14757" xfId="57269" hidden="1" xr:uid="{00000000-0005-0000-0000-0000FF950000}"/>
    <cellStyle name="Currency [0] 14758" xfId="27951" hidden="1" xr:uid="{00000000-0005-0000-0000-000000960000}"/>
    <cellStyle name="Currency [0] 14758" xfId="57338" hidden="1" xr:uid="{00000000-0005-0000-0000-000001960000}"/>
    <cellStyle name="Currency [0] 14759" xfId="27939" hidden="1" xr:uid="{00000000-0005-0000-0000-000002960000}"/>
    <cellStyle name="Currency [0] 14759" xfId="57326" hidden="1" xr:uid="{00000000-0005-0000-0000-000003960000}"/>
    <cellStyle name="Currency [0] 1476" xfId="3985" hidden="1" xr:uid="{00000000-0005-0000-0000-000004960000}"/>
    <cellStyle name="Currency [0] 1476" xfId="33374" hidden="1" xr:uid="{00000000-0005-0000-0000-000005960000}"/>
    <cellStyle name="Currency [0] 14760" xfId="27956" hidden="1" xr:uid="{00000000-0005-0000-0000-000006960000}"/>
    <cellStyle name="Currency [0] 14760" xfId="57343" hidden="1" xr:uid="{00000000-0005-0000-0000-000007960000}"/>
    <cellStyle name="Currency [0] 14761" xfId="27967" hidden="1" xr:uid="{00000000-0005-0000-0000-000008960000}"/>
    <cellStyle name="Currency [0] 14761" xfId="57354" hidden="1" xr:uid="{00000000-0005-0000-0000-000009960000}"/>
    <cellStyle name="Currency [0] 14762" xfId="27815" hidden="1" xr:uid="{00000000-0005-0000-0000-00000A960000}"/>
    <cellStyle name="Currency [0] 14762" xfId="57202" hidden="1" xr:uid="{00000000-0005-0000-0000-00000B960000}"/>
    <cellStyle name="Currency [0] 14763" xfId="27879" hidden="1" xr:uid="{00000000-0005-0000-0000-00000C960000}"/>
    <cellStyle name="Currency [0] 14763" xfId="57266" hidden="1" xr:uid="{00000000-0005-0000-0000-00000D960000}"/>
    <cellStyle name="Currency [0] 14764" xfId="27971" hidden="1" xr:uid="{00000000-0005-0000-0000-00000E960000}"/>
    <cellStyle name="Currency [0] 14764" xfId="57358" hidden="1" xr:uid="{00000000-0005-0000-0000-00000F960000}"/>
    <cellStyle name="Currency [0] 14765" xfId="27973" hidden="1" xr:uid="{00000000-0005-0000-0000-000010960000}"/>
    <cellStyle name="Currency [0] 14765" xfId="57360" hidden="1" xr:uid="{00000000-0005-0000-0000-000011960000}"/>
    <cellStyle name="Currency [0] 14766" xfId="27928" hidden="1" xr:uid="{00000000-0005-0000-0000-000012960000}"/>
    <cellStyle name="Currency [0] 14766" xfId="57315" hidden="1" xr:uid="{00000000-0005-0000-0000-000013960000}"/>
    <cellStyle name="Currency [0] 14767" xfId="27940" hidden="1" xr:uid="{00000000-0005-0000-0000-000014960000}"/>
    <cellStyle name="Currency [0] 14767" xfId="57327" hidden="1" xr:uid="{00000000-0005-0000-0000-000015960000}"/>
    <cellStyle name="Currency [0] 14768" xfId="27968" hidden="1" xr:uid="{00000000-0005-0000-0000-000016960000}"/>
    <cellStyle name="Currency [0] 14768" xfId="57355" hidden="1" xr:uid="{00000000-0005-0000-0000-000017960000}"/>
    <cellStyle name="Currency [0] 14769" xfId="27941" hidden="1" xr:uid="{00000000-0005-0000-0000-000018960000}"/>
    <cellStyle name="Currency [0] 14769" xfId="57328" hidden="1" xr:uid="{00000000-0005-0000-0000-000019960000}"/>
    <cellStyle name="Currency [0] 1477" xfId="3964" hidden="1" xr:uid="{00000000-0005-0000-0000-00001A960000}"/>
    <cellStyle name="Currency [0] 1477" xfId="33353" hidden="1" xr:uid="{00000000-0005-0000-0000-00001B960000}"/>
    <cellStyle name="Currency [0] 14770" xfId="27974" hidden="1" xr:uid="{00000000-0005-0000-0000-00001C960000}"/>
    <cellStyle name="Currency [0] 14770" xfId="57361" hidden="1" xr:uid="{00000000-0005-0000-0000-00001D960000}"/>
    <cellStyle name="Currency [0] 14771" xfId="27976" hidden="1" xr:uid="{00000000-0005-0000-0000-00001E960000}"/>
    <cellStyle name="Currency [0] 14771" xfId="57363" hidden="1" xr:uid="{00000000-0005-0000-0000-00001F960000}"/>
    <cellStyle name="Currency [0] 14772" xfId="27969" hidden="1" xr:uid="{00000000-0005-0000-0000-000020960000}"/>
    <cellStyle name="Currency [0] 14772" xfId="57356" hidden="1" xr:uid="{00000000-0005-0000-0000-000021960000}"/>
    <cellStyle name="Currency [0] 14773" xfId="27915" hidden="1" xr:uid="{00000000-0005-0000-0000-000022960000}"/>
    <cellStyle name="Currency [0] 14773" xfId="57302" hidden="1" xr:uid="{00000000-0005-0000-0000-000023960000}"/>
    <cellStyle name="Currency [0] 14774" xfId="27978" hidden="1" xr:uid="{00000000-0005-0000-0000-000024960000}"/>
    <cellStyle name="Currency [0] 14774" xfId="57365" hidden="1" xr:uid="{00000000-0005-0000-0000-000025960000}"/>
    <cellStyle name="Currency [0] 14775" xfId="27980" hidden="1" xr:uid="{00000000-0005-0000-0000-000026960000}"/>
    <cellStyle name="Currency [0] 14775" xfId="57367" hidden="1" xr:uid="{00000000-0005-0000-0000-000027960000}"/>
    <cellStyle name="Currency [0] 14776" xfId="27342" hidden="1" xr:uid="{00000000-0005-0000-0000-000028960000}"/>
    <cellStyle name="Currency [0] 14776" xfId="56729" hidden="1" xr:uid="{00000000-0005-0000-0000-000029960000}"/>
    <cellStyle name="Currency [0] 14777" xfId="27283" hidden="1" xr:uid="{00000000-0005-0000-0000-00002A960000}"/>
    <cellStyle name="Currency [0] 14777" xfId="56670" hidden="1" xr:uid="{00000000-0005-0000-0000-00002B960000}"/>
    <cellStyle name="Currency [0] 14778" xfId="27986" hidden="1" xr:uid="{00000000-0005-0000-0000-00002C960000}"/>
    <cellStyle name="Currency [0] 14778" xfId="57373" hidden="1" xr:uid="{00000000-0005-0000-0000-00002D960000}"/>
    <cellStyle name="Currency [0] 14779" xfId="27992" hidden="1" xr:uid="{00000000-0005-0000-0000-00002E960000}"/>
    <cellStyle name="Currency [0] 14779" xfId="57379" hidden="1" xr:uid="{00000000-0005-0000-0000-00002F960000}"/>
    <cellStyle name="Currency [0] 1478" xfId="3971" hidden="1" xr:uid="{00000000-0005-0000-0000-000030960000}"/>
    <cellStyle name="Currency [0] 1478" xfId="33360" hidden="1" xr:uid="{00000000-0005-0000-0000-000031960000}"/>
    <cellStyle name="Currency [0] 14780" xfId="27994" hidden="1" xr:uid="{00000000-0005-0000-0000-000032960000}"/>
    <cellStyle name="Currency [0] 14780" xfId="57381" hidden="1" xr:uid="{00000000-0005-0000-0000-000033960000}"/>
    <cellStyle name="Currency [0] 14781" xfId="27273" hidden="1" xr:uid="{00000000-0005-0000-0000-000034960000}"/>
    <cellStyle name="Currency [0] 14781" xfId="56660" hidden="1" xr:uid="{00000000-0005-0000-0000-000035960000}"/>
    <cellStyle name="Currency [0] 14782" xfId="27988" hidden="1" xr:uid="{00000000-0005-0000-0000-000036960000}"/>
    <cellStyle name="Currency [0] 14782" xfId="57375" hidden="1" xr:uid="{00000000-0005-0000-0000-000037960000}"/>
    <cellStyle name="Currency [0] 14783" xfId="27996" hidden="1" xr:uid="{00000000-0005-0000-0000-000038960000}"/>
    <cellStyle name="Currency [0] 14783" xfId="57383" hidden="1" xr:uid="{00000000-0005-0000-0000-000039960000}"/>
    <cellStyle name="Currency [0] 14784" xfId="27998" hidden="1" xr:uid="{00000000-0005-0000-0000-00003A960000}"/>
    <cellStyle name="Currency [0] 14784" xfId="57385" hidden="1" xr:uid="{00000000-0005-0000-0000-00003B960000}"/>
    <cellStyle name="Currency [0] 14785" xfId="27987" hidden="1" xr:uid="{00000000-0005-0000-0000-00003C960000}"/>
    <cellStyle name="Currency [0] 14785" xfId="57374" hidden="1" xr:uid="{00000000-0005-0000-0000-00003D960000}"/>
    <cellStyle name="Currency [0] 14786" xfId="27318" hidden="1" xr:uid="{00000000-0005-0000-0000-00003E960000}"/>
    <cellStyle name="Currency [0] 14786" xfId="56705" hidden="1" xr:uid="{00000000-0005-0000-0000-00003F960000}"/>
    <cellStyle name="Currency [0] 14787" xfId="28009" hidden="1" xr:uid="{00000000-0005-0000-0000-000040960000}"/>
    <cellStyle name="Currency [0] 14787" xfId="57396" hidden="1" xr:uid="{00000000-0005-0000-0000-000041960000}"/>
    <cellStyle name="Currency [0] 14788" xfId="28018" hidden="1" xr:uid="{00000000-0005-0000-0000-000042960000}"/>
    <cellStyle name="Currency [0] 14788" xfId="57405" hidden="1" xr:uid="{00000000-0005-0000-0000-000043960000}"/>
    <cellStyle name="Currency [0] 14789" xfId="28029" hidden="1" xr:uid="{00000000-0005-0000-0000-000044960000}"/>
    <cellStyle name="Currency [0] 14789" xfId="57416" hidden="1" xr:uid="{00000000-0005-0000-0000-000045960000}"/>
    <cellStyle name="Currency [0] 1479" xfId="3986" hidden="1" xr:uid="{00000000-0005-0000-0000-000046960000}"/>
    <cellStyle name="Currency [0] 1479" xfId="33375" hidden="1" xr:uid="{00000000-0005-0000-0000-000047960000}"/>
    <cellStyle name="Currency [0] 14790" xfId="28035" hidden="1" xr:uid="{00000000-0005-0000-0000-000048960000}"/>
    <cellStyle name="Currency [0] 14790" xfId="57422" hidden="1" xr:uid="{00000000-0005-0000-0000-000049960000}"/>
    <cellStyle name="Currency [0] 14791" xfId="28007" hidden="1" xr:uid="{00000000-0005-0000-0000-00004A960000}"/>
    <cellStyle name="Currency [0] 14791" xfId="57394" hidden="1" xr:uid="{00000000-0005-0000-0000-00004B960000}"/>
    <cellStyle name="Currency [0] 14792" xfId="28025" hidden="1" xr:uid="{00000000-0005-0000-0000-00004C960000}"/>
    <cellStyle name="Currency [0] 14792" xfId="57412" hidden="1" xr:uid="{00000000-0005-0000-0000-00004D960000}"/>
    <cellStyle name="Currency [0] 14793" xfId="28047" hidden="1" xr:uid="{00000000-0005-0000-0000-00004E960000}"/>
    <cellStyle name="Currency [0] 14793" xfId="57434" hidden="1" xr:uid="{00000000-0005-0000-0000-00004F960000}"/>
    <cellStyle name="Currency [0] 14794" xfId="28049" hidden="1" xr:uid="{00000000-0005-0000-0000-000050960000}"/>
    <cellStyle name="Currency [0] 14794" xfId="57436" hidden="1" xr:uid="{00000000-0005-0000-0000-000051960000}"/>
    <cellStyle name="Currency [0] 14795" xfId="27983" hidden="1" xr:uid="{00000000-0005-0000-0000-000052960000}"/>
    <cellStyle name="Currency [0] 14795" xfId="57370" hidden="1" xr:uid="{00000000-0005-0000-0000-000053960000}"/>
    <cellStyle name="Currency [0] 14796" xfId="27272" hidden="1" xr:uid="{00000000-0005-0000-0000-000054960000}"/>
    <cellStyle name="Currency [0] 14796" xfId="56659" hidden="1" xr:uid="{00000000-0005-0000-0000-000055960000}"/>
    <cellStyle name="Currency [0] 14797" xfId="28021" hidden="1" xr:uid="{00000000-0005-0000-0000-000056960000}"/>
    <cellStyle name="Currency [0] 14797" xfId="57408" hidden="1" xr:uid="{00000000-0005-0000-0000-000057960000}"/>
    <cellStyle name="Currency [0] 14798" xfId="27251" hidden="1" xr:uid="{00000000-0005-0000-0000-000058960000}"/>
    <cellStyle name="Currency [0] 14798" xfId="56638" hidden="1" xr:uid="{00000000-0005-0000-0000-000059960000}"/>
    <cellStyle name="Currency [0] 14799" xfId="28010" hidden="1" xr:uid="{00000000-0005-0000-0000-00005A960000}"/>
    <cellStyle name="Currency [0] 14799" xfId="57397" hidden="1" xr:uid="{00000000-0005-0000-0000-00005B960000}"/>
    <cellStyle name="Currency [0] 148" xfId="2587" hidden="1" xr:uid="{00000000-0005-0000-0000-00005C960000}"/>
    <cellStyle name="Currency [0] 148" xfId="31976" hidden="1" xr:uid="{00000000-0005-0000-0000-00005D960000}"/>
    <cellStyle name="Currency [0] 1480" xfId="3987" hidden="1" xr:uid="{00000000-0005-0000-0000-00005E960000}"/>
    <cellStyle name="Currency [0] 1480" xfId="33376" hidden="1" xr:uid="{00000000-0005-0000-0000-00005F960000}"/>
    <cellStyle name="Currency [0] 14800" xfId="28054" hidden="1" xr:uid="{00000000-0005-0000-0000-000060960000}"/>
    <cellStyle name="Currency [0] 14800" xfId="57441" hidden="1" xr:uid="{00000000-0005-0000-0000-000061960000}"/>
    <cellStyle name="Currency [0] 14801" xfId="28022" hidden="1" xr:uid="{00000000-0005-0000-0000-000062960000}"/>
    <cellStyle name="Currency [0] 14801" xfId="57409" hidden="1" xr:uid="{00000000-0005-0000-0000-000063960000}"/>
    <cellStyle name="Currency [0] 14802" xfId="28030" hidden="1" xr:uid="{00000000-0005-0000-0000-000064960000}"/>
    <cellStyle name="Currency [0] 14802" xfId="57417" hidden="1" xr:uid="{00000000-0005-0000-0000-000065960000}"/>
    <cellStyle name="Currency [0] 14803" xfId="28066" hidden="1" xr:uid="{00000000-0005-0000-0000-000066960000}"/>
    <cellStyle name="Currency [0] 14803" xfId="57453" hidden="1" xr:uid="{00000000-0005-0000-0000-000067960000}"/>
    <cellStyle name="Currency [0] 14804" xfId="28068" hidden="1" xr:uid="{00000000-0005-0000-0000-000068960000}"/>
    <cellStyle name="Currency [0] 14804" xfId="57455" hidden="1" xr:uid="{00000000-0005-0000-0000-000069960000}"/>
    <cellStyle name="Currency [0] 14805" xfId="28024" hidden="1" xr:uid="{00000000-0005-0000-0000-00006A960000}"/>
    <cellStyle name="Currency [0] 14805" xfId="57411" hidden="1" xr:uid="{00000000-0005-0000-0000-00006B960000}"/>
    <cellStyle name="Currency [0] 14806" xfId="28037" hidden="1" xr:uid="{00000000-0005-0000-0000-00006C960000}"/>
    <cellStyle name="Currency [0] 14806" xfId="57424" hidden="1" xr:uid="{00000000-0005-0000-0000-00006D960000}"/>
    <cellStyle name="Currency [0] 14807" xfId="28042" hidden="1" xr:uid="{00000000-0005-0000-0000-00006E960000}"/>
    <cellStyle name="Currency [0] 14807" xfId="57429" hidden="1" xr:uid="{00000000-0005-0000-0000-00006F960000}"/>
    <cellStyle name="Currency [0] 14808" xfId="28036" hidden="1" xr:uid="{00000000-0005-0000-0000-000070960000}"/>
    <cellStyle name="Currency [0] 14808" xfId="57423" hidden="1" xr:uid="{00000000-0005-0000-0000-000071960000}"/>
    <cellStyle name="Currency [0] 14809" xfId="28084" hidden="1" xr:uid="{00000000-0005-0000-0000-000072960000}"/>
    <cellStyle name="Currency [0] 14809" xfId="57471" hidden="1" xr:uid="{00000000-0005-0000-0000-000073960000}"/>
    <cellStyle name="Currency [0] 1481" xfId="3962" hidden="1" xr:uid="{00000000-0005-0000-0000-000074960000}"/>
    <cellStyle name="Currency [0] 1481" xfId="33351" hidden="1" xr:uid="{00000000-0005-0000-0000-000075960000}"/>
    <cellStyle name="Currency [0] 14810" xfId="28092" hidden="1" xr:uid="{00000000-0005-0000-0000-000076960000}"/>
    <cellStyle name="Currency [0] 14810" xfId="57479" hidden="1" xr:uid="{00000000-0005-0000-0000-000077960000}"/>
    <cellStyle name="Currency [0] 14811" xfId="28020" hidden="1" xr:uid="{00000000-0005-0000-0000-000078960000}"/>
    <cellStyle name="Currency [0] 14811" xfId="57407" hidden="1" xr:uid="{00000000-0005-0000-0000-000079960000}"/>
    <cellStyle name="Currency [0] 14812" xfId="28078" hidden="1" xr:uid="{00000000-0005-0000-0000-00007A960000}"/>
    <cellStyle name="Currency [0] 14812" xfId="57465" hidden="1" xr:uid="{00000000-0005-0000-0000-00007B960000}"/>
    <cellStyle name="Currency [0] 14813" xfId="28101" hidden="1" xr:uid="{00000000-0005-0000-0000-00007C960000}"/>
    <cellStyle name="Currency [0] 14813" xfId="57488" hidden="1" xr:uid="{00000000-0005-0000-0000-00007D960000}"/>
    <cellStyle name="Currency [0] 14814" xfId="28103" hidden="1" xr:uid="{00000000-0005-0000-0000-00007E960000}"/>
    <cellStyle name="Currency [0] 14814" xfId="57490" hidden="1" xr:uid="{00000000-0005-0000-0000-00007F960000}"/>
    <cellStyle name="Currency [0] 14815" xfId="28003" hidden="1" xr:uid="{00000000-0005-0000-0000-000080960000}"/>
    <cellStyle name="Currency [0] 14815" xfId="57390" hidden="1" xr:uid="{00000000-0005-0000-0000-000081960000}"/>
    <cellStyle name="Currency [0] 14816" xfId="28013" hidden="1" xr:uid="{00000000-0005-0000-0000-000082960000}"/>
    <cellStyle name="Currency [0] 14816" xfId="57400" hidden="1" xr:uid="{00000000-0005-0000-0000-000083960000}"/>
    <cellStyle name="Currency [0] 14817" xfId="28075" hidden="1" xr:uid="{00000000-0005-0000-0000-000084960000}"/>
    <cellStyle name="Currency [0] 14817" xfId="57462" hidden="1" xr:uid="{00000000-0005-0000-0000-000085960000}"/>
    <cellStyle name="Currency [0] 14818" xfId="28040" hidden="1" xr:uid="{00000000-0005-0000-0000-000086960000}"/>
    <cellStyle name="Currency [0] 14818" xfId="57427" hidden="1" xr:uid="{00000000-0005-0000-0000-000087960000}"/>
    <cellStyle name="Currency [0] 14819" xfId="27990" hidden="1" xr:uid="{00000000-0005-0000-0000-000088960000}"/>
    <cellStyle name="Currency [0] 14819" xfId="57377" hidden="1" xr:uid="{00000000-0005-0000-0000-000089960000}"/>
    <cellStyle name="Currency [0] 1482" xfId="3961" hidden="1" xr:uid="{00000000-0005-0000-0000-00008A960000}"/>
    <cellStyle name="Currency [0] 1482" xfId="33350" hidden="1" xr:uid="{00000000-0005-0000-0000-00008B960000}"/>
    <cellStyle name="Currency [0] 14820" xfId="28111" hidden="1" xr:uid="{00000000-0005-0000-0000-00008C960000}"/>
    <cellStyle name="Currency [0] 14820" xfId="57498" hidden="1" xr:uid="{00000000-0005-0000-0000-00008D960000}"/>
    <cellStyle name="Currency [0] 14821" xfId="28076" hidden="1" xr:uid="{00000000-0005-0000-0000-00008E960000}"/>
    <cellStyle name="Currency [0] 14821" xfId="57463" hidden="1" xr:uid="{00000000-0005-0000-0000-00008F960000}"/>
    <cellStyle name="Currency [0] 14822" xfId="28087" hidden="1" xr:uid="{00000000-0005-0000-0000-000090960000}"/>
    <cellStyle name="Currency [0] 14822" xfId="57474" hidden="1" xr:uid="{00000000-0005-0000-0000-000091960000}"/>
    <cellStyle name="Currency [0] 14823" xfId="28119" hidden="1" xr:uid="{00000000-0005-0000-0000-000092960000}"/>
    <cellStyle name="Currency [0] 14823" xfId="57506" hidden="1" xr:uid="{00000000-0005-0000-0000-000093960000}"/>
    <cellStyle name="Currency [0] 14824" xfId="28121" hidden="1" xr:uid="{00000000-0005-0000-0000-000094960000}"/>
    <cellStyle name="Currency [0] 14824" xfId="57508" hidden="1" xr:uid="{00000000-0005-0000-0000-000095960000}"/>
    <cellStyle name="Currency [0] 14825" xfId="28073" hidden="1" xr:uid="{00000000-0005-0000-0000-000096960000}"/>
    <cellStyle name="Currency [0] 14825" xfId="57460" hidden="1" xr:uid="{00000000-0005-0000-0000-000097960000}"/>
    <cellStyle name="Currency [0] 14826" xfId="28072" hidden="1" xr:uid="{00000000-0005-0000-0000-000098960000}"/>
    <cellStyle name="Currency [0] 14826" xfId="57459" hidden="1" xr:uid="{00000000-0005-0000-0000-000099960000}"/>
    <cellStyle name="Currency [0] 14827" xfId="28062" hidden="1" xr:uid="{00000000-0005-0000-0000-00009A960000}"/>
    <cellStyle name="Currency [0] 14827" xfId="57449" hidden="1" xr:uid="{00000000-0005-0000-0000-00009B960000}"/>
    <cellStyle name="Currency [0] 14828" xfId="28058" hidden="1" xr:uid="{00000000-0005-0000-0000-00009C960000}"/>
    <cellStyle name="Currency [0] 14828" xfId="57445" hidden="1" xr:uid="{00000000-0005-0000-0000-00009D960000}"/>
    <cellStyle name="Currency [0] 14829" xfId="28060" hidden="1" xr:uid="{00000000-0005-0000-0000-00009E960000}"/>
    <cellStyle name="Currency [0] 14829" xfId="57447" hidden="1" xr:uid="{00000000-0005-0000-0000-00009F960000}"/>
    <cellStyle name="Currency [0] 1483" xfId="3956" hidden="1" xr:uid="{00000000-0005-0000-0000-0000A0960000}"/>
    <cellStyle name="Currency [0] 1483" xfId="33345" hidden="1" xr:uid="{00000000-0005-0000-0000-0000A1960000}"/>
    <cellStyle name="Currency [0] 14830" xfId="28128" hidden="1" xr:uid="{00000000-0005-0000-0000-0000A2960000}"/>
    <cellStyle name="Currency [0] 14830" xfId="57515" hidden="1" xr:uid="{00000000-0005-0000-0000-0000A3960000}"/>
    <cellStyle name="Currency [0] 14831" xfId="27287" hidden="1" xr:uid="{00000000-0005-0000-0000-0000A4960000}"/>
    <cellStyle name="Currency [0] 14831" xfId="56674" hidden="1" xr:uid="{00000000-0005-0000-0000-0000A5960000}"/>
    <cellStyle name="Currency [0] 14832" xfId="28106" hidden="1" xr:uid="{00000000-0005-0000-0000-0000A6960000}"/>
    <cellStyle name="Currency [0] 14832" xfId="57493" hidden="1" xr:uid="{00000000-0005-0000-0000-0000A7960000}"/>
    <cellStyle name="Currency [0] 14833" xfId="28134" hidden="1" xr:uid="{00000000-0005-0000-0000-0000A8960000}"/>
    <cellStyle name="Currency [0] 14833" xfId="57521" hidden="1" xr:uid="{00000000-0005-0000-0000-0000A9960000}"/>
    <cellStyle name="Currency [0] 14834" xfId="28136" hidden="1" xr:uid="{00000000-0005-0000-0000-0000AA960000}"/>
    <cellStyle name="Currency [0] 14834" xfId="57523" hidden="1" xr:uid="{00000000-0005-0000-0000-0000AB960000}"/>
    <cellStyle name="Currency [0] 14835" xfId="28011" hidden="1" xr:uid="{00000000-0005-0000-0000-0000AC960000}"/>
    <cellStyle name="Currency [0] 14835" xfId="57398" hidden="1" xr:uid="{00000000-0005-0000-0000-0000AD960000}"/>
    <cellStyle name="Currency [0] 14836" xfId="28085" hidden="1" xr:uid="{00000000-0005-0000-0000-0000AE960000}"/>
    <cellStyle name="Currency [0] 14836" xfId="57472" hidden="1" xr:uid="{00000000-0005-0000-0000-0000AF960000}"/>
    <cellStyle name="Currency [0] 14837" xfId="28041" hidden="1" xr:uid="{00000000-0005-0000-0000-0000B0960000}"/>
    <cellStyle name="Currency [0] 14837" xfId="57428" hidden="1" xr:uid="{00000000-0005-0000-0000-0000B1960000}"/>
    <cellStyle name="Currency [0] 14838" xfId="28077" hidden="1" xr:uid="{00000000-0005-0000-0000-0000B2960000}"/>
    <cellStyle name="Currency [0] 14838" xfId="57464" hidden="1" xr:uid="{00000000-0005-0000-0000-0000B3960000}"/>
    <cellStyle name="Currency [0] 14839" xfId="28081" hidden="1" xr:uid="{00000000-0005-0000-0000-0000B4960000}"/>
    <cellStyle name="Currency [0] 14839" xfId="57468" hidden="1" xr:uid="{00000000-0005-0000-0000-0000B5960000}"/>
    <cellStyle name="Currency [0] 1484" xfId="3954" hidden="1" xr:uid="{00000000-0005-0000-0000-0000B6960000}"/>
    <cellStyle name="Currency [0] 1484" xfId="33343" hidden="1" xr:uid="{00000000-0005-0000-0000-0000B7960000}"/>
    <cellStyle name="Currency [0] 14840" xfId="28142" hidden="1" xr:uid="{00000000-0005-0000-0000-0000B8960000}"/>
    <cellStyle name="Currency [0] 14840" xfId="57529" hidden="1" xr:uid="{00000000-0005-0000-0000-0000B9960000}"/>
    <cellStyle name="Currency [0] 14841" xfId="27300" hidden="1" xr:uid="{00000000-0005-0000-0000-0000BA960000}"/>
    <cellStyle name="Currency [0] 14841" xfId="56687" hidden="1" xr:uid="{00000000-0005-0000-0000-0000BB960000}"/>
    <cellStyle name="Currency [0] 14842" xfId="28124" hidden="1" xr:uid="{00000000-0005-0000-0000-0000BC960000}"/>
    <cellStyle name="Currency [0] 14842" xfId="57511" hidden="1" xr:uid="{00000000-0005-0000-0000-0000BD960000}"/>
    <cellStyle name="Currency [0] 14843" xfId="28147" hidden="1" xr:uid="{00000000-0005-0000-0000-0000BE960000}"/>
    <cellStyle name="Currency [0] 14843" xfId="57534" hidden="1" xr:uid="{00000000-0005-0000-0000-0000BF960000}"/>
    <cellStyle name="Currency [0] 14844" xfId="28149" hidden="1" xr:uid="{00000000-0005-0000-0000-0000C0960000}"/>
    <cellStyle name="Currency [0] 14844" xfId="57536" hidden="1" xr:uid="{00000000-0005-0000-0000-0000C1960000}"/>
    <cellStyle name="Currency [0] 14845" xfId="28005" hidden="1" xr:uid="{00000000-0005-0000-0000-0000C2960000}"/>
    <cellStyle name="Currency [0] 14845" xfId="57392" hidden="1" xr:uid="{00000000-0005-0000-0000-0000C3960000}"/>
    <cellStyle name="Currency [0] 14846" xfId="28104" hidden="1" xr:uid="{00000000-0005-0000-0000-0000C4960000}"/>
    <cellStyle name="Currency [0] 14846" xfId="57491" hidden="1" xr:uid="{00000000-0005-0000-0000-0000C5960000}"/>
    <cellStyle name="Currency [0] 14847" xfId="28071" hidden="1" xr:uid="{00000000-0005-0000-0000-0000C6960000}"/>
    <cellStyle name="Currency [0] 14847" xfId="57458" hidden="1" xr:uid="{00000000-0005-0000-0000-0000C7960000}"/>
    <cellStyle name="Currency [0] 14848" xfId="28089" hidden="1" xr:uid="{00000000-0005-0000-0000-0000C8960000}"/>
    <cellStyle name="Currency [0] 14848" xfId="57476" hidden="1" xr:uid="{00000000-0005-0000-0000-0000C9960000}"/>
    <cellStyle name="Currency [0] 14849" xfId="28086" hidden="1" xr:uid="{00000000-0005-0000-0000-0000CA960000}"/>
    <cellStyle name="Currency [0] 14849" xfId="57473" hidden="1" xr:uid="{00000000-0005-0000-0000-0000CB960000}"/>
    <cellStyle name="Currency [0] 1485" xfId="3955" hidden="1" xr:uid="{00000000-0005-0000-0000-0000CC960000}"/>
    <cellStyle name="Currency [0] 1485" xfId="33344" hidden="1" xr:uid="{00000000-0005-0000-0000-0000CD960000}"/>
    <cellStyle name="Currency [0] 14850" xfId="28153" hidden="1" xr:uid="{00000000-0005-0000-0000-0000CE960000}"/>
    <cellStyle name="Currency [0] 14850" xfId="57540" hidden="1" xr:uid="{00000000-0005-0000-0000-0000CF960000}"/>
    <cellStyle name="Currency [0] 14851" xfId="28038" hidden="1" xr:uid="{00000000-0005-0000-0000-0000D0960000}"/>
    <cellStyle name="Currency [0] 14851" xfId="57425" hidden="1" xr:uid="{00000000-0005-0000-0000-0000D1960000}"/>
    <cellStyle name="Currency [0] 14852" xfId="28138" hidden="1" xr:uid="{00000000-0005-0000-0000-0000D2960000}"/>
    <cellStyle name="Currency [0] 14852" xfId="57525" hidden="1" xr:uid="{00000000-0005-0000-0000-0000D3960000}"/>
    <cellStyle name="Currency [0] 14853" xfId="28160" hidden="1" xr:uid="{00000000-0005-0000-0000-0000D4960000}"/>
    <cellStyle name="Currency [0] 14853" xfId="57547" hidden="1" xr:uid="{00000000-0005-0000-0000-0000D5960000}"/>
    <cellStyle name="Currency [0] 14854" xfId="28162" hidden="1" xr:uid="{00000000-0005-0000-0000-0000D6960000}"/>
    <cellStyle name="Currency [0] 14854" xfId="57549" hidden="1" xr:uid="{00000000-0005-0000-0000-0000D7960000}"/>
    <cellStyle name="Currency [0] 14855" xfId="28090" hidden="1" xr:uid="{00000000-0005-0000-0000-0000D8960000}"/>
    <cellStyle name="Currency [0] 14855" xfId="57477" hidden="1" xr:uid="{00000000-0005-0000-0000-0000D9960000}"/>
    <cellStyle name="Currency [0] 14856" xfId="28122" hidden="1" xr:uid="{00000000-0005-0000-0000-0000DA960000}"/>
    <cellStyle name="Currency [0] 14856" xfId="57509" hidden="1" xr:uid="{00000000-0005-0000-0000-0000DB960000}"/>
    <cellStyle name="Currency [0] 14857" xfId="27252" hidden="1" xr:uid="{00000000-0005-0000-0000-0000DC960000}"/>
    <cellStyle name="Currency [0] 14857" xfId="56639" hidden="1" xr:uid="{00000000-0005-0000-0000-0000DD960000}"/>
    <cellStyle name="Currency [0] 14858" xfId="28108" hidden="1" xr:uid="{00000000-0005-0000-0000-0000DE960000}"/>
    <cellStyle name="Currency [0] 14858" xfId="57495" hidden="1" xr:uid="{00000000-0005-0000-0000-0000DF960000}"/>
    <cellStyle name="Currency [0] 14859" xfId="28105" hidden="1" xr:uid="{00000000-0005-0000-0000-0000E0960000}"/>
    <cellStyle name="Currency [0] 14859" xfId="57492" hidden="1" xr:uid="{00000000-0005-0000-0000-0000E1960000}"/>
    <cellStyle name="Currency [0] 1486" xfId="3992" hidden="1" xr:uid="{00000000-0005-0000-0000-0000E2960000}"/>
    <cellStyle name="Currency [0] 1486" xfId="33381" hidden="1" xr:uid="{00000000-0005-0000-0000-0000E3960000}"/>
    <cellStyle name="Currency [0] 14860" xfId="28166" hidden="1" xr:uid="{00000000-0005-0000-0000-0000E4960000}"/>
    <cellStyle name="Currency [0] 14860" xfId="57553" hidden="1" xr:uid="{00000000-0005-0000-0000-0000E5960000}"/>
    <cellStyle name="Currency [0] 14861" xfId="28001" hidden="1" xr:uid="{00000000-0005-0000-0000-0000E6960000}"/>
    <cellStyle name="Currency [0] 14861" xfId="57388" hidden="1" xr:uid="{00000000-0005-0000-0000-0000E7960000}"/>
    <cellStyle name="Currency [0] 14862" xfId="28150" hidden="1" xr:uid="{00000000-0005-0000-0000-0000E8960000}"/>
    <cellStyle name="Currency [0] 14862" xfId="57537" hidden="1" xr:uid="{00000000-0005-0000-0000-0000E9960000}"/>
    <cellStyle name="Currency [0] 14863" xfId="28170" hidden="1" xr:uid="{00000000-0005-0000-0000-0000EA960000}"/>
    <cellStyle name="Currency [0] 14863" xfId="57557" hidden="1" xr:uid="{00000000-0005-0000-0000-0000EB960000}"/>
    <cellStyle name="Currency [0] 14864" xfId="28172" hidden="1" xr:uid="{00000000-0005-0000-0000-0000EC960000}"/>
    <cellStyle name="Currency [0] 14864" xfId="57559" hidden="1" xr:uid="{00000000-0005-0000-0000-0000ED960000}"/>
    <cellStyle name="Currency [0] 14865" xfId="28109" hidden="1" xr:uid="{00000000-0005-0000-0000-0000EE960000}"/>
    <cellStyle name="Currency [0] 14865" xfId="57496" hidden="1" xr:uid="{00000000-0005-0000-0000-0000EF960000}"/>
    <cellStyle name="Currency [0] 14866" xfId="28137" hidden="1" xr:uid="{00000000-0005-0000-0000-0000F0960000}"/>
    <cellStyle name="Currency [0] 14866" xfId="57524" hidden="1" xr:uid="{00000000-0005-0000-0000-0000F1960000}"/>
    <cellStyle name="Currency [0] 14867" xfId="28097" hidden="1" xr:uid="{00000000-0005-0000-0000-0000F2960000}"/>
    <cellStyle name="Currency [0] 14867" xfId="57484" hidden="1" xr:uid="{00000000-0005-0000-0000-0000F3960000}"/>
    <cellStyle name="Currency [0] 14868" xfId="28126" hidden="1" xr:uid="{00000000-0005-0000-0000-0000F4960000}"/>
    <cellStyle name="Currency [0] 14868" xfId="57513" hidden="1" xr:uid="{00000000-0005-0000-0000-0000F5960000}"/>
    <cellStyle name="Currency [0] 14869" xfId="28123" hidden="1" xr:uid="{00000000-0005-0000-0000-0000F6960000}"/>
    <cellStyle name="Currency [0] 14869" xfId="57510" hidden="1" xr:uid="{00000000-0005-0000-0000-0000F7960000}"/>
    <cellStyle name="Currency [0] 1487" xfId="3777" hidden="1" xr:uid="{00000000-0005-0000-0000-0000F8960000}"/>
    <cellStyle name="Currency [0] 1487" xfId="33166" hidden="1" xr:uid="{00000000-0005-0000-0000-0000F9960000}"/>
    <cellStyle name="Currency [0] 14870" xfId="28176" hidden="1" xr:uid="{00000000-0005-0000-0000-0000FA960000}"/>
    <cellStyle name="Currency [0] 14870" xfId="57563" hidden="1" xr:uid="{00000000-0005-0000-0000-0000FB960000}"/>
    <cellStyle name="Currency [0] 14871" xfId="28004" hidden="1" xr:uid="{00000000-0005-0000-0000-0000FC960000}"/>
    <cellStyle name="Currency [0] 14871" xfId="57391" hidden="1" xr:uid="{00000000-0005-0000-0000-0000FD960000}"/>
    <cellStyle name="Currency [0] 14872" xfId="28163" hidden="1" xr:uid="{00000000-0005-0000-0000-0000FE960000}"/>
    <cellStyle name="Currency [0] 14872" xfId="57550" hidden="1" xr:uid="{00000000-0005-0000-0000-0000FF960000}"/>
    <cellStyle name="Currency [0] 14873" xfId="28180" hidden="1" xr:uid="{00000000-0005-0000-0000-000000970000}"/>
    <cellStyle name="Currency [0] 14873" xfId="57567" hidden="1" xr:uid="{00000000-0005-0000-0000-000001970000}"/>
    <cellStyle name="Currency [0] 14874" xfId="28182" hidden="1" xr:uid="{00000000-0005-0000-0000-000002970000}"/>
    <cellStyle name="Currency [0] 14874" xfId="57569" hidden="1" xr:uid="{00000000-0005-0000-0000-000003970000}"/>
    <cellStyle name="Currency [0] 14875" xfId="28063" hidden="1" xr:uid="{00000000-0005-0000-0000-000004970000}"/>
    <cellStyle name="Currency [0] 14875" xfId="57450" hidden="1" xr:uid="{00000000-0005-0000-0000-000005970000}"/>
    <cellStyle name="Currency [0] 14876" xfId="28099" hidden="1" xr:uid="{00000000-0005-0000-0000-000006970000}"/>
    <cellStyle name="Currency [0] 14876" xfId="57486" hidden="1" xr:uid="{00000000-0005-0000-0000-000007970000}"/>
    <cellStyle name="Currency [0] 14877" xfId="28168" hidden="1" xr:uid="{00000000-0005-0000-0000-000008970000}"/>
    <cellStyle name="Currency [0] 14877" xfId="57555" hidden="1" xr:uid="{00000000-0005-0000-0000-000009970000}"/>
    <cellStyle name="Currency [0] 14878" xfId="28156" hidden="1" xr:uid="{00000000-0005-0000-0000-00000A970000}"/>
    <cellStyle name="Currency [0] 14878" xfId="57543" hidden="1" xr:uid="{00000000-0005-0000-0000-00000B970000}"/>
    <cellStyle name="Currency [0] 14879" xfId="28173" hidden="1" xr:uid="{00000000-0005-0000-0000-00000C970000}"/>
    <cellStyle name="Currency [0] 14879" xfId="57560" hidden="1" xr:uid="{00000000-0005-0000-0000-00000D970000}"/>
    <cellStyle name="Currency [0] 1488" xfId="3982" hidden="1" xr:uid="{00000000-0005-0000-0000-00000E970000}"/>
    <cellStyle name="Currency [0] 1488" xfId="33371" hidden="1" xr:uid="{00000000-0005-0000-0000-00000F970000}"/>
    <cellStyle name="Currency [0] 14880" xfId="28184" hidden="1" xr:uid="{00000000-0005-0000-0000-000010970000}"/>
    <cellStyle name="Currency [0] 14880" xfId="57571" hidden="1" xr:uid="{00000000-0005-0000-0000-000011970000}"/>
    <cellStyle name="Currency [0] 14881" xfId="28032" hidden="1" xr:uid="{00000000-0005-0000-0000-000012970000}"/>
    <cellStyle name="Currency [0] 14881" xfId="57419" hidden="1" xr:uid="{00000000-0005-0000-0000-000013970000}"/>
    <cellStyle name="Currency [0] 14882" xfId="28096" hidden="1" xr:uid="{00000000-0005-0000-0000-000014970000}"/>
    <cellStyle name="Currency [0] 14882" xfId="57483" hidden="1" xr:uid="{00000000-0005-0000-0000-000015970000}"/>
    <cellStyle name="Currency [0] 14883" xfId="28188" hidden="1" xr:uid="{00000000-0005-0000-0000-000016970000}"/>
    <cellStyle name="Currency [0] 14883" xfId="57575" hidden="1" xr:uid="{00000000-0005-0000-0000-000017970000}"/>
    <cellStyle name="Currency [0] 14884" xfId="28190" hidden="1" xr:uid="{00000000-0005-0000-0000-000018970000}"/>
    <cellStyle name="Currency [0] 14884" xfId="57577" hidden="1" xr:uid="{00000000-0005-0000-0000-000019970000}"/>
    <cellStyle name="Currency [0] 14885" xfId="28145" hidden="1" xr:uid="{00000000-0005-0000-0000-00001A970000}"/>
    <cellStyle name="Currency [0] 14885" xfId="57532" hidden="1" xr:uid="{00000000-0005-0000-0000-00001B970000}"/>
    <cellStyle name="Currency [0] 14886" xfId="28157" hidden="1" xr:uid="{00000000-0005-0000-0000-00001C970000}"/>
    <cellStyle name="Currency [0] 14886" xfId="57544" hidden="1" xr:uid="{00000000-0005-0000-0000-00001D970000}"/>
    <cellStyle name="Currency [0] 14887" xfId="28185" hidden="1" xr:uid="{00000000-0005-0000-0000-00001E970000}"/>
    <cellStyle name="Currency [0] 14887" xfId="57572" hidden="1" xr:uid="{00000000-0005-0000-0000-00001F970000}"/>
    <cellStyle name="Currency [0] 14888" xfId="28158" hidden="1" xr:uid="{00000000-0005-0000-0000-000020970000}"/>
    <cellStyle name="Currency [0] 14888" xfId="57545" hidden="1" xr:uid="{00000000-0005-0000-0000-000021970000}"/>
    <cellStyle name="Currency [0] 14889" xfId="28191" hidden="1" xr:uid="{00000000-0005-0000-0000-000022970000}"/>
    <cellStyle name="Currency [0] 14889" xfId="57578" hidden="1" xr:uid="{00000000-0005-0000-0000-000023970000}"/>
    <cellStyle name="Currency [0] 1489" xfId="3994" hidden="1" xr:uid="{00000000-0005-0000-0000-000024970000}"/>
    <cellStyle name="Currency [0] 1489" xfId="33383" hidden="1" xr:uid="{00000000-0005-0000-0000-000025970000}"/>
    <cellStyle name="Currency [0] 14890" xfId="28193" hidden="1" xr:uid="{00000000-0005-0000-0000-000026970000}"/>
    <cellStyle name="Currency [0] 14890" xfId="57580" hidden="1" xr:uid="{00000000-0005-0000-0000-000027970000}"/>
    <cellStyle name="Currency [0] 14891" xfId="28186" hidden="1" xr:uid="{00000000-0005-0000-0000-000028970000}"/>
    <cellStyle name="Currency [0] 14891" xfId="57573" hidden="1" xr:uid="{00000000-0005-0000-0000-000029970000}"/>
    <cellStyle name="Currency [0] 14892" xfId="28132" hidden="1" xr:uid="{00000000-0005-0000-0000-00002A970000}"/>
    <cellStyle name="Currency [0] 14892" xfId="57519" hidden="1" xr:uid="{00000000-0005-0000-0000-00002B970000}"/>
    <cellStyle name="Currency [0] 14893" xfId="28195" hidden="1" xr:uid="{00000000-0005-0000-0000-00002C970000}"/>
    <cellStyle name="Currency [0] 14893" xfId="57582" hidden="1" xr:uid="{00000000-0005-0000-0000-00002D970000}"/>
    <cellStyle name="Currency [0] 14894" xfId="28197" hidden="1" xr:uid="{00000000-0005-0000-0000-00002E970000}"/>
    <cellStyle name="Currency [0] 14894" xfId="57584" hidden="1" xr:uid="{00000000-0005-0000-0000-00002F970000}"/>
    <cellStyle name="Currency [0] 14895" xfId="28244" hidden="1" xr:uid="{00000000-0005-0000-0000-000030970000}"/>
    <cellStyle name="Currency [0] 14895" xfId="57631" hidden="1" xr:uid="{00000000-0005-0000-0000-000031970000}"/>
    <cellStyle name="Currency [0] 14896" xfId="28264" hidden="1" xr:uid="{00000000-0005-0000-0000-000032970000}"/>
    <cellStyle name="Currency [0] 14896" xfId="57651" hidden="1" xr:uid="{00000000-0005-0000-0000-000033970000}"/>
    <cellStyle name="Currency [0] 14897" xfId="28271" hidden="1" xr:uid="{00000000-0005-0000-0000-000034970000}"/>
    <cellStyle name="Currency [0] 14897" xfId="57658" hidden="1" xr:uid="{00000000-0005-0000-0000-000035970000}"/>
    <cellStyle name="Currency [0] 14898" xfId="28279" hidden="1" xr:uid="{00000000-0005-0000-0000-000036970000}"/>
    <cellStyle name="Currency [0] 14898" xfId="57666" hidden="1" xr:uid="{00000000-0005-0000-0000-000037970000}"/>
    <cellStyle name="Currency [0] 14899" xfId="28282" hidden="1" xr:uid="{00000000-0005-0000-0000-000038970000}"/>
    <cellStyle name="Currency [0] 14899" xfId="57669" hidden="1" xr:uid="{00000000-0005-0000-0000-000039970000}"/>
    <cellStyle name="Currency [0] 149" xfId="2588" hidden="1" xr:uid="{00000000-0005-0000-0000-00003A970000}"/>
    <cellStyle name="Currency [0] 149" xfId="31977" hidden="1" xr:uid="{00000000-0005-0000-0000-00003B970000}"/>
    <cellStyle name="Currency [0] 1490" xfId="3995" hidden="1" xr:uid="{00000000-0005-0000-0000-00003C970000}"/>
    <cellStyle name="Currency [0] 1490" xfId="33384" hidden="1" xr:uid="{00000000-0005-0000-0000-00003D970000}"/>
    <cellStyle name="Currency [0] 14900" xfId="28262" hidden="1" xr:uid="{00000000-0005-0000-0000-00003E970000}"/>
    <cellStyle name="Currency [0] 14900" xfId="57649" hidden="1" xr:uid="{00000000-0005-0000-0000-00003F970000}"/>
    <cellStyle name="Currency [0] 14901" xfId="28275" hidden="1" xr:uid="{00000000-0005-0000-0000-000040970000}"/>
    <cellStyle name="Currency [0] 14901" xfId="57662" hidden="1" xr:uid="{00000000-0005-0000-0000-000041970000}"/>
    <cellStyle name="Currency [0] 14902" xfId="28284" hidden="1" xr:uid="{00000000-0005-0000-0000-000042970000}"/>
    <cellStyle name="Currency [0] 14902" xfId="57671" hidden="1" xr:uid="{00000000-0005-0000-0000-000043970000}"/>
    <cellStyle name="Currency [0] 14903" xfId="28286" hidden="1" xr:uid="{00000000-0005-0000-0000-000044970000}"/>
    <cellStyle name="Currency [0] 14903" xfId="57673" hidden="1" xr:uid="{00000000-0005-0000-0000-000045970000}"/>
    <cellStyle name="Currency [0] 14904" xfId="28272" hidden="1" xr:uid="{00000000-0005-0000-0000-000046970000}"/>
    <cellStyle name="Currency [0] 14904" xfId="57659" hidden="1" xr:uid="{00000000-0005-0000-0000-000047970000}"/>
    <cellStyle name="Currency [0] 14905" xfId="28245" hidden="1" xr:uid="{00000000-0005-0000-0000-000048970000}"/>
    <cellStyle name="Currency [0] 14905" xfId="57632" hidden="1" xr:uid="{00000000-0005-0000-0000-000049970000}"/>
    <cellStyle name="Currency [0] 14906" xfId="28297" hidden="1" xr:uid="{00000000-0005-0000-0000-00004A970000}"/>
    <cellStyle name="Currency [0] 14906" xfId="57684" hidden="1" xr:uid="{00000000-0005-0000-0000-00004B970000}"/>
    <cellStyle name="Currency [0] 14907" xfId="28306" hidden="1" xr:uid="{00000000-0005-0000-0000-00004C970000}"/>
    <cellStyle name="Currency [0] 14907" xfId="57693" hidden="1" xr:uid="{00000000-0005-0000-0000-00004D970000}"/>
    <cellStyle name="Currency [0] 14908" xfId="28317" hidden="1" xr:uid="{00000000-0005-0000-0000-00004E970000}"/>
    <cellStyle name="Currency [0] 14908" xfId="57704" hidden="1" xr:uid="{00000000-0005-0000-0000-00004F970000}"/>
    <cellStyle name="Currency [0] 14909" xfId="28323" hidden="1" xr:uid="{00000000-0005-0000-0000-000050970000}"/>
    <cellStyle name="Currency [0] 14909" xfId="57710" hidden="1" xr:uid="{00000000-0005-0000-0000-000051970000}"/>
    <cellStyle name="Currency [0] 1491" xfId="3933" hidden="1" xr:uid="{00000000-0005-0000-0000-000052970000}"/>
    <cellStyle name="Currency [0] 1491" xfId="33322" hidden="1" xr:uid="{00000000-0005-0000-0000-000053970000}"/>
    <cellStyle name="Currency [0] 14910" xfId="28295" hidden="1" xr:uid="{00000000-0005-0000-0000-000054970000}"/>
    <cellStyle name="Currency [0] 14910" xfId="57682" hidden="1" xr:uid="{00000000-0005-0000-0000-000055970000}"/>
    <cellStyle name="Currency [0] 14911" xfId="28313" hidden="1" xr:uid="{00000000-0005-0000-0000-000056970000}"/>
    <cellStyle name="Currency [0] 14911" xfId="57700" hidden="1" xr:uid="{00000000-0005-0000-0000-000057970000}"/>
    <cellStyle name="Currency [0] 14912" xfId="28335" hidden="1" xr:uid="{00000000-0005-0000-0000-000058970000}"/>
    <cellStyle name="Currency [0] 14912" xfId="57722" hidden="1" xr:uid="{00000000-0005-0000-0000-000059970000}"/>
    <cellStyle name="Currency [0] 14913" xfId="28337" hidden="1" xr:uid="{00000000-0005-0000-0000-00005A970000}"/>
    <cellStyle name="Currency [0] 14913" xfId="57724" hidden="1" xr:uid="{00000000-0005-0000-0000-00005B970000}"/>
    <cellStyle name="Currency [0] 14914" xfId="28268" hidden="1" xr:uid="{00000000-0005-0000-0000-00005C970000}"/>
    <cellStyle name="Currency [0] 14914" xfId="57655" hidden="1" xr:uid="{00000000-0005-0000-0000-00005D970000}"/>
    <cellStyle name="Currency [0] 14915" xfId="28251" hidden="1" xr:uid="{00000000-0005-0000-0000-00005E970000}"/>
    <cellStyle name="Currency [0] 14915" xfId="57638" hidden="1" xr:uid="{00000000-0005-0000-0000-00005F970000}"/>
    <cellStyle name="Currency [0] 14916" xfId="28309" hidden="1" xr:uid="{00000000-0005-0000-0000-000060970000}"/>
    <cellStyle name="Currency [0] 14916" xfId="57696" hidden="1" xr:uid="{00000000-0005-0000-0000-000061970000}"/>
    <cellStyle name="Currency [0] 14917" xfId="28257" hidden="1" xr:uid="{00000000-0005-0000-0000-000062970000}"/>
    <cellStyle name="Currency [0] 14917" xfId="57644" hidden="1" xr:uid="{00000000-0005-0000-0000-000063970000}"/>
    <cellStyle name="Currency [0] 14918" xfId="28298" hidden="1" xr:uid="{00000000-0005-0000-0000-000064970000}"/>
    <cellStyle name="Currency [0] 14918" xfId="57685" hidden="1" xr:uid="{00000000-0005-0000-0000-000065970000}"/>
    <cellStyle name="Currency [0] 14919" xfId="28342" hidden="1" xr:uid="{00000000-0005-0000-0000-000066970000}"/>
    <cellStyle name="Currency [0] 14919" xfId="57729" hidden="1" xr:uid="{00000000-0005-0000-0000-000067970000}"/>
    <cellStyle name="Currency [0] 1492" xfId="3969" hidden="1" xr:uid="{00000000-0005-0000-0000-000068970000}"/>
    <cellStyle name="Currency [0] 1492" xfId="33358" hidden="1" xr:uid="{00000000-0005-0000-0000-000069970000}"/>
    <cellStyle name="Currency [0] 14920" xfId="28310" hidden="1" xr:uid="{00000000-0005-0000-0000-00006A970000}"/>
    <cellStyle name="Currency [0] 14920" xfId="57697" hidden="1" xr:uid="{00000000-0005-0000-0000-00006B970000}"/>
    <cellStyle name="Currency [0] 14921" xfId="28318" hidden="1" xr:uid="{00000000-0005-0000-0000-00006C970000}"/>
    <cellStyle name="Currency [0] 14921" xfId="57705" hidden="1" xr:uid="{00000000-0005-0000-0000-00006D970000}"/>
    <cellStyle name="Currency [0] 14922" xfId="28354" hidden="1" xr:uid="{00000000-0005-0000-0000-00006E970000}"/>
    <cellStyle name="Currency [0] 14922" xfId="57741" hidden="1" xr:uid="{00000000-0005-0000-0000-00006F970000}"/>
    <cellStyle name="Currency [0] 14923" xfId="28356" hidden="1" xr:uid="{00000000-0005-0000-0000-000070970000}"/>
    <cellStyle name="Currency [0] 14923" xfId="57743" hidden="1" xr:uid="{00000000-0005-0000-0000-000071970000}"/>
    <cellStyle name="Currency [0] 14924" xfId="28312" hidden="1" xr:uid="{00000000-0005-0000-0000-000072970000}"/>
    <cellStyle name="Currency [0] 14924" xfId="57699" hidden="1" xr:uid="{00000000-0005-0000-0000-000073970000}"/>
    <cellStyle name="Currency [0] 14925" xfId="28325" hidden="1" xr:uid="{00000000-0005-0000-0000-000074970000}"/>
    <cellStyle name="Currency [0] 14925" xfId="57712" hidden="1" xr:uid="{00000000-0005-0000-0000-000075970000}"/>
    <cellStyle name="Currency [0] 14926" xfId="28330" hidden="1" xr:uid="{00000000-0005-0000-0000-000076970000}"/>
    <cellStyle name="Currency [0] 14926" xfId="57717" hidden="1" xr:uid="{00000000-0005-0000-0000-000077970000}"/>
    <cellStyle name="Currency [0] 14927" xfId="28324" hidden="1" xr:uid="{00000000-0005-0000-0000-000078970000}"/>
    <cellStyle name="Currency [0] 14927" xfId="57711" hidden="1" xr:uid="{00000000-0005-0000-0000-000079970000}"/>
    <cellStyle name="Currency [0] 14928" xfId="28372" hidden="1" xr:uid="{00000000-0005-0000-0000-00007A970000}"/>
    <cellStyle name="Currency [0] 14928" xfId="57759" hidden="1" xr:uid="{00000000-0005-0000-0000-00007B970000}"/>
    <cellStyle name="Currency [0] 14929" xfId="28380" hidden="1" xr:uid="{00000000-0005-0000-0000-00007C970000}"/>
    <cellStyle name="Currency [0] 14929" xfId="57767" hidden="1" xr:uid="{00000000-0005-0000-0000-00007D970000}"/>
    <cellStyle name="Currency [0] 1493" xfId="3949" hidden="1" xr:uid="{00000000-0005-0000-0000-00007E970000}"/>
    <cellStyle name="Currency [0] 1493" xfId="33338" hidden="1" xr:uid="{00000000-0005-0000-0000-00007F970000}"/>
    <cellStyle name="Currency [0] 14930" xfId="28308" hidden="1" xr:uid="{00000000-0005-0000-0000-000080970000}"/>
    <cellStyle name="Currency [0] 14930" xfId="57695" hidden="1" xr:uid="{00000000-0005-0000-0000-000081970000}"/>
    <cellStyle name="Currency [0] 14931" xfId="28366" hidden="1" xr:uid="{00000000-0005-0000-0000-000082970000}"/>
    <cellStyle name="Currency [0] 14931" xfId="57753" hidden="1" xr:uid="{00000000-0005-0000-0000-000083970000}"/>
    <cellStyle name="Currency [0] 14932" xfId="28389" hidden="1" xr:uid="{00000000-0005-0000-0000-000084970000}"/>
    <cellStyle name="Currency [0] 14932" xfId="57776" hidden="1" xr:uid="{00000000-0005-0000-0000-000085970000}"/>
    <cellStyle name="Currency [0] 14933" xfId="28391" hidden="1" xr:uid="{00000000-0005-0000-0000-000086970000}"/>
    <cellStyle name="Currency [0] 14933" xfId="57778" hidden="1" xr:uid="{00000000-0005-0000-0000-000087970000}"/>
    <cellStyle name="Currency [0] 14934" xfId="28291" hidden="1" xr:uid="{00000000-0005-0000-0000-000088970000}"/>
    <cellStyle name="Currency [0] 14934" xfId="57678" hidden="1" xr:uid="{00000000-0005-0000-0000-000089970000}"/>
    <cellStyle name="Currency [0] 14935" xfId="28301" hidden="1" xr:uid="{00000000-0005-0000-0000-00008A970000}"/>
    <cellStyle name="Currency [0] 14935" xfId="57688" hidden="1" xr:uid="{00000000-0005-0000-0000-00008B970000}"/>
    <cellStyle name="Currency [0] 14936" xfId="28363" hidden="1" xr:uid="{00000000-0005-0000-0000-00008C970000}"/>
    <cellStyle name="Currency [0] 14936" xfId="57750" hidden="1" xr:uid="{00000000-0005-0000-0000-00008D970000}"/>
    <cellStyle name="Currency [0] 14937" xfId="28328" hidden="1" xr:uid="{00000000-0005-0000-0000-00008E970000}"/>
    <cellStyle name="Currency [0] 14937" xfId="57715" hidden="1" xr:uid="{00000000-0005-0000-0000-00008F970000}"/>
    <cellStyle name="Currency [0] 14938" xfId="28277" hidden="1" xr:uid="{00000000-0005-0000-0000-000090970000}"/>
    <cellStyle name="Currency [0] 14938" xfId="57664" hidden="1" xr:uid="{00000000-0005-0000-0000-000091970000}"/>
    <cellStyle name="Currency [0] 14939" xfId="28399" hidden="1" xr:uid="{00000000-0005-0000-0000-000092970000}"/>
    <cellStyle name="Currency [0] 14939" xfId="57786" hidden="1" xr:uid="{00000000-0005-0000-0000-000093970000}"/>
    <cellStyle name="Currency [0] 1494" xfId="3965" hidden="1" xr:uid="{00000000-0005-0000-0000-000094970000}"/>
    <cellStyle name="Currency [0] 1494" xfId="33354" hidden="1" xr:uid="{00000000-0005-0000-0000-000095970000}"/>
    <cellStyle name="Currency [0] 14940" xfId="28364" hidden="1" xr:uid="{00000000-0005-0000-0000-000096970000}"/>
    <cellStyle name="Currency [0] 14940" xfId="57751" hidden="1" xr:uid="{00000000-0005-0000-0000-000097970000}"/>
    <cellStyle name="Currency [0] 14941" xfId="28375" hidden="1" xr:uid="{00000000-0005-0000-0000-000098970000}"/>
    <cellStyle name="Currency [0] 14941" xfId="57762" hidden="1" xr:uid="{00000000-0005-0000-0000-000099970000}"/>
    <cellStyle name="Currency [0] 14942" xfId="28407" hidden="1" xr:uid="{00000000-0005-0000-0000-00009A970000}"/>
    <cellStyle name="Currency [0] 14942" xfId="57794" hidden="1" xr:uid="{00000000-0005-0000-0000-00009B970000}"/>
    <cellStyle name="Currency [0] 14943" xfId="28409" hidden="1" xr:uid="{00000000-0005-0000-0000-00009C970000}"/>
    <cellStyle name="Currency [0] 14943" xfId="57796" hidden="1" xr:uid="{00000000-0005-0000-0000-00009D970000}"/>
    <cellStyle name="Currency [0] 14944" xfId="28361" hidden="1" xr:uid="{00000000-0005-0000-0000-00009E970000}"/>
    <cellStyle name="Currency [0] 14944" xfId="57748" hidden="1" xr:uid="{00000000-0005-0000-0000-00009F970000}"/>
    <cellStyle name="Currency [0] 14945" xfId="28360" hidden="1" xr:uid="{00000000-0005-0000-0000-0000A0970000}"/>
    <cellStyle name="Currency [0] 14945" xfId="57747" hidden="1" xr:uid="{00000000-0005-0000-0000-0000A1970000}"/>
    <cellStyle name="Currency [0] 14946" xfId="28350" hidden="1" xr:uid="{00000000-0005-0000-0000-0000A2970000}"/>
    <cellStyle name="Currency [0] 14946" xfId="57737" hidden="1" xr:uid="{00000000-0005-0000-0000-0000A3970000}"/>
    <cellStyle name="Currency [0] 14947" xfId="28346" hidden="1" xr:uid="{00000000-0005-0000-0000-0000A4970000}"/>
    <cellStyle name="Currency [0] 14947" xfId="57733" hidden="1" xr:uid="{00000000-0005-0000-0000-0000A5970000}"/>
    <cellStyle name="Currency [0] 14948" xfId="28348" hidden="1" xr:uid="{00000000-0005-0000-0000-0000A6970000}"/>
    <cellStyle name="Currency [0] 14948" xfId="57735" hidden="1" xr:uid="{00000000-0005-0000-0000-0000A7970000}"/>
    <cellStyle name="Currency [0] 14949" xfId="28416" hidden="1" xr:uid="{00000000-0005-0000-0000-0000A8970000}"/>
    <cellStyle name="Currency [0] 14949" xfId="57803" hidden="1" xr:uid="{00000000-0005-0000-0000-0000A9970000}"/>
    <cellStyle name="Currency [0] 1495" xfId="3967" hidden="1" xr:uid="{00000000-0005-0000-0000-0000AA970000}"/>
    <cellStyle name="Currency [0] 1495" xfId="33356" hidden="1" xr:uid="{00000000-0005-0000-0000-0000AB970000}"/>
    <cellStyle name="Currency [0] 14950" xfId="28253" hidden="1" xr:uid="{00000000-0005-0000-0000-0000AC970000}"/>
    <cellStyle name="Currency [0] 14950" xfId="57640" hidden="1" xr:uid="{00000000-0005-0000-0000-0000AD970000}"/>
    <cellStyle name="Currency [0] 14951" xfId="28394" hidden="1" xr:uid="{00000000-0005-0000-0000-0000AE970000}"/>
    <cellStyle name="Currency [0] 14951" xfId="57781" hidden="1" xr:uid="{00000000-0005-0000-0000-0000AF970000}"/>
    <cellStyle name="Currency [0] 14952" xfId="28422" hidden="1" xr:uid="{00000000-0005-0000-0000-0000B0970000}"/>
    <cellStyle name="Currency [0] 14952" xfId="57809" hidden="1" xr:uid="{00000000-0005-0000-0000-0000B1970000}"/>
    <cellStyle name="Currency [0] 14953" xfId="28424" hidden="1" xr:uid="{00000000-0005-0000-0000-0000B2970000}"/>
    <cellStyle name="Currency [0] 14953" xfId="57811" hidden="1" xr:uid="{00000000-0005-0000-0000-0000B3970000}"/>
    <cellStyle name="Currency [0] 14954" xfId="28299" hidden="1" xr:uid="{00000000-0005-0000-0000-0000B4970000}"/>
    <cellStyle name="Currency [0] 14954" xfId="57686" hidden="1" xr:uid="{00000000-0005-0000-0000-0000B5970000}"/>
    <cellStyle name="Currency [0] 14955" xfId="28373" hidden="1" xr:uid="{00000000-0005-0000-0000-0000B6970000}"/>
    <cellStyle name="Currency [0] 14955" xfId="57760" hidden="1" xr:uid="{00000000-0005-0000-0000-0000B7970000}"/>
    <cellStyle name="Currency [0] 14956" xfId="28329" hidden="1" xr:uid="{00000000-0005-0000-0000-0000B8970000}"/>
    <cellStyle name="Currency [0] 14956" xfId="57716" hidden="1" xr:uid="{00000000-0005-0000-0000-0000B9970000}"/>
    <cellStyle name="Currency [0] 14957" xfId="28365" hidden="1" xr:uid="{00000000-0005-0000-0000-0000BA970000}"/>
    <cellStyle name="Currency [0] 14957" xfId="57752" hidden="1" xr:uid="{00000000-0005-0000-0000-0000BB970000}"/>
    <cellStyle name="Currency [0] 14958" xfId="28369" hidden="1" xr:uid="{00000000-0005-0000-0000-0000BC970000}"/>
    <cellStyle name="Currency [0] 14958" xfId="57756" hidden="1" xr:uid="{00000000-0005-0000-0000-0000BD970000}"/>
    <cellStyle name="Currency [0] 14959" xfId="28430" hidden="1" xr:uid="{00000000-0005-0000-0000-0000BE970000}"/>
    <cellStyle name="Currency [0] 14959" xfId="57817" hidden="1" xr:uid="{00000000-0005-0000-0000-0000BF970000}"/>
    <cellStyle name="Currency [0] 1496" xfId="3998" hidden="1" xr:uid="{00000000-0005-0000-0000-0000C0970000}"/>
    <cellStyle name="Currency [0] 1496" xfId="33387" hidden="1" xr:uid="{00000000-0005-0000-0000-0000C1970000}"/>
    <cellStyle name="Currency [0] 14960" xfId="28248" hidden="1" xr:uid="{00000000-0005-0000-0000-0000C2970000}"/>
    <cellStyle name="Currency [0] 14960" xfId="57635" hidden="1" xr:uid="{00000000-0005-0000-0000-0000C3970000}"/>
    <cellStyle name="Currency [0] 14961" xfId="28412" hidden="1" xr:uid="{00000000-0005-0000-0000-0000C4970000}"/>
    <cellStyle name="Currency [0] 14961" xfId="57799" hidden="1" xr:uid="{00000000-0005-0000-0000-0000C5970000}"/>
    <cellStyle name="Currency [0] 14962" xfId="28435" hidden="1" xr:uid="{00000000-0005-0000-0000-0000C6970000}"/>
    <cellStyle name="Currency [0] 14962" xfId="57822" hidden="1" xr:uid="{00000000-0005-0000-0000-0000C7970000}"/>
    <cellStyle name="Currency [0] 14963" xfId="28437" hidden="1" xr:uid="{00000000-0005-0000-0000-0000C8970000}"/>
    <cellStyle name="Currency [0] 14963" xfId="57824" hidden="1" xr:uid="{00000000-0005-0000-0000-0000C9970000}"/>
    <cellStyle name="Currency [0] 14964" xfId="28293" hidden="1" xr:uid="{00000000-0005-0000-0000-0000CA970000}"/>
    <cellStyle name="Currency [0] 14964" xfId="57680" hidden="1" xr:uid="{00000000-0005-0000-0000-0000CB970000}"/>
    <cellStyle name="Currency [0] 14965" xfId="28392" hidden="1" xr:uid="{00000000-0005-0000-0000-0000CC970000}"/>
    <cellStyle name="Currency [0] 14965" xfId="57779" hidden="1" xr:uid="{00000000-0005-0000-0000-0000CD970000}"/>
    <cellStyle name="Currency [0] 14966" xfId="28359" hidden="1" xr:uid="{00000000-0005-0000-0000-0000CE970000}"/>
    <cellStyle name="Currency [0] 14966" xfId="57746" hidden="1" xr:uid="{00000000-0005-0000-0000-0000CF970000}"/>
    <cellStyle name="Currency [0] 14967" xfId="28377" hidden="1" xr:uid="{00000000-0005-0000-0000-0000D0970000}"/>
    <cellStyle name="Currency [0] 14967" xfId="57764" hidden="1" xr:uid="{00000000-0005-0000-0000-0000D1970000}"/>
    <cellStyle name="Currency [0] 14968" xfId="28374" hidden="1" xr:uid="{00000000-0005-0000-0000-0000D2970000}"/>
    <cellStyle name="Currency [0] 14968" xfId="57761" hidden="1" xr:uid="{00000000-0005-0000-0000-0000D3970000}"/>
    <cellStyle name="Currency [0] 14969" xfId="28441" hidden="1" xr:uid="{00000000-0005-0000-0000-0000D4970000}"/>
    <cellStyle name="Currency [0] 14969" xfId="57828" hidden="1" xr:uid="{00000000-0005-0000-0000-0000D5970000}"/>
    <cellStyle name="Currency [0] 1497" xfId="3792" hidden="1" xr:uid="{00000000-0005-0000-0000-0000D6970000}"/>
    <cellStyle name="Currency [0] 1497" xfId="33181" hidden="1" xr:uid="{00000000-0005-0000-0000-0000D7970000}"/>
    <cellStyle name="Currency [0] 14970" xfId="28326" hidden="1" xr:uid="{00000000-0005-0000-0000-0000D8970000}"/>
    <cellStyle name="Currency [0] 14970" xfId="57713" hidden="1" xr:uid="{00000000-0005-0000-0000-0000D9970000}"/>
    <cellStyle name="Currency [0] 14971" xfId="28426" hidden="1" xr:uid="{00000000-0005-0000-0000-0000DA970000}"/>
    <cellStyle name="Currency [0] 14971" xfId="57813" hidden="1" xr:uid="{00000000-0005-0000-0000-0000DB970000}"/>
    <cellStyle name="Currency [0] 14972" xfId="28448" hidden="1" xr:uid="{00000000-0005-0000-0000-0000DC970000}"/>
    <cellStyle name="Currency [0] 14972" xfId="57835" hidden="1" xr:uid="{00000000-0005-0000-0000-0000DD970000}"/>
    <cellStyle name="Currency [0] 14973" xfId="28450" hidden="1" xr:uid="{00000000-0005-0000-0000-0000DE970000}"/>
    <cellStyle name="Currency [0] 14973" xfId="57837" hidden="1" xr:uid="{00000000-0005-0000-0000-0000DF970000}"/>
    <cellStyle name="Currency [0] 14974" xfId="28378" hidden="1" xr:uid="{00000000-0005-0000-0000-0000E0970000}"/>
    <cellStyle name="Currency [0] 14974" xfId="57765" hidden="1" xr:uid="{00000000-0005-0000-0000-0000E1970000}"/>
    <cellStyle name="Currency [0] 14975" xfId="28410" hidden="1" xr:uid="{00000000-0005-0000-0000-0000E2970000}"/>
    <cellStyle name="Currency [0] 14975" xfId="57797" hidden="1" xr:uid="{00000000-0005-0000-0000-0000E3970000}"/>
    <cellStyle name="Currency [0] 14976" xfId="28265" hidden="1" xr:uid="{00000000-0005-0000-0000-0000E4970000}"/>
    <cellStyle name="Currency [0] 14976" xfId="57652" hidden="1" xr:uid="{00000000-0005-0000-0000-0000E5970000}"/>
    <cellStyle name="Currency [0] 14977" xfId="28396" hidden="1" xr:uid="{00000000-0005-0000-0000-0000E6970000}"/>
    <cellStyle name="Currency [0] 14977" xfId="57783" hidden="1" xr:uid="{00000000-0005-0000-0000-0000E7970000}"/>
    <cellStyle name="Currency [0] 14978" xfId="28393" hidden="1" xr:uid="{00000000-0005-0000-0000-0000E8970000}"/>
    <cellStyle name="Currency [0] 14978" xfId="57780" hidden="1" xr:uid="{00000000-0005-0000-0000-0000E9970000}"/>
    <cellStyle name="Currency [0] 14979" xfId="28454" hidden="1" xr:uid="{00000000-0005-0000-0000-0000EA970000}"/>
    <cellStyle name="Currency [0] 14979" xfId="57841" hidden="1" xr:uid="{00000000-0005-0000-0000-0000EB970000}"/>
    <cellStyle name="Currency [0] 1498" xfId="3990" hidden="1" xr:uid="{00000000-0005-0000-0000-0000EC970000}"/>
    <cellStyle name="Currency [0] 1498" xfId="33379" hidden="1" xr:uid="{00000000-0005-0000-0000-0000ED970000}"/>
    <cellStyle name="Currency [0] 14980" xfId="28289" hidden="1" xr:uid="{00000000-0005-0000-0000-0000EE970000}"/>
    <cellStyle name="Currency [0] 14980" xfId="57676" hidden="1" xr:uid="{00000000-0005-0000-0000-0000EF970000}"/>
    <cellStyle name="Currency [0] 14981" xfId="28438" hidden="1" xr:uid="{00000000-0005-0000-0000-0000F0970000}"/>
    <cellStyle name="Currency [0] 14981" xfId="57825" hidden="1" xr:uid="{00000000-0005-0000-0000-0000F1970000}"/>
    <cellStyle name="Currency [0] 14982" xfId="28458" hidden="1" xr:uid="{00000000-0005-0000-0000-0000F2970000}"/>
    <cellStyle name="Currency [0] 14982" xfId="57845" hidden="1" xr:uid="{00000000-0005-0000-0000-0000F3970000}"/>
    <cellStyle name="Currency [0] 14983" xfId="28460" hidden="1" xr:uid="{00000000-0005-0000-0000-0000F4970000}"/>
    <cellStyle name="Currency [0] 14983" xfId="57847" hidden="1" xr:uid="{00000000-0005-0000-0000-0000F5970000}"/>
    <cellStyle name="Currency [0] 14984" xfId="28397" hidden="1" xr:uid="{00000000-0005-0000-0000-0000F6970000}"/>
    <cellStyle name="Currency [0] 14984" xfId="57784" hidden="1" xr:uid="{00000000-0005-0000-0000-0000F7970000}"/>
    <cellStyle name="Currency [0] 14985" xfId="28425" hidden="1" xr:uid="{00000000-0005-0000-0000-0000F8970000}"/>
    <cellStyle name="Currency [0] 14985" xfId="57812" hidden="1" xr:uid="{00000000-0005-0000-0000-0000F9970000}"/>
    <cellStyle name="Currency [0] 14986" xfId="28385" hidden="1" xr:uid="{00000000-0005-0000-0000-0000FA970000}"/>
    <cellStyle name="Currency [0] 14986" xfId="57772" hidden="1" xr:uid="{00000000-0005-0000-0000-0000FB970000}"/>
    <cellStyle name="Currency [0] 14987" xfId="28414" hidden="1" xr:uid="{00000000-0005-0000-0000-0000FC970000}"/>
    <cellStyle name="Currency [0] 14987" xfId="57801" hidden="1" xr:uid="{00000000-0005-0000-0000-0000FD970000}"/>
    <cellStyle name="Currency [0] 14988" xfId="28411" hidden="1" xr:uid="{00000000-0005-0000-0000-0000FE970000}"/>
    <cellStyle name="Currency [0] 14988" xfId="57798" hidden="1" xr:uid="{00000000-0005-0000-0000-0000FF970000}"/>
    <cellStyle name="Currency [0] 14989" xfId="28464" hidden="1" xr:uid="{00000000-0005-0000-0000-000000980000}"/>
    <cellStyle name="Currency [0] 14989" xfId="57851" hidden="1" xr:uid="{00000000-0005-0000-0000-000001980000}"/>
    <cellStyle name="Currency [0] 1499" xfId="4000" hidden="1" xr:uid="{00000000-0005-0000-0000-000002980000}"/>
    <cellStyle name="Currency [0] 1499" xfId="33389" hidden="1" xr:uid="{00000000-0005-0000-0000-000003980000}"/>
    <cellStyle name="Currency [0] 14990" xfId="28292" hidden="1" xr:uid="{00000000-0005-0000-0000-000004980000}"/>
    <cellStyle name="Currency [0] 14990" xfId="57679" hidden="1" xr:uid="{00000000-0005-0000-0000-000005980000}"/>
    <cellStyle name="Currency [0] 14991" xfId="28451" hidden="1" xr:uid="{00000000-0005-0000-0000-000006980000}"/>
    <cellStyle name="Currency [0] 14991" xfId="57838" hidden="1" xr:uid="{00000000-0005-0000-0000-000007980000}"/>
    <cellStyle name="Currency [0] 14992" xfId="28468" hidden="1" xr:uid="{00000000-0005-0000-0000-000008980000}"/>
    <cellStyle name="Currency [0] 14992" xfId="57855" hidden="1" xr:uid="{00000000-0005-0000-0000-000009980000}"/>
    <cellStyle name="Currency [0] 14993" xfId="28470" hidden="1" xr:uid="{00000000-0005-0000-0000-00000A980000}"/>
    <cellStyle name="Currency [0] 14993" xfId="57857" hidden="1" xr:uid="{00000000-0005-0000-0000-00000B980000}"/>
    <cellStyle name="Currency [0] 14994" xfId="28351" hidden="1" xr:uid="{00000000-0005-0000-0000-00000C980000}"/>
    <cellStyle name="Currency [0] 14994" xfId="57738" hidden="1" xr:uid="{00000000-0005-0000-0000-00000D980000}"/>
    <cellStyle name="Currency [0] 14995" xfId="28387" hidden="1" xr:uid="{00000000-0005-0000-0000-00000E980000}"/>
    <cellStyle name="Currency [0] 14995" xfId="57774" hidden="1" xr:uid="{00000000-0005-0000-0000-00000F980000}"/>
    <cellStyle name="Currency [0] 14996" xfId="28456" hidden="1" xr:uid="{00000000-0005-0000-0000-000010980000}"/>
    <cellStyle name="Currency [0] 14996" xfId="57843" hidden="1" xr:uid="{00000000-0005-0000-0000-000011980000}"/>
    <cellStyle name="Currency [0] 14997" xfId="28444" hidden="1" xr:uid="{00000000-0005-0000-0000-000012980000}"/>
    <cellStyle name="Currency [0] 14997" xfId="57831" hidden="1" xr:uid="{00000000-0005-0000-0000-000013980000}"/>
    <cellStyle name="Currency [0] 14998" xfId="28461" hidden="1" xr:uid="{00000000-0005-0000-0000-000014980000}"/>
    <cellStyle name="Currency [0] 14998" xfId="57848" hidden="1" xr:uid="{00000000-0005-0000-0000-000015980000}"/>
    <cellStyle name="Currency [0] 14999" xfId="28472" hidden="1" xr:uid="{00000000-0005-0000-0000-000016980000}"/>
    <cellStyle name="Currency [0] 14999" xfId="57859" hidden="1" xr:uid="{00000000-0005-0000-0000-000017980000}"/>
    <cellStyle name="Currency [0] 15" xfId="79" hidden="1" xr:uid="{00000000-0005-0000-0000-00001B980000}"/>
    <cellStyle name="Currency [0] 15" xfId="243" hidden="1" xr:uid="{00000000-0005-0000-0000-00001A980000}"/>
    <cellStyle name="Currency [0] 15" xfId="136" hidden="1" xr:uid="{00000000-0005-0000-0000-000018980000}"/>
    <cellStyle name="Currency [0] 15" xfId="301" hidden="1" xr:uid="{00000000-0005-0000-0000-000019980000}"/>
    <cellStyle name="Currency [0] 15" xfId="822" hidden="1" xr:uid="{00000000-0005-0000-0000-000020980000}"/>
    <cellStyle name="Currency [0] 15" xfId="62354" hidden="1" xr:uid="{00000000-0005-0000-0000-000044980000}"/>
    <cellStyle name="Currency [0] 15" xfId="62436" hidden="1" xr:uid="{00000000-0005-0000-0000-000045980000}"/>
    <cellStyle name="Currency [0] 15" xfId="765" hidden="1" xr:uid="{00000000-0005-0000-0000-000023980000}"/>
    <cellStyle name="Currency [0] 15" xfId="62593" hidden="1" xr:uid="{00000000-0005-0000-0000-000047980000}"/>
    <cellStyle name="Currency [0] 15" xfId="62677" hidden="1" xr:uid="{00000000-0005-0000-0000-000048980000}"/>
    <cellStyle name="Currency [0] 15" xfId="61536" hidden="1" xr:uid="{00000000-0005-0000-0000-00003A980000}"/>
    <cellStyle name="Currency [0] 15" xfId="61618" hidden="1" xr:uid="{00000000-0005-0000-0000-00003B980000}"/>
    <cellStyle name="Currency [0] 15" xfId="1107" hidden="1" xr:uid="{00000000-0005-0000-0000-000027980000}"/>
    <cellStyle name="Currency [0] 15" xfId="1271" hidden="1" xr:uid="{00000000-0005-0000-0000-000026980000}"/>
    <cellStyle name="Currency [0] 15" xfId="1164" hidden="1" xr:uid="{00000000-0005-0000-0000-000024980000}"/>
    <cellStyle name="Currency [0] 15" xfId="1329" hidden="1" xr:uid="{00000000-0005-0000-0000-000025980000}"/>
    <cellStyle name="Currency [0] 15" xfId="649" hidden="1" xr:uid="{00000000-0005-0000-0000-00001D980000}"/>
    <cellStyle name="Currency [0] 15" xfId="1985" hidden="1" xr:uid="{00000000-0005-0000-0000-00002D980000}"/>
    <cellStyle name="Currency [0] 15" xfId="62192" hidden="1" xr:uid="{00000000-0005-0000-0000-000042980000}"/>
    <cellStyle name="Currency [0] 15" xfId="62274" hidden="1" xr:uid="{00000000-0005-0000-0000-000043980000}"/>
    <cellStyle name="Currency [0] 15" xfId="2151" hidden="1" xr:uid="{00000000-0005-0000-0000-000030980000}"/>
    <cellStyle name="Currency [0] 15" xfId="1492" hidden="1" xr:uid="{00000000-0005-0000-0000-000028980000}"/>
    <cellStyle name="Currency [0] 15" xfId="1657" hidden="1" xr:uid="{00000000-0005-0000-0000-000029980000}"/>
    <cellStyle name="Currency [0] 15" xfId="2094" hidden="1" xr:uid="{00000000-0005-0000-0000-000033980000}"/>
    <cellStyle name="Currency [0] 15" xfId="1435" hidden="1" xr:uid="{00000000-0005-0000-0000-00002B980000}"/>
    <cellStyle name="Currency [0] 15" xfId="1820" hidden="1" xr:uid="{00000000-0005-0000-0000-00002C980000}"/>
    <cellStyle name="Currency [0] 15" xfId="61205" hidden="1" xr:uid="{00000000-0005-0000-0000-000036980000}"/>
    <cellStyle name="Currency [0] 15" xfId="1927" hidden="1" xr:uid="{00000000-0005-0000-0000-00002E980000}"/>
    <cellStyle name="Currency [0] 15" xfId="1763" hidden="1" xr:uid="{00000000-0005-0000-0000-00002F980000}"/>
    <cellStyle name="Currency [0] 15" xfId="61453" hidden="1" xr:uid="{00000000-0005-0000-0000-000039980000}"/>
    <cellStyle name="Currency [0] 15" xfId="2315" hidden="1" xr:uid="{00000000-0005-0000-0000-000031980000}"/>
    <cellStyle name="Currency [0] 15" xfId="2258" hidden="1" xr:uid="{00000000-0005-0000-0000-000032980000}"/>
    <cellStyle name="Currency [0] 15" xfId="61698" hidden="1" xr:uid="{00000000-0005-0000-0000-00003C980000}"/>
    <cellStyle name="Currency [0] 15" xfId="2424" hidden="1" xr:uid="{00000000-0005-0000-0000-000034980000}"/>
    <cellStyle name="Currency [0] 15" xfId="31813" hidden="1" xr:uid="{00000000-0005-0000-0000-000035980000}"/>
    <cellStyle name="Currency [0] 15" xfId="929" hidden="1" xr:uid="{00000000-0005-0000-0000-000022980000}"/>
    <cellStyle name="Currency [0] 15" xfId="61287" hidden="1" xr:uid="{00000000-0005-0000-0000-000037980000}"/>
    <cellStyle name="Currency [0] 15" xfId="61371" hidden="1" xr:uid="{00000000-0005-0000-0000-000038980000}"/>
    <cellStyle name="Currency [0] 15" xfId="62110" hidden="1" xr:uid="{00000000-0005-0000-0000-000041980000}"/>
    <cellStyle name="Currency [0] 15" xfId="62028" hidden="1" xr:uid="{00000000-0005-0000-0000-000040980000}"/>
    <cellStyle name="Currency [0] 15" xfId="61862" hidden="1" xr:uid="{00000000-0005-0000-0000-00003E980000}"/>
    <cellStyle name="Currency [0] 15" xfId="61944" hidden="1" xr:uid="{00000000-0005-0000-0000-00003F980000}"/>
    <cellStyle name="Currency [0] 15" xfId="62511" hidden="1" xr:uid="{00000000-0005-0000-0000-000046980000}"/>
    <cellStyle name="Currency [0] 15" xfId="1599" hidden="1" xr:uid="{00000000-0005-0000-0000-00002A980000}"/>
    <cellStyle name="Currency [0] 15" xfId="484" hidden="1" xr:uid="{00000000-0005-0000-0000-00001C980000}"/>
    <cellStyle name="Currency [0] 15" xfId="62759" hidden="1" xr:uid="{00000000-0005-0000-0000-000049980000}"/>
    <cellStyle name="Currency [0] 15" xfId="591" hidden="1" xr:uid="{00000000-0005-0000-0000-00001E980000}"/>
    <cellStyle name="Currency [0] 15" xfId="427" hidden="1" xr:uid="{00000000-0005-0000-0000-00001F980000}"/>
    <cellStyle name="Currency [0] 15" xfId="61780" hidden="1" xr:uid="{00000000-0005-0000-0000-00003D980000}"/>
    <cellStyle name="Currency [0] 15" xfId="987" hidden="1" xr:uid="{00000000-0005-0000-0000-000021980000}"/>
    <cellStyle name="Currency [0] 15" xfId="63085" hidden="1" xr:uid="{00000000-0005-0000-0000-00004D980000}"/>
    <cellStyle name="Currency [0] 15" xfId="63003" hidden="1" xr:uid="{00000000-0005-0000-0000-00004C980000}"/>
    <cellStyle name="Currency [0] 15" xfId="62841" hidden="1" xr:uid="{00000000-0005-0000-0000-00004A980000}"/>
    <cellStyle name="Currency [0] 15" xfId="62923" hidden="1" xr:uid="{00000000-0005-0000-0000-00004B980000}"/>
    <cellStyle name="Currency [0] 150" xfId="2568" hidden="1" xr:uid="{00000000-0005-0000-0000-00004E980000}"/>
    <cellStyle name="Currency [0] 150" xfId="31957" hidden="1" xr:uid="{00000000-0005-0000-0000-00004F980000}"/>
    <cellStyle name="Currency [0] 1500" xfId="4001" hidden="1" xr:uid="{00000000-0005-0000-0000-000050980000}"/>
    <cellStyle name="Currency [0] 1500" xfId="33390" hidden="1" xr:uid="{00000000-0005-0000-0000-000051980000}"/>
    <cellStyle name="Currency [0] 15000" xfId="28320" hidden="1" xr:uid="{00000000-0005-0000-0000-000052980000}"/>
    <cellStyle name="Currency [0] 15000" xfId="57707" hidden="1" xr:uid="{00000000-0005-0000-0000-000053980000}"/>
    <cellStyle name="Currency [0] 15001" xfId="28384" hidden="1" xr:uid="{00000000-0005-0000-0000-000054980000}"/>
    <cellStyle name="Currency [0] 15001" xfId="57771" hidden="1" xr:uid="{00000000-0005-0000-0000-000055980000}"/>
    <cellStyle name="Currency [0] 15002" xfId="28476" hidden="1" xr:uid="{00000000-0005-0000-0000-000056980000}"/>
    <cellStyle name="Currency [0] 15002" xfId="57863" hidden="1" xr:uid="{00000000-0005-0000-0000-000057980000}"/>
    <cellStyle name="Currency [0] 15003" xfId="28478" hidden="1" xr:uid="{00000000-0005-0000-0000-000058980000}"/>
    <cellStyle name="Currency [0] 15003" xfId="57865" hidden="1" xr:uid="{00000000-0005-0000-0000-000059980000}"/>
    <cellStyle name="Currency [0] 15004" xfId="28433" hidden="1" xr:uid="{00000000-0005-0000-0000-00005A980000}"/>
    <cellStyle name="Currency [0] 15004" xfId="57820" hidden="1" xr:uid="{00000000-0005-0000-0000-00005B980000}"/>
    <cellStyle name="Currency [0] 15005" xfId="28445" hidden="1" xr:uid="{00000000-0005-0000-0000-00005C980000}"/>
    <cellStyle name="Currency [0] 15005" xfId="57832" hidden="1" xr:uid="{00000000-0005-0000-0000-00005D980000}"/>
    <cellStyle name="Currency [0] 15006" xfId="28473" hidden="1" xr:uid="{00000000-0005-0000-0000-00005E980000}"/>
    <cellStyle name="Currency [0] 15006" xfId="57860" hidden="1" xr:uid="{00000000-0005-0000-0000-00005F980000}"/>
    <cellStyle name="Currency [0] 15007" xfId="28446" hidden="1" xr:uid="{00000000-0005-0000-0000-000060980000}"/>
    <cellStyle name="Currency [0] 15007" xfId="57833" hidden="1" xr:uid="{00000000-0005-0000-0000-000061980000}"/>
    <cellStyle name="Currency [0] 15008" xfId="28479" hidden="1" xr:uid="{00000000-0005-0000-0000-000062980000}"/>
    <cellStyle name="Currency [0] 15008" xfId="57866" hidden="1" xr:uid="{00000000-0005-0000-0000-000063980000}"/>
    <cellStyle name="Currency [0] 15009" xfId="28481" hidden="1" xr:uid="{00000000-0005-0000-0000-000064980000}"/>
    <cellStyle name="Currency [0] 15009" xfId="57868" hidden="1" xr:uid="{00000000-0005-0000-0000-000065980000}"/>
    <cellStyle name="Currency [0] 1501" xfId="3929" hidden="1" xr:uid="{00000000-0005-0000-0000-000066980000}"/>
    <cellStyle name="Currency [0] 1501" xfId="33318" hidden="1" xr:uid="{00000000-0005-0000-0000-000067980000}"/>
    <cellStyle name="Currency [0] 15010" xfId="28474" hidden="1" xr:uid="{00000000-0005-0000-0000-000068980000}"/>
    <cellStyle name="Currency [0] 15010" xfId="57861" hidden="1" xr:uid="{00000000-0005-0000-0000-000069980000}"/>
    <cellStyle name="Currency [0] 15011" xfId="28420" hidden="1" xr:uid="{00000000-0005-0000-0000-00006A980000}"/>
    <cellStyle name="Currency [0] 15011" xfId="57807" hidden="1" xr:uid="{00000000-0005-0000-0000-00006B980000}"/>
    <cellStyle name="Currency [0] 15012" xfId="28483" hidden="1" xr:uid="{00000000-0005-0000-0000-00006C980000}"/>
    <cellStyle name="Currency [0] 15012" xfId="57870" hidden="1" xr:uid="{00000000-0005-0000-0000-00006D980000}"/>
    <cellStyle name="Currency [0] 15013" xfId="28485" hidden="1" xr:uid="{00000000-0005-0000-0000-00006E980000}"/>
    <cellStyle name="Currency [0] 15013" xfId="57872" hidden="1" xr:uid="{00000000-0005-0000-0000-00006F980000}"/>
    <cellStyle name="Currency [0] 15014" xfId="28545" hidden="1" xr:uid="{00000000-0005-0000-0000-000070980000}"/>
    <cellStyle name="Currency [0] 15014" xfId="57932" hidden="1" xr:uid="{00000000-0005-0000-0000-000071980000}"/>
    <cellStyle name="Currency [0] 15015" xfId="28564" hidden="1" xr:uid="{00000000-0005-0000-0000-000072980000}"/>
    <cellStyle name="Currency [0] 15015" xfId="57951" hidden="1" xr:uid="{00000000-0005-0000-0000-000073980000}"/>
    <cellStyle name="Currency [0] 15016" xfId="28571" hidden="1" xr:uid="{00000000-0005-0000-0000-000074980000}"/>
    <cellStyle name="Currency [0] 15016" xfId="57958" hidden="1" xr:uid="{00000000-0005-0000-0000-000075980000}"/>
    <cellStyle name="Currency [0] 15017" xfId="28578" hidden="1" xr:uid="{00000000-0005-0000-0000-000076980000}"/>
    <cellStyle name="Currency [0] 15017" xfId="57965" hidden="1" xr:uid="{00000000-0005-0000-0000-000077980000}"/>
    <cellStyle name="Currency [0] 15018" xfId="28583" hidden="1" xr:uid="{00000000-0005-0000-0000-000078980000}"/>
    <cellStyle name="Currency [0] 15018" xfId="57970" hidden="1" xr:uid="{00000000-0005-0000-0000-000079980000}"/>
    <cellStyle name="Currency [0] 15019" xfId="28562" hidden="1" xr:uid="{00000000-0005-0000-0000-00007A980000}"/>
    <cellStyle name="Currency [0] 15019" xfId="57949" hidden="1" xr:uid="{00000000-0005-0000-0000-00007B980000}"/>
    <cellStyle name="Currency [0] 1502" xfId="3980" hidden="1" xr:uid="{00000000-0005-0000-0000-00007C980000}"/>
    <cellStyle name="Currency [0] 1502" xfId="33369" hidden="1" xr:uid="{00000000-0005-0000-0000-00007D980000}"/>
    <cellStyle name="Currency [0] 15020" xfId="28573" hidden="1" xr:uid="{00000000-0005-0000-0000-00007E980000}"/>
    <cellStyle name="Currency [0] 15020" xfId="57960" hidden="1" xr:uid="{00000000-0005-0000-0000-00007F980000}"/>
    <cellStyle name="Currency [0] 15021" xfId="28587" hidden="1" xr:uid="{00000000-0005-0000-0000-000080980000}"/>
    <cellStyle name="Currency [0] 15021" xfId="57974" hidden="1" xr:uid="{00000000-0005-0000-0000-000081980000}"/>
    <cellStyle name="Currency [0] 15022" xfId="28589" hidden="1" xr:uid="{00000000-0005-0000-0000-000082980000}"/>
    <cellStyle name="Currency [0] 15022" xfId="57976" hidden="1" xr:uid="{00000000-0005-0000-0000-000083980000}"/>
    <cellStyle name="Currency [0] 15023" xfId="28572" hidden="1" xr:uid="{00000000-0005-0000-0000-000084980000}"/>
    <cellStyle name="Currency [0] 15023" xfId="57959" hidden="1" xr:uid="{00000000-0005-0000-0000-000085980000}"/>
    <cellStyle name="Currency [0] 15024" xfId="28546" hidden="1" xr:uid="{00000000-0005-0000-0000-000086980000}"/>
    <cellStyle name="Currency [0] 15024" xfId="57933" hidden="1" xr:uid="{00000000-0005-0000-0000-000087980000}"/>
    <cellStyle name="Currency [0] 15025" xfId="28600" hidden="1" xr:uid="{00000000-0005-0000-0000-000088980000}"/>
    <cellStyle name="Currency [0] 15025" xfId="57987" hidden="1" xr:uid="{00000000-0005-0000-0000-000089980000}"/>
    <cellStyle name="Currency [0] 15026" xfId="28609" hidden="1" xr:uid="{00000000-0005-0000-0000-00008A980000}"/>
    <cellStyle name="Currency [0] 15026" xfId="57996" hidden="1" xr:uid="{00000000-0005-0000-0000-00008B980000}"/>
    <cellStyle name="Currency [0] 15027" xfId="28620" hidden="1" xr:uid="{00000000-0005-0000-0000-00008C980000}"/>
    <cellStyle name="Currency [0] 15027" xfId="58007" hidden="1" xr:uid="{00000000-0005-0000-0000-00008D980000}"/>
    <cellStyle name="Currency [0] 15028" xfId="28626" hidden="1" xr:uid="{00000000-0005-0000-0000-00008E980000}"/>
    <cellStyle name="Currency [0] 15028" xfId="58013" hidden="1" xr:uid="{00000000-0005-0000-0000-00008F980000}"/>
    <cellStyle name="Currency [0] 15029" xfId="28598" hidden="1" xr:uid="{00000000-0005-0000-0000-000090980000}"/>
    <cellStyle name="Currency [0] 15029" xfId="57985" hidden="1" xr:uid="{00000000-0005-0000-0000-000091980000}"/>
    <cellStyle name="Currency [0] 1503" xfId="3960" hidden="1" xr:uid="{00000000-0005-0000-0000-000092980000}"/>
    <cellStyle name="Currency [0] 1503" xfId="33349" hidden="1" xr:uid="{00000000-0005-0000-0000-000093980000}"/>
    <cellStyle name="Currency [0] 15030" xfId="28616" hidden="1" xr:uid="{00000000-0005-0000-0000-000094980000}"/>
    <cellStyle name="Currency [0] 15030" xfId="58003" hidden="1" xr:uid="{00000000-0005-0000-0000-000095980000}"/>
    <cellStyle name="Currency [0] 15031" xfId="28638" hidden="1" xr:uid="{00000000-0005-0000-0000-000096980000}"/>
    <cellStyle name="Currency [0] 15031" xfId="58025" hidden="1" xr:uid="{00000000-0005-0000-0000-000097980000}"/>
    <cellStyle name="Currency [0] 15032" xfId="28640" hidden="1" xr:uid="{00000000-0005-0000-0000-000098980000}"/>
    <cellStyle name="Currency [0] 15032" xfId="58027" hidden="1" xr:uid="{00000000-0005-0000-0000-000099980000}"/>
    <cellStyle name="Currency [0] 15033" xfId="28568" hidden="1" xr:uid="{00000000-0005-0000-0000-00009A980000}"/>
    <cellStyle name="Currency [0] 15033" xfId="57955" hidden="1" xr:uid="{00000000-0005-0000-0000-00009B980000}"/>
    <cellStyle name="Currency [0] 15034" xfId="28552" hidden="1" xr:uid="{00000000-0005-0000-0000-00009C980000}"/>
    <cellStyle name="Currency [0] 15034" xfId="57939" hidden="1" xr:uid="{00000000-0005-0000-0000-00009D980000}"/>
    <cellStyle name="Currency [0] 15035" xfId="28612" hidden="1" xr:uid="{00000000-0005-0000-0000-00009E980000}"/>
    <cellStyle name="Currency [0] 15035" xfId="57999" hidden="1" xr:uid="{00000000-0005-0000-0000-00009F980000}"/>
    <cellStyle name="Currency [0] 15036" xfId="28557" hidden="1" xr:uid="{00000000-0005-0000-0000-0000A0980000}"/>
    <cellStyle name="Currency [0] 15036" xfId="57944" hidden="1" xr:uid="{00000000-0005-0000-0000-0000A1980000}"/>
    <cellStyle name="Currency [0] 15037" xfId="28601" hidden="1" xr:uid="{00000000-0005-0000-0000-0000A2980000}"/>
    <cellStyle name="Currency [0] 15037" xfId="57988" hidden="1" xr:uid="{00000000-0005-0000-0000-0000A3980000}"/>
    <cellStyle name="Currency [0] 15038" xfId="28645" hidden="1" xr:uid="{00000000-0005-0000-0000-0000A4980000}"/>
    <cellStyle name="Currency [0] 15038" xfId="58032" hidden="1" xr:uid="{00000000-0005-0000-0000-0000A5980000}"/>
    <cellStyle name="Currency [0] 15039" xfId="28613" hidden="1" xr:uid="{00000000-0005-0000-0000-0000A6980000}"/>
    <cellStyle name="Currency [0] 15039" xfId="58000" hidden="1" xr:uid="{00000000-0005-0000-0000-0000A7980000}"/>
    <cellStyle name="Currency [0] 1504" xfId="3972" hidden="1" xr:uid="{00000000-0005-0000-0000-0000A8980000}"/>
    <cellStyle name="Currency [0] 1504" xfId="33361" hidden="1" xr:uid="{00000000-0005-0000-0000-0000A9980000}"/>
    <cellStyle name="Currency [0] 15040" xfId="28621" hidden="1" xr:uid="{00000000-0005-0000-0000-0000AA980000}"/>
    <cellStyle name="Currency [0] 15040" xfId="58008" hidden="1" xr:uid="{00000000-0005-0000-0000-0000AB980000}"/>
    <cellStyle name="Currency [0] 15041" xfId="28657" hidden="1" xr:uid="{00000000-0005-0000-0000-0000AC980000}"/>
    <cellStyle name="Currency [0] 15041" xfId="58044" hidden="1" xr:uid="{00000000-0005-0000-0000-0000AD980000}"/>
    <cellStyle name="Currency [0] 15042" xfId="28659" hidden="1" xr:uid="{00000000-0005-0000-0000-0000AE980000}"/>
    <cellStyle name="Currency [0] 15042" xfId="58046" hidden="1" xr:uid="{00000000-0005-0000-0000-0000AF980000}"/>
    <cellStyle name="Currency [0] 15043" xfId="28615" hidden="1" xr:uid="{00000000-0005-0000-0000-0000B0980000}"/>
    <cellStyle name="Currency [0] 15043" xfId="58002" hidden="1" xr:uid="{00000000-0005-0000-0000-0000B1980000}"/>
    <cellStyle name="Currency [0] 15044" xfId="28628" hidden="1" xr:uid="{00000000-0005-0000-0000-0000B2980000}"/>
    <cellStyle name="Currency [0] 15044" xfId="58015" hidden="1" xr:uid="{00000000-0005-0000-0000-0000B3980000}"/>
    <cellStyle name="Currency [0] 15045" xfId="28633" hidden="1" xr:uid="{00000000-0005-0000-0000-0000B4980000}"/>
    <cellStyle name="Currency [0] 15045" xfId="58020" hidden="1" xr:uid="{00000000-0005-0000-0000-0000B5980000}"/>
    <cellStyle name="Currency [0] 15046" xfId="28627" hidden="1" xr:uid="{00000000-0005-0000-0000-0000B6980000}"/>
    <cellStyle name="Currency [0] 15046" xfId="58014" hidden="1" xr:uid="{00000000-0005-0000-0000-0000B7980000}"/>
    <cellStyle name="Currency [0] 15047" xfId="28675" hidden="1" xr:uid="{00000000-0005-0000-0000-0000B8980000}"/>
    <cellStyle name="Currency [0] 15047" xfId="58062" hidden="1" xr:uid="{00000000-0005-0000-0000-0000B9980000}"/>
    <cellStyle name="Currency [0] 15048" xfId="28683" hidden="1" xr:uid="{00000000-0005-0000-0000-0000BA980000}"/>
    <cellStyle name="Currency [0] 15048" xfId="58070" hidden="1" xr:uid="{00000000-0005-0000-0000-0000BB980000}"/>
    <cellStyle name="Currency [0] 15049" xfId="28611" hidden="1" xr:uid="{00000000-0005-0000-0000-0000BC980000}"/>
    <cellStyle name="Currency [0] 15049" xfId="57998" hidden="1" xr:uid="{00000000-0005-0000-0000-0000BD980000}"/>
    <cellStyle name="Currency [0] 1505" xfId="3970" hidden="1" xr:uid="{00000000-0005-0000-0000-0000BE980000}"/>
    <cellStyle name="Currency [0] 1505" xfId="33359" hidden="1" xr:uid="{00000000-0005-0000-0000-0000BF980000}"/>
    <cellStyle name="Currency [0] 15050" xfId="28669" hidden="1" xr:uid="{00000000-0005-0000-0000-0000C0980000}"/>
    <cellStyle name="Currency [0] 15050" xfId="58056" hidden="1" xr:uid="{00000000-0005-0000-0000-0000C1980000}"/>
    <cellStyle name="Currency [0] 15051" xfId="28692" hidden="1" xr:uid="{00000000-0005-0000-0000-0000C2980000}"/>
    <cellStyle name="Currency [0] 15051" xfId="58079" hidden="1" xr:uid="{00000000-0005-0000-0000-0000C3980000}"/>
    <cellStyle name="Currency [0] 15052" xfId="28694" hidden="1" xr:uid="{00000000-0005-0000-0000-0000C4980000}"/>
    <cellStyle name="Currency [0] 15052" xfId="58081" hidden="1" xr:uid="{00000000-0005-0000-0000-0000C5980000}"/>
    <cellStyle name="Currency [0] 15053" xfId="28594" hidden="1" xr:uid="{00000000-0005-0000-0000-0000C6980000}"/>
    <cellStyle name="Currency [0] 15053" xfId="57981" hidden="1" xr:uid="{00000000-0005-0000-0000-0000C7980000}"/>
    <cellStyle name="Currency [0] 15054" xfId="28604" hidden="1" xr:uid="{00000000-0005-0000-0000-0000C8980000}"/>
    <cellStyle name="Currency [0] 15054" xfId="57991" hidden="1" xr:uid="{00000000-0005-0000-0000-0000C9980000}"/>
    <cellStyle name="Currency [0] 15055" xfId="28666" hidden="1" xr:uid="{00000000-0005-0000-0000-0000CA980000}"/>
    <cellStyle name="Currency [0] 15055" xfId="58053" hidden="1" xr:uid="{00000000-0005-0000-0000-0000CB980000}"/>
    <cellStyle name="Currency [0] 15056" xfId="28631" hidden="1" xr:uid="{00000000-0005-0000-0000-0000CC980000}"/>
    <cellStyle name="Currency [0] 15056" xfId="58018" hidden="1" xr:uid="{00000000-0005-0000-0000-0000CD980000}"/>
    <cellStyle name="Currency [0] 15057" xfId="28576" hidden="1" xr:uid="{00000000-0005-0000-0000-0000CE980000}"/>
    <cellStyle name="Currency [0] 15057" xfId="57963" hidden="1" xr:uid="{00000000-0005-0000-0000-0000CF980000}"/>
    <cellStyle name="Currency [0] 15058" xfId="28702" hidden="1" xr:uid="{00000000-0005-0000-0000-0000D0980000}"/>
    <cellStyle name="Currency [0] 15058" xfId="58089" hidden="1" xr:uid="{00000000-0005-0000-0000-0000D1980000}"/>
    <cellStyle name="Currency [0] 15059" xfId="28667" hidden="1" xr:uid="{00000000-0005-0000-0000-0000D2980000}"/>
    <cellStyle name="Currency [0] 15059" xfId="58054" hidden="1" xr:uid="{00000000-0005-0000-0000-0000D3980000}"/>
    <cellStyle name="Currency [0] 1506" xfId="4003" hidden="1" xr:uid="{00000000-0005-0000-0000-0000D4980000}"/>
    <cellStyle name="Currency [0] 1506" xfId="33392" hidden="1" xr:uid="{00000000-0005-0000-0000-0000D5980000}"/>
    <cellStyle name="Currency [0] 15060" xfId="28678" hidden="1" xr:uid="{00000000-0005-0000-0000-0000D6980000}"/>
    <cellStyle name="Currency [0] 15060" xfId="58065" hidden="1" xr:uid="{00000000-0005-0000-0000-0000D7980000}"/>
    <cellStyle name="Currency [0] 15061" xfId="28710" hidden="1" xr:uid="{00000000-0005-0000-0000-0000D8980000}"/>
    <cellStyle name="Currency [0] 15061" xfId="58097" hidden="1" xr:uid="{00000000-0005-0000-0000-0000D9980000}"/>
    <cellStyle name="Currency [0] 15062" xfId="28712" hidden="1" xr:uid="{00000000-0005-0000-0000-0000DA980000}"/>
    <cellStyle name="Currency [0] 15062" xfId="58099" hidden="1" xr:uid="{00000000-0005-0000-0000-0000DB980000}"/>
    <cellStyle name="Currency [0] 15063" xfId="28664" hidden="1" xr:uid="{00000000-0005-0000-0000-0000DC980000}"/>
    <cellStyle name="Currency [0] 15063" xfId="58051" hidden="1" xr:uid="{00000000-0005-0000-0000-0000DD980000}"/>
    <cellStyle name="Currency [0] 15064" xfId="28663" hidden="1" xr:uid="{00000000-0005-0000-0000-0000DE980000}"/>
    <cellStyle name="Currency [0] 15064" xfId="58050" hidden="1" xr:uid="{00000000-0005-0000-0000-0000DF980000}"/>
    <cellStyle name="Currency [0] 15065" xfId="28653" hidden="1" xr:uid="{00000000-0005-0000-0000-0000E0980000}"/>
    <cellStyle name="Currency [0] 15065" xfId="58040" hidden="1" xr:uid="{00000000-0005-0000-0000-0000E1980000}"/>
    <cellStyle name="Currency [0] 15066" xfId="28649" hidden="1" xr:uid="{00000000-0005-0000-0000-0000E2980000}"/>
    <cellStyle name="Currency [0] 15066" xfId="58036" hidden="1" xr:uid="{00000000-0005-0000-0000-0000E3980000}"/>
    <cellStyle name="Currency [0] 15067" xfId="28651" hidden="1" xr:uid="{00000000-0005-0000-0000-0000E4980000}"/>
    <cellStyle name="Currency [0] 15067" xfId="58038" hidden="1" xr:uid="{00000000-0005-0000-0000-0000E5980000}"/>
    <cellStyle name="Currency [0] 15068" xfId="28719" hidden="1" xr:uid="{00000000-0005-0000-0000-0000E6980000}"/>
    <cellStyle name="Currency [0] 15068" xfId="58106" hidden="1" xr:uid="{00000000-0005-0000-0000-0000E7980000}"/>
    <cellStyle name="Currency [0] 15069" xfId="28554" hidden="1" xr:uid="{00000000-0005-0000-0000-0000E8980000}"/>
    <cellStyle name="Currency [0] 15069" xfId="57941" hidden="1" xr:uid="{00000000-0005-0000-0000-0000E9980000}"/>
    <cellStyle name="Currency [0] 1507" xfId="3947" hidden="1" xr:uid="{00000000-0005-0000-0000-0000EA980000}"/>
    <cellStyle name="Currency [0] 1507" xfId="33336" hidden="1" xr:uid="{00000000-0005-0000-0000-0000EB980000}"/>
    <cellStyle name="Currency [0] 15070" xfId="28697" hidden="1" xr:uid="{00000000-0005-0000-0000-0000EC980000}"/>
    <cellStyle name="Currency [0] 15070" xfId="58084" hidden="1" xr:uid="{00000000-0005-0000-0000-0000ED980000}"/>
    <cellStyle name="Currency [0] 15071" xfId="28725" hidden="1" xr:uid="{00000000-0005-0000-0000-0000EE980000}"/>
    <cellStyle name="Currency [0] 15071" xfId="58112" hidden="1" xr:uid="{00000000-0005-0000-0000-0000EF980000}"/>
    <cellStyle name="Currency [0] 15072" xfId="28727" hidden="1" xr:uid="{00000000-0005-0000-0000-0000F0980000}"/>
    <cellStyle name="Currency [0] 15072" xfId="58114" hidden="1" xr:uid="{00000000-0005-0000-0000-0000F1980000}"/>
    <cellStyle name="Currency [0] 15073" xfId="28602" hidden="1" xr:uid="{00000000-0005-0000-0000-0000F2980000}"/>
    <cellStyle name="Currency [0] 15073" xfId="57989" hidden="1" xr:uid="{00000000-0005-0000-0000-0000F3980000}"/>
    <cellStyle name="Currency [0] 15074" xfId="28676" hidden="1" xr:uid="{00000000-0005-0000-0000-0000F4980000}"/>
    <cellStyle name="Currency [0] 15074" xfId="58063" hidden="1" xr:uid="{00000000-0005-0000-0000-0000F5980000}"/>
    <cellStyle name="Currency [0] 15075" xfId="28632" hidden="1" xr:uid="{00000000-0005-0000-0000-0000F6980000}"/>
    <cellStyle name="Currency [0] 15075" xfId="58019" hidden="1" xr:uid="{00000000-0005-0000-0000-0000F7980000}"/>
    <cellStyle name="Currency [0] 15076" xfId="28668" hidden="1" xr:uid="{00000000-0005-0000-0000-0000F8980000}"/>
    <cellStyle name="Currency [0] 15076" xfId="58055" hidden="1" xr:uid="{00000000-0005-0000-0000-0000F9980000}"/>
    <cellStyle name="Currency [0] 15077" xfId="28672" hidden="1" xr:uid="{00000000-0005-0000-0000-0000FA980000}"/>
    <cellStyle name="Currency [0] 15077" xfId="58059" hidden="1" xr:uid="{00000000-0005-0000-0000-0000FB980000}"/>
    <cellStyle name="Currency [0] 15078" xfId="28733" hidden="1" xr:uid="{00000000-0005-0000-0000-0000FC980000}"/>
    <cellStyle name="Currency [0] 15078" xfId="58120" hidden="1" xr:uid="{00000000-0005-0000-0000-0000FD980000}"/>
    <cellStyle name="Currency [0] 15079" xfId="28549" hidden="1" xr:uid="{00000000-0005-0000-0000-0000FE980000}"/>
    <cellStyle name="Currency [0] 15079" xfId="57936" hidden="1" xr:uid="{00000000-0005-0000-0000-0000FF980000}"/>
    <cellStyle name="Currency [0] 1508" xfId="3997" hidden="1" xr:uid="{00000000-0005-0000-0000-000000990000}"/>
    <cellStyle name="Currency [0] 1508" xfId="33386" hidden="1" xr:uid="{00000000-0005-0000-0000-000001990000}"/>
    <cellStyle name="Currency [0] 15080" xfId="28715" hidden="1" xr:uid="{00000000-0005-0000-0000-000002990000}"/>
    <cellStyle name="Currency [0] 15080" xfId="58102" hidden="1" xr:uid="{00000000-0005-0000-0000-000003990000}"/>
    <cellStyle name="Currency [0] 15081" xfId="28738" hidden="1" xr:uid="{00000000-0005-0000-0000-000004990000}"/>
    <cellStyle name="Currency [0] 15081" xfId="58125" hidden="1" xr:uid="{00000000-0005-0000-0000-000005990000}"/>
    <cellStyle name="Currency [0] 15082" xfId="28740" hidden="1" xr:uid="{00000000-0005-0000-0000-000006990000}"/>
    <cellStyle name="Currency [0] 15082" xfId="58127" hidden="1" xr:uid="{00000000-0005-0000-0000-000007990000}"/>
    <cellStyle name="Currency [0] 15083" xfId="28596" hidden="1" xr:uid="{00000000-0005-0000-0000-000008990000}"/>
    <cellStyle name="Currency [0] 15083" xfId="57983" hidden="1" xr:uid="{00000000-0005-0000-0000-000009990000}"/>
    <cellStyle name="Currency [0] 15084" xfId="28695" hidden="1" xr:uid="{00000000-0005-0000-0000-00000A990000}"/>
    <cellStyle name="Currency [0] 15084" xfId="58082" hidden="1" xr:uid="{00000000-0005-0000-0000-00000B990000}"/>
    <cellStyle name="Currency [0] 15085" xfId="28662" hidden="1" xr:uid="{00000000-0005-0000-0000-00000C990000}"/>
    <cellStyle name="Currency [0] 15085" xfId="58049" hidden="1" xr:uid="{00000000-0005-0000-0000-00000D990000}"/>
    <cellStyle name="Currency [0] 15086" xfId="28680" hidden="1" xr:uid="{00000000-0005-0000-0000-00000E990000}"/>
    <cellStyle name="Currency [0] 15086" xfId="58067" hidden="1" xr:uid="{00000000-0005-0000-0000-00000F990000}"/>
    <cellStyle name="Currency [0] 15087" xfId="28677" hidden="1" xr:uid="{00000000-0005-0000-0000-000010990000}"/>
    <cellStyle name="Currency [0] 15087" xfId="58064" hidden="1" xr:uid="{00000000-0005-0000-0000-000011990000}"/>
    <cellStyle name="Currency [0] 15088" xfId="28744" hidden="1" xr:uid="{00000000-0005-0000-0000-000012990000}"/>
    <cellStyle name="Currency [0] 15088" xfId="58131" hidden="1" xr:uid="{00000000-0005-0000-0000-000013990000}"/>
    <cellStyle name="Currency [0] 15089" xfId="28629" hidden="1" xr:uid="{00000000-0005-0000-0000-000014990000}"/>
    <cellStyle name="Currency [0] 15089" xfId="58016" hidden="1" xr:uid="{00000000-0005-0000-0000-000015990000}"/>
    <cellStyle name="Currency [0] 1509" xfId="4007" hidden="1" xr:uid="{00000000-0005-0000-0000-000016990000}"/>
    <cellStyle name="Currency [0] 1509" xfId="33396" hidden="1" xr:uid="{00000000-0005-0000-0000-000017990000}"/>
    <cellStyle name="Currency [0] 15090" xfId="28729" hidden="1" xr:uid="{00000000-0005-0000-0000-000018990000}"/>
    <cellStyle name="Currency [0] 15090" xfId="58116" hidden="1" xr:uid="{00000000-0005-0000-0000-000019990000}"/>
    <cellStyle name="Currency [0] 15091" xfId="28751" hidden="1" xr:uid="{00000000-0005-0000-0000-00001A990000}"/>
    <cellStyle name="Currency [0] 15091" xfId="58138" hidden="1" xr:uid="{00000000-0005-0000-0000-00001B990000}"/>
    <cellStyle name="Currency [0] 15092" xfId="28753" hidden="1" xr:uid="{00000000-0005-0000-0000-00001C990000}"/>
    <cellStyle name="Currency [0] 15092" xfId="58140" hidden="1" xr:uid="{00000000-0005-0000-0000-00001D990000}"/>
    <cellStyle name="Currency [0] 15093" xfId="28681" hidden="1" xr:uid="{00000000-0005-0000-0000-00001E990000}"/>
    <cellStyle name="Currency [0] 15093" xfId="58068" hidden="1" xr:uid="{00000000-0005-0000-0000-00001F990000}"/>
    <cellStyle name="Currency [0] 15094" xfId="28713" hidden="1" xr:uid="{00000000-0005-0000-0000-000020990000}"/>
    <cellStyle name="Currency [0] 15094" xfId="58100" hidden="1" xr:uid="{00000000-0005-0000-0000-000021990000}"/>
    <cellStyle name="Currency [0] 15095" xfId="28565" hidden="1" xr:uid="{00000000-0005-0000-0000-000022990000}"/>
    <cellStyle name="Currency [0] 15095" xfId="57952" hidden="1" xr:uid="{00000000-0005-0000-0000-000023990000}"/>
    <cellStyle name="Currency [0] 15096" xfId="28699" hidden="1" xr:uid="{00000000-0005-0000-0000-000024990000}"/>
    <cellStyle name="Currency [0] 15096" xfId="58086" hidden="1" xr:uid="{00000000-0005-0000-0000-000025990000}"/>
    <cellStyle name="Currency [0] 15097" xfId="28696" hidden="1" xr:uid="{00000000-0005-0000-0000-000026990000}"/>
    <cellStyle name="Currency [0] 15097" xfId="58083" hidden="1" xr:uid="{00000000-0005-0000-0000-000027990000}"/>
    <cellStyle name="Currency [0] 15098" xfId="28757" hidden="1" xr:uid="{00000000-0005-0000-0000-000028990000}"/>
    <cellStyle name="Currency [0] 15098" xfId="58144" hidden="1" xr:uid="{00000000-0005-0000-0000-000029990000}"/>
    <cellStyle name="Currency [0] 15099" xfId="28592" hidden="1" xr:uid="{00000000-0005-0000-0000-00002A990000}"/>
    <cellStyle name="Currency [0] 15099" xfId="57979" hidden="1" xr:uid="{00000000-0005-0000-0000-00002B990000}"/>
    <cellStyle name="Currency [0] 151" xfId="2575" hidden="1" xr:uid="{00000000-0005-0000-0000-00002C990000}"/>
    <cellStyle name="Currency [0] 151" xfId="31964" hidden="1" xr:uid="{00000000-0005-0000-0000-00002D990000}"/>
    <cellStyle name="Currency [0] 1510" xfId="4008" hidden="1" xr:uid="{00000000-0005-0000-0000-00002E990000}"/>
    <cellStyle name="Currency [0] 1510" xfId="33397" hidden="1" xr:uid="{00000000-0005-0000-0000-00002F990000}"/>
    <cellStyle name="Currency [0] 15100" xfId="28741" hidden="1" xr:uid="{00000000-0005-0000-0000-000030990000}"/>
    <cellStyle name="Currency [0] 15100" xfId="58128" hidden="1" xr:uid="{00000000-0005-0000-0000-000031990000}"/>
    <cellStyle name="Currency [0] 15101" xfId="28761" hidden="1" xr:uid="{00000000-0005-0000-0000-000032990000}"/>
    <cellStyle name="Currency [0] 15101" xfId="58148" hidden="1" xr:uid="{00000000-0005-0000-0000-000033990000}"/>
    <cellStyle name="Currency [0] 15102" xfId="28763" hidden="1" xr:uid="{00000000-0005-0000-0000-000034990000}"/>
    <cellStyle name="Currency [0] 15102" xfId="58150" hidden="1" xr:uid="{00000000-0005-0000-0000-000035990000}"/>
    <cellStyle name="Currency [0] 15103" xfId="28700" hidden="1" xr:uid="{00000000-0005-0000-0000-000036990000}"/>
    <cellStyle name="Currency [0] 15103" xfId="58087" hidden="1" xr:uid="{00000000-0005-0000-0000-000037990000}"/>
    <cellStyle name="Currency [0] 15104" xfId="28728" hidden="1" xr:uid="{00000000-0005-0000-0000-000038990000}"/>
    <cellStyle name="Currency [0] 15104" xfId="58115" hidden="1" xr:uid="{00000000-0005-0000-0000-000039990000}"/>
    <cellStyle name="Currency [0] 15105" xfId="28688" hidden="1" xr:uid="{00000000-0005-0000-0000-00003A990000}"/>
    <cellStyle name="Currency [0] 15105" xfId="58075" hidden="1" xr:uid="{00000000-0005-0000-0000-00003B990000}"/>
    <cellStyle name="Currency [0] 15106" xfId="28717" hidden="1" xr:uid="{00000000-0005-0000-0000-00003C990000}"/>
    <cellStyle name="Currency [0] 15106" xfId="58104" hidden="1" xr:uid="{00000000-0005-0000-0000-00003D990000}"/>
    <cellStyle name="Currency [0] 15107" xfId="28714" hidden="1" xr:uid="{00000000-0005-0000-0000-00003E990000}"/>
    <cellStyle name="Currency [0] 15107" xfId="58101" hidden="1" xr:uid="{00000000-0005-0000-0000-00003F990000}"/>
    <cellStyle name="Currency [0] 15108" xfId="28767" hidden="1" xr:uid="{00000000-0005-0000-0000-000040990000}"/>
    <cellStyle name="Currency [0] 15108" xfId="58154" hidden="1" xr:uid="{00000000-0005-0000-0000-000041990000}"/>
    <cellStyle name="Currency [0] 15109" xfId="28595" hidden="1" xr:uid="{00000000-0005-0000-0000-000042990000}"/>
    <cellStyle name="Currency [0] 15109" xfId="57982" hidden="1" xr:uid="{00000000-0005-0000-0000-000043990000}"/>
    <cellStyle name="Currency [0] 1511" xfId="3973" hidden="1" xr:uid="{00000000-0005-0000-0000-000044990000}"/>
    <cellStyle name="Currency [0] 1511" xfId="33362" hidden="1" xr:uid="{00000000-0005-0000-0000-000045990000}"/>
    <cellStyle name="Currency [0] 15110" xfId="28754" hidden="1" xr:uid="{00000000-0005-0000-0000-000046990000}"/>
    <cellStyle name="Currency [0] 15110" xfId="58141" hidden="1" xr:uid="{00000000-0005-0000-0000-000047990000}"/>
    <cellStyle name="Currency [0] 15111" xfId="28771" hidden="1" xr:uid="{00000000-0005-0000-0000-000048990000}"/>
    <cellStyle name="Currency [0] 15111" xfId="58158" hidden="1" xr:uid="{00000000-0005-0000-0000-000049990000}"/>
    <cellStyle name="Currency [0] 15112" xfId="28773" hidden="1" xr:uid="{00000000-0005-0000-0000-00004A990000}"/>
    <cellStyle name="Currency [0] 15112" xfId="58160" hidden="1" xr:uid="{00000000-0005-0000-0000-00004B990000}"/>
    <cellStyle name="Currency [0] 15113" xfId="28654" hidden="1" xr:uid="{00000000-0005-0000-0000-00004C990000}"/>
    <cellStyle name="Currency [0] 15113" xfId="58041" hidden="1" xr:uid="{00000000-0005-0000-0000-00004D990000}"/>
    <cellStyle name="Currency [0] 15114" xfId="28690" hidden="1" xr:uid="{00000000-0005-0000-0000-00004E990000}"/>
    <cellStyle name="Currency [0] 15114" xfId="58077" hidden="1" xr:uid="{00000000-0005-0000-0000-00004F990000}"/>
    <cellStyle name="Currency [0] 15115" xfId="28759" hidden="1" xr:uid="{00000000-0005-0000-0000-000050990000}"/>
    <cellStyle name="Currency [0] 15115" xfId="58146" hidden="1" xr:uid="{00000000-0005-0000-0000-000051990000}"/>
    <cellStyle name="Currency [0] 15116" xfId="28747" hidden="1" xr:uid="{00000000-0005-0000-0000-000052990000}"/>
    <cellStyle name="Currency [0] 15116" xfId="58134" hidden="1" xr:uid="{00000000-0005-0000-0000-000053990000}"/>
    <cellStyle name="Currency [0] 15117" xfId="28764" hidden="1" xr:uid="{00000000-0005-0000-0000-000054990000}"/>
    <cellStyle name="Currency [0] 15117" xfId="58151" hidden="1" xr:uid="{00000000-0005-0000-0000-000055990000}"/>
    <cellStyle name="Currency [0] 15118" xfId="28775" hidden="1" xr:uid="{00000000-0005-0000-0000-000056990000}"/>
    <cellStyle name="Currency [0] 15118" xfId="58162" hidden="1" xr:uid="{00000000-0005-0000-0000-000057990000}"/>
    <cellStyle name="Currency [0] 15119" xfId="28623" hidden="1" xr:uid="{00000000-0005-0000-0000-000058990000}"/>
    <cellStyle name="Currency [0] 15119" xfId="58010" hidden="1" xr:uid="{00000000-0005-0000-0000-000059990000}"/>
    <cellStyle name="Currency [0] 1512" xfId="3988" hidden="1" xr:uid="{00000000-0005-0000-0000-00005A990000}"/>
    <cellStyle name="Currency [0] 1512" xfId="33377" hidden="1" xr:uid="{00000000-0005-0000-0000-00005B990000}"/>
    <cellStyle name="Currency [0] 15120" xfId="28687" hidden="1" xr:uid="{00000000-0005-0000-0000-00005C990000}"/>
    <cellStyle name="Currency [0] 15120" xfId="58074" hidden="1" xr:uid="{00000000-0005-0000-0000-00005D990000}"/>
    <cellStyle name="Currency [0] 15121" xfId="28779" hidden="1" xr:uid="{00000000-0005-0000-0000-00005E990000}"/>
    <cellStyle name="Currency [0] 15121" xfId="58166" hidden="1" xr:uid="{00000000-0005-0000-0000-00005F990000}"/>
    <cellStyle name="Currency [0] 15122" xfId="28781" hidden="1" xr:uid="{00000000-0005-0000-0000-000060990000}"/>
    <cellStyle name="Currency [0] 15122" xfId="58168" hidden="1" xr:uid="{00000000-0005-0000-0000-000061990000}"/>
    <cellStyle name="Currency [0] 15123" xfId="28736" hidden="1" xr:uid="{00000000-0005-0000-0000-000062990000}"/>
    <cellStyle name="Currency [0] 15123" xfId="58123" hidden="1" xr:uid="{00000000-0005-0000-0000-000063990000}"/>
    <cellStyle name="Currency [0] 15124" xfId="28748" hidden="1" xr:uid="{00000000-0005-0000-0000-000064990000}"/>
    <cellStyle name="Currency [0] 15124" xfId="58135" hidden="1" xr:uid="{00000000-0005-0000-0000-000065990000}"/>
    <cellStyle name="Currency [0] 15125" xfId="28776" hidden="1" xr:uid="{00000000-0005-0000-0000-000066990000}"/>
    <cellStyle name="Currency [0] 15125" xfId="58163" hidden="1" xr:uid="{00000000-0005-0000-0000-000067990000}"/>
    <cellStyle name="Currency [0] 15126" xfId="28749" hidden="1" xr:uid="{00000000-0005-0000-0000-000068990000}"/>
    <cellStyle name="Currency [0] 15126" xfId="58136" hidden="1" xr:uid="{00000000-0005-0000-0000-000069990000}"/>
    <cellStyle name="Currency [0] 15127" xfId="28782" hidden="1" xr:uid="{00000000-0005-0000-0000-00006A990000}"/>
    <cellStyle name="Currency [0] 15127" xfId="58169" hidden="1" xr:uid="{00000000-0005-0000-0000-00006B990000}"/>
    <cellStyle name="Currency [0] 15128" xfId="28784" hidden="1" xr:uid="{00000000-0005-0000-0000-00006C990000}"/>
    <cellStyle name="Currency [0] 15128" xfId="58171" hidden="1" xr:uid="{00000000-0005-0000-0000-00006D990000}"/>
    <cellStyle name="Currency [0] 15129" xfId="28777" hidden="1" xr:uid="{00000000-0005-0000-0000-00006E990000}"/>
    <cellStyle name="Currency [0] 15129" xfId="58164" hidden="1" xr:uid="{00000000-0005-0000-0000-00006F990000}"/>
    <cellStyle name="Currency [0] 1513" xfId="3811" hidden="1" xr:uid="{00000000-0005-0000-0000-000070990000}"/>
    <cellStyle name="Currency [0] 1513" xfId="33200" hidden="1" xr:uid="{00000000-0005-0000-0000-000071990000}"/>
    <cellStyle name="Currency [0] 15130" xfId="28723" hidden="1" xr:uid="{00000000-0005-0000-0000-000072990000}"/>
    <cellStyle name="Currency [0] 15130" xfId="58110" hidden="1" xr:uid="{00000000-0005-0000-0000-000073990000}"/>
    <cellStyle name="Currency [0] 15131" xfId="28787" hidden="1" xr:uid="{00000000-0005-0000-0000-000074990000}"/>
    <cellStyle name="Currency [0] 15131" xfId="58174" hidden="1" xr:uid="{00000000-0005-0000-0000-000075990000}"/>
    <cellStyle name="Currency [0] 15132" xfId="28789" hidden="1" xr:uid="{00000000-0005-0000-0000-000076990000}"/>
    <cellStyle name="Currency [0] 15132" xfId="58176" hidden="1" xr:uid="{00000000-0005-0000-0000-000077990000}"/>
    <cellStyle name="Currency [0] 15133" xfId="28506" hidden="1" xr:uid="{00000000-0005-0000-0000-000078990000}"/>
    <cellStyle name="Currency [0] 15133" xfId="57893" hidden="1" xr:uid="{00000000-0005-0000-0000-000079990000}"/>
    <cellStyle name="Currency [0] 15134" xfId="28528" hidden="1" xr:uid="{00000000-0005-0000-0000-00007A990000}"/>
    <cellStyle name="Currency [0] 15134" xfId="57915" hidden="1" xr:uid="{00000000-0005-0000-0000-00007B990000}"/>
    <cellStyle name="Currency [0] 15135" xfId="28793" hidden="1" xr:uid="{00000000-0005-0000-0000-00007C990000}"/>
    <cellStyle name="Currency [0] 15135" xfId="58180" hidden="1" xr:uid="{00000000-0005-0000-0000-00007D990000}"/>
    <cellStyle name="Currency [0] 15136" xfId="28800" hidden="1" xr:uid="{00000000-0005-0000-0000-00007E990000}"/>
    <cellStyle name="Currency [0] 15136" xfId="58187" hidden="1" xr:uid="{00000000-0005-0000-0000-00007F990000}"/>
    <cellStyle name="Currency [0] 15137" xfId="28802" hidden="1" xr:uid="{00000000-0005-0000-0000-000080990000}"/>
    <cellStyle name="Currency [0] 15137" xfId="58189" hidden="1" xr:uid="{00000000-0005-0000-0000-000081990000}"/>
    <cellStyle name="Currency [0] 15138" xfId="28493" hidden="1" xr:uid="{00000000-0005-0000-0000-000082990000}"/>
    <cellStyle name="Currency [0] 15138" xfId="57880" hidden="1" xr:uid="{00000000-0005-0000-0000-000083990000}"/>
    <cellStyle name="Currency [0] 15139" xfId="28796" hidden="1" xr:uid="{00000000-0005-0000-0000-000084990000}"/>
    <cellStyle name="Currency [0] 15139" xfId="58183" hidden="1" xr:uid="{00000000-0005-0000-0000-000085990000}"/>
    <cellStyle name="Currency [0] 1514" xfId="3983" hidden="1" xr:uid="{00000000-0005-0000-0000-000086990000}"/>
    <cellStyle name="Currency [0] 1514" xfId="33372" hidden="1" xr:uid="{00000000-0005-0000-0000-000087990000}"/>
    <cellStyle name="Currency [0] 15140" xfId="28805" hidden="1" xr:uid="{00000000-0005-0000-0000-000088990000}"/>
    <cellStyle name="Currency [0] 15140" xfId="58192" hidden="1" xr:uid="{00000000-0005-0000-0000-000089990000}"/>
    <cellStyle name="Currency [0] 15141" xfId="28807" hidden="1" xr:uid="{00000000-0005-0000-0000-00008A990000}"/>
    <cellStyle name="Currency [0] 15141" xfId="58194" hidden="1" xr:uid="{00000000-0005-0000-0000-00008B990000}"/>
    <cellStyle name="Currency [0] 15142" xfId="28795" hidden="1" xr:uid="{00000000-0005-0000-0000-00008C990000}"/>
    <cellStyle name="Currency [0] 15142" xfId="58182" hidden="1" xr:uid="{00000000-0005-0000-0000-00008D990000}"/>
    <cellStyle name="Currency [0] 15143" xfId="28505" hidden="1" xr:uid="{00000000-0005-0000-0000-00008E990000}"/>
    <cellStyle name="Currency [0] 15143" xfId="57892" hidden="1" xr:uid="{00000000-0005-0000-0000-00008F990000}"/>
    <cellStyle name="Currency [0] 15144" xfId="28818" hidden="1" xr:uid="{00000000-0005-0000-0000-000090990000}"/>
    <cellStyle name="Currency [0] 15144" xfId="58205" hidden="1" xr:uid="{00000000-0005-0000-0000-000091990000}"/>
    <cellStyle name="Currency [0] 15145" xfId="28827" hidden="1" xr:uid="{00000000-0005-0000-0000-000092990000}"/>
    <cellStyle name="Currency [0] 15145" xfId="58214" hidden="1" xr:uid="{00000000-0005-0000-0000-000093990000}"/>
    <cellStyle name="Currency [0] 15146" xfId="28838" hidden="1" xr:uid="{00000000-0005-0000-0000-000094990000}"/>
    <cellStyle name="Currency [0] 15146" xfId="58225" hidden="1" xr:uid="{00000000-0005-0000-0000-000095990000}"/>
    <cellStyle name="Currency [0] 15147" xfId="28844" hidden="1" xr:uid="{00000000-0005-0000-0000-000096990000}"/>
    <cellStyle name="Currency [0] 15147" xfId="58231" hidden="1" xr:uid="{00000000-0005-0000-0000-000097990000}"/>
    <cellStyle name="Currency [0] 15148" xfId="28816" hidden="1" xr:uid="{00000000-0005-0000-0000-000098990000}"/>
    <cellStyle name="Currency [0] 15148" xfId="58203" hidden="1" xr:uid="{00000000-0005-0000-0000-000099990000}"/>
    <cellStyle name="Currency [0] 15149" xfId="28834" hidden="1" xr:uid="{00000000-0005-0000-0000-00009A990000}"/>
    <cellStyle name="Currency [0] 15149" xfId="58221" hidden="1" xr:uid="{00000000-0005-0000-0000-00009B990000}"/>
    <cellStyle name="Currency [0] 1515" xfId="3981" hidden="1" xr:uid="{00000000-0005-0000-0000-00009C990000}"/>
    <cellStyle name="Currency [0] 1515" xfId="33370" hidden="1" xr:uid="{00000000-0005-0000-0000-00009D990000}"/>
    <cellStyle name="Currency [0] 15150" xfId="28856" hidden="1" xr:uid="{00000000-0005-0000-0000-00009E990000}"/>
    <cellStyle name="Currency [0] 15150" xfId="58243" hidden="1" xr:uid="{00000000-0005-0000-0000-00009F990000}"/>
    <cellStyle name="Currency [0] 15151" xfId="28858" hidden="1" xr:uid="{00000000-0005-0000-0000-0000A0990000}"/>
    <cellStyle name="Currency [0] 15151" xfId="58245" hidden="1" xr:uid="{00000000-0005-0000-0000-0000A1990000}"/>
    <cellStyle name="Currency [0] 15152" xfId="28790" hidden="1" xr:uid="{00000000-0005-0000-0000-0000A2990000}"/>
    <cellStyle name="Currency [0] 15152" xfId="58177" hidden="1" xr:uid="{00000000-0005-0000-0000-0000A3990000}"/>
    <cellStyle name="Currency [0] 15153" xfId="28501" hidden="1" xr:uid="{00000000-0005-0000-0000-0000A4990000}"/>
    <cellStyle name="Currency [0] 15153" xfId="57888" hidden="1" xr:uid="{00000000-0005-0000-0000-0000A5990000}"/>
    <cellStyle name="Currency [0] 15154" xfId="28830" hidden="1" xr:uid="{00000000-0005-0000-0000-0000A6990000}"/>
    <cellStyle name="Currency [0] 15154" xfId="58217" hidden="1" xr:uid="{00000000-0005-0000-0000-0000A7990000}"/>
    <cellStyle name="Currency [0] 15155" xfId="28497" hidden="1" xr:uid="{00000000-0005-0000-0000-0000A8990000}"/>
    <cellStyle name="Currency [0] 15155" xfId="57884" hidden="1" xr:uid="{00000000-0005-0000-0000-0000A9990000}"/>
    <cellStyle name="Currency [0] 15156" xfId="28819" hidden="1" xr:uid="{00000000-0005-0000-0000-0000AA990000}"/>
    <cellStyle name="Currency [0] 15156" xfId="58206" hidden="1" xr:uid="{00000000-0005-0000-0000-0000AB990000}"/>
    <cellStyle name="Currency [0] 15157" xfId="28863" hidden="1" xr:uid="{00000000-0005-0000-0000-0000AC990000}"/>
    <cellStyle name="Currency [0] 15157" xfId="58250" hidden="1" xr:uid="{00000000-0005-0000-0000-0000AD990000}"/>
    <cellStyle name="Currency [0] 15158" xfId="28831" hidden="1" xr:uid="{00000000-0005-0000-0000-0000AE990000}"/>
    <cellStyle name="Currency [0] 15158" xfId="58218" hidden="1" xr:uid="{00000000-0005-0000-0000-0000AF990000}"/>
    <cellStyle name="Currency [0] 15159" xfId="28839" hidden="1" xr:uid="{00000000-0005-0000-0000-0000B0990000}"/>
    <cellStyle name="Currency [0] 15159" xfId="58226" hidden="1" xr:uid="{00000000-0005-0000-0000-0000B1990000}"/>
    <cellStyle name="Currency [0] 1516" xfId="4010" hidden="1" xr:uid="{00000000-0005-0000-0000-0000B2990000}"/>
    <cellStyle name="Currency [0] 1516" xfId="33399" hidden="1" xr:uid="{00000000-0005-0000-0000-0000B3990000}"/>
    <cellStyle name="Currency [0] 15160" xfId="28875" hidden="1" xr:uid="{00000000-0005-0000-0000-0000B4990000}"/>
    <cellStyle name="Currency [0] 15160" xfId="58262" hidden="1" xr:uid="{00000000-0005-0000-0000-0000B5990000}"/>
    <cellStyle name="Currency [0] 15161" xfId="28877" hidden="1" xr:uid="{00000000-0005-0000-0000-0000B6990000}"/>
    <cellStyle name="Currency [0] 15161" xfId="58264" hidden="1" xr:uid="{00000000-0005-0000-0000-0000B7990000}"/>
    <cellStyle name="Currency [0] 15162" xfId="28833" hidden="1" xr:uid="{00000000-0005-0000-0000-0000B8990000}"/>
    <cellStyle name="Currency [0] 15162" xfId="58220" hidden="1" xr:uid="{00000000-0005-0000-0000-0000B9990000}"/>
    <cellStyle name="Currency [0] 15163" xfId="28846" hidden="1" xr:uid="{00000000-0005-0000-0000-0000BA990000}"/>
    <cellStyle name="Currency [0] 15163" xfId="58233" hidden="1" xr:uid="{00000000-0005-0000-0000-0000BB990000}"/>
    <cellStyle name="Currency [0] 15164" xfId="28851" hidden="1" xr:uid="{00000000-0005-0000-0000-0000BC990000}"/>
    <cellStyle name="Currency [0] 15164" xfId="58238" hidden="1" xr:uid="{00000000-0005-0000-0000-0000BD990000}"/>
    <cellStyle name="Currency [0] 15165" xfId="28845" hidden="1" xr:uid="{00000000-0005-0000-0000-0000BE990000}"/>
    <cellStyle name="Currency [0] 15165" xfId="58232" hidden="1" xr:uid="{00000000-0005-0000-0000-0000BF990000}"/>
    <cellStyle name="Currency [0] 15166" xfId="28893" hidden="1" xr:uid="{00000000-0005-0000-0000-0000C0990000}"/>
    <cellStyle name="Currency [0] 15166" xfId="58280" hidden="1" xr:uid="{00000000-0005-0000-0000-0000C1990000}"/>
    <cellStyle name="Currency [0] 15167" xfId="28901" hidden="1" xr:uid="{00000000-0005-0000-0000-0000C2990000}"/>
    <cellStyle name="Currency [0] 15167" xfId="58288" hidden="1" xr:uid="{00000000-0005-0000-0000-0000C3990000}"/>
    <cellStyle name="Currency [0] 15168" xfId="28829" hidden="1" xr:uid="{00000000-0005-0000-0000-0000C4990000}"/>
    <cellStyle name="Currency [0] 15168" xfId="58216" hidden="1" xr:uid="{00000000-0005-0000-0000-0000C5990000}"/>
    <cellStyle name="Currency [0] 15169" xfId="28887" hidden="1" xr:uid="{00000000-0005-0000-0000-0000C6990000}"/>
    <cellStyle name="Currency [0] 15169" xfId="58274" hidden="1" xr:uid="{00000000-0005-0000-0000-0000C7990000}"/>
    <cellStyle name="Currency [0] 1517" xfId="3926" hidden="1" xr:uid="{00000000-0005-0000-0000-0000C8990000}"/>
    <cellStyle name="Currency [0] 1517" xfId="33315" hidden="1" xr:uid="{00000000-0005-0000-0000-0000C9990000}"/>
    <cellStyle name="Currency [0] 15170" xfId="28910" hidden="1" xr:uid="{00000000-0005-0000-0000-0000CA990000}"/>
    <cellStyle name="Currency [0] 15170" xfId="58297" hidden="1" xr:uid="{00000000-0005-0000-0000-0000CB990000}"/>
    <cellStyle name="Currency [0] 15171" xfId="28912" hidden="1" xr:uid="{00000000-0005-0000-0000-0000CC990000}"/>
    <cellStyle name="Currency [0] 15171" xfId="58299" hidden="1" xr:uid="{00000000-0005-0000-0000-0000CD990000}"/>
    <cellStyle name="Currency [0] 15172" xfId="28812" hidden="1" xr:uid="{00000000-0005-0000-0000-0000CE990000}"/>
    <cellStyle name="Currency [0] 15172" xfId="58199" hidden="1" xr:uid="{00000000-0005-0000-0000-0000CF990000}"/>
    <cellStyle name="Currency [0] 15173" xfId="28822" hidden="1" xr:uid="{00000000-0005-0000-0000-0000D0990000}"/>
    <cellStyle name="Currency [0] 15173" xfId="58209" hidden="1" xr:uid="{00000000-0005-0000-0000-0000D1990000}"/>
    <cellStyle name="Currency [0] 15174" xfId="28884" hidden="1" xr:uid="{00000000-0005-0000-0000-0000D2990000}"/>
    <cellStyle name="Currency [0] 15174" xfId="58271" hidden="1" xr:uid="{00000000-0005-0000-0000-0000D3990000}"/>
    <cellStyle name="Currency [0] 15175" xfId="28849" hidden="1" xr:uid="{00000000-0005-0000-0000-0000D4990000}"/>
    <cellStyle name="Currency [0] 15175" xfId="58236" hidden="1" xr:uid="{00000000-0005-0000-0000-0000D5990000}"/>
    <cellStyle name="Currency [0] 15176" xfId="28798" hidden="1" xr:uid="{00000000-0005-0000-0000-0000D6990000}"/>
    <cellStyle name="Currency [0] 15176" xfId="58185" hidden="1" xr:uid="{00000000-0005-0000-0000-0000D7990000}"/>
    <cellStyle name="Currency [0] 15177" xfId="28920" hidden="1" xr:uid="{00000000-0005-0000-0000-0000D8990000}"/>
    <cellStyle name="Currency [0] 15177" xfId="58307" hidden="1" xr:uid="{00000000-0005-0000-0000-0000D9990000}"/>
    <cellStyle name="Currency [0] 15178" xfId="28885" hidden="1" xr:uid="{00000000-0005-0000-0000-0000DA990000}"/>
    <cellStyle name="Currency [0] 15178" xfId="58272" hidden="1" xr:uid="{00000000-0005-0000-0000-0000DB990000}"/>
    <cellStyle name="Currency [0] 15179" xfId="28896" hidden="1" xr:uid="{00000000-0005-0000-0000-0000DC990000}"/>
    <cellStyle name="Currency [0] 15179" xfId="58283" hidden="1" xr:uid="{00000000-0005-0000-0000-0000DD990000}"/>
    <cellStyle name="Currency [0] 1518" xfId="4002" hidden="1" xr:uid="{00000000-0005-0000-0000-0000DE990000}"/>
    <cellStyle name="Currency [0] 1518" xfId="33391" hidden="1" xr:uid="{00000000-0005-0000-0000-0000DF990000}"/>
    <cellStyle name="Currency [0] 15180" xfId="28928" hidden="1" xr:uid="{00000000-0005-0000-0000-0000E0990000}"/>
    <cellStyle name="Currency [0] 15180" xfId="58315" hidden="1" xr:uid="{00000000-0005-0000-0000-0000E1990000}"/>
    <cellStyle name="Currency [0] 15181" xfId="28930" hidden="1" xr:uid="{00000000-0005-0000-0000-0000E2990000}"/>
    <cellStyle name="Currency [0] 15181" xfId="58317" hidden="1" xr:uid="{00000000-0005-0000-0000-0000E3990000}"/>
    <cellStyle name="Currency [0] 15182" xfId="28882" hidden="1" xr:uid="{00000000-0005-0000-0000-0000E4990000}"/>
    <cellStyle name="Currency [0] 15182" xfId="58269" hidden="1" xr:uid="{00000000-0005-0000-0000-0000E5990000}"/>
    <cellStyle name="Currency [0] 15183" xfId="28881" hidden="1" xr:uid="{00000000-0005-0000-0000-0000E6990000}"/>
    <cellStyle name="Currency [0] 15183" xfId="58268" hidden="1" xr:uid="{00000000-0005-0000-0000-0000E7990000}"/>
    <cellStyle name="Currency [0] 15184" xfId="28871" hidden="1" xr:uid="{00000000-0005-0000-0000-0000E8990000}"/>
    <cellStyle name="Currency [0] 15184" xfId="58258" hidden="1" xr:uid="{00000000-0005-0000-0000-0000E9990000}"/>
    <cellStyle name="Currency [0] 15185" xfId="28867" hidden="1" xr:uid="{00000000-0005-0000-0000-0000EA990000}"/>
    <cellStyle name="Currency [0] 15185" xfId="58254" hidden="1" xr:uid="{00000000-0005-0000-0000-0000EB990000}"/>
    <cellStyle name="Currency [0] 15186" xfId="28869" hidden="1" xr:uid="{00000000-0005-0000-0000-0000EC990000}"/>
    <cellStyle name="Currency [0] 15186" xfId="58256" hidden="1" xr:uid="{00000000-0005-0000-0000-0000ED990000}"/>
    <cellStyle name="Currency [0] 15187" xfId="28937" hidden="1" xr:uid="{00000000-0005-0000-0000-0000EE990000}"/>
    <cellStyle name="Currency [0] 15187" xfId="58324" hidden="1" xr:uid="{00000000-0005-0000-0000-0000EF990000}"/>
    <cellStyle name="Currency [0] 15188" xfId="28499" hidden="1" xr:uid="{00000000-0005-0000-0000-0000F0990000}"/>
    <cellStyle name="Currency [0] 15188" xfId="57886" hidden="1" xr:uid="{00000000-0005-0000-0000-0000F1990000}"/>
    <cellStyle name="Currency [0] 15189" xfId="28915" hidden="1" xr:uid="{00000000-0005-0000-0000-0000F2990000}"/>
    <cellStyle name="Currency [0] 15189" xfId="58302" hidden="1" xr:uid="{00000000-0005-0000-0000-0000F3990000}"/>
    <cellStyle name="Currency [0] 1519" xfId="4012" hidden="1" xr:uid="{00000000-0005-0000-0000-0000F4990000}"/>
    <cellStyle name="Currency [0] 1519" xfId="33401" hidden="1" xr:uid="{00000000-0005-0000-0000-0000F5990000}"/>
    <cellStyle name="Currency [0] 15190" xfId="28943" hidden="1" xr:uid="{00000000-0005-0000-0000-0000F6990000}"/>
    <cellStyle name="Currency [0] 15190" xfId="58330" hidden="1" xr:uid="{00000000-0005-0000-0000-0000F7990000}"/>
    <cellStyle name="Currency [0] 15191" xfId="28945" hidden="1" xr:uid="{00000000-0005-0000-0000-0000F8990000}"/>
    <cellStyle name="Currency [0] 15191" xfId="58332" hidden="1" xr:uid="{00000000-0005-0000-0000-0000F9990000}"/>
    <cellStyle name="Currency [0] 15192" xfId="28820" hidden="1" xr:uid="{00000000-0005-0000-0000-0000FA990000}"/>
    <cellStyle name="Currency [0] 15192" xfId="58207" hidden="1" xr:uid="{00000000-0005-0000-0000-0000FB990000}"/>
    <cellStyle name="Currency [0] 15193" xfId="28894" hidden="1" xr:uid="{00000000-0005-0000-0000-0000FC990000}"/>
    <cellStyle name="Currency [0] 15193" xfId="58281" hidden="1" xr:uid="{00000000-0005-0000-0000-0000FD990000}"/>
    <cellStyle name="Currency [0] 15194" xfId="28850" hidden="1" xr:uid="{00000000-0005-0000-0000-0000FE990000}"/>
    <cellStyle name="Currency [0] 15194" xfId="58237" hidden="1" xr:uid="{00000000-0005-0000-0000-0000FF990000}"/>
    <cellStyle name="Currency [0] 15195" xfId="28886" hidden="1" xr:uid="{00000000-0005-0000-0000-0000009A0000}"/>
    <cellStyle name="Currency [0] 15195" xfId="58273" hidden="1" xr:uid="{00000000-0005-0000-0000-0000019A0000}"/>
    <cellStyle name="Currency [0] 15196" xfId="28890" hidden="1" xr:uid="{00000000-0005-0000-0000-0000029A0000}"/>
    <cellStyle name="Currency [0] 15196" xfId="58277" hidden="1" xr:uid="{00000000-0005-0000-0000-0000039A0000}"/>
    <cellStyle name="Currency [0] 15197" xfId="28951" hidden="1" xr:uid="{00000000-0005-0000-0000-0000049A0000}"/>
    <cellStyle name="Currency [0] 15197" xfId="58338" hidden="1" xr:uid="{00000000-0005-0000-0000-0000059A0000}"/>
    <cellStyle name="Currency [0] 15198" xfId="28534" hidden="1" xr:uid="{00000000-0005-0000-0000-0000069A0000}"/>
    <cellStyle name="Currency [0] 15198" xfId="57921" hidden="1" xr:uid="{00000000-0005-0000-0000-0000079A0000}"/>
    <cellStyle name="Currency [0] 15199" xfId="28933" hidden="1" xr:uid="{00000000-0005-0000-0000-0000089A0000}"/>
    <cellStyle name="Currency [0] 15199" xfId="58320" hidden="1" xr:uid="{00000000-0005-0000-0000-0000099A0000}"/>
    <cellStyle name="Currency [0] 152" xfId="2579" hidden="1" xr:uid="{00000000-0005-0000-0000-00000A9A0000}"/>
    <cellStyle name="Currency [0] 152" xfId="31968" hidden="1" xr:uid="{00000000-0005-0000-0000-00000B9A0000}"/>
    <cellStyle name="Currency [0] 1520" xfId="4013" hidden="1" xr:uid="{00000000-0005-0000-0000-00000C9A0000}"/>
    <cellStyle name="Currency [0] 1520" xfId="33402" hidden="1" xr:uid="{00000000-0005-0000-0000-00000D9A0000}"/>
    <cellStyle name="Currency [0] 15200" xfId="28956" hidden="1" xr:uid="{00000000-0005-0000-0000-00000E9A0000}"/>
    <cellStyle name="Currency [0] 15200" xfId="58343" hidden="1" xr:uid="{00000000-0005-0000-0000-00000F9A0000}"/>
    <cellStyle name="Currency [0] 15201" xfId="28958" hidden="1" xr:uid="{00000000-0005-0000-0000-0000109A0000}"/>
    <cellStyle name="Currency [0] 15201" xfId="58345" hidden="1" xr:uid="{00000000-0005-0000-0000-0000119A0000}"/>
    <cellStyle name="Currency [0] 15202" xfId="28814" hidden="1" xr:uid="{00000000-0005-0000-0000-0000129A0000}"/>
    <cellStyle name="Currency [0] 15202" xfId="58201" hidden="1" xr:uid="{00000000-0005-0000-0000-0000139A0000}"/>
    <cellStyle name="Currency [0] 15203" xfId="28913" hidden="1" xr:uid="{00000000-0005-0000-0000-0000149A0000}"/>
    <cellStyle name="Currency [0] 15203" xfId="58300" hidden="1" xr:uid="{00000000-0005-0000-0000-0000159A0000}"/>
    <cellStyle name="Currency [0] 15204" xfId="28880" hidden="1" xr:uid="{00000000-0005-0000-0000-0000169A0000}"/>
    <cellStyle name="Currency [0] 15204" xfId="58267" hidden="1" xr:uid="{00000000-0005-0000-0000-0000179A0000}"/>
    <cellStyle name="Currency [0] 15205" xfId="28898" hidden="1" xr:uid="{00000000-0005-0000-0000-0000189A0000}"/>
    <cellStyle name="Currency [0] 15205" xfId="58285" hidden="1" xr:uid="{00000000-0005-0000-0000-0000199A0000}"/>
    <cellStyle name="Currency [0] 15206" xfId="28895" hidden="1" xr:uid="{00000000-0005-0000-0000-00001A9A0000}"/>
    <cellStyle name="Currency [0] 15206" xfId="58282" hidden="1" xr:uid="{00000000-0005-0000-0000-00001B9A0000}"/>
    <cellStyle name="Currency [0] 15207" xfId="28962" hidden="1" xr:uid="{00000000-0005-0000-0000-00001C9A0000}"/>
    <cellStyle name="Currency [0] 15207" xfId="58349" hidden="1" xr:uid="{00000000-0005-0000-0000-00001D9A0000}"/>
    <cellStyle name="Currency [0] 15208" xfId="28847" hidden="1" xr:uid="{00000000-0005-0000-0000-00001E9A0000}"/>
    <cellStyle name="Currency [0] 15208" xfId="58234" hidden="1" xr:uid="{00000000-0005-0000-0000-00001F9A0000}"/>
    <cellStyle name="Currency [0] 15209" xfId="28947" hidden="1" xr:uid="{00000000-0005-0000-0000-0000209A0000}"/>
    <cellStyle name="Currency [0] 15209" xfId="58334" hidden="1" xr:uid="{00000000-0005-0000-0000-0000219A0000}"/>
    <cellStyle name="Currency [0] 1521" xfId="3984" hidden="1" xr:uid="{00000000-0005-0000-0000-0000229A0000}"/>
    <cellStyle name="Currency [0] 1521" xfId="33373" hidden="1" xr:uid="{00000000-0005-0000-0000-0000239A0000}"/>
    <cellStyle name="Currency [0] 15210" xfId="28969" hidden="1" xr:uid="{00000000-0005-0000-0000-0000249A0000}"/>
    <cellStyle name="Currency [0] 15210" xfId="58356" hidden="1" xr:uid="{00000000-0005-0000-0000-0000259A0000}"/>
    <cellStyle name="Currency [0] 15211" xfId="28971" hidden="1" xr:uid="{00000000-0005-0000-0000-0000269A0000}"/>
    <cellStyle name="Currency [0] 15211" xfId="58358" hidden="1" xr:uid="{00000000-0005-0000-0000-0000279A0000}"/>
    <cellStyle name="Currency [0] 15212" xfId="28899" hidden="1" xr:uid="{00000000-0005-0000-0000-0000289A0000}"/>
    <cellStyle name="Currency [0] 15212" xfId="58286" hidden="1" xr:uid="{00000000-0005-0000-0000-0000299A0000}"/>
    <cellStyle name="Currency [0] 15213" xfId="28931" hidden="1" xr:uid="{00000000-0005-0000-0000-00002A9A0000}"/>
    <cellStyle name="Currency [0] 15213" xfId="58318" hidden="1" xr:uid="{00000000-0005-0000-0000-00002B9A0000}"/>
    <cellStyle name="Currency [0] 15214" xfId="28579" hidden="1" xr:uid="{00000000-0005-0000-0000-00002C9A0000}"/>
    <cellStyle name="Currency [0] 15214" xfId="57966" hidden="1" xr:uid="{00000000-0005-0000-0000-00002D9A0000}"/>
    <cellStyle name="Currency [0] 15215" xfId="28917" hidden="1" xr:uid="{00000000-0005-0000-0000-00002E9A0000}"/>
    <cellStyle name="Currency [0] 15215" xfId="58304" hidden="1" xr:uid="{00000000-0005-0000-0000-00002F9A0000}"/>
    <cellStyle name="Currency [0] 15216" xfId="28914" hidden="1" xr:uid="{00000000-0005-0000-0000-0000309A0000}"/>
    <cellStyle name="Currency [0] 15216" xfId="58301" hidden="1" xr:uid="{00000000-0005-0000-0000-0000319A0000}"/>
    <cellStyle name="Currency [0] 15217" xfId="28975" hidden="1" xr:uid="{00000000-0005-0000-0000-0000329A0000}"/>
    <cellStyle name="Currency [0] 15217" xfId="58362" hidden="1" xr:uid="{00000000-0005-0000-0000-0000339A0000}"/>
    <cellStyle name="Currency [0] 15218" xfId="28810" hidden="1" xr:uid="{00000000-0005-0000-0000-0000349A0000}"/>
    <cellStyle name="Currency [0] 15218" xfId="58197" hidden="1" xr:uid="{00000000-0005-0000-0000-0000359A0000}"/>
    <cellStyle name="Currency [0] 15219" xfId="28959" hidden="1" xr:uid="{00000000-0005-0000-0000-0000369A0000}"/>
    <cellStyle name="Currency [0] 15219" xfId="58346" hidden="1" xr:uid="{00000000-0005-0000-0000-0000379A0000}"/>
    <cellStyle name="Currency [0] 1522" xfId="3996" hidden="1" xr:uid="{00000000-0005-0000-0000-0000389A0000}"/>
    <cellStyle name="Currency [0] 1522" xfId="33385" hidden="1" xr:uid="{00000000-0005-0000-0000-0000399A0000}"/>
    <cellStyle name="Currency [0] 15220" xfId="28979" hidden="1" xr:uid="{00000000-0005-0000-0000-00003A9A0000}"/>
    <cellStyle name="Currency [0] 15220" xfId="58366" hidden="1" xr:uid="{00000000-0005-0000-0000-00003B9A0000}"/>
    <cellStyle name="Currency [0] 15221" xfId="28981" hidden="1" xr:uid="{00000000-0005-0000-0000-00003C9A0000}"/>
    <cellStyle name="Currency [0] 15221" xfId="58368" hidden="1" xr:uid="{00000000-0005-0000-0000-00003D9A0000}"/>
    <cellStyle name="Currency [0] 15222" xfId="28918" hidden="1" xr:uid="{00000000-0005-0000-0000-00003E9A0000}"/>
    <cellStyle name="Currency [0] 15222" xfId="58305" hidden="1" xr:uid="{00000000-0005-0000-0000-00003F9A0000}"/>
    <cellStyle name="Currency [0] 15223" xfId="28946" hidden="1" xr:uid="{00000000-0005-0000-0000-0000409A0000}"/>
    <cellStyle name="Currency [0] 15223" xfId="58333" hidden="1" xr:uid="{00000000-0005-0000-0000-0000419A0000}"/>
    <cellStyle name="Currency [0] 15224" xfId="28906" hidden="1" xr:uid="{00000000-0005-0000-0000-0000429A0000}"/>
    <cellStyle name="Currency [0] 15224" xfId="58293" hidden="1" xr:uid="{00000000-0005-0000-0000-0000439A0000}"/>
    <cellStyle name="Currency [0] 15225" xfId="28935" hidden="1" xr:uid="{00000000-0005-0000-0000-0000449A0000}"/>
    <cellStyle name="Currency [0] 15225" xfId="58322" hidden="1" xr:uid="{00000000-0005-0000-0000-0000459A0000}"/>
    <cellStyle name="Currency [0] 15226" xfId="28932" hidden="1" xr:uid="{00000000-0005-0000-0000-0000469A0000}"/>
    <cellStyle name="Currency [0] 15226" xfId="58319" hidden="1" xr:uid="{00000000-0005-0000-0000-0000479A0000}"/>
    <cellStyle name="Currency [0] 15227" xfId="28985" hidden="1" xr:uid="{00000000-0005-0000-0000-0000489A0000}"/>
    <cellStyle name="Currency [0] 15227" xfId="58372" hidden="1" xr:uid="{00000000-0005-0000-0000-0000499A0000}"/>
    <cellStyle name="Currency [0] 15228" xfId="28813" hidden="1" xr:uid="{00000000-0005-0000-0000-00004A9A0000}"/>
    <cellStyle name="Currency [0] 15228" xfId="58200" hidden="1" xr:uid="{00000000-0005-0000-0000-00004B9A0000}"/>
    <cellStyle name="Currency [0] 15229" xfId="28972" hidden="1" xr:uid="{00000000-0005-0000-0000-00004C9A0000}"/>
    <cellStyle name="Currency [0] 15229" xfId="58359" hidden="1" xr:uid="{00000000-0005-0000-0000-00004D9A0000}"/>
    <cellStyle name="Currency [0] 1523" xfId="3976" hidden="1" xr:uid="{00000000-0005-0000-0000-00004E9A0000}"/>
    <cellStyle name="Currency [0] 1523" xfId="33365" hidden="1" xr:uid="{00000000-0005-0000-0000-00004F9A0000}"/>
    <cellStyle name="Currency [0] 15230" xfId="28989" hidden="1" xr:uid="{00000000-0005-0000-0000-0000509A0000}"/>
    <cellStyle name="Currency [0] 15230" xfId="58376" hidden="1" xr:uid="{00000000-0005-0000-0000-0000519A0000}"/>
    <cellStyle name="Currency [0] 15231" xfId="28991" hidden="1" xr:uid="{00000000-0005-0000-0000-0000529A0000}"/>
    <cellStyle name="Currency [0] 15231" xfId="58378" hidden="1" xr:uid="{00000000-0005-0000-0000-0000539A0000}"/>
    <cellStyle name="Currency [0] 15232" xfId="28872" hidden="1" xr:uid="{00000000-0005-0000-0000-0000549A0000}"/>
    <cellStyle name="Currency [0] 15232" xfId="58259" hidden="1" xr:uid="{00000000-0005-0000-0000-0000559A0000}"/>
    <cellStyle name="Currency [0] 15233" xfId="28908" hidden="1" xr:uid="{00000000-0005-0000-0000-0000569A0000}"/>
    <cellStyle name="Currency [0] 15233" xfId="58295" hidden="1" xr:uid="{00000000-0005-0000-0000-0000579A0000}"/>
    <cellStyle name="Currency [0] 15234" xfId="28977" hidden="1" xr:uid="{00000000-0005-0000-0000-0000589A0000}"/>
    <cellStyle name="Currency [0] 15234" xfId="58364" hidden="1" xr:uid="{00000000-0005-0000-0000-0000599A0000}"/>
    <cellStyle name="Currency [0] 15235" xfId="28965" hidden="1" xr:uid="{00000000-0005-0000-0000-00005A9A0000}"/>
    <cellStyle name="Currency [0] 15235" xfId="58352" hidden="1" xr:uid="{00000000-0005-0000-0000-00005B9A0000}"/>
    <cellStyle name="Currency [0] 15236" xfId="28982" hidden="1" xr:uid="{00000000-0005-0000-0000-00005C9A0000}"/>
    <cellStyle name="Currency [0] 15236" xfId="58369" hidden="1" xr:uid="{00000000-0005-0000-0000-00005D9A0000}"/>
    <cellStyle name="Currency [0] 15237" xfId="28993" hidden="1" xr:uid="{00000000-0005-0000-0000-00005E9A0000}"/>
    <cellStyle name="Currency [0] 15237" xfId="58380" hidden="1" xr:uid="{00000000-0005-0000-0000-00005F9A0000}"/>
    <cellStyle name="Currency [0] 15238" xfId="28841" hidden="1" xr:uid="{00000000-0005-0000-0000-0000609A0000}"/>
    <cellStyle name="Currency [0] 15238" xfId="58228" hidden="1" xr:uid="{00000000-0005-0000-0000-0000619A0000}"/>
    <cellStyle name="Currency [0] 15239" xfId="28905" hidden="1" xr:uid="{00000000-0005-0000-0000-0000629A0000}"/>
    <cellStyle name="Currency [0] 15239" xfId="58292" hidden="1" xr:uid="{00000000-0005-0000-0000-0000639A0000}"/>
    <cellStyle name="Currency [0] 1524" xfId="3991" hidden="1" xr:uid="{00000000-0005-0000-0000-0000649A0000}"/>
    <cellStyle name="Currency [0] 1524" xfId="33380" hidden="1" xr:uid="{00000000-0005-0000-0000-0000659A0000}"/>
    <cellStyle name="Currency [0] 15240" xfId="28997" hidden="1" xr:uid="{00000000-0005-0000-0000-0000669A0000}"/>
    <cellStyle name="Currency [0] 15240" xfId="58384" hidden="1" xr:uid="{00000000-0005-0000-0000-0000679A0000}"/>
    <cellStyle name="Currency [0] 15241" xfId="28999" hidden="1" xr:uid="{00000000-0005-0000-0000-0000689A0000}"/>
    <cellStyle name="Currency [0] 15241" xfId="58386" hidden="1" xr:uid="{00000000-0005-0000-0000-0000699A0000}"/>
    <cellStyle name="Currency [0] 15242" xfId="28954" hidden="1" xr:uid="{00000000-0005-0000-0000-00006A9A0000}"/>
    <cellStyle name="Currency [0] 15242" xfId="58341" hidden="1" xr:uid="{00000000-0005-0000-0000-00006B9A0000}"/>
    <cellStyle name="Currency [0] 15243" xfId="28966" hidden="1" xr:uid="{00000000-0005-0000-0000-00006C9A0000}"/>
    <cellStyle name="Currency [0] 15243" xfId="58353" hidden="1" xr:uid="{00000000-0005-0000-0000-00006D9A0000}"/>
    <cellStyle name="Currency [0] 15244" xfId="28994" hidden="1" xr:uid="{00000000-0005-0000-0000-00006E9A0000}"/>
    <cellStyle name="Currency [0] 15244" xfId="58381" hidden="1" xr:uid="{00000000-0005-0000-0000-00006F9A0000}"/>
    <cellStyle name="Currency [0] 15245" xfId="28967" hidden="1" xr:uid="{00000000-0005-0000-0000-0000709A0000}"/>
    <cellStyle name="Currency [0] 15245" xfId="58354" hidden="1" xr:uid="{00000000-0005-0000-0000-0000719A0000}"/>
    <cellStyle name="Currency [0] 15246" xfId="29000" hidden="1" xr:uid="{00000000-0005-0000-0000-0000729A0000}"/>
    <cellStyle name="Currency [0] 15246" xfId="58387" hidden="1" xr:uid="{00000000-0005-0000-0000-0000739A0000}"/>
    <cellStyle name="Currency [0] 15247" xfId="29002" hidden="1" xr:uid="{00000000-0005-0000-0000-0000749A0000}"/>
    <cellStyle name="Currency [0] 15247" xfId="58389" hidden="1" xr:uid="{00000000-0005-0000-0000-0000759A0000}"/>
    <cellStyle name="Currency [0] 15248" xfId="28995" hidden="1" xr:uid="{00000000-0005-0000-0000-0000769A0000}"/>
    <cellStyle name="Currency [0] 15248" xfId="58382" hidden="1" xr:uid="{00000000-0005-0000-0000-0000779A0000}"/>
    <cellStyle name="Currency [0] 15249" xfId="28941" hidden="1" xr:uid="{00000000-0005-0000-0000-0000789A0000}"/>
    <cellStyle name="Currency [0] 15249" xfId="58328" hidden="1" xr:uid="{00000000-0005-0000-0000-0000799A0000}"/>
    <cellStyle name="Currency [0] 1525" xfId="3989" hidden="1" xr:uid="{00000000-0005-0000-0000-00007A9A0000}"/>
    <cellStyle name="Currency [0] 1525" xfId="33378" hidden="1" xr:uid="{00000000-0005-0000-0000-00007B9A0000}"/>
    <cellStyle name="Currency [0] 15250" xfId="29004" hidden="1" xr:uid="{00000000-0005-0000-0000-00007C9A0000}"/>
    <cellStyle name="Currency [0] 15250" xfId="58391" hidden="1" xr:uid="{00000000-0005-0000-0000-00007D9A0000}"/>
    <cellStyle name="Currency [0] 15251" xfId="29006" hidden="1" xr:uid="{00000000-0005-0000-0000-00007E9A0000}"/>
    <cellStyle name="Currency [0] 15251" xfId="58393" hidden="1" xr:uid="{00000000-0005-0000-0000-00007F9A0000}"/>
    <cellStyle name="Currency [0] 15252" xfId="28518" hidden="1" xr:uid="{00000000-0005-0000-0000-0000809A0000}"/>
    <cellStyle name="Currency [0] 15252" xfId="57905" hidden="1" xr:uid="{00000000-0005-0000-0000-0000819A0000}"/>
    <cellStyle name="Currency [0] 15253" xfId="28496" hidden="1" xr:uid="{00000000-0005-0000-0000-0000829A0000}"/>
    <cellStyle name="Currency [0] 15253" xfId="57883" hidden="1" xr:uid="{00000000-0005-0000-0000-0000839A0000}"/>
    <cellStyle name="Currency [0] 15254" xfId="29012" hidden="1" xr:uid="{00000000-0005-0000-0000-0000849A0000}"/>
    <cellStyle name="Currency [0] 15254" xfId="58399" hidden="1" xr:uid="{00000000-0005-0000-0000-0000859A0000}"/>
    <cellStyle name="Currency [0] 15255" xfId="29018" hidden="1" xr:uid="{00000000-0005-0000-0000-0000869A0000}"/>
    <cellStyle name="Currency [0] 15255" xfId="58405" hidden="1" xr:uid="{00000000-0005-0000-0000-0000879A0000}"/>
    <cellStyle name="Currency [0] 15256" xfId="29020" hidden="1" xr:uid="{00000000-0005-0000-0000-0000889A0000}"/>
    <cellStyle name="Currency [0] 15256" xfId="58407" hidden="1" xr:uid="{00000000-0005-0000-0000-0000899A0000}"/>
    <cellStyle name="Currency [0] 15257" xfId="28513" hidden="1" xr:uid="{00000000-0005-0000-0000-00008A9A0000}"/>
    <cellStyle name="Currency [0] 15257" xfId="57900" hidden="1" xr:uid="{00000000-0005-0000-0000-00008B9A0000}"/>
    <cellStyle name="Currency [0] 15258" xfId="29014" hidden="1" xr:uid="{00000000-0005-0000-0000-00008C9A0000}"/>
    <cellStyle name="Currency [0] 15258" xfId="58401" hidden="1" xr:uid="{00000000-0005-0000-0000-00008D9A0000}"/>
    <cellStyle name="Currency [0] 15259" xfId="29022" hidden="1" xr:uid="{00000000-0005-0000-0000-00008E9A0000}"/>
    <cellStyle name="Currency [0] 15259" xfId="58409" hidden="1" xr:uid="{00000000-0005-0000-0000-00008F9A0000}"/>
    <cellStyle name="Currency [0] 1526" xfId="4015" hidden="1" xr:uid="{00000000-0005-0000-0000-0000909A0000}"/>
    <cellStyle name="Currency [0] 1526" xfId="33404" hidden="1" xr:uid="{00000000-0005-0000-0000-0000919A0000}"/>
    <cellStyle name="Currency [0] 15260" xfId="29024" hidden="1" xr:uid="{00000000-0005-0000-0000-0000929A0000}"/>
    <cellStyle name="Currency [0] 15260" xfId="58411" hidden="1" xr:uid="{00000000-0005-0000-0000-0000939A0000}"/>
    <cellStyle name="Currency [0] 15261" xfId="29013" hidden="1" xr:uid="{00000000-0005-0000-0000-0000949A0000}"/>
    <cellStyle name="Currency [0] 15261" xfId="58400" hidden="1" xr:uid="{00000000-0005-0000-0000-0000959A0000}"/>
    <cellStyle name="Currency [0] 15262" xfId="28519" hidden="1" xr:uid="{00000000-0005-0000-0000-0000969A0000}"/>
    <cellStyle name="Currency [0] 15262" xfId="57906" hidden="1" xr:uid="{00000000-0005-0000-0000-0000979A0000}"/>
    <cellStyle name="Currency [0] 15263" xfId="29035" hidden="1" xr:uid="{00000000-0005-0000-0000-0000989A0000}"/>
    <cellStyle name="Currency [0] 15263" xfId="58422" hidden="1" xr:uid="{00000000-0005-0000-0000-0000999A0000}"/>
    <cellStyle name="Currency [0] 15264" xfId="29044" hidden="1" xr:uid="{00000000-0005-0000-0000-00009A9A0000}"/>
    <cellStyle name="Currency [0] 15264" xfId="58431" hidden="1" xr:uid="{00000000-0005-0000-0000-00009B9A0000}"/>
    <cellStyle name="Currency [0] 15265" xfId="29055" hidden="1" xr:uid="{00000000-0005-0000-0000-00009C9A0000}"/>
    <cellStyle name="Currency [0] 15265" xfId="58442" hidden="1" xr:uid="{00000000-0005-0000-0000-00009D9A0000}"/>
    <cellStyle name="Currency [0] 15266" xfId="29061" hidden="1" xr:uid="{00000000-0005-0000-0000-00009E9A0000}"/>
    <cellStyle name="Currency [0] 15266" xfId="58448" hidden="1" xr:uid="{00000000-0005-0000-0000-00009F9A0000}"/>
    <cellStyle name="Currency [0] 15267" xfId="29033" hidden="1" xr:uid="{00000000-0005-0000-0000-0000A09A0000}"/>
    <cellStyle name="Currency [0] 15267" xfId="58420" hidden="1" xr:uid="{00000000-0005-0000-0000-0000A19A0000}"/>
    <cellStyle name="Currency [0] 15268" xfId="29051" hidden="1" xr:uid="{00000000-0005-0000-0000-0000A29A0000}"/>
    <cellStyle name="Currency [0] 15268" xfId="58438" hidden="1" xr:uid="{00000000-0005-0000-0000-0000A39A0000}"/>
    <cellStyle name="Currency [0] 15269" xfId="29073" hidden="1" xr:uid="{00000000-0005-0000-0000-0000A49A0000}"/>
    <cellStyle name="Currency [0] 15269" xfId="58460" hidden="1" xr:uid="{00000000-0005-0000-0000-0000A59A0000}"/>
    <cellStyle name="Currency [0] 1527" xfId="3928" hidden="1" xr:uid="{00000000-0005-0000-0000-0000A69A0000}"/>
    <cellStyle name="Currency [0] 1527" xfId="33317" hidden="1" xr:uid="{00000000-0005-0000-0000-0000A79A0000}"/>
    <cellStyle name="Currency [0] 15270" xfId="29075" hidden="1" xr:uid="{00000000-0005-0000-0000-0000A89A0000}"/>
    <cellStyle name="Currency [0] 15270" xfId="58462" hidden="1" xr:uid="{00000000-0005-0000-0000-0000A99A0000}"/>
    <cellStyle name="Currency [0] 15271" xfId="29009" hidden="1" xr:uid="{00000000-0005-0000-0000-0000AA9A0000}"/>
    <cellStyle name="Currency [0] 15271" xfId="58396" hidden="1" xr:uid="{00000000-0005-0000-0000-0000AB9A0000}"/>
    <cellStyle name="Currency [0] 15272" xfId="28523" hidden="1" xr:uid="{00000000-0005-0000-0000-0000AC9A0000}"/>
    <cellStyle name="Currency [0] 15272" xfId="57910" hidden="1" xr:uid="{00000000-0005-0000-0000-0000AD9A0000}"/>
    <cellStyle name="Currency [0] 15273" xfId="29047" hidden="1" xr:uid="{00000000-0005-0000-0000-0000AE9A0000}"/>
    <cellStyle name="Currency [0] 15273" xfId="58434" hidden="1" xr:uid="{00000000-0005-0000-0000-0000AF9A0000}"/>
    <cellStyle name="Currency [0] 15274" xfId="28539" hidden="1" xr:uid="{00000000-0005-0000-0000-0000B09A0000}"/>
    <cellStyle name="Currency [0] 15274" xfId="57926" hidden="1" xr:uid="{00000000-0005-0000-0000-0000B19A0000}"/>
    <cellStyle name="Currency [0] 15275" xfId="29036" hidden="1" xr:uid="{00000000-0005-0000-0000-0000B29A0000}"/>
    <cellStyle name="Currency [0] 15275" xfId="58423" hidden="1" xr:uid="{00000000-0005-0000-0000-0000B39A0000}"/>
    <cellStyle name="Currency [0] 15276" xfId="29080" hidden="1" xr:uid="{00000000-0005-0000-0000-0000B49A0000}"/>
    <cellStyle name="Currency [0] 15276" xfId="58467" hidden="1" xr:uid="{00000000-0005-0000-0000-0000B59A0000}"/>
    <cellStyle name="Currency [0] 15277" xfId="29048" hidden="1" xr:uid="{00000000-0005-0000-0000-0000B69A0000}"/>
    <cellStyle name="Currency [0] 15277" xfId="58435" hidden="1" xr:uid="{00000000-0005-0000-0000-0000B79A0000}"/>
    <cellStyle name="Currency [0] 15278" xfId="29056" hidden="1" xr:uid="{00000000-0005-0000-0000-0000B89A0000}"/>
    <cellStyle name="Currency [0] 15278" xfId="58443" hidden="1" xr:uid="{00000000-0005-0000-0000-0000B99A0000}"/>
    <cellStyle name="Currency [0] 15279" xfId="29092" hidden="1" xr:uid="{00000000-0005-0000-0000-0000BA9A0000}"/>
    <cellStyle name="Currency [0] 15279" xfId="58479" hidden="1" xr:uid="{00000000-0005-0000-0000-0000BB9A0000}"/>
    <cellStyle name="Currency [0] 1528" xfId="4009" hidden="1" xr:uid="{00000000-0005-0000-0000-0000BC9A0000}"/>
    <cellStyle name="Currency [0] 1528" xfId="33398" hidden="1" xr:uid="{00000000-0005-0000-0000-0000BD9A0000}"/>
    <cellStyle name="Currency [0] 15280" xfId="29094" hidden="1" xr:uid="{00000000-0005-0000-0000-0000BE9A0000}"/>
    <cellStyle name="Currency [0] 15280" xfId="58481" hidden="1" xr:uid="{00000000-0005-0000-0000-0000BF9A0000}"/>
    <cellStyle name="Currency [0] 15281" xfId="29050" hidden="1" xr:uid="{00000000-0005-0000-0000-0000C09A0000}"/>
    <cellStyle name="Currency [0] 15281" xfId="58437" hidden="1" xr:uid="{00000000-0005-0000-0000-0000C19A0000}"/>
    <cellStyle name="Currency [0] 15282" xfId="29063" hidden="1" xr:uid="{00000000-0005-0000-0000-0000C29A0000}"/>
    <cellStyle name="Currency [0] 15282" xfId="58450" hidden="1" xr:uid="{00000000-0005-0000-0000-0000C39A0000}"/>
    <cellStyle name="Currency [0] 15283" xfId="29068" hidden="1" xr:uid="{00000000-0005-0000-0000-0000C49A0000}"/>
    <cellStyle name="Currency [0] 15283" xfId="58455" hidden="1" xr:uid="{00000000-0005-0000-0000-0000C59A0000}"/>
    <cellStyle name="Currency [0] 15284" xfId="29062" hidden="1" xr:uid="{00000000-0005-0000-0000-0000C69A0000}"/>
    <cellStyle name="Currency [0] 15284" xfId="58449" hidden="1" xr:uid="{00000000-0005-0000-0000-0000C79A0000}"/>
    <cellStyle name="Currency [0] 15285" xfId="29110" hidden="1" xr:uid="{00000000-0005-0000-0000-0000C89A0000}"/>
    <cellStyle name="Currency [0] 15285" xfId="58497" hidden="1" xr:uid="{00000000-0005-0000-0000-0000C99A0000}"/>
    <cellStyle name="Currency [0] 15286" xfId="29118" hidden="1" xr:uid="{00000000-0005-0000-0000-0000CA9A0000}"/>
    <cellStyle name="Currency [0] 15286" xfId="58505" hidden="1" xr:uid="{00000000-0005-0000-0000-0000CB9A0000}"/>
    <cellStyle name="Currency [0] 15287" xfId="29046" hidden="1" xr:uid="{00000000-0005-0000-0000-0000CC9A0000}"/>
    <cellStyle name="Currency [0] 15287" xfId="58433" hidden="1" xr:uid="{00000000-0005-0000-0000-0000CD9A0000}"/>
    <cellStyle name="Currency [0] 15288" xfId="29104" hidden="1" xr:uid="{00000000-0005-0000-0000-0000CE9A0000}"/>
    <cellStyle name="Currency [0] 15288" xfId="58491" hidden="1" xr:uid="{00000000-0005-0000-0000-0000CF9A0000}"/>
    <cellStyle name="Currency [0] 15289" xfId="29127" hidden="1" xr:uid="{00000000-0005-0000-0000-0000D09A0000}"/>
    <cellStyle name="Currency [0] 15289" xfId="58514" hidden="1" xr:uid="{00000000-0005-0000-0000-0000D19A0000}"/>
    <cellStyle name="Currency [0] 1529" xfId="4016" hidden="1" xr:uid="{00000000-0005-0000-0000-0000D29A0000}"/>
    <cellStyle name="Currency [0] 1529" xfId="33405" hidden="1" xr:uid="{00000000-0005-0000-0000-0000D39A0000}"/>
    <cellStyle name="Currency [0] 15290" xfId="29129" hidden="1" xr:uid="{00000000-0005-0000-0000-0000D49A0000}"/>
    <cellStyle name="Currency [0] 15290" xfId="58516" hidden="1" xr:uid="{00000000-0005-0000-0000-0000D59A0000}"/>
    <cellStyle name="Currency [0] 15291" xfId="29029" hidden="1" xr:uid="{00000000-0005-0000-0000-0000D69A0000}"/>
    <cellStyle name="Currency [0] 15291" xfId="58416" hidden="1" xr:uid="{00000000-0005-0000-0000-0000D79A0000}"/>
    <cellStyle name="Currency [0] 15292" xfId="29039" hidden="1" xr:uid="{00000000-0005-0000-0000-0000D89A0000}"/>
    <cellStyle name="Currency [0] 15292" xfId="58426" hidden="1" xr:uid="{00000000-0005-0000-0000-0000D99A0000}"/>
    <cellStyle name="Currency [0] 15293" xfId="29101" hidden="1" xr:uid="{00000000-0005-0000-0000-0000DA9A0000}"/>
    <cellStyle name="Currency [0] 15293" xfId="58488" hidden="1" xr:uid="{00000000-0005-0000-0000-0000DB9A0000}"/>
    <cellStyle name="Currency [0] 15294" xfId="29066" hidden="1" xr:uid="{00000000-0005-0000-0000-0000DC9A0000}"/>
    <cellStyle name="Currency [0] 15294" xfId="58453" hidden="1" xr:uid="{00000000-0005-0000-0000-0000DD9A0000}"/>
    <cellStyle name="Currency [0] 15295" xfId="29016" hidden="1" xr:uid="{00000000-0005-0000-0000-0000DE9A0000}"/>
    <cellStyle name="Currency [0] 15295" xfId="58403" hidden="1" xr:uid="{00000000-0005-0000-0000-0000DF9A0000}"/>
    <cellStyle name="Currency [0] 15296" xfId="29137" hidden="1" xr:uid="{00000000-0005-0000-0000-0000E09A0000}"/>
    <cellStyle name="Currency [0] 15296" xfId="58524" hidden="1" xr:uid="{00000000-0005-0000-0000-0000E19A0000}"/>
    <cellStyle name="Currency [0] 15297" xfId="29102" hidden="1" xr:uid="{00000000-0005-0000-0000-0000E29A0000}"/>
    <cellStyle name="Currency [0] 15297" xfId="58489" hidden="1" xr:uid="{00000000-0005-0000-0000-0000E39A0000}"/>
    <cellStyle name="Currency [0] 15298" xfId="29113" hidden="1" xr:uid="{00000000-0005-0000-0000-0000E49A0000}"/>
    <cellStyle name="Currency [0] 15298" xfId="58500" hidden="1" xr:uid="{00000000-0005-0000-0000-0000E59A0000}"/>
    <cellStyle name="Currency [0] 15299" xfId="29145" hidden="1" xr:uid="{00000000-0005-0000-0000-0000E69A0000}"/>
    <cellStyle name="Currency [0] 15299" xfId="58532" hidden="1" xr:uid="{00000000-0005-0000-0000-0000E79A0000}"/>
    <cellStyle name="Currency [0] 153" xfId="2574" hidden="1" xr:uid="{00000000-0005-0000-0000-0000E89A0000}"/>
    <cellStyle name="Currency [0] 153" xfId="31963" hidden="1" xr:uid="{00000000-0005-0000-0000-0000E99A0000}"/>
    <cellStyle name="Currency [0] 1530" xfId="4017" hidden="1" xr:uid="{00000000-0005-0000-0000-0000EA9A0000}"/>
    <cellStyle name="Currency [0] 1530" xfId="33406" hidden="1" xr:uid="{00000000-0005-0000-0000-0000EB9A0000}"/>
    <cellStyle name="Currency [0] 15300" xfId="29147" hidden="1" xr:uid="{00000000-0005-0000-0000-0000EC9A0000}"/>
    <cellStyle name="Currency [0] 15300" xfId="58534" hidden="1" xr:uid="{00000000-0005-0000-0000-0000ED9A0000}"/>
    <cellStyle name="Currency [0] 15301" xfId="29099" hidden="1" xr:uid="{00000000-0005-0000-0000-0000EE9A0000}"/>
    <cellStyle name="Currency [0] 15301" xfId="58486" hidden="1" xr:uid="{00000000-0005-0000-0000-0000EF9A0000}"/>
    <cellStyle name="Currency [0] 15302" xfId="29098" hidden="1" xr:uid="{00000000-0005-0000-0000-0000F09A0000}"/>
    <cellStyle name="Currency [0] 15302" xfId="58485" hidden="1" xr:uid="{00000000-0005-0000-0000-0000F19A0000}"/>
    <cellStyle name="Currency [0] 15303" xfId="29088" hidden="1" xr:uid="{00000000-0005-0000-0000-0000F29A0000}"/>
    <cellStyle name="Currency [0] 15303" xfId="58475" hidden="1" xr:uid="{00000000-0005-0000-0000-0000F39A0000}"/>
    <cellStyle name="Currency [0] 15304" xfId="29084" hidden="1" xr:uid="{00000000-0005-0000-0000-0000F49A0000}"/>
    <cellStyle name="Currency [0] 15304" xfId="58471" hidden="1" xr:uid="{00000000-0005-0000-0000-0000F59A0000}"/>
    <cellStyle name="Currency [0] 15305" xfId="29086" hidden="1" xr:uid="{00000000-0005-0000-0000-0000F69A0000}"/>
    <cellStyle name="Currency [0] 15305" xfId="58473" hidden="1" xr:uid="{00000000-0005-0000-0000-0000F79A0000}"/>
    <cellStyle name="Currency [0] 15306" xfId="29154" hidden="1" xr:uid="{00000000-0005-0000-0000-0000F89A0000}"/>
    <cellStyle name="Currency [0] 15306" xfId="58541" hidden="1" xr:uid="{00000000-0005-0000-0000-0000F99A0000}"/>
    <cellStyle name="Currency [0] 15307" xfId="28525" hidden="1" xr:uid="{00000000-0005-0000-0000-0000FA9A0000}"/>
    <cellStyle name="Currency [0] 15307" xfId="57912" hidden="1" xr:uid="{00000000-0005-0000-0000-0000FB9A0000}"/>
    <cellStyle name="Currency [0] 15308" xfId="29132" hidden="1" xr:uid="{00000000-0005-0000-0000-0000FC9A0000}"/>
    <cellStyle name="Currency [0] 15308" xfId="58519" hidden="1" xr:uid="{00000000-0005-0000-0000-0000FD9A0000}"/>
    <cellStyle name="Currency [0] 15309" xfId="29160" hidden="1" xr:uid="{00000000-0005-0000-0000-0000FE9A0000}"/>
    <cellStyle name="Currency [0] 15309" xfId="58547" hidden="1" xr:uid="{00000000-0005-0000-0000-0000FF9A0000}"/>
    <cellStyle name="Currency [0] 1531" xfId="3957" hidden="1" xr:uid="{00000000-0005-0000-0000-0000009B0000}"/>
    <cellStyle name="Currency [0] 1531" xfId="33346" hidden="1" xr:uid="{00000000-0005-0000-0000-0000019B0000}"/>
    <cellStyle name="Currency [0] 15310" xfId="29162" hidden="1" xr:uid="{00000000-0005-0000-0000-0000029B0000}"/>
    <cellStyle name="Currency [0] 15310" xfId="58549" hidden="1" xr:uid="{00000000-0005-0000-0000-0000039B0000}"/>
    <cellStyle name="Currency [0] 15311" xfId="29037" hidden="1" xr:uid="{00000000-0005-0000-0000-0000049B0000}"/>
    <cellStyle name="Currency [0] 15311" xfId="58424" hidden="1" xr:uid="{00000000-0005-0000-0000-0000059B0000}"/>
    <cellStyle name="Currency [0] 15312" xfId="29111" hidden="1" xr:uid="{00000000-0005-0000-0000-0000069B0000}"/>
    <cellStyle name="Currency [0] 15312" xfId="58498" hidden="1" xr:uid="{00000000-0005-0000-0000-0000079B0000}"/>
    <cellStyle name="Currency [0] 15313" xfId="29067" hidden="1" xr:uid="{00000000-0005-0000-0000-0000089B0000}"/>
    <cellStyle name="Currency [0] 15313" xfId="58454" hidden="1" xr:uid="{00000000-0005-0000-0000-0000099B0000}"/>
    <cellStyle name="Currency [0] 15314" xfId="29103" hidden="1" xr:uid="{00000000-0005-0000-0000-00000A9B0000}"/>
    <cellStyle name="Currency [0] 15314" xfId="58490" hidden="1" xr:uid="{00000000-0005-0000-0000-00000B9B0000}"/>
    <cellStyle name="Currency [0] 15315" xfId="29107" hidden="1" xr:uid="{00000000-0005-0000-0000-00000C9B0000}"/>
    <cellStyle name="Currency [0] 15315" xfId="58494" hidden="1" xr:uid="{00000000-0005-0000-0000-00000D9B0000}"/>
    <cellStyle name="Currency [0] 15316" xfId="29168" hidden="1" xr:uid="{00000000-0005-0000-0000-00000E9B0000}"/>
    <cellStyle name="Currency [0] 15316" xfId="58555" hidden="1" xr:uid="{00000000-0005-0000-0000-00000F9B0000}"/>
    <cellStyle name="Currency [0] 15317" xfId="28512" hidden="1" xr:uid="{00000000-0005-0000-0000-0000109B0000}"/>
    <cellStyle name="Currency [0] 15317" xfId="57899" hidden="1" xr:uid="{00000000-0005-0000-0000-0000119B0000}"/>
    <cellStyle name="Currency [0] 15318" xfId="29150" hidden="1" xr:uid="{00000000-0005-0000-0000-0000129B0000}"/>
    <cellStyle name="Currency [0] 15318" xfId="58537" hidden="1" xr:uid="{00000000-0005-0000-0000-0000139B0000}"/>
    <cellStyle name="Currency [0] 15319" xfId="29173" hidden="1" xr:uid="{00000000-0005-0000-0000-0000149B0000}"/>
    <cellStyle name="Currency [0] 15319" xfId="58560" hidden="1" xr:uid="{00000000-0005-0000-0000-0000159B0000}"/>
    <cellStyle name="Currency [0] 1532" xfId="3977" hidden="1" xr:uid="{00000000-0005-0000-0000-0000169B0000}"/>
    <cellStyle name="Currency [0] 1532" xfId="33366" hidden="1" xr:uid="{00000000-0005-0000-0000-0000179B0000}"/>
    <cellStyle name="Currency [0] 15320" xfId="29175" hidden="1" xr:uid="{00000000-0005-0000-0000-0000189B0000}"/>
    <cellStyle name="Currency [0] 15320" xfId="58562" hidden="1" xr:uid="{00000000-0005-0000-0000-0000199B0000}"/>
    <cellStyle name="Currency [0] 15321" xfId="29031" hidden="1" xr:uid="{00000000-0005-0000-0000-00001A9B0000}"/>
    <cellStyle name="Currency [0] 15321" xfId="58418" hidden="1" xr:uid="{00000000-0005-0000-0000-00001B9B0000}"/>
    <cellStyle name="Currency [0] 15322" xfId="29130" hidden="1" xr:uid="{00000000-0005-0000-0000-00001C9B0000}"/>
    <cellStyle name="Currency [0] 15322" xfId="58517" hidden="1" xr:uid="{00000000-0005-0000-0000-00001D9B0000}"/>
    <cellStyle name="Currency [0] 15323" xfId="29097" hidden="1" xr:uid="{00000000-0005-0000-0000-00001E9B0000}"/>
    <cellStyle name="Currency [0] 15323" xfId="58484" hidden="1" xr:uid="{00000000-0005-0000-0000-00001F9B0000}"/>
    <cellStyle name="Currency [0] 15324" xfId="29115" hidden="1" xr:uid="{00000000-0005-0000-0000-0000209B0000}"/>
    <cellStyle name="Currency [0] 15324" xfId="58502" hidden="1" xr:uid="{00000000-0005-0000-0000-0000219B0000}"/>
    <cellStyle name="Currency [0] 15325" xfId="29112" hidden="1" xr:uid="{00000000-0005-0000-0000-0000229B0000}"/>
    <cellStyle name="Currency [0] 15325" xfId="58499" hidden="1" xr:uid="{00000000-0005-0000-0000-0000239B0000}"/>
    <cellStyle name="Currency [0] 15326" xfId="29179" hidden="1" xr:uid="{00000000-0005-0000-0000-0000249B0000}"/>
    <cellStyle name="Currency [0] 15326" xfId="58566" hidden="1" xr:uid="{00000000-0005-0000-0000-0000259B0000}"/>
    <cellStyle name="Currency [0] 15327" xfId="29064" hidden="1" xr:uid="{00000000-0005-0000-0000-0000269B0000}"/>
    <cellStyle name="Currency [0] 15327" xfId="58451" hidden="1" xr:uid="{00000000-0005-0000-0000-0000279B0000}"/>
    <cellStyle name="Currency [0] 15328" xfId="29164" hidden="1" xr:uid="{00000000-0005-0000-0000-0000289B0000}"/>
    <cellStyle name="Currency [0] 15328" xfId="58551" hidden="1" xr:uid="{00000000-0005-0000-0000-0000299B0000}"/>
    <cellStyle name="Currency [0] 15329" xfId="29186" hidden="1" xr:uid="{00000000-0005-0000-0000-00002A9B0000}"/>
    <cellStyle name="Currency [0] 15329" xfId="58573" hidden="1" xr:uid="{00000000-0005-0000-0000-00002B9B0000}"/>
    <cellStyle name="Currency [0] 1533" xfId="4011" hidden="1" xr:uid="{00000000-0005-0000-0000-00002C9B0000}"/>
    <cellStyle name="Currency [0] 1533" xfId="33400" hidden="1" xr:uid="{00000000-0005-0000-0000-00002D9B0000}"/>
    <cellStyle name="Currency [0] 15330" xfId="29188" hidden="1" xr:uid="{00000000-0005-0000-0000-00002E9B0000}"/>
    <cellStyle name="Currency [0] 15330" xfId="58575" hidden="1" xr:uid="{00000000-0005-0000-0000-00002F9B0000}"/>
    <cellStyle name="Currency [0] 15331" xfId="29116" hidden="1" xr:uid="{00000000-0005-0000-0000-0000309B0000}"/>
    <cellStyle name="Currency [0] 15331" xfId="58503" hidden="1" xr:uid="{00000000-0005-0000-0000-0000319B0000}"/>
    <cellStyle name="Currency [0] 15332" xfId="29148" hidden="1" xr:uid="{00000000-0005-0000-0000-0000329B0000}"/>
    <cellStyle name="Currency [0] 15332" xfId="58535" hidden="1" xr:uid="{00000000-0005-0000-0000-0000339B0000}"/>
    <cellStyle name="Currency [0] 15333" xfId="28491" hidden="1" xr:uid="{00000000-0005-0000-0000-0000349B0000}"/>
    <cellStyle name="Currency [0] 15333" xfId="57878" hidden="1" xr:uid="{00000000-0005-0000-0000-0000359B0000}"/>
    <cellStyle name="Currency [0] 15334" xfId="29134" hidden="1" xr:uid="{00000000-0005-0000-0000-0000369B0000}"/>
    <cellStyle name="Currency [0] 15334" xfId="58521" hidden="1" xr:uid="{00000000-0005-0000-0000-0000379B0000}"/>
    <cellStyle name="Currency [0] 15335" xfId="29131" hidden="1" xr:uid="{00000000-0005-0000-0000-0000389B0000}"/>
    <cellStyle name="Currency [0] 15335" xfId="58518" hidden="1" xr:uid="{00000000-0005-0000-0000-0000399B0000}"/>
    <cellStyle name="Currency [0] 15336" xfId="29192" hidden="1" xr:uid="{00000000-0005-0000-0000-00003A9B0000}"/>
    <cellStyle name="Currency [0] 15336" xfId="58579" hidden="1" xr:uid="{00000000-0005-0000-0000-00003B9B0000}"/>
    <cellStyle name="Currency [0] 15337" xfId="29027" hidden="1" xr:uid="{00000000-0005-0000-0000-00003C9B0000}"/>
    <cellStyle name="Currency [0] 15337" xfId="58414" hidden="1" xr:uid="{00000000-0005-0000-0000-00003D9B0000}"/>
    <cellStyle name="Currency [0] 15338" xfId="29176" hidden="1" xr:uid="{00000000-0005-0000-0000-00003E9B0000}"/>
    <cellStyle name="Currency [0] 15338" xfId="58563" hidden="1" xr:uid="{00000000-0005-0000-0000-00003F9B0000}"/>
    <cellStyle name="Currency [0] 15339" xfId="29196" hidden="1" xr:uid="{00000000-0005-0000-0000-0000409B0000}"/>
    <cellStyle name="Currency [0] 15339" xfId="58583" hidden="1" xr:uid="{00000000-0005-0000-0000-0000419B0000}"/>
    <cellStyle name="Currency [0] 1534" xfId="4004" hidden="1" xr:uid="{00000000-0005-0000-0000-0000429B0000}"/>
    <cellStyle name="Currency [0] 1534" xfId="33393" hidden="1" xr:uid="{00000000-0005-0000-0000-0000439B0000}"/>
    <cellStyle name="Currency [0] 15340" xfId="29198" hidden="1" xr:uid="{00000000-0005-0000-0000-0000449B0000}"/>
    <cellStyle name="Currency [0] 15340" xfId="58585" hidden="1" xr:uid="{00000000-0005-0000-0000-0000459B0000}"/>
    <cellStyle name="Currency [0] 15341" xfId="29135" hidden="1" xr:uid="{00000000-0005-0000-0000-0000469B0000}"/>
    <cellStyle name="Currency [0] 15341" xfId="58522" hidden="1" xr:uid="{00000000-0005-0000-0000-0000479B0000}"/>
    <cellStyle name="Currency [0] 15342" xfId="29163" hidden="1" xr:uid="{00000000-0005-0000-0000-0000489B0000}"/>
    <cellStyle name="Currency [0] 15342" xfId="58550" hidden="1" xr:uid="{00000000-0005-0000-0000-0000499B0000}"/>
    <cellStyle name="Currency [0] 15343" xfId="29123" hidden="1" xr:uid="{00000000-0005-0000-0000-00004A9B0000}"/>
    <cellStyle name="Currency [0] 15343" xfId="58510" hidden="1" xr:uid="{00000000-0005-0000-0000-00004B9B0000}"/>
    <cellStyle name="Currency [0] 15344" xfId="29152" hidden="1" xr:uid="{00000000-0005-0000-0000-00004C9B0000}"/>
    <cellStyle name="Currency [0] 15344" xfId="58539" hidden="1" xr:uid="{00000000-0005-0000-0000-00004D9B0000}"/>
    <cellStyle name="Currency [0] 15345" xfId="29149" hidden="1" xr:uid="{00000000-0005-0000-0000-00004E9B0000}"/>
    <cellStyle name="Currency [0] 15345" xfId="58536" hidden="1" xr:uid="{00000000-0005-0000-0000-00004F9B0000}"/>
    <cellStyle name="Currency [0] 15346" xfId="29202" hidden="1" xr:uid="{00000000-0005-0000-0000-0000509B0000}"/>
    <cellStyle name="Currency [0] 15346" xfId="58589" hidden="1" xr:uid="{00000000-0005-0000-0000-0000519B0000}"/>
    <cellStyle name="Currency [0] 15347" xfId="29030" hidden="1" xr:uid="{00000000-0005-0000-0000-0000529B0000}"/>
    <cellStyle name="Currency [0] 15347" xfId="58417" hidden="1" xr:uid="{00000000-0005-0000-0000-0000539B0000}"/>
    <cellStyle name="Currency [0] 15348" xfId="29189" hidden="1" xr:uid="{00000000-0005-0000-0000-0000549B0000}"/>
    <cellStyle name="Currency [0] 15348" xfId="58576" hidden="1" xr:uid="{00000000-0005-0000-0000-0000559B0000}"/>
    <cellStyle name="Currency [0] 15349" xfId="29206" hidden="1" xr:uid="{00000000-0005-0000-0000-0000569B0000}"/>
    <cellStyle name="Currency [0] 15349" xfId="58593" hidden="1" xr:uid="{00000000-0005-0000-0000-0000579B0000}"/>
    <cellStyle name="Currency [0] 1535" xfId="4014" hidden="1" xr:uid="{00000000-0005-0000-0000-0000589B0000}"/>
    <cellStyle name="Currency [0] 1535" xfId="33403" hidden="1" xr:uid="{00000000-0005-0000-0000-0000599B0000}"/>
    <cellStyle name="Currency [0] 15350" xfId="29208" hidden="1" xr:uid="{00000000-0005-0000-0000-00005A9B0000}"/>
    <cellStyle name="Currency [0] 15350" xfId="58595" hidden="1" xr:uid="{00000000-0005-0000-0000-00005B9B0000}"/>
    <cellStyle name="Currency [0] 15351" xfId="29089" hidden="1" xr:uid="{00000000-0005-0000-0000-00005C9B0000}"/>
    <cellStyle name="Currency [0] 15351" xfId="58476" hidden="1" xr:uid="{00000000-0005-0000-0000-00005D9B0000}"/>
    <cellStyle name="Currency [0] 15352" xfId="29125" hidden="1" xr:uid="{00000000-0005-0000-0000-00005E9B0000}"/>
    <cellStyle name="Currency [0] 15352" xfId="58512" hidden="1" xr:uid="{00000000-0005-0000-0000-00005F9B0000}"/>
    <cellStyle name="Currency [0] 15353" xfId="29194" hidden="1" xr:uid="{00000000-0005-0000-0000-0000609B0000}"/>
    <cellStyle name="Currency [0] 15353" xfId="58581" hidden="1" xr:uid="{00000000-0005-0000-0000-0000619B0000}"/>
    <cellStyle name="Currency [0] 15354" xfId="29182" hidden="1" xr:uid="{00000000-0005-0000-0000-0000629B0000}"/>
    <cellStyle name="Currency [0] 15354" xfId="58569" hidden="1" xr:uid="{00000000-0005-0000-0000-0000639B0000}"/>
    <cellStyle name="Currency [0] 15355" xfId="29199" hidden="1" xr:uid="{00000000-0005-0000-0000-0000649B0000}"/>
    <cellStyle name="Currency [0] 15355" xfId="58586" hidden="1" xr:uid="{00000000-0005-0000-0000-0000659B0000}"/>
    <cellStyle name="Currency [0] 15356" xfId="29210" hidden="1" xr:uid="{00000000-0005-0000-0000-0000669B0000}"/>
    <cellStyle name="Currency [0] 15356" xfId="58597" hidden="1" xr:uid="{00000000-0005-0000-0000-0000679B0000}"/>
    <cellStyle name="Currency [0] 15357" xfId="29058" hidden="1" xr:uid="{00000000-0005-0000-0000-0000689B0000}"/>
    <cellStyle name="Currency [0] 15357" xfId="58445" hidden="1" xr:uid="{00000000-0005-0000-0000-0000699B0000}"/>
    <cellStyle name="Currency [0] 15358" xfId="29122" hidden="1" xr:uid="{00000000-0005-0000-0000-00006A9B0000}"/>
    <cellStyle name="Currency [0] 15358" xfId="58509" hidden="1" xr:uid="{00000000-0005-0000-0000-00006B9B0000}"/>
    <cellStyle name="Currency [0] 15359" xfId="29214" hidden="1" xr:uid="{00000000-0005-0000-0000-00006C9B0000}"/>
    <cellStyle name="Currency [0] 15359" xfId="58601" hidden="1" xr:uid="{00000000-0005-0000-0000-00006D9B0000}"/>
    <cellStyle name="Currency [0] 1536" xfId="4018" hidden="1" xr:uid="{00000000-0005-0000-0000-00006E9B0000}"/>
    <cellStyle name="Currency [0] 1536" xfId="33407" hidden="1" xr:uid="{00000000-0005-0000-0000-00006F9B0000}"/>
    <cellStyle name="Currency [0] 15360" xfId="29216" hidden="1" xr:uid="{00000000-0005-0000-0000-0000709B0000}"/>
    <cellStyle name="Currency [0] 15360" xfId="58603" hidden="1" xr:uid="{00000000-0005-0000-0000-0000719B0000}"/>
    <cellStyle name="Currency [0] 15361" xfId="29171" hidden="1" xr:uid="{00000000-0005-0000-0000-0000729B0000}"/>
    <cellStyle name="Currency [0] 15361" xfId="58558" hidden="1" xr:uid="{00000000-0005-0000-0000-0000739B0000}"/>
    <cellStyle name="Currency [0] 15362" xfId="29183" hidden="1" xr:uid="{00000000-0005-0000-0000-0000749B0000}"/>
    <cellStyle name="Currency [0] 15362" xfId="58570" hidden="1" xr:uid="{00000000-0005-0000-0000-0000759B0000}"/>
    <cellStyle name="Currency [0] 15363" xfId="29211" hidden="1" xr:uid="{00000000-0005-0000-0000-0000769B0000}"/>
    <cellStyle name="Currency [0] 15363" xfId="58598" hidden="1" xr:uid="{00000000-0005-0000-0000-0000779B0000}"/>
    <cellStyle name="Currency [0] 15364" xfId="29184" hidden="1" xr:uid="{00000000-0005-0000-0000-0000789B0000}"/>
    <cellStyle name="Currency [0] 15364" xfId="58571" hidden="1" xr:uid="{00000000-0005-0000-0000-0000799B0000}"/>
    <cellStyle name="Currency [0] 15365" xfId="29217" hidden="1" xr:uid="{00000000-0005-0000-0000-00007A9B0000}"/>
    <cellStyle name="Currency [0] 15365" xfId="58604" hidden="1" xr:uid="{00000000-0005-0000-0000-00007B9B0000}"/>
    <cellStyle name="Currency [0] 15366" xfId="29219" hidden="1" xr:uid="{00000000-0005-0000-0000-00007C9B0000}"/>
    <cellStyle name="Currency [0] 15366" xfId="58606" hidden="1" xr:uid="{00000000-0005-0000-0000-00007D9B0000}"/>
    <cellStyle name="Currency [0] 15367" xfId="29212" hidden="1" xr:uid="{00000000-0005-0000-0000-00007E9B0000}"/>
    <cellStyle name="Currency [0] 15367" xfId="58599" hidden="1" xr:uid="{00000000-0005-0000-0000-00007F9B0000}"/>
    <cellStyle name="Currency [0] 15368" xfId="29158" hidden="1" xr:uid="{00000000-0005-0000-0000-0000809B0000}"/>
    <cellStyle name="Currency [0] 15368" xfId="58545" hidden="1" xr:uid="{00000000-0005-0000-0000-0000819B0000}"/>
    <cellStyle name="Currency [0] 15369" xfId="29221" hidden="1" xr:uid="{00000000-0005-0000-0000-0000829B0000}"/>
    <cellStyle name="Currency [0] 15369" xfId="58608" hidden="1" xr:uid="{00000000-0005-0000-0000-0000839B0000}"/>
    <cellStyle name="Currency [0] 1537" xfId="3943" hidden="1" xr:uid="{00000000-0005-0000-0000-0000849B0000}"/>
    <cellStyle name="Currency [0] 1537" xfId="33332" hidden="1" xr:uid="{00000000-0005-0000-0000-0000859B0000}"/>
    <cellStyle name="Currency [0] 15370" xfId="29223" hidden="1" xr:uid="{00000000-0005-0000-0000-0000869B0000}"/>
    <cellStyle name="Currency [0] 15370" xfId="58610" hidden="1" xr:uid="{00000000-0005-0000-0000-0000879B0000}"/>
    <cellStyle name="Currency [0] 15371" xfId="28585" hidden="1" xr:uid="{00000000-0005-0000-0000-0000889B0000}"/>
    <cellStyle name="Currency [0] 15371" xfId="57972" hidden="1" xr:uid="{00000000-0005-0000-0000-0000899B0000}"/>
    <cellStyle name="Currency [0] 15372" xfId="28526" hidden="1" xr:uid="{00000000-0005-0000-0000-00008A9B0000}"/>
    <cellStyle name="Currency [0] 15372" xfId="57913" hidden="1" xr:uid="{00000000-0005-0000-0000-00008B9B0000}"/>
    <cellStyle name="Currency [0] 15373" xfId="29229" hidden="1" xr:uid="{00000000-0005-0000-0000-00008C9B0000}"/>
    <cellStyle name="Currency [0] 15373" xfId="58616" hidden="1" xr:uid="{00000000-0005-0000-0000-00008D9B0000}"/>
    <cellStyle name="Currency [0] 15374" xfId="29235" hidden="1" xr:uid="{00000000-0005-0000-0000-00008E9B0000}"/>
    <cellStyle name="Currency [0] 15374" xfId="58622" hidden="1" xr:uid="{00000000-0005-0000-0000-00008F9B0000}"/>
    <cellStyle name="Currency [0] 15375" xfId="29237" hidden="1" xr:uid="{00000000-0005-0000-0000-0000909B0000}"/>
    <cellStyle name="Currency [0] 15375" xfId="58624" hidden="1" xr:uid="{00000000-0005-0000-0000-0000919B0000}"/>
    <cellStyle name="Currency [0] 15376" xfId="28516" hidden="1" xr:uid="{00000000-0005-0000-0000-0000929B0000}"/>
    <cellStyle name="Currency [0] 15376" xfId="57903" hidden="1" xr:uid="{00000000-0005-0000-0000-0000939B0000}"/>
    <cellStyle name="Currency [0] 15377" xfId="29231" hidden="1" xr:uid="{00000000-0005-0000-0000-0000949B0000}"/>
    <cellStyle name="Currency [0] 15377" xfId="58618" hidden="1" xr:uid="{00000000-0005-0000-0000-0000959B0000}"/>
    <cellStyle name="Currency [0] 15378" xfId="29239" hidden="1" xr:uid="{00000000-0005-0000-0000-0000969B0000}"/>
    <cellStyle name="Currency [0] 15378" xfId="58626" hidden="1" xr:uid="{00000000-0005-0000-0000-0000979B0000}"/>
    <cellStyle name="Currency [0] 15379" xfId="29241" hidden="1" xr:uid="{00000000-0005-0000-0000-0000989B0000}"/>
    <cellStyle name="Currency [0] 15379" xfId="58628" hidden="1" xr:uid="{00000000-0005-0000-0000-0000999B0000}"/>
    <cellStyle name="Currency [0] 1538" xfId="3975" hidden="1" xr:uid="{00000000-0005-0000-0000-00009A9B0000}"/>
    <cellStyle name="Currency [0] 1538" xfId="33364" hidden="1" xr:uid="{00000000-0005-0000-0000-00009B9B0000}"/>
    <cellStyle name="Currency [0] 15380" xfId="29230" hidden="1" xr:uid="{00000000-0005-0000-0000-00009C9B0000}"/>
    <cellStyle name="Currency [0] 15380" xfId="58617" hidden="1" xr:uid="{00000000-0005-0000-0000-00009D9B0000}"/>
    <cellStyle name="Currency [0] 15381" xfId="28561" hidden="1" xr:uid="{00000000-0005-0000-0000-00009E9B0000}"/>
    <cellStyle name="Currency [0] 15381" xfId="57948" hidden="1" xr:uid="{00000000-0005-0000-0000-00009F9B0000}"/>
    <cellStyle name="Currency [0] 15382" xfId="29252" hidden="1" xr:uid="{00000000-0005-0000-0000-0000A09B0000}"/>
    <cellStyle name="Currency [0] 15382" xfId="58639" hidden="1" xr:uid="{00000000-0005-0000-0000-0000A19B0000}"/>
    <cellStyle name="Currency [0] 15383" xfId="29261" hidden="1" xr:uid="{00000000-0005-0000-0000-0000A29B0000}"/>
    <cellStyle name="Currency [0] 15383" xfId="58648" hidden="1" xr:uid="{00000000-0005-0000-0000-0000A39B0000}"/>
    <cellStyle name="Currency [0] 15384" xfId="29272" hidden="1" xr:uid="{00000000-0005-0000-0000-0000A49B0000}"/>
    <cellStyle name="Currency [0] 15384" xfId="58659" hidden="1" xr:uid="{00000000-0005-0000-0000-0000A59B0000}"/>
    <cellStyle name="Currency [0] 15385" xfId="29278" hidden="1" xr:uid="{00000000-0005-0000-0000-0000A69B0000}"/>
    <cellStyle name="Currency [0] 15385" xfId="58665" hidden="1" xr:uid="{00000000-0005-0000-0000-0000A79B0000}"/>
    <cellStyle name="Currency [0] 15386" xfId="29250" hidden="1" xr:uid="{00000000-0005-0000-0000-0000A89B0000}"/>
    <cellStyle name="Currency [0] 15386" xfId="58637" hidden="1" xr:uid="{00000000-0005-0000-0000-0000A99B0000}"/>
    <cellStyle name="Currency [0] 15387" xfId="29268" hidden="1" xr:uid="{00000000-0005-0000-0000-0000AA9B0000}"/>
    <cellStyle name="Currency [0] 15387" xfId="58655" hidden="1" xr:uid="{00000000-0005-0000-0000-0000AB9B0000}"/>
    <cellStyle name="Currency [0] 15388" xfId="29290" hidden="1" xr:uid="{00000000-0005-0000-0000-0000AC9B0000}"/>
    <cellStyle name="Currency [0] 15388" xfId="58677" hidden="1" xr:uid="{00000000-0005-0000-0000-0000AD9B0000}"/>
    <cellStyle name="Currency [0] 15389" xfId="29292" hidden="1" xr:uid="{00000000-0005-0000-0000-0000AE9B0000}"/>
    <cellStyle name="Currency [0] 15389" xfId="58679" hidden="1" xr:uid="{00000000-0005-0000-0000-0000AF9B0000}"/>
    <cellStyle name="Currency [0] 1539" xfId="4021" hidden="1" xr:uid="{00000000-0005-0000-0000-0000B09B0000}"/>
    <cellStyle name="Currency [0] 1539" xfId="33410" hidden="1" xr:uid="{00000000-0005-0000-0000-0000B19B0000}"/>
    <cellStyle name="Currency [0] 15390" xfId="29226" hidden="1" xr:uid="{00000000-0005-0000-0000-0000B29B0000}"/>
    <cellStyle name="Currency [0] 15390" xfId="58613" hidden="1" xr:uid="{00000000-0005-0000-0000-0000B39B0000}"/>
    <cellStyle name="Currency [0] 15391" xfId="28515" hidden="1" xr:uid="{00000000-0005-0000-0000-0000B49B0000}"/>
    <cellStyle name="Currency [0] 15391" xfId="57902" hidden="1" xr:uid="{00000000-0005-0000-0000-0000B59B0000}"/>
    <cellStyle name="Currency [0] 15392" xfId="29264" hidden="1" xr:uid="{00000000-0005-0000-0000-0000B69B0000}"/>
    <cellStyle name="Currency [0] 15392" xfId="58651" hidden="1" xr:uid="{00000000-0005-0000-0000-0000B79B0000}"/>
    <cellStyle name="Currency [0] 15393" xfId="28494" hidden="1" xr:uid="{00000000-0005-0000-0000-0000B89B0000}"/>
    <cellStyle name="Currency [0] 15393" xfId="57881" hidden="1" xr:uid="{00000000-0005-0000-0000-0000B99B0000}"/>
    <cellStyle name="Currency [0] 15394" xfId="29253" hidden="1" xr:uid="{00000000-0005-0000-0000-0000BA9B0000}"/>
    <cellStyle name="Currency [0] 15394" xfId="58640" hidden="1" xr:uid="{00000000-0005-0000-0000-0000BB9B0000}"/>
    <cellStyle name="Currency [0] 15395" xfId="29297" hidden="1" xr:uid="{00000000-0005-0000-0000-0000BC9B0000}"/>
    <cellStyle name="Currency [0] 15395" xfId="58684" hidden="1" xr:uid="{00000000-0005-0000-0000-0000BD9B0000}"/>
    <cellStyle name="Currency [0] 15396" xfId="29265" hidden="1" xr:uid="{00000000-0005-0000-0000-0000BE9B0000}"/>
    <cellStyle name="Currency [0] 15396" xfId="58652" hidden="1" xr:uid="{00000000-0005-0000-0000-0000BF9B0000}"/>
    <cellStyle name="Currency [0] 15397" xfId="29273" hidden="1" xr:uid="{00000000-0005-0000-0000-0000C09B0000}"/>
    <cellStyle name="Currency [0] 15397" xfId="58660" hidden="1" xr:uid="{00000000-0005-0000-0000-0000C19B0000}"/>
    <cellStyle name="Currency [0] 15398" xfId="29309" hidden="1" xr:uid="{00000000-0005-0000-0000-0000C29B0000}"/>
    <cellStyle name="Currency [0] 15398" xfId="58696" hidden="1" xr:uid="{00000000-0005-0000-0000-0000C39B0000}"/>
    <cellStyle name="Currency [0] 15399" xfId="29311" hidden="1" xr:uid="{00000000-0005-0000-0000-0000C49B0000}"/>
    <cellStyle name="Currency [0] 15399" xfId="58698" hidden="1" xr:uid="{00000000-0005-0000-0000-0000C59B0000}"/>
    <cellStyle name="Currency [0] 154" xfId="2597" hidden="1" xr:uid="{00000000-0005-0000-0000-0000C69B0000}"/>
    <cellStyle name="Currency [0] 154" xfId="31986" hidden="1" xr:uid="{00000000-0005-0000-0000-0000C79B0000}"/>
    <cellStyle name="Currency [0] 1540" xfId="4022" hidden="1" xr:uid="{00000000-0005-0000-0000-0000C89B0000}"/>
    <cellStyle name="Currency [0] 1540" xfId="33411" hidden="1" xr:uid="{00000000-0005-0000-0000-0000C99B0000}"/>
    <cellStyle name="Currency [0] 15400" xfId="29267" hidden="1" xr:uid="{00000000-0005-0000-0000-0000CA9B0000}"/>
    <cellStyle name="Currency [0] 15400" xfId="58654" hidden="1" xr:uid="{00000000-0005-0000-0000-0000CB9B0000}"/>
    <cellStyle name="Currency [0] 15401" xfId="29280" hidden="1" xr:uid="{00000000-0005-0000-0000-0000CC9B0000}"/>
    <cellStyle name="Currency [0] 15401" xfId="58667" hidden="1" xr:uid="{00000000-0005-0000-0000-0000CD9B0000}"/>
    <cellStyle name="Currency [0] 15402" xfId="29285" hidden="1" xr:uid="{00000000-0005-0000-0000-0000CE9B0000}"/>
    <cellStyle name="Currency [0] 15402" xfId="58672" hidden="1" xr:uid="{00000000-0005-0000-0000-0000CF9B0000}"/>
    <cellStyle name="Currency [0] 15403" xfId="29279" hidden="1" xr:uid="{00000000-0005-0000-0000-0000D09B0000}"/>
    <cellStyle name="Currency [0] 15403" xfId="58666" hidden="1" xr:uid="{00000000-0005-0000-0000-0000D19B0000}"/>
    <cellStyle name="Currency [0] 15404" xfId="29327" hidden="1" xr:uid="{00000000-0005-0000-0000-0000D29B0000}"/>
    <cellStyle name="Currency [0] 15404" xfId="58714" hidden="1" xr:uid="{00000000-0005-0000-0000-0000D39B0000}"/>
    <cellStyle name="Currency [0] 15405" xfId="29335" hidden="1" xr:uid="{00000000-0005-0000-0000-0000D49B0000}"/>
    <cellStyle name="Currency [0] 15405" xfId="58722" hidden="1" xr:uid="{00000000-0005-0000-0000-0000D59B0000}"/>
    <cellStyle name="Currency [0] 15406" xfId="29263" hidden="1" xr:uid="{00000000-0005-0000-0000-0000D69B0000}"/>
    <cellStyle name="Currency [0] 15406" xfId="58650" hidden="1" xr:uid="{00000000-0005-0000-0000-0000D79B0000}"/>
    <cellStyle name="Currency [0] 15407" xfId="29321" hidden="1" xr:uid="{00000000-0005-0000-0000-0000D89B0000}"/>
    <cellStyle name="Currency [0] 15407" xfId="58708" hidden="1" xr:uid="{00000000-0005-0000-0000-0000D99B0000}"/>
    <cellStyle name="Currency [0] 15408" xfId="29344" hidden="1" xr:uid="{00000000-0005-0000-0000-0000DA9B0000}"/>
    <cellStyle name="Currency [0] 15408" xfId="58731" hidden="1" xr:uid="{00000000-0005-0000-0000-0000DB9B0000}"/>
    <cellStyle name="Currency [0] 15409" xfId="29346" hidden="1" xr:uid="{00000000-0005-0000-0000-0000DC9B0000}"/>
    <cellStyle name="Currency [0] 15409" xfId="58733" hidden="1" xr:uid="{00000000-0005-0000-0000-0000DD9B0000}"/>
    <cellStyle name="Currency [0] 1541" xfId="3999" hidden="1" xr:uid="{00000000-0005-0000-0000-0000DE9B0000}"/>
    <cellStyle name="Currency [0] 1541" xfId="33388" hidden="1" xr:uid="{00000000-0005-0000-0000-0000DF9B0000}"/>
    <cellStyle name="Currency [0] 15410" xfId="29246" hidden="1" xr:uid="{00000000-0005-0000-0000-0000E09B0000}"/>
    <cellStyle name="Currency [0] 15410" xfId="58633" hidden="1" xr:uid="{00000000-0005-0000-0000-0000E19B0000}"/>
    <cellStyle name="Currency [0] 15411" xfId="29256" hidden="1" xr:uid="{00000000-0005-0000-0000-0000E29B0000}"/>
    <cellStyle name="Currency [0] 15411" xfId="58643" hidden="1" xr:uid="{00000000-0005-0000-0000-0000E39B0000}"/>
    <cellStyle name="Currency [0] 15412" xfId="29318" hidden="1" xr:uid="{00000000-0005-0000-0000-0000E49B0000}"/>
    <cellStyle name="Currency [0] 15412" xfId="58705" hidden="1" xr:uid="{00000000-0005-0000-0000-0000E59B0000}"/>
    <cellStyle name="Currency [0] 15413" xfId="29283" hidden="1" xr:uid="{00000000-0005-0000-0000-0000E69B0000}"/>
    <cellStyle name="Currency [0] 15413" xfId="58670" hidden="1" xr:uid="{00000000-0005-0000-0000-0000E79B0000}"/>
    <cellStyle name="Currency [0] 15414" xfId="29233" hidden="1" xr:uid="{00000000-0005-0000-0000-0000E89B0000}"/>
    <cellStyle name="Currency [0] 15414" xfId="58620" hidden="1" xr:uid="{00000000-0005-0000-0000-0000E99B0000}"/>
    <cellStyle name="Currency [0] 15415" xfId="29354" hidden="1" xr:uid="{00000000-0005-0000-0000-0000EA9B0000}"/>
    <cellStyle name="Currency [0] 15415" xfId="58741" hidden="1" xr:uid="{00000000-0005-0000-0000-0000EB9B0000}"/>
    <cellStyle name="Currency [0] 15416" xfId="29319" hidden="1" xr:uid="{00000000-0005-0000-0000-0000EC9B0000}"/>
    <cellStyle name="Currency [0] 15416" xfId="58706" hidden="1" xr:uid="{00000000-0005-0000-0000-0000ED9B0000}"/>
    <cellStyle name="Currency [0] 15417" xfId="29330" hidden="1" xr:uid="{00000000-0005-0000-0000-0000EE9B0000}"/>
    <cellStyle name="Currency [0] 15417" xfId="58717" hidden="1" xr:uid="{00000000-0005-0000-0000-0000EF9B0000}"/>
    <cellStyle name="Currency [0] 15418" xfId="29362" hidden="1" xr:uid="{00000000-0005-0000-0000-0000F09B0000}"/>
    <cellStyle name="Currency [0] 15418" xfId="58749" hidden="1" xr:uid="{00000000-0005-0000-0000-0000F19B0000}"/>
    <cellStyle name="Currency [0] 15419" xfId="29364" hidden="1" xr:uid="{00000000-0005-0000-0000-0000F29B0000}"/>
    <cellStyle name="Currency [0] 15419" xfId="58751" hidden="1" xr:uid="{00000000-0005-0000-0000-0000F39B0000}"/>
    <cellStyle name="Currency [0] 1542" xfId="4005" hidden="1" xr:uid="{00000000-0005-0000-0000-0000F49B0000}"/>
    <cellStyle name="Currency [0] 1542" xfId="33394" hidden="1" xr:uid="{00000000-0005-0000-0000-0000F59B0000}"/>
    <cellStyle name="Currency [0] 15420" xfId="29316" hidden="1" xr:uid="{00000000-0005-0000-0000-0000F69B0000}"/>
    <cellStyle name="Currency [0] 15420" xfId="58703" hidden="1" xr:uid="{00000000-0005-0000-0000-0000F79B0000}"/>
    <cellStyle name="Currency [0] 15421" xfId="29315" hidden="1" xr:uid="{00000000-0005-0000-0000-0000F89B0000}"/>
    <cellStyle name="Currency [0] 15421" xfId="58702" hidden="1" xr:uid="{00000000-0005-0000-0000-0000F99B0000}"/>
    <cellStyle name="Currency [0] 15422" xfId="29305" hidden="1" xr:uid="{00000000-0005-0000-0000-0000FA9B0000}"/>
    <cellStyle name="Currency [0] 15422" xfId="58692" hidden="1" xr:uid="{00000000-0005-0000-0000-0000FB9B0000}"/>
    <cellStyle name="Currency [0] 15423" xfId="29301" hidden="1" xr:uid="{00000000-0005-0000-0000-0000FC9B0000}"/>
    <cellStyle name="Currency [0] 15423" xfId="58688" hidden="1" xr:uid="{00000000-0005-0000-0000-0000FD9B0000}"/>
    <cellStyle name="Currency [0] 15424" xfId="29303" hidden="1" xr:uid="{00000000-0005-0000-0000-0000FE9B0000}"/>
    <cellStyle name="Currency [0] 15424" xfId="58690" hidden="1" xr:uid="{00000000-0005-0000-0000-0000FF9B0000}"/>
    <cellStyle name="Currency [0] 15425" xfId="29371" hidden="1" xr:uid="{00000000-0005-0000-0000-0000009C0000}"/>
    <cellStyle name="Currency [0] 15425" xfId="58758" hidden="1" xr:uid="{00000000-0005-0000-0000-0000019C0000}"/>
    <cellStyle name="Currency [0] 15426" xfId="28530" hidden="1" xr:uid="{00000000-0005-0000-0000-0000029C0000}"/>
    <cellStyle name="Currency [0] 15426" xfId="57917" hidden="1" xr:uid="{00000000-0005-0000-0000-0000039C0000}"/>
    <cellStyle name="Currency [0] 15427" xfId="29349" hidden="1" xr:uid="{00000000-0005-0000-0000-0000049C0000}"/>
    <cellStyle name="Currency [0] 15427" xfId="58736" hidden="1" xr:uid="{00000000-0005-0000-0000-0000059C0000}"/>
    <cellStyle name="Currency [0] 15428" xfId="29377" hidden="1" xr:uid="{00000000-0005-0000-0000-0000069C0000}"/>
    <cellStyle name="Currency [0] 15428" xfId="58764" hidden="1" xr:uid="{00000000-0005-0000-0000-0000079C0000}"/>
    <cellStyle name="Currency [0] 15429" xfId="29379" hidden="1" xr:uid="{00000000-0005-0000-0000-0000089C0000}"/>
    <cellStyle name="Currency [0] 15429" xfId="58766" hidden="1" xr:uid="{00000000-0005-0000-0000-0000099C0000}"/>
    <cellStyle name="Currency [0] 1543" xfId="4019" hidden="1" xr:uid="{00000000-0005-0000-0000-00000A9C0000}"/>
    <cellStyle name="Currency [0] 1543" xfId="33408" hidden="1" xr:uid="{00000000-0005-0000-0000-00000B9C0000}"/>
    <cellStyle name="Currency [0] 15430" xfId="29254" hidden="1" xr:uid="{00000000-0005-0000-0000-00000C9C0000}"/>
    <cellStyle name="Currency [0] 15430" xfId="58641" hidden="1" xr:uid="{00000000-0005-0000-0000-00000D9C0000}"/>
    <cellStyle name="Currency [0] 15431" xfId="29328" hidden="1" xr:uid="{00000000-0005-0000-0000-00000E9C0000}"/>
    <cellStyle name="Currency [0] 15431" xfId="58715" hidden="1" xr:uid="{00000000-0005-0000-0000-00000F9C0000}"/>
    <cellStyle name="Currency [0] 15432" xfId="29284" hidden="1" xr:uid="{00000000-0005-0000-0000-0000109C0000}"/>
    <cellStyle name="Currency [0] 15432" xfId="58671" hidden="1" xr:uid="{00000000-0005-0000-0000-0000119C0000}"/>
    <cellStyle name="Currency [0] 15433" xfId="29320" hidden="1" xr:uid="{00000000-0005-0000-0000-0000129C0000}"/>
    <cellStyle name="Currency [0] 15433" xfId="58707" hidden="1" xr:uid="{00000000-0005-0000-0000-0000139C0000}"/>
    <cellStyle name="Currency [0] 15434" xfId="29324" hidden="1" xr:uid="{00000000-0005-0000-0000-0000149C0000}"/>
    <cellStyle name="Currency [0] 15434" xfId="58711" hidden="1" xr:uid="{00000000-0005-0000-0000-0000159C0000}"/>
    <cellStyle name="Currency [0] 15435" xfId="29385" hidden="1" xr:uid="{00000000-0005-0000-0000-0000169C0000}"/>
    <cellStyle name="Currency [0] 15435" xfId="58772" hidden="1" xr:uid="{00000000-0005-0000-0000-0000179C0000}"/>
    <cellStyle name="Currency [0] 15436" xfId="28543" hidden="1" xr:uid="{00000000-0005-0000-0000-0000189C0000}"/>
    <cellStyle name="Currency [0] 15436" xfId="57930" hidden="1" xr:uid="{00000000-0005-0000-0000-0000199C0000}"/>
    <cellStyle name="Currency [0] 15437" xfId="29367" hidden="1" xr:uid="{00000000-0005-0000-0000-00001A9C0000}"/>
    <cellStyle name="Currency [0] 15437" xfId="58754" hidden="1" xr:uid="{00000000-0005-0000-0000-00001B9C0000}"/>
    <cellStyle name="Currency [0] 15438" xfId="29390" hidden="1" xr:uid="{00000000-0005-0000-0000-00001C9C0000}"/>
    <cellStyle name="Currency [0] 15438" xfId="58777" hidden="1" xr:uid="{00000000-0005-0000-0000-00001D9C0000}"/>
    <cellStyle name="Currency [0] 15439" xfId="29392" hidden="1" xr:uid="{00000000-0005-0000-0000-00001E9C0000}"/>
    <cellStyle name="Currency [0] 15439" xfId="58779" hidden="1" xr:uid="{00000000-0005-0000-0000-00001F9C0000}"/>
    <cellStyle name="Currency [0] 1544" xfId="4006" hidden="1" xr:uid="{00000000-0005-0000-0000-0000209C0000}"/>
    <cellStyle name="Currency [0] 1544" xfId="33395" hidden="1" xr:uid="{00000000-0005-0000-0000-0000219C0000}"/>
    <cellStyle name="Currency [0] 15440" xfId="29248" hidden="1" xr:uid="{00000000-0005-0000-0000-0000229C0000}"/>
    <cellStyle name="Currency [0] 15440" xfId="58635" hidden="1" xr:uid="{00000000-0005-0000-0000-0000239C0000}"/>
    <cellStyle name="Currency [0] 15441" xfId="29347" hidden="1" xr:uid="{00000000-0005-0000-0000-0000249C0000}"/>
    <cellStyle name="Currency [0] 15441" xfId="58734" hidden="1" xr:uid="{00000000-0005-0000-0000-0000259C0000}"/>
    <cellStyle name="Currency [0] 15442" xfId="29314" hidden="1" xr:uid="{00000000-0005-0000-0000-0000269C0000}"/>
    <cellStyle name="Currency [0] 15442" xfId="58701" hidden="1" xr:uid="{00000000-0005-0000-0000-0000279C0000}"/>
    <cellStyle name="Currency [0] 15443" xfId="29332" hidden="1" xr:uid="{00000000-0005-0000-0000-0000289C0000}"/>
    <cellStyle name="Currency [0] 15443" xfId="58719" hidden="1" xr:uid="{00000000-0005-0000-0000-0000299C0000}"/>
    <cellStyle name="Currency [0] 15444" xfId="29329" hidden="1" xr:uid="{00000000-0005-0000-0000-00002A9C0000}"/>
    <cellStyle name="Currency [0] 15444" xfId="58716" hidden="1" xr:uid="{00000000-0005-0000-0000-00002B9C0000}"/>
    <cellStyle name="Currency [0] 15445" xfId="29396" hidden="1" xr:uid="{00000000-0005-0000-0000-00002C9C0000}"/>
    <cellStyle name="Currency [0] 15445" xfId="58783" hidden="1" xr:uid="{00000000-0005-0000-0000-00002D9C0000}"/>
    <cellStyle name="Currency [0] 15446" xfId="29281" hidden="1" xr:uid="{00000000-0005-0000-0000-00002E9C0000}"/>
    <cellStyle name="Currency [0] 15446" xfId="58668" hidden="1" xr:uid="{00000000-0005-0000-0000-00002F9C0000}"/>
    <cellStyle name="Currency [0] 15447" xfId="29381" hidden="1" xr:uid="{00000000-0005-0000-0000-0000309C0000}"/>
    <cellStyle name="Currency [0] 15447" xfId="58768" hidden="1" xr:uid="{00000000-0005-0000-0000-0000319C0000}"/>
    <cellStyle name="Currency [0] 15448" xfId="29403" hidden="1" xr:uid="{00000000-0005-0000-0000-0000329C0000}"/>
    <cellStyle name="Currency [0] 15448" xfId="58790" hidden="1" xr:uid="{00000000-0005-0000-0000-0000339C0000}"/>
    <cellStyle name="Currency [0] 15449" xfId="29405" hidden="1" xr:uid="{00000000-0005-0000-0000-0000349C0000}"/>
    <cellStyle name="Currency [0] 15449" xfId="58792" hidden="1" xr:uid="{00000000-0005-0000-0000-0000359C0000}"/>
    <cellStyle name="Currency [0] 1545" xfId="4023" hidden="1" xr:uid="{00000000-0005-0000-0000-0000369C0000}"/>
    <cellStyle name="Currency [0] 1545" xfId="33412" hidden="1" xr:uid="{00000000-0005-0000-0000-0000379C0000}"/>
    <cellStyle name="Currency [0] 15450" xfId="29333" hidden="1" xr:uid="{00000000-0005-0000-0000-0000389C0000}"/>
    <cellStyle name="Currency [0] 15450" xfId="58720" hidden="1" xr:uid="{00000000-0005-0000-0000-0000399C0000}"/>
    <cellStyle name="Currency [0] 15451" xfId="29365" hidden="1" xr:uid="{00000000-0005-0000-0000-00003A9C0000}"/>
    <cellStyle name="Currency [0] 15451" xfId="58752" hidden="1" xr:uid="{00000000-0005-0000-0000-00003B9C0000}"/>
    <cellStyle name="Currency [0] 15452" xfId="28495" hidden="1" xr:uid="{00000000-0005-0000-0000-00003C9C0000}"/>
    <cellStyle name="Currency [0] 15452" xfId="57882" hidden="1" xr:uid="{00000000-0005-0000-0000-00003D9C0000}"/>
    <cellStyle name="Currency [0] 15453" xfId="29351" hidden="1" xr:uid="{00000000-0005-0000-0000-00003E9C0000}"/>
    <cellStyle name="Currency [0] 15453" xfId="58738" hidden="1" xr:uid="{00000000-0005-0000-0000-00003F9C0000}"/>
    <cellStyle name="Currency [0] 15454" xfId="29348" hidden="1" xr:uid="{00000000-0005-0000-0000-0000409C0000}"/>
    <cellStyle name="Currency [0] 15454" xfId="58735" hidden="1" xr:uid="{00000000-0005-0000-0000-0000419C0000}"/>
    <cellStyle name="Currency [0] 15455" xfId="29409" hidden="1" xr:uid="{00000000-0005-0000-0000-0000429C0000}"/>
    <cellStyle name="Currency [0] 15455" xfId="58796" hidden="1" xr:uid="{00000000-0005-0000-0000-0000439C0000}"/>
    <cellStyle name="Currency [0] 15456" xfId="29244" hidden="1" xr:uid="{00000000-0005-0000-0000-0000449C0000}"/>
    <cellStyle name="Currency [0] 15456" xfId="58631" hidden="1" xr:uid="{00000000-0005-0000-0000-0000459C0000}"/>
    <cellStyle name="Currency [0] 15457" xfId="29393" hidden="1" xr:uid="{00000000-0005-0000-0000-0000469C0000}"/>
    <cellStyle name="Currency [0] 15457" xfId="58780" hidden="1" xr:uid="{00000000-0005-0000-0000-0000479C0000}"/>
    <cellStyle name="Currency [0] 15458" xfId="29413" hidden="1" xr:uid="{00000000-0005-0000-0000-0000489C0000}"/>
    <cellStyle name="Currency [0] 15458" xfId="58800" hidden="1" xr:uid="{00000000-0005-0000-0000-0000499C0000}"/>
    <cellStyle name="Currency [0] 15459" xfId="29415" hidden="1" xr:uid="{00000000-0005-0000-0000-00004A9C0000}"/>
    <cellStyle name="Currency [0] 15459" xfId="58802" hidden="1" xr:uid="{00000000-0005-0000-0000-00004B9C0000}"/>
    <cellStyle name="Currency [0] 1546" xfId="4024" hidden="1" xr:uid="{00000000-0005-0000-0000-00004C9C0000}"/>
    <cellStyle name="Currency [0] 1546" xfId="33413" hidden="1" xr:uid="{00000000-0005-0000-0000-00004D9C0000}"/>
    <cellStyle name="Currency [0] 15460" xfId="29352" hidden="1" xr:uid="{00000000-0005-0000-0000-00004E9C0000}"/>
    <cellStyle name="Currency [0] 15460" xfId="58739" hidden="1" xr:uid="{00000000-0005-0000-0000-00004F9C0000}"/>
    <cellStyle name="Currency [0] 15461" xfId="29380" hidden="1" xr:uid="{00000000-0005-0000-0000-0000509C0000}"/>
    <cellStyle name="Currency [0] 15461" xfId="58767" hidden="1" xr:uid="{00000000-0005-0000-0000-0000519C0000}"/>
    <cellStyle name="Currency [0] 15462" xfId="29340" hidden="1" xr:uid="{00000000-0005-0000-0000-0000529C0000}"/>
    <cellStyle name="Currency [0] 15462" xfId="58727" hidden="1" xr:uid="{00000000-0005-0000-0000-0000539C0000}"/>
    <cellStyle name="Currency [0] 15463" xfId="29369" hidden="1" xr:uid="{00000000-0005-0000-0000-0000549C0000}"/>
    <cellStyle name="Currency [0] 15463" xfId="58756" hidden="1" xr:uid="{00000000-0005-0000-0000-0000559C0000}"/>
    <cellStyle name="Currency [0] 15464" xfId="29366" hidden="1" xr:uid="{00000000-0005-0000-0000-0000569C0000}"/>
    <cellStyle name="Currency [0] 15464" xfId="58753" hidden="1" xr:uid="{00000000-0005-0000-0000-0000579C0000}"/>
    <cellStyle name="Currency [0] 15465" xfId="29419" hidden="1" xr:uid="{00000000-0005-0000-0000-0000589C0000}"/>
    <cellStyle name="Currency [0] 15465" xfId="58806" hidden="1" xr:uid="{00000000-0005-0000-0000-0000599C0000}"/>
    <cellStyle name="Currency [0] 15466" xfId="29247" hidden="1" xr:uid="{00000000-0005-0000-0000-00005A9C0000}"/>
    <cellStyle name="Currency [0] 15466" xfId="58634" hidden="1" xr:uid="{00000000-0005-0000-0000-00005B9C0000}"/>
    <cellStyle name="Currency [0] 15467" xfId="29406" hidden="1" xr:uid="{00000000-0005-0000-0000-00005C9C0000}"/>
    <cellStyle name="Currency [0] 15467" xfId="58793" hidden="1" xr:uid="{00000000-0005-0000-0000-00005D9C0000}"/>
    <cellStyle name="Currency [0] 15468" xfId="29423" hidden="1" xr:uid="{00000000-0005-0000-0000-00005E9C0000}"/>
    <cellStyle name="Currency [0] 15468" xfId="58810" hidden="1" xr:uid="{00000000-0005-0000-0000-00005F9C0000}"/>
    <cellStyle name="Currency [0] 15469" xfId="29425" hidden="1" xr:uid="{00000000-0005-0000-0000-0000609C0000}"/>
    <cellStyle name="Currency [0] 15469" xfId="58812" hidden="1" xr:uid="{00000000-0005-0000-0000-0000619C0000}"/>
    <cellStyle name="Currency [0] 1547" xfId="4020" hidden="1" xr:uid="{00000000-0005-0000-0000-0000629C0000}"/>
    <cellStyle name="Currency [0] 1547" xfId="33409" hidden="1" xr:uid="{00000000-0005-0000-0000-0000639C0000}"/>
    <cellStyle name="Currency [0] 15470" xfId="29306" hidden="1" xr:uid="{00000000-0005-0000-0000-0000649C0000}"/>
    <cellStyle name="Currency [0] 15470" xfId="58693" hidden="1" xr:uid="{00000000-0005-0000-0000-0000659C0000}"/>
    <cellStyle name="Currency [0] 15471" xfId="29342" hidden="1" xr:uid="{00000000-0005-0000-0000-0000669C0000}"/>
    <cellStyle name="Currency [0] 15471" xfId="58729" hidden="1" xr:uid="{00000000-0005-0000-0000-0000679C0000}"/>
    <cellStyle name="Currency [0] 15472" xfId="29411" hidden="1" xr:uid="{00000000-0005-0000-0000-0000689C0000}"/>
    <cellStyle name="Currency [0] 15472" xfId="58798" hidden="1" xr:uid="{00000000-0005-0000-0000-0000699C0000}"/>
    <cellStyle name="Currency [0] 15473" xfId="29399" hidden="1" xr:uid="{00000000-0005-0000-0000-00006A9C0000}"/>
    <cellStyle name="Currency [0] 15473" xfId="58786" hidden="1" xr:uid="{00000000-0005-0000-0000-00006B9C0000}"/>
    <cellStyle name="Currency [0] 15474" xfId="29416" hidden="1" xr:uid="{00000000-0005-0000-0000-00006C9C0000}"/>
    <cellStyle name="Currency [0] 15474" xfId="58803" hidden="1" xr:uid="{00000000-0005-0000-0000-00006D9C0000}"/>
    <cellStyle name="Currency [0] 15475" xfId="29427" hidden="1" xr:uid="{00000000-0005-0000-0000-00006E9C0000}"/>
    <cellStyle name="Currency [0] 15475" xfId="58814" hidden="1" xr:uid="{00000000-0005-0000-0000-00006F9C0000}"/>
    <cellStyle name="Currency [0] 15476" xfId="29275" hidden="1" xr:uid="{00000000-0005-0000-0000-0000709C0000}"/>
    <cellStyle name="Currency [0] 15476" xfId="58662" hidden="1" xr:uid="{00000000-0005-0000-0000-0000719C0000}"/>
    <cellStyle name="Currency [0] 15477" xfId="29339" hidden="1" xr:uid="{00000000-0005-0000-0000-0000729C0000}"/>
    <cellStyle name="Currency [0] 15477" xfId="58726" hidden="1" xr:uid="{00000000-0005-0000-0000-0000739C0000}"/>
    <cellStyle name="Currency [0] 15478" xfId="29431" hidden="1" xr:uid="{00000000-0005-0000-0000-0000749C0000}"/>
    <cellStyle name="Currency [0] 15478" xfId="58818" hidden="1" xr:uid="{00000000-0005-0000-0000-0000759C0000}"/>
    <cellStyle name="Currency [0] 15479" xfId="29433" hidden="1" xr:uid="{00000000-0005-0000-0000-0000769C0000}"/>
    <cellStyle name="Currency [0] 15479" xfId="58820" hidden="1" xr:uid="{00000000-0005-0000-0000-0000779C0000}"/>
    <cellStyle name="Currency [0] 1548" xfId="3993" hidden="1" xr:uid="{00000000-0005-0000-0000-0000789C0000}"/>
    <cellStyle name="Currency [0] 1548" xfId="33382" hidden="1" xr:uid="{00000000-0005-0000-0000-0000799C0000}"/>
    <cellStyle name="Currency [0] 15480" xfId="29388" hidden="1" xr:uid="{00000000-0005-0000-0000-00007A9C0000}"/>
    <cellStyle name="Currency [0] 15480" xfId="58775" hidden="1" xr:uid="{00000000-0005-0000-0000-00007B9C0000}"/>
    <cellStyle name="Currency [0] 15481" xfId="29400" hidden="1" xr:uid="{00000000-0005-0000-0000-00007C9C0000}"/>
    <cellStyle name="Currency [0] 15481" xfId="58787" hidden="1" xr:uid="{00000000-0005-0000-0000-00007D9C0000}"/>
    <cellStyle name="Currency [0] 15482" xfId="29428" hidden="1" xr:uid="{00000000-0005-0000-0000-00007E9C0000}"/>
    <cellStyle name="Currency [0] 15482" xfId="58815" hidden="1" xr:uid="{00000000-0005-0000-0000-00007F9C0000}"/>
    <cellStyle name="Currency [0] 15483" xfId="29401" hidden="1" xr:uid="{00000000-0005-0000-0000-0000809C0000}"/>
    <cellStyle name="Currency [0] 15483" xfId="58788" hidden="1" xr:uid="{00000000-0005-0000-0000-0000819C0000}"/>
    <cellStyle name="Currency [0] 15484" xfId="29434" hidden="1" xr:uid="{00000000-0005-0000-0000-0000829C0000}"/>
    <cellStyle name="Currency [0] 15484" xfId="58821" hidden="1" xr:uid="{00000000-0005-0000-0000-0000839C0000}"/>
    <cellStyle name="Currency [0] 15485" xfId="29436" hidden="1" xr:uid="{00000000-0005-0000-0000-0000849C0000}"/>
    <cellStyle name="Currency [0] 15485" xfId="58823" hidden="1" xr:uid="{00000000-0005-0000-0000-0000859C0000}"/>
    <cellStyle name="Currency [0] 15486" xfId="29429" hidden="1" xr:uid="{00000000-0005-0000-0000-0000869C0000}"/>
    <cellStyle name="Currency [0] 15486" xfId="58816" hidden="1" xr:uid="{00000000-0005-0000-0000-0000879C0000}"/>
    <cellStyle name="Currency [0] 15487" xfId="29375" hidden="1" xr:uid="{00000000-0005-0000-0000-0000889C0000}"/>
    <cellStyle name="Currency [0] 15487" xfId="58762" hidden="1" xr:uid="{00000000-0005-0000-0000-0000899C0000}"/>
    <cellStyle name="Currency [0] 15488" xfId="29438" hidden="1" xr:uid="{00000000-0005-0000-0000-00008A9C0000}"/>
    <cellStyle name="Currency [0] 15488" xfId="58825" hidden="1" xr:uid="{00000000-0005-0000-0000-00008B9C0000}"/>
    <cellStyle name="Currency [0] 15489" xfId="29440" hidden="1" xr:uid="{00000000-0005-0000-0000-00008C9C0000}"/>
    <cellStyle name="Currency [0] 15489" xfId="58827" hidden="1" xr:uid="{00000000-0005-0000-0000-00008D9C0000}"/>
    <cellStyle name="Currency [0] 1549" xfId="4025" hidden="1" xr:uid="{00000000-0005-0000-0000-00008E9C0000}"/>
    <cellStyle name="Currency [0] 1549" xfId="33414" hidden="1" xr:uid="{00000000-0005-0000-0000-00008F9C0000}"/>
    <cellStyle name="Currency [0] 15490" xfId="28200" hidden="1" xr:uid="{00000000-0005-0000-0000-0000909C0000}"/>
    <cellStyle name="Currency [0] 15490" xfId="57587" hidden="1" xr:uid="{00000000-0005-0000-0000-0000919C0000}"/>
    <cellStyle name="Currency [0] 15491" xfId="28255" hidden="1" xr:uid="{00000000-0005-0000-0000-0000929C0000}"/>
    <cellStyle name="Currency [0] 15491" xfId="57642" hidden="1" xr:uid="{00000000-0005-0000-0000-0000939C0000}"/>
    <cellStyle name="Currency [0] 15492" xfId="28280" hidden="1" xr:uid="{00000000-0005-0000-0000-0000949C0000}"/>
    <cellStyle name="Currency [0] 15492" xfId="57667" hidden="1" xr:uid="{00000000-0005-0000-0000-0000959C0000}"/>
    <cellStyle name="Currency [0] 15493" xfId="29445" hidden="1" xr:uid="{00000000-0005-0000-0000-0000969C0000}"/>
    <cellStyle name="Currency [0] 15493" xfId="58832" hidden="1" xr:uid="{00000000-0005-0000-0000-0000979C0000}"/>
    <cellStyle name="Currency [0] 15494" xfId="29448" hidden="1" xr:uid="{00000000-0005-0000-0000-0000989C0000}"/>
    <cellStyle name="Currency [0] 15494" xfId="58835" hidden="1" xr:uid="{00000000-0005-0000-0000-0000999C0000}"/>
    <cellStyle name="Currency [0] 15495" xfId="28208" hidden="1" xr:uid="{00000000-0005-0000-0000-00009A9C0000}"/>
    <cellStyle name="Currency [0] 15495" xfId="57595" hidden="1" xr:uid="{00000000-0005-0000-0000-00009B9C0000}"/>
    <cellStyle name="Currency [0] 15496" xfId="29441" hidden="1" xr:uid="{00000000-0005-0000-0000-00009C9C0000}"/>
    <cellStyle name="Currency [0] 15496" xfId="58828" hidden="1" xr:uid="{00000000-0005-0000-0000-00009D9C0000}"/>
    <cellStyle name="Currency [0] 15497" xfId="29450" hidden="1" xr:uid="{00000000-0005-0000-0000-00009E9C0000}"/>
    <cellStyle name="Currency [0] 15497" xfId="58837" hidden="1" xr:uid="{00000000-0005-0000-0000-00009F9C0000}"/>
    <cellStyle name="Currency [0] 15498" xfId="29452" hidden="1" xr:uid="{00000000-0005-0000-0000-0000A09C0000}"/>
    <cellStyle name="Currency [0] 15498" xfId="58839" hidden="1" xr:uid="{00000000-0005-0000-0000-0000A19C0000}"/>
    <cellStyle name="Currency [0] 15499" xfId="28233" hidden="1" xr:uid="{00000000-0005-0000-0000-0000A29C0000}"/>
    <cellStyle name="Currency [0] 15499" xfId="57620" hidden="1" xr:uid="{00000000-0005-0000-0000-0000A39C0000}"/>
    <cellStyle name="Currency [0] 155" xfId="2603" hidden="1" xr:uid="{00000000-0005-0000-0000-0000A49C0000}"/>
    <cellStyle name="Currency [0] 155" xfId="31992" hidden="1" xr:uid="{00000000-0005-0000-0000-0000A59C0000}"/>
    <cellStyle name="Currency [0] 1550" xfId="4026" hidden="1" xr:uid="{00000000-0005-0000-0000-0000A69C0000}"/>
    <cellStyle name="Currency [0] 1550" xfId="33415" hidden="1" xr:uid="{00000000-0005-0000-0000-0000A79C0000}"/>
    <cellStyle name="Currency [0] 15500" xfId="28199" hidden="1" xr:uid="{00000000-0005-0000-0000-0000A89C0000}"/>
    <cellStyle name="Currency [0] 15500" xfId="57586" hidden="1" xr:uid="{00000000-0005-0000-0000-0000A99C0000}"/>
    <cellStyle name="Currency [0] 15501" xfId="29463" hidden="1" xr:uid="{00000000-0005-0000-0000-0000AA9C0000}"/>
    <cellStyle name="Currency [0] 15501" xfId="58850" hidden="1" xr:uid="{00000000-0005-0000-0000-0000AB9C0000}"/>
    <cellStyle name="Currency [0] 15502" xfId="29472" hidden="1" xr:uid="{00000000-0005-0000-0000-0000AC9C0000}"/>
    <cellStyle name="Currency [0] 15502" xfId="58859" hidden="1" xr:uid="{00000000-0005-0000-0000-0000AD9C0000}"/>
    <cellStyle name="Currency [0] 15503" xfId="29483" hidden="1" xr:uid="{00000000-0005-0000-0000-0000AE9C0000}"/>
    <cellStyle name="Currency [0] 15503" xfId="58870" hidden="1" xr:uid="{00000000-0005-0000-0000-0000AF9C0000}"/>
    <cellStyle name="Currency [0] 15504" xfId="29489" hidden="1" xr:uid="{00000000-0005-0000-0000-0000B09C0000}"/>
    <cellStyle name="Currency [0] 15504" xfId="58876" hidden="1" xr:uid="{00000000-0005-0000-0000-0000B19C0000}"/>
    <cellStyle name="Currency [0] 15505" xfId="29461" hidden="1" xr:uid="{00000000-0005-0000-0000-0000B29C0000}"/>
    <cellStyle name="Currency [0] 15505" xfId="58848" hidden="1" xr:uid="{00000000-0005-0000-0000-0000B39C0000}"/>
    <cellStyle name="Currency [0] 15506" xfId="29479" hidden="1" xr:uid="{00000000-0005-0000-0000-0000B49C0000}"/>
    <cellStyle name="Currency [0] 15506" xfId="58866" hidden="1" xr:uid="{00000000-0005-0000-0000-0000B59C0000}"/>
    <cellStyle name="Currency [0] 15507" xfId="29501" hidden="1" xr:uid="{00000000-0005-0000-0000-0000B69C0000}"/>
    <cellStyle name="Currency [0] 15507" xfId="58888" hidden="1" xr:uid="{00000000-0005-0000-0000-0000B79C0000}"/>
    <cellStyle name="Currency [0] 15508" xfId="29503" hidden="1" xr:uid="{00000000-0005-0000-0000-0000B89C0000}"/>
    <cellStyle name="Currency [0] 15508" xfId="58890" hidden="1" xr:uid="{00000000-0005-0000-0000-0000B99C0000}"/>
    <cellStyle name="Currency [0] 15509" xfId="28203" hidden="1" xr:uid="{00000000-0005-0000-0000-0000BA9C0000}"/>
    <cellStyle name="Currency [0] 15509" xfId="57590" hidden="1" xr:uid="{00000000-0005-0000-0000-0000BB9C0000}"/>
    <cellStyle name="Currency [0] 1551" xfId="3785" hidden="1" xr:uid="{00000000-0005-0000-0000-0000BC9C0000}"/>
    <cellStyle name="Currency [0] 1551" xfId="33174" hidden="1" xr:uid="{00000000-0005-0000-0000-0000BD9C0000}"/>
    <cellStyle name="Currency [0] 15510" xfId="28217" hidden="1" xr:uid="{00000000-0005-0000-0000-0000BE9C0000}"/>
    <cellStyle name="Currency [0] 15510" xfId="57604" hidden="1" xr:uid="{00000000-0005-0000-0000-0000BF9C0000}"/>
    <cellStyle name="Currency [0] 15511" xfId="29475" hidden="1" xr:uid="{00000000-0005-0000-0000-0000C09C0000}"/>
    <cellStyle name="Currency [0] 15511" xfId="58862" hidden="1" xr:uid="{00000000-0005-0000-0000-0000C19C0000}"/>
    <cellStyle name="Currency [0] 15512" xfId="28212" hidden="1" xr:uid="{00000000-0005-0000-0000-0000C29C0000}"/>
    <cellStyle name="Currency [0] 15512" xfId="57599" hidden="1" xr:uid="{00000000-0005-0000-0000-0000C39C0000}"/>
    <cellStyle name="Currency [0] 15513" xfId="29464" hidden="1" xr:uid="{00000000-0005-0000-0000-0000C49C0000}"/>
    <cellStyle name="Currency [0] 15513" xfId="58851" hidden="1" xr:uid="{00000000-0005-0000-0000-0000C59C0000}"/>
    <cellStyle name="Currency [0] 15514" xfId="29508" hidden="1" xr:uid="{00000000-0005-0000-0000-0000C69C0000}"/>
    <cellStyle name="Currency [0] 15514" xfId="58895" hidden="1" xr:uid="{00000000-0005-0000-0000-0000C79C0000}"/>
    <cellStyle name="Currency [0] 15515" xfId="29476" hidden="1" xr:uid="{00000000-0005-0000-0000-0000C89C0000}"/>
    <cellStyle name="Currency [0] 15515" xfId="58863" hidden="1" xr:uid="{00000000-0005-0000-0000-0000C99C0000}"/>
    <cellStyle name="Currency [0] 15516" xfId="29484" hidden="1" xr:uid="{00000000-0005-0000-0000-0000CA9C0000}"/>
    <cellStyle name="Currency [0] 15516" xfId="58871" hidden="1" xr:uid="{00000000-0005-0000-0000-0000CB9C0000}"/>
    <cellStyle name="Currency [0] 15517" xfId="29520" hidden="1" xr:uid="{00000000-0005-0000-0000-0000CC9C0000}"/>
    <cellStyle name="Currency [0] 15517" xfId="58907" hidden="1" xr:uid="{00000000-0005-0000-0000-0000CD9C0000}"/>
    <cellStyle name="Currency [0] 15518" xfId="29522" hidden="1" xr:uid="{00000000-0005-0000-0000-0000CE9C0000}"/>
    <cellStyle name="Currency [0] 15518" xfId="58909" hidden="1" xr:uid="{00000000-0005-0000-0000-0000CF9C0000}"/>
    <cellStyle name="Currency [0] 15519" xfId="29478" hidden="1" xr:uid="{00000000-0005-0000-0000-0000D09C0000}"/>
    <cellStyle name="Currency [0] 15519" xfId="58865" hidden="1" xr:uid="{00000000-0005-0000-0000-0000D19C0000}"/>
    <cellStyle name="Currency [0] 1552" xfId="3775" hidden="1" xr:uid="{00000000-0005-0000-0000-0000D29C0000}"/>
    <cellStyle name="Currency [0] 1552" xfId="33164" hidden="1" xr:uid="{00000000-0005-0000-0000-0000D39C0000}"/>
    <cellStyle name="Currency [0] 15520" xfId="29491" hidden="1" xr:uid="{00000000-0005-0000-0000-0000D49C0000}"/>
    <cellStyle name="Currency [0] 15520" xfId="58878" hidden="1" xr:uid="{00000000-0005-0000-0000-0000D59C0000}"/>
    <cellStyle name="Currency [0] 15521" xfId="29496" hidden="1" xr:uid="{00000000-0005-0000-0000-0000D69C0000}"/>
    <cellStyle name="Currency [0] 15521" xfId="58883" hidden="1" xr:uid="{00000000-0005-0000-0000-0000D79C0000}"/>
    <cellStyle name="Currency [0] 15522" xfId="29490" hidden="1" xr:uid="{00000000-0005-0000-0000-0000D89C0000}"/>
    <cellStyle name="Currency [0] 15522" xfId="58877" hidden="1" xr:uid="{00000000-0005-0000-0000-0000D99C0000}"/>
    <cellStyle name="Currency [0] 15523" xfId="29538" hidden="1" xr:uid="{00000000-0005-0000-0000-0000DA9C0000}"/>
    <cellStyle name="Currency [0] 15523" xfId="58925" hidden="1" xr:uid="{00000000-0005-0000-0000-0000DB9C0000}"/>
    <cellStyle name="Currency [0] 15524" xfId="29546" hidden="1" xr:uid="{00000000-0005-0000-0000-0000DC9C0000}"/>
    <cellStyle name="Currency [0] 15524" xfId="58933" hidden="1" xr:uid="{00000000-0005-0000-0000-0000DD9C0000}"/>
    <cellStyle name="Currency [0] 15525" xfId="29474" hidden="1" xr:uid="{00000000-0005-0000-0000-0000DE9C0000}"/>
    <cellStyle name="Currency [0] 15525" xfId="58861" hidden="1" xr:uid="{00000000-0005-0000-0000-0000DF9C0000}"/>
    <cellStyle name="Currency [0] 15526" xfId="29532" hidden="1" xr:uid="{00000000-0005-0000-0000-0000E09C0000}"/>
    <cellStyle name="Currency [0] 15526" xfId="58919" hidden="1" xr:uid="{00000000-0005-0000-0000-0000E19C0000}"/>
    <cellStyle name="Currency [0] 15527" xfId="29555" hidden="1" xr:uid="{00000000-0005-0000-0000-0000E29C0000}"/>
    <cellStyle name="Currency [0] 15527" xfId="58942" hidden="1" xr:uid="{00000000-0005-0000-0000-0000E39C0000}"/>
    <cellStyle name="Currency [0] 15528" xfId="29557" hidden="1" xr:uid="{00000000-0005-0000-0000-0000E49C0000}"/>
    <cellStyle name="Currency [0] 15528" xfId="58944" hidden="1" xr:uid="{00000000-0005-0000-0000-0000E59C0000}"/>
    <cellStyle name="Currency [0] 15529" xfId="29457" hidden="1" xr:uid="{00000000-0005-0000-0000-0000E69C0000}"/>
    <cellStyle name="Currency [0] 15529" xfId="58844" hidden="1" xr:uid="{00000000-0005-0000-0000-0000E79C0000}"/>
    <cellStyle name="Currency [0] 1553" xfId="4028" hidden="1" xr:uid="{00000000-0005-0000-0000-0000E89C0000}"/>
    <cellStyle name="Currency [0] 1553" xfId="33417" hidden="1" xr:uid="{00000000-0005-0000-0000-0000E99C0000}"/>
    <cellStyle name="Currency [0] 15530" xfId="29467" hidden="1" xr:uid="{00000000-0005-0000-0000-0000EA9C0000}"/>
    <cellStyle name="Currency [0] 15530" xfId="58854" hidden="1" xr:uid="{00000000-0005-0000-0000-0000EB9C0000}"/>
    <cellStyle name="Currency [0] 15531" xfId="29529" hidden="1" xr:uid="{00000000-0005-0000-0000-0000EC9C0000}"/>
    <cellStyle name="Currency [0] 15531" xfId="58916" hidden="1" xr:uid="{00000000-0005-0000-0000-0000ED9C0000}"/>
    <cellStyle name="Currency [0] 15532" xfId="29494" hidden="1" xr:uid="{00000000-0005-0000-0000-0000EE9C0000}"/>
    <cellStyle name="Currency [0] 15532" xfId="58881" hidden="1" xr:uid="{00000000-0005-0000-0000-0000EF9C0000}"/>
    <cellStyle name="Currency [0] 15533" xfId="29443" hidden="1" xr:uid="{00000000-0005-0000-0000-0000F09C0000}"/>
    <cellStyle name="Currency [0] 15533" xfId="58830" hidden="1" xr:uid="{00000000-0005-0000-0000-0000F19C0000}"/>
    <cellStyle name="Currency [0] 15534" xfId="29565" hidden="1" xr:uid="{00000000-0005-0000-0000-0000F29C0000}"/>
    <cellStyle name="Currency [0] 15534" xfId="58952" hidden="1" xr:uid="{00000000-0005-0000-0000-0000F39C0000}"/>
    <cellStyle name="Currency [0] 15535" xfId="29530" hidden="1" xr:uid="{00000000-0005-0000-0000-0000F49C0000}"/>
    <cellStyle name="Currency [0] 15535" xfId="58917" hidden="1" xr:uid="{00000000-0005-0000-0000-0000F59C0000}"/>
    <cellStyle name="Currency [0] 15536" xfId="29541" hidden="1" xr:uid="{00000000-0005-0000-0000-0000F69C0000}"/>
    <cellStyle name="Currency [0] 15536" xfId="58928" hidden="1" xr:uid="{00000000-0005-0000-0000-0000F79C0000}"/>
    <cellStyle name="Currency [0] 15537" xfId="29573" hidden="1" xr:uid="{00000000-0005-0000-0000-0000F89C0000}"/>
    <cellStyle name="Currency [0] 15537" xfId="58960" hidden="1" xr:uid="{00000000-0005-0000-0000-0000F99C0000}"/>
    <cellStyle name="Currency [0] 15538" xfId="29575" hidden="1" xr:uid="{00000000-0005-0000-0000-0000FA9C0000}"/>
    <cellStyle name="Currency [0] 15538" xfId="58962" hidden="1" xr:uid="{00000000-0005-0000-0000-0000FB9C0000}"/>
    <cellStyle name="Currency [0] 15539" xfId="29527" hidden="1" xr:uid="{00000000-0005-0000-0000-0000FC9C0000}"/>
    <cellStyle name="Currency [0] 15539" xfId="58914" hidden="1" xr:uid="{00000000-0005-0000-0000-0000FD9C0000}"/>
    <cellStyle name="Currency [0] 1554" xfId="4032" hidden="1" xr:uid="{00000000-0005-0000-0000-0000FE9C0000}"/>
    <cellStyle name="Currency [0] 1554" xfId="33421" hidden="1" xr:uid="{00000000-0005-0000-0000-0000FF9C0000}"/>
    <cellStyle name="Currency [0] 15540" xfId="29526" hidden="1" xr:uid="{00000000-0005-0000-0000-0000009D0000}"/>
    <cellStyle name="Currency [0] 15540" xfId="58913" hidden="1" xr:uid="{00000000-0005-0000-0000-0000019D0000}"/>
    <cellStyle name="Currency [0] 15541" xfId="29516" hidden="1" xr:uid="{00000000-0005-0000-0000-0000029D0000}"/>
    <cellStyle name="Currency [0] 15541" xfId="58903" hidden="1" xr:uid="{00000000-0005-0000-0000-0000039D0000}"/>
    <cellStyle name="Currency [0] 15542" xfId="29512" hidden="1" xr:uid="{00000000-0005-0000-0000-0000049D0000}"/>
    <cellStyle name="Currency [0] 15542" xfId="58899" hidden="1" xr:uid="{00000000-0005-0000-0000-0000059D0000}"/>
    <cellStyle name="Currency [0] 15543" xfId="29514" hidden="1" xr:uid="{00000000-0005-0000-0000-0000069D0000}"/>
    <cellStyle name="Currency [0] 15543" xfId="58901" hidden="1" xr:uid="{00000000-0005-0000-0000-0000079D0000}"/>
    <cellStyle name="Currency [0] 15544" xfId="29582" hidden="1" xr:uid="{00000000-0005-0000-0000-0000089D0000}"/>
    <cellStyle name="Currency [0] 15544" xfId="58969" hidden="1" xr:uid="{00000000-0005-0000-0000-0000099D0000}"/>
    <cellStyle name="Currency [0] 15545" xfId="28235" hidden="1" xr:uid="{00000000-0005-0000-0000-00000A9D0000}"/>
    <cellStyle name="Currency [0] 15545" xfId="57622" hidden="1" xr:uid="{00000000-0005-0000-0000-00000B9D0000}"/>
    <cellStyle name="Currency [0] 15546" xfId="29560" hidden="1" xr:uid="{00000000-0005-0000-0000-00000C9D0000}"/>
    <cellStyle name="Currency [0] 15546" xfId="58947" hidden="1" xr:uid="{00000000-0005-0000-0000-00000D9D0000}"/>
    <cellStyle name="Currency [0] 15547" xfId="29588" hidden="1" xr:uid="{00000000-0005-0000-0000-00000E9D0000}"/>
    <cellStyle name="Currency [0] 15547" xfId="58975" hidden="1" xr:uid="{00000000-0005-0000-0000-00000F9D0000}"/>
    <cellStyle name="Currency [0] 15548" xfId="29590" hidden="1" xr:uid="{00000000-0005-0000-0000-0000109D0000}"/>
    <cellStyle name="Currency [0] 15548" xfId="58977" hidden="1" xr:uid="{00000000-0005-0000-0000-0000119D0000}"/>
    <cellStyle name="Currency [0] 15549" xfId="29465" hidden="1" xr:uid="{00000000-0005-0000-0000-0000129D0000}"/>
    <cellStyle name="Currency [0] 15549" xfId="58852" hidden="1" xr:uid="{00000000-0005-0000-0000-0000139D0000}"/>
    <cellStyle name="Currency [0] 1555" xfId="4033" hidden="1" xr:uid="{00000000-0005-0000-0000-0000149D0000}"/>
    <cellStyle name="Currency [0] 1555" xfId="33422" hidden="1" xr:uid="{00000000-0005-0000-0000-0000159D0000}"/>
    <cellStyle name="Currency [0] 15550" xfId="29539" hidden="1" xr:uid="{00000000-0005-0000-0000-0000169D0000}"/>
    <cellStyle name="Currency [0] 15550" xfId="58926" hidden="1" xr:uid="{00000000-0005-0000-0000-0000179D0000}"/>
    <cellStyle name="Currency [0] 15551" xfId="29495" hidden="1" xr:uid="{00000000-0005-0000-0000-0000189D0000}"/>
    <cellStyle name="Currency [0] 15551" xfId="58882" hidden="1" xr:uid="{00000000-0005-0000-0000-0000199D0000}"/>
    <cellStyle name="Currency [0] 15552" xfId="29531" hidden="1" xr:uid="{00000000-0005-0000-0000-00001A9D0000}"/>
    <cellStyle name="Currency [0] 15552" xfId="58918" hidden="1" xr:uid="{00000000-0005-0000-0000-00001B9D0000}"/>
    <cellStyle name="Currency [0] 15553" xfId="29535" hidden="1" xr:uid="{00000000-0005-0000-0000-00001C9D0000}"/>
    <cellStyle name="Currency [0] 15553" xfId="58922" hidden="1" xr:uid="{00000000-0005-0000-0000-00001D9D0000}"/>
    <cellStyle name="Currency [0] 15554" xfId="29596" hidden="1" xr:uid="{00000000-0005-0000-0000-00001E9D0000}"/>
    <cellStyle name="Currency [0] 15554" xfId="58983" hidden="1" xr:uid="{00000000-0005-0000-0000-00001F9D0000}"/>
    <cellStyle name="Currency [0] 15555" xfId="28219" hidden="1" xr:uid="{00000000-0005-0000-0000-0000209D0000}"/>
    <cellStyle name="Currency [0] 15555" xfId="57606" hidden="1" xr:uid="{00000000-0005-0000-0000-0000219D0000}"/>
    <cellStyle name="Currency [0] 15556" xfId="29578" hidden="1" xr:uid="{00000000-0005-0000-0000-0000229D0000}"/>
    <cellStyle name="Currency [0] 15556" xfId="58965" hidden="1" xr:uid="{00000000-0005-0000-0000-0000239D0000}"/>
    <cellStyle name="Currency [0] 15557" xfId="29601" hidden="1" xr:uid="{00000000-0005-0000-0000-0000249D0000}"/>
    <cellStyle name="Currency [0] 15557" xfId="58988" hidden="1" xr:uid="{00000000-0005-0000-0000-0000259D0000}"/>
    <cellStyle name="Currency [0] 15558" xfId="29603" hidden="1" xr:uid="{00000000-0005-0000-0000-0000269D0000}"/>
    <cellStyle name="Currency [0] 15558" xfId="58990" hidden="1" xr:uid="{00000000-0005-0000-0000-0000279D0000}"/>
    <cellStyle name="Currency [0] 15559" xfId="29459" hidden="1" xr:uid="{00000000-0005-0000-0000-0000289D0000}"/>
    <cellStyle name="Currency [0] 15559" xfId="58846" hidden="1" xr:uid="{00000000-0005-0000-0000-0000299D0000}"/>
    <cellStyle name="Currency [0] 1556" xfId="3782" hidden="1" xr:uid="{00000000-0005-0000-0000-00002A9D0000}"/>
    <cellStyle name="Currency [0] 1556" xfId="33171" hidden="1" xr:uid="{00000000-0005-0000-0000-00002B9D0000}"/>
    <cellStyle name="Currency [0] 15560" xfId="29558" hidden="1" xr:uid="{00000000-0005-0000-0000-00002C9D0000}"/>
    <cellStyle name="Currency [0] 15560" xfId="58945" hidden="1" xr:uid="{00000000-0005-0000-0000-00002D9D0000}"/>
    <cellStyle name="Currency [0] 15561" xfId="29525" hidden="1" xr:uid="{00000000-0005-0000-0000-00002E9D0000}"/>
    <cellStyle name="Currency [0] 15561" xfId="58912" hidden="1" xr:uid="{00000000-0005-0000-0000-00002F9D0000}"/>
    <cellStyle name="Currency [0] 15562" xfId="29543" hidden="1" xr:uid="{00000000-0005-0000-0000-0000309D0000}"/>
    <cellStyle name="Currency [0] 15562" xfId="58930" hidden="1" xr:uid="{00000000-0005-0000-0000-0000319D0000}"/>
    <cellStyle name="Currency [0] 15563" xfId="29540" hidden="1" xr:uid="{00000000-0005-0000-0000-0000329D0000}"/>
    <cellStyle name="Currency [0] 15563" xfId="58927" hidden="1" xr:uid="{00000000-0005-0000-0000-0000339D0000}"/>
    <cellStyle name="Currency [0] 15564" xfId="29607" hidden="1" xr:uid="{00000000-0005-0000-0000-0000349D0000}"/>
    <cellStyle name="Currency [0] 15564" xfId="58994" hidden="1" xr:uid="{00000000-0005-0000-0000-0000359D0000}"/>
    <cellStyle name="Currency [0] 15565" xfId="29492" hidden="1" xr:uid="{00000000-0005-0000-0000-0000369D0000}"/>
    <cellStyle name="Currency [0] 15565" xfId="58879" hidden="1" xr:uid="{00000000-0005-0000-0000-0000379D0000}"/>
    <cellStyle name="Currency [0] 15566" xfId="29592" hidden="1" xr:uid="{00000000-0005-0000-0000-0000389D0000}"/>
    <cellStyle name="Currency [0] 15566" xfId="58979" hidden="1" xr:uid="{00000000-0005-0000-0000-0000399D0000}"/>
    <cellStyle name="Currency [0] 15567" xfId="29614" hidden="1" xr:uid="{00000000-0005-0000-0000-00003A9D0000}"/>
    <cellStyle name="Currency [0] 15567" xfId="59001" hidden="1" xr:uid="{00000000-0005-0000-0000-00003B9D0000}"/>
    <cellStyle name="Currency [0] 15568" xfId="29616" hidden="1" xr:uid="{00000000-0005-0000-0000-00003C9D0000}"/>
    <cellStyle name="Currency [0] 15568" xfId="59003" hidden="1" xr:uid="{00000000-0005-0000-0000-00003D9D0000}"/>
    <cellStyle name="Currency [0] 15569" xfId="29544" hidden="1" xr:uid="{00000000-0005-0000-0000-00003E9D0000}"/>
    <cellStyle name="Currency [0] 15569" xfId="58931" hidden="1" xr:uid="{00000000-0005-0000-0000-00003F9D0000}"/>
    <cellStyle name="Currency [0] 1557" xfId="4030" hidden="1" xr:uid="{00000000-0005-0000-0000-0000409D0000}"/>
    <cellStyle name="Currency [0] 1557" xfId="33419" hidden="1" xr:uid="{00000000-0005-0000-0000-0000419D0000}"/>
    <cellStyle name="Currency [0] 15570" xfId="29576" hidden="1" xr:uid="{00000000-0005-0000-0000-0000429D0000}"/>
    <cellStyle name="Currency [0] 15570" xfId="58963" hidden="1" xr:uid="{00000000-0005-0000-0000-0000439D0000}"/>
    <cellStyle name="Currency [0] 15571" xfId="28206" hidden="1" xr:uid="{00000000-0005-0000-0000-0000449D0000}"/>
    <cellStyle name="Currency [0] 15571" xfId="57593" hidden="1" xr:uid="{00000000-0005-0000-0000-0000459D0000}"/>
    <cellStyle name="Currency [0] 15572" xfId="29562" hidden="1" xr:uid="{00000000-0005-0000-0000-0000469D0000}"/>
    <cellStyle name="Currency [0] 15572" xfId="58949" hidden="1" xr:uid="{00000000-0005-0000-0000-0000479D0000}"/>
    <cellStyle name="Currency [0] 15573" xfId="29559" hidden="1" xr:uid="{00000000-0005-0000-0000-0000489D0000}"/>
    <cellStyle name="Currency [0] 15573" xfId="58946" hidden="1" xr:uid="{00000000-0005-0000-0000-0000499D0000}"/>
    <cellStyle name="Currency [0] 15574" xfId="29620" hidden="1" xr:uid="{00000000-0005-0000-0000-00004A9D0000}"/>
    <cellStyle name="Currency [0] 15574" xfId="59007" hidden="1" xr:uid="{00000000-0005-0000-0000-00004B9D0000}"/>
    <cellStyle name="Currency [0] 15575" xfId="29455" hidden="1" xr:uid="{00000000-0005-0000-0000-00004C9D0000}"/>
    <cellStyle name="Currency [0] 15575" xfId="58842" hidden="1" xr:uid="{00000000-0005-0000-0000-00004D9D0000}"/>
    <cellStyle name="Currency [0] 15576" xfId="29604" hidden="1" xr:uid="{00000000-0005-0000-0000-00004E9D0000}"/>
    <cellStyle name="Currency [0] 15576" xfId="58991" hidden="1" xr:uid="{00000000-0005-0000-0000-00004F9D0000}"/>
    <cellStyle name="Currency [0] 15577" xfId="29624" hidden="1" xr:uid="{00000000-0005-0000-0000-0000509D0000}"/>
    <cellStyle name="Currency [0] 15577" xfId="59011" hidden="1" xr:uid="{00000000-0005-0000-0000-0000519D0000}"/>
    <cellStyle name="Currency [0] 15578" xfId="29626" hidden="1" xr:uid="{00000000-0005-0000-0000-0000529D0000}"/>
    <cellStyle name="Currency [0] 15578" xfId="59013" hidden="1" xr:uid="{00000000-0005-0000-0000-0000539D0000}"/>
    <cellStyle name="Currency [0] 15579" xfId="29563" hidden="1" xr:uid="{00000000-0005-0000-0000-0000549D0000}"/>
    <cellStyle name="Currency [0] 15579" xfId="58950" hidden="1" xr:uid="{00000000-0005-0000-0000-0000559D0000}"/>
    <cellStyle name="Currency [0] 1558" xfId="4034" hidden="1" xr:uid="{00000000-0005-0000-0000-0000569D0000}"/>
    <cellStyle name="Currency [0] 1558" xfId="33423" hidden="1" xr:uid="{00000000-0005-0000-0000-0000579D0000}"/>
    <cellStyle name="Currency [0] 15580" xfId="29591" hidden="1" xr:uid="{00000000-0005-0000-0000-0000589D0000}"/>
    <cellStyle name="Currency [0] 15580" xfId="58978" hidden="1" xr:uid="{00000000-0005-0000-0000-0000599D0000}"/>
    <cellStyle name="Currency [0] 15581" xfId="29551" hidden="1" xr:uid="{00000000-0005-0000-0000-00005A9D0000}"/>
    <cellStyle name="Currency [0] 15581" xfId="58938" hidden="1" xr:uid="{00000000-0005-0000-0000-00005B9D0000}"/>
    <cellStyle name="Currency [0] 15582" xfId="29580" hidden="1" xr:uid="{00000000-0005-0000-0000-00005C9D0000}"/>
    <cellStyle name="Currency [0] 15582" xfId="58967" hidden="1" xr:uid="{00000000-0005-0000-0000-00005D9D0000}"/>
    <cellStyle name="Currency [0] 15583" xfId="29577" hidden="1" xr:uid="{00000000-0005-0000-0000-00005E9D0000}"/>
    <cellStyle name="Currency [0] 15583" xfId="58964" hidden="1" xr:uid="{00000000-0005-0000-0000-00005F9D0000}"/>
    <cellStyle name="Currency [0] 15584" xfId="29630" hidden="1" xr:uid="{00000000-0005-0000-0000-0000609D0000}"/>
    <cellStyle name="Currency [0] 15584" xfId="59017" hidden="1" xr:uid="{00000000-0005-0000-0000-0000619D0000}"/>
    <cellStyle name="Currency [0] 15585" xfId="29458" hidden="1" xr:uid="{00000000-0005-0000-0000-0000629D0000}"/>
    <cellStyle name="Currency [0] 15585" xfId="58845" hidden="1" xr:uid="{00000000-0005-0000-0000-0000639D0000}"/>
    <cellStyle name="Currency [0] 15586" xfId="29617" hidden="1" xr:uid="{00000000-0005-0000-0000-0000649D0000}"/>
    <cellStyle name="Currency [0] 15586" xfId="59004" hidden="1" xr:uid="{00000000-0005-0000-0000-0000659D0000}"/>
    <cellStyle name="Currency [0] 15587" xfId="29634" hidden="1" xr:uid="{00000000-0005-0000-0000-0000669D0000}"/>
    <cellStyle name="Currency [0] 15587" xfId="59021" hidden="1" xr:uid="{00000000-0005-0000-0000-0000679D0000}"/>
    <cellStyle name="Currency [0] 15588" xfId="29636" hidden="1" xr:uid="{00000000-0005-0000-0000-0000689D0000}"/>
    <cellStyle name="Currency [0] 15588" xfId="59023" hidden="1" xr:uid="{00000000-0005-0000-0000-0000699D0000}"/>
    <cellStyle name="Currency [0] 15589" xfId="29517" hidden="1" xr:uid="{00000000-0005-0000-0000-00006A9D0000}"/>
    <cellStyle name="Currency [0] 15589" xfId="58904" hidden="1" xr:uid="{00000000-0005-0000-0000-00006B9D0000}"/>
    <cellStyle name="Currency [0] 1559" xfId="4035" hidden="1" xr:uid="{00000000-0005-0000-0000-00006C9D0000}"/>
    <cellStyle name="Currency [0] 1559" xfId="33424" hidden="1" xr:uid="{00000000-0005-0000-0000-00006D9D0000}"/>
    <cellStyle name="Currency [0] 15590" xfId="29553" hidden="1" xr:uid="{00000000-0005-0000-0000-00006E9D0000}"/>
    <cellStyle name="Currency [0] 15590" xfId="58940" hidden="1" xr:uid="{00000000-0005-0000-0000-00006F9D0000}"/>
    <cellStyle name="Currency [0] 15591" xfId="29622" hidden="1" xr:uid="{00000000-0005-0000-0000-0000709D0000}"/>
    <cellStyle name="Currency [0] 15591" xfId="59009" hidden="1" xr:uid="{00000000-0005-0000-0000-0000719D0000}"/>
    <cellStyle name="Currency [0] 15592" xfId="29610" hidden="1" xr:uid="{00000000-0005-0000-0000-0000729D0000}"/>
    <cellStyle name="Currency [0] 15592" xfId="58997" hidden="1" xr:uid="{00000000-0005-0000-0000-0000739D0000}"/>
    <cellStyle name="Currency [0] 15593" xfId="29627" hidden="1" xr:uid="{00000000-0005-0000-0000-0000749D0000}"/>
    <cellStyle name="Currency [0] 15593" xfId="59014" hidden="1" xr:uid="{00000000-0005-0000-0000-0000759D0000}"/>
    <cellStyle name="Currency [0] 15594" xfId="29638" hidden="1" xr:uid="{00000000-0005-0000-0000-0000769D0000}"/>
    <cellStyle name="Currency [0] 15594" xfId="59025" hidden="1" xr:uid="{00000000-0005-0000-0000-0000779D0000}"/>
    <cellStyle name="Currency [0] 15595" xfId="29486" hidden="1" xr:uid="{00000000-0005-0000-0000-0000789D0000}"/>
    <cellStyle name="Currency [0] 15595" xfId="58873" hidden="1" xr:uid="{00000000-0005-0000-0000-0000799D0000}"/>
    <cellStyle name="Currency [0] 15596" xfId="29550" hidden="1" xr:uid="{00000000-0005-0000-0000-00007A9D0000}"/>
    <cellStyle name="Currency [0] 15596" xfId="58937" hidden="1" xr:uid="{00000000-0005-0000-0000-00007B9D0000}"/>
    <cellStyle name="Currency [0] 15597" xfId="29642" hidden="1" xr:uid="{00000000-0005-0000-0000-00007C9D0000}"/>
    <cellStyle name="Currency [0] 15597" xfId="59029" hidden="1" xr:uid="{00000000-0005-0000-0000-00007D9D0000}"/>
    <cellStyle name="Currency [0] 15598" xfId="29644" hidden="1" xr:uid="{00000000-0005-0000-0000-00007E9D0000}"/>
    <cellStyle name="Currency [0] 15598" xfId="59031" hidden="1" xr:uid="{00000000-0005-0000-0000-00007F9D0000}"/>
    <cellStyle name="Currency [0] 15599" xfId="29599" hidden="1" xr:uid="{00000000-0005-0000-0000-0000809D0000}"/>
    <cellStyle name="Currency [0] 15599" xfId="58986" hidden="1" xr:uid="{00000000-0005-0000-0000-0000819D0000}"/>
    <cellStyle name="Currency [0] 156" xfId="2565" hidden="1" xr:uid="{00000000-0005-0000-0000-0000829D0000}"/>
    <cellStyle name="Currency [0] 156" xfId="31954" hidden="1" xr:uid="{00000000-0005-0000-0000-0000839D0000}"/>
    <cellStyle name="Currency [0] 1560" xfId="4029" hidden="1" xr:uid="{00000000-0005-0000-0000-0000849D0000}"/>
    <cellStyle name="Currency [0] 1560" xfId="33418" hidden="1" xr:uid="{00000000-0005-0000-0000-0000859D0000}"/>
    <cellStyle name="Currency [0] 15600" xfId="29611" hidden="1" xr:uid="{00000000-0005-0000-0000-0000869D0000}"/>
    <cellStyle name="Currency [0] 15600" xfId="58998" hidden="1" xr:uid="{00000000-0005-0000-0000-0000879D0000}"/>
    <cellStyle name="Currency [0] 15601" xfId="29639" hidden="1" xr:uid="{00000000-0005-0000-0000-0000889D0000}"/>
    <cellStyle name="Currency [0] 15601" xfId="59026" hidden="1" xr:uid="{00000000-0005-0000-0000-0000899D0000}"/>
    <cellStyle name="Currency [0] 15602" xfId="29612" hidden="1" xr:uid="{00000000-0005-0000-0000-00008A9D0000}"/>
    <cellStyle name="Currency [0] 15602" xfId="58999" hidden="1" xr:uid="{00000000-0005-0000-0000-00008B9D0000}"/>
    <cellStyle name="Currency [0] 15603" xfId="29645" hidden="1" xr:uid="{00000000-0005-0000-0000-00008C9D0000}"/>
    <cellStyle name="Currency [0] 15603" xfId="59032" hidden="1" xr:uid="{00000000-0005-0000-0000-00008D9D0000}"/>
    <cellStyle name="Currency [0] 15604" xfId="29647" hidden="1" xr:uid="{00000000-0005-0000-0000-00008E9D0000}"/>
    <cellStyle name="Currency [0] 15604" xfId="59034" hidden="1" xr:uid="{00000000-0005-0000-0000-00008F9D0000}"/>
    <cellStyle name="Currency [0] 15605" xfId="29640" hidden="1" xr:uid="{00000000-0005-0000-0000-0000909D0000}"/>
    <cellStyle name="Currency [0] 15605" xfId="59027" hidden="1" xr:uid="{00000000-0005-0000-0000-0000919D0000}"/>
    <cellStyle name="Currency [0] 15606" xfId="29586" hidden="1" xr:uid="{00000000-0005-0000-0000-0000929D0000}"/>
    <cellStyle name="Currency [0] 15606" xfId="58973" hidden="1" xr:uid="{00000000-0005-0000-0000-0000939D0000}"/>
    <cellStyle name="Currency [0] 15607" xfId="29649" hidden="1" xr:uid="{00000000-0005-0000-0000-0000949D0000}"/>
    <cellStyle name="Currency [0] 15607" xfId="59036" hidden="1" xr:uid="{00000000-0005-0000-0000-0000959D0000}"/>
    <cellStyle name="Currency [0] 15608" xfId="29651" hidden="1" xr:uid="{00000000-0005-0000-0000-0000969D0000}"/>
    <cellStyle name="Currency [0] 15608" xfId="59038" hidden="1" xr:uid="{00000000-0005-0000-0000-0000979D0000}"/>
    <cellStyle name="Currency [0] 15609" xfId="29710" hidden="1" xr:uid="{00000000-0005-0000-0000-0000989D0000}"/>
    <cellStyle name="Currency [0] 15609" xfId="59097" hidden="1" xr:uid="{00000000-0005-0000-0000-0000999D0000}"/>
    <cellStyle name="Currency [0] 1561" xfId="3786" hidden="1" xr:uid="{00000000-0005-0000-0000-00009A9D0000}"/>
    <cellStyle name="Currency [0] 1561" xfId="33175" hidden="1" xr:uid="{00000000-0005-0000-0000-00009B9D0000}"/>
    <cellStyle name="Currency [0] 15610" xfId="29729" hidden="1" xr:uid="{00000000-0005-0000-0000-00009C9D0000}"/>
    <cellStyle name="Currency [0] 15610" xfId="59116" hidden="1" xr:uid="{00000000-0005-0000-0000-00009D9D0000}"/>
    <cellStyle name="Currency [0] 15611" xfId="29736" hidden="1" xr:uid="{00000000-0005-0000-0000-00009E9D0000}"/>
    <cellStyle name="Currency [0] 15611" xfId="59123" hidden="1" xr:uid="{00000000-0005-0000-0000-00009F9D0000}"/>
    <cellStyle name="Currency [0] 15612" xfId="29743" hidden="1" xr:uid="{00000000-0005-0000-0000-0000A09D0000}"/>
    <cellStyle name="Currency [0] 15612" xfId="59130" hidden="1" xr:uid="{00000000-0005-0000-0000-0000A19D0000}"/>
    <cellStyle name="Currency [0] 15613" xfId="29748" hidden="1" xr:uid="{00000000-0005-0000-0000-0000A29D0000}"/>
    <cellStyle name="Currency [0] 15613" xfId="59135" hidden="1" xr:uid="{00000000-0005-0000-0000-0000A39D0000}"/>
    <cellStyle name="Currency [0] 15614" xfId="29727" hidden="1" xr:uid="{00000000-0005-0000-0000-0000A49D0000}"/>
    <cellStyle name="Currency [0] 15614" xfId="59114" hidden="1" xr:uid="{00000000-0005-0000-0000-0000A59D0000}"/>
    <cellStyle name="Currency [0] 15615" xfId="29738" hidden="1" xr:uid="{00000000-0005-0000-0000-0000A69D0000}"/>
    <cellStyle name="Currency [0] 15615" xfId="59125" hidden="1" xr:uid="{00000000-0005-0000-0000-0000A79D0000}"/>
    <cellStyle name="Currency [0] 15616" xfId="29752" hidden="1" xr:uid="{00000000-0005-0000-0000-0000A89D0000}"/>
    <cellStyle name="Currency [0] 15616" xfId="59139" hidden="1" xr:uid="{00000000-0005-0000-0000-0000A99D0000}"/>
    <cellStyle name="Currency [0] 15617" xfId="29754" hidden="1" xr:uid="{00000000-0005-0000-0000-0000AA9D0000}"/>
    <cellStyle name="Currency [0] 15617" xfId="59141" hidden="1" xr:uid="{00000000-0005-0000-0000-0000AB9D0000}"/>
    <cellStyle name="Currency [0] 15618" xfId="29737" hidden="1" xr:uid="{00000000-0005-0000-0000-0000AC9D0000}"/>
    <cellStyle name="Currency [0] 15618" xfId="59124" hidden="1" xr:uid="{00000000-0005-0000-0000-0000AD9D0000}"/>
    <cellStyle name="Currency [0] 15619" xfId="29711" hidden="1" xr:uid="{00000000-0005-0000-0000-0000AE9D0000}"/>
    <cellStyle name="Currency [0] 15619" xfId="59098" hidden="1" xr:uid="{00000000-0005-0000-0000-0000AF9D0000}"/>
    <cellStyle name="Currency [0] 1562" xfId="4041" hidden="1" xr:uid="{00000000-0005-0000-0000-0000B09D0000}"/>
    <cellStyle name="Currency [0] 1562" xfId="33430" hidden="1" xr:uid="{00000000-0005-0000-0000-0000B19D0000}"/>
    <cellStyle name="Currency [0] 15620" xfId="29765" hidden="1" xr:uid="{00000000-0005-0000-0000-0000B29D0000}"/>
    <cellStyle name="Currency [0] 15620" xfId="59152" hidden="1" xr:uid="{00000000-0005-0000-0000-0000B39D0000}"/>
    <cellStyle name="Currency [0] 15621" xfId="29774" hidden="1" xr:uid="{00000000-0005-0000-0000-0000B49D0000}"/>
    <cellStyle name="Currency [0] 15621" xfId="59161" hidden="1" xr:uid="{00000000-0005-0000-0000-0000B59D0000}"/>
    <cellStyle name="Currency [0] 15622" xfId="29785" hidden="1" xr:uid="{00000000-0005-0000-0000-0000B69D0000}"/>
    <cellStyle name="Currency [0] 15622" xfId="59172" hidden="1" xr:uid="{00000000-0005-0000-0000-0000B79D0000}"/>
    <cellStyle name="Currency [0] 15623" xfId="29791" hidden="1" xr:uid="{00000000-0005-0000-0000-0000B89D0000}"/>
    <cellStyle name="Currency [0] 15623" xfId="59178" hidden="1" xr:uid="{00000000-0005-0000-0000-0000B99D0000}"/>
    <cellStyle name="Currency [0] 15624" xfId="29763" hidden="1" xr:uid="{00000000-0005-0000-0000-0000BA9D0000}"/>
    <cellStyle name="Currency [0] 15624" xfId="59150" hidden="1" xr:uid="{00000000-0005-0000-0000-0000BB9D0000}"/>
    <cellStyle name="Currency [0] 15625" xfId="29781" hidden="1" xr:uid="{00000000-0005-0000-0000-0000BC9D0000}"/>
    <cellStyle name="Currency [0] 15625" xfId="59168" hidden="1" xr:uid="{00000000-0005-0000-0000-0000BD9D0000}"/>
    <cellStyle name="Currency [0] 15626" xfId="29803" hidden="1" xr:uid="{00000000-0005-0000-0000-0000BE9D0000}"/>
    <cellStyle name="Currency [0] 15626" xfId="59190" hidden="1" xr:uid="{00000000-0005-0000-0000-0000BF9D0000}"/>
    <cellStyle name="Currency [0] 15627" xfId="29805" hidden="1" xr:uid="{00000000-0005-0000-0000-0000C09D0000}"/>
    <cellStyle name="Currency [0] 15627" xfId="59192" hidden="1" xr:uid="{00000000-0005-0000-0000-0000C19D0000}"/>
    <cellStyle name="Currency [0] 15628" xfId="29733" hidden="1" xr:uid="{00000000-0005-0000-0000-0000C29D0000}"/>
    <cellStyle name="Currency [0] 15628" xfId="59120" hidden="1" xr:uid="{00000000-0005-0000-0000-0000C39D0000}"/>
    <cellStyle name="Currency [0] 15629" xfId="29717" hidden="1" xr:uid="{00000000-0005-0000-0000-0000C49D0000}"/>
    <cellStyle name="Currency [0] 15629" xfId="59104" hidden="1" xr:uid="{00000000-0005-0000-0000-0000C59D0000}"/>
    <cellStyle name="Currency [0] 1563" xfId="4045" hidden="1" xr:uid="{00000000-0005-0000-0000-0000C69D0000}"/>
    <cellStyle name="Currency [0] 1563" xfId="33434" hidden="1" xr:uid="{00000000-0005-0000-0000-0000C79D0000}"/>
    <cellStyle name="Currency [0] 15630" xfId="29777" hidden="1" xr:uid="{00000000-0005-0000-0000-0000C89D0000}"/>
    <cellStyle name="Currency [0] 15630" xfId="59164" hidden="1" xr:uid="{00000000-0005-0000-0000-0000C99D0000}"/>
    <cellStyle name="Currency [0] 15631" xfId="29722" hidden="1" xr:uid="{00000000-0005-0000-0000-0000CA9D0000}"/>
    <cellStyle name="Currency [0] 15631" xfId="59109" hidden="1" xr:uid="{00000000-0005-0000-0000-0000CB9D0000}"/>
    <cellStyle name="Currency [0] 15632" xfId="29766" hidden="1" xr:uid="{00000000-0005-0000-0000-0000CC9D0000}"/>
    <cellStyle name="Currency [0] 15632" xfId="59153" hidden="1" xr:uid="{00000000-0005-0000-0000-0000CD9D0000}"/>
    <cellStyle name="Currency [0] 15633" xfId="29810" hidden="1" xr:uid="{00000000-0005-0000-0000-0000CE9D0000}"/>
    <cellStyle name="Currency [0] 15633" xfId="59197" hidden="1" xr:uid="{00000000-0005-0000-0000-0000CF9D0000}"/>
    <cellStyle name="Currency [0] 15634" xfId="29778" hidden="1" xr:uid="{00000000-0005-0000-0000-0000D09D0000}"/>
    <cellStyle name="Currency [0] 15634" xfId="59165" hidden="1" xr:uid="{00000000-0005-0000-0000-0000D19D0000}"/>
    <cellStyle name="Currency [0] 15635" xfId="29786" hidden="1" xr:uid="{00000000-0005-0000-0000-0000D29D0000}"/>
    <cellStyle name="Currency [0] 15635" xfId="59173" hidden="1" xr:uid="{00000000-0005-0000-0000-0000D39D0000}"/>
    <cellStyle name="Currency [0] 15636" xfId="29822" hidden="1" xr:uid="{00000000-0005-0000-0000-0000D49D0000}"/>
    <cellStyle name="Currency [0] 15636" xfId="59209" hidden="1" xr:uid="{00000000-0005-0000-0000-0000D59D0000}"/>
    <cellStyle name="Currency [0] 15637" xfId="29824" hidden="1" xr:uid="{00000000-0005-0000-0000-0000D69D0000}"/>
    <cellStyle name="Currency [0] 15637" xfId="59211" hidden="1" xr:uid="{00000000-0005-0000-0000-0000D79D0000}"/>
    <cellStyle name="Currency [0] 15638" xfId="29780" hidden="1" xr:uid="{00000000-0005-0000-0000-0000D89D0000}"/>
    <cellStyle name="Currency [0] 15638" xfId="59167" hidden="1" xr:uid="{00000000-0005-0000-0000-0000D99D0000}"/>
    <cellStyle name="Currency [0] 15639" xfId="29793" hidden="1" xr:uid="{00000000-0005-0000-0000-0000DA9D0000}"/>
    <cellStyle name="Currency [0] 15639" xfId="59180" hidden="1" xr:uid="{00000000-0005-0000-0000-0000DB9D0000}"/>
    <cellStyle name="Currency [0] 1564" xfId="4051" hidden="1" xr:uid="{00000000-0005-0000-0000-0000DC9D0000}"/>
    <cellStyle name="Currency [0] 1564" xfId="33440" hidden="1" xr:uid="{00000000-0005-0000-0000-0000DD9D0000}"/>
    <cellStyle name="Currency [0] 15640" xfId="29798" hidden="1" xr:uid="{00000000-0005-0000-0000-0000DE9D0000}"/>
    <cellStyle name="Currency [0] 15640" xfId="59185" hidden="1" xr:uid="{00000000-0005-0000-0000-0000DF9D0000}"/>
    <cellStyle name="Currency [0] 15641" xfId="29792" hidden="1" xr:uid="{00000000-0005-0000-0000-0000E09D0000}"/>
    <cellStyle name="Currency [0] 15641" xfId="59179" hidden="1" xr:uid="{00000000-0005-0000-0000-0000E19D0000}"/>
    <cellStyle name="Currency [0] 15642" xfId="29840" hidden="1" xr:uid="{00000000-0005-0000-0000-0000E29D0000}"/>
    <cellStyle name="Currency [0] 15642" xfId="59227" hidden="1" xr:uid="{00000000-0005-0000-0000-0000E39D0000}"/>
    <cellStyle name="Currency [0] 15643" xfId="29848" hidden="1" xr:uid="{00000000-0005-0000-0000-0000E49D0000}"/>
    <cellStyle name="Currency [0] 15643" xfId="59235" hidden="1" xr:uid="{00000000-0005-0000-0000-0000E59D0000}"/>
    <cellStyle name="Currency [0] 15644" xfId="29776" hidden="1" xr:uid="{00000000-0005-0000-0000-0000E69D0000}"/>
    <cellStyle name="Currency [0] 15644" xfId="59163" hidden="1" xr:uid="{00000000-0005-0000-0000-0000E79D0000}"/>
    <cellStyle name="Currency [0] 15645" xfId="29834" hidden="1" xr:uid="{00000000-0005-0000-0000-0000E89D0000}"/>
    <cellStyle name="Currency [0] 15645" xfId="59221" hidden="1" xr:uid="{00000000-0005-0000-0000-0000E99D0000}"/>
    <cellStyle name="Currency [0] 15646" xfId="29857" hidden="1" xr:uid="{00000000-0005-0000-0000-0000EA9D0000}"/>
    <cellStyle name="Currency [0] 15646" xfId="59244" hidden="1" xr:uid="{00000000-0005-0000-0000-0000EB9D0000}"/>
    <cellStyle name="Currency [0] 15647" xfId="29859" hidden="1" xr:uid="{00000000-0005-0000-0000-0000EC9D0000}"/>
    <cellStyle name="Currency [0] 15647" xfId="59246" hidden="1" xr:uid="{00000000-0005-0000-0000-0000ED9D0000}"/>
    <cellStyle name="Currency [0] 15648" xfId="29759" hidden="1" xr:uid="{00000000-0005-0000-0000-0000EE9D0000}"/>
    <cellStyle name="Currency [0] 15648" xfId="59146" hidden="1" xr:uid="{00000000-0005-0000-0000-0000EF9D0000}"/>
    <cellStyle name="Currency [0] 15649" xfId="29769" hidden="1" xr:uid="{00000000-0005-0000-0000-0000F09D0000}"/>
    <cellStyle name="Currency [0] 15649" xfId="59156" hidden="1" xr:uid="{00000000-0005-0000-0000-0000F19D0000}"/>
    <cellStyle name="Currency [0] 1565" xfId="4054" hidden="1" xr:uid="{00000000-0005-0000-0000-0000F29D0000}"/>
    <cellStyle name="Currency [0] 1565" xfId="33443" hidden="1" xr:uid="{00000000-0005-0000-0000-0000F39D0000}"/>
    <cellStyle name="Currency [0] 15650" xfId="29831" hidden="1" xr:uid="{00000000-0005-0000-0000-0000F49D0000}"/>
    <cellStyle name="Currency [0] 15650" xfId="59218" hidden="1" xr:uid="{00000000-0005-0000-0000-0000F59D0000}"/>
    <cellStyle name="Currency [0] 15651" xfId="29796" hidden="1" xr:uid="{00000000-0005-0000-0000-0000F69D0000}"/>
    <cellStyle name="Currency [0] 15651" xfId="59183" hidden="1" xr:uid="{00000000-0005-0000-0000-0000F79D0000}"/>
    <cellStyle name="Currency [0] 15652" xfId="29741" hidden="1" xr:uid="{00000000-0005-0000-0000-0000F89D0000}"/>
    <cellStyle name="Currency [0] 15652" xfId="59128" hidden="1" xr:uid="{00000000-0005-0000-0000-0000F99D0000}"/>
    <cellStyle name="Currency [0] 15653" xfId="29867" hidden="1" xr:uid="{00000000-0005-0000-0000-0000FA9D0000}"/>
    <cellStyle name="Currency [0] 15653" xfId="59254" hidden="1" xr:uid="{00000000-0005-0000-0000-0000FB9D0000}"/>
    <cellStyle name="Currency [0] 15654" xfId="29832" hidden="1" xr:uid="{00000000-0005-0000-0000-0000FC9D0000}"/>
    <cellStyle name="Currency [0] 15654" xfId="59219" hidden="1" xr:uid="{00000000-0005-0000-0000-0000FD9D0000}"/>
    <cellStyle name="Currency [0] 15655" xfId="29843" hidden="1" xr:uid="{00000000-0005-0000-0000-0000FE9D0000}"/>
    <cellStyle name="Currency [0] 15655" xfId="59230" hidden="1" xr:uid="{00000000-0005-0000-0000-0000FF9D0000}"/>
    <cellStyle name="Currency [0] 15656" xfId="29875" hidden="1" xr:uid="{00000000-0005-0000-0000-0000009E0000}"/>
    <cellStyle name="Currency [0] 15656" xfId="59262" hidden="1" xr:uid="{00000000-0005-0000-0000-0000019E0000}"/>
    <cellStyle name="Currency [0] 15657" xfId="29877" hidden="1" xr:uid="{00000000-0005-0000-0000-0000029E0000}"/>
    <cellStyle name="Currency [0] 15657" xfId="59264" hidden="1" xr:uid="{00000000-0005-0000-0000-0000039E0000}"/>
    <cellStyle name="Currency [0] 15658" xfId="29829" hidden="1" xr:uid="{00000000-0005-0000-0000-0000049E0000}"/>
    <cellStyle name="Currency [0] 15658" xfId="59216" hidden="1" xr:uid="{00000000-0005-0000-0000-0000059E0000}"/>
    <cellStyle name="Currency [0] 15659" xfId="29828" hidden="1" xr:uid="{00000000-0005-0000-0000-0000069E0000}"/>
    <cellStyle name="Currency [0] 15659" xfId="59215" hidden="1" xr:uid="{00000000-0005-0000-0000-0000079E0000}"/>
    <cellStyle name="Currency [0] 1566" xfId="4040" hidden="1" xr:uid="{00000000-0005-0000-0000-0000089E0000}"/>
    <cellStyle name="Currency [0] 1566" xfId="33429" hidden="1" xr:uid="{00000000-0005-0000-0000-0000099E0000}"/>
    <cellStyle name="Currency [0] 15660" xfId="29818" hidden="1" xr:uid="{00000000-0005-0000-0000-00000A9E0000}"/>
    <cellStyle name="Currency [0] 15660" xfId="59205" hidden="1" xr:uid="{00000000-0005-0000-0000-00000B9E0000}"/>
    <cellStyle name="Currency [0] 15661" xfId="29814" hidden="1" xr:uid="{00000000-0005-0000-0000-00000C9E0000}"/>
    <cellStyle name="Currency [0] 15661" xfId="59201" hidden="1" xr:uid="{00000000-0005-0000-0000-00000D9E0000}"/>
    <cellStyle name="Currency [0] 15662" xfId="29816" hidden="1" xr:uid="{00000000-0005-0000-0000-00000E9E0000}"/>
    <cellStyle name="Currency [0] 15662" xfId="59203" hidden="1" xr:uid="{00000000-0005-0000-0000-00000F9E0000}"/>
    <cellStyle name="Currency [0] 15663" xfId="29884" hidden="1" xr:uid="{00000000-0005-0000-0000-0000109E0000}"/>
    <cellStyle name="Currency [0] 15663" xfId="59271" hidden="1" xr:uid="{00000000-0005-0000-0000-0000119E0000}"/>
    <cellStyle name="Currency [0] 15664" xfId="29719" hidden="1" xr:uid="{00000000-0005-0000-0000-0000129E0000}"/>
    <cellStyle name="Currency [0] 15664" xfId="59106" hidden="1" xr:uid="{00000000-0005-0000-0000-0000139E0000}"/>
    <cellStyle name="Currency [0] 15665" xfId="29862" hidden="1" xr:uid="{00000000-0005-0000-0000-0000149E0000}"/>
    <cellStyle name="Currency [0] 15665" xfId="59249" hidden="1" xr:uid="{00000000-0005-0000-0000-0000159E0000}"/>
    <cellStyle name="Currency [0] 15666" xfId="29890" hidden="1" xr:uid="{00000000-0005-0000-0000-0000169E0000}"/>
    <cellStyle name="Currency [0] 15666" xfId="59277" hidden="1" xr:uid="{00000000-0005-0000-0000-0000179E0000}"/>
    <cellStyle name="Currency [0] 15667" xfId="29892" hidden="1" xr:uid="{00000000-0005-0000-0000-0000189E0000}"/>
    <cellStyle name="Currency [0] 15667" xfId="59279" hidden="1" xr:uid="{00000000-0005-0000-0000-0000199E0000}"/>
    <cellStyle name="Currency [0] 15668" xfId="29767" hidden="1" xr:uid="{00000000-0005-0000-0000-00001A9E0000}"/>
    <cellStyle name="Currency [0] 15668" xfId="59154" hidden="1" xr:uid="{00000000-0005-0000-0000-00001B9E0000}"/>
    <cellStyle name="Currency [0] 15669" xfId="29841" hidden="1" xr:uid="{00000000-0005-0000-0000-00001C9E0000}"/>
    <cellStyle name="Currency [0] 15669" xfId="59228" hidden="1" xr:uid="{00000000-0005-0000-0000-00001D9E0000}"/>
    <cellStyle name="Currency [0] 1567" xfId="4050" hidden="1" xr:uid="{00000000-0005-0000-0000-00001E9E0000}"/>
    <cellStyle name="Currency [0] 1567" xfId="33439" hidden="1" xr:uid="{00000000-0005-0000-0000-00001F9E0000}"/>
    <cellStyle name="Currency [0] 15670" xfId="29797" hidden="1" xr:uid="{00000000-0005-0000-0000-0000209E0000}"/>
    <cellStyle name="Currency [0] 15670" xfId="59184" hidden="1" xr:uid="{00000000-0005-0000-0000-0000219E0000}"/>
    <cellStyle name="Currency [0] 15671" xfId="29833" hidden="1" xr:uid="{00000000-0005-0000-0000-0000229E0000}"/>
    <cellStyle name="Currency [0] 15671" xfId="59220" hidden="1" xr:uid="{00000000-0005-0000-0000-0000239E0000}"/>
    <cellStyle name="Currency [0] 15672" xfId="29837" hidden="1" xr:uid="{00000000-0005-0000-0000-0000249E0000}"/>
    <cellStyle name="Currency [0] 15672" xfId="59224" hidden="1" xr:uid="{00000000-0005-0000-0000-0000259E0000}"/>
    <cellStyle name="Currency [0] 15673" xfId="29898" hidden="1" xr:uid="{00000000-0005-0000-0000-0000269E0000}"/>
    <cellStyle name="Currency [0] 15673" xfId="59285" hidden="1" xr:uid="{00000000-0005-0000-0000-0000279E0000}"/>
    <cellStyle name="Currency [0] 15674" xfId="29714" hidden="1" xr:uid="{00000000-0005-0000-0000-0000289E0000}"/>
    <cellStyle name="Currency [0] 15674" xfId="59101" hidden="1" xr:uid="{00000000-0005-0000-0000-0000299E0000}"/>
    <cellStyle name="Currency [0] 15675" xfId="29880" hidden="1" xr:uid="{00000000-0005-0000-0000-00002A9E0000}"/>
    <cellStyle name="Currency [0] 15675" xfId="59267" hidden="1" xr:uid="{00000000-0005-0000-0000-00002B9E0000}"/>
    <cellStyle name="Currency [0] 15676" xfId="29903" hidden="1" xr:uid="{00000000-0005-0000-0000-00002C9E0000}"/>
    <cellStyle name="Currency [0] 15676" xfId="59290" hidden="1" xr:uid="{00000000-0005-0000-0000-00002D9E0000}"/>
    <cellStyle name="Currency [0] 15677" xfId="29905" hidden="1" xr:uid="{00000000-0005-0000-0000-00002E9E0000}"/>
    <cellStyle name="Currency [0] 15677" xfId="59292" hidden="1" xr:uid="{00000000-0005-0000-0000-00002F9E0000}"/>
    <cellStyle name="Currency [0] 15678" xfId="29761" hidden="1" xr:uid="{00000000-0005-0000-0000-0000309E0000}"/>
    <cellStyle name="Currency [0] 15678" xfId="59148" hidden="1" xr:uid="{00000000-0005-0000-0000-0000319E0000}"/>
    <cellStyle name="Currency [0] 15679" xfId="29860" hidden="1" xr:uid="{00000000-0005-0000-0000-0000329E0000}"/>
    <cellStyle name="Currency [0] 15679" xfId="59247" hidden="1" xr:uid="{00000000-0005-0000-0000-0000339E0000}"/>
    <cellStyle name="Currency [0] 1568" xfId="4061" hidden="1" xr:uid="{00000000-0005-0000-0000-0000349E0000}"/>
    <cellStyle name="Currency [0] 1568" xfId="33450" hidden="1" xr:uid="{00000000-0005-0000-0000-0000359E0000}"/>
    <cellStyle name="Currency [0] 15680" xfId="29827" hidden="1" xr:uid="{00000000-0005-0000-0000-0000369E0000}"/>
    <cellStyle name="Currency [0] 15680" xfId="59214" hidden="1" xr:uid="{00000000-0005-0000-0000-0000379E0000}"/>
    <cellStyle name="Currency [0] 15681" xfId="29845" hidden="1" xr:uid="{00000000-0005-0000-0000-0000389E0000}"/>
    <cellStyle name="Currency [0] 15681" xfId="59232" hidden="1" xr:uid="{00000000-0005-0000-0000-0000399E0000}"/>
    <cellStyle name="Currency [0] 15682" xfId="29842" hidden="1" xr:uid="{00000000-0005-0000-0000-00003A9E0000}"/>
    <cellStyle name="Currency [0] 15682" xfId="59229" hidden="1" xr:uid="{00000000-0005-0000-0000-00003B9E0000}"/>
    <cellStyle name="Currency [0] 15683" xfId="29909" hidden="1" xr:uid="{00000000-0005-0000-0000-00003C9E0000}"/>
    <cellStyle name="Currency [0] 15683" xfId="59296" hidden="1" xr:uid="{00000000-0005-0000-0000-00003D9E0000}"/>
    <cellStyle name="Currency [0] 15684" xfId="29794" hidden="1" xr:uid="{00000000-0005-0000-0000-00003E9E0000}"/>
    <cellStyle name="Currency [0] 15684" xfId="59181" hidden="1" xr:uid="{00000000-0005-0000-0000-00003F9E0000}"/>
    <cellStyle name="Currency [0] 15685" xfId="29894" hidden="1" xr:uid="{00000000-0005-0000-0000-0000409E0000}"/>
    <cellStyle name="Currency [0] 15685" xfId="59281" hidden="1" xr:uid="{00000000-0005-0000-0000-0000419E0000}"/>
    <cellStyle name="Currency [0] 15686" xfId="29916" hidden="1" xr:uid="{00000000-0005-0000-0000-0000429E0000}"/>
    <cellStyle name="Currency [0] 15686" xfId="59303" hidden="1" xr:uid="{00000000-0005-0000-0000-0000439E0000}"/>
    <cellStyle name="Currency [0] 15687" xfId="29918" hidden="1" xr:uid="{00000000-0005-0000-0000-0000449E0000}"/>
    <cellStyle name="Currency [0] 15687" xfId="59305" hidden="1" xr:uid="{00000000-0005-0000-0000-0000459E0000}"/>
    <cellStyle name="Currency [0] 15688" xfId="29846" hidden="1" xr:uid="{00000000-0005-0000-0000-0000469E0000}"/>
    <cellStyle name="Currency [0] 15688" xfId="59233" hidden="1" xr:uid="{00000000-0005-0000-0000-0000479E0000}"/>
    <cellStyle name="Currency [0] 15689" xfId="29878" hidden="1" xr:uid="{00000000-0005-0000-0000-0000489E0000}"/>
    <cellStyle name="Currency [0] 15689" xfId="59265" hidden="1" xr:uid="{00000000-0005-0000-0000-0000499E0000}"/>
    <cellStyle name="Currency [0] 1569" xfId="4062" hidden="1" xr:uid="{00000000-0005-0000-0000-00004A9E0000}"/>
    <cellStyle name="Currency [0] 1569" xfId="33451" hidden="1" xr:uid="{00000000-0005-0000-0000-00004B9E0000}"/>
    <cellStyle name="Currency [0] 15690" xfId="29730" hidden="1" xr:uid="{00000000-0005-0000-0000-00004C9E0000}"/>
    <cellStyle name="Currency [0] 15690" xfId="59117" hidden="1" xr:uid="{00000000-0005-0000-0000-00004D9E0000}"/>
    <cellStyle name="Currency [0] 15691" xfId="29864" hidden="1" xr:uid="{00000000-0005-0000-0000-00004E9E0000}"/>
    <cellStyle name="Currency [0] 15691" xfId="59251" hidden="1" xr:uid="{00000000-0005-0000-0000-00004F9E0000}"/>
    <cellStyle name="Currency [0] 15692" xfId="29861" hidden="1" xr:uid="{00000000-0005-0000-0000-0000509E0000}"/>
    <cellStyle name="Currency [0] 15692" xfId="59248" hidden="1" xr:uid="{00000000-0005-0000-0000-0000519E0000}"/>
    <cellStyle name="Currency [0] 15693" xfId="29922" hidden="1" xr:uid="{00000000-0005-0000-0000-0000529E0000}"/>
    <cellStyle name="Currency [0] 15693" xfId="59309" hidden="1" xr:uid="{00000000-0005-0000-0000-0000539E0000}"/>
    <cellStyle name="Currency [0] 15694" xfId="29757" hidden="1" xr:uid="{00000000-0005-0000-0000-0000549E0000}"/>
    <cellStyle name="Currency [0] 15694" xfId="59144" hidden="1" xr:uid="{00000000-0005-0000-0000-0000559E0000}"/>
    <cellStyle name="Currency [0] 15695" xfId="29906" hidden="1" xr:uid="{00000000-0005-0000-0000-0000569E0000}"/>
    <cellStyle name="Currency [0] 15695" xfId="59293" hidden="1" xr:uid="{00000000-0005-0000-0000-0000579E0000}"/>
    <cellStyle name="Currency [0] 15696" xfId="29926" hidden="1" xr:uid="{00000000-0005-0000-0000-0000589E0000}"/>
    <cellStyle name="Currency [0] 15696" xfId="59313" hidden="1" xr:uid="{00000000-0005-0000-0000-0000599E0000}"/>
    <cellStyle name="Currency [0] 15697" xfId="29928" hidden="1" xr:uid="{00000000-0005-0000-0000-00005A9E0000}"/>
    <cellStyle name="Currency [0] 15697" xfId="59315" hidden="1" xr:uid="{00000000-0005-0000-0000-00005B9E0000}"/>
    <cellStyle name="Currency [0] 15698" xfId="29865" hidden="1" xr:uid="{00000000-0005-0000-0000-00005C9E0000}"/>
    <cellStyle name="Currency [0] 15698" xfId="59252" hidden="1" xr:uid="{00000000-0005-0000-0000-00005D9E0000}"/>
    <cellStyle name="Currency [0] 15699" xfId="29893" hidden="1" xr:uid="{00000000-0005-0000-0000-00005E9E0000}"/>
    <cellStyle name="Currency [0] 15699" xfId="59280" hidden="1" xr:uid="{00000000-0005-0000-0000-00005F9E0000}"/>
    <cellStyle name="Currency [0] 157" xfId="2595" hidden="1" xr:uid="{00000000-0005-0000-0000-0000609E0000}"/>
    <cellStyle name="Currency [0] 157" xfId="31984" hidden="1" xr:uid="{00000000-0005-0000-0000-0000619E0000}"/>
    <cellStyle name="Currency [0] 1570" xfId="4027" hidden="1" xr:uid="{00000000-0005-0000-0000-0000629E0000}"/>
    <cellStyle name="Currency [0] 1570" xfId="33416" hidden="1" xr:uid="{00000000-0005-0000-0000-0000639E0000}"/>
    <cellStyle name="Currency [0] 15700" xfId="29853" hidden="1" xr:uid="{00000000-0005-0000-0000-0000649E0000}"/>
    <cellStyle name="Currency [0] 15700" xfId="59240" hidden="1" xr:uid="{00000000-0005-0000-0000-0000659E0000}"/>
    <cellStyle name="Currency [0] 15701" xfId="29882" hidden="1" xr:uid="{00000000-0005-0000-0000-0000669E0000}"/>
    <cellStyle name="Currency [0] 15701" xfId="59269" hidden="1" xr:uid="{00000000-0005-0000-0000-0000679E0000}"/>
    <cellStyle name="Currency [0] 15702" xfId="29879" hidden="1" xr:uid="{00000000-0005-0000-0000-0000689E0000}"/>
    <cellStyle name="Currency [0] 15702" xfId="59266" hidden="1" xr:uid="{00000000-0005-0000-0000-0000699E0000}"/>
    <cellStyle name="Currency [0] 15703" xfId="29932" hidden="1" xr:uid="{00000000-0005-0000-0000-00006A9E0000}"/>
    <cellStyle name="Currency [0] 15703" xfId="59319" hidden="1" xr:uid="{00000000-0005-0000-0000-00006B9E0000}"/>
    <cellStyle name="Currency [0] 15704" xfId="29760" hidden="1" xr:uid="{00000000-0005-0000-0000-00006C9E0000}"/>
    <cellStyle name="Currency [0] 15704" xfId="59147" hidden="1" xr:uid="{00000000-0005-0000-0000-00006D9E0000}"/>
    <cellStyle name="Currency [0] 15705" xfId="29919" hidden="1" xr:uid="{00000000-0005-0000-0000-00006E9E0000}"/>
    <cellStyle name="Currency [0] 15705" xfId="59306" hidden="1" xr:uid="{00000000-0005-0000-0000-00006F9E0000}"/>
    <cellStyle name="Currency [0] 15706" xfId="29936" hidden="1" xr:uid="{00000000-0005-0000-0000-0000709E0000}"/>
    <cellStyle name="Currency [0] 15706" xfId="59323" hidden="1" xr:uid="{00000000-0005-0000-0000-0000719E0000}"/>
    <cellStyle name="Currency [0] 15707" xfId="29938" hidden="1" xr:uid="{00000000-0005-0000-0000-0000729E0000}"/>
    <cellStyle name="Currency [0] 15707" xfId="59325" hidden="1" xr:uid="{00000000-0005-0000-0000-0000739E0000}"/>
    <cellStyle name="Currency [0] 15708" xfId="29819" hidden="1" xr:uid="{00000000-0005-0000-0000-0000749E0000}"/>
    <cellStyle name="Currency [0] 15708" xfId="59206" hidden="1" xr:uid="{00000000-0005-0000-0000-0000759E0000}"/>
    <cellStyle name="Currency [0] 15709" xfId="29855" hidden="1" xr:uid="{00000000-0005-0000-0000-0000769E0000}"/>
    <cellStyle name="Currency [0] 15709" xfId="59242" hidden="1" xr:uid="{00000000-0005-0000-0000-0000779E0000}"/>
    <cellStyle name="Currency [0] 1571" xfId="3787" hidden="1" xr:uid="{00000000-0005-0000-0000-0000789E0000}"/>
    <cellStyle name="Currency [0] 1571" xfId="33176" hidden="1" xr:uid="{00000000-0005-0000-0000-0000799E0000}"/>
    <cellStyle name="Currency [0] 15710" xfId="29924" hidden="1" xr:uid="{00000000-0005-0000-0000-00007A9E0000}"/>
    <cellStyle name="Currency [0] 15710" xfId="59311" hidden="1" xr:uid="{00000000-0005-0000-0000-00007B9E0000}"/>
    <cellStyle name="Currency [0] 15711" xfId="29912" hidden="1" xr:uid="{00000000-0005-0000-0000-00007C9E0000}"/>
    <cellStyle name="Currency [0] 15711" xfId="59299" hidden="1" xr:uid="{00000000-0005-0000-0000-00007D9E0000}"/>
    <cellStyle name="Currency [0] 15712" xfId="29929" hidden="1" xr:uid="{00000000-0005-0000-0000-00007E9E0000}"/>
    <cellStyle name="Currency [0] 15712" xfId="59316" hidden="1" xr:uid="{00000000-0005-0000-0000-00007F9E0000}"/>
    <cellStyle name="Currency [0] 15713" xfId="29940" hidden="1" xr:uid="{00000000-0005-0000-0000-0000809E0000}"/>
    <cellStyle name="Currency [0] 15713" xfId="59327" hidden="1" xr:uid="{00000000-0005-0000-0000-0000819E0000}"/>
    <cellStyle name="Currency [0] 15714" xfId="29788" hidden="1" xr:uid="{00000000-0005-0000-0000-0000829E0000}"/>
    <cellStyle name="Currency [0] 15714" xfId="59175" hidden="1" xr:uid="{00000000-0005-0000-0000-0000839E0000}"/>
    <cellStyle name="Currency [0] 15715" xfId="29852" hidden="1" xr:uid="{00000000-0005-0000-0000-0000849E0000}"/>
    <cellStyle name="Currency [0] 15715" xfId="59239" hidden="1" xr:uid="{00000000-0005-0000-0000-0000859E0000}"/>
    <cellStyle name="Currency [0] 15716" xfId="29944" hidden="1" xr:uid="{00000000-0005-0000-0000-0000869E0000}"/>
    <cellStyle name="Currency [0] 15716" xfId="59331" hidden="1" xr:uid="{00000000-0005-0000-0000-0000879E0000}"/>
    <cellStyle name="Currency [0] 15717" xfId="29946" hidden="1" xr:uid="{00000000-0005-0000-0000-0000889E0000}"/>
    <cellStyle name="Currency [0] 15717" xfId="59333" hidden="1" xr:uid="{00000000-0005-0000-0000-0000899E0000}"/>
    <cellStyle name="Currency [0] 15718" xfId="29901" hidden="1" xr:uid="{00000000-0005-0000-0000-00008A9E0000}"/>
    <cellStyle name="Currency [0] 15718" xfId="59288" hidden="1" xr:uid="{00000000-0005-0000-0000-00008B9E0000}"/>
    <cellStyle name="Currency [0] 15719" xfId="29913" hidden="1" xr:uid="{00000000-0005-0000-0000-00008C9E0000}"/>
    <cellStyle name="Currency [0] 15719" xfId="59300" hidden="1" xr:uid="{00000000-0005-0000-0000-00008D9E0000}"/>
    <cellStyle name="Currency [0] 1572" xfId="4047" hidden="1" xr:uid="{00000000-0005-0000-0000-00008E9E0000}"/>
    <cellStyle name="Currency [0] 1572" xfId="33436" hidden="1" xr:uid="{00000000-0005-0000-0000-00008F9E0000}"/>
    <cellStyle name="Currency [0] 15720" xfId="29941" hidden="1" xr:uid="{00000000-0005-0000-0000-0000909E0000}"/>
    <cellStyle name="Currency [0] 15720" xfId="59328" hidden="1" xr:uid="{00000000-0005-0000-0000-0000919E0000}"/>
    <cellStyle name="Currency [0] 15721" xfId="29914" hidden="1" xr:uid="{00000000-0005-0000-0000-0000929E0000}"/>
    <cellStyle name="Currency [0] 15721" xfId="59301" hidden="1" xr:uid="{00000000-0005-0000-0000-0000939E0000}"/>
    <cellStyle name="Currency [0] 15722" xfId="29947" hidden="1" xr:uid="{00000000-0005-0000-0000-0000949E0000}"/>
    <cellStyle name="Currency [0] 15722" xfId="59334" hidden="1" xr:uid="{00000000-0005-0000-0000-0000959E0000}"/>
    <cellStyle name="Currency [0] 15723" xfId="29949" hidden="1" xr:uid="{00000000-0005-0000-0000-0000969E0000}"/>
    <cellStyle name="Currency [0] 15723" xfId="59336" hidden="1" xr:uid="{00000000-0005-0000-0000-0000979E0000}"/>
    <cellStyle name="Currency [0] 15724" xfId="29942" hidden="1" xr:uid="{00000000-0005-0000-0000-0000989E0000}"/>
    <cellStyle name="Currency [0] 15724" xfId="59329" hidden="1" xr:uid="{00000000-0005-0000-0000-0000999E0000}"/>
    <cellStyle name="Currency [0] 15725" xfId="29888" hidden="1" xr:uid="{00000000-0005-0000-0000-00009A9E0000}"/>
    <cellStyle name="Currency [0] 15725" xfId="59275" hidden="1" xr:uid="{00000000-0005-0000-0000-00009B9E0000}"/>
    <cellStyle name="Currency [0] 15726" xfId="29952" hidden="1" xr:uid="{00000000-0005-0000-0000-00009C9E0000}"/>
    <cellStyle name="Currency [0] 15726" xfId="59339" hidden="1" xr:uid="{00000000-0005-0000-0000-00009D9E0000}"/>
    <cellStyle name="Currency [0] 15727" xfId="29954" hidden="1" xr:uid="{00000000-0005-0000-0000-00009E9E0000}"/>
    <cellStyle name="Currency [0] 15727" xfId="59341" hidden="1" xr:uid="{00000000-0005-0000-0000-00009F9E0000}"/>
    <cellStyle name="Currency [0] 15728" xfId="29671" hidden="1" xr:uid="{00000000-0005-0000-0000-0000A09E0000}"/>
    <cellStyle name="Currency [0] 15728" xfId="59058" hidden="1" xr:uid="{00000000-0005-0000-0000-0000A19E0000}"/>
    <cellStyle name="Currency [0] 15729" xfId="29693" hidden="1" xr:uid="{00000000-0005-0000-0000-0000A29E0000}"/>
    <cellStyle name="Currency [0] 15729" xfId="59080" hidden="1" xr:uid="{00000000-0005-0000-0000-0000A39E0000}"/>
    <cellStyle name="Currency [0] 1573" xfId="3793" hidden="1" xr:uid="{00000000-0005-0000-0000-0000A49E0000}"/>
    <cellStyle name="Currency [0] 1573" xfId="33182" hidden="1" xr:uid="{00000000-0005-0000-0000-0000A59E0000}"/>
    <cellStyle name="Currency [0] 15730" xfId="29958" hidden="1" xr:uid="{00000000-0005-0000-0000-0000A69E0000}"/>
    <cellStyle name="Currency [0] 15730" xfId="59345" hidden="1" xr:uid="{00000000-0005-0000-0000-0000A79E0000}"/>
    <cellStyle name="Currency [0] 15731" xfId="29965" hidden="1" xr:uid="{00000000-0005-0000-0000-0000A89E0000}"/>
    <cellStyle name="Currency [0] 15731" xfId="59352" hidden="1" xr:uid="{00000000-0005-0000-0000-0000A99E0000}"/>
    <cellStyle name="Currency [0] 15732" xfId="29967" hidden="1" xr:uid="{00000000-0005-0000-0000-0000AA9E0000}"/>
    <cellStyle name="Currency [0] 15732" xfId="59354" hidden="1" xr:uid="{00000000-0005-0000-0000-0000AB9E0000}"/>
    <cellStyle name="Currency [0] 15733" xfId="29658" hidden="1" xr:uid="{00000000-0005-0000-0000-0000AC9E0000}"/>
    <cellStyle name="Currency [0] 15733" xfId="59045" hidden="1" xr:uid="{00000000-0005-0000-0000-0000AD9E0000}"/>
    <cellStyle name="Currency [0] 15734" xfId="29961" hidden="1" xr:uid="{00000000-0005-0000-0000-0000AE9E0000}"/>
    <cellStyle name="Currency [0] 15734" xfId="59348" hidden="1" xr:uid="{00000000-0005-0000-0000-0000AF9E0000}"/>
    <cellStyle name="Currency [0] 15735" xfId="29970" hidden="1" xr:uid="{00000000-0005-0000-0000-0000B09E0000}"/>
    <cellStyle name="Currency [0] 15735" xfId="59357" hidden="1" xr:uid="{00000000-0005-0000-0000-0000B19E0000}"/>
    <cellStyle name="Currency [0] 15736" xfId="29972" hidden="1" xr:uid="{00000000-0005-0000-0000-0000B29E0000}"/>
    <cellStyle name="Currency [0] 15736" xfId="59359" hidden="1" xr:uid="{00000000-0005-0000-0000-0000B39E0000}"/>
    <cellStyle name="Currency [0] 15737" xfId="29960" hidden="1" xr:uid="{00000000-0005-0000-0000-0000B49E0000}"/>
    <cellStyle name="Currency [0] 15737" xfId="59347" hidden="1" xr:uid="{00000000-0005-0000-0000-0000B59E0000}"/>
    <cellStyle name="Currency [0] 15738" xfId="29670" hidden="1" xr:uid="{00000000-0005-0000-0000-0000B69E0000}"/>
    <cellStyle name="Currency [0] 15738" xfId="59057" hidden="1" xr:uid="{00000000-0005-0000-0000-0000B79E0000}"/>
    <cellStyle name="Currency [0] 15739" xfId="29983" hidden="1" xr:uid="{00000000-0005-0000-0000-0000B89E0000}"/>
    <cellStyle name="Currency [0] 15739" xfId="59370" hidden="1" xr:uid="{00000000-0005-0000-0000-0000B99E0000}"/>
    <cellStyle name="Currency [0] 1574" xfId="4042" hidden="1" xr:uid="{00000000-0005-0000-0000-0000BA9E0000}"/>
    <cellStyle name="Currency [0] 1574" xfId="33431" hidden="1" xr:uid="{00000000-0005-0000-0000-0000BB9E0000}"/>
    <cellStyle name="Currency [0] 15740" xfId="29992" hidden="1" xr:uid="{00000000-0005-0000-0000-0000BC9E0000}"/>
    <cellStyle name="Currency [0] 15740" xfId="59379" hidden="1" xr:uid="{00000000-0005-0000-0000-0000BD9E0000}"/>
    <cellStyle name="Currency [0] 15741" xfId="30003" hidden="1" xr:uid="{00000000-0005-0000-0000-0000BE9E0000}"/>
    <cellStyle name="Currency [0] 15741" xfId="59390" hidden="1" xr:uid="{00000000-0005-0000-0000-0000BF9E0000}"/>
    <cellStyle name="Currency [0] 15742" xfId="30009" hidden="1" xr:uid="{00000000-0005-0000-0000-0000C09E0000}"/>
    <cellStyle name="Currency [0] 15742" xfId="59396" hidden="1" xr:uid="{00000000-0005-0000-0000-0000C19E0000}"/>
    <cellStyle name="Currency [0] 15743" xfId="29981" hidden="1" xr:uid="{00000000-0005-0000-0000-0000C29E0000}"/>
    <cellStyle name="Currency [0] 15743" xfId="59368" hidden="1" xr:uid="{00000000-0005-0000-0000-0000C39E0000}"/>
    <cellStyle name="Currency [0] 15744" xfId="29999" hidden="1" xr:uid="{00000000-0005-0000-0000-0000C49E0000}"/>
    <cellStyle name="Currency [0] 15744" xfId="59386" hidden="1" xr:uid="{00000000-0005-0000-0000-0000C59E0000}"/>
    <cellStyle name="Currency [0] 15745" xfId="30021" hidden="1" xr:uid="{00000000-0005-0000-0000-0000C69E0000}"/>
    <cellStyle name="Currency [0] 15745" xfId="59408" hidden="1" xr:uid="{00000000-0005-0000-0000-0000C79E0000}"/>
    <cellStyle name="Currency [0] 15746" xfId="30023" hidden="1" xr:uid="{00000000-0005-0000-0000-0000C89E0000}"/>
    <cellStyle name="Currency [0] 15746" xfId="59410" hidden="1" xr:uid="{00000000-0005-0000-0000-0000C99E0000}"/>
    <cellStyle name="Currency [0] 15747" xfId="29955" hidden="1" xr:uid="{00000000-0005-0000-0000-0000CA9E0000}"/>
    <cellStyle name="Currency [0] 15747" xfId="59342" hidden="1" xr:uid="{00000000-0005-0000-0000-0000CB9E0000}"/>
    <cellStyle name="Currency [0] 15748" xfId="29666" hidden="1" xr:uid="{00000000-0005-0000-0000-0000CC9E0000}"/>
    <cellStyle name="Currency [0] 15748" xfId="59053" hidden="1" xr:uid="{00000000-0005-0000-0000-0000CD9E0000}"/>
    <cellStyle name="Currency [0] 15749" xfId="29995" hidden="1" xr:uid="{00000000-0005-0000-0000-0000CE9E0000}"/>
    <cellStyle name="Currency [0] 15749" xfId="59382" hidden="1" xr:uid="{00000000-0005-0000-0000-0000CF9E0000}"/>
    <cellStyle name="Currency [0] 1575" xfId="4063" hidden="1" xr:uid="{00000000-0005-0000-0000-0000D09E0000}"/>
    <cellStyle name="Currency [0] 1575" xfId="33452" hidden="1" xr:uid="{00000000-0005-0000-0000-0000D19E0000}"/>
    <cellStyle name="Currency [0] 15750" xfId="29662" hidden="1" xr:uid="{00000000-0005-0000-0000-0000D29E0000}"/>
    <cellStyle name="Currency [0] 15750" xfId="59049" hidden="1" xr:uid="{00000000-0005-0000-0000-0000D39E0000}"/>
    <cellStyle name="Currency [0] 15751" xfId="29984" hidden="1" xr:uid="{00000000-0005-0000-0000-0000D49E0000}"/>
    <cellStyle name="Currency [0] 15751" xfId="59371" hidden="1" xr:uid="{00000000-0005-0000-0000-0000D59E0000}"/>
    <cellStyle name="Currency [0] 15752" xfId="30028" hidden="1" xr:uid="{00000000-0005-0000-0000-0000D69E0000}"/>
    <cellStyle name="Currency [0] 15752" xfId="59415" hidden="1" xr:uid="{00000000-0005-0000-0000-0000D79E0000}"/>
    <cellStyle name="Currency [0] 15753" xfId="29996" hidden="1" xr:uid="{00000000-0005-0000-0000-0000D89E0000}"/>
    <cellStyle name="Currency [0] 15753" xfId="59383" hidden="1" xr:uid="{00000000-0005-0000-0000-0000D99E0000}"/>
    <cellStyle name="Currency [0] 15754" xfId="30004" hidden="1" xr:uid="{00000000-0005-0000-0000-0000DA9E0000}"/>
    <cellStyle name="Currency [0] 15754" xfId="59391" hidden="1" xr:uid="{00000000-0005-0000-0000-0000DB9E0000}"/>
    <cellStyle name="Currency [0] 15755" xfId="30040" hidden="1" xr:uid="{00000000-0005-0000-0000-0000DC9E0000}"/>
    <cellStyle name="Currency [0] 15755" xfId="59427" hidden="1" xr:uid="{00000000-0005-0000-0000-0000DD9E0000}"/>
    <cellStyle name="Currency [0] 15756" xfId="30042" hidden="1" xr:uid="{00000000-0005-0000-0000-0000DE9E0000}"/>
    <cellStyle name="Currency [0] 15756" xfId="59429" hidden="1" xr:uid="{00000000-0005-0000-0000-0000DF9E0000}"/>
    <cellStyle name="Currency [0] 15757" xfId="29998" hidden="1" xr:uid="{00000000-0005-0000-0000-0000E09E0000}"/>
    <cellStyle name="Currency [0] 15757" xfId="59385" hidden="1" xr:uid="{00000000-0005-0000-0000-0000E19E0000}"/>
    <cellStyle name="Currency [0] 15758" xfId="30011" hidden="1" xr:uid="{00000000-0005-0000-0000-0000E29E0000}"/>
    <cellStyle name="Currency [0] 15758" xfId="59398" hidden="1" xr:uid="{00000000-0005-0000-0000-0000E39E0000}"/>
    <cellStyle name="Currency [0] 15759" xfId="30016" hidden="1" xr:uid="{00000000-0005-0000-0000-0000E49E0000}"/>
    <cellStyle name="Currency [0] 15759" xfId="59403" hidden="1" xr:uid="{00000000-0005-0000-0000-0000E59E0000}"/>
    <cellStyle name="Currency [0] 1576" xfId="4048" hidden="1" xr:uid="{00000000-0005-0000-0000-0000E69E0000}"/>
    <cellStyle name="Currency [0] 1576" xfId="33437" hidden="1" xr:uid="{00000000-0005-0000-0000-0000E79E0000}"/>
    <cellStyle name="Currency [0] 15760" xfId="30010" hidden="1" xr:uid="{00000000-0005-0000-0000-0000E89E0000}"/>
    <cellStyle name="Currency [0] 15760" xfId="59397" hidden="1" xr:uid="{00000000-0005-0000-0000-0000E99E0000}"/>
    <cellStyle name="Currency [0] 15761" xfId="30058" hidden="1" xr:uid="{00000000-0005-0000-0000-0000EA9E0000}"/>
    <cellStyle name="Currency [0] 15761" xfId="59445" hidden="1" xr:uid="{00000000-0005-0000-0000-0000EB9E0000}"/>
    <cellStyle name="Currency [0] 15762" xfId="30066" hidden="1" xr:uid="{00000000-0005-0000-0000-0000EC9E0000}"/>
    <cellStyle name="Currency [0] 15762" xfId="59453" hidden="1" xr:uid="{00000000-0005-0000-0000-0000ED9E0000}"/>
    <cellStyle name="Currency [0] 15763" xfId="29994" hidden="1" xr:uid="{00000000-0005-0000-0000-0000EE9E0000}"/>
    <cellStyle name="Currency [0] 15763" xfId="59381" hidden="1" xr:uid="{00000000-0005-0000-0000-0000EF9E0000}"/>
    <cellStyle name="Currency [0] 15764" xfId="30052" hidden="1" xr:uid="{00000000-0005-0000-0000-0000F09E0000}"/>
    <cellStyle name="Currency [0] 15764" xfId="59439" hidden="1" xr:uid="{00000000-0005-0000-0000-0000F19E0000}"/>
    <cellStyle name="Currency [0] 15765" xfId="30075" hidden="1" xr:uid="{00000000-0005-0000-0000-0000F29E0000}"/>
    <cellStyle name="Currency [0] 15765" xfId="59462" hidden="1" xr:uid="{00000000-0005-0000-0000-0000F39E0000}"/>
    <cellStyle name="Currency [0] 15766" xfId="30077" hidden="1" xr:uid="{00000000-0005-0000-0000-0000F49E0000}"/>
    <cellStyle name="Currency [0] 15766" xfId="59464" hidden="1" xr:uid="{00000000-0005-0000-0000-0000F59E0000}"/>
    <cellStyle name="Currency [0] 15767" xfId="29977" hidden="1" xr:uid="{00000000-0005-0000-0000-0000F69E0000}"/>
    <cellStyle name="Currency [0] 15767" xfId="59364" hidden="1" xr:uid="{00000000-0005-0000-0000-0000F79E0000}"/>
    <cellStyle name="Currency [0] 15768" xfId="29987" hidden="1" xr:uid="{00000000-0005-0000-0000-0000F89E0000}"/>
    <cellStyle name="Currency [0] 15768" xfId="59374" hidden="1" xr:uid="{00000000-0005-0000-0000-0000F99E0000}"/>
    <cellStyle name="Currency [0] 15769" xfId="30049" hidden="1" xr:uid="{00000000-0005-0000-0000-0000FA9E0000}"/>
    <cellStyle name="Currency [0] 15769" xfId="59436" hidden="1" xr:uid="{00000000-0005-0000-0000-0000FB9E0000}"/>
    <cellStyle name="Currency [0] 1577" xfId="4052" hidden="1" xr:uid="{00000000-0005-0000-0000-0000FC9E0000}"/>
    <cellStyle name="Currency [0] 1577" xfId="33441" hidden="1" xr:uid="{00000000-0005-0000-0000-0000FD9E0000}"/>
    <cellStyle name="Currency [0] 15770" xfId="30014" hidden="1" xr:uid="{00000000-0005-0000-0000-0000FE9E0000}"/>
    <cellStyle name="Currency [0] 15770" xfId="59401" hidden="1" xr:uid="{00000000-0005-0000-0000-0000FF9E0000}"/>
    <cellStyle name="Currency [0] 15771" xfId="29963" hidden="1" xr:uid="{00000000-0005-0000-0000-0000009F0000}"/>
    <cellStyle name="Currency [0] 15771" xfId="59350" hidden="1" xr:uid="{00000000-0005-0000-0000-0000019F0000}"/>
    <cellStyle name="Currency [0] 15772" xfId="30085" hidden="1" xr:uid="{00000000-0005-0000-0000-0000029F0000}"/>
    <cellStyle name="Currency [0] 15772" xfId="59472" hidden="1" xr:uid="{00000000-0005-0000-0000-0000039F0000}"/>
    <cellStyle name="Currency [0] 15773" xfId="30050" hidden="1" xr:uid="{00000000-0005-0000-0000-0000049F0000}"/>
    <cellStyle name="Currency [0] 15773" xfId="59437" hidden="1" xr:uid="{00000000-0005-0000-0000-0000059F0000}"/>
    <cellStyle name="Currency [0] 15774" xfId="30061" hidden="1" xr:uid="{00000000-0005-0000-0000-0000069F0000}"/>
    <cellStyle name="Currency [0] 15774" xfId="59448" hidden="1" xr:uid="{00000000-0005-0000-0000-0000079F0000}"/>
    <cellStyle name="Currency [0] 15775" xfId="30093" hidden="1" xr:uid="{00000000-0005-0000-0000-0000089F0000}"/>
    <cellStyle name="Currency [0] 15775" xfId="59480" hidden="1" xr:uid="{00000000-0005-0000-0000-0000099F0000}"/>
    <cellStyle name="Currency [0] 15776" xfId="30095" hidden="1" xr:uid="{00000000-0005-0000-0000-00000A9F0000}"/>
    <cellStyle name="Currency [0] 15776" xfId="59482" hidden="1" xr:uid="{00000000-0005-0000-0000-00000B9F0000}"/>
    <cellStyle name="Currency [0] 15777" xfId="30047" hidden="1" xr:uid="{00000000-0005-0000-0000-00000C9F0000}"/>
    <cellStyle name="Currency [0] 15777" xfId="59434" hidden="1" xr:uid="{00000000-0005-0000-0000-00000D9F0000}"/>
    <cellStyle name="Currency [0] 15778" xfId="30046" hidden="1" xr:uid="{00000000-0005-0000-0000-00000E9F0000}"/>
    <cellStyle name="Currency [0] 15778" xfId="59433" hidden="1" xr:uid="{00000000-0005-0000-0000-00000F9F0000}"/>
    <cellStyle name="Currency [0] 15779" xfId="30036" hidden="1" xr:uid="{00000000-0005-0000-0000-0000109F0000}"/>
    <cellStyle name="Currency [0] 15779" xfId="59423" hidden="1" xr:uid="{00000000-0005-0000-0000-0000119F0000}"/>
    <cellStyle name="Currency [0] 1578" xfId="4068" hidden="1" xr:uid="{00000000-0005-0000-0000-0000129F0000}"/>
    <cellStyle name="Currency [0] 1578" xfId="33457" hidden="1" xr:uid="{00000000-0005-0000-0000-0000139F0000}"/>
    <cellStyle name="Currency [0] 15780" xfId="30032" hidden="1" xr:uid="{00000000-0005-0000-0000-0000149F0000}"/>
    <cellStyle name="Currency [0] 15780" xfId="59419" hidden="1" xr:uid="{00000000-0005-0000-0000-0000159F0000}"/>
    <cellStyle name="Currency [0] 15781" xfId="30034" hidden="1" xr:uid="{00000000-0005-0000-0000-0000169F0000}"/>
    <cellStyle name="Currency [0] 15781" xfId="59421" hidden="1" xr:uid="{00000000-0005-0000-0000-0000179F0000}"/>
    <cellStyle name="Currency [0] 15782" xfId="30102" hidden="1" xr:uid="{00000000-0005-0000-0000-0000189F0000}"/>
    <cellStyle name="Currency [0] 15782" xfId="59489" hidden="1" xr:uid="{00000000-0005-0000-0000-0000199F0000}"/>
    <cellStyle name="Currency [0] 15783" xfId="29664" hidden="1" xr:uid="{00000000-0005-0000-0000-00001A9F0000}"/>
    <cellStyle name="Currency [0] 15783" xfId="59051" hidden="1" xr:uid="{00000000-0005-0000-0000-00001B9F0000}"/>
    <cellStyle name="Currency [0] 15784" xfId="30080" hidden="1" xr:uid="{00000000-0005-0000-0000-00001C9F0000}"/>
    <cellStyle name="Currency [0] 15784" xfId="59467" hidden="1" xr:uid="{00000000-0005-0000-0000-00001D9F0000}"/>
    <cellStyle name="Currency [0] 15785" xfId="30108" hidden="1" xr:uid="{00000000-0005-0000-0000-00001E9F0000}"/>
    <cellStyle name="Currency [0] 15785" xfId="59495" hidden="1" xr:uid="{00000000-0005-0000-0000-00001F9F0000}"/>
    <cellStyle name="Currency [0] 15786" xfId="30110" hidden="1" xr:uid="{00000000-0005-0000-0000-0000209F0000}"/>
    <cellStyle name="Currency [0] 15786" xfId="59497" hidden="1" xr:uid="{00000000-0005-0000-0000-0000219F0000}"/>
    <cellStyle name="Currency [0] 15787" xfId="29985" hidden="1" xr:uid="{00000000-0005-0000-0000-0000229F0000}"/>
    <cellStyle name="Currency [0] 15787" xfId="59372" hidden="1" xr:uid="{00000000-0005-0000-0000-0000239F0000}"/>
    <cellStyle name="Currency [0] 15788" xfId="30059" hidden="1" xr:uid="{00000000-0005-0000-0000-0000249F0000}"/>
    <cellStyle name="Currency [0] 15788" xfId="59446" hidden="1" xr:uid="{00000000-0005-0000-0000-0000259F0000}"/>
    <cellStyle name="Currency [0] 15789" xfId="30015" hidden="1" xr:uid="{00000000-0005-0000-0000-0000269F0000}"/>
    <cellStyle name="Currency [0] 15789" xfId="59402" hidden="1" xr:uid="{00000000-0005-0000-0000-0000279F0000}"/>
    <cellStyle name="Currency [0] 1579" xfId="4069" hidden="1" xr:uid="{00000000-0005-0000-0000-0000289F0000}"/>
    <cellStyle name="Currency [0] 1579" xfId="33458" hidden="1" xr:uid="{00000000-0005-0000-0000-0000299F0000}"/>
    <cellStyle name="Currency [0] 15790" xfId="30051" hidden="1" xr:uid="{00000000-0005-0000-0000-00002A9F0000}"/>
    <cellStyle name="Currency [0] 15790" xfId="59438" hidden="1" xr:uid="{00000000-0005-0000-0000-00002B9F0000}"/>
    <cellStyle name="Currency [0] 15791" xfId="30055" hidden="1" xr:uid="{00000000-0005-0000-0000-00002C9F0000}"/>
    <cellStyle name="Currency [0] 15791" xfId="59442" hidden="1" xr:uid="{00000000-0005-0000-0000-00002D9F0000}"/>
    <cellStyle name="Currency [0] 15792" xfId="30116" hidden="1" xr:uid="{00000000-0005-0000-0000-00002E9F0000}"/>
    <cellStyle name="Currency [0] 15792" xfId="59503" hidden="1" xr:uid="{00000000-0005-0000-0000-00002F9F0000}"/>
    <cellStyle name="Currency [0] 15793" xfId="29699" hidden="1" xr:uid="{00000000-0005-0000-0000-0000309F0000}"/>
    <cellStyle name="Currency [0] 15793" xfId="59086" hidden="1" xr:uid="{00000000-0005-0000-0000-0000319F0000}"/>
    <cellStyle name="Currency [0] 15794" xfId="30098" hidden="1" xr:uid="{00000000-0005-0000-0000-0000329F0000}"/>
    <cellStyle name="Currency [0] 15794" xfId="59485" hidden="1" xr:uid="{00000000-0005-0000-0000-0000339F0000}"/>
    <cellStyle name="Currency [0] 15795" xfId="30121" hidden="1" xr:uid="{00000000-0005-0000-0000-0000349F0000}"/>
    <cellStyle name="Currency [0] 15795" xfId="59508" hidden="1" xr:uid="{00000000-0005-0000-0000-0000359F0000}"/>
    <cellStyle name="Currency [0] 15796" xfId="30123" hidden="1" xr:uid="{00000000-0005-0000-0000-0000369F0000}"/>
    <cellStyle name="Currency [0] 15796" xfId="59510" hidden="1" xr:uid="{00000000-0005-0000-0000-0000379F0000}"/>
    <cellStyle name="Currency [0] 15797" xfId="29979" hidden="1" xr:uid="{00000000-0005-0000-0000-0000389F0000}"/>
    <cellStyle name="Currency [0] 15797" xfId="59366" hidden="1" xr:uid="{00000000-0005-0000-0000-0000399F0000}"/>
    <cellStyle name="Currency [0] 15798" xfId="30078" hidden="1" xr:uid="{00000000-0005-0000-0000-00003A9F0000}"/>
    <cellStyle name="Currency [0] 15798" xfId="59465" hidden="1" xr:uid="{00000000-0005-0000-0000-00003B9F0000}"/>
    <cellStyle name="Currency [0] 15799" xfId="30045" hidden="1" xr:uid="{00000000-0005-0000-0000-00003C9F0000}"/>
    <cellStyle name="Currency [0] 15799" xfId="59432" hidden="1" xr:uid="{00000000-0005-0000-0000-00003D9F0000}"/>
    <cellStyle name="Currency [0] 158" xfId="2607" hidden="1" xr:uid="{00000000-0005-0000-0000-00003E9F0000}"/>
    <cellStyle name="Currency [0] 158" xfId="31996" hidden="1" xr:uid="{00000000-0005-0000-0000-00003F9F0000}"/>
    <cellStyle name="Currency [0] 1580" xfId="4049" hidden="1" xr:uid="{00000000-0005-0000-0000-0000409F0000}"/>
    <cellStyle name="Currency [0] 1580" xfId="33438" hidden="1" xr:uid="{00000000-0005-0000-0000-0000419F0000}"/>
    <cellStyle name="Currency [0] 15800" xfId="30063" hidden="1" xr:uid="{00000000-0005-0000-0000-0000429F0000}"/>
    <cellStyle name="Currency [0] 15800" xfId="59450" hidden="1" xr:uid="{00000000-0005-0000-0000-0000439F0000}"/>
    <cellStyle name="Currency [0] 15801" xfId="30060" hidden="1" xr:uid="{00000000-0005-0000-0000-0000449F0000}"/>
    <cellStyle name="Currency [0] 15801" xfId="59447" hidden="1" xr:uid="{00000000-0005-0000-0000-0000459F0000}"/>
    <cellStyle name="Currency [0] 15802" xfId="30127" hidden="1" xr:uid="{00000000-0005-0000-0000-0000469F0000}"/>
    <cellStyle name="Currency [0] 15802" xfId="59514" hidden="1" xr:uid="{00000000-0005-0000-0000-0000479F0000}"/>
    <cellStyle name="Currency [0] 15803" xfId="30012" hidden="1" xr:uid="{00000000-0005-0000-0000-0000489F0000}"/>
    <cellStyle name="Currency [0] 15803" xfId="59399" hidden="1" xr:uid="{00000000-0005-0000-0000-0000499F0000}"/>
    <cellStyle name="Currency [0] 15804" xfId="30112" hidden="1" xr:uid="{00000000-0005-0000-0000-00004A9F0000}"/>
    <cellStyle name="Currency [0] 15804" xfId="59499" hidden="1" xr:uid="{00000000-0005-0000-0000-00004B9F0000}"/>
    <cellStyle name="Currency [0] 15805" xfId="30134" hidden="1" xr:uid="{00000000-0005-0000-0000-00004C9F0000}"/>
    <cellStyle name="Currency [0] 15805" xfId="59521" hidden="1" xr:uid="{00000000-0005-0000-0000-00004D9F0000}"/>
    <cellStyle name="Currency [0] 15806" xfId="30136" hidden="1" xr:uid="{00000000-0005-0000-0000-00004E9F0000}"/>
    <cellStyle name="Currency [0] 15806" xfId="59523" hidden="1" xr:uid="{00000000-0005-0000-0000-00004F9F0000}"/>
    <cellStyle name="Currency [0] 15807" xfId="30064" hidden="1" xr:uid="{00000000-0005-0000-0000-0000509F0000}"/>
    <cellStyle name="Currency [0] 15807" xfId="59451" hidden="1" xr:uid="{00000000-0005-0000-0000-0000519F0000}"/>
    <cellStyle name="Currency [0] 15808" xfId="30096" hidden="1" xr:uid="{00000000-0005-0000-0000-0000529F0000}"/>
    <cellStyle name="Currency [0] 15808" xfId="59483" hidden="1" xr:uid="{00000000-0005-0000-0000-0000539F0000}"/>
    <cellStyle name="Currency [0] 15809" xfId="29744" hidden="1" xr:uid="{00000000-0005-0000-0000-0000549F0000}"/>
    <cellStyle name="Currency [0] 15809" xfId="59131" hidden="1" xr:uid="{00000000-0005-0000-0000-0000559F0000}"/>
    <cellStyle name="Currency [0] 1581" xfId="4056" hidden="1" xr:uid="{00000000-0005-0000-0000-0000569F0000}"/>
    <cellStyle name="Currency [0] 1581" xfId="33445" hidden="1" xr:uid="{00000000-0005-0000-0000-0000579F0000}"/>
    <cellStyle name="Currency [0] 15810" xfId="30082" hidden="1" xr:uid="{00000000-0005-0000-0000-0000589F0000}"/>
    <cellStyle name="Currency [0] 15810" xfId="59469" hidden="1" xr:uid="{00000000-0005-0000-0000-0000599F0000}"/>
    <cellStyle name="Currency [0] 15811" xfId="30079" hidden="1" xr:uid="{00000000-0005-0000-0000-00005A9F0000}"/>
    <cellStyle name="Currency [0] 15811" xfId="59466" hidden="1" xr:uid="{00000000-0005-0000-0000-00005B9F0000}"/>
    <cellStyle name="Currency [0] 15812" xfId="30140" hidden="1" xr:uid="{00000000-0005-0000-0000-00005C9F0000}"/>
    <cellStyle name="Currency [0] 15812" xfId="59527" hidden="1" xr:uid="{00000000-0005-0000-0000-00005D9F0000}"/>
    <cellStyle name="Currency [0] 15813" xfId="29975" hidden="1" xr:uid="{00000000-0005-0000-0000-00005E9F0000}"/>
    <cellStyle name="Currency [0] 15813" xfId="59362" hidden="1" xr:uid="{00000000-0005-0000-0000-00005F9F0000}"/>
    <cellStyle name="Currency [0] 15814" xfId="30124" hidden="1" xr:uid="{00000000-0005-0000-0000-0000609F0000}"/>
    <cellStyle name="Currency [0] 15814" xfId="59511" hidden="1" xr:uid="{00000000-0005-0000-0000-0000619F0000}"/>
    <cellStyle name="Currency [0] 15815" xfId="30144" hidden="1" xr:uid="{00000000-0005-0000-0000-0000629F0000}"/>
    <cellStyle name="Currency [0] 15815" xfId="59531" hidden="1" xr:uid="{00000000-0005-0000-0000-0000639F0000}"/>
    <cellStyle name="Currency [0] 15816" xfId="30146" hidden="1" xr:uid="{00000000-0005-0000-0000-0000649F0000}"/>
    <cellStyle name="Currency [0] 15816" xfId="59533" hidden="1" xr:uid="{00000000-0005-0000-0000-0000659F0000}"/>
    <cellStyle name="Currency [0] 15817" xfId="30083" hidden="1" xr:uid="{00000000-0005-0000-0000-0000669F0000}"/>
    <cellStyle name="Currency [0] 15817" xfId="59470" hidden="1" xr:uid="{00000000-0005-0000-0000-0000679F0000}"/>
    <cellStyle name="Currency [0] 15818" xfId="30111" hidden="1" xr:uid="{00000000-0005-0000-0000-0000689F0000}"/>
    <cellStyle name="Currency [0] 15818" xfId="59498" hidden="1" xr:uid="{00000000-0005-0000-0000-0000699F0000}"/>
    <cellStyle name="Currency [0] 15819" xfId="30071" hidden="1" xr:uid="{00000000-0005-0000-0000-00006A9F0000}"/>
    <cellStyle name="Currency [0] 15819" xfId="59458" hidden="1" xr:uid="{00000000-0005-0000-0000-00006B9F0000}"/>
    <cellStyle name="Currency [0] 1582" xfId="4060" hidden="1" xr:uid="{00000000-0005-0000-0000-00006C9F0000}"/>
    <cellStyle name="Currency [0] 1582" xfId="33449" hidden="1" xr:uid="{00000000-0005-0000-0000-00006D9F0000}"/>
    <cellStyle name="Currency [0] 15820" xfId="30100" hidden="1" xr:uid="{00000000-0005-0000-0000-00006E9F0000}"/>
    <cellStyle name="Currency [0] 15820" xfId="59487" hidden="1" xr:uid="{00000000-0005-0000-0000-00006F9F0000}"/>
    <cellStyle name="Currency [0] 15821" xfId="30097" hidden="1" xr:uid="{00000000-0005-0000-0000-0000709F0000}"/>
    <cellStyle name="Currency [0] 15821" xfId="59484" hidden="1" xr:uid="{00000000-0005-0000-0000-0000719F0000}"/>
    <cellStyle name="Currency [0] 15822" xfId="30150" hidden="1" xr:uid="{00000000-0005-0000-0000-0000729F0000}"/>
    <cellStyle name="Currency [0] 15822" xfId="59537" hidden="1" xr:uid="{00000000-0005-0000-0000-0000739F0000}"/>
    <cellStyle name="Currency [0] 15823" xfId="29978" hidden="1" xr:uid="{00000000-0005-0000-0000-0000749F0000}"/>
    <cellStyle name="Currency [0] 15823" xfId="59365" hidden="1" xr:uid="{00000000-0005-0000-0000-0000759F0000}"/>
    <cellStyle name="Currency [0] 15824" xfId="30137" hidden="1" xr:uid="{00000000-0005-0000-0000-0000769F0000}"/>
    <cellStyle name="Currency [0] 15824" xfId="59524" hidden="1" xr:uid="{00000000-0005-0000-0000-0000779F0000}"/>
    <cellStyle name="Currency [0] 15825" xfId="30154" hidden="1" xr:uid="{00000000-0005-0000-0000-0000789F0000}"/>
    <cellStyle name="Currency [0] 15825" xfId="59541" hidden="1" xr:uid="{00000000-0005-0000-0000-0000799F0000}"/>
    <cellStyle name="Currency [0] 15826" xfId="30156" hidden="1" xr:uid="{00000000-0005-0000-0000-00007A9F0000}"/>
    <cellStyle name="Currency [0] 15826" xfId="59543" hidden="1" xr:uid="{00000000-0005-0000-0000-00007B9F0000}"/>
    <cellStyle name="Currency [0] 15827" xfId="30037" hidden="1" xr:uid="{00000000-0005-0000-0000-00007C9F0000}"/>
    <cellStyle name="Currency [0] 15827" xfId="59424" hidden="1" xr:uid="{00000000-0005-0000-0000-00007D9F0000}"/>
    <cellStyle name="Currency [0] 15828" xfId="30073" hidden="1" xr:uid="{00000000-0005-0000-0000-00007E9F0000}"/>
    <cellStyle name="Currency [0] 15828" xfId="59460" hidden="1" xr:uid="{00000000-0005-0000-0000-00007F9F0000}"/>
    <cellStyle name="Currency [0] 15829" xfId="30142" hidden="1" xr:uid="{00000000-0005-0000-0000-0000809F0000}"/>
    <cellStyle name="Currency [0] 15829" xfId="59529" hidden="1" xr:uid="{00000000-0005-0000-0000-0000819F0000}"/>
    <cellStyle name="Currency [0] 1583" xfId="4055" hidden="1" xr:uid="{00000000-0005-0000-0000-0000829F0000}"/>
    <cellStyle name="Currency [0] 1583" xfId="33444" hidden="1" xr:uid="{00000000-0005-0000-0000-0000839F0000}"/>
    <cellStyle name="Currency [0] 15830" xfId="30130" hidden="1" xr:uid="{00000000-0005-0000-0000-0000849F0000}"/>
    <cellStyle name="Currency [0] 15830" xfId="59517" hidden="1" xr:uid="{00000000-0005-0000-0000-0000859F0000}"/>
    <cellStyle name="Currency [0] 15831" xfId="30147" hidden="1" xr:uid="{00000000-0005-0000-0000-0000869F0000}"/>
    <cellStyle name="Currency [0] 15831" xfId="59534" hidden="1" xr:uid="{00000000-0005-0000-0000-0000879F0000}"/>
    <cellStyle name="Currency [0] 15832" xfId="30158" hidden="1" xr:uid="{00000000-0005-0000-0000-0000889F0000}"/>
    <cellStyle name="Currency [0] 15832" xfId="59545" hidden="1" xr:uid="{00000000-0005-0000-0000-0000899F0000}"/>
    <cellStyle name="Currency [0] 15833" xfId="30006" hidden="1" xr:uid="{00000000-0005-0000-0000-00008A9F0000}"/>
    <cellStyle name="Currency [0] 15833" xfId="59393" hidden="1" xr:uid="{00000000-0005-0000-0000-00008B9F0000}"/>
    <cellStyle name="Currency [0] 15834" xfId="30070" hidden="1" xr:uid="{00000000-0005-0000-0000-00008C9F0000}"/>
    <cellStyle name="Currency [0] 15834" xfId="59457" hidden="1" xr:uid="{00000000-0005-0000-0000-00008D9F0000}"/>
    <cellStyle name="Currency [0] 15835" xfId="30162" hidden="1" xr:uid="{00000000-0005-0000-0000-00008E9F0000}"/>
    <cellStyle name="Currency [0] 15835" xfId="59549" hidden="1" xr:uid="{00000000-0005-0000-0000-00008F9F0000}"/>
    <cellStyle name="Currency [0] 15836" xfId="30164" hidden="1" xr:uid="{00000000-0005-0000-0000-0000909F0000}"/>
    <cellStyle name="Currency [0] 15836" xfId="59551" hidden="1" xr:uid="{00000000-0005-0000-0000-0000919F0000}"/>
    <cellStyle name="Currency [0] 15837" xfId="30119" hidden="1" xr:uid="{00000000-0005-0000-0000-0000929F0000}"/>
    <cellStyle name="Currency [0] 15837" xfId="59506" hidden="1" xr:uid="{00000000-0005-0000-0000-0000939F0000}"/>
    <cellStyle name="Currency [0] 15838" xfId="30131" hidden="1" xr:uid="{00000000-0005-0000-0000-0000949F0000}"/>
    <cellStyle name="Currency [0] 15838" xfId="59518" hidden="1" xr:uid="{00000000-0005-0000-0000-0000959F0000}"/>
    <cellStyle name="Currency [0] 15839" xfId="30159" hidden="1" xr:uid="{00000000-0005-0000-0000-0000969F0000}"/>
    <cellStyle name="Currency [0] 15839" xfId="59546" hidden="1" xr:uid="{00000000-0005-0000-0000-0000979F0000}"/>
    <cellStyle name="Currency [0] 1584" xfId="4078" hidden="1" xr:uid="{00000000-0005-0000-0000-0000989F0000}"/>
    <cellStyle name="Currency [0] 1584" xfId="33467" hidden="1" xr:uid="{00000000-0005-0000-0000-0000999F0000}"/>
    <cellStyle name="Currency [0] 15840" xfId="30132" hidden="1" xr:uid="{00000000-0005-0000-0000-00009A9F0000}"/>
    <cellStyle name="Currency [0] 15840" xfId="59519" hidden="1" xr:uid="{00000000-0005-0000-0000-00009B9F0000}"/>
    <cellStyle name="Currency [0] 15841" xfId="30165" hidden="1" xr:uid="{00000000-0005-0000-0000-00009C9F0000}"/>
    <cellStyle name="Currency [0] 15841" xfId="59552" hidden="1" xr:uid="{00000000-0005-0000-0000-00009D9F0000}"/>
    <cellStyle name="Currency [0] 15842" xfId="30167" hidden="1" xr:uid="{00000000-0005-0000-0000-00009E9F0000}"/>
    <cellStyle name="Currency [0] 15842" xfId="59554" hidden="1" xr:uid="{00000000-0005-0000-0000-00009F9F0000}"/>
    <cellStyle name="Currency [0] 15843" xfId="30160" hidden="1" xr:uid="{00000000-0005-0000-0000-0000A09F0000}"/>
    <cellStyle name="Currency [0] 15843" xfId="59547" hidden="1" xr:uid="{00000000-0005-0000-0000-0000A19F0000}"/>
    <cellStyle name="Currency [0] 15844" xfId="30106" hidden="1" xr:uid="{00000000-0005-0000-0000-0000A29F0000}"/>
    <cellStyle name="Currency [0] 15844" xfId="59493" hidden="1" xr:uid="{00000000-0005-0000-0000-0000A39F0000}"/>
    <cellStyle name="Currency [0] 15845" xfId="30169" hidden="1" xr:uid="{00000000-0005-0000-0000-0000A49F0000}"/>
    <cellStyle name="Currency [0] 15845" xfId="59556" hidden="1" xr:uid="{00000000-0005-0000-0000-0000A59F0000}"/>
    <cellStyle name="Currency [0] 15846" xfId="30171" hidden="1" xr:uid="{00000000-0005-0000-0000-0000A69F0000}"/>
    <cellStyle name="Currency [0] 15846" xfId="59558" hidden="1" xr:uid="{00000000-0005-0000-0000-0000A79F0000}"/>
    <cellStyle name="Currency [0] 15847" xfId="29683" hidden="1" xr:uid="{00000000-0005-0000-0000-0000A89F0000}"/>
    <cellStyle name="Currency [0] 15847" xfId="59070" hidden="1" xr:uid="{00000000-0005-0000-0000-0000A99F0000}"/>
    <cellStyle name="Currency [0] 15848" xfId="29661" hidden="1" xr:uid="{00000000-0005-0000-0000-0000AA9F0000}"/>
    <cellStyle name="Currency [0] 15848" xfId="59048" hidden="1" xr:uid="{00000000-0005-0000-0000-0000AB9F0000}"/>
    <cellStyle name="Currency [0] 15849" xfId="30177" hidden="1" xr:uid="{00000000-0005-0000-0000-0000AC9F0000}"/>
    <cellStyle name="Currency [0] 15849" xfId="59564" hidden="1" xr:uid="{00000000-0005-0000-0000-0000AD9F0000}"/>
    <cellStyle name="Currency [0] 1585" xfId="4084" hidden="1" xr:uid="{00000000-0005-0000-0000-0000AE9F0000}"/>
    <cellStyle name="Currency [0] 1585" xfId="33473" hidden="1" xr:uid="{00000000-0005-0000-0000-0000AF9F0000}"/>
    <cellStyle name="Currency [0] 15850" xfId="30183" hidden="1" xr:uid="{00000000-0005-0000-0000-0000B09F0000}"/>
    <cellStyle name="Currency [0] 15850" xfId="59570" hidden="1" xr:uid="{00000000-0005-0000-0000-0000B19F0000}"/>
    <cellStyle name="Currency [0] 15851" xfId="30185" hidden="1" xr:uid="{00000000-0005-0000-0000-0000B29F0000}"/>
    <cellStyle name="Currency [0] 15851" xfId="59572" hidden="1" xr:uid="{00000000-0005-0000-0000-0000B39F0000}"/>
    <cellStyle name="Currency [0] 15852" xfId="29678" hidden="1" xr:uid="{00000000-0005-0000-0000-0000B49F0000}"/>
    <cellStyle name="Currency [0] 15852" xfId="59065" hidden="1" xr:uid="{00000000-0005-0000-0000-0000B59F0000}"/>
    <cellStyle name="Currency [0] 15853" xfId="30179" hidden="1" xr:uid="{00000000-0005-0000-0000-0000B69F0000}"/>
    <cellStyle name="Currency [0] 15853" xfId="59566" hidden="1" xr:uid="{00000000-0005-0000-0000-0000B79F0000}"/>
    <cellStyle name="Currency [0] 15854" xfId="30187" hidden="1" xr:uid="{00000000-0005-0000-0000-0000B89F0000}"/>
    <cellStyle name="Currency [0] 15854" xfId="59574" hidden="1" xr:uid="{00000000-0005-0000-0000-0000B99F0000}"/>
    <cellStyle name="Currency [0] 15855" xfId="30189" hidden="1" xr:uid="{00000000-0005-0000-0000-0000BA9F0000}"/>
    <cellStyle name="Currency [0] 15855" xfId="59576" hidden="1" xr:uid="{00000000-0005-0000-0000-0000BB9F0000}"/>
    <cellStyle name="Currency [0] 15856" xfId="30178" hidden="1" xr:uid="{00000000-0005-0000-0000-0000BC9F0000}"/>
    <cellStyle name="Currency [0] 15856" xfId="59565" hidden="1" xr:uid="{00000000-0005-0000-0000-0000BD9F0000}"/>
    <cellStyle name="Currency [0] 15857" xfId="29684" hidden="1" xr:uid="{00000000-0005-0000-0000-0000BE9F0000}"/>
    <cellStyle name="Currency [0] 15857" xfId="59071" hidden="1" xr:uid="{00000000-0005-0000-0000-0000BF9F0000}"/>
    <cellStyle name="Currency [0] 15858" xfId="30200" hidden="1" xr:uid="{00000000-0005-0000-0000-0000C09F0000}"/>
    <cellStyle name="Currency [0] 15858" xfId="59587" hidden="1" xr:uid="{00000000-0005-0000-0000-0000C19F0000}"/>
    <cellStyle name="Currency [0] 15859" xfId="30209" hidden="1" xr:uid="{00000000-0005-0000-0000-0000C29F0000}"/>
    <cellStyle name="Currency [0] 15859" xfId="59596" hidden="1" xr:uid="{00000000-0005-0000-0000-0000C39F0000}"/>
    <cellStyle name="Currency [0] 1586" xfId="4046" hidden="1" xr:uid="{00000000-0005-0000-0000-0000C49F0000}"/>
    <cellStyle name="Currency [0] 1586" xfId="33435" hidden="1" xr:uid="{00000000-0005-0000-0000-0000C59F0000}"/>
    <cellStyle name="Currency [0] 15860" xfId="30220" hidden="1" xr:uid="{00000000-0005-0000-0000-0000C69F0000}"/>
    <cellStyle name="Currency [0] 15860" xfId="59607" hidden="1" xr:uid="{00000000-0005-0000-0000-0000C79F0000}"/>
    <cellStyle name="Currency [0] 15861" xfId="30226" hidden="1" xr:uid="{00000000-0005-0000-0000-0000C89F0000}"/>
    <cellStyle name="Currency [0] 15861" xfId="59613" hidden="1" xr:uid="{00000000-0005-0000-0000-0000C99F0000}"/>
    <cellStyle name="Currency [0] 15862" xfId="30198" hidden="1" xr:uid="{00000000-0005-0000-0000-0000CA9F0000}"/>
    <cellStyle name="Currency [0] 15862" xfId="59585" hidden="1" xr:uid="{00000000-0005-0000-0000-0000CB9F0000}"/>
    <cellStyle name="Currency [0] 15863" xfId="30216" hidden="1" xr:uid="{00000000-0005-0000-0000-0000CC9F0000}"/>
    <cellStyle name="Currency [0] 15863" xfId="59603" hidden="1" xr:uid="{00000000-0005-0000-0000-0000CD9F0000}"/>
    <cellStyle name="Currency [0] 15864" xfId="30238" hidden="1" xr:uid="{00000000-0005-0000-0000-0000CE9F0000}"/>
    <cellStyle name="Currency [0] 15864" xfId="59625" hidden="1" xr:uid="{00000000-0005-0000-0000-0000CF9F0000}"/>
    <cellStyle name="Currency [0] 15865" xfId="30240" hidden="1" xr:uid="{00000000-0005-0000-0000-0000D09F0000}"/>
    <cellStyle name="Currency [0] 15865" xfId="59627" hidden="1" xr:uid="{00000000-0005-0000-0000-0000D19F0000}"/>
    <cellStyle name="Currency [0] 15866" xfId="30174" hidden="1" xr:uid="{00000000-0005-0000-0000-0000D29F0000}"/>
    <cellStyle name="Currency [0] 15866" xfId="59561" hidden="1" xr:uid="{00000000-0005-0000-0000-0000D39F0000}"/>
    <cellStyle name="Currency [0] 15867" xfId="29688" hidden="1" xr:uid="{00000000-0005-0000-0000-0000D49F0000}"/>
    <cellStyle name="Currency [0] 15867" xfId="59075" hidden="1" xr:uid="{00000000-0005-0000-0000-0000D59F0000}"/>
    <cellStyle name="Currency [0] 15868" xfId="30212" hidden="1" xr:uid="{00000000-0005-0000-0000-0000D69F0000}"/>
    <cellStyle name="Currency [0] 15868" xfId="59599" hidden="1" xr:uid="{00000000-0005-0000-0000-0000D79F0000}"/>
    <cellStyle name="Currency [0] 15869" xfId="29704" hidden="1" xr:uid="{00000000-0005-0000-0000-0000D89F0000}"/>
    <cellStyle name="Currency [0] 15869" xfId="59091" hidden="1" xr:uid="{00000000-0005-0000-0000-0000D99F0000}"/>
    <cellStyle name="Currency [0] 1587" xfId="4076" hidden="1" xr:uid="{00000000-0005-0000-0000-0000DA9F0000}"/>
    <cellStyle name="Currency [0] 1587" xfId="33465" hidden="1" xr:uid="{00000000-0005-0000-0000-0000DB9F0000}"/>
    <cellStyle name="Currency [0] 15870" xfId="30201" hidden="1" xr:uid="{00000000-0005-0000-0000-0000DC9F0000}"/>
    <cellStyle name="Currency [0] 15870" xfId="59588" hidden="1" xr:uid="{00000000-0005-0000-0000-0000DD9F0000}"/>
    <cellStyle name="Currency [0] 15871" xfId="30245" hidden="1" xr:uid="{00000000-0005-0000-0000-0000DE9F0000}"/>
    <cellStyle name="Currency [0] 15871" xfId="59632" hidden="1" xr:uid="{00000000-0005-0000-0000-0000DF9F0000}"/>
    <cellStyle name="Currency [0] 15872" xfId="30213" hidden="1" xr:uid="{00000000-0005-0000-0000-0000E09F0000}"/>
    <cellStyle name="Currency [0] 15872" xfId="59600" hidden="1" xr:uid="{00000000-0005-0000-0000-0000E19F0000}"/>
    <cellStyle name="Currency [0] 15873" xfId="30221" hidden="1" xr:uid="{00000000-0005-0000-0000-0000E29F0000}"/>
    <cellStyle name="Currency [0] 15873" xfId="59608" hidden="1" xr:uid="{00000000-0005-0000-0000-0000E39F0000}"/>
    <cellStyle name="Currency [0] 15874" xfId="30257" hidden="1" xr:uid="{00000000-0005-0000-0000-0000E49F0000}"/>
    <cellStyle name="Currency [0] 15874" xfId="59644" hidden="1" xr:uid="{00000000-0005-0000-0000-0000E59F0000}"/>
    <cellStyle name="Currency [0] 15875" xfId="30259" hidden="1" xr:uid="{00000000-0005-0000-0000-0000E69F0000}"/>
    <cellStyle name="Currency [0] 15875" xfId="59646" hidden="1" xr:uid="{00000000-0005-0000-0000-0000E79F0000}"/>
    <cellStyle name="Currency [0] 15876" xfId="30215" hidden="1" xr:uid="{00000000-0005-0000-0000-0000E89F0000}"/>
    <cellStyle name="Currency [0] 15876" xfId="59602" hidden="1" xr:uid="{00000000-0005-0000-0000-0000E99F0000}"/>
    <cellStyle name="Currency [0] 15877" xfId="30228" hidden="1" xr:uid="{00000000-0005-0000-0000-0000EA9F0000}"/>
    <cellStyle name="Currency [0] 15877" xfId="59615" hidden="1" xr:uid="{00000000-0005-0000-0000-0000EB9F0000}"/>
    <cellStyle name="Currency [0] 15878" xfId="30233" hidden="1" xr:uid="{00000000-0005-0000-0000-0000EC9F0000}"/>
    <cellStyle name="Currency [0] 15878" xfId="59620" hidden="1" xr:uid="{00000000-0005-0000-0000-0000ED9F0000}"/>
    <cellStyle name="Currency [0] 15879" xfId="30227" hidden="1" xr:uid="{00000000-0005-0000-0000-0000EE9F0000}"/>
    <cellStyle name="Currency [0] 15879" xfId="59614" hidden="1" xr:uid="{00000000-0005-0000-0000-0000EF9F0000}"/>
    <cellStyle name="Currency [0] 1588" xfId="4088" hidden="1" xr:uid="{00000000-0005-0000-0000-0000F09F0000}"/>
    <cellStyle name="Currency [0] 1588" xfId="33477" hidden="1" xr:uid="{00000000-0005-0000-0000-0000F19F0000}"/>
    <cellStyle name="Currency [0] 15880" xfId="30275" hidden="1" xr:uid="{00000000-0005-0000-0000-0000F29F0000}"/>
    <cellStyle name="Currency [0] 15880" xfId="59662" hidden="1" xr:uid="{00000000-0005-0000-0000-0000F39F0000}"/>
    <cellStyle name="Currency [0] 15881" xfId="30283" hidden="1" xr:uid="{00000000-0005-0000-0000-0000F49F0000}"/>
    <cellStyle name="Currency [0] 15881" xfId="59670" hidden="1" xr:uid="{00000000-0005-0000-0000-0000F59F0000}"/>
    <cellStyle name="Currency [0] 15882" xfId="30211" hidden="1" xr:uid="{00000000-0005-0000-0000-0000F69F0000}"/>
    <cellStyle name="Currency [0] 15882" xfId="59598" hidden="1" xr:uid="{00000000-0005-0000-0000-0000F79F0000}"/>
    <cellStyle name="Currency [0] 15883" xfId="30269" hidden="1" xr:uid="{00000000-0005-0000-0000-0000F89F0000}"/>
    <cellStyle name="Currency [0] 15883" xfId="59656" hidden="1" xr:uid="{00000000-0005-0000-0000-0000F99F0000}"/>
    <cellStyle name="Currency [0] 15884" xfId="30292" hidden="1" xr:uid="{00000000-0005-0000-0000-0000FA9F0000}"/>
    <cellStyle name="Currency [0] 15884" xfId="59679" hidden="1" xr:uid="{00000000-0005-0000-0000-0000FB9F0000}"/>
    <cellStyle name="Currency [0] 15885" xfId="30294" hidden="1" xr:uid="{00000000-0005-0000-0000-0000FC9F0000}"/>
    <cellStyle name="Currency [0] 15885" xfId="59681" hidden="1" xr:uid="{00000000-0005-0000-0000-0000FD9F0000}"/>
    <cellStyle name="Currency [0] 15886" xfId="30194" hidden="1" xr:uid="{00000000-0005-0000-0000-0000FE9F0000}"/>
    <cellStyle name="Currency [0] 15886" xfId="59581" hidden="1" xr:uid="{00000000-0005-0000-0000-0000FF9F0000}"/>
    <cellStyle name="Currency [0] 15887" xfId="30204" hidden="1" xr:uid="{00000000-0005-0000-0000-000000A00000}"/>
    <cellStyle name="Currency [0] 15887" xfId="59591" hidden="1" xr:uid="{00000000-0005-0000-0000-000001A00000}"/>
    <cellStyle name="Currency [0] 15888" xfId="30266" hidden="1" xr:uid="{00000000-0005-0000-0000-000002A00000}"/>
    <cellStyle name="Currency [0] 15888" xfId="59653" hidden="1" xr:uid="{00000000-0005-0000-0000-000003A00000}"/>
    <cellStyle name="Currency [0] 15889" xfId="30231" hidden="1" xr:uid="{00000000-0005-0000-0000-000004A00000}"/>
    <cellStyle name="Currency [0] 15889" xfId="59618" hidden="1" xr:uid="{00000000-0005-0000-0000-000005A00000}"/>
    <cellStyle name="Currency [0] 1589" xfId="4089" hidden="1" xr:uid="{00000000-0005-0000-0000-000006A00000}"/>
    <cellStyle name="Currency [0] 1589" xfId="33478" hidden="1" xr:uid="{00000000-0005-0000-0000-000007A00000}"/>
    <cellStyle name="Currency [0] 15890" xfId="30181" hidden="1" xr:uid="{00000000-0005-0000-0000-000008A00000}"/>
    <cellStyle name="Currency [0] 15890" xfId="59568" hidden="1" xr:uid="{00000000-0005-0000-0000-000009A00000}"/>
    <cellStyle name="Currency [0] 15891" xfId="30302" hidden="1" xr:uid="{00000000-0005-0000-0000-00000AA00000}"/>
    <cellStyle name="Currency [0] 15891" xfId="59689" hidden="1" xr:uid="{00000000-0005-0000-0000-00000BA00000}"/>
    <cellStyle name="Currency [0] 15892" xfId="30267" hidden="1" xr:uid="{00000000-0005-0000-0000-00000CA00000}"/>
    <cellStyle name="Currency [0] 15892" xfId="59654" hidden="1" xr:uid="{00000000-0005-0000-0000-00000DA00000}"/>
    <cellStyle name="Currency [0] 15893" xfId="30278" hidden="1" xr:uid="{00000000-0005-0000-0000-00000EA00000}"/>
    <cellStyle name="Currency [0] 15893" xfId="59665" hidden="1" xr:uid="{00000000-0005-0000-0000-00000FA00000}"/>
    <cellStyle name="Currency [0] 15894" xfId="30310" hidden="1" xr:uid="{00000000-0005-0000-0000-000010A00000}"/>
    <cellStyle name="Currency [0] 15894" xfId="59697" hidden="1" xr:uid="{00000000-0005-0000-0000-000011A00000}"/>
    <cellStyle name="Currency [0] 15895" xfId="30312" hidden="1" xr:uid="{00000000-0005-0000-0000-000012A00000}"/>
    <cellStyle name="Currency [0] 15895" xfId="59699" hidden="1" xr:uid="{00000000-0005-0000-0000-000013A00000}"/>
    <cellStyle name="Currency [0] 15896" xfId="30264" hidden="1" xr:uid="{00000000-0005-0000-0000-000014A00000}"/>
    <cellStyle name="Currency [0] 15896" xfId="59651" hidden="1" xr:uid="{00000000-0005-0000-0000-000015A00000}"/>
    <cellStyle name="Currency [0] 15897" xfId="30263" hidden="1" xr:uid="{00000000-0005-0000-0000-000016A00000}"/>
    <cellStyle name="Currency [0] 15897" xfId="59650" hidden="1" xr:uid="{00000000-0005-0000-0000-000017A00000}"/>
    <cellStyle name="Currency [0] 15898" xfId="30253" hidden="1" xr:uid="{00000000-0005-0000-0000-000018A00000}"/>
    <cellStyle name="Currency [0] 15898" xfId="59640" hidden="1" xr:uid="{00000000-0005-0000-0000-000019A00000}"/>
    <cellStyle name="Currency [0] 15899" xfId="30249" hidden="1" xr:uid="{00000000-0005-0000-0000-00001AA00000}"/>
    <cellStyle name="Currency [0] 15899" xfId="59636" hidden="1" xr:uid="{00000000-0005-0000-0000-00001BA00000}"/>
    <cellStyle name="Currency [0] 159" xfId="2608" hidden="1" xr:uid="{00000000-0005-0000-0000-00001CA00000}"/>
    <cellStyle name="Currency [0] 159" xfId="31997" hidden="1" xr:uid="{00000000-0005-0000-0000-00001DA00000}"/>
    <cellStyle name="Currency [0] 1590" xfId="4037" hidden="1" xr:uid="{00000000-0005-0000-0000-00001EA00000}"/>
    <cellStyle name="Currency [0] 1590" xfId="33426" hidden="1" xr:uid="{00000000-0005-0000-0000-00001FA00000}"/>
    <cellStyle name="Currency [0] 15900" xfId="30251" hidden="1" xr:uid="{00000000-0005-0000-0000-000020A00000}"/>
    <cellStyle name="Currency [0] 15900" xfId="59638" hidden="1" xr:uid="{00000000-0005-0000-0000-000021A00000}"/>
    <cellStyle name="Currency [0] 15901" xfId="30319" hidden="1" xr:uid="{00000000-0005-0000-0000-000022A00000}"/>
    <cellStyle name="Currency [0] 15901" xfId="59706" hidden="1" xr:uid="{00000000-0005-0000-0000-000023A00000}"/>
    <cellStyle name="Currency [0] 15902" xfId="29690" hidden="1" xr:uid="{00000000-0005-0000-0000-000024A00000}"/>
    <cellStyle name="Currency [0] 15902" xfId="59077" hidden="1" xr:uid="{00000000-0005-0000-0000-000025A00000}"/>
    <cellStyle name="Currency [0] 15903" xfId="30297" hidden="1" xr:uid="{00000000-0005-0000-0000-000026A00000}"/>
    <cellStyle name="Currency [0] 15903" xfId="59684" hidden="1" xr:uid="{00000000-0005-0000-0000-000027A00000}"/>
    <cellStyle name="Currency [0] 15904" xfId="30325" hidden="1" xr:uid="{00000000-0005-0000-0000-000028A00000}"/>
    <cellStyle name="Currency [0] 15904" xfId="59712" hidden="1" xr:uid="{00000000-0005-0000-0000-000029A00000}"/>
    <cellStyle name="Currency [0] 15905" xfId="30327" hidden="1" xr:uid="{00000000-0005-0000-0000-00002AA00000}"/>
    <cellStyle name="Currency [0] 15905" xfId="59714" hidden="1" xr:uid="{00000000-0005-0000-0000-00002BA00000}"/>
    <cellStyle name="Currency [0] 15906" xfId="30202" hidden="1" xr:uid="{00000000-0005-0000-0000-00002CA00000}"/>
    <cellStyle name="Currency [0] 15906" xfId="59589" hidden="1" xr:uid="{00000000-0005-0000-0000-00002DA00000}"/>
    <cellStyle name="Currency [0] 15907" xfId="30276" hidden="1" xr:uid="{00000000-0005-0000-0000-00002EA00000}"/>
    <cellStyle name="Currency [0] 15907" xfId="59663" hidden="1" xr:uid="{00000000-0005-0000-0000-00002FA00000}"/>
    <cellStyle name="Currency [0] 15908" xfId="30232" hidden="1" xr:uid="{00000000-0005-0000-0000-000030A00000}"/>
    <cellStyle name="Currency [0] 15908" xfId="59619" hidden="1" xr:uid="{00000000-0005-0000-0000-000031A00000}"/>
    <cellStyle name="Currency [0] 15909" xfId="30268" hidden="1" xr:uid="{00000000-0005-0000-0000-000032A00000}"/>
    <cellStyle name="Currency [0] 15909" xfId="59655" hidden="1" xr:uid="{00000000-0005-0000-0000-000033A00000}"/>
    <cellStyle name="Currency [0] 1591" xfId="4044" hidden="1" xr:uid="{00000000-0005-0000-0000-000034A00000}"/>
    <cellStyle name="Currency [0] 1591" xfId="33433" hidden="1" xr:uid="{00000000-0005-0000-0000-000035A00000}"/>
    <cellStyle name="Currency [0] 15910" xfId="30272" hidden="1" xr:uid="{00000000-0005-0000-0000-000036A00000}"/>
    <cellStyle name="Currency [0] 15910" xfId="59659" hidden="1" xr:uid="{00000000-0005-0000-0000-000037A00000}"/>
    <cellStyle name="Currency [0] 15911" xfId="30333" hidden="1" xr:uid="{00000000-0005-0000-0000-000038A00000}"/>
    <cellStyle name="Currency [0] 15911" xfId="59720" hidden="1" xr:uid="{00000000-0005-0000-0000-000039A00000}"/>
    <cellStyle name="Currency [0] 15912" xfId="29677" hidden="1" xr:uid="{00000000-0005-0000-0000-00003AA00000}"/>
    <cellStyle name="Currency [0] 15912" xfId="59064" hidden="1" xr:uid="{00000000-0005-0000-0000-00003BA00000}"/>
    <cellStyle name="Currency [0] 15913" xfId="30315" hidden="1" xr:uid="{00000000-0005-0000-0000-00003CA00000}"/>
    <cellStyle name="Currency [0] 15913" xfId="59702" hidden="1" xr:uid="{00000000-0005-0000-0000-00003DA00000}"/>
    <cellStyle name="Currency [0] 15914" xfId="30338" hidden="1" xr:uid="{00000000-0005-0000-0000-00003EA00000}"/>
    <cellStyle name="Currency [0] 15914" xfId="59725" hidden="1" xr:uid="{00000000-0005-0000-0000-00003FA00000}"/>
    <cellStyle name="Currency [0] 15915" xfId="30340" hidden="1" xr:uid="{00000000-0005-0000-0000-000040A00000}"/>
    <cellStyle name="Currency [0] 15915" xfId="59727" hidden="1" xr:uid="{00000000-0005-0000-0000-000041A00000}"/>
    <cellStyle name="Currency [0] 15916" xfId="30196" hidden="1" xr:uid="{00000000-0005-0000-0000-000042A00000}"/>
    <cellStyle name="Currency [0] 15916" xfId="59583" hidden="1" xr:uid="{00000000-0005-0000-0000-000043A00000}"/>
    <cellStyle name="Currency [0] 15917" xfId="30295" hidden="1" xr:uid="{00000000-0005-0000-0000-000044A00000}"/>
    <cellStyle name="Currency [0] 15917" xfId="59682" hidden="1" xr:uid="{00000000-0005-0000-0000-000045A00000}"/>
    <cellStyle name="Currency [0] 15918" xfId="30262" hidden="1" xr:uid="{00000000-0005-0000-0000-000046A00000}"/>
    <cellStyle name="Currency [0] 15918" xfId="59649" hidden="1" xr:uid="{00000000-0005-0000-0000-000047A00000}"/>
    <cellStyle name="Currency [0] 15919" xfId="30280" hidden="1" xr:uid="{00000000-0005-0000-0000-000048A00000}"/>
    <cellStyle name="Currency [0] 15919" xfId="59667" hidden="1" xr:uid="{00000000-0005-0000-0000-000049A00000}"/>
    <cellStyle name="Currency [0] 1592" xfId="4073" hidden="1" xr:uid="{00000000-0005-0000-0000-00004AA00000}"/>
    <cellStyle name="Currency [0] 1592" xfId="33462" hidden="1" xr:uid="{00000000-0005-0000-0000-00004BA00000}"/>
    <cellStyle name="Currency [0] 15920" xfId="30277" hidden="1" xr:uid="{00000000-0005-0000-0000-00004CA00000}"/>
    <cellStyle name="Currency [0] 15920" xfId="59664" hidden="1" xr:uid="{00000000-0005-0000-0000-00004DA00000}"/>
    <cellStyle name="Currency [0] 15921" xfId="30344" hidden="1" xr:uid="{00000000-0005-0000-0000-00004EA00000}"/>
    <cellStyle name="Currency [0] 15921" xfId="59731" hidden="1" xr:uid="{00000000-0005-0000-0000-00004FA00000}"/>
    <cellStyle name="Currency [0] 15922" xfId="30229" hidden="1" xr:uid="{00000000-0005-0000-0000-000050A00000}"/>
    <cellStyle name="Currency [0] 15922" xfId="59616" hidden="1" xr:uid="{00000000-0005-0000-0000-000051A00000}"/>
    <cellStyle name="Currency [0] 15923" xfId="30329" hidden="1" xr:uid="{00000000-0005-0000-0000-000052A00000}"/>
    <cellStyle name="Currency [0] 15923" xfId="59716" hidden="1" xr:uid="{00000000-0005-0000-0000-000053A00000}"/>
    <cellStyle name="Currency [0] 15924" xfId="30351" hidden="1" xr:uid="{00000000-0005-0000-0000-000054A00000}"/>
    <cellStyle name="Currency [0] 15924" xfId="59738" hidden="1" xr:uid="{00000000-0005-0000-0000-000055A00000}"/>
    <cellStyle name="Currency [0] 15925" xfId="30353" hidden="1" xr:uid="{00000000-0005-0000-0000-000056A00000}"/>
    <cellStyle name="Currency [0] 15925" xfId="59740" hidden="1" xr:uid="{00000000-0005-0000-0000-000057A00000}"/>
    <cellStyle name="Currency [0] 15926" xfId="30281" hidden="1" xr:uid="{00000000-0005-0000-0000-000058A00000}"/>
    <cellStyle name="Currency [0] 15926" xfId="59668" hidden="1" xr:uid="{00000000-0005-0000-0000-000059A00000}"/>
    <cellStyle name="Currency [0] 15927" xfId="30313" hidden="1" xr:uid="{00000000-0005-0000-0000-00005AA00000}"/>
    <cellStyle name="Currency [0] 15927" xfId="59700" hidden="1" xr:uid="{00000000-0005-0000-0000-00005BA00000}"/>
    <cellStyle name="Currency [0] 15928" xfId="29656" hidden="1" xr:uid="{00000000-0005-0000-0000-00005CA00000}"/>
    <cellStyle name="Currency [0] 15928" xfId="59043" hidden="1" xr:uid="{00000000-0005-0000-0000-00005DA00000}"/>
    <cellStyle name="Currency [0] 15929" xfId="30299" hidden="1" xr:uid="{00000000-0005-0000-0000-00005EA00000}"/>
    <cellStyle name="Currency [0] 15929" xfId="59686" hidden="1" xr:uid="{00000000-0005-0000-0000-00005FA00000}"/>
    <cellStyle name="Currency [0] 1593" xfId="4058" hidden="1" xr:uid="{00000000-0005-0000-0000-000060A00000}"/>
    <cellStyle name="Currency [0] 1593" xfId="33447" hidden="1" xr:uid="{00000000-0005-0000-0000-000061A00000}"/>
    <cellStyle name="Currency [0] 15930" xfId="30296" hidden="1" xr:uid="{00000000-0005-0000-0000-000062A00000}"/>
    <cellStyle name="Currency [0] 15930" xfId="59683" hidden="1" xr:uid="{00000000-0005-0000-0000-000063A00000}"/>
    <cellStyle name="Currency [0] 15931" xfId="30357" hidden="1" xr:uid="{00000000-0005-0000-0000-000064A00000}"/>
    <cellStyle name="Currency [0] 15931" xfId="59744" hidden="1" xr:uid="{00000000-0005-0000-0000-000065A00000}"/>
    <cellStyle name="Currency [0] 15932" xfId="30192" hidden="1" xr:uid="{00000000-0005-0000-0000-000066A00000}"/>
    <cellStyle name="Currency [0] 15932" xfId="59579" hidden="1" xr:uid="{00000000-0005-0000-0000-000067A00000}"/>
    <cellStyle name="Currency [0] 15933" xfId="30341" hidden="1" xr:uid="{00000000-0005-0000-0000-000068A00000}"/>
    <cellStyle name="Currency [0] 15933" xfId="59728" hidden="1" xr:uid="{00000000-0005-0000-0000-000069A00000}"/>
    <cellStyle name="Currency [0] 15934" xfId="30361" hidden="1" xr:uid="{00000000-0005-0000-0000-00006AA00000}"/>
    <cellStyle name="Currency [0] 15934" xfId="59748" hidden="1" xr:uid="{00000000-0005-0000-0000-00006BA00000}"/>
    <cellStyle name="Currency [0] 15935" xfId="30363" hidden="1" xr:uid="{00000000-0005-0000-0000-00006CA00000}"/>
    <cellStyle name="Currency [0] 15935" xfId="59750" hidden="1" xr:uid="{00000000-0005-0000-0000-00006DA00000}"/>
    <cellStyle name="Currency [0] 15936" xfId="30300" hidden="1" xr:uid="{00000000-0005-0000-0000-00006EA00000}"/>
    <cellStyle name="Currency [0] 15936" xfId="59687" hidden="1" xr:uid="{00000000-0005-0000-0000-00006FA00000}"/>
    <cellStyle name="Currency [0] 15937" xfId="30328" hidden="1" xr:uid="{00000000-0005-0000-0000-000070A00000}"/>
    <cellStyle name="Currency [0] 15937" xfId="59715" hidden="1" xr:uid="{00000000-0005-0000-0000-000071A00000}"/>
    <cellStyle name="Currency [0] 15938" xfId="30288" hidden="1" xr:uid="{00000000-0005-0000-0000-000072A00000}"/>
    <cellStyle name="Currency [0] 15938" xfId="59675" hidden="1" xr:uid="{00000000-0005-0000-0000-000073A00000}"/>
    <cellStyle name="Currency [0] 15939" xfId="30317" hidden="1" xr:uid="{00000000-0005-0000-0000-000074A00000}"/>
    <cellStyle name="Currency [0] 15939" xfId="59704" hidden="1" xr:uid="{00000000-0005-0000-0000-000075A00000}"/>
    <cellStyle name="Currency [0] 1594" xfId="4031" hidden="1" xr:uid="{00000000-0005-0000-0000-000076A00000}"/>
    <cellStyle name="Currency [0] 1594" xfId="33420" hidden="1" xr:uid="{00000000-0005-0000-0000-000077A00000}"/>
    <cellStyle name="Currency [0] 15940" xfId="30314" hidden="1" xr:uid="{00000000-0005-0000-0000-000078A00000}"/>
    <cellStyle name="Currency [0] 15940" xfId="59701" hidden="1" xr:uid="{00000000-0005-0000-0000-000079A00000}"/>
    <cellStyle name="Currency [0] 15941" xfId="30367" hidden="1" xr:uid="{00000000-0005-0000-0000-00007AA00000}"/>
    <cellStyle name="Currency [0] 15941" xfId="59754" hidden="1" xr:uid="{00000000-0005-0000-0000-00007BA00000}"/>
    <cellStyle name="Currency [0] 15942" xfId="30195" hidden="1" xr:uid="{00000000-0005-0000-0000-00007CA00000}"/>
    <cellStyle name="Currency [0] 15942" xfId="59582" hidden="1" xr:uid="{00000000-0005-0000-0000-00007DA00000}"/>
    <cellStyle name="Currency [0] 15943" xfId="30354" hidden="1" xr:uid="{00000000-0005-0000-0000-00007EA00000}"/>
    <cellStyle name="Currency [0] 15943" xfId="59741" hidden="1" xr:uid="{00000000-0005-0000-0000-00007FA00000}"/>
    <cellStyle name="Currency [0] 15944" xfId="30371" hidden="1" xr:uid="{00000000-0005-0000-0000-000080A00000}"/>
    <cellStyle name="Currency [0] 15944" xfId="59758" hidden="1" xr:uid="{00000000-0005-0000-0000-000081A00000}"/>
    <cellStyle name="Currency [0] 15945" xfId="30373" hidden="1" xr:uid="{00000000-0005-0000-0000-000082A00000}"/>
    <cellStyle name="Currency [0] 15945" xfId="59760" hidden="1" xr:uid="{00000000-0005-0000-0000-000083A00000}"/>
    <cellStyle name="Currency [0] 15946" xfId="30254" hidden="1" xr:uid="{00000000-0005-0000-0000-000084A00000}"/>
    <cellStyle name="Currency [0] 15946" xfId="59641" hidden="1" xr:uid="{00000000-0005-0000-0000-000085A00000}"/>
    <cellStyle name="Currency [0] 15947" xfId="30290" hidden="1" xr:uid="{00000000-0005-0000-0000-000086A00000}"/>
    <cellStyle name="Currency [0] 15947" xfId="59677" hidden="1" xr:uid="{00000000-0005-0000-0000-000087A00000}"/>
    <cellStyle name="Currency [0] 15948" xfId="30359" hidden="1" xr:uid="{00000000-0005-0000-0000-000088A00000}"/>
    <cellStyle name="Currency [0] 15948" xfId="59746" hidden="1" xr:uid="{00000000-0005-0000-0000-000089A00000}"/>
    <cellStyle name="Currency [0] 15949" xfId="30347" hidden="1" xr:uid="{00000000-0005-0000-0000-00008AA00000}"/>
    <cellStyle name="Currency [0] 15949" xfId="59734" hidden="1" xr:uid="{00000000-0005-0000-0000-00008BA00000}"/>
    <cellStyle name="Currency [0] 1595" xfId="4095" hidden="1" xr:uid="{00000000-0005-0000-0000-00008CA00000}"/>
    <cellStyle name="Currency [0] 1595" xfId="33484" hidden="1" xr:uid="{00000000-0005-0000-0000-00008DA00000}"/>
    <cellStyle name="Currency [0] 15950" xfId="30364" hidden="1" xr:uid="{00000000-0005-0000-0000-00008EA00000}"/>
    <cellStyle name="Currency [0] 15950" xfId="59751" hidden="1" xr:uid="{00000000-0005-0000-0000-00008FA00000}"/>
    <cellStyle name="Currency [0] 15951" xfId="30375" hidden="1" xr:uid="{00000000-0005-0000-0000-000090A00000}"/>
    <cellStyle name="Currency [0] 15951" xfId="59762" hidden="1" xr:uid="{00000000-0005-0000-0000-000091A00000}"/>
    <cellStyle name="Currency [0] 15952" xfId="30223" hidden="1" xr:uid="{00000000-0005-0000-0000-000092A00000}"/>
    <cellStyle name="Currency [0] 15952" xfId="59610" hidden="1" xr:uid="{00000000-0005-0000-0000-000093A00000}"/>
    <cellStyle name="Currency [0] 15953" xfId="30287" hidden="1" xr:uid="{00000000-0005-0000-0000-000094A00000}"/>
    <cellStyle name="Currency [0] 15953" xfId="59674" hidden="1" xr:uid="{00000000-0005-0000-0000-000095A00000}"/>
    <cellStyle name="Currency [0] 15954" xfId="30379" hidden="1" xr:uid="{00000000-0005-0000-0000-000096A00000}"/>
    <cellStyle name="Currency [0] 15954" xfId="59766" hidden="1" xr:uid="{00000000-0005-0000-0000-000097A00000}"/>
    <cellStyle name="Currency [0] 15955" xfId="30381" hidden="1" xr:uid="{00000000-0005-0000-0000-000098A00000}"/>
    <cellStyle name="Currency [0] 15955" xfId="59768" hidden="1" xr:uid="{00000000-0005-0000-0000-000099A00000}"/>
    <cellStyle name="Currency [0] 15956" xfId="30336" hidden="1" xr:uid="{00000000-0005-0000-0000-00009AA00000}"/>
    <cellStyle name="Currency [0] 15956" xfId="59723" hidden="1" xr:uid="{00000000-0005-0000-0000-00009BA00000}"/>
    <cellStyle name="Currency [0] 15957" xfId="30348" hidden="1" xr:uid="{00000000-0005-0000-0000-00009CA00000}"/>
    <cellStyle name="Currency [0] 15957" xfId="59735" hidden="1" xr:uid="{00000000-0005-0000-0000-00009DA00000}"/>
    <cellStyle name="Currency [0] 15958" xfId="30376" hidden="1" xr:uid="{00000000-0005-0000-0000-00009EA00000}"/>
    <cellStyle name="Currency [0] 15958" xfId="59763" hidden="1" xr:uid="{00000000-0005-0000-0000-00009FA00000}"/>
    <cellStyle name="Currency [0] 15959" xfId="30349" hidden="1" xr:uid="{00000000-0005-0000-0000-0000A0A00000}"/>
    <cellStyle name="Currency [0] 15959" xfId="59736" hidden="1" xr:uid="{00000000-0005-0000-0000-0000A1A00000}"/>
    <cellStyle name="Currency [0] 1596" xfId="4074" hidden="1" xr:uid="{00000000-0005-0000-0000-0000A2A00000}"/>
    <cellStyle name="Currency [0] 1596" xfId="33463" hidden="1" xr:uid="{00000000-0005-0000-0000-0000A3A00000}"/>
    <cellStyle name="Currency [0] 15960" xfId="30382" hidden="1" xr:uid="{00000000-0005-0000-0000-0000A4A00000}"/>
    <cellStyle name="Currency [0] 15960" xfId="59769" hidden="1" xr:uid="{00000000-0005-0000-0000-0000A5A00000}"/>
    <cellStyle name="Currency [0] 15961" xfId="30384" hidden="1" xr:uid="{00000000-0005-0000-0000-0000A6A00000}"/>
    <cellStyle name="Currency [0] 15961" xfId="59771" hidden="1" xr:uid="{00000000-0005-0000-0000-0000A7A00000}"/>
    <cellStyle name="Currency [0] 15962" xfId="30377" hidden="1" xr:uid="{00000000-0005-0000-0000-0000A8A00000}"/>
    <cellStyle name="Currency [0] 15962" xfId="59764" hidden="1" xr:uid="{00000000-0005-0000-0000-0000A9A00000}"/>
    <cellStyle name="Currency [0] 15963" xfId="30323" hidden="1" xr:uid="{00000000-0005-0000-0000-0000AAA00000}"/>
    <cellStyle name="Currency [0] 15963" xfId="59710" hidden="1" xr:uid="{00000000-0005-0000-0000-0000ABA00000}"/>
    <cellStyle name="Currency [0] 15964" xfId="30386" hidden="1" xr:uid="{00000000-0005-0000-0000-0000ACA00000}"/>
    <cellStyle name="Currency [0] 15964" xfId="59773" hidden="1" xr:uid="{00000000-0005-0000-0000-0000ADA00000}"/>
    <cellStyle name="Currency [0] 15965" xfId="30388" hidden="1" xr:uid="{00000000-0005-0000-0000-0000AEA00000}"/>
    <cellStyle name="Currency [0] 15965" xfId="59775" hidden="1" xr:uid="{00000000-0005-0000-0000-0000AFA00000}"/>
    <cellStyle name="Currency [0] 15966" xfId="29750" hidden="1" xr:uid="{00000000-0005-0000-0000-0000B0A00000}"/>
    <cellStyle name="Currency [0] 15966" xfId="59137" hidden="1" xr:uid="{00000000-0005-0000-0000-0000B1A00000}"/>
    <cellStyle name="Currency [0] 15967" xfId="29691" hidden="1" xr:uid="{00000000-0005-0000-0000-0000B2A00000}"/>
    <cellStyle name="Currency [0] 15967" xfId="59078" hidden="1" xr:uid="{00000000-0005-0000-0000-0000B3A00000}"/>
    <cellStyle name="Currency [0] 15968" xfId="30394" hidden="1" xr:uid="{00000000-0005-0000-0000-0000B4A00000}"/>
    <cellStyle name="Currency [0] 15968" xfId="59781" hidden="1" xr:uid="{00000000-0005-0000-0000-0000B5A00000}"/>
    <cellStyle name="Currency [0] 15969" xfId="30400" hidden="1" xr:uid="{00000000-0005-0000-0000-0000B6A00000}"/>
    <cellStyle name="Currency [0] 15969" xfId="59787" hidden="1" xr:uid="{00000000-0005-0000-0000-0000B7A00000}"/>
    <cellStyle name="Currency [0] 1597" xfId="4081" hidden="1" xr:uid="{00000000-0005-0000-0000-0000B8A00000}"/>
    <cellStyle name="Currency [0] 1597" xfId="33470" hidden="1" xr:uid="{00000000-0005-0000-0000-0000B9A00000}"/>
    <cellStyle name="Currency [0] 15970" xfId="30402" hidden="1" xr:uid="{00000000-0005-0000-0000-0000BAA00000}"/>
    <cellStyle name="Currency [0] 15970" xfId="59789" hidden="1" xr:uid="{00000000-0005-0000-0000-0000BBA00000}"/>
    <cellStyle name="Currency [0] 15971" xfId="29681" hidden="1" xr:uid="{00000000-0005-0000-0000-0000BCA00000}"/>
    <cellStyle name="Currency [0] 15971" xfId="59068" hidden="1" xr:uid="{00000000-0005-0000-0000-0000BDA00000}"/>
    <cellStyle name="Currency [0] 15972" xfId="30396" hidden="1" xr:uid="{00000000-0005-0000-0000-0000BEA00000}"/>
    <cellStyle name="Currency [0] 15972" xfId="59783" hidden="1" xr:uid="{00000000-0005-0000-0000-0000BFA00000}"/>
    <cellStyle name="Currency [0] 15973" xfId="30404" hidden="1" xr:uid="{00000000-0005-0000-0000-0000C0A00000}"/>
    <cellStyle name="Currency [0] 15973" xfId="59791" hidden="1" xr:uid="{00000000-0005-0000-0000-0000C1A00000}"/>
    <cellStyle name="Currency [0] 15974" xfId="30406" hidden="1" xr:uid="{00000000-0005-0000-0000-0000C2A00000}"/>
    <cellStyle name="Currency [0] 15974" xfId="59793" hidden="1" xr:uid="{00000000-0005-0000-0000-0000C3A00000}"/>
    <cellStyle name="Currency [0] 15975" xfId="30395" hidden="1" xr:uid="{00000000-0005-0000-0000-0000C4A00000}"/>
    <cellStyle name="Currency [0] 15975" xfId="59782" hidden="1" xr:uid="{00000000-0005-0000-0000-0000C5A00000}"/>
    <cellStyle name="Currency [0] 15976" xfId="29726" hidden="1" xr:uid="{00000000-0005-0000-0000-0000C6A00000}"/>
    <cellStyle name="Currency [0] 15976" xfId="59113" hidden="1" xr:uid="{00000000-0005-0000-0000-0000C7A00000}"/>
    <cellStyle name="Currency [0] 15977" xfId="30417" hidden="1" xr:uid="{00000000-0005-0000-0000-0000C8A00000}"/>
    <cellStyle name="Currency [0] 15977" xfId="59804" hidden="1" xr:uid="{00000000-0005-0000-0000-0000C9A00000}"/>
    <cellStyle name="Currency [0] 15978" xfId="30426" hidden="1" xr:uid="{00000000-0005-0000-0000-0000CAA00000}"/>
    <cellStyle name="Currency [0] 15978" xfId="59813" hidden="1" xr:uid="{00000000-0005-0000-0000-0000CBA00000}"/>
    <cellStyle name="Currency [0] 15979" xfId="30437" hidden="1" xr:uid="{00000000-0005-0000-0000-0000CCA00000}"/>
    <cellStyle name="Currency [0] 15979" xfId="59824" hidden="1" xr:uid="{00000000-0005-0000-0000-0000CDA00000}"/>
    <cellStyle name="Currency [0] 1598" xfId="4096" hidden="1" xr:uid="{00000000-0005-0000-0000-0000CEA00000}"/>
    <cellStyle name="Currency [0] 1598" xfId="33485" hidden="1" xr:uid="{00000000-0005-0000-0000-0000CFA00000}"/>
    <cellStyle name="Currency [0] 15980" xfId="30443" hidden="1" xr:uid="{00000000-0005-0000-0000-0000D0A00000}"/>
    <cellStyle name="Currency [0] 15980" xfId="59830" hidden="1" xr:uid="{00000000-0005-0000-0000-0000D1A00000}"/>
    <cellStyle name="Currency [0] 15981" xfId="30415" hidden="1" xr:uid="{00000000-0005-0000-0000-0000D2A00000}"/>
    <cellStyle name="Currency [0] 15981" xfId="59802" hidden="1" xr:uid="{00000000-0005-0000-0000-0000D3A00000}"/>
    <cellStyle name="Currency [0] 15982" xfId="30433" hidden="1" xr:uid="{00000000-0005-0000-0000-0000D4A00000}"/>
    <cellStyle name="Currency [0] 15982" xfId="59820" hidden="1" xr:uid="{00000000-0005-0000-0000-0000D5A00000}"/>
    <cellStyle name="Currency [0] 15983" xfId="30455" hidden="1" xr:uid="{00000000-0005-0000-0000-0000D6A00000}"/>
    <cellStyle name="Currency [0] 15983" xfId="59842" hidden="1" xr:uid="{00000000-0005-0000-0000-0000D7A00000}"/>
    <cellStyle name="Currency [0] 15984" xfId="30457" hidden="1" xr:uid="{00000000-0005-0000-0000-0000D8A00000}"/>
    <cellStyle name="Currency [0] 15984" xfId="59844" hidden="1" xr:uid="{00000000-0005-0000-0000-0000D9A00000}"/>
    <cellStyle name="Currency [0] 15985" xfId="30391" hidden="1" xr:uid="{00000000-0005-0000-0000-0000DAA00000}"/>
    <cellStyle name="Currency [0] 15985" xfId="59778" hidden="1" xr:uid="{00000000-0005-0000-0000-0000DBA00000}"/>
    <cellStyle name="Currency [0] 15986" xfId="29680" hidden="1" xr:uid="{00000000-0005-0000-0000-0000DCA00000}"/>
    <cellStyle name="Currency [0] 15986" xfId="59067" hidden="1" xr:uid="{00000000-0005-0000-0000-0000DDA00000}"/>
    <cellStyle name="Currency [0] 15987" xfId="30429" hidden="1" xr:uid="{00000000-0005-0000-0000-0000DEA00000}"/>
    <cellStyle name="Currency [0] 15987" xfId="59816" hidden="1" xr:uid="{00000000-0005-0000-0000-0000DFA00000}"/>
    <cellStyle name="Currency [0] 15988" xfId="29659" hidden="1" xr:uid="{00000000-0005-0000-0000-0000E0A00000}"/>
    <cellStyle name="Currency [0] 15988" xfId="59046" hidden="1" xr:uid="{00000000-0005-0000-0000-0000E1A00000}"/>
    <cellStyle name="Currency [0] 15989" xfId="30418" hidden="1" xr:uid="{00000000-0005-0000-0000-0000E2A00000}"/>
    <cellStyle name="Currency [0] 15989" xfId="59805" hidden="1" xr:uid="{00000000-0005-0000-0000-0000E3A00000}"/>
    <cellStyle name="Currency [0] 1599" xfId="4097" hidden="1" xr:uid="{00000000-0005-0000-0000-0000E4A00000}"/>
    <cellStyle name="Currency [0] 1599" xfId="33486" hidden="1" xr:uid="{00000000-0005-0000-0000-0000E5A00000}"/>
    <cellStyle name="Currency [0] 15990" xfId="30462" hidden="1" xr:uid="{00000000-0005-0000-0000-0000E6A00000}"/>
    <cellStyle name="Currency [0] 15990" xfId="59849" hidden="1" xr:uid="{00000000-0005-0000-0000-0000E7A00000}"/>
    <cellStyle name="Currency [0] 15991" xfId="30430" hidden="1" xr:uid="{00000000-0005-0000-0000-0000E8A00000}"/>
    <cellStyle name="Currency [0] 15991" xfId="59817" hidden="1" xr:uid="{00000000-0005-0000-0000-0000E9A00000}"/>
    <cellStyle name="Currency [0] 15992" xfId="30438" hidden="1" xr:uid="{00000000-0005-0000-0000-0000EAA00000}"/>
    <cellStyle name="Currency [0] 15992" xfId="59825" hidden="1" xr:uid="{00000000-0005-0000-0000-0000EBA00000}"/>
    <cellStyle name="Currency [0] 15993" xfId="30474" hidden="1" xr:uid="{00000000-0005-0000-0000-0000ECA00000}"/>
    <cellStyle name="Currency [0] 15993" xfId="59861" hidden="1" xr:uid="{00000000-0005-0000-0000-0000EDA00000}"/>
    <cellStyle name="Currency [0] 15994" xfId="30476" hidden="1" xr:uid="{00000000-0005-0000-0000-0000EEA00000}"/>
    <cellStyle name="Currency [0] 15994" xfId="59863" hidden="1" xr:uid="{00000000-0005-0000-0000-0000EFA00000}"/>
    <cellStyle name="Currency [0] 15995" xfId="30432" hidden="1" xr:uid="{00000000-0005-0000-0000-0000F0A00000}"/>
    <cellStyle name="Currency [0] 15995" xfId="59819" hidden="1" xr:uid="{00000000-0005-0000-0000-0000F1A00000}"/>
    <cellStyle name="Currency [0] 15996" xfId="30445" hidden="1" xr:uid="{00000000-0005-0000-0000-0000F2A00000}"/>
    <cellStyle name="Currency [0] 15996" xfId="59832" hidden="1" xr:uid="{00000000-0005-0000-0000-0000F3A00000}"/>
    <cellStyle name="Currency [0] 15997" xfId="30450" hidden="1" xr:uid="{00000000-0005-0000-0000-0000F4A00000}"/>
    <cellStyle name="Currency [0] 15997" xfId="59837" hidden="1" xr:uid="{00000000-0005-0000-0000-0000F5A00000}"/>
    <cellStyle name="Currency [0] 15998" xfId="30444" hidden="1" xr:uid="{00000000-0005-0000-0000-0000F6A00000}"/>
    <cellStyle name="Currency [0] 15998" xfId="59831" hidden="1" xr:uid="{00000000-0005-0000-0000-0000F7A00000}"/>
    <cellStyle name="Currency [0] 15999" xfId="30492" hidden="1" xr:uid="{00000000-0005-0000-0000-0000F8A00000}"/>
    <cellStyle name="Currency [0] 15999" xfId="59879" hidden="1" xr:uid="{00000000-0005-0000-0000-0000F9A00000}"/>
    <cellStyle name="Currency [0] 16" xfId="61289" hidden="1" xr:uid="{00000000-0005-0000-0000-000019A10000}"/>
    <cellStyle name="Currency [0] 16" xfId="589" hidden="1" xr:uid="{00000000-0005-0000-0000-000000A10000}"/>
    <cellStyle name="Currency [0] 16" xfId="31816" hidden="1" xr:uid="{00000000-0005-0000-0000-000017A10000}"/>
    <cellStyle name="Currency [0] 16" xfId="2427" hidden="1" xr:uid="{00000000-0005-0000-0000-000016A10000}"/>
    <cellStyle name="Currency [0] 16" xfId="241" hidden="1" xr:uid="{00000000-0005-0000-0000-0000FCA00000}"/>
    <cellStyle name="Currency [0] 16" xfId="1597" hidden="1" xr:uid="{00000000-0005-0000-0000-00000CA10000}"/>
    <cellStyle name="Currency [0] 16" xfId="61207" hidden="1" xr:uid="{00000000-0005-0000-0000-000018A10000}"/>
    <cellStyle name="Currency [0] 16" xfId="1166" hidden="1" xr:uid="{00000000-0005-0000-0000-000006A10000}"/>
    <cellStyle name="Currency [0] 16" xfId="303" hidden="1" xr:uid="{00000000-0005-0000-0000-0000FBA00000}"/>
    <cellStyle name="Currency [0] 16" xfId="1659" hidden="1" xr:uid="{00000000-0005-0000-0000-00000BA10000}"/>
    <cellStyle name="Currency [0] 16" xfId="1494" hidden="1" xr:uid="{00000000-0005-0000-0000-00000AA10000}"/>
    <cellStyle name="Currency [0] 16" xfId="989" hidden="1" xr:uid="{00000000-0005-0000-0000-000003A10000}"/>
    <cellStyle name="Currency [0] 16" xfId="651" hidden="1" xr:uid="{00000000-0005-0000-0000-0000FFA00000}"/>
    <cellStyle name="Currency [0] 16" xfId="1433" hidden="1" xr:uid="{00000000-0005-0000-0000-00000DA10000}"/>
    <cellStyle name="Currency [0] 16" xfId="2256" hidden="1" xr:uid="{00000000-0005-0000-0000-000014A10000}"/>
    <cellStyle name="Currency [0] 16" xfId="2092" hidden="1" xr:uid="{00000000-0005-0000-0000-000015A10000}"/>
    <cellStyle name="Currency [0] 16" xfId="1331" hidden="1" xr:uid="{00000000-0005-0000-0000-000007A10000}"/>
    <cellStyle name="Currency [0] 16" xfId="425" hidden="1" xr:uid="{00000000-0005-0000-0000-000001A10000}"/>
    <cellStyle name="Currency [0] 16" xfId="763" hidden="1" xr:uid="{00000000-0005-0000-0000-000005A10000}"/>
    <cellStyle name="Currency [0] 16" xfId="927" hidden="1" xr:uid="{00000000-0005-0000-0000-000004A10000}"/>
    <cellStyle name="Currency [0] 16" xfId="61373" hidden="1" xr:uid="{00000000-0005-0000-0000-00001AA10000}"/>
    <cellStyle name="Currency [0] 16" xfId="61455" hidden="1" xr:uid="{00000000-0005-0000-0000-00001BA10000}"/>
    <cellStyle name="Currency [0] 16" xfId="63087" hidden="1" xr:uid="{00000000-0005-0000-0000-00002FA10000}"/>
    <cellStyle name="Currency [0] 16" xfId="62595" hidden="1" xr:uid="{00000000-0005-0000-0000-000029A10000}"/>
    <cellStyle name="Currency [0] 16" xfId="62925" hidden="1" xr:uid="{00000000-0005-0000-0000-00002DA10000}"/>
    <cellStyle name="Currency [0] 16" xfId="62843" hidden="1" xr:uid="{00000000-0005-0000-0000-00002CA10000}"/>
    <cellStyle name="Currency [0] 16" xfId="61864" hidden="1" xr:uid="{00000000-0005-0000-0000-000020A10000}"/>
    <cellStyle name="Currency [0] 16" xfId="61946" hidden="1" xr:uid="{00000000-0005-0000-0000-000021A10000}"/>
    <cellStyle name="Currency [0] 16" xfId="138" hidden="1" xr:uid="{00000000-0005-0000-0000-0000FAA00000}"/>
    <cellStyle name="Currency [0] 16" xfId="824" hidden="1" xr:uid="{00000000-0005-0000-0000-000002A10000}"/>
    <cellStyle name="Currency [0] 16" xfId="486" hidden="1" xr:uid="{00000000-0005-0000-0000-0000FEA00000}"/>
    <cellStyle name="Currency [0] 16" xfId="77" hidden="1" xr:uid="{00000000-0005-0000-0000-0000FDA00000}"/>
    <cellStyle name="Currency [0] 16" xfId="1269" hidden="1" xr:uid="{00000000-0005-0000-0000-000008A10000}"/>
    <cellStyle name="Currency [0] 16" xfId="1105" hidden="1" xr:uid="{00000000-0005-0000-0000-000009A10000}"/>
    <cellStyle name="Currency [0] 16" xfId="62030" hidden="1" xr:uid="{00000000-0005-0000-0000-000022A10000}"/>
    <cellStyle name="Currency [0] 16" xfId="62679" hidden="1" xr:uid="{00000000-0005-0000-0000-00002AA10000}"/>
    <cellStyle name="Currency [0] 16" xfId="62356" hidden="1" xr:uid="{00000000-0005-0000-0000-000026A10000}"/>
    <cellStyle name="Currency [0] 16" xfId="62276" hidden="1" xr:uid="{00000000-0005-0000-0000-000025A10000}"/>
    <cellStyle name="Currency [0] 16" xfId="1822" hidden="1" xr:uid="{00000000-0005-0000-0000-00000EA10000}"/>
    <cellStyle name="Currency [0] 16" xfId="1987" hidden="1" xr:uid="{00000000-0005-0000-0000-00000FA10000}"/>
    <cellStyle name="Currency [0] 16" xfId="61782" hidden="1" xr:uid="{00000000-0005-0000-0000-00001FA10000}"/>
    <cellStyle name="Currency [0] 16" xfId="62513" hidden="1" xr:uid="{00000000-0005-0000-0000-000028A10000}"/>
    <cellStyle name="Currency [0] 16" xfId="61620" hidden="1" xr:uid="{00000000-0005-0000-0000-00001DA10000}"/>
    <cellStyle name="Currency [0] 16" xfId="61538" hidden="1" xr:uid="{00000000-0005-0000-0000-00001CA10000}"/>
    <cellStyle name="Currency [0] 16" xfId="62194" hidden="1" xr:uid="{00000000-0005-0000-0000-000024A10000}"/>
    <cellStyle name="Currency [0] 16" xfId="2153" hidden="1" xr:uid="{00000000-0005-0000-0000-000012A10000}"/>
    <cellStyle name="Currency [0] 16" xfId="61700" hidden="1" xr:uid="{00000000-0005-0000-0000-00001EA10000}"/>
    <cellStyle name="Currency [0] 16" xfId="63005" hidden="1" xr:uid="{00000000-0005-0000-0000-00002EA10000}"/>
    <cellStyle name="Currency [0] 16" xfId="62112" hidden="1" xr:uid="{00000000-0005-0000-0000-000023A10000}"/>
    <cellStyle name="Currency [0] 16" xfId="1761" hidden="1" xr:uid="{00000000-0005-0000-0000-000011A10000}"/>
    <cellStyle name="Currency [0] 16" xfId="1925" hidden="1" xr:uid="{00000000-0005-0000-0000-000010A10000}"/>
    <cellStyle name="Currency [0] 16" xfId="62761" hidden="1" xr:uid="{00000000-0005-0000-0000-00002BA10000}"/>
    <cellStyle name="Currency [0] 16" xfId="62438" hidden="1" xr:uid="{00000000-0005-0000-0000-000027A10000}"/>
    <cellStyle name="Currency [0] 16" xfId="2317" hidden="1" xr:uid="{00000000-0005-0000-0000-000013A10000}"/>
    <cellStyle name="Currency [0] 160" xfId="2556" hidden="1" xr:uid="{00000000-0005-0000-0000-000030A10000}"/>
    <cellStyle name="Currency [0] 160" xfId="31945" hidden="1" xr:uid="{00000000-0005-0000-0000-000031A10000}"/>
    <cellStyle name="Currency [0] 1600" xfId="4072" hidden="1" xr:uid="{00000000-0005-0000-0000-000032A10000}"/>
    <cellStyle name="Currency [0] 1600" xfId="33461" hidden="1" xr:uid="{00000000-0005-0000-0000-000033A10000}"/>
    <cellStyle name="Currency [0] 16000" xfId="30500" hidden="1" xr:uid="{00000000-0005-0000-0000-000034A10000}"/>
    <cellStyle name="Currency [0] 16000" xfId="59887" hidden="1" xr:uid="{00000000-0005-0000-0000-000035A10000}"/>
    <cellStyle name="Currency [0] 16001" xfId="30428" hidden="1" xr:uid="{00000000-0005-0000-0000-000036A10000}"/>
    <cellStyle name="Currency [0] 16001" xfId="59815" hidden="1" xr:uid="{00000000-0005-0000-0000-000037A10000}"/>
    <cellStyle name="Currency [0] 16002" xfId="30486" hidden="1" xr:uid="{00000000-0005-0000-0000-000038A10000}"/>
    <cellStyle name="Currency [0] 16002" xfId="59873" hidden="1" xr:uid="{00000000-0005-0000-0000-000039A10000}"/>
    <cellStyle name="Currency [0] 16003" xfId="30509" hidden="1" xr:uid="{00000000-0005-0000-0000-00003AA10000}"/>
    <cellStyle name="Currency [0] 16003" xfId="59896" hidden="1" xr:uid="{00000000-0005-0000-0000-00003BA10000}"/>
    <cellStyle name="Currency [0] 16004" xfId="30511" hidden="1" xr:uid="{00000000-0005-0000-0000-00003CA10000}"/>
    <cellStyle name="Currency [0] 16004" xfId="59898" hidden="1" xr:uid="{00000000-0005-0000-0000-00003DA10000}"/>
    <cellStyle name="Currency [0] 16005" xfId="30411" hidden="1" xr:uid="{00000000-0005-0000-0000-00003EA10000}"/>
    <cellStyle name="Currency [0] 16005" xfId="59798" hidden="1" xr:uid="{00000000-0005-0000-0000-00003FA10000}"/>
    <cellStyle name="Currency [0] 16006" xfId="30421" hidden="1" xr:uid="{00000000-0005-0000-0000-000040A10000}"/>
    <cellStyle name="Currency [0] 16006" xfId="59808" hidden="1" xr:uid="{00000000-0005-0000-0000-000041A10000}"/>
    <cellStyle name="Currency [0] 16007" xfId="30483" hidden="1" xr:uid="{00000000-0005-0000-0000-000042A10000}"/>
    <cellStyle name="Currency [0] 16007" xfId="59870" hidden="1" xr:uid="{00000000-0005-0000-0000-000043A10000}"/>
    <cellStyle name="Currency [0] 16008" xfId="30448" hidden="1" xr:uid="{00000000-0005-0000-0000-000044A10000}"/>
    <cellStyle name="Currency [0] 16008" xfId="59835" hidden="1" xr:uid="{00000000-0005-0000-0000-000045A10000}"/>
    <cellStyle name="Currency [0] 16009" xfId="30398" hidden="1" xr:uid="{00000000-0005-0000-0000-000046A10000}"/>
    <cellStyle name="Currency [0] 16009" xfId="59785" hidden="1" xr:uid="{00000000-0005-0000-0000-000047A10000}"/>
    <cellStyle name="Currency [0] 1601" xfId="4071" hidden="1" xr:uid="{00000000-0005-0000-0000-000048A10000}"/>
    <cellStyle name="Currency [0] 1601" xfId="33460" hidden="1" xr:uid="{00000000-0005-0000-0000-000049A10000}"/>
    <cellStyle name="Currency [0] 16010" xfId="30519" hidden="1" xr:uid="{00000000-0005-0000-0000-00004AA10000}"/>
    <cellStyle name="Currency [0] 16010" xfId="59906" hidden="1" xr:uid="{00000000-0005-0000-0000-00004BA10000}"/>
    <cellStyle name="Currency [0] 16011" xfId="30484" hidden="1" xr:uid="{00000000-0005-0000-0000-00004CA10000}"/>
    <cellStyle name="Currency [0] 16011" xfId="59871" hidden="1" xr:uid="{00000000-0005-0000-0000-00004DA10000}"/>
    <cellStyle name="Currency [0] 16012" xfId="30495" hidden="1" xr:uid="{00000000-0005-0000-0000-00004EA10000}"/>
    <cellStyle name="Currency [0] 16012" xfId="59882" hidden="1" xr:uid="{00000000-0005-0000-0000-00004FA10000}"/>
    <cellStyle name="Currency [0] 16013" xfId="30527" hidden="1" xr:uid="{00000000-0005-0000-0000-000050A10000}"/>
    <cellStyle name="Currency [0] 16013" xfId="59914" hidden="1" xr:uid="{00000000-0005-0000-0000-000051A10000}"/>
    <cellStyle name="Currency [0] 16014" xfId="30529" hidden="1" xr:uid="{00000000-0005-0000-0000-000052A10000}"/>
    <cellStyle name="Currency [0] 16014" xfId="59916" hidden="1" xr:uid="{00000000-0005-0000-0000-000053A10000}"/>
    <cellStyle name="Currency [0] 16015" xfId="30481" hidden="1" xr:uid="{00000000-0005-0000-0000-000054A10000}"/>
    <cellStyle name="Currency [0] 16015" xfId="59868" hidden="1" xr:uid="{00000000-0005-0000-0000-000055A10000}"/>
    <cellStyle name="Currency [0] 16016" xfId="30480" hidden="1" xr:uid="{00000000-0005-0000-0000-000056A10000}"/>
    <cellStyle name="Currency [0] 16016" xfId="59867" hidden="1" xr:uid="{00000000-0005-0000-0000-000057A10000}"/>
    <cellStyle name="Currency [0] 16017" xfId="30470" hidden="1" xr:uid="{00000000-0005-0000-0000-000058A10000}"/>
    <cellStyle name="Currency [0] 16017" xfId="59857" hidden="1" xr:uid="{00000000-0005-0000-0000-000059A10000}"/>
    <cellStyle name="Currency [0] 16018" xfId="30466" hidden="1" xr:uid="{00000000-0005-0000-0000-00005AA10000}"/>
    <cellStyle name="Currency [0] 16018" xfId="59853" hidden="1" xr:uid="{00000000-0005-0000-0000-00005BA10000}"/>
    <cellStyle name="Currency [0] 16019" xfId="30468" hidden="1" xr:uid="{00000000-0005-0000-0000-00005CA10000}"/>
    <cellStyle name="Currency [0] 16019" xfId="59855" hidden="1" xr:uid="{00000000-0005-0000-0000-00005DA10000}"/>
    <cellStyle name="Currency [0] 1602" xfId="4066" hidden="1" xr:uid="{00000000-0005-0000-0000-00005EA10000}"/>
    <cellStyle name="Currency [0] 1602" xfId="33455" hidden="1" xr:uid="{00000000-0005-0000-0000-00005FA10000}"/>
    <cellStyle name="Currency [0] 16020" xfId="30536" hidden="1" xr:uid="{00000000-0005-0000-0000-000060A10000}"/>
    <cellStyle name="Currency [0] 16020" xfId="59923" hidden="1" xr:uid="{00000000-0005-0000-0000-000061A10000}"/>
    <cellStyle name="Currency [0] 16021" xfId="29695" hidden="1" xr:uid="{00000000-0005-0000-0000-000062A10000}"/>
    <cellStyle name="Currency [0] 16021" xfId="59082" hidden="1" xr:uid="{00000000-0005-0000-0000-000063A10000}"/>
    <cellStyle name="Currency [0] 16022" xfId="30514" hidden="1" xr:uid="{00000000-0005-0000-0000-000064A10000}"/>
    <cellStyle name="Currency [0] 16022" xfId="59901" hidden="1" xr:uid="{00000000-0005-0000-0000-000065A10000}"/>
    <cellStyle name="Currency [0] 16023" xfId="30542" hidden="1" xr:uid="{00000000-0005-0000-0000-000066A10000}"/>
    <cellStyle name="Currency [0] 16023" xfId="59929" hidden="1" xr:uid="{00000000-0005-0000-0000-000067A10000}"/>
    <cellStyle name="Currency [0] 16024" xfId="30544" hidden="1" xr:uid="{00000000-0005-0000-0000-000068A10000}"/>
    <cellStyle name="Currency [0] 16024" xfId="59931" hidden="1" xr:uid="{00000000-0005-0000-0000-000069A10000}"/>
    <cellStyle name="Currency [0] 16025" xfId="30419" hidden="1" xr:uid="{00000000-0005-0000-0000-00006AA10000}"/>
    <cellStyle name="Currency [0] 16025" xfId="59806" hidden="1" xr:uid="{00000000-0005-0000-0000-00006BA10000}"/>
    <cellStyle name="Currency [0] 16026" xfId="30493" hidden="1" xr:uid="{00000000-0005-0000-0000-00006CA10000}"/>
    <cellStyle name="Currency [0] 16026" xfId="59880" hidden="1" xr:uid="{00000000-0005-0000-0000-00006DA10000}"/>
    <cellStyle name="Currency [0] 16027" xfId="30449" hidden="1" xr:uid="{00000000-0005-0000-0000-00006EA10000}"/>
    <cellStyle name="Currency [0] 16027" xfId="59836" hidden="1" xr:uid="{00000000-0005-0000-0000-00006FA10000}"/>
    <cellStyle name="Currency [0] 16028" xfId="30485" hidden="1" xr:uid="{00000000-0005-0000-0000-000070A10000}"/>
    <cellStyle name="Currency [0] 16028" xfId="59872" hidden="1" xr:uid="{00000000-0005-0000-0000-000071A10000}"/>
    <cellStyle name="Currency [0] 16029" xfId="30489" hidden="1" xr:uid="{00000000-0005-0000-0000-000072A10000}"/>
    <cellStyle name="Currency [0] 16029" xfId="59876" hidden="1" xr:uid="{00000000-0005-0000-0000-000073A10000}"/>
    <cellStyle name="Currency [0] 1603" xfId="4064" hidden="1" xr:uid="{00000000-0005-0000-0000-000074A10000}"/>
    <cellStyle name="Currency [0] 1603" xfId="33453" hidden="1" xr:uid="{00000000-0005-0000-0000-000075A10000}"/>
    <cellStyle name="Currency [0] 16030" xfId="30550" hidden="1" xr:uid="{00000000-0005-0000-0000-000076A10000}"/>
    <cellStyle name="Currency [0] 16030" xfId="59937" hidden="1" xr:uid="{00000000-0005-0000-0000-000077A10000}"/>
    <cellStyle name="Currency [0] 16031" xfId="29708" hidden="1" xr:uid="{00000000-0005-0000-0000-000078A10000}"/>
    <cellStyle name="Currency [0] 16031" xfId="59095" hidden="1" xr:uid="{00000000-0005-0000-0000-000079A10000}"/>
    <cellStyle name="Currency [0] 16032" xfId="30532" hidden="1" xr:uid="{00000000-0005-0000-0000-00007AA10000}"/>
    <cellStyle name="Currency [0] 16032" xfId="59919" hidden="1" xr:uid="{00000000-0005-0000-0000-00007BA10000}"/>
    <cellStyle name="Currency [0] 16033" xfId="30555" hidden="1" xr:uid="{00000000-0005-0000-0000-00007CA10000}"/>
    <cellStyle name="Currency [0] 16033" xfId="59942" hidden="1" xr:uid="{00000000-0005-0000-0000-00007DA10000}"/>
    <cellStyle name="Currency [0] 16034" xfId="30557" hidden="1" xr:uid="{00000000-0005-0000-0000-00007EA10000}"/>
    <cellStyle name="Currency [0] 16034" xfId="59944" hidden="1" xr:uid="{00000000-0005-0000-0000-00007FA10000}"/>
    <cellStyle name="Currency [0] 16035" xfId="30413" hidden="1" xr:uid="{00000000-0005-0000-0000-000080A10000}"/>
    <cellStyle name="Currency [0] 16035" xfId="59800" hidden="1" xr:uid="{00000000-0005-0000-0000-000081A10000}"/>
    <cellStyle name="Currency [0] 16036" xfId="30512" hidden="1" xr:uid="{00000000-0005-0000-0000-000082A10000}"/>
    <cellStyle name="Currency [0] 16036" xfId="59899" hidden="1" xr:uid="{00000000-0005-0000-0000-000083A10000}"/>
    <cellStyle name="Currency [0] 16037" xfId="30479" hidden="1" xr:uid="{00000000-0005-0000-0000-000084A10000}"/>
    <cellStyle name="Currency [0] 16037" xfId="59866" hidden="1" xr:uid="{00000000-0005-0000-0000-000085A10000}"/>
    <cellStyle name="Currency [0] 16038" xfId="30497" hidden="1" xr:uid="{00000000-0005-0000-0000-000086A10000}"/>
    <cellStyle name="Currency [0] 16038" xfId="59884" hidden="1" xr:uid="{00000000-0005-0000-0000-000087A10000}"/>
    <cellStyle name="Currency [0] 16039" xfId="30494" hidden="1" xr:uid="{00000000-0005-0000-0000-000088A10000}"/>
    <cellStyle name="Currency [0] 16039" xfId="59881" hidden="1" xr:uid="{00000000-0005-0000-0000-000089A10000}"/>
    <cellStyle name="Currency [0] 1604" xfId="4065" hidden="1" xr:uid="{00000000-0005-0000-0000-00008AA10000}"/>
    <cellStyle name="Currency [0] 1604" xfId="33454" hidden="1" xr:uid="{00000000-0005-0000-0000-00008BA10000}"/>
    <cellStyle name="Currency [0] 16040" xfId="30561" hidden="1" xr:uid="{00000000-0005-0000-0000-00008CA10000}"/>
    <cellStyle name="Currency [0] 16040" xfId="59948" hidden="1" xr:uid="{00000000-0005-0000-0000-00008DA10000}"/>
    <cellStyle name="Currency [0] 16041" xfId="30446" hidden="1" xr:uid="{00000000-0005-0000-0000-00008EA10000}"/>
    <cellStyle name="Currency [0] 16041" xfId="59833" hidden="1" xr:uid="{00000000-0005-0000-0000-00008FA10000}"/>
    <cellStyle name="Currency [0] 16042" xfId="30546" hidden="1" xr:uid="{00000000-0005-0000-0000-000090A10000}"/>
    <cellStyle name="Currency [0] 16042" xfId="59933" hidden="1" xr:uid="{00000000-0005-0000-0000-000091A10000}"/>
    <cellStyle name="Currency [0] 16043" xfId="30568" hidden="1" xr:uid="{00000000-0005-0000-0000-000092A10000}"/>
    <cellStyle name="Currency [0] 16043" xfId="59955" hidden="1" xr:uid="{00000000-0005-0000-0000-000093A10000}"/>
    <cellStyle name="Currency [0] 16044" xfId="30570" hidden="1" xr:uid="{00000000-0005-0000-0000-000094A10000}"/>
    <cellStyle name="Currency [0] 16044" xfId="59957" hidden="1" xr:uid="{00000000-0005-0000-0000-000095A10000}"/>
    <cellStyle name="Currency [0] 16045" xfId="30498" hidden="1" xr:uid="{00000000-0005-0000-0000-000096A10000}"/>
    <cellStyle name="Currency [0] 16045" xfId="59885" hidden="1" xr:uid="{00000000-0005-0000-0000-000097A10000}"/>
    <cellStyle name="Currency [0] 16046" xfId="30530" hidden="1" xr:uid="{00000000-0005-0000-0000-000098A10000}"/>
    <cellStyle name="Currency [0] 16046" xfId="59917" hidden="1" xr:uid="{00000000-0005-0000-0000-000099A10000}"/>
    <cellStyle name="Currency [0] 16047" xfId="29660" hidden="1" xr:uid="{00000000-0005-0000-0000-00009AA10000}"/>
    <cellStyle name="Currency [0] 16047" xfId="59047" hidden="1" xr:uid="{00000000-0005-0000-0000-00009BA10000}"/>
    <cellStyle name="Currency [0] 16048" xfId="30516" hidden="1" xr:uid="{00000000-0005-0000-0000-00009CA10000}"/>
    <cellStyle name="Currency [0] 16048" xfId="59903" hidden="1" xr:uid="{00000000-0005-0000-0000-00009DA10000}"/>
    <cellStyle name="Currency [0] 16049" xfId="30513" hidden="1" xr:uid="{00000000-0005-0000-0000-00009EA10000}"/>
    <cellStyle name="Currency [0] 16049" xfId="59900" hidden="1" xr:uid="{00000000-0005-0000-0000-00009FA10000}"/>
    <cellStyle name="Currency [0] 1605" xfId="4102" hidden="1" xr:uid="{00000000-0005-0000-0000-0000A0A10000}"/>
    <cellStyle name="Currency [0] 1605" xfId="33491" hidden="1" xr:uid="{00000000-0005-0000-0000-0000A1A10000}"/>
    <cellStyle name="Currency [0] 16050" xfId="30574" hidden="1" xr:uid="{00000000-0005-0000-0000-0000A2A10000}"/>
    <cellStyle name="Currency [0] 16050" xfId="59961" hidden="1" xr:uid="{00000000-0005-0000-0000-0000A3A10000}"/>
    <cellStyle name="Currency [0] 16051" xfId="30409" hidden="1" xr:uid="{00000000-0005-0000-0000-0000A4A10000}"/>
    <cellStyle name="Currency [0] 16051" xfId="59796" hidden="1" xr:uid="{00000000-0005-0000-0000-0000A5A10000}"/>
    <cellStyle name="Currency [0] 16052" xfId="30558" hidden="1" xr:uid="{00000000-0005-0000-0000-0000A6A10000}"/>
    <cellStyle name="Currency [0] 16052" xfId="59945" hidden="1" xr:uid="{00000000-0005-0000-0000-0000A7A10000}"/>
    <cellStyle name="Currency [0] 16053" xfId="30578" hidden="1" xr:uid="{00000000-0005-0000-0000-0000A8A10000}"/>
    <cellStyle name="Currency [0] 16053" xfId="59965" hidden="1" xr:uid="{00000000-0005-0000-0000-0000A9A10000}"/>
    <cellStyle name="Currency [0] 16054" xfId="30580" hidden="1" xr:uid="{00000000-0005-0000-0000-0000AAA10000}"/>
    <cellStyle name="Currency [0] 16054" xfId="59967" hidden="1" xr:uid="{00000000-0005-0000-0000-0000ABA10000}"/>
    <cellStyle name="Currency [0] 16055" xfId="30517" hidden="1" xr:uid="{00000000-0005-0000-0000-0000ACA10000}"/>
    <cellStyle name="Currency [0] 16055" xfId="59904" hidden="1" xr:uid="{00000000-0005-0000-0000-0000ADA10000}"/>
    <cellStyle name="Currency [0] 16056" xfId="30545" hidden="1" xr:uid="{00000000-0005-0000-0000-0000AEA10000}"/>
    <cellStyle name="Currency [0] 16056" xfId="59932" hidden="1" xr:uid="{00000000-0005-0000-0000-0000AFA10000}"/>
    <cellStyle name="Currency [0] 16057" xfId="30505" hidden="1" xr:uid="{00000000-0005-0000-0000-0000B0A10000}"/>
    <cellStyle name="Currency [0] 16057" xfId="59892" hidden="1" xr:uid="{00000000-0005-0000-0000-0000B1A10000}"/>
    <cellStyle name="Currency [0] 16058" xfId="30534" hidden="1" xr:uid="{00000000-0005-0000-0000-0000B2A10000}"/>
    <cellStyle name="Currency [0] 16058" xfId="59921" hidden="1" xr:uid="{00000000-0005-0000-0000-0000B3A10000}"/>
    <cellStyle name="Currency [0] 16059" xfId="30531" hidden="1" xr:uid="{00000000-0005-0000-0000-0000B4A10000}"/>
    <cellStyle name="Currency [0] 16059" xfId="59918" hidden="1" xr:uid="{00000000-0005-0000-0000-0000B5A10000}"/>
    <cellStyle name="Currency [0] 1606" xfId="3788" hidden="1" xr:uid="{00000000-0005-0000-0000-0000B6A10000}"/>
    <cellStyle name="Currency [0] 1606" xfId="33177" hidden="1" xr:uid="{00000000-0005-0000-0000-0000B7A10000}"/>
    <cellStyle name="Currency [0] 16060" xfId="30584" hidden="1" xr:uid="{00000000-0005-0000-0000-0000B8A10000}"/>
    <cellStyle name="Currency [0] 16060" xfId="59971" hidden="1" xr:uid="{00000000-0005-0000-0000-0000B9A10000}"/>
    <cellStyle name="Currency [0] 16061" xfId="30412" hidden="1" xr:uid="{00000000-0005-0000-0000-0000BAA10000}"/>
    <cellStyle name="Currency [0] 16061" xfId="59799" hidden="1" xr:uid="{00000000-0005-0000-0000-0000BBA10000}"/>
    <cellStyle name="Currency [0] 16062" xfId="30571" hidden="1" xr:uid="{00000000-0005-0000-0000-0000BCA10000}"/>
    <cellStyle name="Currency [0] 16062" xfId="59958" hidden="1" xr:uid="{00000000-0005-0000-0000-0000BDA10000}"/>
    <cellStyle name="Currency [0] 16063" xfId="30588" hidden="1" xr:uid="{00000000-0005-0000-0000-0000BEA10000}"/>
    <cellStyle name="Currency [0] 16063" xfId="59975" hidden="1" xr:uid="{00000000-0005-0000-0000-0000BFA10000}"/>
    <cellStyle name="Currency [0] 16064" xfId="30590" hidden="1" xr:uid="{00000000-0005-0000-0000-0000C0A10000}"/>
    <cellStyle name="Currency [0] 16064" xfId="59977" hidden="1" xr:uid="{00000000-0005-0000-0000-0000C1A10000}"/>
    <cellStyle name="Currency [0] 16065" xfId="30471" hidden="1" xr:uid="{00000000-0005-0000-0000-0000C2A10000}"/>
    <cellStyle name="Currency [0] 16065" xfId="59858" hidden="1" xr:uid="{00000000-0005-0000-0000-0000C3A10000}"/>
    <cellStyle name="Currency [0] 16066" xfId="30507" hidden="1" xr:uid="{00000000-0005-0000-0000-0000C4A10000}"/>
    <cellStyle name="Currency [0] 16066" xfId="59894" hidden="1" xr:uid="{00000000-0005-0000-0000-0000C5A10000}"/>
    <cellStyle name="Currency [0] 16067" xfId="30576" hidden="1" xr:uid="{00000000-0005-0000-0000-0000C6A10000}"/>
    <cellStyle name="Currency [0] 16067" xfId="59963" hidden="1" xr:uid="{00000000-0005-0000-0000-0000C7A10000}"/>
    <cellStyle name="Currency [0] 16068" xfId="30564" hidden="1" xr:uid="{00000000-0005-0000-0000-0000C8A10000}"/>
    <cellStyle name="Currency [0] 16068" xfId="59951" hidden="1" xr:uid="{00000000-0005-0000-0000-0000C9A10000}"/>
    <cellStyle name="Currency [0] 16069" xfId="30581" hidden="1" xr:uid="{00000000-0005-0000-0000-0000CAA10000}"/>
    <cellStyle name="Currency [0] 16069" xfId="59968" hidden="1" xr:uid="{00000000-0005-0000-0000-0000CBA10000}"/>
    <cellStyle name="Currency [0] 1607" xfId="4092" hidden="1" xr:uid="{00000000-0005-0000-0000-0000CCA10000}"/>
    <cellStyle name="Currency [0] 1607" xfId="33481" hidden="1" xr:uid="{00000000-0005-0000-0000-0000CDA10000}"/>
    <cellStyle name="Currency [0] 16070" xfId="30592" hidden="1" xr:uid="{00000000-0005-0000-0000-0000CEA10000}"/>
    <cellStyle name="Currency [0] 16070" xfId="59979" hidden="1" xr:uid="{00000000-0005-0000-0000-0000CFA10000}"/>
    <cellStyle name="Currency [0] 16071" xfId="30440" hidden="1" xr:uid="{00000000-0005-0000-0000-0000D0A10000}"/>
    <cellStyle name="Currency [0] 16071" xfId="59827" hidden="1" xr:uid="{00000000-0005-0000-0000-0000D1A10000}"/>
    <cellStyle name="Currency [0] 16072" xfId="30504" hidden="1" xr:uid="{00000000-0005-0000-0000-0000D2A10000}"/>
    <cellStyle name="Currency [0] 16072" xfId="59891" hidden="1" xr:uid="{00000000-0005-0000-0000-0000D3A10000}"/>
    <cellStyle name="Currency [0] 16073" xfId="30596" hidden="1" xr:uid="{00000000-0005-0000-0000-0000D4A10000}"/>
    <cellStyle name="Currency [0] 16073" xfId="59983" hidden="1" xr:uid="{00000000-0005-0000-0000-0000D5A10000}"/>
    <cellStyle name="Currency [0] 16074" xfId="30598" hidden="1" xr:uid="{00000000-0005-0000-0000-0000D6A10000}"/>
    <cellStyle name="Currency [0] 16074" xfId="59985" hidden="1" xr:uid="{00000000-0005-0000-0000-0000D7A10000}"/>
    <cellStyle name="Currency [0] 16075" xfId="30553" hidden="1" xr:uid="{00000000-0005-0000-0000-0000D8A10000}"/>
    <cellStyle name="Currency [0] 16075" xfId="59940" hidden="1" xr:uid="{00000000-0005-0000-0000-0000D9A10000}"/>
    <cellStyle name="Currency [0] 16076" xfId="30565" hidden="1" xr:uid="{00000000-0005-0000-0000-0000DAA10000}"/>
    <cellStyle name="Currency [0] 16076" xfId="59952" hidden="1" xr:uid="{00000000-0005-0000-0000-0000DBA10000}"/>
    <cellStyle name="Currency [0] 16077" xfId="30593" hidden="1" xr:uid="{00000000-0005-0000-0000-0000DCA10000}"/>
    <cellStyle name="Currency [0] 16077" xfId="59980" hidden="1" xr:uid="{00000000-0005-0000-0000-0000DDA10000}"/>
    <cellStyle name="Currency [0] 16078" xfId="30566" hidden="1" xr:uid="{00000000-0005-0000-0000-0000DEA10000}"/>
    <cellStyle name="Currency [0] 16078" xfId="59953" hidden="1" xr:uid="{00000000-0005-0000-0000-0000DFA10000}"/>
    <cellStyle name="Currency [0] 16079" xfId="30599" hidden="1" xr:uid="{00000000-0005-0000-0000-0000E0A10000}"/>
    <cellStyle name="Currency [0] 16079" xfId="59986" hidden="1" xr:uid="{00000000-0005-0000-0000-0000E1A10000}"/>
    <cellStyle name="Currency [0] 1608" xfId="4104" hidden="1" xr:uid="{00000000-0005-0000-0000-0000E2A10000}"/>
    <cellStyle name="Currency [0] 1608" xfId="33493" hidden="1" xr:uid="{00000000-0005-0000-0000-0000E3A10000}"/>
    <cellStyle name="Currency [0] 16080" xfId="30601" hidden="1" xr:uid="{00000000-0005-0000-0000-0000E4A10000}"/>
    <cellStyle name="Currency [0] 16080" xfId="59988" hidden="1" xr:uid="{00000000-0005-0000-0000-0000E5A10000}"/>
    <cellStyle name="Currency [0] 16081" xfId="30594" hidden="1" xr:uid="{00000000-0005-0000-0000-0000E6A10000}"/>
    <cellStyle name="Currency [0] 16081" xfId="59981" hidden="1" xr:uid="{00000000-0005-0000-0000-0000E7A10000}"/>
    <cellStyle name="Currency [0] 16082" xfId="30540" hidden="1" xr:uid="{00000000-0005-0000-0000-0000E8A10000}"/>
    <cellStyle name="Currency [0] 16082" xfId="59927" hidden="1" xr:uid="{00000000-0005-0000-0000-0000E9A10000}"/>
    <cellStyle name="Currency [0] 16083" xfId="30603" hidden="1" xr:uid="{00000000-0005-0000-0000-0000EAA10000}"/>
    <cellStyle name="Currency [0] 16083" xfId="59990" hidden="1" xr:uid="{00000000-0005-0000-0000-0000EBA10000}"/>
    <cellStyle name="Currency [0] 16084" xfId="30605" hidden="1" xr:uid="{00000000-0005-0000-0000-0000ECA10000}"/>
    <cellStyle name="Currency [0] 16084" xfId="59992" hidden="1" xr:uid="{00000000-0005-0000-0000-0000EDA10000}"/>
    <cellStyle name="Currency [0] 16085" xfId="28261" hidden="1" xr:uid="{00000000-0005-0000-0000-0000EEA10000}"/>
    <cellStyle name="Currency [0] 16085" xfId="57648" hidden="1" xr:uid="{00000000-0005-0000-0000-0000EFA10000}"/>
    <cellStyle name="Currency [0] 16086" xfId="28214" hidden="1" xr:uid="{00000000-0005-0000-0000-0000F0A10000}"/>
    <cellStyle name="Currency [0] 16086" xfId="57601" hidden="1" xr:uid="{00000000-0005-0000-0000-0000F1A10000}"/>
    <cellStyle name="Currency [0] 16087" xfId="29446" hidden="1" xr:uid="{00000000-0005-0000-0000-0000F2A10000}"/>
    <cellStyle name="Currency [0] 16087" xfId="58833" hidden="1" xr:uid="{00000000-0005-0000-0000-0000F3A10000}"/>
    <cellStyle name="Currency [0] 16088" xfId="30610" hidden="1" xr:uid="{00000000-0005-0000-0000-0000F4A10000}"/>
    <cellStyle name="Currency [0] 16088" xfId="59997" hidden="1" xr:uid="{00000000-0005-0000-0000-0000F5A10000}"/>
    <cellStyle name="Currency [0] 16089" xfId="30612" hidden="1" xr:uid="{00000000-0005-0000-0000-0000F6A10000}"/>
    <cellStyle name="Currency [0] 16089" xfId="59999" hidden="1" xr:uid="{00000000-0005-0000-0000-0000F7A10000}"/>
    <cellStyle name="Currency [0] 1609" xfId="4105" hidden="1" xr:uid="{00000000-0005-0000-0000-0000F8A10000}"/>
    <cellStyle name="Currency [0] 1609" xfId="33494" hidden="1" xr:uid="{00000000-0005-0000-0000-0000F9A10000}"/>
    <cellStyle name="Currency [0] 16090" xfId="28241" hidden="1" xr:uid="{00000000-0005-0000-0000-0000FAA10000}"/>
    <cellStyle name="Currency [0] 16090" xfId="57628" hidden="1" xr:uid="{00000000-0005-0000-0000-0000FBA10000}"/>
    <cellStyle name="Currency [0] 16091" xfId="30606" hidden="1" xr:uid="{00000000-0005-0000-0000-0000FCA10000}"/>
    <cellStyle name="Currency [0] 16091" xfId="59993" hidden="1" xr:uid="{00000000-0005-0000-0000-0000FDA10000}"/>
    <cellStyle name="Currency [0] 16092" xfId="30614" hidden="1" xr:uid="{00000000-0005-0000-0000-0000FEA10000}"/>
    <cellStyle name="Currency [0] 16092" xfId="60001" hidden="1" xr:uid="{00000000-0005-0000-0000-0000FFA10000}"/>
    <cellStyle name="Currency [0] 16093" xfId="30616" hidden="1" xr:uid="{00000000-0005-0000-0000-000000A20000}"/>
    <cellStyle name="Currency [0] 16093" xfId="60003" hidden="1" xr:uid="{00000000-0005-0000-0000-000001A20000}"/>
    <cellStyle name="Currency [0] 16094" xfId="28221" hidden="1" xr:uid="{00000000-0005-0000-0000-000002A20000}"/>
    <cellStyle name="Currency [0] 16094" xfId="57608" hidden="1" xr:uid="{00000000-0005-0000-0000-000003A20000}"/>
    <cellStyle name="Currency [0] 16095" xfId="28239" hidden="1" xr:uid="{00000000-0005-0000-0000-000004A20000}"/>
    <cellStyle name="Currency [0] 16095" xfId="57626" hidden="1" xr:uid="{00000000-0005-0000-0000-000005A20000}"/>
    <cellStyle name="Currency [0] 16096" xfId="30627" hidden="1" xr:uid="{00000000-0005-0000-0000-000006A20000}"/>
    <cellStyle name="Currency [0] 16096" xfId="60014" hidden="1" xr:uid="{00000000-0005-0000-0000-000007A20000}"/>
    <cellStyle name="Currency [0] 16097" xfId="30636" hidden="1" xr:uid="{00000000-0005-0000-0000-000008A20000}"/>
    <cellStyle name="Currency [0] 16097" xfId="60023" hidden="1" xr:uid="{00000000-0005-0000-0000-000009A20000}"/>
    <cellStyle name="Currency [0] 16098" xfId="30647" hidden="1" xr:uid="{00000000-0005-0000-0000-00000AA20000}"/>
    <cellStyle name="Currency [0] 16098" xfId="60034" hidden="1" xr:uid="{00000000-0005-0000-0000-00000BA20000}"/>
    <cellStyle name="Currency [0] 16099" xfId="30653" hidden="1" xr:uid="{00000000-0005-0000-0000-00000CA20000}"/>
    <cellStyle name="Currency [0] 16099" xfId="60040" hidden="1" xr:uid="{00000000-0005-0000-0000-00000DA20000}"/>
    <cellStyle name="Currency [0] 161" xfId="2563" hidden="1" xr:uid="{00000000-0005-0000-0000-00000EA20000}"/>
    <cellStyle name="Currency [0] 161" xfId="31952" hidden="1" xr:uid="{00000000-0005-0000-0000-00000FA20000}"/>
    <cellStyle name="Currency [0] 1610" xfId="4043" hidden="1" xr:uid="{00000000-0005-0000-0000-000010A20000}"/>
    <cellStyle name="Currency [0] 1610" xfId="33432" hidden="1" xr:uid="{00000000-0005-0000-0000-000011A20000}"/>
    <cellStyle name="Currency [0] 16100" xfId="30625" hidden="1" xr:uid="{00000000-0005-0000-0000-000012A20000}"/>
    <cellStyle name="Currency [0] 16100" xfId="60012" hidden="1" xr:uid="{00000000-0005-0000-0000-000013A20000}"/>
    <cellStyle name="Currency [0] 16101" xfId="30643" hidden="1" xr:uid="{00000000-0005-0000-0000-000014A20000}"/>
    <cellStyle name="Currency [0] 16101" xfId="60030" hidden="1" xr:uid="{00000000-0005-0000-0000-000015A20000}"/>
    <cellStyle name="Currency [0] 16102" xfId="30665" hidden="1" xr:uid="{00000000-0005-0000-0000-000016A20000}"/>
    <cellStyle name="Currency [0] 16102" xfId="60052" hidden="1" xr:uid="{00000000-0005-0000-0000-000017A20000}"/>
    <cellStyle name="Currency [0] 16103" xfId="30667" hidden="1" xr:uid="{00000000-0005-0000-0000-000018A20000}"/>
    <cellStyle name="Currency [0] 16103" xfId="60054" hidden="1" xr:uid="{00000000-0005-0000-0000-000019A20000}"/>
    <cellStyle name="Currency [0] 16104" xfId="28198" hidden="1" xr:uid="{00000000-0005-0000-0000-00001AA20000}"/>
    <cellStyle name="Currency [0] 16104" xfId="57585" hidden="1" xr:uid="{00000000-0005-0000-0000-00001BA20000}"/>
    <cellStyle name="Currency [0] 16105" xfId="28225" hidden="1" xr:uid="{00000000-0005-0000-0000-00001CA20000}"/>
    <cellStyle name="Currency [0] 16105" xfId="57612" hidden="1" xr:uid="{00000000-0005-0000-0000-00001DA20000}"/>
    <cellStyle name="Currency [0] 16106" xfId="30639" hidden="1" xr:uid="{00000000-0005-0000-0000-00001EA20000}"/>
    <cellStyle name="Currency [0] 16106" xfId="60026" hidden="1" xr:uid="{00000000-0005-0000-0000-00001FA20000}"/>
    <cellStyle name="Currency [0] 16107" xfId="28228" hidden="1" xr:uid="{00000000-0005-0000-0000-000020A20000}"/>
    <cellStyle name="Currency [0] 16107" xfId="57615" hidden="1" xr:uid="{00000000-0005-0000-0000-000021A20000}"/>
    <cellStyle name="Currency [0] 16108" xfId="30628" hidden="1" xr:uid="{00000000-0005-0000-0000-000022A20000}"/>
    <cellStyle name="Currency [0] 16108" xfId="60015" hidden="1" xr:uid="{00000000-0005-0000-0000-000023A20000}"/>
    <cellStyle name="Currency [0] 16109" xfId="30672" hidden="1" xr:uid="{00000000-0005-0000-0000-000024A20000}"/>
    <cellStyle name="Currency [0] 16109" xfId="60059" hidden="1" xr:uid="{00000000-0005-0000-0000-000025A20000}"/>
    <cellStyle name="Currency [0] 1611" xfId="4079" hidden="1" xr:uid="{00000000-0005-0000-0000-000026A20000}"/>
    <cellStyle name="Currency [0] 1611" xfId="33468" hidden="1" xr:uid="{00000000-0005-0000-0000-000027A20000}"/>
    <cellStyle name="Currency [0] 16110" xfId="30640" hidden="1" xr:uid="{00000000-0005-0000-0000-000028A20000}"/>
    <cellStyle name="Currency [0] 16110" xfId="60027" hidden="1" xr:uid="{00000000-0005-0000-0000-000029A20000}"/>
    <cellStyle name="Currency [0] 16111" xfId="30648" hidden="1" xr:uid="{00000000-0005-0000-0000-00002AA20000}"/>
    <cellStyle name="Currency [0] 16111" xfId="60035" hidden="1" xr:uid="{00000000-0005-0000-0000-00002BA20000}"/>
    <cellStyle name="Currency [0] 16112" xfId="30684" hidden="1" xr:uid="{00000000-0005-0000-0000-00002CA20000}"/>
    <cellStyle name="Currency [0] 16112" xfId="60071" hidden="1" xr:uid="{00000000-0005-0000-0000-00002DA20000}"/>
    <cellStyle name="Currency [0] 16113" xfId="30686" hidden="1" xr:uid="{00000000-0005-0000-0000-00002EA20000}"/>
    <cellStyle name="Currency [0] 16113" xfId="60073" hidden="1" xr:uid="{00000000-0005-0000-0000-00002FA20000}"/>
    <cellStyle name="Currency [0] 16114" xfId="30642" hidden="1" xr:uid="{00000000-0005-0000-0000-000030A20000}"/>
    <cellStyle name="Currency [0] 16114" xfId="60029" hidden="1" xr:uid="{00000000-0005-0000-0000-000031A20000}"/>
    <cellStyle name="Currency [0] 16115" xfId="30655" hidden="1" xr:uid="{00000000-0005-0000-0000-000032A20000}"/>
    <cellStyle name="Currency [0] 16115" xfId="60042" hidden="1" xr:uid="{00000000-0005-0000-0000-000033A20000}"/>
    <cellStyle name="Currency [0] 16116" xfId="30660" hidden="1" xr:uid="{00000000-0005-0000-0000-000034A20000}"/>
    <cellStyle name="Currency [0] 16116" xfId="60047" hidden="1" xr:uid="{00000000-0005-0000-0000-000035A20000}"/>
    <cellStyle name="Currency [0] 16117" xfId="30654" hidden="1" xr:uid="{00000000-0005-0000-0000-000036A20000}"/>
    <cellStyle name="Currency [0] 16117" xfId="60041" hidden="1" xr:uid="{00000000-0005-0000-0000-000037A20000}"/>
    <cellStyle name="Currency [0] 16118" xfId="30702" hidden="1" xr:uid="{00000000-0005-0000-0000-000038A20000}"/>
    <cellStyle name="Currency [0] 16118" xfId="60089" hidden="1" xr:uid="{00000000-0005-0000-0000-000039A20000}"/>
    <cellStyle name="Currency [0] 16119" xfId="30710" hidden="1" xr:uid="{00000000-0005-0000-0000-00003AA20000}"/>
    <cellStyle name="Currency [0] 16119" xfId="60097" hidden="1" xr:uid="{00000000-0005-0000-0000-00003BA20000}"/>
    <cellStyle name="Currency [0] 1612" xfId="4059" hidden="1" xr:uid="{00000000-0005-0000-0000-00003CA20000}"/>
    <cellStyle name="Currency [0] 1612" xfId="33448" hidden="1" xr:uid="{00000000-0005-0000-0000-00003DA20000}"/>
    <cellStyle name="Currency [0] 16120" xfId="30638" hidden="1" xr:uid="{00000000-0005-0000-0000-00003EA20000}"/>
    <cellStyle name="Currency [0] 16120" xfId="60025" hidden="1" xr:uid="{00000000-0005-0000-0000-00003FA20000}"/>
    <cellStyle name="Currency [0] 16121" xfId="30696" hidden="1" xr:uid="{00000000-0005-0000-0000-000040A20000}"/>
    <cellStyle name="Currency [0] 16121" xfId="60083" hidden="1" xr:uid="{00000000-0005-0000-0000-000041A20000}"/>
    <cellStyle name="Currency [0] 16122" xfId="30719" hidden="1" xr:uid="{00000000-0005-0000-0000-000042A20000}"/>
    <cellStyle name="Currency [0] 16122" xfId="60106" hidden="1" xr:uid="{00000000-0005-0000-0000-000043A20000}"/>
    <cellStyle name="Currency [0] 16123" xfId="30721" hidden="1" xr:uid="{00000000-0005-0000-0000-000044A20000}"/>
    <cellStyle name="Currency [0] 16123" xfId="60108" hidden="1" xr:uid="{00000000-0005-0000-0000-000045A20000}"/>
    <cellStyle name="Currency [0] 16124" xfId="30621" hidden="1" xr:uid="{00000000-0005-0000-0000-000046A20000}"/>
    <cellStyle name="Currency [0] 16124" xfId="60008" hidden="1" xr:uid="{00000000-0005-0000-0000-000047A20000}"/>
    <cellStyle name="Currency [0] 16125" xfId="30631" hidden="1" xr:uid="{00000000-0005-0000-0000-000048A20000}"/>
    <cellStyle name="Currency [0] 16125" xfId="60018" hidden="1" xr:uid="{00000000-0005-0000-0000-000049A20000}"/>
    <cellStyle name="Currency [0] 16126" xfId="30693" hidden="1" xr:uid="{00000000-0005-0000-0000-00004AA20000}"/>
    <cellStyle name="Currency [0] 16126" xfId="60080" hidden="1" xr:uid="{00000000-0005-0000-0000-00004BA20000}"/>
    <cellStyle name="Currency [0] 16127" xfId="30658" hidden="1" xr:uid="{00000000-0005-0000-0000-00004CA20000}"/>
    <cellStyle name="Currency [0] 16127" xfId="60045" hidden="1" xr:uid="{00000000-0005-0000-0000-00004DA20000}"/>
    <cellStyle name="Currency [0] 16128" xfId="30608" hidden="1" xr:uid="{00000000-0005-0000-0000-00004EA20000}"/>
    <cellStyle name="Currency [0] 16128" xfId="59995" hidden="1" xr:uid="{00000000-0005-0000-0000-00004FA20000}"/>
    <cellStyle name="Currency [0] 16129" xfId="30729" hidden="1" xr:uid="{00000000-0005-0000-0000-000050A20000}"/>
    <cellStyle name="Currency [0] 16129" xfId="60116" hidden="1" xr:uid="{00000000-0005-0000-0000-000051A20000}"/>
    <cellStyle name="Currency [0] 1613" xfId="4075" hidden="1" xr:uid="{00000000-0005-0000-0000-000052A20000}"/>
    <cellStyle name="Currency [0] 1613" xfId="33464" hidden="1" xr:uid="{00000000-0005-0000-0000-000053A20000}"/>
    <cellStyle name="Currency [0] 16130" xfId="30694" hidden="1" xr:uid="{00000000-0005-0000-0000-000054A20000}"/>
    <cellStyle name="Currency [0] 16130" xfId="60081" hidden="1" xr:uid="{00000000-0005-0000-0000-000055A20000}"/>
    <cellStyle name="Currency [0] 16131" xfId="30705" hidden="1" xr:uid="{00000000-0005-0000-0000-000056A20000}"/>
    <cellStyle name="Currency [0] 16131" xfId="60092" hidden="1" xr:uid="{00000000-0005-0000-0000-000057A20000}"/>
    <cellStyle name="Currency [0] 16132" xfId="30737" hidden="1" xr:uid="{00000000-0005-0000-0000-000058A20000}"/>
    <cellStyle name="Currency [0] 16132" xfId="60124" hidden="1" xr:uid="{00000000-0005-0000-0000-000059A20000}"/>
    <cellStyle name="Currency [0] 16133" xfId="30739" hidden="1" xr:uid="{00000000-0005-0000-0000-00005AA20000}"/>
    <cellStyle name="Currency [0] 16133" xfId="60126" hidden="1" xr:uid="{00000000-0005-0000-0000-00005BA20000}"/>
    <cellStyle name="Currency [0] 16134" xfId="30691" hidden="1" xr:uid="{00000000-0005-0000-0000-00005CA20000}"/>
    <cellStyle name="Currency [0] 16134" xfId="60078" hidden="1" xr:uid="{00000000-0005-0000-0000-00005DA20000}"/>
    <cellStyle name="Currency [0] 16135" xfId="30690" hidden="1" xr:uid="{00000000-0005-0000-0000-00005EA20000}"/>
    <cellStyle name="Currency [0] 16135" xfId="60077" hidden="1" xr:uid="{00000000-0005-0000-0000-00005FA20000}"/>
    <cellStyle name="Currency [0] 16136" xfId="30680" hidden="1" xr:uid="{00000000-0005-0000-0000-000060A20000}"/>
    <cellStyle name="Currency [0] 16136" xfId="60067" hidden="1" xr:uid="{00000000-0005-0000-0000-000061A20000}"/>
    <cellStyle name="Currency [0] 16137" xfId="30676" hidden="1" xr:uid="{00000000-0005-0000-0000-000062A20000}"/>
    <cellStyle name="Currency [0] 16137" xfId="60063" hidden="1" xr:uid="{00000000-0005-0000-0000-000063A20000}"/>
    <cellStyle name="Currency [0] 16138" xfId="30678" hidden="1" xr:uid="{00000000-0005-0000-0000-000064A20000}"/>
    <cellStyle name="Currency [0] 16138" xfId="60065" hidden="1" xr:uid="{00000000-0005-0000-0000-000065A20000}"/>
    <cellStyle name="Currency [0] 16139" xfId="30746" hidden="1" xr:uid="{00000000-0005-0000-0000-000066A20000}"/>
    <cellStyle name="Currency [0] 16139" xfId="60133" hidden="1" xr:uid="{00000000-0005-0000-0000-000067A20000}"/>
    <cellStyle name="Currency [0] 1614" xfId="4077" hidden="1" xr:uid="{00000000-0005-0000-0000-000068A20000}"/>
    <cellStyle name="Currency [0] 1614" xfId="33466" hidden="1" xr:uid="{00000000-0005-0000-0000-000069A20000}"/>
    <cellStyle name="Currency [0] 16140" xfId="28274" hidden="1" xr:uid="{00000000-0005-0000-0000-00006AA20000}"/>
    <cellStyle name="Currency [0] 16140" xfId="57661" hidden="1" xr:uid="{00000000-0005-0000-0000-00006BA20000}"/>
    <cellStyle name="Currency [0] 16141" xfId="30724" hidden="1" xr:uid="{00000000-0005-0000-0000-00006CA20000}"/>
    <cellStyle name="Currency [0] 16141" xfId="60111" hidden="1" xr:uid="{00000000-0005-0000-0000-00006DA20000}"/>
    <cellStyle name="Currency [0] 16142" xfId="30752" hidden="1" xr:uid="{00000000-0005-0000-0000-00006EA20000}"/>
    <cellStyle name="Currency [0] 16142" xfId="60139" hidden="1" xr:uid="{00000000-0005-0000-0000-00006FA20000}"/>
    <cellStyle name="Currency [0] 16143" xfId="30754" hidden="1" xr:uid="{00000000-0005-0000-0000-000070A20000}"/>
    <cellStyle name="Currency [0] 16143" xfId="60141" hidden="1" xr:uid="{00000000-0005-0000-0000-000071A20000}"/>
    <cellStyle name="Currency [0] 16144" xfId="30629" hidden="1" xr:uid="{00000000-0005-0000-0000-000072A20000}"/>
    <cellStyle name="Currency [0] 16144" xfId="60016" hidden="1" xr:uid="{00000000-0005-0000-0000-000073A20000}"/>
    <cellStyle name="Currency [0] 16145" xfId="30703" hidden="1" xr:uid="{00000000-0005-0000-0000-000074A20000}"/>
    <cellStyle name="Currency [0] 16145" xfId="60090" hidden="1" xr:uid="{00000000-0005-0000-0000-000075A20000}"/>
    <cellStyle name="Currency [0] 16146" xfId="30659" hidden="1" xr:uid="{00000000-0005-0000-0000-000076A20000}"/>
    <cellStyle name="Currency [0] 16146" xfId="60046" hidden="1" xr:uid="{00000000-0005-0000-0000-000077A20000}"/>
    <cellStyle name="Currency [0] 16147" xfId="30695" hidden="1" xr:uid="{00000000-0005-0000-0000-000078A20000}"/>
    <cellStyle name="Currency [0] 16147" xfId="60082" hidden="1" xr:uid="{00000000-0005-0000-0000-000079A20000}"/>
    <cellStyle name="Currency [0] 16148" xfId="30699" hidden="1" xr:uid="{00000000-0005-0000-0000-00007AA20000}"/>
    <cellStyle name="Currency [0] 16148" xfId="60086" hidden="1" xr:uid="{00000000-0005-0000-0000-00007BA20000}"/>
    <cellStyle name="Currency [0] 16149" xfId="30760" hidden="1" xr:uid="{00000000-0005-0000-0000-00007CA20000}"/>
    <cellStyle name="Currency [0] 16149" xfId="60147" hidden="1" xr:uid="{00000000-0005-0000-0000-00007DA20000}"/>
    <cellStyle name="Currency [0] 1615" xfId="4108" hidden="1" xr:uid="{00000000-0005-0000-0000-00007EA20000}"/>
    <cellStyle name="Currency [0] 1615" xfId="33497" hidden="1" xr:uid="{00000000-0005-0000-0000-00007FA20000}"/>
    <cellStyle name="Currency [0] 16150" xfId="28223" hidden="1" xr:uid="{00000000-0005-0000-0000-000080A20000}"/>
    <cellStyle name="Currency [0] 16150" xfId="57610" hidden="1" xr:uid="{00000000-0005-0000-0000-000081A20000}"/>
    <cellStyle name="Currency [0] 16151" xfId="30742" hidden="1" xr:uid="{00000000-0005-0000-0000-000082A20000}"/>
    <cellStyle name="Currency [0] 16151" xfId="60129" hidden="1" xr:uid="{00000000-0005-0000-0000-000083A20000}"/>
    <cellStyle name="Currency [0] 16152" xfId="30765" hidden="1" xr:uid="{00000000-0005-0000-0000-000084A20000}"/>
    <cellStyle name="Currency [0] 16152" xfId="60152" hidden="1" xr:uid="{00000000-0005-0000-0000-000085A20000}"/>
    <cellStyle name="Currency [0] 16153" xfId="30767" hidden="1" xr:uid="{00000000-0005-0000-0000-000086A20000}"/>
    <cellStyle name="Currency [0] 16153" xfId="60154" hidden="1" xr:uid="{00000000-0005-0000-0000-000087A20000}"/>
    <cellStyle name="Currency [0] 16154" xfId="30623" hidden="1" xr:uid="{00000000-0005-0000-0000-000088A20000}"/>
    <cellStyle name="Currency [0] 16154" xfId="60010" hidden="1" xr:uid="{00000000-0005-0000-0000-000089A20000}"/>
    <cellStyle name="Currency [0] 16155" xfId="30722" hidden="1" xr:uid="{00000000-0005-0000-0000-00008AA20000}"/>
    <cellStyle name="Currency [0] 16155" xfId="60109" hidden="1" xr:uid="{00000000-0005-0000-0000-00008BA20000}"/>
    <cellStyle name="Currency [0] 16156" xfId="30689" hidden="1" xr:uid="{00000000-0005-0000-0000-00008CA20000}"/>
    <cellStyle name="Currency [0] 16156" xfId="60076" hidden="1" xr:uid="{00000000-0005-0000-0000-00008DA20000}"/>
    <cellStyle name="Currency [0] 16157" xfId="30707" hidden="1" xr:uid="{00000000-0005-0000-0000-00008EA20000}"/>
    <cellStyle name="Currency [0] 16157" xfId="60094" hidden="1" xr:uid="{00000000-0005-0000-0000-00008FA20000}"/>
    <cellStyle name="Currency [0] 16158" xfId="30704" hidden="1" xr:uid="{00000000-0005-0000-0000-000090A20000}"/>
    <cellStyle name="Currency [0] 16158" xfId="60091" hidden="1" xr:uid="{00000000-0005-0000-0000-000091A20000}"/>
    <cellStyle name="Currency [0] 16159" xfId="30771" hidden="1" xr:uid="{00000000-0005-0000-0000-000092A20000}"/>
    <cellStyle name="Currency [0] 16159" xfId="60158" hidden="1" xr:uid="{00000000-0005-0000-0000-000093A20000}"/>
    <cellStyle name="Currency [0] 1616" xfId="3781" hidden="1" xr:uid="{00000000-0005-0000-0000-000094A20000}"/>
    <cellStyle name="Currency [0] 1616" xfId="33170" hidden="1" xr:uid="{00000000-0005-0000-0000-000095A20000}"/>
    <cellStyle name="Currency [0] 16160" xfId="30656" hidden="1" xr:uid="{00000000-0005-0000-0000-000096A20000}"/>
    <cellStyle name="Currency [0] 16160" xfId="60043" hidden="1" xr:uid="{00000000-0005-0000-0000-000097A20000}"/>
    <cellStyle name="Currency [0] 16161" xfId="30756" hidden="1" xr:uid="{00000000-0005-0000-0000-000098A20000}"/>
    <cellStyle name="Currency [0] 16161" xfId="60143" hidden="1" xr:uid="{00000000-0005-0000-0000-000099A20000}"/>
    <cellStyle name="Currency [0] 16162" xfId="30778" hidden="1" xr:uid="{00000000-0005-0000-0000-00009AA20000}"/>
    <cellStyle name="Currency [0] 16162" xfId="60165" hidden="1" xr:uid="{00000000-0005-0000-0000-00009BA20000}"/>
    <cellStyle name="Currency [0] 16163" xfId="30780" hidden="1" xr:uid="{00000000-0005-0000-0000-00009CA20000}"/>
    <cellStyle name="Currency [0] 16163" xfId="60167" hidden="1" xr:uid="{00000000-0005-0000-0000-00009DA20000}"/>
    <cellStyle name="Currency [0] 16164" xfId="30708" hidden="1" xr:uid="{00000000-0005-0000-0000-00009EA20000}"/>
    <cellStyle name="Currency [0] 16164" xfId="60095" hidden="1" xr:uid="{00000000-0005-0000-0000-00009FA20000}"/>
    <cellStyle name="Currency [0] 16165" xfId="30740" hidden="1" xr:uid="{00000000-0005-0000-0000-0000A0A20000}"/>
    <cellStyle name="Currency [0] 16165" xfId="60127" hidden="1" xr:uid="{00000000-0005-0000-0000-0000A1A20000}"/>
    <cellStyle name="Currency [0] 16166" xfId="28231" hidden="1" xr:uid="{00000000-0005-0000-0000-0000A2A20000}"/>
    <cellStyle name="Currency [0] 16166" xfId="57618" hidden="1" xr:uid="{00000000-0005-0000-0000-0000A3A20000}"/>
    <cellStyle name="Currency [0] 16167" xfId="30726" hidden="1" xr:uid="{00000000-0005-0000-0000-0000A4A20000}"/>
    <cellStyle name="Currency [0] 16167" xfId="60113" hidden="1" xr:uid="{00000000-0005-0000-0000-0000A5A20000}"/>
    <cellStyle name="Currency [0] 16168" xfId="30723" hidden="1" xr:uid="{00000000-0005-0000-0000-0000A6A20000}"/>
    <cellStyle name="Currency [0] 16168" xfId="60110" hidden="1" xr:uid="{00000000-0005-0000-0000-0000A7A20000}"/>
    <cellStyle name="Currency [0] 16169" xfId="30784" hidden="1" xr:uid="{00000000-0005-0000-0000-0000A8A20000}"/>
    <cellStyle name="Currency [0] 16169" xfId="60171" hidden="1" xr:uid="{00000000-0005-0000-0000-0000A9A20000}"/>
    <cellStyle name="Currency [0] 1617" xfId="4100" hidden="1" xr:uid="{00000000-0005-0000-0000-0000AAA20000}"/>
    <cellStyle name="Currency [0] 1617" xfId="33489" hidden="1" xr:uid="{00000000-0005-0000-0000-0000ABA20000}"/>
    <cellStyle name="Currency [0] 16170" xfId="30619" hidden="1" xr:uid="{00000000-0005-0000-0000-0000ACA20000}"/>
    <cellStyle name="Currency [0] 16170" xfId="60006" hidden="1" xr:uid="{00000000-0005-0000-0000-0000ADA20000}"/>
    <cellStyle name="Currency [0] 16171" xfId="30768" hidden="1" xr:uid="{00000000-0005-0000-0000-0000AEA20000}"/>
    <cellStyle name="Currency [0] 16171" xfId="60155" hidden="1" xr:uid="{00000000-0005-0000-0000-0000AFA20000}"/>
    <cellStyle name="Currency [0] 16172" xfId="30788" hidden="1" xr:uid="{00000000-0005-0000-0000-0000B0A20000}"/>
    <cellStyle name="Currency [0] 16172" xfId="60175" hidden="1" xr:uid="{00000000-0005-0000-0000-0000B1A20000}"/>
    <cellStyle name="Currency [0] 16173" xfId="30790" hidden="1" xr:uid="{00000000-0005-0000-0000-0000B2A20000}"/>
    <cellStyle name="Currency [0] 16173" xfId="60177" hidden="1" xr:uid="{00000000-0005-0000-0000-0000B3A20000}"/>
    <cellStyle name="Currency [0] 16174" xfId="30727" hidden="1" xr:uid="{00000000-0005-0000-0000-0000B4A20000}"/>
    <cellStyle name="Currency [0] 16174" xfId="60114" hidden="1" xr:uid="{00000000-0005-0000-0000-0000B5A20000}"/>
    <cellStyle name="Currency [0] 16175" xfId="30755" hidden="1" xr:uid="{00000000-0005-0000-0000-0000B6A20000}"/>
    <cellStyle name="Currency [0] 16175" xfId="60142" hidden="1" xr:uid="{00000000-0005-0000-0000-0000B7A20000}"/>
    <cellStyle name="Currency [0] 16176" xfId="30715" hidden="1" xr:uid="{00000000-0005-0000-0000-0000B8A20000}"/>
    <cellStyle name="Currency [0] 16176" xfId="60102" hidden="1" xr:uid="{00000000-0005-0000-0000-0000B9A20000}"/>
    <cellStyle name="Currency [0] 16177" xfId="30744" hidden="1" xr:uid="{00000000-0005-0000-0000-0000BAA20000}"/>
    <cellStyle name="Currency [0] 16177" xfId="60131" hidden="1" xr:uid="{00000000-0005-0000-0000-0000BBA20000}"/>
    <cellStyle name="Currency [0] 16178" xfId="30741" hidden="1" xr:uid="{00000000-0005-0000-0000-0000BCA20000}"/>
    <cellStyle name="Currency [0] 16178" xfId="60128" hidden="1" xr:uid="{00000000-0005-0000-0000-0000BDA20000}"/>
    <cellStyle name="Currency [0] 16179" xfId="30794" hidden="1" xr:uid="{00000000-0005-0000-0000-0000BEA20000}"/>
    <cellStyle name="Currency [0] 16179" xfId="60181" hidden="1" xr:uid="{00000000-0005-0000-0000-0000BFA20000}"/>
    <cellStyle name="Currency [0] 1618" xfId="4110" hidden="1" xr:uid="{00000000-0005-0000-0000-0000C0A20000}"/>
    <cellStyle name="Currency [0] 1618" xfId="33499" hidden="1" xr:uid="{00000000-0005-0000-0000-0000C1A20000}"/>
    <cellStyle name="Currency [0] 16180" xfId="30622" hidden="1" xr:uid="{00000000-0005-0000-0000-0000C2A20000}"/>
    <cellStyle name="Currency [0] 16180" xfId="60009" hidden="1" xr:uid="{00000000-0005-0000-0000-0000C3A20000}"/>
    <cellStyle name="Currency [0] 16181" xfId="30781" hidden="1" xr:uid="{00000000-0005-0000-0000-0000C4A20000}"/>
    <cellStyle name="Currency [0] 16181" xfId="60168" hidden="1" xr:uid="{00000000-0005-0000-0000-0000C5A20000}"/>
    <cellStyle name="Currency [0] 16182" xfId="30798" hidden="1" xr:uid="{00000000-0005-0000-0000-0000C6A20000}"/>
    <cellStyle name="Currency [0] 16182" xfId="60185" hidden="1" xr:uid="{00000000-0005-0000-0000-0000C7A20000}"/>
    <cellStyle name="Currency [0] 16183" xfId="30800" hidden="1" xr:uid="{00000000-0005-0000-0000-0000C8A20000}"/>
    <cellStyle name="Currency [0] 16183" xfId="60187" hidden="1" xr:uid="{00000000-0005-0000-0000-0000C9A20000}"/>
    <cellStyle name="Currency [0] 16184" xfId="30681" hidden="1" xr:uid="{00000000-0005-0000-0000-0000CAA20000}"/>
    <cellStyle name="Currency [0] 16184" xfId="60068" hidden="1" xr:uid="{00000000-0005-0000-0000-0000CBA20000}"/>
    <cellStyle name="Currency [0] 16185" xfId="30717" hidden="1" xr:uid="{00000000-0005-0000-0000-0000CCA20000}"/>
    <cellStyle name="Currency [0] 16185" xfId="60104" hidden="1" xr:uid="{00000000-0005-0000-0000-0000CDA20000}"/>
    <cellStyle name="Currency [0] 16186" xfId="30786" hidden="1" xr:uid="{00000000-0005-0000-0000-0000CEA20000}"/>
    <cellStyle name="Currency [0] 16186" xfId="60173" hidden="1" xr:uid="{00000000-0005-0000-0000-0000CFA20000}"/>
    <cellStyle name="Currency [0] 16187" xfId="30774" hidden="1" xr:uid="{00000000-0005-0000-0000-0000D0A20000}"/>
    <cellStyle name="Currency [0] 16187" xfId="60161" hidden="1" xr:uid="{00000000-0005-0000-0000-0000D1A20000}"/>
    <cellStyle name="Currency [0] 16188" xfId="30791" hidden="1" xr:uid="{00000000-0005-0000-0000-0000D2A20000}"/>
    <cellStyle name="Currency [0] 16188" xfId="60178" hidden="1" xr:uid="{00000000-0005-0000-0000-0000D3A20000}"/>
    <cellStyle name="Currency [0] 16189" xfId="30802" hidden="1" xr:uid="{00000000-0005-0000-0000-0000D4A20000}"/>
    <cellStyle name="Currency [0] 16189" xfId="60189" hidden="1" xr:uid="{00000000-0005-0000-0000-0000D5A20000}"/>
    <cellStyle name="Currency [0] 1619" xfId="4111" hidden="1" xr:uid="{00000000-0005-0000-0000-0000D6A20000}"/>
    <cellStyle name="Currency [0] 1619" xfId="33500" hidden="1" xr:uid="{00000000-0005-0000-0000-0000D7A20000}"/>
    <cellStyle name="Currency [0] 16190" xfId="30650" hidden="1" xr:uid="{00000000-0005-0000-0000-0000D8A20000}"/>
    <cellStyle name="Currency [0] 16190" xfId="60037" hidden="1" xr:uid="{00000000-0005-0000-0000-0000D9A20000}"/>
    <cellStyle name="Currency [0] 16191" xfId="30714" hidden="1" xr:uid="{00000000-0005-0000-0000-0000DAA20000}"/>
    <cellStyle name="Currency [0] 16191" xfId="60101" hidden="1" xr:uid="{00000000-0005-0000-0000-0000DBA20000}"/>
    <cellStyle name="Currency [0] 16192" xfId="30806" hidden="1" xr:uid="{00000000-0005-0000-0000-0000DCA20000}"/>
    <cellStyle name="Currency [0] 16192" xfId="60193" hidden="1" xr:uid="{00000000-0005-0000-0000-0000DDA20000}"/>
    <cellStyle name="Currency [0] 16193" xfId="30808" hidden="1" xr:uid="{00000000-0005-0000-0000-0000DEA20000}"/>
    <cellStyle name="Currency [0] 16193" xfId="60195" hidden="1" xr:uid="{00000000-0005-0000-0000-0000DFA20000}"/>
    <cellStyle name="Currency [0] 16194" xfId="30763" hidden="1" xr:uid="{00000000-0005-0000-0000-0000E0A20000}"/>
    <cellStyle name="Currency [0] 16194" xfId="60150" hidden="1" xr:uid="{00000000-0005-0000-0000-0000E1A20000}"/>
    <cellStyle name="Currency [0] 16195" xfId="30775" hidden="1" xr:uid="{00000000-0005-0000-0000-0000E2A20000}"/>
    <cellStyle name="Currency [0] 16195" xfId="60162" hidden="1" xr:uid="{00000000-0005-0000-0000-0000E3A20000}"/>
    <cellStyle name="Currency [0] 16196" xfId="30803" hidden="1" xr:uid="{00000000-0005-0000-0000-0000E4A20000}"/>
    <cellStyle name="Currency [0] 16196" xfId="60190" hidden="1" xr:uid="{00000000-0005-0000-0000-0000E5A20000}"/>
    <cellStyle name="Currency [0] 16197" xfId="30776" hidden="1" xr:uid="{00000000-0005-0000-0000-0000E6A20000}"/>
    <cellStyle name="Currency [0] 16197" xfId="60163" hidden="1" xr:uid="{00000000-0005-0000-0000-0000E7A20000}"/>
    <cellStyle name="Currency [0] 16198" xfId="30809" hidden="1" xr:uid="{00000000-0005-0000-0000-0000E8A20000}"/>
    <cellStyle name="Currency [0] 16198" xfId="60196" hidden="1" xr:uid="{00000000-0005-0000-0000-0000E9A20000}"/>
    <cellStyle name="Currency [0] 16199" xfId="30811" hidden="1" xr:uid="{00000000-0005-0000-0000-0000EAA20000}"/>
    <cellStyle name="Currency [0] 16199" xfId="60198" hidden="1" xr:uid="{00000000-0005-0000-0000-0000EBA20000}"/>
    <cellStyle name="Currency [0] 162" xfId="2592" hidden="1" xr:uid="{00000000-0005-0000-0000-0000ECA20000}"/>
    <cellStyle name="Currency [0] 162" xfId="31981" hidden="1" xr:uid="{00000000-0005-0000-0000-0000EDA20000}"/>
    <cellStyle name="Currency [0] 1620" xfId="4039" hidden="1" xr:uid="{00000000-0005-0000-0000-0000EEA20000}"/>
    <cellStyle name="Currency [0] 1620" xfId="33428" hidden="1" xr:uid="{00000000-0005-0000-0000-0000EFA20000}"/>
    <cellStyle name="Currency [0] 16200" xfId="30804" hidden="1" xr:uid="{00000000-0005-0000-0000-0000F0A20000}"/>
    <cellStyle name="Currency [0] 16200" xfId="60191" hidden="1" xr:uid="{00000000-0005-0000-0000-0000F1A20000}"/>
    <cellStyle name="Currency [0] 16201" xfId="30750" hidden="1" xr:uid="{00000000-0005-0000-0000-0000F2A20000}"/>
    <cellStyle name="Currency [0] 16201" xfId="60137" hidden="1" xr:uid="{00000000-0005-0000-0000-0000F3A20000}"/>
    <cellStyle name="Currency [0] 16202" xfId="30813" hidden="1" xr:uid="{00000000-0005-0000-0000-0000F4A20000}"/>
    <cellStyle name="Currency [0] 16202" xfId="60200" hidden="1" xr:uid="{00000000-0005-0000-0000-0000F5A20000}"/>
    <cellStyle name="Currency [0] 16203" xfId="30815" hidden="1" xr:uid="{00000000-0005-0000-0000-0000F6A20000}"/>
    <cellStyle name="Currency [0] 16203" xfId="60202" hidden="1" xr:uid="{00000000-0005-0000-0000-0000F7A20000}"/>
    <cellStyle name="Currency [0] 16204" xfId="30872" hidden="1" xr:uid="{00000000-0005-0000-0000-0000F8A20000}"/>
    <cellStyle name="Currency [0] 16204" xfId="60259" hidden="1" xr:uid="{00000000-0005-0000-0000-0000F9A20000}"/>
    <cellStyle name="Currency [0] 16205" xfId="30891" hidden="1" xr:uid="{00000000-0005-0000-0000-0000FAA20000}"/>
    <cellStyle name="Currency [0] 16205" xfId="60278" hidden="1" xr:uid="{00000000-0005-0000-0000-0000FBA20000}"/>
    <cellStyle name="Currency [0] 16206" xfId="30898" hidden="1" xr:uid="{00000000-0005-0000-0000-0000FCA20000}"/>
    <cellStyle name="Currency [0] 16206" xfId="60285" hidden="1" xr:uid="{00000000-0005-0000-0000-0000FDA20000}"/>
    <cellStyle name="Currency [0] 16207" xfId="30905" hidden="1" xr:uid="{00000000-0005-0000-0000-0000FEA20000}"/>
    <cellStyle name="Currency [0] 16207" xfId="60292" hidden="1" xr:uid="{00000000-0005-0000-0000-0000FFA20000}"/>
    <cellStyle name="Currency [0] 16208" xfId="30910" hidden="1" xr:uid="{00000000-0005-0000-0000-000000A30000}"/>
    <cellStyle name="Currency [0] 16208" xfId="60297" hidden="1" xr:uid="{00000000-0005-0000-0000-000001A30000}"/>
    <cellStyle name="Currency [0] 16209" xfId="30889" hidden="1" xr:uid="{00000000-0005-0000-0000-000002A30000}"/>
    <cellStyle name="Currency [0] 16209" xfId="60276" hidden="1" xr:uid="{00000000-0005-0000-0000-000003A30000}"/>
    <cellStyle name="Currency [0] 1621" xfId="4090" hidden="1" xr:uid="{00000000-0005-0000-0000-000004A30000}"/>
    <cellStyle name="Currency [0] 1621" xfId="33479" hidden="1" xr:uid="{00000000-0005-0000-0000-000005A30000}"/>
    <cellStyle name="Currency [0] 16210" xfId="30900" hidden="1" xr:uid="{00000000-0005-0000-0000-000006A30000}"/>
    <cellStyle name="Currency [0] 16210" xfId="60287" hidden="1" xr:uid="{00000000-0005-0000-0000-000007A30000}"/>
    <cellStyle name="Currency [0] 16211" xfId="30914" hidden="1" xr:uid="{00000000-0005-0000-0000-000008A30000}"/>
    <cellStyle name="Currency [0] 16211" xfId="60301" hidden="1" xr:uid="{00000000-0005-0000-0000-000009A30000}"/>
    <cellStyle name="Currency [0] 16212" xfId="30916" hidden="1" xr:uid="{00000000-0005-0000-0000-00000AA30000}"/>
    <cellStyle name="Currency [0] 16212" xfId="60303" hidden="1" xr:uid="{00000000-0005-0000-0000-00000BA30000}"/>
    <cellStyle name="Currency [0] 16213" xfId="30899" hidden="1" xr:uid="{00000000-0005-0000-0000-00000CA30000}"/>
    <cellStyle name="Currency [0] 16213" xfId="60286" hidden="1" xr:uid="{00000000-0005-0000-0000-00000DA30000}"/>
    <cellStyle name="Currency [0] 16214" xfId="30873" hidden="1" xr:uid="{00000000-0005-0000-0000-00000EA30000}"/>
    <cellStyle name="Currency [0] 16214" xfId="60260" hidden="1" xr:uid="{00000000-0005-0000-0000-00000FA30000}"/>
    <cellStyle name="Currency [0] 16215" xfId="30927" hidden="1" xr:uid="{00000000-0005-0000-0000-000010A30000}"/>
    <cellStyle name="Currency [0] 16215" xfId="60314" hidden="1" xr:uid="{00000000-0005-0000-0000-000011A30000}"/>
    <cellStyle name="Currency [0] 16216" xfId="30936" hidden="1" xr:uid="{00000000-0005-0000-0000-000012A30000}"/>
    <cellStyle name="Currency [0] 16216" xfId="60323" hidden="1" xr:uid="{00000000-0005-0000-0000-000013A30000}"/>
    <cellStyle name="Currency [0] 16217" xfId="30947" hidden="1" xr:uid="{00000000-0005-0000-0000-000014A30000}"/>
    <cellStyle name="Currency [0] 16217" xfId="60334" hidden="1" xr:uid="{00000000-0005-0000-0000-000015A30000}"/>
    <cellStyle name="Currency [0] 16218" xfId="30953" hidden="1" xr:uid="{00000000-0005-0000-0000-000016A30000}"/>
    <cellStyle name="Currency [0] 16218" xfId="60340" hidden="1" xr:uid="{00000000-0005-0000-0000-000017A30000}"/>
    <cellStyle name="Currency [0] 16219" xfId="30925" hidden="1" xr:uid="{00000000-0005-0000-0000-000018A30000}"/>
    <cellStyle name="Currency [0] 16219" xfId="60312" hidden="1" xr:uid="{00000000-0005-0000-0000-000019A30000}"/>
    <cellStyle name="Currency [0] 1622" xfId="4070" hidden="1" xr:uid="{00000000-0005-0000-0000-00001AA30000}"/>
    <cellStyle name="Currency [0] 1622" xfId="33459" hidden="1" xr:uid="{00000000-0005-0000-0000-00001BA30000}"/>
    <cellStyle name="Currency [0] 16220" xfId="30943" hidden="1" xr:uid="{00000000-0005-0000-0000-00001CA30000}"/>
    <cellStyle name="Currency [0] 16220" xfId="60330" hidden="1" xr:uid="{00000000-0005-0000-0000-00001DA30000}"/>
    <cellStyle name="Currency [0] 16221" xfId="30965" hidden="1" xr:uid="{00000000-0005-0000-0000-00001EA30000}"/>
    <cellStyle name="Currency [0] 16221" xfId="60352" hidden="1" xr:uid="{00000000-0005-0000-0000-00001FA30000}"/>
    <cellStyle name="Currency [0] 16222" xfId="30967" hidden="1" xr:uid="{00000000-0005-0000-0000-000020A30000}"/>
    <cellStyle name="Currency [0] 16222" xfId="60354" hidden="1" xr:uid="{00000000-0005-0000-0000-000021A30000}"/>
    <cellStyle name="Currency [0] 16223" xfId="30895" hidden="1" xr:uid="{00000000-0005-0000-0000-000022A30000}"/>
    <cellStyle name="Currency [0] 16223" xfId="60282" hidden="1" xr:uid="{00000000-0005-0000-0000-000023A30000}"/>
    <cellStyle name="Currency [0] 16224" xfId="30879" hidden="1" xr:uid="{00000000-0005-0000-0000-000024A30000}"/>
    <cellStyle name="Currency [0] 16224" xfId="60266" hidden="1" xr:uid="{00000000-0005-0000-0000-000025A30000}"/>
    <cellStyle name="Currency [0] 16225" xfId="30939" hidden="1" xr:uid="{00000000-0005-0000-0000-000026A30000}"/>
    <cellStyle name="Currency [0] 16225" xfId="60326" hidden="1" xr:uid="{00000000-0005-0000-0000-000027A30000}"/>
    <cellStyle name="Currency [0] 16226" xfId="30884" hidden="1" xr:uid="{00000000-0005-0000-0000-000028A30000}"/>
    <cellStyle name="Currency [0] 16226" xfId="60271" hidden="1" xr:uid="{00000000-0005-0000-0000-000029A30000}"/>
    <cellStyle name="Currency [0] 16227" xfId="30928" hidden="1" xr:uid="{00000000-0005-0000-0000-00002AA30000}"/>
    <cellStyle name="Currency [0] 16227" xfId="60315" hidden="1" xr:uid="{00000000-0005-0000-0000-00002BA30000}"/>
    <cellStyle name="Currency [0] 16228" xfId="30972" hidden="1" xr:uid="{00000000-0005-0000-0000-00002CA30000}"/>
    <cellStyle name="Currency [0] 16228" xfId="60359" hidden="1" xr:uid="{00000000-0005-0000-0000-00002DA30000}"/>
    <cellStyle name="Currency [0] 16229" xfId="30940" hidden="1" xr:uid="{00000000-0005-0000-0000-00002EA30000}"/>
    <cellStyle name="Currency [0] 16229" xfId="60327" hidden="1" xr:uid="{00000000-0005-0000-0000-00002FA30000}"/>
    <cellStyle name="Currency [0] 1623" xfId="4082" hidden="1" xr:uid="{00000000-0005-0000-0000-000030A30000}"/>
    <cellStyle name="Currency [0] 1623" xfId="33471" hidden="1" xr:uid="{00000000-0005-0000-0000-000031A30000}"/>
    <cellStyle name="Currency [0] 16230" xfId="30948" hidden="1" xr:uid="{00000000-0005-0000-0000-000032A30000}"/>
    <cellStyle name="Currency [0] 16230" xfId="60335" hidden="1" xr:uid="{00000000-0005-0000-0000-000033A30000}"/>
    <cellStyle name="Currency [0] 16231" xfId="30984" hidden="1" xr:uid="{00000000-0005-0000-0000-000034A30000}"/>
    <cellStyle name="Currency [0] 16231" xfId="60371" hidden="1" xr:uid="{00000000-0005-0000-0000-000035A30000}"/>
    <cellStyle name="Currency [0] 16232" xfId="30986" hidden="1" xr:uid="{00000000-0005-0000-0000-000036A30000}"/>
    <cellStyle name="Currency [0] 16232" xfId="60373" hidden="1" xr:uid="{00000000-0005-0000-0000-000037A30000}"/>
    <cellStyle name="Currency [0] 16233" xfId="30942" hidden="1" xr:uid="{00000000-0005-0000-0000-000038A30000}"/>
    <cellStyle name="Currency [0] 16233" xfId="60329" hidden="1" xr:uid="{00000000-0005-0000-0000-000039A30000}"/>
    <cellStyle name="Currency [0] 16234" xfId="30955" hidden="1" xr:uid="{00000000-0005-0000-0000-00003AA30000}"/>
    <cellStyle name="Currency [0] 16234" xfId="60342" hidden="1" xr:uid="{00000000-0005-0000-0000-00003BA30000}"/>
    <cellStyle name="Currency [0] 16235" xfId="30960" hidden="1" xr:uid="{00000000-0005-0000-0000-00003CA30000}"/>
    <cellStyle name="Currency [0] 16235" xfId="60347" hidden="1" xr:uid="{00000000-0005-0000-0000-00003DA30000}"/>
    <cellStyle name="Currency [0] 16236" xfId="30954" hidden="1" xr:uid="{00000000-0005-0000-0000-00003EA30000}"/>
    <cellStyle name="Currency [0] 16236" xfId="60341" hidden="1" xr:uid="{00000000-0005-0000-0000-00003FA30000}"/>
    <cellStyle name="Currency [0] 16237" xfId="31002" hidden="1" xr:uid="{00000000-0005-0000-0000-000040A30000}"/>
    <cellStyle name="Currency [0] 16237" xfId="60389" hidden="1" xr:uid="{00000000-0005-0000-0000-000041A30000}"/>
    <cellStyle name="Currency [0] 16238" xfId="31010" hidden="1" xr:uid="{00000000-0005-0000-0000-000042A30000}"/>
    <cellStyle name="Currency [0] 16238" xfId="60397" hidden="1" xr:uid="{00000000-0005-0000-0000-000043A30000}"/>
    <cellStyle name="Currency [0] 16239" xfId="30938" hidden="1" xr:uid="{00000000-0005-0000-0000-000044A30000}"/>
    <cellStyle name="Currency [0] 16239" xfId="60325" hidden="1" xr:uid="{00000000-0005-0000-0000-000045A30000}"/>
    <cellStyle name="Currency [0] 1624" xfId="4080" hidden="1" xr:uid="{00000000-0005-0000-0000-000046A30000}"/>
    <cellStyle name="Currency [0] 1624" xfId="33469" hidden="1" xr:uid="{00000000-0005-0000-0000-000047A30000}"/>
    <cellStyle name="Currency [0] 16240" xfId="30996" hidden="1" xr:uid="{00000000-0005-0000-0000-000048A30000}"/>
    <cellStyle name="Currency [0] 16240" xfId="60383" hidden="1" xr:uid="{00000000-0005-0000-0000-000049A30000}"/>
    <cellStyle name="Currency [0] 16241" xfId="31019" hidden="1" xr:uid="{00000000-0005-0000-0000-00004AA30000}"/>
    <cellStyle name="Currency [0] 16241" xfId="60406" hidden="1" xr:uid="{00000000-0005-0000-0000-00004BA30000}"/>
    <cellStyle name="Currency [0] 16242" xfId="31021" hidden="1" xr:uid="{00000000-0005-0000-0000-00004CA30000}"/>
    <cellStyle name="Currency [0] 16242" xfId="60408" hidden="1" xr:uid="{00000000-0005-0000-0000-00004DA30000}"/>
    <cellStyle name="Currency [0] 16243" xfId="30921" hidden="1" xr:uid="{00000000-0005-0000-0000-00004EA30000}"/>
    <cellStyle name="Currency [0] 16243" xfId="60308" hidden="1" xr:uid="{00000000-0005-0000-0000-00004FA30000}"/>
    <cellStyle name="Currency [0] 16244" xfId="30931" hidden="1" xr:uid="{00000000-0005-0000-0000-000050A30000}"/>
    <cellStyle name="Currency [0] 16244" xfId="60318" hidden="1" xr:uid="{00000000-0005-0000-0000-000051A30000}"/>
    <cellStyle name="Currency [0] 16245" xfId="30993" hidden="1" xr:uid="{00000000-0005-0000-0000-000052A30000}"/>
    <cellStyle name="Currency [0] 16245" xfId="60380" hidden="1" xr:uid="{00000000-0005-0000-0000-000053A30000}"/>
    <cellStyle name="Currency [0] 16246" xfId="30958" hidden="1" xr:uid="{00000000-0005-0000-0000-000054A30000}"/>
    <cellStyle name="Currency [0] 16246" xfId="60345" hidden="1" xr:uid="{00000000-0005-0000-0000-000055A30000}"/>
    <cellStyle name="Currency [0] 16247" xfId="30903" hidden="1" xr:uid="{00000000-0005-0000-0000-000056A30000}"/>
    <cellStyle name="Currency [0] 16247" xfId="60290" hidden="1" xr:uid="{00000000-0005-0000-0000-000057A30000}"/>
    <cellStyle name="Currency [0] 16248" xfId="31029" hidden="1" xr:uid="{00000000-0005-0000-0000-000058A30000}"/>
    <cellStyle name="Currency [0] 16248" xfId="60416" hidden="1" xr:uid="{00000000-0005-0000-0000-000059A30000}"/>
    <cellStyle name="Currency [0] 16249" xfId="30994" hidden="1" xr:uid="{00000000-0005-0000-0000-00005AA30000}"/>
    <cellStyle name="Currency [0] 16249" xfId="60381" hidden="1" xr:uid="{00000000-0005-0000-0000-00005BA30000}"/>
    <cellStyle name="Currency [0] 1625" xfId="4113" hidden="1" xr:uid="{00000000-0005-0000-0000-00005CA30000}"/>
    <cellStyle name="Currency [0] 1625" xfId="33502" hidden="1" xr:uid="{00000000-0005-0000-0000-00005DA30000}"/>
    <cellStyle name="Currency [0] 16250" xfId="31005" hidden="1" xr:uid="{00000000-0005-0000-0000-00005EA30000}"/>
    <cellStyle name="Currency [0] 16250" xfId="60392" hidden="1" xr:uid="{00000000-0005-0000-0000-00005FA30000}"/>
    <cellStyle name="Currency [0] 16251" xfId="31037" hidden="1" xr:uid="{00000000-0005-0000-0000-000060A30000}"/>
    <cellStyle name="Currency [0] 16251" xfId="60424" hidden="1" xr:uid="{00000000-0005-0000-0000-000061A30000}"/>
    <cellStyle name="Currency [0] 16252" xfId="31039" hidden="1" xr:uid="{00000000-0005-0000-0000-000062A30000}"/>
    <cellStyle name="Currency [0] 16252" xfId="60426" hidden="1" xr:uid="{00000000-0005-0000-0000-000063A30000}"/>
    <cellStyle name="Currency [0] 16253" xfId="30991" hidden="1" xr:uid="{00000000-0005-0000-0000-000064A30000}"/>
    <cellStyle name="Currency [0] 16253" xfId="60378" hidden="1" xr:uid="{00000000-0005-0000-0000-000065A30000}"/>
    <cellStyle name="Currency [0] 16254" xfId="30990" hidden="1" xr:uid="{00000000-0005-0000-0000-000066A30000}"/>
    <cellStyle name="Currency [0] 16254" xfId="60377" hidden="1" xr:uid="{00000000-0005-0000-0000-000067A30000}"/>
    <cellStyle name="Currency [0] 16255" xfId="30980" hidden="1" xr:uid="{00000000-0005-0000-0000-000068A30000}"/>
    <cellStyle name="Currency [0] 16255" xfId="60367" hidden="1" xr:uid="{00000000-0005-0000-0000-000069A30000}"/>
    <cellStyle name="Currency [0] 16256" xfId="30976" hidden="1" xr:uid="{00000000-0005-0000-0000-00006AA30000}"/>
    <cellStyle name="Currency [0] 16256" xfId="60363" hidden="1" xr:uid="{00000000-0005-0000-0000-00006BA30000}"/>
    <cellStyle name="Currency [0] 16257" xfId="30978" hidden="1" xr:uid="{00000000-0005-0000-0000-00006CA30000}"/>
    <cellStyle name="Currency [0] 16257" xfId="60365" hidden="1" xr:uid="{00000000-0005-0000-0000-00006DA30000}"/>
    <cellStyle name="Currency [0] 16258" xfId="31046" hidden="1" xr:uid="{00000000-0005-0000-0000-00006EA30000}"/>
    <cellStyle name="Currency [0] 16258" xfId="60433" hidden="1" xr:uid="{00000000-0005-0000-0000-00006FA30000}"/>
    <cellStyle name="Currency [0] 16259" xfId="30881" hidden="1" xr:uid="{00000000-0005-0000-0000-000070A30000}"/>
    <cellStyle name="Currency [0] 16259" xfId="60268" hidden="1" xr:uid="{00000000-0005-0000-0000-000071A30000}"/>
    <cellStyle name="Currency [0] 1626" xfId="4057" hidden="1" xr:uid="{00000000-0005-0000-0000-000072A30000}"/>
    <cellStyle name="Currency [0] 1626" xfId="33446" hidden="1" xr:uid="{00000000-0005-0000-0000-000073A30000}"/>
    <cellStyle name="Currency [0] 16260" xfId="31024" hidden="1" xr:uid="{00000000-0005-0000-0000-000074A30000}"/>
    <cellStyle name="Currency [0] 16260" xfId="60411" hidden="1" xr:uid="{00000000-0005-0000-0000-000075A30000}"/>
    <cellStyle name="Currency [0] 16261" xfId="31052" hidden="1" xr:uid="{00000000-0005-0000-0000-000076A30000}"/>
    <cellStyle name="Currency [0] 16261" xfId="60439" hidden="1" xr:uid="{00000000-0005-0000-0000-000077A30000}"/>
    <cellStyle name="Currency [0] 16262" xfId="31054" hidden="1" xr:uid="{00000000-0005-0000-0000-000078A30000}"/>
    <cellStyle name="Currency [0] 16262" xfId="60441" hidden="1" xr:uid="{00000000-0005-0000-0000-000079A30000}"/>
    <cellStyle name="Currency [0] 16263" xfId="30929" hidden="1" xr:uid="{00000000-0005-0000-0000-00007AA30000}"/>
    <cellStyle name="Currency [0] 16263" xfId="60316" hidden="1" xr:uid="{00000000-0005-0000-0000-00007BA30000}"/>
    <cellStyle name="Currency [0] 16264" xfId="31003" hidden="1" xr:uid="{00000000-0005-0000-0000-00007CA30000}"/>
    <cellStyle name="Currency [0] 16264" xfId="60390" hidden="1" xr:uid="{00000000-0005-0000-0000-00007DA30000}"/>
    <cellStyle name="Currency [0] 16265" xfId="30959" hidden="1" xr:uid="{00000000-0005-0000-0000-00007EA30000}"/>
    <cellStyle name="Currency [0] 16265" xfId="60346" hidden="1" xr:uid="{00000000-0005-0000-0000-00007FA30000}"/>
    <cellStyle name="Currency [0] 16266" xfId="30995" hidden="1" xr:uid="{00000000-0005-0000-0000-000080A30000}"/>
    <cellStyle name="Currency [0] 16266" xfId="60382" hidden="1" xr:uid="{00000000-0005-0000-0000-000081A30000}"/>
    <cellStyle name="Currency [0] 16267" xfId="30999" hidden="1" xr:uid="{00000000-0005-0000-0000-000082A30000}"/>
    <cellStyle name="Currency [0] 16267" xfId="60386" hidden="1" xr:uid="{00000000-0005-0000-0000-000083A30000}"/>
    <cellStyle name="Currency [0] 16268" xfId="31060" hidden="1" xr:uid="{00000000-0005-0000-0000-000084A30000}"/>
    <cellStyle name="Currency [0] 16268" xfId="60447" hidden="1" xr:uid="{00000000-0005-0000-0000-000085A30000}"/>
    <cellStyle name="Currency [0] 16269" xfId="30876" hidden="1" xr:uid="{00000000-0005-0000-0000-000086A30000}"/>
    <cellStyle name="Currency [0] 16269" xfId="60263" hidden="1" xr:uid="{00000000-0005-0000-0000-000087A30000}"/>
    <cellStyle name="Currency [0] 1627" xfId="4107" hidden="1" xr:uid="{00000000-0005-0000-0000-000088A30000}"/>
    <cellStyle name="Currency [0] 1627" xfId="33496" hidden="1" xr:uid="{00000000-0005-0000-0000-000089A30000}"/>
    <cellStyle name="Currency [0] 16270" xfId="31042" hidden="1" xr:uid="{00000000-0005-0000-0000-00008AA30000}"/>
    <cellStyle name="Currency [0] 16270" xfId="60429" hidden="1" xr:uid="{00000000-0005-0000-0000-00008BA30000}"/>
    <cellStyle name="Currency [0] 16271" xfId="31065" hidden="1" xr:uid="{00000000-0005-0000-0000-00008CA30000}"/>
    <cellStyle name="Currency [0] 16271" xfId="60452" hidden="1" xr:uid="{00000000-0005-0000-0000-00008DA30000}"/>
    <cellStyle name="Currency [0] 16272" xfId="31067" hidden="1" xr:uid="{00000000-0005-0000-0000-00008EA30000}"/>
    <cellStyle name="Currency [0] 16272" xfId="60454" hidden="1" xr:uid="{00000000-0005-0000-0000-00008FA30000}"/>
    <cellStyle name="Currency [0] 16273" xfId="30923" hidden="1" xr:uid="{00000000-0005-0000-0000-000090A30000}"/>
    <cellStyle name="Currency [0] 16273" xfId="60310" hidden="1" xr:uid="{00000000-0005-0000-0000-000091A30000}"/>
    <cellStyle name="Currency [0] 16274" xfId="31022" hidden="1" xr:uid="{00000000-0005-0000-0000-000092A30000}"/>
    <cellStyle name="Currency [0] 16274" xfId="60409" hidden="1" xr:uid="{00000000-0005-0000-0000-000093A30000}"/>
    <cellStyle name="Currency [0] 16275" xfId="30989" hidden="1" xr:uid="{00000000-0005-0000-0000-000094A30000}"/>
    <cellStyle name="Currency [0] 16275" xfId="60376" hidden="1" xr:uid="{00000000-0005-0000-0000-000095A30000}"/>
    <cellStyle name="Currency [0] 16276" xfId="31007" hidden="1" xr:uid="{00000000-0005-0000-0000-000096A30000}"/>
    <cellStyle name="Currency [0] 16276" xfId="60394" hidden="1" xr:uid="{00000000-0005-0000-0000-000097A30000}"/>
    <cellStyle name="Currency [0] 16277" xfId="31004" hidden="1" xr:uid="{00000000-0005-0000-0000-000098A30000}"/>
    <cellStyle name="Currency [0] 16277" xfId="60391" hidden="1" xr:uid="{00000000-0005-0000-0000-000099A30000}"/>
    <cellStyle name="Currency [0] 16278" xfId="31071" hidden="1" xr:uid="{00000000-0005-0000-0000-00009AA30000}"/>
    <cellStyle name="Currency [0] 16278" xfId="60458" hidden="1" xr:uid="{00000000-0005-0000-0000-00009BA30000}"/>
    <cellStyle name="Currency [0] 16279" xfId="30956" hidden="1" xr:uid="{00000000-0005-0000-0000-00009CA30000}"/>
    <cellStyle name="Currency [0] 16279" xfId="60343" hidden="1" xr:uid="{00000000-0005-0000-0000-00009DA30000}"/>
    <cellStyle name="Currency [0] 1628" xfId="4117" hidden="1" xr:uid="{00000000-0005-0000-0000-00009EA30000}"/>
    <cellStyle name="Currency [0] 1628" xfId="33506" hidden="1" xr:uid="{00000000-0005-0000-0000-00009FA30000}"/>
    <cellStyle name="Currency [0] 16280" xfId="31056" hidden="1" xr:uid="{00000000-0005-0000-0000-0000A0A30000}"/>
    <cellStyle name="Currency [0] 16280" xfId="60443" hidden="1" xr:uid="{00000000-0005-0000-0000-0000A1A30000}"/>
    <cellStyle name="Currency [0] 16281" xfId="31078" hidden="1" xr:uid="{00000000-0005-0000-0000-0000A2A30000}"/>
    <cellStyle name="Currency [0] 16281" xfId="60465" hidden="1" xr:uid="{00000000-0005-0000-0000-0000A3A30000}"/>
    <cellStyle name="Currency [0] 16282" xfId="31080" hidden="1" xr:uid="{00000000-0005-0000-0000-0000A4A30000}"/>
    <cellStyle name="Currency [0] 16282" xfId="60467" hidden="1" xr:uid="{00000000-0005-0000-0000-0000A5A30000}"/>
    <cellStyle name="Currency [0] 16283" xfId="31008" hidden="1" xr:uid="{00000000-0005-0000-0000-0000A6A30000}"/>
    <cellStyle name="Currency [0] 16283" xfId="60395" hidden="1" xr:uid="{00000000-0005-0000-0000-0000A7A30000}"/>
    <cellStyle name="Currency [0] 16284" xfId="31040" hidden="1" xr:uid="{00000000-0005-0000-0000-0000A8A30000}"/>
    <cellStyle name="Currency [0] 16284" xfId="60427" hidden="1" xr:uid="{00000000-0005-0000-0000-0000A9A30000}"/>
    <cellStyle name="Currency [0] 16285" xfId="30892" hidden="1" xr:uid="{00000000-0005-0000-0000-0000AAA30000}"/>
    <cellStyle name="Currency [0] 16285" xfId="60279" hidden="1" xr:uid="{00000000-0005-0000-0000-0000ABA30000}"/>
    <cellStyle name="Currency [0] 16286" xfId="31026" hidden="1" xr:uid="{00000000-0005-0000-0000-0000ACA30000}"/>
    <cellStyle name="Currency [0] 16286" xfId="60413" hidden="1" xr:uid="{00000000-0005-0000-0000-0000ADA30000}"/>
    <cellStyle name="Currency [0] 16287" xfId="31023" hidden="1" xr:uid="{00000000-0005-0000-0000-0000AEA30000}"/>
    <cellStyle name="Currency [0] 16287" xfId="60410" hidden="1" xr:uid="{00000000-0005-0000-0000-0000AFA30000}"/>
    <cellStyle name="Currency [0] 16288" xfId="31084" hidden="1" xr:uid="{00000000-0005-0000-0000-0000B0A30000}"/>
    <cellStyle name="Currency [0] 16288" xfId="60471" hidden="1" xr:uid="{00000000-0005-0000-0000-0000B1A30000}"/>
    <cellStyle name="Currency [0] 16289" xfId="30919" hidden="1" xr:uid="{00000000-0005-0000-0000-0000B2A30000}"/>
    <cellStyle name="Currency [0] 16289" xfId="60306" hidden="1" xr:uid="{00000000-0005-0000-0000-0000B3A30000}"/>
    <cellStyle name="Currency [0] 1629" xfId="4118" hidden="1" xr:uid="{00000000-0005-0000-0000-0000B4A30000}"/>
    <cellStyle name="Currency [0] 1629" xfId="33507" hidden="1" xr:uid="{00000000-0005-0000-0000-0000B5A30000}"/>
    <cellStyle name="Currency [0] 16290" xfId="31068" hidden="1" xr:uid="{00000000-0005-0000-0000-0000B6A30000}"/>
    <cellStyle name="Currency [0] 16290" xfId="60455" hidden="1" xr:uid="{00000000-0005-0000-0000-0000B7A30000}"/>
    <cellStyle name="Currency [0] 16291" xfId="31088" hidden="1" xr:uid="{00000000-0005-0000-0000-0000B8A30000}"/>
    <cellStyle name="Currency [0] 16291" xfId="60475" hidden="1" xr:uid="{00000000-0005-0000-0000-0000B9A30000}"/>
    <cellStyle name="Currency [0] 16292" xfId="31090" hidden="1" xr:uid="{00000000-0005-0000-0000-0000BAA30000}"/>
    <cellStyle name="Currency [0] 16292" xfId="60477" hidden="1" xr:uid="{00000000-0005-0000-0000-0000BBA30000}"/>
    <cellStyle name="Currency [0] 16293" xfId="31027" hidden="1" xr:uid="{00000000-0005-0000-0000-0000BCA30000}"/>
    <cellStyle name="Currency [0] 16293" xfId="60414" hidden="1" xr:uid="{00000000-0005-0000-0000-0000BDA30000}"/>
    <cellStyle name="Currency [0] 16294" xfId="31055" hidden="1" xr:uid="{00000000-0005-0000-0000-0000BEA30000}"/>
    <cellStyle name="Currency [0] 16294" xfId="60442" hidden="1" xr:uid="{00000000-0005-0000-0000-0000BFA30000}"/>
    <cellStyle name="Currency [0] 16295" xfId="31015" hidden="1" xr:uid="{00000000-0005-0000-0000-0000C0A30000}"/>
    <cellStyle name="Currency [0] 16295" xfId="60402" hidden="1" xr:uid="{00000000-0005-0000-0000-0000C1A30000}"/>
    <cellStyle name="Currency [0] 16296" xfId="31044" hidden="1" xr:uid="{00000000-0005-0000-0000-0000C2A30000}"/>
    <cellStyle name="Currency [0] 16296" xfId="60431" hidden="1" xr:uid="{00000000-0005-0000-0000-0000C3A30000}"/>
    <cellStyle name="Currency [0] 16297" xfId="31041" hidden="1" xr:uid="{00000000-0005-0000-0000-0000C4A30000}"/>
    <cellStyle name="Currency [0] 16297" xfId="60428" hidden="1" xr:uid="{00000000-0005-0000-0000-0000C5A30000}"/>
    <cellStyle name="Currency [0] 16298" xfId="31094" hidden="1" xr:uid="{00000000-0005-0000-0000-0000C6A30000}"/>
    <cellStyle name="Currency [0] 16298" xfId="60481" hidden="1" xr:uid="{00000000-0005-0000-0000-0000C7A30000}"/>
    <cellStyle name="Currency [0] 16299" xfId="30922" hidden="1" xr:uid="{00000000-0005-0000-0000-0000C8A30000}"/>
    <cellStyle name="Currency [0] 16299" xfId="60309" hidden="1" xr:uid="{00000000-0005-0000-0000-0000C9A30000}"/>
    <cellStyle name="Currency [0] 163" xfId="2577" hidden="1" xr:uid="{00000000-0005-0000-0000-0000CAA30000}"/>
    <cellStyle name="Currency [0] 163" xfId="31966" hidden="1" xr:uid="{00000000-0005-0000-0000-0000CBA30000}"/>
    <cellStyle name="Currency [0] 1630" xfId="4083" hidden="1" xr:uid="{00000000-0005-0000-0000-0000CCA30000}"/>
    <cellStyle name="Currency [0] 1630" xfId="33472" hidden="1" xr:uid="{00000000-0005-0000-0000-0000CDA30000}"/>
    <cellStyle name="Currency [0] 16300" xfId="31081" hidden="1" xr:uid="{00000000-0005-0000-0000-0000CEA30000}"/>
    <cellStyle name="Currency [0] 16300" xfId="60468" hidden="1" xr:uid="{00000000-0005-0000-0000-0000CFA30000}"/>
    <cellStyle name="Currency [0] 16301" xfId="31098" hidden="1" xr:uid="{00000000-0005-0000-0000-0000D0A30000}"/>
    <cellStyle name="Currency [0] 16301" xfId="60485" hidden="1" xr:uid="{00000000-0005-0000-0000-0000D1A30000}"/>
    <cellStyle name="Currency [0] 16302" xfId="31100" hidden="1" xr:uid="{00000000-0005-0000-0000-0000D2A30000}"/>
    <cellStyle name="Currency [0] 16302" xfId="60487" hidden="1" xr:uid="{00000000-0005-0000-0000-0000D3A30000}"/>
    <cellStyle name="Currency [0] 16303" xfId="30981" hidden="1" xr:uid="{00000000-0005-0000-0000-0000D4A30000}"/>
    <cellStyle name="Currency [0] 16303" xfId="60368" hidden="1" xr:uid="{00000000-0005-0000-0000-0000D5A30000}"/>
    <cellStyle name="Currency [0] 16304" xfId="31017" hidden="1" xr:uid="{00000000-0005-0000-0000-0000D6A30000}"/>
    <cellStyle name="Currency [0] 16304" xfId="60404" hidden="1" xr:uid="{00000000-0005-0000-0000-0000D7A30000}"/>
    <cellStyle name="Currency [0] 16305" xfId="31086" hidden="1" xr:uid="{00000000-0005-0000-0000-0000D8A30000}"/>
    <cellStyle name="Currency [0] 16305" xfId="60473" hidden="1" xr:uid="{00000000-0005-0000-0000-0000D9A30000}"/>
    <cellStyle name="Currency [0] 16306" xfId="31074" hidden="1" xr:uid="{00000000-0005-0000-0000-0000DAA30000}"/>
    <cellStyle name="Currency [0] 16306" xfId="60461" hidden="1" xr:uid="{00000000-0005-0000-0000-0000DBA30000}"/>
    <cellStyle name="Currency [0] 16307" xfId="31091" hidden="1" xr:uid="{00000000-0005-0000-0000-0000DCA30000}"/>
    <cellStyle name="Currency [0] 16307" xfId="60478" hidden="1" xr:uid="{00000000-0005-0000-0000-0000DDA30000}"/>
    <cellStyle name="Currency [0] 16308" xfId="31102" hidden="1" xr:uid="{00000000-0005-0000-0000-0000DEA30000}"/>
    <cellStyle name="Currency [0] 16308" xfId="60489" hidden="1" xr:uid="{00000000-0005-0000-0000-0000DFA30000}"/>
    <cellStyle name="Currency [0] 16309" xfId="30950" hidden="1" xr:uid="{00000000-0005-0000-0000-0000E0A30000}"/>
    <cellStyle name="Currency [0] 16309" xfId="60337" hidden="1" xr:uid="{00000000-0005-0000-0000-0000E1A30000}"/>
    <cellStyle name="Currency [0] 1631" xfId="4098" hidden="1" xr:uid="{00000000-0005-0000-0000-0000E2A30000}"/>
    <cellStyle name="Currency [0] 1631" xfId="33487" hidden="1" xr:uid="{00000000-0005-0000-0000-0000E3A30000}"/>
    <cellStyle name="Currency [0] 16310" xfId="31014" hidden="1" xr:uid="{00000000-0005-0000-0000-0000E4A30000}"/>
    <cellStyle name="Currency [0] 16310" xfId="60401" hidden="1" xr:uid="{00000000-0005-0000-0000-0000E5A30000}"/>
    <cellStyle name="Currency [0] 16311" xfId="31106" hidden="1" xr:uid="{00000000-0005-0000-0000-0000E6A30000}"/>
    <cellStyle name="Currency [0] 16311" xfId="60493" hidden="1" xr:uid="{00000000-0005-0000-0000-0000E7A30000}"/>
    <cellStyle name="Currency [0] 16312" xfId="31108" hidden="1" xr:uid="{00000000-0005-0000-0000-0000E8A30000}"/>
    <cellStyle name="Currency [0] 16312" xfId="60495" hidden="1" xr:uid="{00000000-0005-0000-0000-0000E9A30000}"/>
    <cellStyle name="Currency [0] 16313" xfId="31063" hidden="1" xr:uid="{00000000-0005-0000-0000-0000EAA30000}"/>
    <cellStyle name="Currency [0] 16313" xfId="60450" hidden="1" xr:uid="{00000000-0005-0000-0000-0000EBA30000}"/>
    <cellStyle name="Currency [0] 16314" xfId="31075" hidden="1" xr:uid="{00000000-0005-0000-0000-0000ECA30000}"/>
    <cellStyle name="Currency [0] 16314" xfId="60462" hidden="1" xr:uid="{00000000-0005-0000-0000-0000EDA30000}"/>
    <cellStyle name="Currency [0] 16315" xfId="31103" hidden="1" xr:uid="{00000000-0005-0000-0000-0000EEA30000}"/>
    <cellStyle name="Currency [0] 16315" xfId="60490" hidden="1" xr:uid="{00000000-0005-0000-0000-0000EFA30000}"/>
    <cellStyle name="Currency [0] 16316" xfId="31076" hidden="1" xr:uid="{00000000-0005-0000-0000-0000F0A30000}"/>
    <cellStyle name="Currency [0] 16316" xfId="60463" hidden="1" xr:uid="{00000000-0005-0000-0000-0000F1A30000}"/>
    <cellStyle name="Currency [0] 16317" xfId="31109" hidden="1" xr:uid="{00000000-0005-0000-0000-0000F2A30000}"/>
    <cellStyle name="Currency [0] 16317" xfId="60496" hidden="1" xr:uid="{00000000-0005-0000-0000-0000F3A30000}"/>
    <cellStyle name="Currency [0] 16318" xfId="31111" hidden="1" xr:uid="{00000000-0005-0000-0000-0000F4A30000}"/>
    <cellStyle name="Currency [0] 16318" xfId="60498" hidden="1" xr:uid="{00000000-0005-0000-0000-0000F5A30000}"/>
    <cellStyle name="Currency [0] 16319" xfId="31104" hidden="1" xr:uid="{00000000-0005-0000-0000-0000F6A30000}"/>
    <cellStyle name="Currency [0] 16319" xfId="60491" hidden="1" xr:uid="{00000000-0005-0000-0000-0000F7A30000}"/>
    <cellStyle name="Currency [0] 1632" xfId="3771" hidden="1" xr:uid="{00000000-0005-0000-0000-0000F8A30000}"/>
    <cellStyle name="Currency [0] 1632" xfId="33160" hidden="1" xr:uid="{00000000-0005-0000-0000-0000F9A30000}"/>
    <cellStyle name="Currency [0] 16320" xfId="31050" hidden="1" xr:uid="{00000000-0005-0000-0000-0000FAA30000}"/>
    <cellStyle name="Currency [0] 16320" xfId="60437" hidden="1" xr:uid="{00000000-0005-0000-0000-0000FBA30000}"/>
    <cellStyle name="Currency [0] 16321" xfId="31114" hidden="1" xr:uid="{00000000-0005-0000-0000-0000FCA30000}"/>
    <cellStyle name="Currency [0] 16321" xfId="60501" hidden="1" xr:uid="{00000000-0005-0000-0000-0000FDA30000}"/>
    <cellStyle name="Currency [0] 16322" xfId="31116" hidden="1" xr:uid="{00000000-0005-0000-0000-0000FEA30000}"/>
    <cellStyle name="Currency [0] 16322" xfId="60503" hidden="1" xr:uid="{00000000-0005-0000-0000-0000FFA30000}"/>
    <cellStyle name="Currency [0] 16323" xfId="30833" hidden="1" xr:uid="{00000000-0005-0000-0000-000000A40000}"/>
    <cellStyle name="Currency [0] 16323" xfId="60220" hidden="1" xr:uid="{00000000-0005-0000-0000-000001A40000}"/>
    <cellStyle name="Currency [0] 16324" xfId="30855" hidden="1" xr:uid="{00000000-0005-0000-0000-000002A40000}"/>
    <cellStyle name="Currency [0] 16324" xfId="60242" hidden="1" xr:uid="{00000000-0005-0000-0000-000003A40000}"/>
    <cellStyle name="Currency [0] 16325" xfId="31120" hidden="1" xr:uid="{00000000-0005-0000-0000-000004A40000}"/>
    <cellStyle name="Currency [0] 16325" xfId="60507" hidden="1" xr:uid="{00000000-0005-0000-0000-000005A40000}"/>
    <cellStyle name="Currency [0] 16326" xfId="31127" hidden="1" xr:uid="{00000000-0005-0000-0000-000006A40000}"/>
    <cellStyle name="Currency [0] 16326" xfId="60514" hidden="1" xr:uid="{00000000-0005-0000-0000-000007A40000}"/>
    <cellStyle name="Currency [0] 16327" xfId="31129" hidden="1" xr:uid="{00000000-0005-0000-0000-000008A40000}"/>
    <cellStyle name="Currency [0] 16327" xfId="60516" hidden="1" xr:uid="{00000000-0005-0000-0000-000009A40000}"/>
    <cellStyle name="Currency [0] 16328" xfId="30820" hidden="1" xr:uid="{00000000-0005-0000-0000-00000AA40000}"/>
    <cellStyle name="Currency [0] 16328" xfId="60207" hidden="1" xr:uid="{00000000-0005-0000-0000-00000BA40000}"/>
    <cellStyle name="Currency [0] 16329" xfId="31123" hidden="1" xr:uid="{00000000-0005-0000-0000-00000CA40000}"/>
    <cellStyle name="Currency [0] 16329" xfId="60510" hidden="1" xr:uid="{00000000-0005-0000-0000-00000DA40000}"/>
    <cellStyle name="Currency [0] 1633" xfId="4093" hidden="1" xr:uid="{00000000-0005-0000-0000-00000EA40000}"/>
    <cellStyle name="Currency [0] 1633" xfId="33482" hidden="1" xr:uid="{00000000-0005-0000-0000-00000FA40000}"/>
    <cellStyle name="Currency [0] 16330" xfId="31132" hidden="1" xr:uid="{00000000-0005-0000-0000-000010A40000}"/>
    <cellStyle name="Currency [0] 16330" xfId="60519" hidden="1" xr:uid="{00000000-0005-0000-0000-000011A40000}"/>
    <cellStyle name="Currency [0] 16331" xfId="31134" hidden="1" xr:uid="{00000000-0005-0000-0000-000012A40000}"/>
    <cellStyle name="Currency [0] 16331" xfId="60521" hidden="1" xr:uid="{00000000-0005-0000-0000-000013A40000}"/>
    <cellStyle name="Currency [0] 16332" xfId="31122" hidden="1" xr:uid="{00000000-0005-0000-0000-000014A40000}"/>
    <cellStyle name="Currency [0] 16332" xfId="60509" hidden="1" xr:uid="{00000000-0005-0000-0000-000015A40000}"/>
    <cellStyle name="Currency [0] 16333" xfId="30832" hidden="1" xr:uid="{00000000-0005-0000-0000-000016A40000}"/>
    <cellStyle name="Currency [0] 16333" xfId="60219" hidden="1" xr:uid="{00000000-0005-0000-0000-000017A40000}"/>
    <cellStyle name="Currency [0] 16334" xfId="31145" hidden="1" xr:uid="{00000000-0005-0000-0000-000018A40000}"/>
    <cellStyle name="Currency [0] 16334" xfId="60532" hidden="1" xr:uid="{00000000-0005-0000-0000-000019A40000}"/>
    <cellStyle name="Currency [0] 16335" xfId="31154" hidden="1" xr:uid="{00000000-0005-0000-0000-00001AA40000}"/>
    <cellStyle name="Currency [0] 16335" xfId="60541" hidden="1" xr:uid="{00000000-0005-0000-0000-00001BA40000}"/>
    <cellStyle name="Currency [0] 16336" xfId="31165" hidden="1" xr:uid="{00000000-0005-0000-0000-00001CA40000}"/>
    <cellStyle name="Currency [0] 16336" xfId="60552" hidden="1" xr:uid="{00000000-0005-0000-0000-00001DA40000}"/>
    <cellStyle name="Currency [0] 16337" xfId="31171" hidden="1" xr:uid="{00000000-0005-0000-0000-00001EA40000}"/>
    <cellStyle name="Currency [0] 16337" xfId="60558" hidden="1" xr:uid="{00000000-0005-0000-0000-00001FA40000}"/>
    <cellStyle name="Currency [0] 16338" xfId="31143" hidden="1" xr:uid="{00000000-0005-0000-0000-000020A40000}"/>
    <cellStyle name="Currency [0] 16338" xfId="60530" hidden="1" xr:uid="{00000000-0005-0000-0000-000021A40000}"/>
    <cellStyle name="Currency [0] 16339" xfId="31161" hidden="1" xr:uid="{00000000-0005-0000-0000-000022A40000}"/>
    <cellStyle name="Currency [0] 16339" xfId="60548" hidden="1" xr:uid="{00000000-0005-0000-0000-000023A40000}"/>
    <cellStyle name="Currency [0] 1634" xfId="4091" hidden="1" xr:uid="{00000000-0005-0000-0000-000024A40000}"/>
    <cellStyle name="Currency [0] 1634" xfId="33480" hidden="1" xr:uid="{00000000-0005-0000-0000-000025A40000}"/>
    <cellStyle name="Currency [0] 16340" xfId="31183" hidden="1" xr:uid="{00000000-0005-0000-0000-000026A40000}"/>
    <cellStyle name="Currency [0] 16340" xfId="60570" hidden="1" xr:uid="{00000000-0005-0000-0000-000027A40000}"/>
    <cellStyle name="Currency [0] 16341" xfId="31185" hidden="1" xr:uid="{00000000-0005-0000-0000-000028A40000}"/>
    <cellStyle name="Currency [0] 16341" xfId="60572" hidden="1" xr:uid="{00000000-0005-0000-0000-000029A40000}"/>
    <cellStyle name="Currency [0] 16342" xfId="31117" hidden="1" xr:uid="{00000000-0005-0000-0000-00002AA40000}"/>
    <cellStyle name="Currency [0] 16342" xfId="60504" hidden="1" xr:uid="{00000000-0005-0000-0000-00002BA40000}"/>
    <cellStyle name="Currency [0] 16343" xfId="30828" hidden="1" xr:uid="{00000000-0005-0000-0000-00002CA40000}"/>
    <cellStyle name="Currency [0] 16343" xfId="60215" hidden="1" xr:uid="{00000000-0005-0000-0000-00002DA40000}"/>
    <cellStyle name="Currency [0] 16344" xfId="31157" hidden="1" xr:uid="{00000000-0005-0000-0000-00002EA40000}"/>
    <cellStyle name="Currency [0] 16344" xfId="60544" hidden="1" xr:uid="{00000000-0005-0000-0000-00002FA40000}"/>
    <cellStyle name="Currency [0] 16345" xfId="30824" hidden="1" xr:uid="{00000000-0005-0000-0000-000030A40000}"/>
    <cellStyle name="Currency [0] 16345" xfId="60211" hidden="1" xr:uid="{00000000-0005-0000-0000-000031A40000}"/>
    <cellStyle name="Currency [0] 16346" xfId="31146" hidden="1" xr:uid="{00000000-0005-0000-0000-000032A40000}"/>
    <cellStyle name="Currency [0] 16346" xfId="60533" hidden="1" xr:uid="{00000000-0005-0000-0000-000033A40000}"/>
    <cellStyle name="Currency [0] 16347" xfId="31190" hidden="1" xr:uid="{00000000-0005-0000-0000-000034A40000}"/>
    <cellStyle name="Currency [0] 16347" xfId="60577" hidden="1" xr:uid="{00000000-0005-0000-0000-000035A40000}"/>
    <cellStyle name="Currency [0] 16348" xfId="31158" hidden="1" xr:uid="{00000000-0005-0000-0000-000036A40000}"/>
    <cellStyle name="Currency [0] 16348" xfId="60545" hidden="1" xr:uid="{00000000-0005-0000-0000-000037A40000}"/>
    <cellStyle name="Currency [0] 16349" xfId="31166" hidden="1" xr:uid="{00000000-0005-0000-0000-000038A40000}"/>
    <cellStyle name="Currency [0] 16349" xfId="60553" hidden="1" xr:uid="{00000000-0005-0000-0000-000039A40000}"/>
    <cellStyle name="Currency [0] 1635" xfId="4120" hidden="1" xr:uid="{00000000-0005-0000-0000-00003AA40000}"/>
    <cellStyle name="Currency [0] 1635" xfId="33509" hidden="1" xr:uid="{00000000-0005-0000-0000-00003BA40000}"/>
    <cellStyle name="Currency [0] 16350" xfId="31202" hidden="1" xr:uid="{00000000-0005-0000-0000-00003CA40000}"/>
    <cellStyle name="Currency [0] 16350" xfId="60589" hidden="1" xr:uid="{00000000-0005-0000-0000-00003DA40000}"/>
    <cellStyle name="Currency [0] 16351" xfId="31204" hidden="1" xr:uid="{00000000-0005-0000-0000-00003EA40000}"/>
    <cellStyle name="Currency [0] 16351" xfId="60591" hidden="1" xr:uid="{00000000-0005-0000-0000-00003FA40000}"/>
    <cellStyle name="Currency [0] 16352" xfId="31160" hidden="1" xr:uid="{00000000-0005-0000-0000-000040A40000}"/>
    <cellStyle name="Currency [0] 16352" xfId="60547" hidden="1" xr:uid="{00000000-0005-0000-0000-000041A40000}"/>
    <cellStyle name="Currency [0] 16353" xfId="31173" hidden="1" xr:uid="{00000000-0005-0000-0000-000042A40000}"/>
    <cellStyle name="Currency [0] 16353" xfId="60560" hidden="1" xr:uid="{00000000-0005-0000-0000-000043A40000}"/>
    <cellStyle name="Currency [0] 16354" xfId="31178" hidden="1" xr:uid="{00000000-0005-0000-0000-000044A40000}"/>
    <cellStyle name="Currency [0] 16354" xfId="60565" hidden="1" xr:uid="{00000000-0005-0000-0000-000045A40000}"/>
    <cellStyle name="Currency [0] 16355" xfId="31172" hidden="1" xr:uid="{00000000-0005-0000-0000-000046A40000}"/>
    <cellStyle name="Currency [0] 16355" xfId="60559" hidden="1" xr:uid="{00000000-0005-0000-0000-000047A40000}"/>
    <cellStyle name="Currency [0] 16356" xfId="31220" hidden="1" xr:uid="{00000000-0005-0000-0000-000048A40000}"/>
    <cellStyle name="Currency [0] 16356" xfId="60607" hidden="1" xr:uid="{00000000-0005-0000-0000-000049A40000}"/>
    <cellStyle name="Currency [0] 16357" xfId="31228" hidden="1" xr:uid="{00000000-0005-0000-0000-00004AA40000}"/>
    <cellStyle name="Currency [0] 16357" xfId="60615" hidden="1" xr:uid="{00000000-0005-0000-0000-00004BA40000}"/>
    <cellStyle name="Currency [0] 16358" xfId="31156" hidden="1" xr:uid="{00000000-0005-0000-0000-00004CA40000}"/>
    <cellStyle name="Currency [0] 16358" xfId="60543" hidden="1" xr:uid="{00000000-0005-0000-0000-00004DA40000}"/>
    <cellStyle name="Currency [0] 16359" xfId="31214" hidden="1" xr:uid="{00000000-0005-0000-0000-00004EA40000}"/>
    <cellStyle name="Currency [0] 16359" xfId="60601" hidden="1" xr:uid="{00000000-0005-0000-0000-00004FA40000}"/>
    <cellStyle name="Currency [0] 1636" xfId="4036" hidden="1" xr:uid="{00000000-0005-0000-0000-000050A40000}"/>
    <cellStyle name="Currency [0] 1636" xfId="33425" hidden="1" xr:uid="{00000000-0005-0000-0000-000051A40000}"/>
    <cellStyle name="Currency [0] 16360" xfId="31237" hidden="1" xr:uid="{00000000-0005-0000-0000-000052A40000}"/>
    <cellStyle name="Currency [0] 16360" xfId="60624" hidden="1" xr:uid="{00000000-0005-0000-0000-000053A40000}"/>
    <cellStyle name="Currency [0] 16361" xfId="31239" hidden="1" xr:uid="{00000000-0005-0000-0000-000054A40000}"/>
    <cellStyle name="Currency [0] 16361" xfId="60626" hidden="1" xr:uid="{00000000-0005-0000-0000-000055A40000}"/>
    <cellStyle name="Currency [0] 16362" xfId="31139" hidden="1" xr:uid="{00000000-0005-0000-0000-000056A40000}"/>
    <cellStyle name="Currency [0] 16362" xfId="60526" hidden="1" xr:uid="{00000000-0005-0000-0000-000057A40000}"/>
    <cellStyle name="Currency [0] 16363" xfId="31149" hidden="1" xr:uid="{00000000-0005-0000-0000-000058A40000}"/>
    <cellStyle name="Currency [0] 16363" xfId="60536" hidden="1" xr:uid="{00000000-0005-0000-0000-000059A40000}"/>
    <cellStyle name="Currency [0] 16364" xfId="31211" hidden="1" xr:uid="{00000000-0005-0000-0000-00005AA40000}"/>
    <cellStyle name="Currency [0] 16364" xfId="60598" hidden="1" xr:uid="{00000000-0005-0000-0000-00005BA40000}"/>
    <cellStyle name="Currency [0] 16365" xfId="31176" hidden="1" xr:uid="{00000000-0005-0000-0000-00005CA40000}"/>
    <cellStyle name="Currency [0] 16365" xfId="60563" hidden="1" xr:uid="{00000000-0005-0000-0000-00005DA40000}"/>
    <cellStyle name="Currency [0] 16366" xfId="31125" hidden="1" xr:uid="{00000000-0005-0000-0000-00005EA40000}"/>
    <cellStyle name="Currency [0] 16366" xfId="60512" hidden="1" xr:uid="{00000000-0005-0000-0000-00005FA40000}"/>
    <cellStyle name="Currency [0] 16367" xfId="31247" hidden="1" xr:uid="{00000000-0005-0000-0000-000060A40000}"/>
    <cellStyle name="Currency [0] 16367" xfId="60634" hidden="1" xr:uid="{00000000-0005-0000-0000-000061A40000}"/>
    <cellStyle name="Currency [0] 16368" xfId="31212" hidden="1" xr:uid="{00000000-0005-0000-0000-000062A40000}"/>
    <cellStyle name="Currency [0] 16368" xfId="60599" hidden="1" xr:uid="{00000000-0005-0000-0000-000063A40000}"/>
    <cellStyle name="Currency [0] 16369" xfId="31223" hidden="1" xr:uid="{00000000-0005-0000-0000-000064A40000}"/>
    <cellStyle name="Currency [0] 16369" xfId="60610" hidden="1" xr:uid="{00000000-0005-0000-0000-000065A40000}"/>
    <cellStyle name="Currency [0] 1637" xfId="4112" hidden="1" xr:uid="{00000000-0005-0000-0000-000066A40000}"/>
    <cellStyle name="Currency [0] 1637" xfId="33501" hidden="1" xr:uid="{00000000-0005-0000-0000-000067A40000}"/>
    <cellStyle name="Currency [0] 16370" xfId="31255" hidden="1" xr:uid="{00000000-0005-0000-0000-000068A40000}"/>
    <cellStyle name="Currency [0] 16370" xfId="60642" hidden="1" xr:uid="{00000000-0005-0000-0000-000069A40000}"/>
    <cellStyle name="Currency [0] 16371" xfId="31257" hidden="1" xr:uid="{00000000-0005-0000-0000-00006AA40000}"/>
    <cellStyle name="Currency [0] 16371" xfId="60644" hidden="1" xr:uid="{00000000-0005-0000-0000-00006BA40000}"/>
    <cellStyle name="Currency [0] 16372" xfId="31209" hidden="1" xr:uid="{00000000-0005-0000-0000-00006CA40000}"/>
    <cellStyle name="Currency [0] 16372" xfId="60596" hidden="1" xr:uid="{00000000-0005-0000-0000-00006DA40000}"/>
    <cellStyle name="Currency [0] 16373" xfId="31208" hidden="1" xr:uid="{00000000-0005-0000-0000-00006EA40000}"/>
    <cellStyle name="Currency [0] 16373" xfId="60595" hidden="1" xr:uid="{00000000-0005-0000-0000-00006FA40000}"/>
    <cellStyle name="Currency [0] 16374" xfId="31198" hidden="1" xr:uid="{00000000-0005-0000-0000-000070A40000}"/>
    <cellStyle name="Currency [0] 16374" xfId="60585" hidden="1" xr:uid="{00000000-0005-0000-0000-000071A40000}"/>
    <cellStyle name="Currency [0] 16375" xfId="31194" hidden="1" xr:uid="{00000000-0005-0000-0000-000072A40000}"/>
    <cellStyle name="Currency [0] 16375" xfId="60581" hidden="1" xr:uid="{00000000-0005-0000-0000-000073A40000}"/>
    <cellStyle name="Currency [0] 16376" xfId="31196" hidden="1" xr:uid="{00000000-0005-0000-0000-000074A40000}"/>
    <cellStyle name="Currency [0] 16376" xfId="60583" hidden="1" xr:uid="{00000000-0005-0000-0000-000075A40000}"/>
    <cellStyle name="Currency [0] 16377" xfId="31264" hidden="1" xr:uid="{00000000-0005-0000-0000-000076A40000}"/>
    <cellStyle name="Currency [0] 16377" xfId="60651" hidden="1" xr:uid="{00000000-0005-0000-0000-000077A40000}"/>
    <cellStyle name="Currency [0] 16378" xfId="30826" hidden="1" xr:uid="{00000000-0005-0000-0000-000078A40000}"/>
    <cellStyle name="Currency [0] 16378" xfId="60213" hidden="1" xr:uid="{00000000-0005-0000-0000-000079A40000}"/>
    <cellStyle name="Currency [0] 16379" xfId="31242" hidden="1" xr:uid="{00000000-0005-0000-0000-00007AA40000}"/>
    <cellStyle name="Currency [0] 16379" xfId="60629" hidden="1" xr:uid="{00000000-0005-0000-0000-00007BA40000}"/>
    <cellStyle name="Currency [0] 1638" xfId="4122" hidden="1" xr:uid="{00000000-0005-0000-0000-00007CA40000}"/>
    <cellStyle name="Currency [0] 1638" xfId="33511" hidden="1" xr:uid="{00000000-0005-0000-0000-00007DA40000}"/>
    <cellStyle name="Currency [0] 16380" xfId="31270" hidden="1" xr:uid="{00000000-0005-0000-0000-00007EA40000}"/>
    <cellStyle name="Currency [0] 16380" xfId="60657" hidden="1" xr:uid="{00000000-0005-0000-0000-00007FA40000}"/>
    <cellStyle name="Currency [0] 16381" xfId="31272" hidden="1" xr:uid="{00000000-0005-0000-0000-000080A40000}"/>
    <cellStyle name="Currency [0] 16381" xfId="60659" hidden="1" xr:uid="{00000000-0005-0000-0000-000081A40000}"/>
    <cellStyle name="Currency [0] 16382" xfId="31147" hidden="1" xr:uid="{00000000-0005-0000-0000-000082A40000}"/>
    <cellStyle name="Currency [0] 16382" xfId="60534" hidden="1" xr:uid="{00000000-0005-0000-0000-000083A40000}"/>
    <cellStyle name="Currency [0] 16383" xfId="31221" hidden="1" xr:uid="{00000000-0005-0000-0000-000084A40000}"/>
    <cellStyle name="Currency [0] 16383" xfId="60608" hidden="1" xr:uid="{00000000-0005-0000-0000-000085A40000}"/>
    <cellStyle name="Currency [0] 16384" xfId="31177" hidden="1" xr:uid="{00000000-0005-0000-0000-000086A40000}"/>
    <cellStyle name="Currency [0] 16384" xfId="60564" hidden="1" xr:uid="{00000000-0005-0000-0000-000087A40000}"/>
    <cellStyle name="Currency [0] 16385" xfId="31213" hidden="1" xr:uid="{00000000-0005-0000-0000-000088A40000}"/>
    <cellStyle name="Currency [0] 16385" xfId="60600" hidden="1" xr:uid="{00000000-0005-0000-0000-000089A40000}"/>
    <cellStyle name="Currency [0] 16386" xfId="31217" hidden="1" xr:uid="{00000000-0005-0000-0000-00008AA40000}"/>
    <cellStyle name="Currency [0] 16386" xfId="60604" hidden="1" xr:uid="{00000000-0005-0000-0000-00008BA40000}"/>
    <cellStyle name="Currency [0] 16387" xfId="31278" hidden="1" xr:uid="{00000000-0005-0000-0000-00008CA40000}"/>
    <cellStyle name="Currency [0] 16387" xfId="60665" hidden="1" xr:uid="{00000000-0005-0000-0000-00008DA40000}"/>
    <cellStyle name="Currency [0] 16388" xfId="30861" hidden="1" xr:uid="{00000000-0005-0000-0000-00008EA40000}"/>
    <cellStyle name="Currency [0] 16388" xfId="60248" hidden="1" xr:uid="{00000000-0005-0000-0000-00008FA40000}"/>
    <cellStyle name="Currency [0] 16389" xfId="31260" hidden="1" xr:uid="{00000000-0005-0000-0000-000090A40000}"/>
    <cellStyle name="Currency [0] 16389" xfId="60647" hidden="1" xr:uid="{00000000-0005-0000-0000-000091A40000}"/>
    <cellStyle name="Currency [0] 1639" xfId="4123" hidden="1" xr:uid="{00000000-0005-0000-0000-000092A40000}"/>
    <cellStyle name="Currency [0] 1639" xfId="33512" hidden="1" xr:uid="{00000000-0005-0000-0000-000093A40000}"/>
    <cellStyle name="Currency [0] 16390" xfId="31283" hidden="1" xr:uid="{00000000-0005-0000-0000-000094A40000}"/>
    <cellStyle name="Currency [0] 16390" xfId="60670" hidden="1" xr:uid="{00000000-0005-0000-0000-000095A40000}"/>
    <cellStyle name="Currency [0] 16391" xfId="31285" hidden="1" xr:uid="{00000000-0005-0000-0000-000096A40000}"/>
    <cellStyle name="Currency [0] 16391" xfId="60672" hidden="1" xr:uid="{00000000-0005-0000-0000-000097A40000}"/>
    <cellStyle name="Currency [0] 16392" xfId="31141" hidden="1" xr:uid="{00000000-0005-0000-0000-000098A40000}"/>
    <cellStyle name="Currency [0] 16392" xfId="60528" hidden="1" xr:uid="{00000000-0005-0000-0000-000099A40000}"/>
    <cellStyle name="Currency [0] 16393" xfId="31240" hidden="1" xr:uid="{00000000-0005-0000-0000-00009AA40000}"/>
    <cellStyle name="Currency [0] 16393" xfId="60627" hidden="1" xr:uid="{00000000-0005-0000-0000-00009BA40000}"/>
    <cellStyle name="Currency [0] 16394" xfId="31207" hidden="1" xr:uid="{00000000-0005-0000-0000-00009CA40000}"/>
    <cellStyle name="Currency [0] 16394" xfId="60594" hidden="1" xr:uid="{00000000-0005-0000-0000-00009DA40000}"/>
    <cellStyle name="Currency [0] 16395" xfId="31225" hidden="1" xr:uid="{00000000-0005-0000-0000-00009EA40000}"/>
    <cellStyle name="Currency [0] 16395" xfId="60612" hidden="1" xr:uid="{00000000-0005-0000-0000-00009FA40000}"/>
    <cellStyle name="Currency [0] 16396" xfId="31222" hidden="1" xr:uid="{00000000-0005-0000-0000-0000A0A40000}"/>
    <cellStyle name="Currency [0] 16396" xfId="60609" hidden="1" xr:uid="{00000000-0005-0000-0000-0000A1A40000}"/>
    <cellStyle name="Currency [0] 16397" xfId="31289" hidden="1" xr:uid="{00000000-0005-0000-0000-0000A2A40000}"/>
    <cellStyle name="Currency [0] 16397" xfId="60676" hidden="1" xr:uid="{00000000-0005-0000-0000-0000A3A40000}"/>
    <cellStyle name="Currency [0] 16398" xfId="31174" hidden="1" xr:uid="{00000000-0005-0000-0000-0000A4A40000}"/>
    <cellStyle name="Currency [0] 16398" xfId="60561" hidden="1" xr:uid="{00000000-0005-0000-0000-0000A5A40000}"/>
    <cellStyle name="Currency [0] 16399" xfId="31274" hidden="1" xr:uid="{00000000-0005-0000-0000-0000A6A40000}"/>
    <cellStyle name="Currency [0] 16399" xfId="60661" hidden="1" xr:uid="{00000000-0005-0000-0000-0000A7A40000}"/>
    <cellStyle name="Currency [0] 164" xfId="2548" hidden="1" xr:uid="{00000000-0005-0000-0000-0000A8A40000}"/>
    <cellStyle name="Currency [0] 164" xfId="31937" hidden="1" xr:uid="{00000000-0005-0000-0000-0000A9A40000}"/>
    <cellStyle name="Currency [0] 1640" xfId="4094" hidden="1" xr:uid="{00000000-0005-0000-0000-0000AAA40000}"/>
    <cellStyle name="Currency [0] 1640" xfId="33483" hidden="1" xr:uid="{00000000-0005-0000-0000-0000ABA40000}"/>
    <cellStyle name="Currency [0] 16400" xfId="31296" hidden="1" xr:uid="{00000000-0005-0000-0000-0000ACA40000}"/>
    <cellStyle name="Currency [0] 16400" xfId="60683" hidden="1" xr:uid="{00000000-0005-0000-0000-0000ADA40000}"/>
    <cellStyle name="Currency [0] 16401" xfId="31298" hidden="1" xr:uid="{00000000-0005-0000-0000-0000AEA40000}"/>
    <cellStyle name="Currency [0] 16401" xfId="60685" hidden="1" xr:uid="{00000000-0005-0000-0000-0000AFA40000}"/>
    <cellStyle name="Currency [0] 16402" xfId="31226" hidden="1" xr:uid="{00000000-0005-0000-0000-0000B0A40000}"/>
    <cellStyle name="Currency [0] 16402" xfId="60613" hidden="1" xr:uid="{00000000-0005-0000-0000-0000B1A40000}"/>
    <cellStyle name="Currency [0] 16403" xfId="31258" hidden="1" xr:uid="{00000000-0005-0000-0000-0000B2A40000}"/>
    <cellStyle name="Currency [0] 16403" xfId="60645" hidden="1" xr:uid="{00000000-0005-0000-0000-0000B3A40000}"/>
    <cellStyle name="Currency [0] 16404" xfId="30906" hidden="1" xr:uid="{00000000-0005-0000-0000-0000B4A40000}"/>
    <cellStyle name="Currency [0] 16404" xfId="60293" hidden="1" xr:uid="{00000000-0005-0000-0000-0000B5A40000}"/>
    <cellStyle name="Currency [0] 16405" xfId="31244" hidden="1" xr:uid="{00000000-0005-0000-0000-0000B6A40000}"/>
    <cellStyle name="Currency [0] 16405" xfId="60631" hidden="1" xr:uid="{00000000-0005-0000-0000-0000B7A40000}"/>
    <cellStyle name="Currency [0] 16406" xfId="31241" hidden="1" xr:uid="{00000000-0005-0000-0000-0000B8A40000}"/>
    <cellStyle name="Currency [0] 16406" xfId="60628" hidden="1" xr:uid="{00000000-0005-0000-0000-0000B9A40000}"/>
    <cellStyle name="Currency [0] 16407" xfId="31302" hidden="1" xr:uid="{00000000-0005-0000-0000-0000BAA40000}"/>
    <cellStyle name="Currency [0] 16407" xfId="60689" hidden="1" xr:uid="{00000000-0005-0000-0000-0000BBA40000}"/>
    <cellStyle name="Currency [0] 16408" xfId="31137" hidden="1" xr:uid="{00000000-0005-0000-0000-0000BCA40000}"/>
    <cellStyle name="Currency [0] 16408" xfId="60524" hidden="1" xr:uid="{00000000-0005-0000-0000-0000BDA40000}"/>
    <cellStyle name="Currency [0] 16409" xfId="31286" hidden="1" xr:uid="{00000000-0005-0000-0000-0000BEA40000}"/>
    <cellStyle name="Currency [0] 16409" xfId="60673" hidden="1" xr:uid="{00000000-0005-0000-0000-0000BFA40000}"/>
    <cellStyle name="Currency [0] 1641" xfId="4106" hidden="1" xr:uid="{00000000-0005-0000-0000-0000C0A40000}"/>
    <cellStyle name="Currency [0] 1641" xfId="33495" hidden="1" xr:uid="{00000000-0005-0000-0000-0000C1A40000}"/>
    <cellStyle name="Currency [0] 16410" xfId="31306" hidden="1" xr:uid="{00000000-0005-0000-0000-0000C2A40000}"/>
    <cellStyle name="Currency [0] 16410" xfId="60693" hidden="1" xr:uid="{00000000-0005-0000-0000-0000C3A40000}"/>
    <cellStyle name="Currency [0] 16411" xfId="31308" hidden="1" xr:uid="{00000000-0005-0000-0000-0000C4A40000}"/>
    <cellStyle name="Currency [0] 16411" xfId="60695" hidden="1" xr:uid="{00000000-0005-0000-0000-0000C5A40000}"/>
    <cellStyle name="Currency [0] 16412" xfId="31245" hidden="1" xr:uid="{00000000-0005-0000-0000-0000C6A40000}"/>
    <cellStyle name="Currency [0] 16412" xfId="60632" hidden="1" xr:uid="{00000000-0005-0000-0000-0000C7A40000}"/>
    <cellStyle name="Currency [0] 16413" xfId="31273" hidden="1" xr:uid="{00000000-0005-0000-0000-0000C8A40000}"/>
    <cellStyle name="Currency [0] 16413" xfId="60660" hidden="1" xr:uid="{00000000-0005-0000-0000-0000C9A40000}"/>
    <cellStyle name="Currency [0] 16414" xfId="31233" hidden="1" xr:uid="{00000000-0005-0000-0000-0000CAA40000}"/>
    <cellStyle name="Currency [0] 16414" xfId="60620" hidden="1" xr:uid="{00000000-0005-0000-0000-0000CBA40000}"/>
    <cellStyle name="Currency [0] 16415" xfId="31262" hidden="1" xr:uid="{00000000-0005-0000-0000-0000CCA40000}"/>
    <cellStyle name="Currency [0] 16415" xfId="60649" hidden="1" xr:uid="{00000000-0005-0000-0000-0000CDA40000}"/>
    <cellStyle name="Currency [0] 16416" xfId="31259" hidden="1" xr:uid="{00000000-0005-0000-0000-0000CEA40000}"/>
    <cellStyle name="Currency [0] 16416" xfId="60646" hidden="1" xr:uid="{00000000-0005-0000-0000-0000CFA40000}"/>
    <cellStyle name="Currency [0] 16417" xfId="31312" hidden="1" xr:uid="{00000000-0005-0000-0000-0000D0A40000}"/>
    <cellStyle name="Currency [0] 16417" xfId="60699" hidden="1" xr:uid="{00000000-0005-0000-0000-0000D1A40000}"/>
    <cellStyle name="Currency [0] 16418" xfId="31140" hidden="1" xr:uid="{00000000-0005-0000-0000-0000D2A40000}"/>
    <cellStyle name="Currency [0] 16418" xfId="60527" hidden="1" xr:uid="{00000000-0005-0000-0000-0000D3A40000}"/>
    <cellStyle name="Currency [0] 16419" xfId="31299" hidden="1" xr:uid="{00000000-0005-0000-0000-0000D4A40000}"/>
    <cellStyle name="Currency [0] 16419" xfId="60686" hidden="1" xr:uid="{00000000-0005-0000-0000-0000D5A40000}"/>
    <cellStyle name="Currency [0] 1642" xfId="4086" hidden="1" xr:uid="{00000000-0005-0000-0000-0000D6A40000}"/>
    <cellStyle name="Currency [0] 1642" xfId="33475" hidden="1" xr:uid="{00000000-0005-0000-0000-0000D7A40000}"/>
    <cellStyle name="Currency [0] 16420" xfId="31316" hidden="1" xr:uid="{00000000-0005-0000-0000-0000D8A40000}"/>
    <cellStyle name="Currency [0] 16420" xfId="60703" hidden="1" xr:uid="{00000000-0005-0000-0000-0000D9A40000}"/>
    <cellStyle name="Currency [0] 16421" xfId="31318" hidden="1" xr:uid="{00000000-0005-0000-0000-0000DAA40000}"/>
    <cellStyle name="Currency [0] 16421" xfId="60705" hidden="1" xr:uid="{00000000-0005-0000-0000-0000DBA40000}"/>
    <cellStyle name="Currency [0] 16422" xfId="31199" hidden="1" xr:uid="{00000000-0005-0000-0000-0000DCA40000}"/>
    <cellStyle name="Currency [0] 16422" xfId="60586" hidden="1" xr:uid="{00000000-0005-0000-0000-0000DDA40000}"/>
    <cellStyle name="Currency [0] 16423" xfId="31235" hidden="1" xr:uid="{00000000-0005-0000-0000-0000DEA40000}"/>
    <cellStyle name="Currency [0] 16423" xfId="60622" hidden="1" xr:uid="{00000000-0005-0000-0000-0000DFA40000}"/>
    <cellStyle name="Currency [0] 16424" xfId="31304" hidden="1" xr:uid="{00000000-0005-0000-0000-0000E0A40000}"/>
    <cellStyle name="Currency [0] 16424" xfId="60691" hidden="1" xr:uid="{00000000-0005-0000-0000-0000E1A40000}"/>
    <cellStyle name="Currency [0] 16425" xfId="31292" hidden="1" xr:uid="{00000000-0005-0000-0000-0000E2A40000}"/>
    <cellStyle name="Currency [0] 16425" xfId="60679" hidden="1" xr:uid="{00000000-0005-0000-0000-0000E3A40000}"/>
    <cellStyle name="Currency [0] 16426" xfId="31309" hidden="1" xr:uid="{00000000-0005-0000-0000-0000E4A40000}"/>
    <cellStyle name="Currency [0] 16426" xfId="60696" hidden="1" xr:uid="{00000000-0005-0000-0000-0000E5A40000}"/>
    <cellStyle name="Currency [0] 16427" xfId="31320" hidden="1" xr:uid="{00000000-0005-0000-0000-0000E6A40000}"/>
    <cellStyle name="Currency [0] 16427" xfId="60707" hidden="1" xr:uid="{00000000-0005-0000-0000-0000E7A40000}"/>
    <cellStyle name="Currency [0] 16428" xfId="31168" hidden="1" xr:uid="{00000000-0005-0000-0000-0000E8A40000}"/>
    <cellStyle name="Currency [0] 16428" xfId="60555" hidden="1" xr:uid="{00000000-0005-0000-0000-0000E9A40000}"/>
    <cellStyle name="Currency [0] 16429" xfId="31232" hidden="1" xr:uid="{00000000-0005-0000-0000-0000EAA40000}"/>
    <cellStyle name="Currency [0] 16429" xfId="60619" hidden="1" xr:uid="{00000000-0005-0000-0000-0000EBA40000}"/>
    <cellStyle name="Currency [0] 1643" xfId="4101" hidden="1" xr:uid="{00000000-0005-0000-0000-0000ECA40000}"/>
    <cellStyle name="Currency [0] 1643" xfId="33490" hidden="1" xr:uid="{00000000-0005-0000-0000-0000EDA40000}"/>
    <cellStyle name="Currency [0] 16430" xfId="31324" hidden="1" xr:uid="{00000000-0005-0000-0000-0000EEA40000}"/>
    <cellStyle name="Currency [0] 16430" xfId="60711" hidden="1" xr:uid="{00000000-0005-0000-0000-0000EFA40000}"/>
    <cellStyle name="Currency [0] 16431" xfId="31326" hidden="1" xr:uid="{00000000-0005-0000-0000-0000F0A40000}"/>
    <cellStyle name="Currency [0] 16431" xfId="60713" hidden="1" xr:uid="{00000000-0005-0000-0000-0000F1A40000}"/>
    <cellStyle name="Currency [0] 16432" xfId="31281" hidden="1" xr:uid="{00000000-0005-0000-0000-0000F2A40000}"/>
    <cellStyle name="Currency [0] 16432" xfId="60668" hidden="1" xr:uid="{00000000-0005-0000-0000-0000F3A40000}"/>
    <cellStyle name="Currency [0] 16433" xfId="31293" hidden="1" xr:uid="{00000000-0005-0000-0000-0000F4A40000}"/>
    <cellStyle name="Currency [0] 16433" xfId="60680" hidden="1" xr:uid="{00000000-0005-0000-0000-0000F5A40000}"/>
    <cellStyle name="Currency [0] 16434" xfId="31321" hidden="1" xr:uid="{00000000-0005-0000-0000-0000F6A40000}"/>
    <cellStyle name="Currency [0] 16434" xfId="60708" hidden="1" xr:uid="{00000000-0005-0000-0000-0000F7A40000}"/>
    <cellStyle name="Currency [0] 16435" xfId="31294" hidden="1" xr:uid="{00000000-0005-0000-0000-0000F8A40000}"/>
    <cellStyle name="Currency [0] 16435" xfId="60681" hidden="1" xr:uid="{00000000-0005-0000-0000-0000F9A40000}"/>
    <cellStyle name="Currency [0] 16436" xfId="31327" hidden="1" xr:uid="{00000000-0005-0000-0000-0000FAA40000}"/>
    <cellStyle name="Currency [0] 16436" xfId="60714" hidden="1" xr:uid="{00000000-0005-0000-0000-0000FBA40000}"/>
    <cellStyle name="Currency [0] 16437" xfId="31329" hidden="1" xr:uid="{00000000-0005-0000-0000-0000FCA40000}"/>
    <cellStyle name="Currency [0] 16437" xfId="60716" hidden="1" xr:uid="{00000000-0005-0000-0000-0000FDA40000}"/>
    <cellStyle name="Currency [0] 16438" xfId="31322" hidden="1" xr:uid="{00000000-0005-0000-0000-0000FEA40000}"/>
    <cellStyle name="Currency [0] 16438" xfId="60709" hidden="1" xr:uid="{00000000-0005-0000-0000-0000FFA40000}"/>
    <cellStyle name="Currency [0] 16439" xfId="31268" hidden="1" xr:uid="{00000000-0005-0000-0000-000000A50000}"/>
    <cellStyle name="Currency [0] 16439" xfId="60655" hidden="1" xr:uid="{00000000-0005-0000-0000-000001A50000}"/>
    <cellStyle name="Currency [0] 1644" xfId="4099" hidden="1" xr:uid="{00000000-0005-0000-0000-000002A50000}"/>
    <cellStyle name="Currency [0] 1644" xfId="33488" hidden="1" xr:uid="{00000000-0005-0000-0000-000003A50000}"/>
    <cellStyle name="Currency [0] 16440" xfId="31331" hidden="1" xr:uid="{00000000-0005-0000-0000-000004A50000}"/>
    <cellStyle name="Currency [0] 16440" xfId="60718" hidden="1" xr:uid="{00000000-0005-0000-0000-000005A50000}"/>
    <cellStyle name="Currency [0] 16441" xfId="31333" hidden="1" xr:uid="{00000000-0005-0000-0000-000006A50000}"/>
    <cellStyle name="Currency [0] 16441" xfId="60720" hidden="1" xr:uid="{00000000-0005-0000-0000-000007A50000}"/>
    <cellStyle name="Currency [0] 16442" xfId="30845" hidden="1" xr:uid="{00000000-0005-0000-0000-000008A50000}"/>
    <cellStyle name="Currency [0] 16442" xfId="60232" hidden="1" xr:uid="{00000000-0005-0000-0000-000009A50000}"/>
    <cellStyle name="Currency [0] 16443" xfId="30823" hidden="1" xr:uid="{00000000-0005-0000-0000-00000AA50000}"/>
    <cellStyle name="Currency [0] 16443" xfId="60210" hidden="1" xr:uid="{00000000-0005-0000-0000-00000BA50000}"/>
    <cellStyle name="Currency [0] 16444" xfId="31339" hidden="1" xr:uid="{00000000-0005-0000-0000-00000CA50000}"/>
    <cellStyle name="Currency [0] 16444" xfId="60726" hidden="1" xr:uid="{00000000-0005-0000-0000-00000DA50000}"/>
    <cellStyle name="Currency [0] 16445" xfId="31345" hidden="1" xr:uid="{00000000-0005-0000-0000-00000EA50000}"/>
    <cellStyle name="Currency [0] 16445" xfId="60732" hidden="1" xr:uid="{00000000-0005-0000-0000-00000FA50000}"/>
    <cellStyle name="Currency [0] 16446" xfId="31347" hidden="1" xr:uid="{00000000-0005-0000-0000-000010A50000}"/>
    <cellStyle name="Currency [0] 16446" xfId="60734" hidden="1" xr:uid="{00000000-0005-0000-0000-000011A50000}"/>
    <cellStyle name="Currency [0] 16447" xfId="30840" hidden="1" xr:uid="{00000000-0005-0000-0000-000012A50000}"/>
    <cellStyle name="Currency [0] 16447" xfId="60227" hidden="1" xr:uid="{00000000-0005-0000-0000-000013A50000}"/>
    <cellStyle name="Currency [0] 16448" xfId="31341" hidden="1" xr:uid="{00000000-0005-0000-0000-000014A50000}"/>
    <cellStyle name="Currency [0] 16448" xfId="60728" hidden="1" xr:uid="{00000000-0005-0000-0000-000015A50000}"/>
    <cellStyle name="Currency [0] 16449" xfId="31349" hidden="1" xr:uid="{00000000-0005-0000-0000-000016A50000}"/>
    <cellStyle name="Currency [0] 16449" xfId="60736" hidden="1" xr:uid="{00000000-0005-0000-0000-000017A50000}"/>
    <cellStyle name="Currency [0] 1645" xfId="4125" hidden="1" xr:uid="{00000000-0005-0000-0000-000018A50000}"/>
    <cellStyle name="Currency [0] 1645" xfId="33514" hidden="1" xr:uid="{00000000-0005-0000-0000-000019A50000}"/>
    <cellStyle name="Currency [0] 16450" xfId="31351" hidden="1" xr:uid="{00000000-0005-0000-0000-00001AA50000}"/>
    <cellStyle name="Currency [0] 16450" xfId="60738" hidden="1" xr:uid="{00000000-0005-0000-0000-00001BA50000}"/>
    <cellStyle name="Currency [0] 16451" xfId="31340" hidden="1" xr:uid="{00000000-0005-0000-0000-00001CA50000}"/>
    <cellStyle name="Currency [0] 16451" xfId="60727" hidden="1" xr:uid="{00000000-0005-0000-0000-00001DA50000}"/>
    <cellStyle name="Currency [0] 16452" xfId="30846" hidden="1" xr:uid="{00000000-0005-0000-0000-00001EA50000}"/>
    <cellStyle name="Currency [0] 16452" xfId="60233" hidden="1" xr:uid="{00000000-0005-0000-0000-00001FA50000}"/>
    <cellStyle name="Currency [0] 16453" xfId="31362" hidden="1" xr:uid="{00000000-0005-0000-0000-000020A50000}"/>
    <cellStyle name="Currency [0] 16453" xfId="60749" hidden="1" xr:uid="{00000000-0005-0000-0000-000021A50000}"/>
    <cellStyle name="Currency [0] 16454" xfId="31371" hidden="1" xr:uid="{00000000-0005-0000-0000-000022A50000}"/>
    <cellStyle name="Currency [0] 16454" xfId="60758" hidden="1" xr:uid="{00000000-0005-0000-0000-000023A50000}"/>
    <cellStyle name="Currency [0] 16455" xfId="31382" hidden="1" xr:uid="{00000000-0005-0000-0000-000024A50000}"/>
    <cellStyle name="Currency [0] 16455" xfId="60769" hidden="1" xr:uid="{00000000-0005-0000-0000-000025A50000}"/>
    <cellStyle name="Currency [0] 16456" xfId="31388" hidden="1" xr:uid="{00000000-0005-0000-0000-000026A50000}"/>
    <cellStyle name="Currency [0] 16456" xfId="60775" hidden="1" xr:uid="{00000000-0005-0000-0000-000027A50000}"/>
    <cellStyle name="Currency [0] 16457" xfId="31360" hidden="1" xr:uid="{00000000-0005-0000-0000-000028A50000}"/>
    <cellStyle name="Currency [0] 16457" xfId="60747" hidden="1" xr:uid="{00000000-0005-0000-0000-000029A50000}"/>
    <cellStyle name="Currency [0] 16458" xfId="31378" hidden="1" xr:uid="{00000000-0005-0000-0000-00002AA50000}"/>
    <cellStyle name="Currency [0] 16458" xfId="60765" hidden="1" xr:uid="{00000000-0005-0000-0000-00002BA50000}"/>
    <cellStyle name="Currency [0] 16459" xfId="31400" hidden="1" xr:uid="{00000000-0005-0000-0000-00002CA50000}"/>
    <cellStyle name="Currency [0] 16459" xfId="60787" hidden="1" xr:uid="{00000000-0005-0000-0000-00002DA50000}"/>
    <cellStyle name="Currency [0] 1646" xfId="4038" hidden="1" xr:uid="{00000000-0005-0000-0000-00002EA50000}"/>
    <cellStyle name="Currency [0] 1646" xfId="33427" hidden="1" xr:uid="{00000000-0005-0000-0000-00002FA50000}"/>
    <cellStyle name="Currency [0] 16460" xfId="31402" hidden="1" xr:uid="{00000000-0005-0000-0000-000030A50000}"/>
    <cellStyle name="Currency [0] 16460" xfId="60789" hidden="1" xr:uid="{00000000-0005-0000-0000-000031A50000}"/>
    <cellStyle name="Currency [0] 16461" xfId="31336" hidden="1" xr:uid="{00000000-0005-0000-0000-000032A50000}"/>
    <cellStyle name="Currency [0] 16461" xfId="60723" hidden="1" xr:uid="{00000000-0005-0000-0000-000033A50000}"/>
    <cellStyle name="Currency [0] 16462" xfId="30850" hidden="1" xr:uid="{00000000-0005-0000-0000-000034A50000}"/>
    <cellStyle name="Currency [0] 16462" xfId="60237" hidden="1" xr:uid="{00000000-0005-0000-0000-000035A50000}"/>
    <cellStyle name="Currency [0] 16463" xfId="31374" hidden="1" xr:uid="{00000000-0005-0000-0000-000036A50000}"/>
    <cellStyle name="Currency [0] 16463" xfId="60761" hidden="1" xr:uid="{00000000-0005-0000-0000-000037A50000}"/>
    <cellStyle name="Currency [0] 16464" xfId="30866" hidden="1" xr:uid="{00000000-0005-0000-0000-000038A50000}"/>
    <cellStyle name="Currency [0] 16464" xfId="60253" hidden="1" xr:uid="{00000000-0005-0000-0000-000039A50000}"/>
    <cellStyle name="Currency [0] 16465" xfId="31363" hidden="1" xr:uid="{00000000-0005-0000-0000-00003AA50000}"/>
    <cellStyle name="Currency [0] 16465" xfId="60750" hidden="1" xr:uid="{00000000-0005-0000-0000-00003BA50000}"/>
    <cellStyle name="Currency [0] 16466" xfId="31407" hidden="1" xr:uid="{00000000-0005-0000-0000-00003CA50000}"/>
    <cellStyle name="Currency [0] 16466" xfId="60794" hidden="1" xr:uid="{00000000-0005-0000-0000-00003DA50000}"/>
    <cellStyle name="Currency [0] 16467" xfId="31375" hidden="1" xr:uid="{00000000-0005-0000-0000-00003EA50000}"/>
    <cellStyle name="Currency [0] 16467" xfId="60762" hidden="1" xr:uid="{00000000-0005-0000-0000-00003FA50000}"/>
    <cellStyle name="Currency [0] 16468" xfId="31383" hidden="1" xr:uid="{00000000-0005-0000-0000-000040A50000}"/>
    <cellStyle name="Currency [0] 16468" xfId="60770" hidden="1" xr:uid="{00000000-0005-0000-0000-000041A50000}"/>
    <cellStyle name="Currency [0] 16469" xfId="31419" hidden="1" xr:uid="{00000000-0005-0000-0000-000042A50000}"/>
    <cellStyle name="Currency [0] 16469" xfId="60806" hidden="1" xr:uid="{00000000-0005-0000-0000-000043A50000}"/>
    <cellStyle name="Currency [0] 1647" xfId="4119" hidden="1" xr:uid="{00000000-0005-0000-0000-000044A50000}"/>
    <cellStyle name="Currency [0] 1647" xfId="33508" hidden="1" xr:uid="{00000000-0005-0000-0000-000045A50000}"/>
    <cellStyle name="Currency [0] 16470" xfId="31421" hidden="1" xr:uid="{00000000-0005-0000-0000-000046A50000}"/>
    <cellStyle name="Currency [0] 16470" xfId="60808" hidden="1" xr:uid="{00000000-0005-0000-0000-000047A50000}"/>
    <cellStyle name="Currency [0] 16471" xfId="31377" hidden="1" xr:uid="{00000000-0005-0000-0000-000048A50000}"/>
    <cellStyle name="Currency [0] 16471" xfId="60764" hidden="1" xr:uid="{00000000-0005-0000-0000-000049A50000}"/>
    <cellStyle name="Currency [0] 16472" xfId="31390" hidden="1" xr:uid="{00000000-0005-0000-0000-00004AA50000}"/>
    <cellStyle name="Currency [0] 16472" xfId="60777" hidden="1" xr:uid="{00000000-0005-0000-0000-00004BA50000}"/>
    <cellStyle name="Currency [0] 16473" xfId="31395" hidden="1" xr:uid="{00000000-0005-0000-0000-00004CA50000}"/>
    <cellStyle name="Currency [0] 16473" xfId="60782" hidden="1" xr:uid="{00000000-0005-0000-0000-00004DA50000}"/>
    <cellStyle name="Currency [0] 16474" xfId="31389" hidden="1" xr:uid="{00000000-0005-0000-0000-00004EA50000}"/>
    <cellStyle name="Currency [0] 16474" xfId="60776" hidden="1" xr:uid="{00000000-0005-0000-0000-00004FA50000}"/>
    <cellStyle name="Currency [0] 16475" xfId="31437" hidden="1" xr:uid="{00000000-0005-0000-0000-000050A50000}"/>
    <cellStyle name="Currency [0] 16475" xfId="60824" hidden="1" xr:uid="{00000000-0005-0000-0000-000051A50000}"/>
    <cellStyle name="Currency [0] 16476" xfId="31445" hidden="1" xr:uid="{00000000-0005-0000-0000-000052A50000}"/>
    <cellStyle name="Currency [0] 16476" xfId="60832" hidden="1" xr:uid="{00000000-0005-0000-0000-000053A50000}"/>
    <cellStyle name="Currency [0] 16477" xfId="31373" hidden="1" xr:uid="{00000000-0005-0000-0000-000054A50000}"/>
    <cellStyle name="Currency [0] 16477" xfId="60760" hidden="1" xr:uid="{00000000-0005-0000-0000-000055A50000}"/>
    <cellStyle name="Currency [0] 16478" xfId="31431" hidden="1" xr:uid="{00000000-0005-0000-0000-000056A50000}"/>
    <cellStyle name="Currency [0] 16478" xfId="60818" hidden="1" xr:uid="{00000000-0005-0000-0000-000057A50000}"/>
    <cellStyle name="Currency [0] 16479" xfId="31454" hidden="1" xr:uid="{00000000-0005-0000-0000-000058A50000}"/>
    <cellStyle name="Currency [0] 16479" xfId="60841" hidden="1" xr:uid="{00000000-0005-0000-0000-000059A50000}"/>
    <cellStyle name="Currency [0] 1648" xfId="4126" hidden="1" xr:uid="{00000000-0005-0000-0000-00005AA50000}"/>
    <cellStyle name="Currency [0] 1648" xfId="33515" hidden="1" xr:uid="{00000000-0005-0000-0000-00005BA50000}"/>
    <cellStyle name="Currency [0] 16480" xfId="31456" hidden="1" xr:uid="{00000000-0005-0000-0000-00005CA50000}"/>
    <cellStyle name="Currency [0] 16480" xfId="60843" hidden="1" xr:uid="{00000000-0005-0000-0000-00005DA50000}"/>
    <cellStyle name="Currency [0] 16481" xfId="31356" hidden="1" xr:uid="{00000000-0005-0000-0000-00005EA50000}"/>
    <cellStyle name="Currency [0] 16481" xfId="60743" hidden="1" xr:uid="{00000000-0005-0000-0000-00005FA50000}"/>
    <cellStyle name="Currency [0] 16482" xfId="31366" hidden="1" xr:uid="{00000000-0005-0000-0000-000060A50000}"/>
    <cellStyle name="Currency [0] 16482" xfId="60753" hidden="1" xr:uid="{00000000-0005-0000-0000-000061A50000}"/>
    <cellStyle name="Currency [0] 16483" xfId="31428" hidden="1" xr:uid="{00000000-0005-0000-0000-000062A50000}"/>
    <cellStyle name="Currency [0] 16483" xfId="60815" hidden="1" xr:uid="{00000000-0005-0000-0000-000063A50000}"/>
    <cellStyle name="Currency [0] 16484" xfId="31393" hidden="1" xr:uid="{00000000-0005-0000-0000-000064A50000}"/>
    <cellStyle name="Currency [0] 16484" xfId="60780" hidden="1" xr:uid="{00000000-0005-0000-0000-000065A50000}"/>
    <cellStyle name="Currency [0] 16485" xfId="31343" hidden="1" xr:uid="{00000000-0005-0000-0000-000066A50000}"/>
    <cellStyle name="Currency [0] 16485" xfId="60730" hidden="1" xr:uid="{00000000-0005-0000-0000-000067A50000}"/>
    <cellStyle name="Currency [0] 16486" xfId="31464" hidden="1" xr:uid="{00000000-0005-0000-0000-000068A50000}"/>
    <cellStyle name="Currency [0] 16486" xfId="60851" hidden="1" xr:uid="{00000000-0005-0000-0000-000069A50000}"/>
    <cellStyle name="Currency [0] 16487" xfId="31429" hidden="1" xr:uid="{00000000-0005-0000-0000-00006AA50000}"/>
    <cellStyle name="Currency [0] 16487" xfId="60816" hidden="1" xr:uid="{00000000-0005-0000-0000-00006BA50000}"/>
    <cellStyle name="Currency [0] 16488" xfId="31440" hidden="1" xr:uid="{00000000-0005-0000-0000-00006CA50000}"/>
    <cellStyle name="Currency [0] 16488" xfId="60827" hidden="1" xr:uid="{00000000-0005-0000-0000-00006DA50000}"/>
    <cellStyle name="Currency [0] 16489" xfId="31472" hidden="1" xr:uid="{00000000-0005-0000-0000-00006EA50000}"/>
    <cellStyle name="Currency [0] 16489" xfId="60859" hidden="1" xr:uid="{00000000-0005-0000-0000-00006FA50000}"/>
    <cellStyle name="Currency [0] 1649" xfId="4127" hidden="1" xr:uid="{00000000-0005-0000-0000-000070A50000}"/>
    <cellStyle name="Currency [0] 1649" xfId="33516" hidden="1" xr:uid="{00000000-0005-0000-0000-000071A50000}"/>
    <cellStyle name="Currency [0] 16490" xfId="31474" hidden="1" xr:uid="{00000000-0005-0000-0000-000072A50000}"/>
    <cellStyle name="Currency [0] 16490" xfId="60861" hidden="1" xr:uid="{00000000-0005-0000-0000-000073A50000}"/>
    <cellStyle name="Currency [0] 16491" xfId="31426" hidden="1" xr:uid="{00000000-0005-0000-0000-000074A50000}"/>
    <cellStyle name="Currency [0] 16491" xfId="60813" hidden="1" xr:uid="{00000000-0005-0000-0000-000075A50000}"/>
    <cellStyle name="Currency [0] 16492" xfId="31425" hidden="1" xr:uid="{00000000-0005-0000-0000-000076A50000}"/>
    <cellStyle name="Currency [0] 16492" xfId="60812" hidden="1" xr:uid="{00000000-0005-0000-0000-000077A50000}"/>
    <cellStyle name="Currency [0] 16493" xfId="31415" hidden="1" xr:uid="{00000000-0005-0000-0000-000078A50000}"/>
    <cellStyle name="Currency [0] 16493" xfId="60802" hidden="1" xr:uid="{00000000-0005-0000-0000-000079A50000}"/>
    <cellStyle name="Currency [0] 16494" xfId="31411" hidden="1" xr:uid="{00000000-0005-0000-0000-00007AA50000}"/>
    <cellStyle name="Currency [0] 16494" xfId="60798" hidden="1" xr:uid="{00000000-0005-0000-0000-00007BA50000}"/>
    <cellStyle name="Currency [0] 16495" xfId="31413" hidden="1" xr:uid="{00000000-0005-0000-0000-00007CA50000}"/>
    <cellStyle name="Currency [0] 16495" xfId="60800" hidden="1" xr:uid="{00000000-0005-0000-0000-00007DA50000}"/>
    <cellStyle name="Currency [0] 16496" xfId="31481" hidden="1" xr:uid="{00000000-0005-0000-0000-00007EA50000}"/>
    <cellStyle name="Currency [0] 16496" xfId="60868" hidden="1" xr:uid="{00000000-0005-0000-0000-00007FA50000}"/>
    <cellStyle name="Currency [0] 16497" xfId="30852" hidden="1" xr:uid="{00000000-0005-0000-0000-000080A50000}"/>
    <cellStyle name="Currency [0] 16497" xfId="60239" hidden="1" xr:uid="{00000000-0005-0000-0000-000081A50000}"/>
    <cellStyle name="Currency [0] 16498" xfId="31459" hidden="1" xr:uid="{00000000-0005-0000-0000-000082A50000}"/>
    <cellStyle name="Currency [0] 16498" xfId="60846" hidden="1" xr:uid="{00000000-0005-0000-0000-000083A50000}"/>
    <cellStyle name="Currency [0] 16499" xfId="31487" hidden="1" xr:uid="{00000000-0005-0000-0000-000084A50000}"/>
    <cellStyle name="Currency [0] 16499" xfId="60874" hidden="1" xr:uid="{00000000-0005-0000-0000-000085A50000}"/>
    <cellStyle name="Currency [0] 165" xfId="2614" hidden="1" xr:uid="{00000000-0005-0000-0000-000086A50000}"/>
    <cellStyle name="Currency [0] 165" xfId="32003" hidden="1" xr:uid="{00000000-0005-0000-0000-000087A50000}"/>
    <cellStyle name="Currency [0] 1650" xfId="4067" hidden="1" xr:uid="{00000000-0005-0000-0000-000088A50000}"/>
    <cellStyle name="Currency [0] 1650" xfId="33456" hidden="1" xr:uid="{00000000-0005-0000-0000-000089A50000}"/>
    <cellStyle name="Currency [0] 16500" xfId="31489" hidden="1" xr:uid="{00000000-0005-0000-0000-00008AA50000}"/>
    <cellStyle name="Currency [0] 16500" xfId="60876" hidden="1" xr:uid="{00000000-0005-0000-0000-00008BA50000}"/>
    <cellStyle name="Currency [0] 16501" xfId="31364" hidden="1" xr:uid="{00000000-0005-0000-0000-00008CA50000}"/>
    <cellStyle name="Currency [0] 16501" xfId="60751" hidden="1" xr:uid="{00000000-0005-0000-0000-00008DA50000}"/>
    <cellStyle name="Currency [0] 16502" xfId="31438" hidden="1" xr:uid="{00000000-0005-0000-0000-00008EA50000}"/>
    <cellStyle name="Currency [0] 16502" xfId="60825" hidden="1" xr:uid="{00000000-0005-0000-0000-00008FA50000}"/>
    <cellStyle name="Currency [0] 16503" xfId="31394" hidden="1" xr:uid="{00000000-0005-0000-0000-000090A50000}"/>
    <cellStyle name="Currency [0] 16503" xfId="60781" hidden="1" xr:uid="{00000000-0005-0000-0000-000091A50000}"/>
    <cellStyle name="Currency [0] 16504" xfId="31430" hidden="1" xr:uid="{00000000-0005-0000-0000-000092A50000}"/>
    <cellStyle name="Currency [0] 16504" xfId="60817" hidden="1" xr:uid="{00000000-0005-0000-0000-000093A50000}"/>
    <cellStyle name="Currency [0] 16505" xfId="31434" hidden="1" xr:uid="{00000000-0005-0000-0000-000094A50000}"/>
    <cellStyle name="Currency [0] 16505" xfId="60821" hidden="1" xr:uid="{00000000-0005-0000-0000-000095A50000}"/>
    <cellStyle name="Currency [0] 16506" xfId="31495" hidden="1" xr:uid="{00000000-0005-0000-0000-000096A50000}"/>
    <cellStyle name="Currency [0] 16506" xfId="60882" hidden="1" xr:uid="{00000000-0005-0000-0000-000097A50000}"/>
    <cellStyle name="Currency [0] 16507" xfId="30839" hidden="1" xr:uid="{00000000-0005-0000-0000-000098A50000}"/>
    <cellStyle name="Currency [0] 16507" xfId="60226" hidden="1" xr:uid="{00000000-0005-0000-0000-000099A50000}"/>
    <cellStyle name="Currency [0] 16508" xfId="31477" hidden="1" xr:uid="{00000000-0005-0000-0000-00009AA50000}"/>
    <cellStyle name="Currency [0] 16508" xfId="60864" hidden="1" xr:uid="{00000000-0005-0000-0000-00009BA50000}"/>
    <cellStyle name="Currency [0] 16509" xfId="31500" hidden="1" xr:uid="{00000000-0005-0000-0000-00009CA50000}"/>
    <cellStyle name="Currency [0] 16509" xfId="60887" hidden="1" xr:uid="{00000000-0005-0000-0000-00009DA50000}"/>
    <cellStyle name="Currency [0] 1651" xfId="4087" hidden="1" xr:uid="{00000000-0005-0000-0000-00009EA50000}"/>
    <cellStyle name="Currency [0] 1651" xfId="33476" hidden="1" xr:uid="{00000000-0005-0000-0000-00009FA50000}"/>
    <cellStyle name="Currency [0] 16510" xfId="31502" hidden="1" xr:uid="{00000000-0005-0000-0000-0000A0A50000}"/>
    <cellStyle name="Currency [0] 16510" xfId="60889" hidden="1" xr:uid="{00000000-0005-0000-0000-0000A1A50000}"/>
    <cellStyle name="Currency [0] 16511" xfId="31358" hidden="1" xr:uid="{00000000-0005-0000-0000-0000A2A50000}"/>
    <cellStyle name="Currency [0] 16511" xfId="60745" hidden="1" xr:uid="{00000000-0005-0000-0000-0000A3A50000}"/>
    <cellStyle name="Currency [0] 16512" xfId="31457" hidden="1" xr:uid="{00000000-0005-0000-0000-0000A4A50000}"/>
    <cellStyle name="Currency [0] 16512" xfId="60844" hidden="1" xr:uid="{00000000-0005-0000-0000-0000A5A50000}"/>
    <cellStyle name="Currency [0] 16513" xfId="31424" hidden="1" xr:uid="{00000000-0005-0000-0000-0000A6A50000}"/>
    <cellStyle name="Currency [0] 16513" xfId="60811" hidden="1" xr:uid="{00000000-0005-0000-0000-0000A7A50000}"/>
    <cellStyle name="Currency [0] 16514" xfId="31442" hidden="1" xr:uid="{00000000-0005-0000-0000-0000A8A50000}"/>
    <cellStyle name="Currency [0] 16514" xfId="60829" hidden="1" xr:uid="{00000000-0005-0000-0000-0000A9A50000}"/>
    <cellStyle name="Currency [0] 16515" xfId="31439" hidden="1" xr:uid="{00000000-0005-0000-0000-0000AAA50000}"/>
    <cellStyle name="Currency [0] 16515" xfId="60826" hidden="1" xr:uid="{00000000-0005-0000-0000-0000ABA50000}"/>
    <cellStyle name="Currency [0] 16516" xfId="31506" hidden="1" xr:uid="{00000000-0005-0000-0000-0000ACA50000}"/>
    <cellStyle name="Currency [0] 16516" xfId="60893" hidden="1" xr:uid="{00000000-0005-0000-0000-0000ADA50000}"/>
    <cellStyle name="Currency [0] 16517" xfId="31391" hidden="1" xr:uid="{00000000-0005-0000-0000-0000AEA50000}"/>
    <cellStyle name="Currency [0] 16517" xfId="60778" hidden="1" xr:uid="{00000000-0005-0000-0000-0000AFA50000}"/>
    <cellStyle name="Currency [0] 16518" xfId="31491" hidden="1" xr:uid="{00000000-0005-0000-0000-0000B0A50000}"/>
    <cellStyle name="Currency [0] 16518" xfId="60878" hidden="1" xr:uid="{00000000-0005-0000-0000-0000B1A50000}"/>
    <cellStyle name="Currency [0] 16519" xfId="31513" hidden="1" xr:uid="{00000000-0005-0000-0000-0000B2A50000}"/>
    <cellStyle name="Currency [0] 16519" xfId="60900" hidden="1" xr:uid="{00000000-0005-0000-0000-0000B3A50000}"/>
    <cellStyle name="Currency [0] 1652" xfId="4121" hidden="1" xr:uid="{00000000-0005-0000-0000-0000B4A50000}"/>
    <cellStyle name="Currency [0] 1652" xfId="33510" hidden="1" xr:uid="{00000000-0005-0000-0000-0000B5A50000}"/>
    <cellStyle name="Currency [0] 16520" xfId="31515" hidden="1" xr:uid="{00000000-0005-0000-0000-0000B6A50000}"/>
    <cellStyle name="Currency [0] 16520" xfId="60902" hidden="1" xr:uid="{00000000-0005-0000-0000-0000B7A50000}"/>
    <cellStyle name="Currency [0] 16521" xfId="31443" hidden="1" xr:uid="{00000000-0005-0000-0000-0000B8A50000}"/>
    <cellStyle name="Currency [0] 16521" xfId="60830" hidden="1" xr:uid="{00000000-0005-0000-0000-0000B9A50000}"/>
    <cellStyle name="Currency [0] 16522" xfId="31475" hidden="1" xr:uid="{00000000-0005-0000-0000-0000BAA50000}"/>
    <cellStyle name="Currency [0] 16522" xfId="60862" hidden="1" xr:uid="{00000000-0005-0000-0000-0000BBA50000}"/>
    <cellStyle name="Currency [0] 16523" xfId="30818" hidden="1" xr:uid="{00000000-0005-0000-0000-0000BCA50000}"/>
    <cellStyle name="Currency [0] 16523" xfId="60205" hidden="1" xr:uid="{00000000-0005-0000-0000-0000BDA50000}"/>
    <cellStyle name="Currency [0] 16524" xfId="31461" hidden="1" xr:uid="{00000000-0005-0000-0000-0000BEA50000}"/>
    <cellStyle name="Currency [0] 16524" xfId="60848" hidden="1" xr:uid="{00000000-0005-0000-0000-0000BFA50000}"/>
    <cellStyle name="Currency [0] 16525" xfId="31458" hidden="1" xr:uid="{00000000-0005-0000-0000-0000C0A50000}"/>
    <cellStyle name="Currency [0] 16525" xfId="60845" hidden="1" xr:uid="{00000000-0005-0000-0000-0000C1A50000}"/>
    <cellStyle name="Currency [0] 16526" xfId="31519" hidden="1" xr:uid="{00000000-0005-0000-0000-0000C2A50000}"/>
    <cellStyle name="Currency [0] 16526" xfId="60906" hidden="1" xr:uid="{00000000-0005-0000-0000-0000C3A50000}"/>
    <cellStyle name="Currency [0] 16527" xfId="31354" hidden="1" xr:uid="{00000000-0005-0000-0000-0000C4A50000}"/>
    <cellStyle name="Currency [0] 16527" xfId="60741" hidden="1" xr:uid="{00000000-0005-0000-0000-0000C5A50000}"/>
    <cellStyle name="Currency [0] 16528" xfId="31503" hidden="1" xr:uid="{00000000-0005-0000-0000-0000C6A50000}"/>
    <cellStyle name="Currency [0] 16528" xfId="60890" hidden="1" xr:uid="{00000000-0005-0000-0000-0000C7A50000}"/>
    <cellStyle name="Currency [0] 16529" xfId="31523" hidden="1" xr:uid="{00000000-0005-0000-0000-0000C8A50000}"/>
    <cellStyle name="Currency [0] 16529" xfId="60910" hidden="1" xr:uid="{00000000-0005-0000-0000-0000C9A50000}"/>
    <cellStyle name="Currency [0] 1653" xfId="4114" hidden="1" xr:uid="{00000000-0005-0000-0000-0000CAA50000}"/>
    <cellStyle name="Currency [0] 1653" xfId="33503" hidden="1" xr:uid="{00000000-0005-0000-0000-0000CBA50000}"/>
    <cellStyle name="Currency [0] 16530" xfId="31525" hidden="1" xr:uid="{00000000-0005-0000-0000-0000CCA50000}"/>
    <cellStyle name="Currency [0] 16530" xfId="60912" hidden="1" xr:uid="{00000000-0005-0000-0000-0000CDA50000}"/>
    <cellStyle name="Currency [0] 16531" xfId="31462" hidden="1" xr:uid="{00000000-0005-0000-0000-0000CEA50000}"/>
    <cellStyle name="Currency [0] 16531" xfId="60849" hidden="1" xr:uid="{00000000-0005-0000-0000-0000CFA50000}"/>
    <cellStyle name="Currency [0] 16532" xfId="31490" hidden="1" xr:uid="{00000000-0005-0000-0000-0000D0A50000}"/>
    <cellStyle name="Currency [0] 16532" xfId="60877" hidden="1" xr:uid="{00000000-0005-0000-0000-0000D1A50000}"/>
    <cellStyle name="Currency [0] 16533" xfId="31450" hidden="1" xr:uid="{00000000-0005-0000-0000-0000D2A50000}"/>
    <cellStyle name="Currency [0] 16533" xfId="60837" hidden="1" xr:uid="{00000000-0005-0000-0000-0000D3A50000}"/>
    <cellStyle name="Currency [0] 16534" xfId="31479" hidden="1" xr:uid="{00000000-0005-0000-0000-0000D4A50000}"/>
    <cellStyle name="Currency [0] 16534" xfId="60866" hidden="1" xr:uid="{00000000-0005-0000-0000-0000D5A50000}"/>
    <cellStyle name="Currency [0] 16535" xfId="31476" hidden="1" xr:uid="{00000000-0005-0000-0000-0000D6A50000}"/>
    <cellStyle name="Currency [0] 16535" xfId="60863" hidden="1" xr:uid="{00000000-0005-0000-0000-0000D7A50000}"/>
    <cellStyle name="Currency [0] 16536" xfId="31529" hidden="1" xr:uid="{00000000-0005-0000-0000-0000D8A50000}"/>
    <cellStyle name="Currency [0] 16536" xfId="60916" hidden="1" xr:uid="{00000000-0005-0000-0000-0000D9A50000}"/>
    <cellStyle name="Currency [0] 16537" xfId="31357" hidden="1" xr:uid="{00000000-0005-0000-0000-0000DAA50000}"/>
    <cellStyle name="Currency [0] 16537" xfId="60744" hidden="1" xr:uid="{00000000-0005-0000-0000-0000DBA50000}"/>
    <cellStyle name="Currency [0] 16538" xfId="31516" hidden="1" xr:uid="{00000000-0005-0000-0000-0000DCA50000}"/>
    <cellStyle name="Currency [0] 16538" xfId="60903" hidden="1" xr:uid="{00000000-0005-0000-0000-0000DDA50000}"/>
    <cellStyle name="Currency [0] 16539" xfId="31533" hidden="1" xr:uid="{00000000-0005-0000-0000-0000DEA50000}"/>
    <cellStyle name="Currency [0] 16539" xfId="60920" hidden="1" xr:uid="{00000000-0005-0000-0000-0000DFA50000}"/>
    <cellStyle name="Currency [0] 1654" xfId="4124" hidden="1" xr:uid="{00000000-0005-0000-0000-0000E0A50000}"/>
    <cellStyle name="Currency [0] 1654" xfId="33513" hidden="1" xr:uid="{00000000-0005-0000-0000-0000E1A50000}"/>
    <cellStyle name="Currency [0] 16540" xfId="31535" hidden="1" xr:uid="{00000000-0005-0000-0000-0000E2A50000}"/>
    <cellStyle name="Currency [0] 16540" xfId="60922" hidden="1" xr:uid="{00000000-0005-0000-0000-0000E3A50000}"/>
    <cellStyle name="Currency [0] 16541" xfId="31416" hidden="1" xr:uid="{00000000-0005-0000-0000-0000E4A50000}"/>
    <cellStyle name="Currency [0] 16541" xfId="60803" hidden="1" xr:uid="{00000000-0005-0000-0000-0000E5A50000}"/>
    <cellStyle name="Currency [0] 16542" xfId="31452" hidden="1" xr:uid="{00000000-0005-0000-0000-0000E6A50000}"/>
    <cellStyle name="Currency [0] 16542" xfId="60839" hidden="1" xr:uid="{00000000-0005-0000-0000-0000E7A50000}"/>
    <cellStyle name="Currency [0] 16543" xfId="31521" hidden="1" xr:uid="{00000000-0005-0000-0000-0000E8A50000}"/>
    <cellStyle name="Currency [0] 16543" xfId="60908" hidden="1" xr:uid="{00000000-0005-0000-0000-0000E9A50000}"/>
    <cellStyle name="Currency [0] 16544" xfId="31509" hidden="1" xr:uid="{00000000-0005-0000-0000-0000EAA50000}"/>
    <cellStyle name="Currency [0] 16544" xfId="60896" hidden="1" xr:uid="{00000000-0005-0000-0000-0000EBA50000}"/>
    <cellStyle name="Currency [0] 16545" xfId="31526" hidden="1" xr:uid="{00000000-0005-0000-0000-0000ECA50000}"/>
    <cellStyle name="Currency [0] 16545" xfId="60913" hidden="1" xr:uid="{00000000-0005-0000-0000-0000EDA50000}"/>
    <cellStyle name="Currency [0] 16546" xfId="31537" hidden="1" xr:uid="{00000000-0005-0000-0000-0000EEA50000}"/>
    <cellStyle name="Currency [0] 16546" xfId="60924" hidden="1" xr:uid="{00000000-0005-0000-0000-0000EFA50000}"/>
    <cellStyle name="Currency [0] 16547" xfId="31385" hidden="1" xr:uid="{00000000-0005-0000-0000-0000F0A50000}"/>
    <cellStyle name="Currency [0] 16547" xfId="60772" hidden="1" xr:uid="{00000000-0005-0000-0000-0000F1A50000}"/>
    <cellStyle name="Currency [0] 16548" xfId="31449" hidden="1" xr:uid="{00000000-0005-0000-0000-0000F2A50000}"/>
    <cellStyle name="Currency [0] 16548" xfId="60836" hidden="1" xr:uid="{00000000-0005-0000-0000-0000F3A50000}"/>
    <cellStyle name="Currency [0] 16549" xfId="31541" hidden="1" xr:uid="{00000000-0005-0000-0000-0000F4A50000}"/>
    <cellStyle name="Currency [0] 16549" xfId="60928" hidden="1" xr:uid="{00000000-0005-0000-0000-0000F5A50000}"/>
    <cellStyle name="Currency [0] 1655" xfId="4128" hidden="1" xr:uid="{00000000-0005-0000-0000-0000F6A50000}"/>
    <cellStyle name="Currency [0] 1655" xfId="33517" hidden="1" xr:uid="{00000000-0005-0000-0000-0000F7A50000}"/>
    <cellStyle name="Currency [0] 16550" xfId="31543" hidden="1" xr:uid="{00000000-0005-0000-0000-0000F8A50000}"/>
    <cellStyle name="Currency [0] 16550" xfId="60930" hidden="1" xr:uid="{00000000-0005-0000-0000-0000F9A50000}"/>
    <cellStyle name="Currency [0] 16551" xfId="31498" hidden="1" xr:uid="{00000000-0005-0000-0000-0000FAA50000}"/>
    <cellStyle name="Currency [0] 16551" xfId="60885" hidden="1" xr:uid="{00000000-0005-0000-0000-0000FBA50000}"/>
    <cellStyle name="Currency [0] 16552" xfId="31510" hidden="1" xr:uid="{00000000-0005-0000-0000-0000FCA50000}"/>
    <cellStyle name="Currency [0] 16552" xfId="60897" hidden="1" xr:uid="{00000000-0005-0000-0000-0000FDA50000}"/>
    <cellStyle name="Currency [0] 16553" xfId="31538" hidden="1" xr:uid="{00000000-0005-0000-0000-0000FEA50000}"/>
    <cellStyle name="Currency [0] 16553" xfId="60925" hidden="1" xr:uid="{00000000-0005-0000-0000-0000FFA50000}"/>
    <cellStyle name="Currency [0] 16554" xfId="31511" hidden="1" xr:uid="{00000000-0005-0000-0000-000000A60000}"/>
    <cellStyle name="Currency [0] 16554" xfId="60898" hidden="1" xr:uid="{00000000-0005-0000-0000-000001A60000}"/>
    <cellStyle name="Currency [0] 16555" xfId="31544" hidden="1" xr:uid="{00000000-0005-0000-0000-000002A60000}"/>
    <cellStyle name="Currency [0] 16555" xfId="60931" hidden="1" xr:uid="{00000000-0005-0000-0000-000003A60000}"/>
    <cellStyle name="Currency [0] 16556" xfId="31546" hidden="1" xr:uid="{00000000-0005-0000-0000-000004A60000}"/>
    <cellStyle name="Currency [0] 16556" xfId="60933" hidden="1" xr:uid="{00000000-0005-0000-0000-000005A60000}"/>
    <cellStyle name="Currency [0] 16557" xfId="31539" hidden="1" xr:uid="{00000000-0005-0000-0000-000006A60000}"/>
    <cellStyle name="Currency [0] 16557" xfId="60926" hidden="1" xr:uid="{00000000-0005-0000-0000-000007A60000}"/>
    <cellStyle name="Currency [0] 16558" xfId="31485" hidden="1" xr:uid="{00000000-0005-0000-0000-000008A60000}"/>
    <cellStyle name="Currency [0] 16558" xfId="60872" hidden="1" xr:uid="{00000000-0005-0000-0000-000009A60000}"/>
    <cellStyle name="Currency [0] 16559" xfId="31548" hidden="1" xr:uid="{00000000-0005-0000-0000-00000AA60000}"/>
    <cellStyle name="Currency [0] 16559" xfId="60935" hidden="1" xr:uid="{00000000-0005-0000-0000-00000BA60000}"/>
    <cellStyle name="Currency [0] 1656" xfId="4053" hidden="1" xr:uid="{00000000-0005-0000-0000-00000CA60000}"/>
    <cellStyle name="Currency [0] 1656" xfId="33442" hidden="1" xr:uid="{00000000-0005-0000-0000-00000DA60000}"/>
    <cellStyle name="Currency [0] 16560" xfId="31550" hidden="1" xr:uid="{00000000-0005-0000-0000-00000EA60000}"/>
    <cellStyle name="Currency [0] 16560" xfId="60937" hidden="1" xr:uid="{00000000-0005-0000-0000-00000FA60000}"/>
    <cellStyle name="Currency [0] 16561" xfId="30912" hidden="1" xr:uid="{00000000-0005-0000-0000-000010A60000}"/>
    <cellStyle name="Currency [0] 16561" xfId="60299" hidden="1" xr:uid="{00000000-0005-0000-0000-000011A60000}"/>
    <cellStyle name="Currency [0] 16562" xfId="30853" hidden="1" xr:uid="{00000000-0005-0000-0000-000012A60000}"/>
    <cellStyle name="Currency [0] 16562" xfId="60240" hidden="1" xr:uid="{00000000-0005-0000-0000-000013A60000}"/>
    <cellStyle name="Currency [0] 16563" xfId="31556" hidden="1" xr:uid="{00000000-0005-0000-0000-000014A60000}"/>
    <cellStyle name="Currency [0] 16563" xfId="60943" hidden="1" xr:uid="{00000000-0005-0000-0000-000015A60000}"/>
    <cellStyle name="Currency [0] 16564" xfId="31562" hidden="1" xr:uid="{00000000-0005-0000-0000-000016A60000}"/>
    <cellStyle name="Currency [0] 16564" xfId="60949" hidden="1" xr:uid="{00000000-0005-0000-0000-000017A60000}"/>
    <cellStyle name="Currency [0] 16565" xfId="31564" hidden="1" xr:uid="{00000000-0005-0000-0000-000018A60000}"/>
    <cellStyle name="Currency [0] 16565" xfId="60951" hidden="1" xr:uid="{00000000-0005-0000-0000-000019A60000}"/>
    <cellStyle name="Currency [0] 16566" xfId="30843" hidden="1" xr:uid="{00000000-0005-0000-0000-00001AA60000}"/>
    <cellStyle name="Currency [0] 16566" xfId="60230" hidden="1" xr:uid="{00000000-0005-0000-0000-00001BA60000}"/>
    <cellStyle name="Currency [0] 16567" xfId="31558" hidden="1" xr:uid="{00000000-0005-0000-0000-00001CA60000}"/>
    <cellStyle name="Currency [0] 16567" xfId="60945" hidden="1" xr:uid="{00000000-0005-0000-0000-00001DA60000}"/>
    <cellStyle name="Currency [0] 16568" xfId="31566" hidden="1" xr:uid="{00000000-0005-0000-0000-00001EA60000}"/>
    <cellStyle name="Currency [0] 16568" xfId="60953" hidden="1" xr:uid="{00000000-0005-0000-0000-00001FA60000}"/>
    <cellStyle name="Currency [0] 16569" xfId="31568" hidden="1" xr:uid="{00000000-0005-0000-0000-000020A60000}"/>
    <cellStyle name="Currency [0] 16569" xfId="60955" hidden="1" xr:uid="{00000000-0005-0000-0000-000021A60000}"/>
    <cellStyle name="Currency [0] 1657" xfId="4085" hidden="1" xr:uid="{00000000-0005-0000-0000-000022A60000}"/>
    <cellStyle name="Currency [0] 1657" xfId="33474" hidden="1" xr:uid="{00000000-0005-0000-0000-000023A60000}"/>
    <cellStyle name="Currency [0] 16570" xfId="31557" hidden="1" xr:uid="{00000000-0005-0000-0000-000024A60000}"/>
    <cellStyle name="Currency [0] 16570" xfId="60944" hidden="1" xr:uid="{00000000-0005-0000-0000-000025A60000}"/>
    <cellStyle name="Currency [0] 16571" xfId="30888" hidden="1" xr:uid="{00000000-0005-0000-0000-000026A60000}"/>
    <cellStyle name="Currency [0] 16571" xfId="60275" hidden="1" xr:uid="{00000000-0005-0000-0000-000027A60000}"/>
    <cellStyle name="Currency [0] 16572" xfId="31579" hidden="1" xr:uid="{00000000-0005-0000-0000-000028A60000}"/>
    <cellStyle name="Currency [0] 16572" xfId="60966" hidden="1" xr:uid="{00000000-0005-0000-0000-000029A60000}"/>
    <cellStyle name="Currency [0] 16573" xfId="31588" hidden="1" xr:uid="{00000000-0005-0000-0000-00002AA60000}"/>
    <cellStyle name="Currency [0] 16573" xfId="60975" hidden="1" xr:uid="{00000000-0005-0000-0000-00002BA60000}"/>
    <cellStyle name="Currency [0] 16574" xfId="31599" hidden="1" xr:uid="{00000000-0005-0000-0000-00002CA60000}"/>
    <cellStyle name="Currency [0] 16574" xfId="60986" hidden="1" xr:uid="{00000000-0005-0000-0000-00002DA60000}"/>
    <cellStyle name="Currency [0] 16575" xfId="31605" hidden="1" xr:uid="{00000000-0005-0000-0000-00002EA60000}"/>
    <cellStyle name="Currency [0] 16575" xfId="60992" hidden="1" xr:uid="{00000000-0005-0000-0000-00002FA60000}"/>
    <cellStyle name="Currency [0] 16576" xfId="31577" hidden="1" xr:uid="{00000000-0005-0000-0000-000030A60000}"/>
    <cellStyle name="Currency [0] 16576" xfId="60964" hidden="1" xr:uid="{00000000-0005-0000-0000-000031A60000}"/>
    <cellStyle name="Currency [0] 16577" xfId="31595" hidden="1" xr:uid="{00000000-0005-0000-0000-000032A60000}"/>
    <cellStyle name="Currency [0] 16577" xfId="60982" hidden="1" xr:uid="{00000000-0005-0000-0000-000033A60000}"/>
    <cellStyle name="Currency [0] 16578" xfId="31617" hidden="1" xr:uid="{00000000-0005-0000-0000-000034A60000}"/>
    <cellStyle name="Currency [0] 16578" xfId="61004" hidden="1" xr:uid="{00000000-0005-0000-0000-000035A60000}"/>
    <cellStyle name="Currency [0] 16579" xfId="31619" hidden="1" xr:uid="{00000000-0005-0000-0000-000036A60000}"/>
    <cellStyle name="Currency [0] 16579" xfId="61006" hidden="1" xr:uid="{00000000-0005-0000-0000-000037A60000}"/>
    <cellStyle name="Currency [0] 1658" xfId="4131" hidden="1" xr:uid="{00000000-0005-0000-0000-000038A60000}"/>
    <cellStyle name="Currency [0] 1658" xfId="33520" hidden="1" xr:uid="{00000000-0005-0000-0000-000039A60000}"/>
    <cellStyle name="Currency [0] 16580" xfId="31553" hidden="1" xr:uid="{00000000-0005-0000-0000-00003AA60000}"/>
    <cellStyle name="Currency [0] 16580" xfId="60940" hidden="1" xr:uid="{00000000-0005-0000-0000-00003BA60000}"/>
    <cellStyle name="Currency [0] 16581" xfId="30842" hidden="1" xr:uid="{00000000-0005-0000-0000-00003CA60000}"/>
    <cellStyle name="Currency [0] 16581" xfId="60229" hidden="1" xr:uid="{00000000-0005-0000-0000-00003DA60000}"/>
    <cellStyle name="Currency [0] 16582" xfId="31591" hidden="1" xr:uid="{00000000-0005-0000-0000-00003EA60000}"/>
    <cellStyle name="Currency [0] 16582" xfId="60978" hidden="1" xr:uid="{00000000-0005-0000-0000-00003FA60000}"/>
    <cellStyle name="Currency [0] 16583" xfId="30821" hidden="1" xr:uid="{00000000-0005-0000-0000-000040A60000}"/>
    <cellStyle name="Currency [0] 16583" xfId="60208" hidden="1" xr:uid="{00000000-0005-0000-0000-000041A60000}"/>
    <cellStyle name="Currency [0] 16584" xfId="31580" hidden="1" xr:uid="{00000000-0005-0000-0000-000042A60000}"/>
    <cellStyle name="Currency [0] 16584" xfId="60967" hidden="1" xr:uid="{00000000-0005-0000-0000-000043A60000}"/>
    <cellStyle name="Currency [0] 16585" xfId="31624" hidden="1" xr:uid="{00000000-0005-0000-0000-000044A60000}"/>
    <cellStyle name="Currency [0] 16585" xfId="61011" hidden="1" xr:uid="{00000000-0005-0000-0000-000045A60000}"/>
    <cellStyle name="Currency [0] 16586" xfId="31592" hidden="1" xr:uid="{00000000-0005-0000-0000-000046A60000}"/>
    <cellStyle name="Currency [0] 16586" xfId="60979" hidden="1" xr:uid="{00000000-0005-0000-0000-000047A60000}"/>
    <cellStyle name="Currency [0] 16587" xfId="31600" hidden="1" xr:uid="{00000000-0005-0000-0000-000048A60000}"/>
    <cellStyle name="Currency [0] 16587" xfId="60987" hidden="1" xr:uid="{00000000-0005-0000-0000-000049A60000}"/>
    <cellStyle name="Currency [0] 16588" xfId="31636" hidden="1" xr:uid="{00000000-0005-0000-0000-00004AA60000}"/>
    <cellStyle name="Currency [0] 16588" xfId="61023" hidden="1" xr:uid="{00000000-0005-0000-0000-00004BA60000}"/>
    <cellStyle name="Currency [0] 16589" xfId="31638" hidden="1" xr:uid="{00000000-0005-0000-0000-00004CA60000}"/>
    <cellStyle name="Currency [0] 16589" xfId="61025" hidden="1" xr:uid="{00000000-0005-0000-0000-00004DA60000}"/>
    <cellStyle name="Currency [0] 1659" xfId="4132" hidden="1" xr:uid="{00000000-0005-0000-0000-00004EA60000}"/>
    <cellStyle name="Currency [0] 1659" xfId="33521" hidden="1" xr:uid="{00000000-0005-0000-0000-00004FA60000}"/>
    <cellStyle name="Currency [0] 16590" xfId="31594" hidden="1" xr:uid="{00000000-0005-0000-0000-000050A60000}"/>
    <cellStyle name="Currency [0] 16590" xfId="60981" hidden="1" xr:uid="{00000000-0005-0000-0000-000051A60000}"/>
    <cellStyle name="Currency [0] 16591" xfId="31607" hidden="1" xr:uid="{00000000-0005-0000-0000-000052A60000}"/>
    <cellStyle name="Currency [0] 16591" xfId="60994" hidden="1" xr:uid="{00000000-0005-0000-0000-000053A60000}"/>
    <cellStyle name="Currency [0] 16592" xfId="31612" hidden="1" xr:uid="{00000000-0005-0000-0000-000054A60000}"/>
    <cellStyle name="Currency [0] 16592" xfId="60999" hidden="1" xr:uid="{00000000-0005-0000-0000-000055A60000}"/>
    <cellStyle name="Currency [0] 16593" xfId="31606" hidden="1" xr:uid="{00000000-0005-0000-0000-000056A60000}"/>
    <cellStyle name="Currency [0] 16593" xfId="60993" hidden="1" xr:uid="{00000000-0005-0000-0000-000057A60000}"/>
    <cellStyle name="Currency [0] 16594" xfId="31654" hidden="1" xr:uid="{00000000-0005-0000-0000-000058A60000}"/>
    <cellStyle name="Currency [0] 16594" xfId="61041" hidden="1" xr:uid="{00000000-0005-0000-0000-000059A60000}"/>
    <cellStyle name="Currency [0] 16595" xfId="31662" hidden="1" xr:uid="{00000000-0005-0000-0000-00005AA60000}"/>
    <cellStyle name="Currency [0] 16595" xfId="61049" hidden="1" xr:uid="{00000000-0005-0000-0000-00005BA60000}"/>
    <cellStyle name="Currency [0] 16596" xfId="31590" hidden="1" xr:uid="{00000000-0005-0000-0000-00005CA60000}"/>
    <cellStyle name="Currency [0] 16596" xfId="60977" hidden="1" xr:uid="{00000000-0005-0000-0000-00005DA60000}"/>
    <cellStyle name="Currency [0] 16597" xfId="31648" hidden="1" xr:uid="{00000000-0005-0000-0000-00005EA60000}"/>
    <cellStyle name="Currency [0] 16597" xfId="61035" hidden="1" xr:uid="{00000000-0005-0000-0000-00005FA60000}"/>
    <cellStyle name="Currency [0] 16598" xfId="31671" hidden="1" xr:uid="{00000000-0005-0000-0000-000060A60000}"/>
    <cellStyle name="Currency [0] 16598" xfId="61058" hidden="1" xr:uid="{00000000-0005-0000-0000-000061A60000}"/>
    <cellStyle name="Currency [0] 16599" xfId="31673" hidden="1" xr:uid="{00000000-0005-0000-0000-000062A60000}"/>
    <cellStyle name="Currency [0] 16599" xfId="61060" hidden="1" xr:uid="{00000000-0005-0000-0000-000063A60000}"/>
    <cellStyle name="Currency [0] 166" xfId="2593" hidden="1" xr:uid="{00000000-0005-0000-0000-000064A60000}"/>
    <cellStyle name="Currency [0] 166" xfId="31982" hidden="1" xr:uid="{00000000-0005-0000-0000-000065A60000}"/>
    <cellStyle name="Currency [0] 1660" xfId="4109" hidden="1" xr:uid="{00000000-0005-0000-0000-000066A60000}"/>
    <cellStyle name="Currency [0] 1660" xfId="33498" hidden="1" xr:uid="{00000000-0005-0000-0000-000067A60000}"/>
    <cellStyle name="Currency [0] 16600" xfId="31573" hidden="1" xr:uid="{00000000-0005-0000-0000-000068A60000}"/>
    <cellStyle name="Currency [0] 16600" xfId="60960" hidden="1" xr:uid="{00000000-0005-0000-0000-000069A60000}"/>
    <cellStyle name="Currency [0] 16601" xfId="31583" hidden="1" xr:uid="{00000000-0005-0000-0000-00006AA60000}"/>
    <cellStyle name="Currency [0] 16601" xfId="60970" hidden="1" xr:uid="{00000000-0005-0000-0000-00006BA60000}"/>
    <cellStyle name="Currency [0] 16602" xfId="31645" hidden="1" xr:uid="{00000000-0005-0000-0000-00006CA60000}"/>
    <cellStyle name="Currency [0] 16602" xfId="61032" hidden="1" xr:uid="{00000000-0005-0000-0000-00006DA60000}"/>
    <cellStyle name="Currency [0] 16603" xfId="31610" hidden="1" xr:uid="{00000000-0005-0000-0000-00006EA60000}"/>
    <cellStyle name="Currency [0] 16603" xfId="60997" hidden="1" xr:uid="{00000000-0005-0000-0000-00006FA60000}"/>
    <cellStyle name="Currency [0] 16604" xfId="31560" hidden="1" xr:uid="{00000000-0005-0000-0000-000070A60000}"/>
    <cellStyle name="Currency [0] 16604" xfId="60947" hidden="1" xr:uid="{00000000-0005-0000-0000-000071A60000}"/>
    <cellStyle name="Currency [0] 16605" xfId="31681" hidden="1" xr:uid="{00000000-0005-0000-0000-000072A60000}"/>
    <cellStyle name="Currency [0] 16605" xfId="61068" hidden="1" xr:uid="{00000000-0005-0000-0000-000073A60000}"/>
    <cellStyle name="Currency [0] 16606" xfId="31646" hidden="1" xr:uid="{00000000-0005-0000-0000-000074A60000}"/>
    <cellStyle name="Currency [0] 16606" xfId="61033" hidden="1" xr:uid="{00000000-0005-0000-0000-000075A60000}"/>
    <cellStyle name="Currency [0] 16607" xfId="31657" hidden="1" xr:uid="{00000000-0005-0000-0000-000076A60000}"/>
    <cellStyle name="Currency [0] 16607" xfId="61044" hidden="1" xr:uid="{00000000-0005-0000-0000-000077A60000}"/>
    <cellStyle name="Currency [0] 16608" xfId="31689" hidden="1" xr:uid="{00000000-0005-0000-0000-000078A60000}"/>
    <cellStyle name="Currency [0] 16608" xfId="61076" hidden="1" xr:uid="{00000000-0005-0000-0000-000079A60000}"/>
    <cellStyle name="Currency [0] 16609" xfId="31691" hidden="1" xr:uid="{00000000-0005-0000-0000-00007AA60000}"/>
    <cellStyle name="Currency [0] 16609" xfId="61078" hidden="1" xr:uid="{00000000-0005-0000-0000-00007BA60000}"/>
    <cellStyle name="Currency [0] 1661" xfId="4115" hidden="1" xr:uid="{00000000-0005-0000-0000-00007CA60000}"/>
    <cellStyle name="Currency [0] 1661" xfId="33504" hidden="1" xr:uid="{00000000-0005-0000-0000-00007DA60000}"/>
    <cellStyle name="Currency [0] 16610" xfId="31643" hidden="1" xr:uid="{00000000-0005-0000-0000-00007EA60000}"/>
    <cellStyle name="Currency [0] 16610" xfId="61030" hidden="1" xr:uid="{00000000-0005-0000-0000-00007FA60000}"/>
    <cellStyle name="Currency [0] 16611" xfId="31642" hidden="1" xr:uid="{00000000-0005-0000-0000-000080A60000}"/>
    <cellStyle name="Currency [0] 16611" xfId="61029" hidden="1" xr:uid="{00000000-0005-0000-0000-000081A60000}"/>
    <cellStyle name="Currency [0] 16612" xfId="31632" hidden="1" xr:uid="{00000000-0005-0000-0000-000082A60000}"/>
    <cellStyle name="Currency [0] 16612" xfId="61019" hidden="1" xr:uid="{00000000-0005-0000-0000-000083A60000}"/>
    <cellStyle name="Currency [0] 16613" xfId="31628" hidden="1" xr:uid="{00000000-0005-0000-0000-000084A60000}"/>
    <cellStyle name="Currency [0] 16613" xfId="61015" hidden="1" xr:uid="{00000000-0005-0000-0000-000085A60000}"/>
    <cellStyle name="Currency [0] 16614" xfId="31630" hidden="1" xr:uid="{00000000-0005-0000-0000-000086A60000}"/>
    <cellStyle name="Currency [0] 16614" xfId="61017" hidden="1" xr:uid="{00000000-0005-0000-0000-000087A60000}"/>
    <cellStyle name="Currency [0] 16615" xfId="31698" hidden="1" xr:uid="{00000000-0005-0000-0000-000088A60000}"/>
    <cellStyle name="Currency [0] 16615" xfId="61085" hidden="1" xr:uid="{00000000-0005-0000-0000-000089A60000}"/>
    <cellStyle name="Currency [0] 16616" xfId="30857" hidden="1" xr:uid="{00000000-0005-0000-0000-00008AA60000}"/>
    <cellStyle name="Currency [0] 16616" xfId="60244" hidden="1" xr:uid="{00000000-0005-0000-0000-00008BA60000}"/>
    <cellStyle name="Currency [0] 16617" xfId="31676" hidden="1" xr:uid="{00000000-0005-0000-0000-00008CA60000}"/>
    <cellStyle name="Currency [0] 16617" xfId="61063" hidden="1" xr:uid="{00000000-0005-0000-0000-00008DA60000}"/>
    <cellStyle name="Currency [0] 16618" xfId="31704" hidden="1" xr:uid="{00000000-0005-0000-0000-00008EA60000}"/>
    <cellStyle name="Currency [0] 16618" xfId="61091" hidden="1" xr:uid="{00000000-0005-0000-0000-00008FA60000}"/>
    <cellStyle name="Currency [0] 16619" xfId="31706" hidden="1" xr:uid="{00000000-0005-0000-0000-000090A60000}"/>
    <cellStyle name="Currency [0] 16619" xfId="61093" hidden="1" xr:uid="{00000000-0005-0000-0000-000091A60000}"/>
    <cellStyle name="Currency [0] 1662" xfId="4129" hidden="1" xr:uid="{00000000-0005-0000-0000-000092A60000}"/>
    <cellStyle name="Currency [0] 1662" xfId="33518" hidden="1" xr:uid="{00000000-0005-0000-0000-000093A60000}"/>
    <cellStyle name="Currency [0] 16620" xfId="31581" hidden="1" xr:uid="{00000000-0005-0000-0000-000094A60000}"/>
    <cellStyle name="Currency [0] 16620" xfId="60968" hidden="1" xr:uid="{00000000-0005-0000-0000-000095A60000}"/>
    <cellStyle name="Currency [0] 16621" xfId="31655" hidden="1" xr:uid="{00000000-0005-0000-0000-000096A60000}"/>
    <cellStyle name="Currency [0] 16621" xfId="61042" hidden="1" xr:uid="{00000000-0005-0000-0000-000097A60000}"/>
    <cellStyle name="Currency [0] 16622" xfId="31611" hidden="1" xr:uid="{00000000-0005-0000-0000-000098A60000}"/>
    <cellStyle name="Currency [0] 16622" xfId="60998" hidden="1" xr:uid="{00000000-0005-0000-0000-000099A60000}"/>
    <cellStyle name="Currency [0] 16623" xfId="31647" hidden="1" xr:uid="{00000000-0005-0000-0000-00009AA60000}"/>
    <cellStyle name="Currency [0] 16623" xfId="61034" hidden="1" xr:uid="{00000000-0005-0000-0000-00009BA60000}"/>
    <cellStyle name="Currency [0] 16624" xfId="31651" hidden="1" xr:uid="{00000000-0005-0000-0000-00009CA60000}"/>
    <cellStyle name="Currency [0] 16624" xfId="61038" hidden="1" xr:uid="{00000000-0005-0000-0000-00009DA60000}"/>
    <cellStyle name="Currency [0] 16625" xfId="31712" hidden="1" xr:uid="{00000000-0005-0000-0000-00009EA60000}"/>
    <cellStyle name="Currency [0] 16625" xfId="61099" hidden="1" xr:uid="{00000000-0005-0000-0000-00009FA60000}"/>
    <cellStyle name="Currency [0] 16626" xfId="30870" hidden="1" xr:uid="{00000000-0005-0000-0000-0000A0A60000}"/>
    <cellStyle name="Currency [0] 16626" xfId="60257" hidden="1" xr:uid="{00000000-0005-0000-0000-0000A1A60000}"/>
    <cellStyle name="Currency [0] 16627" xfId="31694" hidden="1" xr:uid="{00000000-0005-0000-0000-0000A2A60000}"/>
    <cellStyle name="Currency [0] 16627" xfId="61081" hidden="1" xr:uid="{00000000-0005-0000-0000-0000A3A60000}"/>
    <cellStyle name="Currency [0] 16628" xfId="31717" hidden="1" xr:uid="{00000000-0005-0000-0000-0000A4A60000}"/>
    <cellStyle name="Currency [0] 16628" xfId="61104" hidden="1" xr:uid="{00000000-0005-0000-0000-0000A5A60000}"/>
    <cellStyle name="Currency [0] 16629" xfId="31719" hidden="1" xr:uid="{00000000-0005-0000-0000-0000A6A60000}"/>
    <cellStyle name="Currency [0] 16629" xfId="61106" hidden="1" xr:uid="{00000000-0005-0000-0000-0000A7A60000}"/>
    <cellStyle name="Currency [0] 1663" xfId="4116" hidden="1" xr:uid="{00000000-0005-0000-0000-0000A8A60000}"/>
    <cellStyle name="Currency [0] 1663" xfId="33505" hidden="1" xr:uid="{00000000-0005-0000-0000-0000A9A60000}"/>
    <cellStyle name="Currency [0] 16630" xfId="31575" hidden="1" xr:uid="{00000000-0005-0000-0000-0000AAA60000}"/>
    <cellStyle name="Currency [0] 16630" xfId="60962" hidden="1" xr:uid="{00000000-0005-0000-0000-0000ABA60000}"/>
    <cellStyle name="Currency [0] 16631" xfId="31674" hidden="1" xr:uid="{00000000-0005-0000-0000-0000ACA60000}"/>
    <cellStyle name="Currency [0] 16631" xfId="61061" hidden="1" xr:uid="{00000000-0005-0000-0000-0000ADA60000}"/>
    <cellStyle name="Currency [0] 16632" xfId="31641" hidden="1" xr:uid="{00000000-0005-0000-0000-0000AEA60000}"/>
    <cellStyle name="Currency [0] 16632" xfId="61028" hidden="1" xr:uid="{00000000-0005-0000-0000-0000AFA60000}"/>
    <cellStyle name="Currency [0] 16633" xfId="31659" hidden="1" xr:uid="{00000000-0005-0000-0000-0000B0A60000}"/>
    <cellStyle name="Currency [0] 16633" xfId="61046" hidden="1" xr:uid="{00000000-0005-0000-0000-0000B1A60000}"/>
    <cellStyle name="Currency [0] 16634" xfId="31656" hidden="1" xr:uid="{00000000-0005-0000-0000-0000B2A60000}"/>
    <cellStyle name="Currency [0] 16634" xfId="61043" hidden="1" xr:uid="{00000000-0005-0000-0000-0000B3A60000}"/>
    <cellStyle name="Currency [0] 16635" xfId="31723" hidden="1" xr:uid="{00000000-0005-0000-0000-0000B4A60000}"/>
    <cellStyle name="Currency [0] 16635" xfId="61110" hidden="1" xr:uid="{00000000-0005-0000-0000-0000B5A60000}"/>
    <cellStyle name="Currency [0] 16636" xfId="31608" hidden="1" xr:uid="{00000000-0005-0000-0000-0000B6A60000}"/>
    <cellStyle name="Currency [0] 16636" xfId="60995" hidden="1" xr:uid="{00000000-0005-0000-0000-0000B7A60000}"/>
    <cellStyle name="Currency [0] 16637" xfId="31708" hidden="1" xr:uid="{00000000-0005-0000-0000-0000B8A60000}"/>
    <cellStyle name="Currency [0] 16637" xfId="61095" hidden="1" xr:uid="{00000000-0005-0000-0000-0000B9A60000}"/>
    <cellStyle name="Currency [0] 16638" xfId="31730" hidden="1" xr:uid="{00000000-0005-0000-0000-0000BAA60000}"/>
    <cellStyle name="Currency [0] 16638" xfId="61117" hidden="1" xr:uid="{00000000-0005-0000-0000-0000BBA60000}"/>
    <cellStyle name="Currency [0] 16639" xfId="31732" hidden="1" xr:uid="{00000000-0005-0000-0000-0000BCA60000}"/>
    <cellStyle name="Currency [0] 16639" xfId="61119" hidden="1" xr:uid="{00000000-0005-0000-0000-0000BDA60000}"/>
    <cellStyle name="Currency [0] 1664" xfId="4133" hidden="1" xr:uid="{00000000-0005-0000-0000-0000BEA60000}"/>
    <cellStyle name="Currency [0] 1664" xfId="33522" hidden="1" xr:uid="{00000000-0005-0000-0000-0000BFA60000}"/>
    <cellStyle name="Currency [0] 16640" xfId="31660" hidden="1" xr:uid="{00000000-0005-0000-0000-0000C0A60000}"/>
    <cellStyle name="Currency [0] 16640" xfId="61047" hidden="1" xr:uid="{00000000-0005-0000-0000-0000C1A60000}"/>
    <cellStyle name="Currency [0] 16641" xfId="31692" hidden="1" xr:uid="{00000000-0005-0000-0000-0000C2A60000}"/>
    <cellStyle name="Currency [0] 16641" xfId="61079" hidden="1" xr:uid="{00000000-0005-0000-0000-0000C3A60000}"/>
    <cellStyle name="Currency [0] 16642" xfId="30822" hidden="1" xr:uid="{00000000-0005-0000-0000-0000C4A60000}"/>
    <cellStyle name="Currency [0] 16642" xfId="60209" hidden="1" xr:uid="{00000000-0005-0000-0000-0000C5A60000}"/>
    <cellStyle name="Currency [0] 16643" xfId="31678" hidden="1" xr:uid="{00000000-0005-0000-0000-0000C6A60000}"/>
    <cellStyle name="Currency [0] 16643" xfId="61065" hidden="1" xr:uid="{00000000-0005-0000-0000-0000C7A60000}"/>
    <cellStyle name="Currency [0] 16644" xfId="31675" hidden="1" xr:uid="{00000000-0005-0000-0000-0000C8A60000}"/>
    <cellStyle name="Currency [0] 16644" xfId="61062" hidden="1" xr:uid="{00000000-0005-0000-0000-0000C9A60000}"/>
    <cellStyle name="Currency [0] 16645" xfId="31736" hidden="1" xr:uid="{00000000-0005-0000-0000-0000CAA60000}"/>
    <cellStyle name="Currency [0] 16645" xfId="61123" hidden="1" xr:uid="{00000000-0005-0000-0000-0000CBA60000}"/>
    <cellStyle name="Currency [0] 16646" xfId="31571" hidden="1" xr:uid="{00000000-0005-0000-0000-0000CCA60000}"/>
    <cellStyle name="Currency [0] 16646" xfId="60958" hidden="1" xr:uid="{00000000-0005-0000-0000-0000CDA60000}"/>
    <cellStyle name="Currency [0] 16647" xfId="31720" hidden="1" xr:uid="{00000000-0005-0000-0000-0000CEA60000}"/>
    <cellStyle name="Currency [0] 16647" xfId="61107" hidden="1" xr:uid="{00000000-0005-0000-0000-0000CFA60000}"/>
    <cellStyle name="Currency [0] 16648" xfId="31740" hidden="1" xr:uid="{00000000-0005-0000-0000-0000D0A60000}"/>
    <cellStyle name="Currency [0] 16648" xfId="61127" hidden="1" xr:uid="{00000000-0005-0000-0000-0000D1A60000}"/>
    <cellStyle name="Currency [0] 16649" xfId="31742" hidden="1" xr:uid="{00000000-0005-0000-0000-0000D2A60000}"/>
    <cellStyle name="Currency [0] 16649" xfId="61129" hidden="1" xr:uid="{00000000-0005-0000-0000-0000D3A60000}"/>
    <cellStyle name="Currency [0] 1665" xfId="4134" hidden="1" xr:uid="{00000000-0005-0000-0000-0000D4A60000}"/>
    <cellStyle name="Currency [0] 1665" xfId="33523" hidden="1" xr:uid="{00000000-0005-0000-0000-0000D5A60000}"/>
    <cellStyle name="Currency [0] 16650" xfId="31679" hidden="1" xr:uid="{00000000-0005-0000-0000-0000D6A60000}"/>
    <cellStyle name="Currency [0] 16650" xfId="61066" hidden="1" xr:uid="{00000000-0005-0000-0000-0000D7A60000}"/>
    <cellStyle name="Currency [0] 16651" xfId="31707" hidden="1" xr:uid="{00000000-0005-0000-0000-0000D8A60000}"/>
    <cellStyle name="Currency [0] 16651" xfId="61094" hidden="1" xr:uid="{00000000-0005-0000-0000-0000D9A60000}"/>
    <cellStyle name="Currency [0] 16652" xfId="31667" hidden="1" xr:uid="{00000000-0005-0000-0000-0000DAA60000}"/>
    <cellStyle name="Currency [0] 16652" xfId="61054" hidden="1" xr:uid="{00000000-0005-0000-0000-0000DBA60000}"/>
    <cellStyle name="Currency [0] 16653" xfId="31696" hidden="1" xr:uid="{00000000-0005-0000-0000-0000DCA60000}"/>
    <cellStyle name="Currency [0] 16653" xfId="61083" hidden="1" xr:uid="{00000000-0005-0000-0000-0000DDA60000}"/>
    <cellStyle name="Currency [0] 16654" xfId="31693" hidden="1" xr:uid="{00000000-0005-0000-0000-0000DEA60000}"/>
    <cellStyle name="Currency [0] 16654" xfId="61080" hidden="1" xr:uid="{00000000-0005-0000-0000-0000DFA60000}"/>
    <cellStyle name="Currency [0] 16655" xfId="31746" hidden="1" xr:uid="{00000000-0005-0000-0000-0000E0A60000}"/>
    <cellStyle name="Currency [0] 16655" xfId="61133" hidden="1" xr:uid="{00000000-0005-0000-0000-0000E1A60000}"/>
    <cellStyle name="Currency [0] 16656" xfId="31574" hidden="1" xr:uid="{00000000-0005-0000-0000-0000E2A60000}"/>
    <cellStyle name="Currency [0] 16656" xfId="60961" hidden="1" xr:uid="{00000000-0005-0000-0000-0000E3A60000}"/>
    <cellStyle name="Currency [0] 16657" xfId="31733" hidden="1" xr:uid="{00000000-0005-0000-0000-0000E4A60000}"/>
    <cellStyle name="Currency [0] 16657" xfId="61120" hidden="1" xr:uid="{00000000-0005-0000-0000-0000E5A60000}"/>
    <cellStyle name="Currency [0] 16658" xfId="31750" hidden="1" xr:uid="{00000000-0005-0000-0000-0000E6A60000}"/>
    <cellStyle name="Currency [0] 16658" xfId="61137" hidden="1" xr:uid="{00000000-0005-0000-0000-0000E7A60000}"/>
    <cellStyle name="Currency [0] 16659" xfId="31752" hidden="1" xr:uid="{00000000-0005-0000-0000-0000E8A60000}"/>
    <cellStyle name="Currency [0] 16659" xfId="61139" hidden="1" xr:uid="{00000000-0005-0000-0000-0000E9A60000}"/>
    <cellStyle name="Currency [0] 1666" xfId="4130" hidden="1" xr:uid="{00000000-0005-0000-0000-0000EAA60000}"/>
    <cellStyle name="Currency [0] 1666" xfId="33519" hidden="1" xr:uid="{00000000-0005-0000-0000-0000EBA60000}"/>
    <cellStyle name="Currency [0] 16660" xfId="31633" hidden="1" xr:uid="{00000000-0005-0000-0000-0000ECA60000}"/>
    <cellStyle name="Currency [0] 16660" xfId="61020" hidden="1" xr:uid="{00000000-0005-0000-0000-0000EDA60000}"/>
    <cellStyle name="Currency [0] 16661" xfId="31669" hidden="1" xr:uid="{00000000-0005-0000-0000-0000EEA60000}"/>
    <cellStyle name="Currency [0] 16661" xfId="61056" hidden="1" xr:uid="{00000000-0005-0000-0000-0000EFA60000}"/>
    <cellStyle name="Currency [0] 16662" xfId="31738" hidden="1" xr:uid="{00000000-0005-0000-0000-0000F0A60000}"/>
    <cellStyle name="Currency [0] 16662" xfId="61125" hidden="1" xr:uid="{00000000-0005-0000-0000-0000F1A60000}"/>
    <cellStyle name="Currency [0] 16663" xfId="31726" hidden="1" xr:uid="{00000000-0005-0000-0000-0000F2A60000}"/>
    <cellStyle name="Currency [0] 16663" xfId="61113" hidden="1" xr:uid="{00000000-0005-0000-0000-0000F3A60000}"/>
    <cellStyle name="Currency [0] 16664" xfId="31743" hidden="1" xr:uid="{00000000-0005-0000-0000-0000F4A60000}"/>
    <cellStyle name="Currency [0] 16664" xfId="61130" hidden="1" xr:uid="{00000000-0005-0000-0000-0000F5A60000}"/>
    <cellStyle name="Currency [0] 16665" xfId="31754" hidden="1" xr:uid="{00000000-0005-0000-0000-0000F6A60000}"/>
    <cellStyle name="Currency [0] 16665" xfId="61141" hidden="1" xr:uid="{00000000-0005-0000-0000-0000F7A60000}"/>
    <cellStyle name="Currency [0] 16666" xfId="31602" hidden="1" xr:uid="{00000000-0005-0000-0000-0000F8A60000}"/>
    <cellStyle name="Currency [0] 16666" xfId="60989" hidden="1" xr:uid="{00000000-0005-0000-0000-0000F9A60000}"/>
    <cellStyle name="Currency [0] 16667" xfId="31666" hidden="1" xr:uid="{00000000-0005-0000-0000-0000FAA60000}"/>
    <cellStyle name="Currency [0] 16667" xfId="61053" hidden="1" xr:uid="{00000000-0005-0000-0000-0000FBA60000}"/>
    <cellStyle name="Currency [0] 16668" xfId="31758" hidden="1" xr:uid="{00000000-0005-0000-0000-0000FCA60000}"/>
    <cellStyle name="Currency [0] 16668" xfId="61145" hidden="1" xr:uid="{00000000-0005-0000-0000-0000FDA60000}"/>
    <cellStyle name="Currency [0] 16669" xfId="31760" hidden="1" xr:uid="{00000000-0005-0000-0000-0000FEA60000}"/>
    <cellStyle name="Currency [0] 16669" xfId="61147" hidden="1" xr:uid="{00000000-0005-0000-0000-0000FFA60000}"/>
    <cellStyle name="Currency [0] 1667" xfId="4103" hidden="1" xr:uid="{00000000-0005-0000-0000-000000A70000}"/>
    <cellStyle name="Currency [0] 1667" xfId="33492" hidden="1" xr:uid="{00000000-0005-0000-0000-000001A70000}"/>
    <cellStyle name="Currency [0] 16670" xfId="31715" hidden="1" xr:uid="{00000000-0005-0000-0000-000002A70000}"/>
    <cellStyle name="Currency [0] 16670" xfId="61102" hidden="1" xr:uid="{00000000-0005-0000-0000-000003A70000}"/>
    <cellStyle name="Currency [0] 16671" xfId="31727" hidden="1" xr:uid="{00000000-0005-0000-0000-000004A70000}"/>
    <cellStyle name="Currency [0] 16671" xfId="61114" hidden="1" xr:uid="{00000000-0005-0000-0000-000005A70000}"/>
    <cellStyle name="Currency [0] 16672" xfId="31755" hidden="1" xr:uid="{00000000-0005-0000-0000-000006A70000}"/>
    <cellStyle name="Currency [0] 16672" xfId="61142" hidden="1" xr:uid="{00000000-0005-0000-0000-000007A70000}"/>
    <cellStyle name="Currency [0] 16673" xfId="31728" hidden="1" xr:uid="{00000000-0005-0000-0000-000008A70000}"/>
    <cellStyle name="Currency [0] 16673" xfId="61115" hidden="1" xr:uid="{00000000-0005-0000-0000-000009A70000}"/>
    <cellStyle name="Currency [0] 16674" xfId="31761" hidden="1" xr:uid="{00000000-0005-0000-0000-00000AA70000}"/>
    <cellStyle name="Currency [0] 16674" xfId="61148" hidden="1" xr:uid="{00000000-0005-0000-0000-00000BA70000}"/>
    <cellStyle name="Currency [0] 16675" xfId="31763" hidden="1" xr:uid="{00000000-0005-0000-0000-00000CA70000}"/>
    <cellStyle name="Currency [0] 16675" xfId="61150" hidden="1" xr:uid="{00000000-0005-0000-0000-00000DA70000}"/>
    <cellStyle name="Currency [0] 16676" xfId="31756" hidden="1" xr:uid="{00000000-0005-0000-0000-00000EA70000}"/>
    <cellStyle name="Currency [0] 16676" xfId="61143" hidden="1" xr:uid="{00000000-0005-0000-0000-00000FA70000}"/>
    <cellStyle name="Currency [0] 16677" xfId="31702" hidden="1" xr:uid="{00000000-0005-0000-0000-000010A70000}"/>
    <cellStyle name="Currency [0] 16677" xfId="61089" hidden="1" xr:uid="{00000000-0005-0000-0000-000011A70000}"/>
    <cellStyle name="Currency [0] 16678" xfId="31765" hidden="1" xr:uid="{00000000-0005-0000-0000-000012A70000}"/>
    <cellStyle name="Currency [0] 16678" xfId="61152" hidden="1" xr:uid="{00000000-0005-0000-0000-000013A70000}"/>
    <cellStyle name="Currency [0] 16679" xfId="31767" hidden="1" xr:uid="{00000000-0005-0000-0000-000014A70000}"/>
    <cellStyle name="Currency [0] 16679" xfId="61154" hidden="1" xr:uid="{00000000-0005-0000-0000-000015A70000}"/>
    <cellStyle name="Currency [0] 1668" xfId="4135" hidden="1" xr:uid="{00000000-0005-0000-0000-000016A70000}"/>
    <cellStyle name="Currency [0] 1668" xfId="33524" hidden="1" xr:uid="{00000000-0005-0000-0000-000017A70000}"/>
    <cellStyle name="Currency [0] 16680" xfId="17085" hidden="1" xr:uid="{00000000-0005-0000-0000-000018A70000}"/>
    <cellStyle name="Currency [0] 16680" xfId="46472" hidden="1" xr:uid="{00000000-0005-0000-0000-000019A70000}"/>
    <cellStyle name="Currency [0] 16681" xfId="31769" hidden="1" xr:uid="{00000000-0005-0000-0000-00001AA70000}"/>
    <cellStyle name="Currency [0] 16681" xfId="61156" hidden="1" xr:uid="{00000000-0005-0000-0000-00001BA70000}"/>
    <cellStyle name="Currency [0] 16682" xfId="31771" hidden="1" xr:uid="{00000000-0005-0000-0000-00001CA70000}"/>
    <cellStyle name="Currency [0] 16682" xfId="61158" hidden="1" xr:uid="{00000000-0005-0000-0000-00001DA70000}"/>
    <cellStyle name="Currency [0] 16683" xfId="31773" hidden="1" xr:uid="{00000000-0005-0000-0000-00001EA70000}"/>
    <cellStyle name="Currency [0] 16683" xfId="61160" hidden="1" xr:uid="{00000000-0005-0000-0000-00001FA70000}"/>
    <cellStyle name="Currency [0] 16684" xfId="31775" hidden="1" xr:uid="{00000000-0005-0000-0000-000020A70000}"/>
    <cellStyle name="Currency [0] 16684" xfId="61162" hidden="1" xr:uid="{00000000-0005-0000-0000-000021A70000}"/>
    <cellStyle name="Currency [0] 16685" xfId="31777" hidden="1" xr:uid="{00000000-0005-0000-0000-000022A70000}"/>
    <cellStyle name="Currency [0] 16685" xfId="61164" hidden="1" xr:uid="{00000000-0005-0000-0000-000023A70000}"/>
    <cellStyle name="Currency [0] 1669" xfId="4136" hidden="1" xr:uid="{00000000-0005-0000-0000-000024A70000}"/>
    <cellStyle name="Currency [0] 1669" xfId="33525" hidden="1" xr:uid="{00000000-0005-0000-0000-000025A70000}"/>
    <cellStyle name="Currency [0] 167" xfId="2600" hidden="1" xr:uid="{00000000-0005-0000-0000-000026A70000}"/>
    <cellStyle name="Currency [0] 167" xfId="31989" hidden="1" xr:uid="{00000000-0005-0000-0000-000027A70000}"/>
    <cellStyle name="Currency [0] 1670" xfId="3813" hidden="1" xr:uid="{00000000-0005-0000-0000-000028A70000}"/>
    <cellStyle name="Currency [0] 1670" xfId="33202" hidden="1" xr:uid="{00000000-0005-0000-0000-000029A70000}"/>
    <cellStyle name="Currency [0] 1671" xfId="3789" hidden="1" xr:uid="{00000000-0005-0000-0000-00002AA70000}"/>
    <cellStyle name="Currency [0] 1671" xfId="33178" hidden="1" xr:uid="{00000000-0005-0000-0000-00002BA70000}"/>
    <cellStyle name="Currency [0] 1672" xfId="4138" hidden="1" xr:uid="{00000000-0005-0000-0000-00002CA70000}"/>
    <cellStyle name="Currency [0] 1672" xfId="33527" hidden="1" xr:uid="{00000000-0005-0000-0000-00002DA70000}"/>
    <cellStyle name="Currency [0] 1673" xfId="4142" hidden="1" xr:uid="{00000000-0005-0000-0000-00002EA70000}"/>
    <cellStyle name="Currency [0] 1673" xfId="33531" hidden="1" xr:uid="{00000000-0005-0000-0000-00002FA70000}"/>
    <cellStyle name="Currency [0] 1674" xfId="4143" hidden="1" xr:uid="{00000000-0005-0000-0000-000030A70000}"/>
    <cellStyle name="Currency [0] 1674" xfId="33532" hidden="1" xr:uid="{00000000-0005-0000-0000-000031A70000}"/>
    <cellStyle name="Currency [0] 1675" xfId="3784" hidden="1" xr:uid="{00000000-0005-0000-0000-000032A70000}"/>
    <cellStyle name="Currency [0] 1675" xfId="33173" hidden="1" xr:uid="{00000000-0005-0000-0000-000033A70000}"/>
    <cellStyle name="Currency [0] 1676" xfId="4140" hidden="1" xr:uid="{00000000-0005-0000-0000-000034A70000}"/>
    <cellStyle name="Currency [0] 1676" xfId="33529" hidden="1" xr:uid="{00000000-0005-0000-0000-000035A70000}"/>
    <cellStyle name="Currency [0] 1677" xfId="4144" hidden="1" xr:uid="{00000000-0005-0000-0000-000036A70000}"/>
    <cellStyle name="Currency [0] 1677" xfId="33533" hidden="1" xr:uid="{00000000-0005-0000-0000-000037A70000}"/>
    <cellStyle name="Currency [0] 1678" xfId="4145" hidden="1" xr:uid="{00000000-0005-0000-0000-000038A70000}"/>
    <cellStyle name="Currency [0] 1678" xfId="33534" hidden="1" xr:uid="{00000000-0005-0000-0000-000039A70000}"/>
    <cellStyle name="Currency [0] 1679" xfId="4139" hidden="1" xr:uid="{00000000-0005-0000-0000-00003AA70000}"/>
    <cellStyle name="Currency [0] 1679" xfId="33528" hidden="1" xr:uid="{00000000-0005-0000-0000-00003BA70000}"/>
    <cellStyle name="Currency [0] 168" xfId="2615" hidden="1" xr:uid="{00000000-0005-0000-0000-00003CA70000}"/>
    <cellStyle name="Currency [0] 168" xfId="32004" hidden="1" xr:uid="{00000000-0005-0000-0000-00003DA70000}"/>
    <cellStyle name="Currency [0] 1680" xfId="3801" hidden="1" xr:uid="{00000000-0005-0000-0000-00003EA70000}"/>
    <cellStyle name="Currency [0] 1680" xfId="33190" hidden="1" xr:uid="{00000000-0005-0000-0000-00003FA70000}"/>
    <cellStyle name="Currency [0] 1681" xfId="4151" hidden="1" xr:uid="{00000000-0005-0000-0000-000040A70000}"/>
    <cellStyle name="Currency [0] 1681" xfId="33540" hidden="1" xr:uid="{00000000-0005-0000-0000-000041A70000}"/>
    <cellStyle name="Currency [0] 1682" xfId="4155" hidden="1" xr:uid="{00000000-0005-0000-0000-000042A70000}"/>
    <cellStyle name="Currency [0] 1682" xfId="33544" hidden="1" xr:uid="{00000000-0005-0000-0000-000043A70000}"/>
    <cellStyle name="Currency [0] 1683" xfId="4161" hidden="1" xr:uid="{00000000-0005-0000-0000-000044A70000}"/>
    <cellStyle name="Currency [0] 1683" xfId="33550" hidden="1" xr:uid="{00000000-0005-0000-0000-000045A70000}"/>
    <cellStyle name="Currency [0] 1684" xfId="4164" hidden="1" xr:uid="{00000000-0005-0000-0000-000046A70000}"/>
    <cellStyle name="Currency [0] 1684" xfId="33553" hidden="1" xr:uid="{00000000-0005-0000-0000-000047A70000}"/>
    <cellStyle name="Currency [0] 1685" xfId="4150" hidden="1" xr:uid="{00000000-0005-0000-0000-000048A70000}"/>
    <cellStyle name="Currency [0] 1685" xfId="33539" hidden="1" xr:uid="{00000000-0005-0000-0000-000049A70000}"/>
    <cellStyle name="Currency [0] 1686" xfId="4160" hidden="1" xr:uid="{00000000-0005-0000-0000-00004AA70000}"/>
    <cellStyle name="Currency [0] 1686" xfId="33549" hidden="1" xr:uid="{00000000-0005-0000-0000-00004BA70000}"/>
    <cellStyle name="Currency [0] 1687" xfId="4171" hidden="1" xr:uid="{00000000-0005-0000-0000-00004CA70000}"/>
    <cellStyle name="Currency [0] 1687" xfId="33560" hidden="1" xr:uid="{00000000-0005-0000-0000-00004DA70000}"/>
    <cellStyle name="Currency [0] 1688" xfId="4172" hidden="1" xr:uid="{00000000-0005-0000-0000-00004EA70000}"/>
    <cellStyle name="Currency [0] 1688" xfId="33561" hidden="1" xr:uid="{00000000-0005-0000-0000-00004FA70000}"/>
    <cellStyle name="Currency [0] 1689" xfId="4137" hidden="1" xr:uid="{00000000-0005-0000-0000-000050A70000}"/>
    <cellStyle name="Currency [0] 1689" xfId="33526" hidden="1" xr:uid="{00000000-0005-0000-0000-000051A70000}"/>
    <cellStyle name="Currency [0] 169" xfId="2616" hidden="1" xr:uid="{00000000-0005-0000-0000-000052A70000}"/>
    <cellStyle name="Currency [0] 169" xfId="32005" hidden="1" xr:uid="{00000000-0005-0000-0000-000053A70000}"/>
    <cellStyle name="Currency [0] 1690" xfId="3783" hidden="1" xr:uid="{00000000-0005-0000-0000-000054A70000}"/>
    <cellStyle name="Currency [0] 1690" xfId="33172" hidden="1" xr:uid="{00000000-0005-0000-0000-000055A70000}"/>
    <cellStyle name="Currency [0] 1691" xfId="4157" hidden="1" xr:uid="{00000000-0005-0000-0000-000056A70000}"/>
    <cellStyle name="Currency [0] 1691" xfId="33546" hidden="1" xr:uid="{00000000-0005-0000-0000-000057A70000}"/>
    <cellStyle name="Currency [0] 1692" xfId="3773" hidden="1" xr:uid="{00000000-0005-0000-0000-000058A70000}"/>
    <cellStyle name="Currency [0] 1692" xfId="33162" hidden="1" xr:uid="{00000000-0005-0000-0000-000059A70000}"/>
    <cellStyle name="Currency [0] 1693" xfId="4152" hidden="1" xr:uid="{00000000-0005-0000-0000-00005AA70000}"/>
    <cellStyle name="Currency [0] 1693" xfId="33541" hidden="1" xr:uid="{00000000-0005-0000-0000-00005BA70000}"/>
    <cellStyle name="Currency [0] 1694" xfId="4173" hidden="1" xr:uid="{00000000-0005-0000-0000-00005CA70000}"/>
    <cellStyle name="Currency [0] 1694" xfId="33562" hidden="1" xr:uid="{00000000-0005-0000-0000-00005DA70000}"/>
    <cellStyle name="Currency [0] 1695" xfId="4158" hidden="1" xr:uid="{00000000-0005-0000-0000-00005EA70000}"/>
    <cellStyle name="Currency [0] 1695" xfId="33547" hidden="1" xr:uid="{00000000-0005-0000-0000-00005FA70000}"/>
    <cellStyle name="Currency [0] 1696" xfId="4162" hidden="1" xr:uid="{00000000-0005-0000-0000-000060A70000}"/>
    <cellStyle name="Currency [0] 1696" xfId="33551" hidden="1" xr:uid="{00000000-0005-0000-0000-000061A70000}"/>
    <cellStyle name="Currency [0] 1697" xfId="4178" hidden="1" xr:uid="{00000000-0005-0000-0000-000062A70000}"/>
    <cellStyle name="Currency [0] 1697" xfId="33567" hidden="1" xr:uid="{00000000-0005-0000-0000-000063A70000}"/>
    <cellStyle name="Currency [0] 1698" xfId="4179" hidden="1" xr:uid="{00000000-0005-0000-0000-000064A70000}"/>
    <cellStyle name="Currency [0] 1698" xfId="33568" hidden="1" xr:uid="{00000000-0005-0000-0000-000065A70000}"/>
    <cellStyle name="Currency [0] 1699" xfId="4159" hidden="1" xr:uid="{00000000-0005-0000-0000-000066A70000}"/>
    <cellStyle name="Currency [0] 1699" xfId="33548" hidden="1" xr:uid="{00000000-0005-0000-0000-000067A70000}"/>
    <cellStyle name="Currency [0] 17" xfId="305" hidden="1" xr:uid="{00000000-0005-0000-0000-000069A70000}"/>
    <cellStyle name="Currency [0] 17" xfId="140" hidden="1" xr:uid="{00000000-0005-0000-0000-000068A70000}"/>
    <cellStyle name="Currency [0] 17" xfId="2090" hidden="1" xr:uid="{00000000-0005-0000-0000-000083A70000}"/>
    <cellStyle name="Currency [0] 17" xfId="423" hidden="1" xr:uid="{00000000-0005-0000-0000-00006FA70000}"/>
    <cellStyle name="Currency [0] 17" xfId="1496" hidden="1" xr:uid="{00000000-0005-0000-0000-000078A70000}"/>
    <cellStyle name="Currency [0] 17" xfId="991" hidden="1" xr:uid="{00000000-0005-0000-0000-000071A70000}"/>
    <cellStyle name="Currency [0] 17" xfId="61209" hidden="1" xr:uid="{00000000-0005-0000-0000-000086A70000}"/>
    <cellStyle name="Currency [0] 17" xfId="75" hidden="1" xr:uid="{00000000-0005-0000-0000-00006BA70000}"/>
    <cellStyle name="Currency [0] 17" xfId="1333" hidden="1" xr:uid="{00000000-0005-0000-0000-000075A70000}"/>
    <cellStyle name="Currency [0] 17" xfId="653" hidden="1" xr:uid="{00000000-0005-0000-0000-00006DA70000}"/>
    <cellStyle name="Currency [0] 17" xfId="61457" hidden="1" xr:uid="{00000000-0005-0000-0000-000089A70000}"/>
    <cellStyle name="Currency [0] 17" xfId="1168" hidden="1" xr:uid="{00000000-0005-0000-0000-000074A70000}"/>
    <cellStyle name="Currency [0] 17" xfId="761" hidden="1" xr:uid="{00000000-0005-0000-0000-000073A70000}"/>
    <cellStyle name="Currency [0] 17" xfId="239" hidden="1" xr:uid="{00000000-0005-0000-0000-00006AA70000}"/>
    <cellStyle name="Currency [0] 17" xfId="1103" hidden="1" xr:uid="{00000000-0005-0000-0000-000077A70000}"/>
    <cellStyle name="Currency [0] 17" xfId="1267" hidden="1" xr:uid="{00000000-0005-0000-0000-000076A70000}"/>
    <cellStyle name="Currency [0] 17" xfId="587" hidden="1" xr:uid="{00000000-0005-0000-0000-00006EA70000}"/>
    <cellStyle name="Currency [0] 17" xfId="1595" hidden="1" xr:uid="{00000000-0005-0000-0000-00007AA70000}"/>
    <cellStyle name="Currency [0] 17" xfId="1661" hidden="1" xr:uid="{00000000-0005-0000-0000-000079A70000}"/>
    <cellStyle name="Currency [0] 17" xfId="925" hidden="1" xr:uid="{00000000-0005-0000-0000-000072A70000}"/>
    <cellStyle name="Currency [0] 17" xfId="62278" hidden="1" xr:uid="{00000000-0005-0000-0000-000093A70000}"/>
    <cellStyle name="Currency [0] 17" xfId="1923" hidden="1" xr:uid="{00000000-0005-0000-0000-00007EA70000}"/>
    <cellStyle name="Currency [0] 17" xfId="1989" hidden="1" xr:uid="{00000000-0005-0000-0000-00007DA70000}"/>
    <cellStyle name="Currency [0] 17" xfId="62597" hidden="1" xr:uid="{00000000-0005-0000-0000-000097A70000}"/>
    <cellStyle name="Currency [0] 17" xfId="2319" hidden="1" xr:uid="{00000000-0005-0000-0000-000081A70000}"/>
    <cellStyle name="Currency [0] 17" xfId="2155" hidden="1" xr:uid="{00000000-0005-0000-0000-000080A70000}"/>
    <cellStyle name="Currency [0] 17" xfId="62927" hidden="1" xr:uid="{00000000-0005-0000-0000-00009BA70000}"/>
    <cellStyle name="Currency [0] 17" xfId="1431" hidden="1" xr:uid="{00000000-0005-0000-0000-00007BA70000}"/>
    <cellStyle name="Currency [0] 17" xfId="31802" hidden="1" xr:uid="{00000000-0005-0000-0000-000085A70000}"/>
    <cellStyle name="Currency [0] 17" xfId="2413" hidden="1" xr:uid="{00000000-0005-0000-0000-000084A70000}"/>
    <cellStyle name="Currency [0] 17" xfId="826" hidden="1" xr:uid="{00000000-0005-0000-0000-000070A70000}"/>
    <cellStyle name="Currency [0] 17" xfId="61375" hidden="1" xr:uid="{00000000-0005-0000-0000-000088A70000}"/>
    <cellStyle name="Currency [0] 17" xfId="61291" hidden="1" xr:uid="{00000000-0005-0000-0000-000087A70000}"/>
    <cellStyle name="Currency [0] 17" xfId="488" hidden="1" xr:uid="{00000000-0005-0000-0000-00006CA70000}"/>
    <cellStyle name="Currency [0] 17" xfId="2254" hidden="1" xr:uid="{00000000-0005-0000-0000-000082A70000}"/>
    <cellStyle name="Currency [0] 17" xfId="61702" hidden="1" xr:uid="{00000000-0005-0000-0000-00008CA70000}"/>
    <cellStyle name="Currency [0] 17" xfId="61622" hidden="1" xr:uid="{00000000-0005-0000-0000-00008BA70000}"/>
    <cellStyle name="Currency [0] 17" xfId="62763" hidden="1" xr:uid="{00000000-0005-0000-0000-000099A70000}"/>
    <cellStyle name="Currency [0] 17" xfId="61948" hidden="1" xr:uid="{00000000-0005-0000-0000-00008FA70000}"/>
    <cellStyle name="Currency [0] 17" xfId="61866" hidden="1" xr:uid="{00000000-0005-0000-0000-00008EA70000}"/>
    <cellStyle name="Currency [0] 17" xfId="62440" hidden="1" xr:uid="{00000000-0005-0000-0000-000095A70000}"/>
    <cellStyle name="Currency [0] 17" xfId="62196" hidden="1" xr:uid="{00000000-0005-0000-0000-000092A70000}"/>
    <cellStyle name="Currency [0] 17" xfId="62114" hidden="1" xr:uid="{00000000-0005-0000-0000-000091A70000}"/>
    <cellStyle name="Currency [0] 17" xfId="61540" hidden="1" xr:uid="{00000000-0005-0000-0000-00008AA70000}"/>
    <cellStyle name="Currency [0] 17" xfId="62681" hidden="1" xr:uid="{00000000-0005-0000-0000-000098A70000}"/>
    <cellStyle name="Currency [0] 17" xfId="1759" hidden="1" xr:uid="{00000000-0005-0000-0000-00007FA70000}"/>
    <cellStyle name="Currency [0] 17" xfId="62845" hidden="1" xr:uid="{00000000-0005-0000-0000-00009AA70000}"/>
    <cellStyle name="Currency [0] 17" xfId="61784" hidden="1" xr:uid="{00000000-0005-0000-0000-00008DA70000}"/>
    <cellStyle name="Currency [0] 17" xfId="62358" hidden="1" xr:uid="{00000000-0005-0000-0000-000094A70000}"/>
    <cellStyle name="Currency [0] 17" xfId="1824" hidden="1" xr:uid="{00000000-0005-0000-0000-00007CA70000}"/>
    <cellStyle name="Currency [0] 17" xfId="62515" hidden="1" xr:uid="{00000000-0005-0000-0000-000096A70000}"/>
    <cellStyle name="Currency [0] 17" xfId="62032" hidden="1" xr:uid="{00000000-0005-0000-0000-000090A70000}"/>
    <cellStyle name="Currency [0] 17" xfId="63089" hidden="1" xr:uid="{00000000-0005-0000-0000-00009DA70000}"/>
    <cellStyle name="Currency [0] 17" xfId="63007" hidden="1" xr:uid="{00000000-0005-0000-0000-00009CA70000}"/>
    <cellStyle name="Currency [0] 170" xfId="2591" hidden="1" xr:uid="{00000000-0005-0000-0000-00009EA70000}"/>
    <cellStyle name="Currency [0] 170" xfId="31980" hidden="1" xr:uid="{00000000-0005-0000-0000-00009FA70000}"/>
    <cellStyle name="Currency [0] 1700" xfId="4166" hidden="1" xr:uid="{00000000-0005-0000-0000-0000A0A70000}"/>
    <cellStyle name="Currency [0] 1700" xfId="33555" hidden="1" xr:uid="{00000000-0005-0000-0000-0000A1A70000}"/>
    <cellStyle name="Currency [0] 1701" xfId="4170" hidden="1" xr:uid="{00000000-0005-0000-0000-0000A2A70000}"/>
    <cellStyle name="Currency [0] 1701" xfId="33559" hidden="1" xr:uid="{00000000-0005-0000-0000-0000A3A70000}"/>
    <cellStyle name="Currency [0] 1702" xfId="4165" hidden="1" xr:uid="{00000000-0005-0000-0000-0000A4A70000}"/>
    <cellStyle name="Currency [0] 1702" xfId="33554" hidden="1" xr:uid="{00000000-0005-0000-0000-0000A5A70000}"/>
    <cellStyle name="Currency [0] 1703" xfId="4188" hidden="1" xr:uid="{00000000-0005-0000-0000-0000A6A70000}"/>
    <cellStyle name="Currency [0] 1703" xfId="33577" hidden="1" xr:uid="{00000000-0005-0000-0000-0000A7A70000}"/>
    <cellStyle name="Currency [0] 1704" xfId="4194" hidden="1" xr:uid="{00000000-0005-0000-0000-0000A8A70000}"/>
    <cellStyle name="Currency [0] 1704" xfId="33583" hidden="1" xr:uid="{00000000-0005-0000-0000-0000A9A70000}"/>
    <cellStyle name="Currency [0] 1705" xfId="4156" hidden="1" xr:uid="{00000000-0005-0000-0000-0000AAA70000}"/>
    <cellStyle name="Currency [0] 1705" xfId="33545" hidden="1" xr:uid="{00000000-0005-0000-0000-0000ABA70000}"/>
    <cellStyle name="Currency [0] 1706" xfId="4186" hidden="1" xr:uid="{00000000-0005-0000-0000-0000ACA70000}"/>
    <cellStyle name="Currency [0] 1706" xfId="33575" hidden="1" xr:uid="{00000000-0005-0000-0000-0000ADA70000}"/>
    <cellStyle name="Currency [0] 1707" xfId="4198" hidden="1" xr:uid="{00000000-0005-0000-0000-0000AEA70000}"/>
    <cellStyle name="Currency [0] 1707" xfId="33587" hidden="1" xr:uid="{00000000-0005-0000-0000-0000AFA70000}"/>
    <cellStyle name="Currency [0] 1708" xfId="4199" hidden="1" xr:uid="{00000000-0005-0000-0000-0000B0A70000}"/>
    <cellStyle name="Currency [0] 1708" xfId="33588" hidden="1" xr:uid="{00000000-0005-0000-0000-0000B1A70000}"/>
    <cellStyle name="Currency [0] 1709" xfId="4147" hidden="1" xr:uid="{00000000-0005-0000-0000-0000B2A70000}"/>
    <cellStyle name="Currency [0] 1709" xfId="33536" hidden="1" xr:uid="{00000000-0005-0000-0000-0000B3A70000}"/>
    <cellStyle name="Currency [0] 171" xfId="2590" hidden="1" xr:uid="{00000000-0005-0000-0000-0000B4A70000}"/>
    <cellStyle name="Currency [0] 171" xfId="31979" hidden="1" xr:uid="{00000000-0005-0000-0000-0000B5A70000}"/>
    <cellStyle name="Currency [0] 1710" xfId="4154" hidden="1" xr:uid="{00000000-0005-0000-0000-0000B6A70000}"/>
    <cellStyle name="Currency [0] 1710" xfId="33543" hidden="1" xr:uid="{00000000-0005-0000-0000-0000B7A70000}"/>
    <cellStyle name="Currency [0] 1711" xfId="4183" hidden="1" xr:uid="{00000000-0005-0000-0000-0000B8A70000}"/>
    <cellStyle name="Currency [0] 1711" xfId="33572" hidden="1" xr:uid="{00000000-0005-0000-0000-0000B9A70000}"/>
    <cellStyle name="Currency [0] 1712" xfId="4168" hidden="1" xr:uid="{00000000-0005-0000-0000-0000BAA70000}"/>
    <cellStyle name="Currency [0] 1712" xfId="33557" hidden="1" xr:uid="{00000000-0005-0000-0000-0000BBA70000}"/>
    <cellStyle name="Currency [0] 1713" xfId="4141" hidden="1" xr:uid="{00000000-0005-0000-0000-0000BCA70000}"/>
    <cellStyle name="Currency [0] 1713" xfId="33530" hidden="1" xr:uid="{00000000-0005-0000-0000-0000BDA70000}"/>
    <cellStyle name="Currency [0] 1714" xfId="4205" hidden="1" xr:uid="{00000000-0005-0000-0000-0000BEA70000}"/>
    <cellStyle name="Currency [0] 1714" xfId="33594" hidden="1" xr:uid="{00000000-0005-0000-0000-0000BFA70000}"/>
    <cellStyle name="Currency [0] 1715" xfId="4184" hidden="1" xr:uid="{00000000-0005-0000-0000-0000C0A70000}"/>
    <cellStyle name="Currency [0] 1715" xfId="33573" hidden="1" xr:uid="{00000000-0005-0000-0000-0000C1A70000}"/>
    <cellStyle name="Currency [0] 1716" xfId="4191" hidden="1" xr:uid="{00000000-0005-0000-0000-0000C2A70000}"/>
    <cellStyle name="Currency [0] 1716" xfId="33580" hidden="1" xr:uid="{00000000-0005-0000-0000-0000C3A70000}"/>
    <cellStyle name="Currency [0] 1717" xfId="4206" hidden="1" xr:uid="{00000000-0005-0000-0000-0000C4A70000}"/>
    <cellStyle name="Currency [0] 1717" xfId="33595" hidden="1" xr:uid="{00000000-0005-0000-0000-0000C5A70000}"/>
    <cellStyle name="Currency [0] 1718" xfId="4207" hidden="1" xr:uid="{00000000-0005-0000-0000-0000C6A70000}"/>
    <cellStyle name="Currency [0] 1718" xfId="33596" hidden="1" xr:uid="{00000000-0005-0000-0000-0000C7A70000}"/>
    <cellStyle name="Currency [0] 1719" xfId="4182" hidden="1" xr:uid="{00000000-0005-0000-0000-0000C8A70000}"/>
    <cellStyle name="Currency [0] 1719" xfId="33571" hidden="1" xr:uid="{00000000-0005-0000-0000-0000C9A70000}"/>
    <cellStyle name="Currency [0] 172" xfId="2585" hidden="1" xr:uid="{00000000-0005-0000-0000-0000CAA70000}"/>
    <cellStyle name="Currency [0] 172" xfId="31974" hidden="1" xr:uid="{00000000-0005-0000-0000-0000CBA70000}"/>
    <cellStyle name="Currency [0] 1720" xfId="4181" hidden="1" xr:uid="{00000000-0005-0000-0000-0000CCA70000}"/>
    <cellStyle name="Currency [0] 1720" xfId="33570" hidden="1" xr:uid="{00000000-0005-0000-0000-0000CDA70000}"/>
    <cellStyle name="Currency [0] 1721" xfId="4176" hidden="1" xr:uid="{00000000-0005-0000-0000-0000CEA70000}"/>
    <cellStyle name="Currency [0] 1721" xfId="33565" hidden="1" xr:uid="{00000000-0005-0000-0000-0000CFA70000}"/>
    <cellStyle name="Currency [0] 1722" xfId="4174" hidden="1" xr:uid="{00000000-0005-0000-0000-0000D0A70000}"/>
    <cellStyle name="Currency [0] 1722" xfId="33563" hidden="1" xr:uid="{00000000-0005-0000-0000-0000D1A70000}"/>
    <cellStyle name="Currency [0] 1723" xfId="4175" hidden="1" xr:uid="{00000000-0005-0000-0000-0000D2A70000}"/>
    <cellStyle name="Currency [0] 1723" xfId="33564" hidden="1" xr:uid="{00000000-0005-0000-0000-0000D3A70000}"/>
    <cellStyle name="Currency [0] 1724" xfId="4212" hidden="1" xr:uid="{00000000-0005-0000-0000-0000D4A70000}"/>
    <cellStyle name="Currency [0] 1724" xfId="33601" hidden="1" xr:uid="{00000000-0005-0000-0000-0000D5A70000}"/>
    <cellStyle name="Currency [0] 1725" xfId="3791" hidden="1" xr:uid="{00000000-0005-0000-0000-0000D6A70000}"/>
    <cellStyle name="Currency [0] 1725" xfId="33180" hidden="1" xr:uid="{00000000-0005-0000-0000-0000D7A70000}"/>
    <cellStyle name="Currency [0] 1726" xfId="4202" hidden="1" xr:uid="{00000000-0005-0000-0000-0000D8A70000}"/>
    <cellStyle name="Currency [0] 1726" xfId="33591" hidden="1" xr:uid="{00000000-0005-0000-0000-0000D9A70000}"/>
    <cellStyle name="Currency [0] 1727" xfId="4214" hidden="1" xr:uid="{00000000-0005-0000-0000-0000DAA70000}"/>
    <cellStyle name="Currency [0] 1727" xfId="33603" hidden="1" xr:uid="{00000000-0005-0000-0000-0000DBA70000}"/>
    <cellStyle name="Currency [0] 1728" xfId="4215" hidden="1" xr:uid="{00000000-0005-0000-0000-0000DCA70000}"/>
    <cellStyle name="Currency [0] 1728" xfId="33604" hidden="1" xr:uid="{00000000-0005-0000-0000-0000DDA70000}"/>
    <cellStyle name="Currency [0] 1729" xfId="4153" hidden="1" xr:uid="{00000000-0005-0000-0000-0000DEA70000}"/>
    <cellStyle name="Currency [0] 1729" xfId="33542" hidden="1" xr:uid="{00000000-0005-0000-0000-0000DFA70000}"/>
    <cellStyle name="Currency [0] 173" xfId="2583" hidden="1" xr:uid="{00000000-0005-0000-0000-0000E0A70000}"/>
    <cellStyle name="Currency [0] 173" xfId="31972" hidden="1" xr:uid="{00000000-0005-0000-0000-0000E1A70000}"/>
    <cellStyle name="Currency [0] 1730" xfId="4189" hidden="1" xr:uid="{00000000-0005-0000-0000-0000E2A70000}"/>
    <cellStyle name="Currency [0] 1730" xfId="33578" hidden="1" xr:uid="{00000000-0005-0000-0000-0000E3A70000}"/>
    <cellStyle name="Currency [0] 1731" xfId="4169" hidden="1" xr:uid="{00000000-0005-0000-0000-0000E4A70000}"/>
    <cellStyle name="Currency [0] 1731" xfId="33558" hidden="1" xr:uid="{00000000-0005-0000-0000-0000E5A70000}"/>
    <cellStyle name="Currency [0] 1732" xfId="4185" hidden="1" xr:uid="{00000000-0005-0000-0000-0000E6A70000}"/>
    <cellStyle name="Currency [0] 1732" xfId="33574" hidden="1" xr:uid="{00000000-0005-0000-0000-0000E7A70000}"/>
    <cellStyle name="Currency [0] 1733" xfId="4187" hidden="1" xr:uid="{00000000-0005-0000-0000-0000E8A70000}"/>
    <cellStyle name="Currency [0] 1733" xfId="33576" hidden="1" xr:uid="{00000000-0005-0000-0000-0000E9A70000}"/>
    <cellStyle name="Currency [0] 1734" xfId="4218" hidden="1" xr:uid="{00000000-0005-0000-0000-0000EAA70000}"/>
    <cellStyle name="Currency [0] 1734" xfId="33607" hidden="1" xr:uid="{00000000-0005-0000-0000-0000EBA70000}"/>
    <cellStyle name="Currency [0] 1735" xfId="3794" hidden="1" xr:uid="{00000000-0005-0000-0000-0000ECA70000}"/>
    <cellStyle name="Currency [0] 1735" xfId="33183" hidden="1" xr:uid="{00000000-0005-0000-0000-0000EDA70000}"/>
    <cellStyle name="Currency [0] 1736" xfId="4210" hidden="1" xr:uid="{00000000-0005-0000-0000-0000EEA70000}"/>
    <cellStyle name="Currency [0] 1736" xfId="33599" hidden="1" xr:uid="{00000000-0005-0000-0000-0000EFA70000}"/>
    <cellStyle name="Currency [0] 1737" xfId="4220" hidden="1" xr:uid="{00000000-0005-0000-0000-0000F0A70000}"/>
    <cellStyle name="Currency [0] 1737" xfId="33609" hidden="1" xr:uid="{00000000-0005-0000-0000-0000F1A70000}"/>
    <cellStyle name="Currency [0] 1738" xfId="4221" hidden="1" xr:uid="{00000000-0005-0000-0000-0000F2A70000}"/>
    <cellStyle name="Currency [0] 1738" xfId="33610" hidden="1" xr:uid="{00000000-0005-0000-0000-0000F3A70000}"/>
    <cellStyle name="Currency [0] 1739" xfId="4149" hidden="1" xr:uid="{00000000-0005-0000-0000-0000F4A70000}"/>
    <cellStyle name="Currency [0] 1739" xfId="33538" hidden="1" xr:uid="{00000000-0005-0000-0000-0000F5A70000}"/>
    <cellStyle name="Currency [0] 174" xfId="2584" hidden="1" xr:uid="{00000000-0005-0000-0000-0000F6A70000}"/>
    <cellStyle name="Currency [0] 174" xfId="31973" hidden="1" xr:uid="{00000000-0005-0000-0000-0000F7A70000}"/>
    <cellStyle name="Currency [0] 1740" xfId="4200" hidden="1" xr:uid="{00000000-0005-0000-0000-0000F8A70000}"/>
    <cellStyle name="Currency [0] 1740" xfId="33589" hidden="1" xr:uid="{00000000-0005-0000-0000-0000F9A70000}"/>
    <cellStyle name="Currency [0] 1741" xfId="4180" hidden="1" xr:uid="{00000000-0005-0000-0000-0000FAA70000}"/>
    <cellStyle name="Currency [0] 1741" xfId="33569" hidden="1" xr:uid="{00000000-0005-0000-0000-0000FBA70000}"/>
    <cellStyle name="Currency [0] 1742" xfId="4192" hidden="1" xr:uid="{00000000-0005-0000-0000-0000FCA70000}"/>
    <cellStyle name="Currency [0] 1742" xfId="33581" hidden="1" xr:uid="{00000000-0005-0000-0000-0000FDA70000}"/>
    <cellStyle name="Currency [0] 1743" xfId="4190" hidden="1" xr:uid="{00000000-0005-0000-0000-0000FEA70000}"/>
    <cellStyle name="Currency [0] 1743" xfId="33579" hidden="1" xr:uid="{00000000-0005-0000-0000-0000FFA70000}"/>
    <cellStyle name="Currency [0] 1744" xfId="4223" hidden="1" xr:uid="{00000000-0005-0000-0000-000000A80000}"/>
    <cellStyle name="Currency [0] 1744" xfId="33612" hidden="1" xr:uid="{00000000-0005-0000-0000-000001A80000}"/>
    <cellStyle name="Currency [0] 1745" xfId="4167" hidden="1" xr:uid="{00000000-0005-0000-0000-000002A80000}"/>
    <cellStyle name="Currency [0] 1745" xfId="33556" hidden="1" xr:uid="{00000000-0005-0000-0000-000003A80000}"/>
    <cellStyle name="Currency [0] 1746" xfId="4217" hidden="1" xr:uid="{00000000-0005-0000-0000-000004A80000}"/>
    <cellStyle name="Currency [0] 1746" xfId="33606" hidden="1" xr:uid="{00000000-0005-0000-0000-000005A80000}"/>
    <cellStyle name="Currency [0] 1747" xfId="4227" hidden="1" xr:uid="{00000000-0005-0000-0000-000006A80000}"/>
    <cellStyle name="Currency [0] 1747" xfId="33616" hidden="1" xr:uid="{00000000-0005-0000-0000-000007A80000}"/>
    <cellStyle name="Currency [0] 1748" xfId="4228" hidden="1" xr:uid="{00000000-0005-0000-0000-000008A80000}"/>
    <cellStyle name="Currency [0] 1748" xfId="33617" hidden="1" xr:uid="{00000000-0005-0000-0000-000009A80000}"/>
    <cellStyle name="Currency [0] 1749" xfId="4193" hidden="1" xr:uid="{00000000-0005-0000-0000-00000AA80000}"/>
    <cellStyle name="Currency [0] 1749" xfId="33582" hidden="1" xr:uid="{00000000-0005-0000-0000-00000BA80000}"/>
    <cellStyle name="Currency [0] 175" xfId="2621" hidden="1" xr:uid="{00000000-0005-0000-0000-00000CA80000}"/>
    <cellStyle name="Currency [0] 175" xfId="32010" hidden="1" xr:uid="{00000000-0005-0000-0000-00000DA80000}"/>
    <cellStyle name="Currency [0] 1750" xfId="4208" hidden="1" xr:uid="{00000000-0005-0000-0000-00000EA80000}"/>
    <cellStyle name="Currency [0] 1750" xfId="33597" hidden="1" xr:uid="{00000000-0005-0000-0000-00000FA80000}"/>
    <cellStyle name="Currency [0] 1751" xfId="3774" hidden="1" xr:uid="{00000000-0005-0000-0000-000010A80000}"/>
    <cellStyle name="Currency [0] 1751" xfId="33163" hidden="1" xr:uid="{00000000-0005-0000-0000-000011A80000}"/>
    <cellStyle name="Currency [0] 1752" xfId="4203" hidden="1" xr:uid="{00000000-0005-0000-0000-000012A80000}"/>
    <cellStyle name="Currency [0] 1752" xfId="33592" hidden="1" xr:uid="{00000000-0005-0000-0000-000013A80000}"/>
    <cellStyle name="Currency [0] 1753" xfId="4201" hidden="1" xr:uid="{00000000-0005-0000-0000-000014A80000}"/>
    <cellStyle name="Currency [0] 1753" xfId="33590" hidden="1" xr:uid="{00000000-0005-0000-0000-000015A80000}"/>
    <cellStyle name="Currency [0] 1754" xfId="4230" hidden="1" xr:uid="{00000000-0005-0000-0000-000016A80000}"/>
    <cellStyle name="Currency [0] 1754" xfId="33619" hidden="1" xr:uid="{00000000-0005-0000-0000-000017A80000}"/>
    <cellStyle name="Currency [0] 1755" xfId="4146" hidden="1" xr:uid="{00000000-0005-0000-0000-000018A80000}"/>
    <cellStyle name="Currency [0] 1755" xfId="33535" hidden="1" xr:uid="{00000000-0005-0000-0000-000019A80000}"/>
    <cellStyle name="Currency [0] 1756" xfId="4222" hidden="1" xr:uid="{00000000-0005-0000-0000-00001AA80000}"/>
    <cellStyle name="Currency [0] 1756" xfId="33611" hidden="1" xr:uid="{00000000-0005-0000-0000-00001BA80000}"/>
    <cellStyle name="Currency [0] 1757" xfId="4232" hidden="1" xr:uid="{00000000-0005-0000-0000-00001CA80000}"/>
    <cellStyle name="Currency [0] 1757" xfId="33621" hidden="1" xr:uid="{00000000-0005-0000-0000-00001DA80000}"/>
    <cellStyle name="Currency [0] 1758" xfId="4233" hidden="1" xr:uid="{00000000-0005-0000-0000-00001EA80000}"/>
    <cellStyle name="Currency [0] 1758" xfId="33622" hidden="1" xr:uid="{00000000-0005-0000-0000-00001FA80000}"/>
    <cellStyle name="Currency [0] 1759" xfId="4204" hidden="1" xr:uid="{00000000-0005-0000-0000-000020A80000}"/>
    <cellStyle name="Currency [0] 1759" xfId="33593" hidden="1" xr:uid="{00000000-0005-0000-0000-000021A80000}"/>
    <cellStyle name="Currency [0] 176" xfId="2538" hidden="1" xr:uid="{00000000-0005-0000-0000-000022A80000}"/>
    <cellStyle name="Currency [0] 176" xfId="31927" hidden="1" xr:uid="{00000000-0005-0000-0000-000023A80000}"/>
    <cellStyle name="Currency [0] 1760" xfId="4216" hidden="1" xr:uid="{00000000-0005-0000-0000-000024A80000}"/>
    <cellStyle name="Currency [0] 1760" xfId="33605" hidden="1" xr:uid="{00000000-0005-0000-0000-000025A80000}"/>
    <cellStyle name="Currency [0] 1761" xfId="4196" hidden="1" xr:uid="{00000000-0005-0000-0000-000026A80000}"/>
    <cellStyle name="Currency [0] 1761" xfId="33585" hidden="1" xr:uid="{00000000-0005-0000-0000-000027A80000}"/>
    <cellStyle name="Currency [0] 1762" xfId="4211" hidden="1" xr:uid="{00000000-0005-0000-0000-000028A80000}"/>
    <cellStyle name="Currency [0] 1762" xfId="33600" hidden="1" xr:uid="{00000000-0005-0000-0000-000029A80000}"/>
    <cellStyle name="Currency [0] 1763" xfId="4209" hidden="1" xr:uid="{00000000-0005-0000-0000-00002AA80000}"/>
    <cellStyle name="Currency [0] 1763" xfId="33598" hidden="1" xr:uid="{00000000-0005-0000-0000-00002BA80000}"/>
    <cellStyle name="Currency [0] 1764" xfId="4235" hidden="1" xr:uid="{00000000-0005-0000-0000-00002CA80000}"/>
    <cellStyle name="Currency [0] 1764" xfId="33624" hidden="1" xr:uid="{00000000-0005-0000-0000-00002DA80000}"/>
    <cellStyle name="Currency [0] 1765" xfId="4148" hidden="1" xr:uid="{00000000-0005-0000-0000-00002EA80000}"/>
    <cellStyle name="Currency [0] 1765" xfId="33537" hidden="1" xr:uid="{00000000-0005-0000-0000-00002FA80000}"/>
    <cellStyle name="Currency [0] 1766" xfId="4229" hidden="1" xr:uid="{00000000-0005-0000-0000-000030A80000}"/>
    <cellStyle name="Currency [0] 1766" xfId="33618" hidden="1" xr:uid="{00000000-0005-0000-0000-000031A80000}"/>
    <cellStyle name="Currency [0] 1767" xfId="4236" hidden="1" xr:uid="{00000000-0005-0000-0000-000032A80000}"/>
    <cellStyle name="Currency [0] 1767" xfId="33625" hidden="1" xr:uid="{00000000-0005-0000-0000-000033A80000}"/>
    <cellStyle name="Currency [0] 1768" xfId="4237" hidden="1" xr:uid="{00000000-0005-0000-0000-000034A80000}"/>
    <cellStyle name="Currency [0] 1768" xfId="33626" hidden="1" xr:uid="{00000000-0005-0000-0000-000035A80000}"/>
    <cellStyle name="Currency [0] 1769" xfId="4177" hidden="1" xr:uid="{00000000-0005-0000-0000-000036A80000}"/>
    <cellStyle name="Currency [0] 1769" xfId="33566" hidden="1" xr:uid="{00000000-0005-0000-0000-000037A80000}"/>
    <cellStyle name="Currency [0] 177" xfId="2611" hidden="1" xr:uid="{00000000-0005-0000-0000-000038A80000}"/>
    <cellStyle name="Currency [0] 177" xfId="32000" hidden="1" xr:uid="{00000000-0005-0000-0000-000039A80000}"/>
    <cellStyle name="Currency [0] 1770" xfId="4197" hidden="1" xr:uid="{00000000-0005-0000-0000-00003AA80000}"/>
    <cellStyle name="Currency [0] 1770" xfId="33586" hidden="1" xr:uid="{00000000-0005-0000-0000-00003BA80000}"/>
    <cellStyle name="Currency [0] 1771" xfId="4231" hidden="1" xr:uid="{00000000-0005-0000-0000-00003CA80000}"/>
    <cellStyle name="Currency [0] 1771" xfId="33620" hidden="1" xr:uid="{00000000-0005-0000-0000-00003DA80000}"/>
    <cellStyle name="Currency [0] 1772" xfId="4224" hidden="1" xr:uid="{00000000-0005-0000-0000-00003EA80000}"/>
    <cellStyle name="Currency [0] 1772" xfId="33613" hidden="1" xr:uid="{00000000-0005-0000-0000-00003FA80000}"/>
    <cellStyle name="Currency [0] 1773" xfId="4234" hidden="1" xr:uid="{00000000-0005-0000-0000-000040A80000}"/>
    <cellStyle name="Currency [0] 1773" xfId="33623" hidden="1" xr:uid="{00000000-0005-0000-0000-000041A80000}"/>
    <cellStyle name="Currency [0] 1774" xfId="4238" hidden="1" xr:uid="{00000000-0005-0000-0000-000042A80000}"/>
    <cellStyle name="Currency [0] 1774" xfId="33627" hidden="1" xr:uid="{00000000-0005-0000-0000-000043A80000}"/>
    <cellStyle name="Currency [0] 1775" xfId="4163" hidden="1" xr:uid="{00000000-0005-0000-0000-000044A80000}"/>
    <cellStyle name="Currency [0] 1775" xfId="33552" hidden="1" xr:uid="{00000000-0005-0000-0000-000045A80000}"/>
    <cellStyle name="Currency [0] 1776" xfId="4195" hidden="1" xr:uid="{00000000-0005-0000-0000-000046A80000}"/>
    <cellStyle name="Currency [0] 1776" xfId="33584" hidden="1" xr:uid="{00000000-0005-0000-0000-000047A80000}"/>
    <cellStyle name="Currency [0] 1777" xfId="4241" hidden="1" xr:uid="{00000000-0005-0000-0000-000048A80000}"/>
    <cellStyle name="Currency [0] 1777" xfId="33630" hidden="1" xr:uid="{00000000-0005-0000-0000-000049A80000}"/>
    <cellStyle name="Currency [0] 1778" xfId="4242" hidden="1" xr:uid="{00000000-0005-0000-0000-00004AA80000}"/>
    <cellStyle name="Currency [0] 1778" xfId="33631" hidden="1" xr:uid="{00000000-0005-0000-0000-00004BA80000}"/>
    <cellStyle name="Currency [0] 1779" xfId="4219" hidden="1" xr:uid="{00000000-0005-0000-0000-00004CA80000}"/>
    <cellStyle name="Currency [0] 1779" xfId="33608" hidden="1" xr:uid="{00000000-0005-0000-0000-00004DA80000}"/>
    <cellStyle name="Currency [0] 178" xfId="2623" hidden="1" xr:uid="{00000000-0005-0000-0000-00004EA80000}"/>
    <cellStyle name="Currency [0] 178" xfId="32012" hidden="1" xr:uid="{00000000-0005-0000-0000-00004FA80000}"/>
    <cellStyle name="Currency [0] 1780" xfId="4225" hidden="1" xr:uid="{00000000-0005-0000-0000-000050A80000}"/>
    <cellStyle name="Currency [0] 1780" xfId="33614" hidden="1" xr:uid="{00000000-0005-0000-0000-000051A80000}"/>
    <cellStyle name="Currency [0] 1781" xfId="4239" hidden="1" xr:uid="{00000000-0005-0000-0000-000052A80000}"/>
    <cellStyle name="Currency [0] 1781" xfId="33628" hidden="1" xr:uid="{00000000-0005-0000-0000-000053A80000}"/>
    <cellStyle name="Currency [0] 1782" xfId="4226" hidden="1" xr:uid="{00000000-0005-0000-0000-000054A80000}"/>
    <cellStyle name="Currency [0] 1782" xfId="33615" hidden="1" xr:uid="{00000000-0005-0000-0000-000055A80000}"/>
    <cellStyle name="Currency [0] 1783" xfId="4243" hidden="1" xr:uid="{00000000-0005-0000-0000-000056A80000}"/>
    <cellStyle name="Currency [0] 1783" xfId="33632" hidden="1" xr:uid="{00000000-0005-0000-0000-000057A80000}"/>
    <cellStyle name="Currency [0] 1784" xfId="4244" hidden="1" xr:uid="{00000000-0005-0000-0000-000058A80000}"/>
    <cellStyle name="Currency [0] 1784" xfId="33633" hidden="1" xr:uid="{00000000-0005-0000-0000-000059A80000}"/>
    <cellStyle name="Currency [0] 1785" xfId="4240" hidden="1" xr:uid="{00000000-0005-0000-0000-00005AA80000}"/>
    <cellStyle name="Currency [0] 1785" xfId="33629" hidden="1" xr:uid="{00000000-0005-0000-0000-00005BA80000}"/>
    <cellStyle name="Currency [0] 1786" xfId="4213" hidden="1" xr:uid="{00000000-0005-0000-0000-00005CA80000}"/>
    <cellStyle name="Currency [0] 1786" xfId="33602" hidden="1" xr:uid="{00000000-0005-0000-0000-00005DA80000}"/>
    <cellStyle name="Currency [0] 1787" xfId="4245" hidden="1" xr:uid="{00000000-0005-0000-0000-00005EA80000}"/>
    <cellStyle name="Currency [0] 1787" xfId="33634" hidden="1" xr:uid="{00000000-0005-0000-0000-00005FA80000}"/>
    <cellStyle name="Currency [0] 1788" xfId="4246" hidden="1" xr:uid="{00000000-0005-0000-0000-000060A80000}"/>
    <cellStyle name="Currency [0] 1788" xfId="33635" hidden="1" xr:uid="{00000000-0005-0000-0000-000061A80000}"/>
    <cellStyle name="Currency [0] 1789" xfId="3617" hidden="1" xr:uid="{00000000-0005-0000-0000-000062A80000}"/>
    <cellStyle name="Currency [0] 1789" xfId="33006" hidden="1" xr:uid="{00000000-0005-0000-0000-000063A80000}"/>
    <cellStyle name="Currency [0] 179" xfId="2624" hidden="1" xr:uid="{00000000-0005-0000-0000-000064A80000}"/>
    <cellStyle name="Currency [0] 179" xfId="32013" hidden="1" xr:uid="{00000000-0005-0000-0000-000065A80000}"/>
    <cellStyle name="Currency [0] 1790" xfId="3651" hidden="1" xr:uid="{00000000-0005-0000-0000-000066A80000}"/>
    <cellStyle name="Currency [0] 1790" xfId="33040" hidden="1" xr:uid="{00000000-0005-0000-0000-000067A80000}"/>
    <cellStyle name="Currency [0] 1791" xfId="3665" hidden="1" xr:uid="{00000000-0005-0000-0000-000068A80000}"/>
    <cellStyle name="Currency [0] 1791" xfId="33054" hidden="1" xr:uid="{00000000-0005-0000-0000-000069A80000}"/>
    <cellStyle name="Currency [0] 1792" xfId="4249" hidden="1" xr:uid="{00000000-0005-0000-0000-00006AA80000}"/>
    <cellStyle name="Currency [0] 1792" xfId="33638" hidden="1" xr:uid="{00000000-0005-0000-0000-00006BA80000}"/>
    <cellStyle name="Currency [0] 1793" xfId="4251" hidden="1" xr:uid="{00000000-0005-0000-0000-00006CA80000}"/>
    <cellStyle name="Currency [0] 1793" xfId="33640" hidden="1" xr:uid="{00000000-0005-0000-0000-00006DA80000}"/>
    <cellStyle name="Currency [0] 1794" xfId="3620" hidden="1" xr:uid="{00000000-0005-0000-0000-00006EA80000}"/>
    <cellStyle name="Currency [0] 1794" xfId="33009" hidden="1" xr:uid="{00000000-0005-0000-0000-00006FA80000}"/>
    <cellStyle name="Currency [0] 1795" xfId="4247" hidden="1" xr:uid="{00000000-0005-0000-0000-000070A80000}"/>
    <cellStyle name="Currency [0] 1795" xfId="33636" hidden="1" xr:uid="{00000000-0005-0000-0000-000071A80000}"/>
    <cellStyle name="Currency [0] 1796" xfId="4252" hidden="1" xr:uid="{00000000-0005-0000-0000-000072A80000}"/>
    <cellStyle name="Currency [0] 1796" xfId="33641" hidden="1" xr:uid="{00000000-0005-0000-0000-000073A80000}"/>
    <cellStyle name="Currency [0] 1797" xfId="4253" hidden="1" xr:uid="{00000000-0005-0000-0000-000074A80000}"/>
    <cellStyle name="Currency [0] 1797" xfId="33642" hidden="1" xr:uid="{00000000-0005-0000-0000-000075A80000}"/>
    <cellStyle name="Currency [0] 1798" xfId="3637" hidden="1" xr:uid="{00000000-0005-0000-0000-000076A80000}"/>
    <cellStyle name="Currency [0] 1798" xfId="33026" hidden="1" xr:uid="{00000000-0005-0000-0000-000077A80000}"/>
    <cellStyle name="Currency [0] 1799" xfId="3616" hidden="1" xr:uid="{00000000-0005-0000-0000-000078A80000}"/>
    <cellStyle name="Currency [0] 1799" xfId="33005" hidden="1" xr:uid="{00000000-0005-0000-0000-000079A80000}"/>
    <cellStyle name="Currency [0] 18" xfId="1335" hidden="1" xr:uid="{00000000-0005-0000-0000-000087A80000}"/>
    <cellStyle name="Currency [0] 18" xfId="1826" hidden="1" xr:uid="{00000000-0005-0000-0000-00008EA80000}"/>
    <cellStyle name="Currency [0] 18" xfId="490" hidden="1" xr:uid="{00000000-0005-0000-0000-00007EA80000}"/>
    <cellStyle name="Currency [0] 18" xfId="655" hidden="1" xr:uid="{00000000-0005-0000-0000-00007FA80000}"/>
    <cellStyle name="Currency [0] 18" xfId="585" hidden="1" xr:uid="{00000000-0005-0000-0000-000080A80000}"/>
    <cellStyle name="Currency [0] 18" xfId="421" hidden="1" xr:uid="{00000000-0005-0000-0000-000081A80000}"/>
    <cellStyle name="Currency [0] 18" xfId="828" hidden="1" xr:uid="{00000000-0005-0000-0000-000082A80000}"/>
    <cellStyle name="Currency [0] 18" xfId="993" hidden="1" xr:uid="{00000000-0005-0000-0000-000083A80000}"/>
    <cellStyle name="Currency [0] 18" xfId="237" hidden="1" xr:uid="{00000000-0005-0000-0000-00007CA80000}"/>
    <cellStyle name="Currency [0] 18" xfId="73" hidden="1" xr:uid="{00000000-0005-0000-0000-00007DA80000}"/>
    <cellStyle name="Currency [0] 18" xfId="307" hidden="1" xr:uid="{00000000-0005-0000-0000-00007BA80000}"/>
    <cellStyle name="Currency [0] 18" xfId="2088" hidden="1" xr:uid="{00000000-0005-0000-0000-000095A80000}"/>
    <cellStyle name="Currency [0] 18" xfId="2423" hidden="1" xr:uid="{00000000-0005-0000-0000-000096A80000}"/>
    <cellStyle name="Currency [0] 18" xfId="2321" hidden="1" xr:uid="{00000000-0005-0000-0000-000093A80000}"/>
    <cellStyle name="Currency [0] 18" xfId="2252" hidden="1" xr:uid="{00000000-0005-0000-0000-000094A80000}"/>
    <cellStyle name="Currency [0] 18" xfId="61459" hidden="1" xr:uid="{00000000-0005-0000-0000-00009BA80000}"/>
    <cellStyle name="Currency [0] 18" xfId="61377" hidden="1" xr:uid="{00000000-0005-0000-0000-00009AA80000}"/>
    <cellStyle name="Currency [0] 18" xfId="142" hidden="1" xr:uid="{00000000-0005-0000-0000-00007AA80000}"/>
    <cellStyle name="Currency [0] 18" xfId="61211" hidden="1" xr:uid="{00000000-0005-0000-0000-000098A80000}"/>
    <cellStyle name="Currency [0] 18" xfId="61293" hidden="1" xr:uid="{00000000-0005-0000-0000-000099A80000}"/>
    <cellStyle name="Currency [0] 18" xfId="61868" hidden="1" xr:uid="{00000000-0005-0000-0000-0000A0A80000}"/>
    <cellStyle name="Currency [0] 18" xfId="61786" hidden="1" xr:uid="{00000000-0005-0000-0000-00009FA80000}"/>
    <cellStyle name="Currency [0] 18" xfId="61542" hidden="1" xr:uid="{00000000-0005-0000-0000-00009CA80000}"/>
    <cellStyle name="Currency [0] 18" xfId="61624" hidden="1" xr:uid="{00000000-0005-0000-0000-00009DA80000}"/>
    <cellStyle name="Currency [0] 18" xfId="923" hidden="1" xr:uid="{00000000-0005-0000-0000-000084A80000}"/>
    <cellStyle name="Currency [0] 18" xfId="62116" hidden="1" xr:uid="{00000000-0005-0000-0000-0000A3A80000}"/>
    <cellStyle name="Currency [0] 18" xfId="62198" hidden="1" xr:uid="{00000000-0005-0000-0000-0000A4A80000}"/>
    <cellStyle name="Currency [0] 18" xfId="61950" hidden="1" xr:uid="{00000000-0005-0000-0000-0000A1A80000}"/>
    <cellStyle name="Currency [0] 18" xfId="62034" hidden="1" xr:uid="{00000000-0005-0000-0000-0000A2A80000}"/>
    <cellStyle name="Currency [0] 18" xfId="1101" hidden="1" xr:uid="{00000000-0005-0000-0000-000089A80000}"/>
    <cellStyle name="Currency [0] 18" xfId="1265" hidden="1" xr:uid="{00000000-0005-0000-0000-000088A80000}"/>
    <cellStyle name="Currency [0] 18" xfId="759" hidden="1" xr:uid="{00000000-0005-0000-0000-000085A80000}"/>
    <cellStyle name="Currency [0] 18" xfId="1170" hidden="1" xr:uid="{00000000-0005-0000-0000-000086A80000}"/>
    <cellStyle name="Currency [0] 18" xfId="63009" hidden="1" xr:uid="{00000000-0005-0000-0000-0000AEA80000}"/>
    <cellStyle name="Currency [0] 18" xfId="1593" hidden="1" xr:uid="{00000000-0005-0000-0000-00008CA80000}"/>
    <cellStyle name="Currency [0] 18" xfId="1429" hidden="1" xr:uid="{00000000-0005-0000-0000-00008DA80000}"/>
    <cellStyle name="Currency [0] 18" xfId="1498" hidden="1" xr:uid="{00000000-0005-0000-0000-00008AA80000}"/>
    <cellStyle name="Currency [0] 18" xfId="1663" hidden="1" xr:uid="{00000000-0005-0000-0000-00008BA80000}"/>
    <cellStyle name="Currency [0] 18" xfId="2157" hidden="1" xr:uid="{00000000-0005-0000-0000-000092A80000}"/>
    <cellStyle name="Currency [0] 18" xfId="1757" hidden="1" xr:uid="{00000000-0005-0000-0000-000091A80000}"/>
    <cellStyle name="Currency [0] 18" xfId="63091" hidden="1" xr:uid="{00000000-0005-0000-0000-0000AFA80000}"/>
    <cellStyle name="Currency [0] 18" xfId="1991" hidden="1" xr:uid="{00000000-0005-0000-0000-00008FA80000}"/>
    <cellStyle name="Currency [0] 18" xfId="1921" hidden="1" xr:uid="{00000000-0005-0000-0000-000090A80000}"/>
    <cellStyle name="Currency [0] 18" xfId="31812" hidden="1" xr:uid="{00000000-0005-0000-0000-000097A80000}"/>
    <cellStyle name="Currency [0] 18" xfId="62517" hidden="1" xr:uid="{00000000-0005-0000-0000-0000A8A80000}"/>
    <cellStyle name="Currency [0] 18" xfId="62599" hidden="1" xr:uid="{00000000-0005-0000-0000-0000A9A80000}"/>
    <cellStyle name="Currency [0] 18" xfId="62683" hidden="1" xr:uid="{00000000-0005-0000-0000-0000AAA80000}"/>
    <cellStyle name="Currency [0] 18" xfId="62765" hidden="1" xr:uid="{00000000-0005-0000-0000-0000ABA80000}"/>
    <cellStyle name="Currency [0] 18" xfId="62847" hidden="1" xr:uid="{00000000-0005-0000-0000-0000ACA80000}"/>
    <cellStyle name="Currency [0] 18" xfId="62929" hidden="1" xr:uid="{00000000-0005-0000-0000-0000ADA80000}"/>
    <cellStyle name="Currency [0] 18" xfId="62360" hidden="1" xr:uid="{00000000-0005-0000-0000-0000A6A80000}"/>
    <cellStyle name="Currency [0] 18" xfId="62442" hidden="1" xr:uid="{00000000-0005-0000-0000-0000A7A80000}"/>
    <cellStyle name="Currency [0] 18" xfId="62280" hidden="1" xr:uid="{00000000-0005-0000-0000-0000A5A80000}"/>
    <cellStyle name="Currency [0] 18" xfId="61704" hidden="1" xr:uid="{00000000-0005-0000-0000-00009EA80000}"/>
    <cellStyle name="Currency [0] 180" xfId="2562" hidden="1" xr:uid="{00000000-0005-0000-0000-0000B0A80000}"/>
    <cellStyle name="Currency [0] 180" xfId="31951" hidden="1" xr:uid="{00000000-0005-0000-0000-0000B1A80000}"/>
    <cellStyle name="Currency [0] 1800" xfId="4259" hidden="1" xr:uid="{00000000-0005-0000-0000-0000B2A80000}"/>
    <cellStyle name="Currency [0] 1800" xfId="33648" hidden="1" xr:uid="{00000000-0005-0000-0000-0000B3A80000}"/>
    <cellStyle name="Currency [0] 1801" xfId="4263" hidden="1" xr:uid="{00000000-0005-0000-0000-0000B4A80000}"/>
    <cellStyle name="Currency [0] 1801" xfId="33652" hidden="1" xr:uid="{00000000-0005-0000-0000-0000B5A80000}"/>
    <cellStyle name="Currency [0] 1802" xfId="4269" hidden="1" xr:uid="{00000000-0005-0000-0000-0000B6A80000}"/>
    <cellStyle name="Currency [0] 1802" xfId="33658" hidden="1" xr:uid="{00000000-0005-0000-0000-0000B7A80000}"/>
    <cellStyle name="Currency [0] 1803" xfId="4272" hidden="1" xr:uid="{00000000-0005-0000-0000-0000B8A80000}"/>
    <cellStyle name="Currency [0] 1803" xfId="33661" hidden="1" xr:uid="{00000000-0005-0000-0000-0000B9A80000}"/>
    <cellStyle name="Currency [0] 1804" xfId="4258" hidden="1" xr:uid="{00000000-0005-0000-0000-0000BAA80000}"/>
    <cellStyle name="Currency [0] 1804" xfId="33647" hidden="1" xr:uid="{00000000-0005-0000-0000-0000BBA80000}"/>
    <cellStyle name="Currency [0] 1805" xfId="4268" hidden="1" xr:uid="{00000000-0005-0000-0000-0000BCA80000}"/>
    <cellStyle name="Currency [0] 1805" xfId="33657" hidden="1" xr:uid="{00000000-0005-0000-0000-0000BDA80000}"/>
    <cellStyle name="Currency [0] 1806" xfId="4279" hidden="1" xr:uid="{00000000-0005-0000-0000-0000BEA80000}"/>
    <cellStyle name="Currency [0] 1806" xfId="33668" hidden="1" xr:uid="{00000000-0005-0000-0000-0000BFA80000}"/>
    <cellStyle name="Currency [0] 1807" xfId="4280" hidden="1" xr:uid="{00000000-0005-0000-0000-0000C0A80000}"/>
    <cellStyle name="Currency [0] 1807" xfId="33669" hidden="1" xr:uid="{00000000-0005-0000-0000-0000C1A80000}"/>
    <cellStyle name="Currency [0] 1808" xfId="3618" hidden="1" xr:uid="{00000000-0005-0000-0000-0000C2A80000}"/>
    <cellStyle name="Currency [0] 1808" xfId="33007" hidden="1" xr:uid="{00000000-0005-0000-0000-0000C3A80000}"/>
    <cellStyle name="Currency [0] 1809" xfId="3623" hidden="1" xr:uid="{00000000-0005-0000-0000-0000C4A80000}"/>
    <cellStyle name="Currency [0] 1809" xfId="33012" hidden="1" xr:uid="{00000000-0005-0000-0000-0000C5A80000}"/>
    <cellStyle name="Currency [0] 181" xfId="2598" hidden="1" xr:uid="{00000000-0005-0000-0000-0000C6A80000}"/>
    <cellStyle name="Currency [0] 181" xfId="31987" hidden="1" xr:uid="{00000000-0005-0000-0000-0000C7A80000}"/>
    <cellStyle name="Currency [0] 1810" xfId="4265" hidden="1" xr:uid="{00000000-0005-0000-0000-0000C8A80000}"/>
    <cellStyle name="Currency [0] 1810" xfId="33654" hidden="1" xr:uid="{00000000-0005-0000-0000-0000C9A80000}"/>
    <cellStyle name="Currency [0] 1811" xfId="3621" hidden="1" xr:uid="{00000000-0005-0000-0000-0000CAA80000}"/>
    <cellStyle name="Currency [0] 1811" xfId="33010" hidden="1" xr:uid="{00000000-0005-0000-0000-0000CBA80000}"/>
    <cellStyle name="Currency [0] 1812" xfId="4260" hidden="1" xr:uid="{00000000-0005-0000-0000-0000CCA80000}"/>
    <cellStyle name="Currency [0] 1812" xfId="33649" hidden="1" xr:uid="{00000000-0005-0000-0000-0000CDA80000}"/>
    <cellStyle name="Currency [0] 1813" xfId="4281" hidden="1" xr:uid="{00000000-0005-0000-0000-0000CEA80000}"/>
    <cellStyle name="Currency [0] 1813" xfId="33670" hidden="1" xr:uid="{00000000-0005-0000-0000-0000CFA80000}"/>
    <cellStyle name="Currency [0] 1814" xfId="4266" hidden="1" xr:uid="{00000000-0005-0000-0000-0000D0A80000}"/>
    <cellStyle name="Currency [0] 1814" xfId="33655" hidden="1" xr:uid="{00000000-0005-0000-0000-0000D1A80000}"/>
    <cellStyle name="Currency [0] 1815" xfId="4270" hidden="1" xr:uid="{00000000-0005-0000-0000-0000D2A80000}"/>
    <cellStyle name="Currency [0] 1815" xfId="33659" hidden="1" xr:uid="{00000000-0005-0000-0000-0000D3A80000}"/>
    <cellStyle name="Currency [0] 1816" xfId="4286" hidden="1" xr:uid="{00000000-0005-0000-0000-0000D4A80000}"/>
    <cellStyle name="Currency [0] 1816" xfId="33675" hidden="1" xr:uid="{00000000-0005-0000-0000-0000D5A80000}"/>
    <cellStyle name="Currency [0] 1817" xfId="4287" hidden="1" xr:uid="{00000000-0005-0000-0000-0000D6A80000}"/>
    <cellStyle name="Currency [0] 1817" xfId="33676" hidden="1" xr:uid="{00000000-0005-0000-0000-0000D7A80000}"/>
    <cellStyle name="Currency [0] 1818" xfId="4267" hidden="1" xr:uid="{00000000-0005-0000-0000-0000D8A80000}"/>
    <cellStyle name="Currency [0] 1818" xfId="33656" hidden="1" xr:uid="{00000000-0005-0000-0000-0000D9A80000}"/>
    <cellStyle name="Currency [0] 1819" xfId="4274" hidden="1" xr:uid="{00000000-0005-0000-0000-0000DAA80000}"/>
    <cellStyle name="Currency [0] 1819" xfId="33663" hidden="1" xr:uid="{00000000-0005-0000-0000-0000DBA80000}"/>
    <cellStyle name="Currency [0] 182" xfId="2578" hidden="1" xr:uid="{00000000-0005-0000-0000-0000DCA80000}"/>
    <cellStyle name="Currency [0] 182" xfId="31967" hidden="1" xr:uid="{00000000-0005-0000-0000-0000DDA80000}"/>
    <cellStyle name="Currency [0] 1820" xfId="4278" hidden="1" xr:uid="{00000000-0005-0000-0000-0000DEA80000}"/>
    <cellStyle name="Currency [0] 1820" xfId="33667" hidden="1" xr:uid="{00000000-0005-0000-0000-0000DFA80000}"/>
    <cellStyle name="Currency [0] 1821" xfId="4273" hidden="1" xr:uid="{00000000-0005-0000-0000-0000E0A80000}"/>
    <cellStyle name="Currency [0] 1821" xfId="33662" hidden="1" xr:uid="{00000000-0005-0000-0000-0000E1A80000}"/>
    <cellStyle name="Currency [0] 1822" xfId="4296" hidden="1" xr:uid="{00000000-0005-0000-0000-0000E2A80000}"/>
    <cellStyle name="Currency [0] 1822" xfId="33685" hidden="1" xr:uid="{00000000-0005-0000-0000-0000E3A80000}"/>
    <cellStyle name="Currency [0] 1823" xfId="4302" hidden="1" xr:uid="{00000000-0005-0000-0000-0000E4A80000}"/>
    <cellStyle name="Currency [0] 1823" xfId="33691" hidden="1" xr:uid="{00000000-0005-0000-0000-0000E5A80000}"/>
    <cellStyle name="Currency [0] 1824" xfId="4264" hidden="1" xr:uid="{00000000-0005-0000-0000-0000E6A80000}"/>
    <cellStyle name="Currency [0] 1824" xfId="33653" hidden="1" xr:uid="{00000000-0005-0000-0000-0000E7A80000}"/>
    <cellStyle name="Currency [0] 1825" xfId="4294" hidden="1" xr:uid="{00000000-0005-0000-0000-0000E8A80000}"/>
    <cellStyle name="Currency [0] 1825" xfId="33683" hidden="1" xr:uid="{00000000-0005-0000-0000-0000E9A80000}"/>
    <cellStyle name="Currency [0] 1826" xfId="4306" hidden="1" xr:uid="{00000000-0005-0000-0000-0000EAA80000}"/>
    <cellStyle name="Currency [0] 1826" xfId="33695" hidden="1" xr:uid="{00000000-0005-0000-0000-0000EBA80000}"/>
    <cellStyle name="Currency [0] 1827" xfId="4307" hidden="1" xr:uid="{00000000-0005-0000-0000-0000ECA80000}"/>
    <cellStyle name="Currency [0] 1827" xfId="33696" hidden="1" xr:uid="{00000000-0005-0000-0000-0000EDA80000}"/>
    <cellStyle name="Currency [0] 1828" xfId="4255" hidden="1" xr:uid="{00000000-0005-0000-0000-0000EEA80000}"/>
    <cellStyle name="Currency [0] 1828" xfId="33644" hidden="1" xr:uid="{00000000-0005-0000-0000-0000EFA80000}"/>
    <cellStyle name="Currency [0] 1829" xfId="4262" hidden="1" xr:uid="{00000000-0005-0000-0000-0000F0A80000}"/>
    <cellStyle name="Currency [0] 1829" xfId="33651" hidden="1" xr:uid="{00000000-0005-0000-0000-0000F1A80000}"/>
    <cellStyle name="Currency [0] 183" xfId="2594" hidden="1" xr:uid="{00000000-0005-0000-0000-0000F2A80000}"/>
    <cellStyle name="Currency [0] 183" xfId="31983" hidden="1" xr:uid="{00000000-0005-0000-0000-0000F3A80000}"/>
    <cellStyle name="Currency [0] 1830" xfId="4291" hidden="1" xr:uid="{00000000-0005-0000-0000-0000F4A80000}"/>
    <cellStyle name="Currency [0] 1830" xfId="33680" hidden="1" xr:uid="{00000000-0005-0000-0000-0000F5A80000}"/>
    <cellStyle name="Currency [0] 1831" xfId="4276" hidden="1" xr:uid="{00000000-0005-0000-0000-0000F6A80000}"/>
    <cellStyle name="Currency [0] 1831" xfId="33665" hidden="1" xr:uid="{00000000-0005-0000-0000-0000F7A80000}"/>
    <cellStyle name="Currency [0] 1832" xfId="4248" hidden="1" xr:uid="{00000000-0005-0000-0000-0000F8A80000}"/>
    <cellStyle name="Currency [0] 1832" xfId="33637" hidden="1" xr:uid="{00000000-0005-0000-0000-0000F9A80000}"/>
    <cellStyle name="Currency [0] 1833" xfId="4313" hidden="1" xr:uid="{00000000-0005-0000-0000-0000FAA80000}"/>
    <cellStyle name="Currency [0] 1833" xfId="33702" hidden="1" xr:uid="{00000000-0005-0000-0000-0000FBA80000}"/>
    <cellStyle name="Currency [0] 1834" xfId="4292" hidden="1" xr:uid="{00000000-0005-0000-0000-0000FCA80000}"/>
    <cellStyle name="Currency [0] 1834" xfId="33681" hidden="1" xr:uid="{00000000-0005-0000-0000-0000FDA80000}"/>
    <cellStyle name="Currency [0] 1835" xfId="4299" hidden="1" xr:uid="{00000000-0005-0000-0000-0000FEA80000}"/>
    <cellStyle name="Currency [0] 1835" xfId="33688" hidden="1" xr:uid="{00000000-0005-0000-0000-0000FFA80000}"/>
    <cellStyle name="Currency [0] 1836" xfId="4314" hidden="1" xr:uid="{00000000-0005-0000-0000-000000A90000}"/>
    <cellStyle name="Currency [0] 1836" xfId="33703" hidden="1" xr:uid="{00000000-0005-0000-0000-000001A90000}"/>
    <cellStyle name="Currency [0] 1837" xfId="4315" hidden="1" xr:uid="{00000000-0005-0000-0000-000002A90000}"/>
    <cellStyle name="Currency [0] 1837" xfId="33704" hidden="1" xr:uid="{00000000-0005-0000-0000-000003A90000}"/>
    <cellStyle name="Currency [0] 1838" xfId="4290" hidden="1" xr:uid="{00000000-0005-0000-0000-000004A90000}"/>
    <cellStyle name="Currency [0] 1838" xfId="33679" hidden="1" xr:uid="{00000000-0005-0000-0000-000005A90000}"/>
    <cellStyle name="Currency [0] 1839" xfId="4289" hidden="1" xr:uid="{00000000-0005-0000-0000-000006A90000}"/>
    <cellStyle name="Currency [0] 1839" xfId="33678" hidden="1" xr:uid="{00000000-0005-0000-0000-000007A90000}"/>
    <cellStyle name="Currency [0] 184" xfId="2596" hidden="1" xr:uid="{00000000-0005-0000-0000-000008A90000}"/>
    <cellStyle name="Currency [0] 184" xfId="31985" hidden="1" xr:uid="{00000000-0005-0000-0000-000009A90000}"/>
    <cellStyle name="Currency [0] 1840" xfId="4284" hidden="1" xr:uid="{00000000-0005-0000-0000-00000AA90000}"/>
    <cellStyle name="Currency [0] 1840" xfId="33673" hidden="1" xr:uid="{00000000-0005-0000-0000-00000BA90000}"/>
    <cellStyle name="Currency [0] 1841" xfId="4282" hidden="1" xr:uid="{00000000-0005-0000-0000-00000CA90000}"/>
    <cellStyle name="Currency [0] 1841" xfId="33671" hidden="1" xr:uid="{00000000-0005-0000-0000-00000DA90000}"/>
    <cellStyle name="Currency [0] 1842" xfId="4283" hidden="1" xr:uid="{00000000-0005-0000-0000-00000EA90000}"/>
    <cellStyle name="Currency [0] 1842" xfId="33672" hidden="1" xr:uid="{00000000-0005-0000-0000-00000FA90000}"/>
    <cellStyle name="Currency [0] 1843" xfId="4320" hidden="1" xr:uid="{00000000-0005-0000-0000-000010A90000}"/>
    <cellStyle name="Currency [0] 1843" xfId="33709" hidden="1" xr:uid="{00000000-0005-0000-0000-000011A90000}"/>
    <cellStyle name="Currency [0] 1844" xfId="3639" hidden="1" xr:uid="{00000000-0005-0000-0000-000012A90000}"/>
    <cellStyle name="Currency [0] 1844" xfId="33028" hidden="1" xr:uid="{00000000-0005-0000-0000-000013A90000}"/>
    <cellStyle name="Currency [0] 1845" xfId="4310" hidden="1" xr:uid="{00000000-0005-0000-0000-000014A90000}"/>
    <cellStyle name="Currency [0] 1845" xfId="33699" hidden="1" xr:uid="{00000000-0005-0000-0000-000015A90000}"/>
    <cellStyle name="Currency [0] 1846" xfId="4322" hidden="1" xr:uid="{00000000-0005-0000-0000-000016A90000}"/>
    <cellStyle name="Currency [0] 1846" xfId="33711" hidden="1" xr:uid="{00000000-0005-0000-0000-000017A90000}"/>
    <cellStyle name="Currency [0] 1847" xfId="4323" hidden="1" xr:uid="{00000000-0005-0000-0000-000018A90000}"/>
    <cellStyle name="Currency [0] 1847" xfId="33712" hidden="1" xr:uid="{00000000-0005-0000-0000-000019A90000}"/>
    <cellStyle name="Currency [0] 1848" xfId="4261" hidden="1" xr:uid="{00000000-0005-0000-0000-00001AA90000}"/>
    <cellStyle name="Currency [0] 1848" xfId="33650" hidden="1" xr:uid="{00000000-0005-0000-0000-00001BA90000}"/>
    <cellStyle name="Currency [0] 1849" xfId="4297" hidden="1" xr:uid="{00000000-0005-0000-0000-00001CA90000}"/>
    <cellStyle name="Currency [0] 1849" xfId="33686" hidden="1" xr:uid="{00000000-0005-0000-0000-00001DA90000}"/>
    <cellStyle name="Currency [0] 185" xfId="2627" hidden="1" xr:uid="{00000000-0005-0000-0000-00001EA90000}"/>
    <cellStyle name="Currency [0] 185" xfId="32016" hidden="1" xr:uid="{00000000-0005-0000-0000-00001FA90000}"/>
    <cellStyle name="Currency [0] 1850" xfId="4277" hidden="1" xr:uid="{00000000-0005-0000-0000-000020A90000}"/>
    <cellStyle name="Currency [0] 1850" xfId="33666" hidden="1" xr:uid="{00000000-0005-0000-0000-000021A90000}"/>
    <cellStyle name="Currency [0] 1851" xfId="4293" hidden="1" xr:uid="{00000000-0005-0000-0000-000022A90000}"/>
    <cellStyle name="Currency [0] 1851" xfId="33682" hidden="1" xr:uid="{00000000-0005-0000-0000-000023A90000}"/>
    <cellStyle name="Currency [0] 1852" xfId="4295" hidden="1" xr:uid="{00000000-0005-0000-0000-000024A90000}"/>
    <cellStyle name="Currency [0] 1852" xfId="33684" hidden="1" xr:uid="{00000000-0005-0000-0000-000025A90000}"/>
    <cellStyle name="Currency [0] 1853" xfId="4326" hidden="1" xr:uid="{00000000-0005-0000-0000-000026A90000}"/>
    <cellStyle name="Currency [0] 1853" xfId="33715" hidden="1" xr:uid="{00000000-0005-0000-0000-000027A90000}"/>
    <cellStyle name="Currency [0] 1854" xfId="3624" hidden="1" xr:uid="{00000000-0005-0000-0000-000028A90000}"/>
    <cellStyle name="Currency [0] 1854" xfId="33013" hidden="1" xr:uid="{00000000-0005-0000-0000-000029A90000}"/>
    <cellStyle name="Currency [0] 1855" xfId="4318" hidden="1" xr:uid="{00000000-0005-0000-0000-00002AA90000}"/>
    <cellStyle name="Currency [0] 1855" xfId="33707" hidden="1" xr:uid="{00000000-0005-0000-0000-00002BA90000}"/>
    <cellStyle name="Currency [0] 1856" xfId="4328" hidden="1" xr:uid="{00000000-0005-0000-0000-00002CA90000}"/>
    <cellStyle name="Currency [0] 1856" xfId="33717" hidden="1" xr:uid="{00000000-0005-0000-0000-00002DA90000}"/>
    <cellStyle name="Currency [0] 1857" xfId="4329" hidden="1" xr:uid="{00000000-0005-0000-0000-00002EA90000}"/>
    <cellStyle name="Currency [0] 1857" xfId="33718" hidden="1" xr:uid="{00000000-0005-0000-0000-00002FA90000}"/>
    <cellStyle name="Currency [0] 1858" xfId="4257" hidden="1" xr:uid="{00000000-0005-0000-0000-000030A90000}"/>
    <cellStyle name="Currency [0] 1858" xfId="33646" hidden="1" xr:uid="{00000000-0005-0000-0000-000031A90000}"/>
    <cellStyle name="Currency [0] 1859" xfId="4308" hidden="1" xr:uid="{00000000-0005-0000-0000-000032A90000}"/>
    <cellStyle name="Currency [0] 1859" xfId="33697" hidden="1" xr:uid="{00000000-0005-0000-0000-000033A90000}"/>
    <cellStyle name="Currency [0] 186" xfId="2536" hidden="1" xr:uid="{00000000-0005-0000-0000-000034A90000}"/>
    <cellStyle name="Currency [0] 186" xfId="31925" hidden="1" xr:uid="{00000000-0005-0000-0000-000035A90000}"/>
    <cellStyle name="Currency [0] 1860" xfId="4288" hidden="1" xr:uid="{00000000-0005-0000-0000-000036A90000}"/>
    <cellStyle name="Currency [0] 1860" xfId="33677" hidden="1" xr:uid="{00000000-0005-0000-0000-000037A90000}"/>
    <cellStyle name="Currency [0] 1861" xfId="4300" hidden="1" xr:uid="{00000000-0005-0000-0000-000038A90000}"/>
    <cellStyle name="Currency [0] 1861" xfId="33689" hidden="1" xr:uid="{00000000-0005-0000-0000-000039A90000}"/>
    <cellStyle name="Currency [0] 1862" xfId="4298" hidden="1" xr:uid="{00000000-0005-0000-0000-00003AA90000}"/>
    <cellStyle name="Currency [0] 1862" xfId="33687" hidden="1" xr:uid="{00000000-0005-0000-0000-00003BA90000}"/>
    <cellStyle name="Currency [0] 1863" xfId="4331" hidden="1" xr:uid="{00000000-0005-0000-0000-00003CA90000}"/>
    <cellStyle name="Currency [0] 1863" xfId="33720" hidden="1" xr:uid="{00000000-0005-0000-0000-00003DA90000}"/>
    <cellStyle name="Currency [0] 1864" xfId="4275" hidden="1" xr:uid="{00000000-0005-0000-0000-00003EA90000}"/>
    <cellStyle name="Currency [0] 1864" xfId="33664" hidden="1" xr:uid="{00000000-0005-0000-0000-00003FA90000}"/>
    <cellStyle name="Currency [0] 1865" xfId="4325" hidden="1" xr:uid="{00000000-0005-0000-0000-000040A90000}"/>
    <cellStyle name="Currency [0] 1865" xfId="33714" hidden="1" xr:uid="{00000000-0005-0000-0000-000041A90000}"/>
    <cellStyle name="Currency [0] 1866" xfId="4335" hidden="1" xr:uid="{00000000-0005-0000-0000-000042A90000}"/>
    <cellStyle name="Currency [0] 1866" xfId="33724" hidden="1" xr:uid="{00000000-0005-0000-0000-000043A90000}"/>
    <cellStyle name="Currency [0] 1867" xfId="4336" hidden="1" xr:uid="{00000000-0005-0000-0000-000044A90000}"/>
    <cellStyle name="Currency [0] 1867" xfId="33725" hidden="1" xr:uid="{00000000-0005-0000-0000-000045A90000}"/>
    <cellStyle name="Currency [0] 1868" xfId="4301" hidden="1" xr:uid="{00000000-0005-0000-0000-000046A90000}"/>
    <cellStyle name="Currency [0] 1868" xfId="33690" hidden="1" xr:uid="{00000000-0005-0000-0000-000047A90000}"/>
    <cellStyle name="Currency [0] 1869" xfId="4316" hidden="1" xr:uid="{00000000-0005-0000-0000-000048A90000}"/>
    <cellStyle name="Currency [0] 1869" xfId="33705" hidden="1" xr:uid="{00000000-0005-0000-0000-000049A90000}"/>
    <cellStyle name="Currency [0] 187" xfId="2619" hidden="1" xr:uid="{00000000-0005-0000-0000-00004AA90000}"/>
    <cellStyle name="Currency [0] 187" xfId="32008" hidden="1" xr:uid="{00000000-0005-0000-0000-00004BA90000}"/>
    <cellStyle name="Currency [0] 1870" xfId="3619" hidden="1" xr:uid="{00000000-0005-0000-0000-00004CA90000}"/>
    <cellStyle name="Currency [0] 1870" xfId="33008" hidden="1" xr:uid="{00000000-0005-0000-0000-00004DA90000}"/>
    <cellStyle name="Currency [0] 1871" xfId="4311" hidden="1" xr:uid="{00000000-0005-0000-0000-00004EA90000}"/>
    <cellStyle name="Currency [0] 1871" xfId="33700" hidden="1" xr:uid="{00000000-0005-0000-0000-00004FA90000}"/>
    <cellStyle name="Currency [0] 1872" xfId="4309" hidden="1" xr:uid="{00000000-0005-0000-0000-000050A90000}"/>
    <cellStyle name="Currency [0] 1872" xfId="33698" hidden="1" xr:uid="{00000000-0005-0000-0000-000051A90000}"/>
    <cellStyle name="Currency [0] 1873" xfId="4338" hidden="1" xr:uid="{00000000-0005-0000-0000-000052A90000}"/>
    <cellStyle name="Currency [0] 1873" xfId="33727" hidden="1" xr:uid="{00000000-0005-0000-0000-000053A90000}"/>
    <cellStyle name="Currency [0] 1874" xfId="4254" hidden="1" xr:uid="{00000000-0005-0000-0000-000054A90000}"/>
    <cellStyle name="Currency [0] 1874" xfId="33643" hidden="1" xr:uid="{00000000-0005-0000-0000-000055A90000}"/>
    <cellStyle name="Currency [0] 1875" xfId="4330" hidden="1" xr:uid="{00000000-0005-0000-0000-000056A90000}"/>
    <cellStyle name="Currency [0] 1875" xfId="33719" hidden="1" xr:uid="{00000000-0005-0000-0000-000057A90000}"/>
    <cellStyle name="Currency [0] 1876" xfId="4340" hidden="1" xr:uid="{00000000-0005-0000-0000-000058A90000}"/>
    <cellStyle name="Currency [0] 1876" xfId="33729" hidden="1" xr:uid="{00000000-0005-0000-0000-000059A90000}"/>
    <cellStyle name="Currency [0] 1877" xfId="4341" hidden="1" xr:uid="{00000000-0005-0000-0000-00005AA90000}"/>
    <cellStyle name="Currency [0] 1877" xfId="33730" hidden="1" xr:uid="{00000000-0005-0000-0000-00005BA90000}"/>
    <cellStyle name="Currency [0] 1878" xfId="4312" hidden="1" xr:uid="{00000000-0005-0000-0000-00005CA90000}"/>
    <cellStyle name="Currency [0] 1878" xfId="33701" hidden="1" xr:uid="{00000000-0005-0000-0000-00005DA90000}"/>
    <cellStyle name="Currency [0] 1879" xfId="4324" hidden="1" xr:uid="{00000000-0005-0000-0000-00005EA90000}"/>
    <cellStyle name="Currency [0] 1879" xfId="33713" hidden="1" xr:uid="{00000000-0005-0000-0000-00005FA90000}"/>
    <cellStyle name="Currency [0] 188" xfId="2629" hidden="1" xr:uid="{00000000-0005-0000-0000-000060A90000}"/>
    <cellStyle name="Currency [0] 188" xfId="32018" hidden="1" xr:uid="{00000000-0005-0000-0000-000061A90000}"/>
    <cellStyle name="Currency [0] 1880" xfId="4304" hidden="1" xr:uid="{00000000-0005-0000-0000-000062A90000}"/>
    <cellStyle name="Currency [0] 1880" xfId="33693" hidden="1" xr:uid="{00000000-0005-0000-0000-000063A90000}"/>
    <cellStyle name="Currency [0] 1881" xfId="4319" hidden="1" xr:uid="{00000000-0005-0000-0000-000064A90000}"/>
    <cellStyle name="Currency [0] 1881" xfId="33708" hidden="1" xr:uid="{00000000-0005-0000-0000-000065A90000}"/>
    <cellStyle name="Currency [0] 1882" xfId="4317" hidden="1" xr:uid="{00000000-0005-0000-0000-000066A90000}"/>
    <cellStyle name="Currency [0] 1882" xfId="33706" hidden="1" xr:uid="{00000000-0005-0000-0000-000067A90000}"/>
    <cellStyle name="Currency [0] 1883" xfId="4343" hidden="1" xr:uid="{00000000-0005-0000-0000-000068A90000}"/>
    <cellStyle name="Currency [0] 1883" xfId="33732" hidden="1" xr:uid="{00000000-0005-0000-0000-000069A90000}"/>
    <cellStyle name="Currency [0] 1884" xfId="4256" hidden="1" xr:uid="{00000000-0005-0000-0000-00006AA90000}"/>
    <cellStyle name="Currency [0] 1884" xfId="33645" hidden="1" xr:uid="{00000000-0005-0000-0000-00006BA90000}"/>
    <cellStyle name="Currency [0] 1885" xfId="4337" hidden="1" xr:uid="{00000000-0005-0000-0000-00006CA90000}"/>
    <cellStyle name="Currency [0] 1885" xfId="33726" hidden="1" xr:uid="{00000000-0005-0000-0000-00006DA90000}"/>
    <cellStyle name="Currency [0] 1886" xfId="4344" hidden="1" xr:uid="{00000000-0005-0000-0000-00006EA90000}"/>
    <cellStyle name="Currency [0] 1886" xfId="33733" hidden="1" xr:uid="{00000000-0005-0000-0000-00006FA90000}"/>
    <cellStyle name="Currency [0] 1887" xfId="4345" hidden="1" xr:uid="{00000000-0005-0000-0000-000070A90000}"/>
    <cellStyle name="Currency [0] 1887" xfId="33734" hidden="1" xr:uid="{00000000-0005-0000-0000-000071A90000}"/>
    <cellStyle name="Currency [0] 1888" xfId="4285" hidden="1" xr:uid="{00000000-0005-0000-0000-000072A90000}"/>
    <cellStyle name="Currency [0] 1888" xfId="33674" hidden="1" xr:uid="{00000000-0005-0000-0000-000073A90000}"/>
    <cellStyle name="Currency [0] 1889" xfId="4305" hidden="1" xr:uid="{00000000-0005-0000-0000-000074A90000}"/>
    <cellStyle name="Currency [0] 1889" xfId="33694" hidden="1" xr:uid="{00000000-0005-0000-0000-000075A90000}"/>
    <cellStyle name="Currency [0] 189" xfId="2630" hidden="1" xr:uid="{00000000-0005-0000-0000-000076A90000}"/>
    <cellStyle name="Currency [0] 189" xfId="32019" hidden="1" xr:uid="{00000000-0005-0000-0000-000077A90000}"/>
    <cellStyle name="Currency [0] 1890" xfId="4339" hidden="1" xr:uid="{00000000-0005-0000-0000-000078A90000}"/>
    <cellStyle name="Currency [0] 1890" xfId="33728" hidden="1" xr:uid="{00000000-0005-0000-0000-000079A90000}"/>
    <cellStyle name="Currency [0] 1891" xfId="4332" hidden="1" xr:uid="{00000000-0005-0000-0000-00007AA90000}"/>
    <cellStyle name="Currency [0] 1891" xfId="33721" hidden="1" xr:uid="{00000000-0005-0000-0000-00007BA90000}"/>
    <cellStyle name="Currency [0] 1892" xfId="4342" hidden="1" xr:uid="{00000000-0005-0000-0000-00007CA90000}"/>
    <cellStyle name="Currency [0] 1892" xfId="33731" hidden="1" xr:uid="{00000000-0005-0000-0000-00007DA90000}"/>
    <cellStyle name="Currency [0] 1893" xfId="4346" hidden="1" xr:uid="{00000000-0005-0000-0000-00007EA90000}"/>
    <cellStyle name="Currency [0] 1893" xfId="33735" hidden="1" xr:uid="{00000000-0005-0000-0000-00007FA90000}"/>
    <cellStyle name="Currency [0] 1894" xfId="4271" hidden="1" xr:uid="{00000000-0005-0000-0000-000080A90000}"/>
    <cellStyle name="Currency [0] 1894" xfId="33660" hidden="1" xr:uid="{00000000-0005-0000-0000-000081A90000}"/>
    <cellStyle name="Currency [0] 1895" xfId="4303" hidden="1" xr:uid="{00000000-0005-0000-0000-000082A90000}"/>
    <cellStyle name="Currency [0] 1895" xfId="33692" hidden="1" xr:uid="{00000000-0005-0000-0000-000083A90000}"/>
    <cellStyle name="Currency [0] 1896" xfId="4349" hidden="1" xr:uid="{00000000-0005-0000-0000-000084A90000}"/>
    <cellStyle name="Currency [0] 1896" xfId="33738" hidden="1" xr:uid="{00000000-0005-0000-0000-000085A90000}"/>
    <cellStyle name="Currency [0] 1897" xfId="4350" hidden="1" xr:uid="{00000000-0005-0000-0000-000086A90000}"/>
    <cellStyle name="Currency [0] 1897" xfId="33739" hidden="1" xr:uid="{00000000-0005-0000-0000-000087A90000}"/>
    <cellStyle name="Currency [0] 1898" xfId="4327" hidden="1" xr:uid="{00000000-0005-0000-0000-000088A90000}"/>
    <cellStyle name="Currency [0] 1898" xfId="33716" hidden="1" xr:uid="{00000000-0005-0000-0000-000089A90000}"/>
    <cellStyle name="Currency [0] 1899" xfId="4333" hidden="1" xr:uid="{00000000-0005-0000-0000-00008AA90000}"/>
    <cellStyle name="Currency [0] 1899" xfId="33722" hidden="1" xr:uid="{00000000-0005-0000-0000-00008BA90000}"/>
    <cellStyle name="Currency [0] 19" xfId="1337" hidden="1" xr:uid="{00000000-0005-0000-0000-000099A90000}"/>
    <cellStyle name="Currency [0] 19" xfId="1828" hidden="1" xr:uid="{00000000-0005-0000-0000-0000A0A90000}"/>
    <cellStyle name="Currency [0] 19" xfId="492" hidden="1" xr:uid="{00000000-0005-0000-0000-000090A90000}"/>
    <cellStyle name="Currency [0] 19" xfId="657" hidden="1" xr:uid="{00000000-0005-0000-0000-000091A90000}"/>
    <cellStyle name="Currency [0] 19" xfId="583" hidden="1" xr:uid="{00000000-0005-0000-0000-000092A90000}"/>
    <cellStyle name="Currency [0] 19" xfId="419" hidden="1" xr:uid="{00000000-0005-0000-0000-000093A90000}"/>
    <cellStyle name="Currency [0] 19" xfId="830" hidden="1" xr:uid="{00000000-0005-0000-0000-000094A90000}"/>
    <cellStyle name="Currency [0] 19" xfId="995" hidden="1" xr:uid="{00000000-0005-0000-0000-000095A90000}"/>
    <cellStyle name="Currency [0] 19" xfId="235" hidden="1" xr:uid="{00000000-0005-0000-0000-00008EA90000}"/>
    <cellStyle name="Currency [0] 19" xfId="71" hidden="1" xr:uid="{00000000-0005-0000-0000-00008FA90000}"/>
    <cellStyle name="Currency [0] 19" xfId="309" hidden="1" xr:uid="{00000000-0005-0000-0000-00008DA90000}"/>
    <cellStyle name="Currency [0] 19" xfId="2086" hidden="1" xr:uid="{00000000-0005-0000-0000-0000A7A90000}"/>
    <cellStyle name="Currency [0] 19" xfId="2434" hidden="1" xr:uid="{00000000-0005-0000-0000-0000A8A90000}"/>
    <cellStyle name="Currency [0] 19" xfId="2323" hidden="1" xr:uid="{00000000-0005-0000-0000-0000A5A90000}"/>
    <cellStyle name="Currency [0] 19" xfId="2250" hidden="1" xr:uid="{00000000-0005-0000-0000-0000A6A90000}"/>
    <cellStyle name="Currency [0] 19" xfId="61461" hidden="1" xr:uid="{00000000-0005-0000-0000-0000ADA90000}"/>
    <cellStyle name="Currency [0] 19" xfId="61379" hidden="1" xr:uid="{00000000-0005-0000-0000-0000ACA90000}"/>
    <cellStyle name="Currency [0] 19" xfId="144" hidden="1" xr:uid="{00000000-0005-0000-0000-00008CA90000}"/>
    <cellStyle name="Currency [0] 19" xfId="61213" hidden="1" xr:uid="{00000000-0005-0000-0000-0000AAA90000}"/>
    <cellStyle name="Currency [0] 19" xfId="61295" hidden="1" xr:uid="{00000000-0005-0000-0000-0000ABA90000}"/>
    <cellStyle name="Currency [0] 19" xfId="61870" hidden="1" xr:uid="{00000000-0005-0000-0000-0000B2A90000}"/>
    <cellStyle name="Currency [0] 19" xfId="61788" hidden="1" xr:uid="{00000000-0005-0000-0000-0000B1A90000}"/>
    <cellStyle name="Currency [0] 19" xfId="61544" hidden="1" xr:uid="{00000000-0005-0000-0000-0000AEA90000}"/>
    <cellStyle name="Currency [0] 19" xfId="61626" hidden="1" xr:uid="{00000000-0005-0000-0000-0000AFA90000}"/>
    <cellStyle name="Currency [0] 19" xfId="921" hidden="1" xr:uid="{00000000-0005-0000-0000-000096A90000}"/>
    <cellStyle name="Currency [0] 19" xfId="62118" hidden="1" xr:uid="{00000000-0005-0000-0000-0000B5A90000}"/>
    <cellStyle name="Currency [0] 19" xfId="62200" hidden="1" xr:uid="{00000000-0005-0000-0000-0000B6A90000}"/>
    <cellStyle name="Currency [0] 19" xfId="61952" hidden="1" xr:uid="{00000000-0005-0000-0000-0000B3A90000}"/>
    <cellStyle name="Currency [0] 19" xfId="62036" hidden="1" xr:uid="{00000000-0005-0000-0000-0000B4A90000}"/>
    <cellStyle name="Currency [0] 19" xfId="1099" hidden="1" xr:uid="{00000000-0005-0000-0000-00009BA90000}"/>
    <cellStyle name="Currency [0] 19" xfId="1263" hidden="1" xr:uid="{00000000-0005-0000-0000-00009AA90000}"/>
    <cellStyle name="Currency [0] 19" xfId="757" hidden="1" xr:uid="{00000000-0005-0000-0000-000097A90000}"/>
    <cellStyle name="Currency [0] 19" xfId="1172" hidden="1" xr:uid="{00000000-0005-0000-0000-000098A90000}"/>
    <cellStyle name="Currency [0] 19" xfId="63011" hidden="1" xr:uid="{00000000-0005-0000-0000-0000C0A90000}"/>
    <cellStyle name="Currency [0] 19" xfId="1591" hidden="1" xr:uid="{00000000-0005-0000-0000-00009EA90000}"/>
    <cellStyle name="Currency [0] 19" xfId="1427" hidden="1" xr:uid="{00000000-0005-0000-0000-00009FA90000}"/>
    <cellStyle name="Currency [0] 19" xfId="1500" hidden="1" xr:uid="{00000000-0005-0000-0000-00009CA90000}"/>
    <cellStyle name="Currency [0] 19" xfId="1665" hidden="1" xr:uid="{00000000-0005-0000-0000-00009DA90000}"/>
    <cellStyle name="Currency [0] 19" xfId="2159" hidden="1" xr:uid="{00000000-0005-0000-0000-0000A4A90000}"/>
    <cellStyle name="Currency [0] 19" xfId="1755" hidden="1" xr:uid="{00000000-0005-0000-0000-0000A3A90000}"/>
    <cellStyle name="Currency [0] 19" xfId="63093" hidden="1" xr:uid="{00000000-0005-0000-0000-0000C1A90000}"/>
    <cellStyle name="Currency [0] 19" xfId="1993" hidden="1" xr:uid="{00000000-0005-0000-0000-0000A1A90000}"/>
    <cellStyle name="Currency [0] 19" xfId="1919" hidden="1" xr:uid="{00000000-0005-0000-0000-0000A2A90000}"/>
    <cellStyle name="Currency [0] 19" xfId="31823" hidden="1" xr:uid="{00000000-0005-0000-0000-0000A9A90000}"/>
    <cellStyle name="Currency [0] 19" xfId="62519" hidden="1" xr:uid="{00000000-0005-0000-0000-0000BAA90000}"/>
    <cellStyle name="Currency [0] 19" xfId="62601" hidden="1" xr:uid="{00000000-0005-0000-0000-0000BBA90000}"/>
    <cellStyle name="Currency [0] 19" xfId="62685" hidden="1" xr:uid="{00000000-0005-0000-0000-0000BCA90000}"/>
    <cellStyle name="Currency [0] 19" xfId="62767" hidden="1" xr:uid="{00000000-0005-0000-0000-0000BDA90000}"/>
    <cellStyle name="Currency [0] 19" xfId="62849" hidden="1" xr:uid="{00000000-0005-0000-0000-0000BEA90000}"/>
    <cellStyle name="Currency [0] 19" xfId="62931" hidden="1" xr:uid="{00000000-0005-0000-0000-0000BFA90000}"/>
    <cellStyle name="Currency [0] 19" xfId="62362" hidden="1" xr:uid="{00000000-0005-0000-0000-0000B8A90000}"/>
    <cellStyle name="Currency [0] 19" xfId="62444" hidden="1" xr:uid="{00000000-0005-0000-0000-0000B9A90000}"/>
    <cellStyle name="Currency [0] 19" xfId="62282" hidden="1" xr:uid="{00000000-0005-0000-0000-0000B7A90000}"/>
    <cellStyle name="Currency [0] 19" xfId="61706" hidden="1" xr:uid="{00000000-0005-0000-0000-0000B0A90000}"/>
    <cellStyle name="Currency [0] 190" xfId="2558" hidden="1" xr:uid="{00000000-0005-0000-0000-0000C2A90000}"/>
    <cellStyle name="Currency [0] 190" xfId="31947" hidden="1" xr:uid="{00000000-0005-0000-0000-0000C3A90000}"/>
    <cellStyle name="Currency [0] 1900" xfId="4347" hidden="1" xr:uid="{00000000-0005-0000-0000-0000C4A90000}"/>
    <cellStyle name="Currency [0] 1900" xfId="33736" hidden="1" xr:uid="{00000000-0005-0000-0000-0000C5A90000}"/>
    <cellStyle name="Currency [0] 1901" xfId="4334" hidden="1" xr:uid="{00000000-0005-0000-0000-0000C6A90000}"/>
    <cellStyle name="Currency [0] 1901" xfId="33723" hidden="1" xr:uid="{00000000-0005-0000-0000-0000C7A90000}"/>
    <cellStyle name="Currency [0] 1902" xfId="4351" hidden="1" xr:uid="{00000000-0005-0000-0000-0000C8A90000}"/>
    <cellStyle name="Currency [0] 1902" xfId="33740" hidden="1" xr:uid="{00000000-0005-0000-0000-0000C9A90000}"/>
    <cellStyle name="Currency [0] 1903" xfId="4352" hidden="1" xr:uid="{00000000-0005-0000-0000-0000CAA90000}"/>
    <cellStyle name="Currency [0] 1903" xfId="33741" hidden="1" xr:uid="{00000000-0005-0000-0000-0000CBA90000}"/>
    <cellStyle name="Currency [0] 1904" xfId="4348" hidden="1" xr:uid="{00000000-0005-0000-0000-0000CCA90000}"/>
    <cellStyle name="Currency [0] 1904" xfId="33737" hidden="1" xr:uid="{00000000-0005-0000-0000-0000CDA90000}"/>
    <cellStyle name="Currency [0] 1905" xfId="4321" hidden="1" xr:uid="{00000000-0005-0000-0000-0000CEA90000}"/>
    <cellStyle name="Currency [0] 1905" xfId="33710" hidden="1" xr:uid="{00000000-0005-0000-0000-0000CFA90000}"/>
    <cellStyle name="Currency [0] 1906" xfId="4353" hidden="1" xr:uid="{00000000-0005-0000-0000-0000D0A90000}"/>
    <cellStyle name="Currency [0] 1906" xfId="33742" hidden="1" xr:uid="{00000000-0005-0000-0000-0000D1A90000}"/>
    <cellStyle name="Currency [0] 1907" xfId="4354" hidden="1" xr:uid="{00000000-0005-0000-0000-0000D2A90000}"/>
    <cellStyle name="Currency [0] 1907" xfId="33743" hidden="1" xr:uid="{00000000-0005-0000-0000-0000D3A90000}"/>
    <cellStyle name="Currency [0] 1908" xfId="4412" hidden="1" xr:uid="{00000000-0005-0000-0000-0000D4A90000}"/>
    <cellStyle name="Currency [0] 1908" xfId="33801" hidden="1" xr:uid="{00000000-0005-0000-0000-0000D5A90000}"/>
    <cellStyle name="Currency [0] 1909" xfId="4420" hidden="1" xr:uid="{00000000-0005-0000-0000-0000D6A90000}"/>
    <cellStyle name="Currency [0] 1909" xfId="33809" hidden="1" xr:uid="{00000000-0005-0000-0000-0000D7A90000}"/>
    <cellStyle name="Currency [0] 191" xfId="2609" hidden="1" xr:uid="{00000000-0005-0000-0000-0000D8A90000}"/>
    <cellStyle name="Currency [0] 191" xfId="31998" hidden="1" xr:uid="{00000000-0005-0000-0000-0000D9A90000}"/>
    <cellStyle name="Currency [0] 1910" xfId="4423" hidden="1" xr:uid="{00000000-0005-0000-0000-0000DAA90000}"/>
    <cellStyle name="Currency [0] 1910" xfId="33812" hidden="1" xr:uid="{00000000-0005-0000-0000-0000DBA90000}"/>
    <cellStyle name="Currency [0] 1911" xfId="4428" hidden="1" xr:uid="{00000000-0005-0000-0000-0000DCA90000}"/>
    <cellStyle name="Currency [0] 1911" xfId="33817" hidden="1" xr:uid="{00000000-0005-0000-0000-0000DDA90000}"/>
    <cellStyle name="Currency [0] 1912" xfId="4432" hidden="1" xr:uid="{00000000-0005-0000-0000-0000DEA90000}"/>
    <cellStyle name="Currency [0] 1912" xfId="33821" hidden="1" xr:uid="{00000000-0005-0000-0000-0000DFA90000}"/>
    <cellStyle name="Currency [0] 1913" xfId="4419" hidden="1" xr:uid="{00000000-0005-0000-0000-0000E0A90000}"/>
    <cellStyle name="Currency [0] 1913" xfId="33808" hidden="1" xr:uid="{00000000-0005-0000-0000-0000E1A90000}"/>
    <cellStyle name="Currency [0] 1914" xfId="4425" hidden="1" xr:uid="{00000000-0005-0000-0000-0000E2A90000}"/>
    <cellStyle name="Currency [0] 1914" xfId="33814" hidden="1" xr:uid="{00000000-0005-0000-0000-0000E3A90000}"/>
    <cellStyle name="Currency [0] 1915" xfId="4435" hidden="1" xr:uid="{00000000-0005-0000-0000-0000E4A90000}"/>
    <cellStyle name="Currency [0] 1915" xfId="33824" hidden="1" xr:uid="{00000000-0005-0000-0000-0000E5A90000}"/>
    <cellStyle name="Currency [0] 1916" xfId="4436" hidden="1" xr:uid="{00000000-0005-0000-0000-0000E6A90000}"/>
    <cellStyle name="Currency [0] 1916" xfId="33825" hidden="1" xr:uid="{00000000-0005-0000-0000-0000E7A90000}"/>
    <cellStyle name="Currency [0] 1917" xfId="4424" hidden="1" xr:uid="{00000000-0005-0000-0000-0000E8A90000}"/>
    <cellStyle name="Currency [0] 1917" xfId="33813" hidden="1" xr:uid="{00000000-0005-0000-0000-0000E9A90000}"/>
    <cellStyle name="Currency [0] 1918" xfId="4413" hidden="1" xr:uid="{00000000-0005-0000-0000-0000EAA90000}"/>
    <cellStyle name="Currency [0] 1918" xfId="33802" hidden="1" xr:uid="{00000000-0005-0000-0000-0000EBA90000}"/>
    <cellStyle name="Currency [0] 1919" xfId="4442" hidden="1" xr:uid="{00000000-0005-0000-0000-0000ECA90000}"/>
    <cellStyle name="Currency [0] 1919" xfId="33831" hidden="1" xr:uid="{00000000-0005-0000-0000-0000EDA90000}"/>
    <cellStyle name="Currency [0] 192" xfId="2589" hidden="1" xr:uid="{00000000-0005-0000-0000-0000EEA90000}"/>
    <cellStyle name="Currency [0] 192" xfId="31978" hidden="1" xr:uid="{00000000-0005-0000-0000-0000EFA90000}"/>
    <cellStyle name="Currency [0] 1920" xfId="4446" hidden="1" xr:uid="{00000000-0005-0000-0000-0000F0A90000}"/>
    <cellStyle name="Currency [0] 1920" xfId="33835" hidden="1" xr:uid="{00000000-0005-0000-0000-0000F1A90000}"/>
    <cellStyle name="Currency [0] 1921" xfId="4453" hidden="1" xr:uid="{00000000-0005-0000-0000-0000F2A90000}"/>
    <cellStyle name="Currency [0] 1921" xfId="33842" hidden="1" xr:uid="{00000000-0005-0000-0000-0000F3A90000}"/>
    <cellStyle name="Currency [0] 1922" xfId="4457" hidden="1" xr:uid="{00000000-0005-0000-0000-0000F4A90000}"/>
    <cellStyle name="Currency [0] 1922" xfId="33846" hidden="1" xr:uid="{00000000-0005-0000-0000-0000F5A90000}"/>
    <cellStyle name="Currency [0] 1923" xfId="4441" hidden="1" xr:uid="{00000000-0005-0000-0000-0000F6A90000}"/>
    <cellStyle name="Currency [0] 1923" xfId="33830" hidden="1" xr:uid="{00000000-0005-0000-0000-0000F7A90000}"/>
    <cellStyle name="Currency [0] 1924" xfId="4452" hidden="1" xr:uid="{00000000-0005-0000-0000-0000F8A90000}"/>
    <cellStyle name="Currency [0] 1924" xfId="33841" hidden="1" xr:uid="{00000000-0005-0000-0000-0000F9A90000}"/>
    <cellStyle name="Currency [0] 1925" xfId="4464" hidden="1" xr:uid="{00000000-0005-0000-0000-0000FAA90000}"/>
    <cellStyle name="Currency [0] 1925" xfId="33853" hidden="1" xr:uid="{00000000-0005-0000-0000-0000FBA90000}"/>
    <cellStyle name="Currency [0] 1926" xfId="4465" hidden="1" xr:uid="{00000000-0005-0000-0000-0000FCA90000}"/>
    <cellStyle name="Currency [0] 1926" xfId="33854" hidden="1" xr:uid="{00000000-0005-0000-0000-0000FDA90000}"/>
    <cellStyle name="Currency [0] 1927" xfId="4422" hidden="1" xr:uid="{00000000-0005-0000-0000-0000FEA90000}"/>
    <cellStyle name="Currency [0] 1927" xfId="33811" hidden="1" xr:uid="{00000000-0005-0000-0000-0000FFA90000}"/>
    <cellStyle name="Currency [0] 1928" xfId="4415" hidden="1" xr:uid="{00000000-0005-0000-0000-000000AA0000}"/>
    <cellStyle name="Currency [0] 1928" xfId="33804" hidden="1" xr:uid="{00000000-0005-0000-0000-000001AA0000}"/>
    <cellStyle name="Currency [0] 1929" xfId="4448" hidden="1" xr:uid="{00000000-0005-0000-0000-000002AA0000}"/>
    <cellStyle name="Currency [0] 1929" xfId="33837" hidden="1" xr:uid="{00000000-0005-0000-0000-000003AA0000}"/>
    <cellStyle name="Currency [0] 193" xfId="2601" hidden="1" xr:uid="{00000000-0005-0000-0000-000004AA0000}"/>
    <cellStyle name="Currency [0] 193" xfId="31990" hidden="1" xr:uid="{00000000-0005-0000-0000-000005AA0000}"/>
    <cellStyle name="Currency [0] 1930" xfId="4417" hidden="1" xr:uid="{00000000-0005-0000-0000-000006AA0000}"/>
    <cellStyle name="Currency [0] 1930" xfId="33806" hidden="1" xr:uid="{00000000-0005-0000-0000-000007AA0000}"/>
    <cellStyle name="Currency [0] 1931" xfId="4443" hidden="1" xr:uid="{00000000-0005-0000-0000-000008AA0000}"/>
    <cellStyle name="Currency [0] 1931" xfId="33832" hidden="1" xr:uid="{00000000-0005-0000-0000-000009AA0000}"/>
    <cellStyle name="Currency [0] 1932" xfId="4466" hidden="1" xr:uid="{00000000-0005-0000-0000-00000AAA0000}"/>
    <cellStyle name="Currency [0] 1932" xfId="33855" hidden="1" xr:uid="{00000000-0005-0000-0000-00000BAA0000}"/>
    <cellStyle name="Currency [0] 1933" xfId="4449" hidden="1" xr:uid="{00000000-0005-0000-0000-00000CAA0000}"/>
    <cellStyle name="Currency [0] 1933" xfId="33838" hidden="1" xr:uid="{00000000-0005-0000-0000-00000DAA0000}"/>
    <cellStyle name="Currency [0] 1934" xfId="4454" hidden="1" xr:uid="{00000000-0005-0000-0000-00000EAA0000}"/>
    <cellStyle name="Currency [0] 1934" xfId="33843" hidden="1" xr:uid="{00000000-0005-0000-0000-00000FAA0000}"/>
    <cellStyle name="Currency [0] 1935" xfId="4472" hidden="1" xr:uid="{00000000-0005-0000-0000-000010AA0000}"/>
    <cellStyle name="Currency [0] 1935" xfId="33861" hidden="1" xr:uid="{00000000-0005-0000-0000-000011AA0000}"/>
    <cellStyle name="Currency [0] 1936" xfId="4473" hidden="1" xr:uid="{00000000-0005-0000-0000-000012AA0000}"/>
    <cellStyle name="Currency [0] 1936" xfId="33862" hidden="1" xr:uid="{00000000-0005-0000-0000-000013AA0000}"/>
    <cellStyle name="Currency [0] 1937" xfId="4451" hidden="1" xr:uid="{00000000-0005-0000-0000-000014AA0000}"/>
    <cellStyle name="Currency [0] 1937" xfId="33840" hidden="1" xr:uid="{00000000-0005-0000-0000-000015AA0000}"/>
    <cellStyle name="Currency [0] 1938" xfId="4459" hidden="1" xr:uid="{00000000-0005-0000-0000-000016AA0000}"/>
    <cellStyle name="Currency [0] 1938" xfId="33848" hidden="1" xr:uid="{00000000-0005-0000-0000-000017AA0000}"/>
    <cellStyle name="Currency [0] 1939" xfId="4463" hidden="1" xr:uid="{00000000-0005-0000-0000-000018AA0000}"/>
    <cellStyle name="Currency [0] 1939" xfId="33852" hidden="1" xr:uid="{00000000-0005-0000-0000-000019AA0000}"/>
    <cellStyle name="Currency [0] 194" xfId="2599" hidden="1" xr:uid="{00000000-0005-0000-0000-00001AAA0000}"/>
    <cellStyle name="Currency [0] 194" xfId="31988" hidden="1" xr:uid="{00000000-0005-0000-0000-00001BAA0000}"/>
    <cellStyle name="Currency [0] 1940" xfId="4458" hidden="1" xr:uid="{00000000-0005-0000-0000-00001CAA0000}"/>
    <cellStyle name="Currency [0] 1940" xfId="33847" hidden="1" xr:uid="{00000000-0005-0000-0000-00001DAA0000}"/>
    <cellStyle name="Currency [0] 1941" xfId="4482" hidden="1" xr:uid="{00000000-0005-0000-0000-00001EAA0000}"/>
    <cellStyle name="Currency [0] 1941" xfId="33871" hidden="1" xr:uid="{00000000-0005-0000-0000-00001FAA0000}"/>
    <cellStyle name="Currency [0] 1942" xfId="4488" hidden="1" xr:uid="{00000000-0005-0000-0000-000020AA0000}"/>
    <cellStyle name="Currency [0] 1942" xfId="33877" hidden="1" xr:uid="{00000000-0005-0000-0000-000021AA0000}"/>
    <cellStyle name="Currency [0] 1943" xfId="4447" hidden="1" xr:uid="{00000000-0005-0000-0000-000022AA0000}"/>
    <cellStyle name="Currency [0] 1943" xfId="33836" hidden="1" xr:uid="{00000000-0005-0000-0000-000023AA0000}"/>
    <cellStyle name="Currency [0] 1944" xfId="4480" hidden="1" xr:uid="{00000000-0005-0000-0000-000024AA0000}"/>
    <cellStyle name="Currency [0] 1944" xfId="33869" hidden="1" xr:uid="{00000000-0005-0000-0000-000025AA0000}"/>
    <cellStyle name="Currency [0] 1945" xfId="4493" hidden="1" xr:uid="{00000000-0005-0000-0000-000026AA0000}"/>
    <cellStyle name="Currency [0] 1945" xfId="33882" hidden="1" xr:uid="{00000000-0005-0000-0000-000027AA0000}"/>
    <cellStyle name="Currency [0] 1946" xfId="4494" hidden="1" xr:uid="{00000000-0005-0000-0000-000028AA0000}"/>
    <cellStyle name="Currency [0] 1946" xfId="33883" hidden="1" xr:uid="{00000000-0005-0000-0000-000029AA0000}"/>
    <cellStyle name="Currency [0] 1947" xfId="4438" hidden="1" xr:uid="{00000000-0005-0000-0000-00002AAA0000}"/>
    <cellStyle name="Currency [0] 1947" xfId="33827" hidden="1" xr:uid="{00000000-0005-0000-0000-00002BAA0000}"/>
    <cellStyle name="Currency [0] 1948" xfId="4445" hidden="1" xr:uid="{00000000-0005-0000-0000-00002CAA0000}"/>
    <cellStyle name="Currency [0] 1948" xfId="33834" hidden="1" xr:uid="{00000000-0005-0000-0000-00002DAA0000}"/>
    <cellStyle name="Currency [0] 1949" xfId="4477" hidden="1" xr:uid="{00000000-0005-0000-0000-00002EAA0000}"/>
    <cellStyle name="Currency [0] 1949" xfId="33866" hidden="1" xr:uid="{00000000-0005-0000-0000-00002FAA0000}"/>
    <cellStyle name="Currency [0] 195" xfId="2632" hidden="1" xr:uid="{00000000-0005-0000-0000-000030AA0000}"/>
    <cellStyle name="Currency [0] 195" xfId="32021" hidden="1" xr:uid="{00000000-0005-0000-0000-000031AA0000}"/>
    <cellStyle name="Currency [0] 1950" xfId="4461" hidden="1" xr:uid="{00000000-0005-0000-0000-000032AA0000}"/>
    <cellStyle name="Currency [0] 1950" xfId="33850" hidden="1" xr:uid="{00000000-0005-0000-0000-000033AA0000}"/>
    <cellStyle name="Currency [0] 1951" xfId="4427" hidden="1" xr:uid="{00000000-0005-0000-0000-000034AA0000}"/>
    <cellStyle name="Currency [0] 1951" xfId="33816" hidden="1" xr:uid="{00000000-0005-0000-0000-000035AA0000}"/>
    <cellStyle name="Currency [0] 1952" xfId="4500" hidden="1" xr:uid="{00000000-0005-0000-0000-000036AA0000}"/>
    <cellStyle name="Currency [0] 1952" xfId="33889" hidden="1" xr:uid="{00000000-0005-0000-0000-000037AA0000}"/>
    <cellStyle name="Currency [0] 1953" xfId="4478" hidden="1" xr:uid="{00000000-0005-0000-0000-000038AA0000}"/>
    <cellStyle name="Currency [0] 1953" xfId="33867" hidden="1" xr:uid="{00000000-0005-0000-0000-000039AA0000}"/>
    <cellStyle name="Currency [0] 1954" xfId="4485" hidden="1" xr:uid="{00000000-0005-0000-0000-00003AAA0000}"/>
    <cellStyle name="Currency [0] 1954" xfId="33874" hidden="1" xr:uid="{00000000-0005-0000-0000-00003BAA0000}"/>
    <cellStyle name="Currency [0] 1955" xfId="4504" hidden="1" xr:uid="{00000000-0005-0000-0000-00003CAA0000}"/>
    <cellStyle name="Currency [0] 1955" xfId="33893" hidden="1" xr:uid="{00000000-0005-0000-0000-00003DAA0000}"/>
    <cellStyle name="Currency [0] 1956" xfId="4505" hidden="1" xr:uid="{00000000-0005-0000-0000-00003EAA0000}"/>
    <cellStyle name="Currency [0] 1956" xfId="33894" hidden="1" xr:uid="{00000000-0005-0000-0000-00003FAA0000}"/>
    <cellStyle name="Currency [0] 1957" xfId="4476" hidden="1" xr:uid="{00000000-0005-0000-0000-000040AA0000}"/>
    <cellStyle name="Currency [0] 1957" xfId="33865" hidden="1" xr:uid="{00000000-0005-0000-0000-000041AA0000}"/>
    <cellStyle name="Currency [0] 1958" xfId="4475" hidden="1" xr:uid="{00000000-0005-0000-0000-000042AA0000}"/>
    <cellStyle name="Currency [0] 1958" xfId="33864" hidden="1" xr:uid="{00000000-0005-0000-0000-000043AA0000}"/>
    <cellStyle name="Currency [0] 1959" xfId="4470" hidden="1" xr:uid="{00000000-0005-0000-0000-000044AA0000}"/>
    <cellStyle name="Currency [0] 1959" xfId="33859" hidden="1" xr:uid="{00000000-0005-0000-0000-000045AA0000}"/>
    <cellStyle name="Currency [0] 196" xfId="2576" hidden="1" xr:uid="{00000000-0005-0000-0000-000046AA0000}"/>
    <cellStyle name="Currency [0] 196" xfId="31965" hidden="1" xr:uid="{00000000-0005-0000-0000-000047AA0000}"/>
    <cellStyle name="Currency [0] 1960" xfId="4468" hidden="1" xr:uid="{00000000-0005-0000-0000-000048AA0000}"/>
    <cellStyle name="Currency [0] 1960" xfId="33857" hidden="1" xr:uid="{00000000-0005-0000-0000-000049AA0000}"/>
    <cellStyle name="Currency [0] 1961" xfId="4469" hidden="1" xr:uid="{00000000-0005-0000-0000-00004AAA0000}"/>
    <cellStyle name="Currency [0] 1961" xfId="33858" hidden="1" xr:uid="{00000000-0005-0000-0000-00004BAA0000}"/>
    <cellStyle name="Currency [0] 1962" xfId="4510" hidden="1" xr:uid="{00000000-0005-0000-0000-00004CAA0000}"/>
    <cellStyle name="Currency [0] 1962" xfId="33899" hidden="1" xr:uid="{00000000-0005-0000-0000-00004DAA0000}"/>
    <cellStyle name="Currency [0] 1963" xfId="4416" hidden="1" xr:uid="{00000000-0005-0000-0000-00004EAA0000}"/>
    <cellStyle name="Currency [0] 1963" xfId="33805" hidden="1" xr:uid="{00000000-0005-0000-0000-00004FAA0000}"/>
    <cellStyle name="Currency [0] 1964" xfId="4497" hidden="1" xr:uid="{00000000-0005-0000-0000-000050AA0000}"/>
    <cellStyle name="Currency [0] 1964" xfId="33886" hidden="1" xr:uid="{00000000-0005-0000-0000-000051AA0000}"/>
    <cellStyle name="Currency [0] 1965" xfId="4514" hidden="1" xr:uid="{00000000-0005-0000-0000-000052AA0000}"/>
    <cellStyle name="Currency [0] 1965" xfId="33903" hidden="1" xr:uid="{00000000-0005-0000-0000-000053AA0000}"/>
    <cellStyle name="Currency [0] 1966" xfId="4515" hidden="1" xr:uid="{00000000-0005-0000-0000-000054AA0000}"/>
    <cellStyle name="Currency [0] 1966" xfId="33904" hidden="1" xr:uid="{00000000-0005-0000-0000-000055AA0000}"/>
    <cellStyle name="Currency [0] 1967" xfId="4444" hidden="1" xr:uid="{00000000-0005-0000-0000-000056AA0000}"/>
    <cellStyle name="Currency [0] 1967" xfId="33833" hidden="1" xr:uid="{00000000-0005-0000-0000-000057AA0000}"/>
    <cellStyle name="Currency [0] 1968" xfId="4483" hidden="1" xr:uid="{00000000-0005-0000-0000-000058AA0000}"/>
    <cellStyle name="Currency [0] 1968" xfId="33872" hidden="1" xr:uid="{00000000-0005-0000-0000-000059AA0000}"/>
    <cellStyle name="Currency [0] 1969" xfId="4462" hidden="1" xr:uid="{00000000-0005-0000-0000-00005AAA0000}"/>
    <cellStyle name="Currency [0] 1969" xfId="33851" hidden="1" xr:uid="{00000000-0005-0000-0000-00005BAA0000}"/>
    <cellStyle name="Currency [0] 197" xfId="2626" hidden="1" xr:uid="{00000000-0005-0000-0000-00005CAA0000}"/>
    <cellStyle name="Currency [0] 197" xfId="32015" hidden="1" xr:uid="{00000000-0005-0000-0000-00005DAA0000}"/>
    <cellStyle name="Currency [0] 1970" xfId="4479" hidden="1" xr:uid="{00000000-0005-0000-0000-00005EAA0000}"/>
    <cellStyle name="Currency [0] 1970" xfId="33868" hidden="1" xr:uid="{00000000-0005-0000-0000-00005FAA0000}"/>
    <cellStyle name="Currency [0] 1971" xfId="4481" hidden="1" xr:uid="{00000000-0005-0000-0000-000060AA0000}"/>
    <cellStyle name="Currency [0] 1971" xfId="33870" hidden="1" xr:uid="{00000000-0005-0000-0000-000061AA0000}"/>
    <cellStyle name="Currency [0] 1972" xfId="4520" hidden="1" xr:uid="{00000000-0005-0000-0000-000062AA0000}"/>
    <cellStyle name="Currency [0] 1972" xfId="33908" hidden="1" xr:uid="{00000000-0005-0000-0000-000063AA0000}"/>
    <cellStyle name="Currency [0] 1973" xfId="4414" hidden="1" xr:uid="{00000000-0005-0000-0000-000064AA0000}"/>
    <cellStyle name="Currency [0] 1973" xfId="33803" hidden="1" xr:uid="{00000000-0005-0000-0000-000065AA0000}"/>
    <cellStyle name="Currency [0] 1974" xfId="4508" hidden="1" xr:uid="{00000000-0005-0000-0000-000066AA0000}"/>
    <cellStyle name="Currency [0] 1974" xfId="33897" hidden="1" xr:uid="{00000000-0005-0000-0000-000067AA0000}"/>
    <cellStyle name="Currency [0] 1975" xfId="4524" hidden="1" xr:uid="{00000000-0005-0000-0000-000068AA0000}"/>
    <cellStyle name="Currency [0] 1975" xfId="33912" hidden="1" xr:uid="{00000000-0005-0000-0000-000069AA0000}"/>
    <cellStyle name="Currency [0] 1976" xfId="4525" hidden="1" xr:uid="{00000000-0005-0000-0000-00006AAA0000}"/>
    <cellStyle name="Currency [0] 1976" xfId="33913" hidden="1" xr:uid="{00000000-0005-0000-0000-00006BAA0000}"/>
    <cellStyle name="Currency [0] 1977" xfId="4440" hidden="1" xr:uid="{00000000-0005-0000-0000-00006CAA0000}"/>
    <cellStyle name="Currency [0] 1977" xfId="33829" hidden="1" xr:uid="{00000000-0005-0000-0000-00006DAA0000}"/>
    <cellStyle name="Currency [0] 1978" xfId="4495" hidden="1" xr:uid="{00000000-0005-0000-0000-00006EAA0000}"/>
    <cellStyle name="Currency [0] 1978" xfId="33884" hidden="1" xr:uid="{00000000-0005-0000-0000-00006FAA0000}"/>
    <cellStyle name="Currency [0] 1979" xfId="4474" hidden="1" xr:uid="{00000000-0005-0000-0000-000070AA0000}"/>
    <cellStyle name="Currency [0] 1979" xfId="33863" hidden="1" xr:uid="{00000000-0005-0000-0000-000071AA0000}"/>
    <cellStyle name="Currency [0] 198" xfId="2636" hidden="1" xr:uid="{00000000-0005-0000-0000-000072AA0000}"/>
    <cellStyle name="Currency [0] 198" xfId="32025" hidden="1" xr:uid="{00000000-0005-0000-0000-000073AA0000}"/>
    <cellStyle name="Currency [0] 1980" xfId="4486" hidden="1" xr:uid="{00000000-0005-0000-0000-000074AA0000}"/>
    <cellStyle name="Currency [0] 1980" xfId="33875" hidden="1" xr:uid="{00000000-0005-0000-0000-000075AA0000}"/>
    <cellStyle name="Currency [0] 1981" xfId="4484" hidden="1" xr:uid="{00000000-0005-0000-0000-000076AA0000}"/>
    <cellStyle name="Currency [0] 1981" xfId="33873" hidden="1" xr:uid="{00000000-0005-0000-0000-000077AA0000}"/>
    <cellStyle name="Currency [0] 1982" xfId="4528" hidden="1" xr:uid="{00000000-0005-0000-0000-000078AA0000}"/>
    <cellStyle name="Currency [0] 1982" xfId="33916" hidden="1" xr:uid="{00000000-0005-0000-0000-000079AA0000}"/>
    <cellStyle name="Currency [0] 1983" xfId="4460" hidden="1" xr:uid="{00000000-0005-0000-0000-00007AAA0000}"/>
    <cellStyle name="Currency [0] 1983" xfId="33849" hidden="1" xr:uid="{00000000-0005-0000-0000-00007BAA0000}"/>
    <cellStyle name="Currency [0] 1984" xfId="4517" hidden="1" xr:uid="{00000000-0005-0000-0000-00007CAA0000}"/>
    <cellStyle name="Currency [0] 1984" xfId="33906" hidden="1" xr:uid="{00000000-0005-0000-0000-00007DAA0000}"/>
    <cellStyle name="Currency [0] 1985" xfId="4534" hidden="1" xr:uid="{00000000-0005-0000-0000-00007EAA0000}"/>
    <cellStyle name="Currency [0] 1985" xfId="33922" hidden="1" xr:uid="{00000000-0005-0000-0000-00007FAA0000}"/>
    <cellStyle name="Currency [0] 1986" xfId="4535" hidden="1" xr:uid="{00000000-0005-0000-0000-000080AA0000}"/>
    <cellStyle name="Currency [0] 1986" xfId="33923" hidden="1" xr:uid="{00000000-0005-0000-0000-000081AA0000}"/>
    <cellStyle name="Currency [0] 1987" xfId="4487" hidden="1" xr:uid="{00000000-0005-0000-0000-000082AA0000}"/>
    <cellStyle name="Currency [0] 1987" xfId="33876" hidden="1" xr:uid="{00000000-0005-0000-0000-000083AA0000}"/>
    <cellStyle name="Currency [0] 1988" xfId="4506" hidden="1" xr:uid="{00000000-0005-0000-0000-000084AA0000}"/>
    <cellStyle name="Currency [0] 1988" xfId="33895" hidden="1" xr:uid="{00000000-0005-0000-0000-000085AA0000}"/>
    <cellStyle name="Currency [0] 1989" xfId="4421" hidden="1" xr:uid="{00000000-0005-0000-0000-000086AA0000}"/>
    <cellStyle name="Currency [0] 1989" xfId="33810" hidden="1" xr:uid="{00000000-0005-0000-0000-000087AA0000}"/>
    <cellStyle name="Currency [0] 199" xfId="2637" hidden="1" xr:uid="{00000000-0005-0000-0000-000088AA0000}"/>
    <cellStyle name="Currency [0] 199" xfId="32026" hidden="1" xr:uid="{00000000-0005-0000-0000-000089AA0000}"/>
    <cellStyle name="Currency [0] 1990" xfId="4498" hidden="1" xr:uid="{00000000-0005-0000-0000-00008AAA0000}"/>
    <cellStyle name="Currency [0] 1990" xfId="33887" hidden="1" xr:uid="{00000000-0005-0000-0000-00008BAA0000}"/>
    <cellStyle name="Currency [0] 1991" xfId="4496" hidden="1" xr:uid="{00000000-0005-0000-0000-00008CAA0000}"/>
    <cellStyle name="Currency [0] 1991" xfId="33885" hidden="1" xr:uid="{00000000-0005-0000-0000-00008DAA0000}"/>
    <cellStyle name="Currency [0] 1992" xfId="4538" hidden="1" xr:uid="{00000000-0005-0000-0000-00008EAA0000}"/>
    <cellStyle name="Currency [0] 1992" xfId="33926" hidden="1" xr:uid="{00000000-0005-0000-0000-00008FAA0000}"/>
    <cellStyle name="Currency [0] 1993" xfId="4437" hidden="1" xr:uid="{00000000-0005-0000-0000-000090AA0000}"/>
    <cellStyle name="Currency [0] 1993" xfId="33826" hidden="1" xr:uid="{00000000-0005-0000-0000-000091AA0000}"/>
    <cellStyle name="Currency [0] 1994" xfId="4526" hidden="1" xr:uid="{00000000-0005-0000-0000-000092AA0000}"/>
    <cellStyle name="Currency [0] 1994" xfId="33914" hidden="1" xr:uid="{00000000-0005-0000-0000-000093AA0000}"/>
    <cellStyle name="Currency [0] 1995" xfId="4541" hidden="1" xr:uid="{00000000-0005-0000-0000-000094AA0000}"/>
    <cellStyle name="Currency [0] 1995" xfId="33929" hidden="1" xr:uid="{00000000-0005-0000-0000-000095AA0000}"/>
    <cellStyle name="Currency [0] 1996" xfId="4542" hidden="1" xr:uid="{00000000-0005-0000-0000-000096AA0000}"/>
    <cellStyle name="Currency [0] 1996" xfId="33930" hidden="1" xr:uid="{00000000-0005-0000-0000-000097AA0000}"/>
    <cellStyle name="Currency [0] 1997" xfId="4499" hidden="1" xr:uid="{00000000-0005-0000-0000-000098AA0000}"/>
    <cellStyle name="Currency [0] 1997" xfId="33888" hidden="1" xr:uid="{00000000-0005-0000-0000-000099AA0000}"/>
    <cellStyle name="Currency [0] 1998" xfId="4516" hidden="1" xr:uid="{00000000-0005-0000-0000-00009AAA0000}"/>
    <cellStyle name="Currency [0] 1998" xfId="33905" hidden="1" xr:uid="{00000000-0005-0000-0000-00009BAA0000}"/>
    <cellStyle name="Currency [0] 1999" xfId="4490" hidden="1" xr:uid="{00000000-0005-0000-0000-00009CAA0000}"/>
    <cellStyle name="Currency [0] 1999" xfId="33879" hidden="1" xr:uid="{00000000-0005-0000-0000-00009DAA0000}"/>
    <cellStyle name="Currency [0] 2" xfId="1303" hidden="1" xr:uid="{00000000-0005-0000-0000-0000ABAA0000}"/>
    <cellStyle name="Currency [0] 2" xfId="1794" hidden="1" xr:uid="{00000000-0005-0000-0000-0000B2AA0000}"/>
    <cellStyle name="Currency [0] 2" xfId="458" hidden="1" xr:uid="{00000000-0005-0000-0000-0000A2AA0000}"/>
    <cellStyle name="Currency [0] 2" xfId="623" hidden="1" xr:uid="{00000000-0005-0000-0000-0000A3AA0000}"/>
    <cellStyle name="Currency [0] 2" xfId="617" hidden="1" xr:uid="{00000000-0005-0000-0000-0000A4AA0000}"/>
    <cellStyle name="Currency [0] 2" xfId="453" hidden="1" xr:uid="{00000000-0005-0000-0000-0000A5AA0000}"/>
    <cellStyle name="Currency [0] 2" xfId="796" hidden="1" xr:uid="{00000000-0005-0000-0000-0000A6AA0000}"/>
    <cellStyle name="Currency [0] 2" xfId="961" hidden="1" xr:uid="{00000000-0005-0000-0000-0000A7AA0000}"/>
    <cellStyle name="Currency [0] 2" xfId="269" hidden="1" xr:uid="{00000000-0005-0000-0000-0000A0AA0000}"/>
    <cellStyle name="Currency [0] 2" xfId="105" hidden="1" xr:uid="{00000000-0005-0000-0000-0000A1AA0000}"/>
    <cellStyle name="Currency [0] 2" xfId="275" hidden="1" xr:uid="{00000000-0005-0000-0000-00009FAA0000}"/>
    <cellStyle name="Currency [0] 2" xfId="2120" hidden="1" xr:uid="{00000000-0005-0000-0000-0000B9AA0000}"/>
    <cellStyle name="Currency [0] 2" xfId="2390" hidden="1" xr:uid="{00000000-0005-0000-0000-0000BAAA0000}"/>
    <cellStyle name="Currency [0] 2" xfId="2289" hidden="1" xr:uid="{00000000-0005-0000-0000-0000B7AA0000}"/>
    <cellStyle name="Currency [0] 2" xfId="2284" hidden="1" xr:uid="{00000000-0005-0000-0000-0000B8AA0000}"/>
    <cellStyle name="Currency [0] 2" xfId="61427" hidden="1" xr:uid="{00000000-0005-0000-0000-0000BFAA0000}"/>
    <cellStyle name="Currency [0] 2" xfId="61345" hidden="1" xr:uid="{00000000-0005-0000-0000-0000BEAA0000}"/>
    <cellStyle name="Currency [0] 2" xfId="110" hidden="1" xr:uid="{00000000-0005-0000-0000-00009EAA0000}"/>
    <cellStyle name="Currency [0] 2" xfId="61179" hidden="1" xr:uid="{00000000-0005-0000-0000-0000BCAA0000}"/>
    <cellStyle name="Currency [0] 2" xfId="61261" hidden="1" xr:uid="{00000000-0005-0000-0000-0000BDAA0000}"/>
    <cellStyle name="Currency [0] 2" xfId="61836" hidden="1" xr:uid="{00000000-0005-0000-0000-0000C4AA0000}"/>
    <cellStyle name="Currency [0] 2" xfId="61754" hidden="1" xr:uid="{00000000-0005-0000-0000-0000C3AA0000}"/>
    <cellStyle name="Currency [0] 2" xfId="61510" hidden="1" xr:uid="{00000000-0005-0000-0000-0000C0AA0000}"/>
    <cellStyle name="Currency [0] 2" xfId="61592" hidden="1" xr:uid="{00000000-0005-0000-0000-0000C1AA0000}"/>
    <cellStyle name="Currency [0] 2" xfId="955" hidden="1" xr:uid="{00000000-0005-0000-0000-0000A8AA0000}"/>
    <cellStyle name="Currency [0] 2" xfId="62084" hidden="1" xr:uid="{00000000-0005-0000-0000-0000C7AA0000}"/>
    <cellStyle name="Currency [0] 2" xfId="62166" hidden="1" xr:uid="{00000000-0005-0000-0000-0000C8AA0000}"/>
    <cellStyle name="Currency [0] 2" xfId="61918" hidden="1" xr:uid="{00000000-0005-0000-0000-0000C5AA0000}"/>
    <cellStyle name="Currency [0] 2" xfId="62002" hidden="1" xr:uid="{00000000-0005-0000-0000-0000C6AA0000}"/>
    <cellStyle name="Currency [0] 2" xfId="1133" hidden="1" xr:uid="{00000000-0005-0000-0000-0000ADAA0000}"/>
    <cellStyle name="Currency [0] 2" xfId="1297" hidden="1" xr:uid="{00000000-0005-0000-0000-0000ACAA0000}"/>
    <cellStyle name="Currency [0] 2" xfId="791" hidden="1" xr:uid="{00000000-0005-0000-0000-0000A9AA0000}"/>
    <cellStyle name="Currency [0] 2" xfId="1138" hidden="1" xr:uid="{00000000-0005-0000-0000-0000AAAA0000}"/>
    <cellStyle name="Currency [0] 2" xfId="62977" hidden="1" xr:uid="{00000000-0005-0000-0000-0000D2AA0000}"/>
    <cellStyle name="Currency [0] 2" xfId="1625" hidden="1" xr:uid="{00000000-0005-0000-0000-0000B0AA0000}"/>
    <cellStyle name="Currency [0] 2" xfId="1461" hidden="1" xr:uid="{00000000-0005-0000-0000-0000B1AA0000}"/>
    <cellStyle name="Currency [0] 2" xfId="1466" hidden="1" xr:uid="{00000000-0005-0000-0000-0000AEAA0000}"/>
    <cellStyle name="Currency [0] 2" xfId="1631" hidden="1" xr:uid="{00000000-0005-0000-0000-0000AFAA0000}"/>
    <cellStyle name="Currency [0] 2" xfId="2125" hidden="1" xr:uid="{00000000-0005-0000-0000-0000B6AA0000}"/>
    <cellStyle name="Currency [0] 2" xfId="1789" hidden="1" xr:uid="{00000000-0005-0000-0000-0000B5AA0000}"/>
    <cellStyle name="Currency [0] 2" xfId="63059" hidden="1" xr:uid="{00000000-0005-0000-0000-0000D3AA0000}"/>
    <cellStyle name="Currency [0] 2" xfId="1959" hidden="1" xr:uid="{00000000-0005-0000-0000-0000B3AA0000}"/>
    <cellStyle name="Currency [0] 2" xfId="1953" hidden="1" xr:uid="{00000000-0005-0000-0000-0000B4AA0000}"/>
    <cellStyle name="Currency [0] 2" xfId="31780" hidden="1" xr:uid="{00000000-0005-0000-0000-0000BBAA0000}"/>
    <cellStyle name="Currency [0] 2" xfId="61169" hidden="1" xr:uid="{00000000-0005-0000-0000-0000CCAA0000}"/>
    <cellStyle name="Currency [0] 2" xfId="62567" hidden="1" xr:uid="{00000000-0005-0000-0000-0000CDAA0000}"/>
    <cellStyle name="Currency [0] 2" xfId="62651" hidden="1" xr:uid="{00000000-0005-0000-0000-0000CEAA0000}"/>
    <cellStyle name="Currency [0] 2" xfId="62733" hidden="1" xr:uid="{00000000-0005-0000-0000-0000CFAA0000}"/>
    <cellStyle name="Currency [0] 2" xfId="62815" hidden="1" xr:uid="{00000000-0005-0000-0000-0000D0AA0000}"/>
    <cellStyle name="Currency [0] 2" xfId="62897" hidden="1" xr:uid="{00000000-0005-0000-0000-0000D1AA0000}"/>
    <cellStyle name="Currency [0] 2" xfId="62328" hidden="1" xr:uid="{00000000-0005-0000-0000-0000CAAA0000}"/>
    <cellStyle name="Currency [0] 2" xfId="62410" hidden="1" xr:uid="{00000000-0005-0000-0000-0000CBAA0000}"/>
    <cellStyle name="Currency [0] 2" xfId="62248" hidden="1" xr:uid="{00000000-0005-0000-0000-0000C9AA0000}"/>
    <cellStyle name="Currency [0] 2" xfId="61672" hidden="1" xr:uid="{00000000-0005-0000-0000-0000C2AA0000}"/>
    <cellStyle name="Currency [0] 20" xfId="1339" hidden="1" xr:uid="{00000000-0005-0000-0000-0000E1AA0000}"/>
    <cellStyle name="Currency [0] 20" xfId="1830" hidden="1" xr:uid="{00000000-0005-0000-0000-0000E8AA0000}"/>
    <cellStyle name="Currency [0] 20" xfId="494" hidden="1" xr:uid="{00000000-0005-0000-0000-0000D8AA0000}"/>
    <cellStyle name="Currency [0] 20" xfId="659" hidden="1" xr:uid="{00000000-0005-0000-0000-0000D9AA0000}"/>
    <cellStyle name="Currency [0] 20" xfId="581" hidden="1" xr:uid="{00000000-0005-0000-0000-0000DAAA0000}"/>
    <cellStyle name="Currency [0] 20" xfId="417" hidden="1" xr:uid="{00000000-0005-0000-0000-0000DBAA0000}"/>
    <cellStyle name="Currency [0] 20" xfId="832" hidden="1" xr:uid="{00000000-0005-0000-0000-0000DCAA0000}"/>
    <cellStyle name="Currency [0] 20" xfId="997" hidden="1" xr:uid="{00000000-0005-0000-0000-0000DDAA0000}"/>
    <cellStyle name="Currency [0] 20" xfId="233" hidden="1" xr:uid="{00000000-0005-0000-0000-0000D6AA0000}"/>
    <cellStyle name="Currency [0] 20" xfId="69" hidden="1" xr:uid="{00000000-0005-0000-0000-0000D7AA0000}"/>
    <cellStyle name="Currency [0] 20" xfId="311" hidden="1" xr:uid="{00000000-0005-0000-0000-0000D5AA0000}"/>
    <cellStyle name="Currency [0] 20" xfId="2084" hidden="1" xr:uid="{00000000-0005-0000-0000-0000EFAA0000}"/>
    <cellStyle name="Currency [0] 20" xfId="2435" hidden="1" xr:uid="{00000000-0005-0000-0000-0000F0AA0000}"/>
    <cellStyle name="Currency [0] 20" xfId="2325" hidden="1" xr:uid="{00000000-0005-0000-0000-0000EDAA0000}"/>
    <cellStyle name="Currency [0] 20" xfId="2248" hidden="1" xr:uid="{00000000-0005-0000-0000-0000EEAA0000}"/>
    <cellStyle name="Currency [0] 20" xfId="61463" hidden="1" xr:uid="{00000000-0005-0000-0000-0000F5AA0000}"/>
    <cellStyle name="Currency [0] 20" xfId="61381" hidden="1" xr:uid="{00000000-0005-0000-0000-0000F4AA0000}"/>
    <cellStyle name="Currency [0] 20" xfId="146" hidden="1" xr:uid="{00000000-0005-0000-0000-0000D4AA0000}"/>
    <cellStyle name="Currency [0] 20" xfId="61215" hidden="1" xr:uid="{00000000-0005-0000-0000-0000F2AA0000}"/>
    <cellStyle name="Currency [0] 20" xfId="61297" hidden="1" xr:uid="{00000000-0005-0000-0000-0000F3AA0000}"/>
    <cellStyle name="Currency [0] 20" xfId="61872" hidden="1" xr:uid="{00000000-0005-0000-0000-0000FAAA0000}"/>
    <cellStyle name="Currency [0] 20" xfId="61790" hidden="1" xr:uid="{00000000-0005-0000-0000-0000F9AA0000}"/>
    <cellStyle name="Currency [0] 20" xfId="61546" hidden="1" xr:uid="{00000000-0005-0000-0000-0000F6AA0000}"/>
    <cellStyle name="Currency [0] 20" xfId="61628" hidden="1" xr:uid="{00000000-0005-0000-0000-0000F7AA0000}"/>
    <cellStyle name="Currency [0] 20" xfId="919" hidden="1" xr:uid="{00000000-0005-0000-0000-0000DEAA0000}"/>
    <cellStyle name="Currency [0] 20" xfId="62120" hidden="1" xr:uid="{00000000-0005-0000-0000-0000FDAA0000}"/>
    <cellStyle name="Currency [0] 20" xfId="62202" hidden="1" xr:uid="{00000000-0005-0000-0000-0000FEAA0000}"/>
    <cellStyle name="Currency [0] 20" xfId="61954" hidden="1" xr:uid="{00000000-0005-0000-0000-0000FBAA0000}"/>
    <cellStyle name="Currency [0] 20" xfId="62038" hidden="1" xr:uid="{00000000-0005-0000-0000-0000FCAA0000}"/>
    <cellStyle name="Currency [0] 20" xfId="1097" hidden="1" xr:uid="{00000000-0005-0000-0000-0000E3AA0000}"/>
    <cellStyle name="Currency [0] 20" xfId="1261" hidden="1" xr:uid="{00000000-0005-0000-0000-0000E2AA0000}"/>
    <cellStyle name="Currency [0] 20" xfId="755" hidden="1" xr:uid="{00000000-0005-0000-0000-0000DFAA0000}"/>
    <cellStyle name="Currency [0] 20" xfId="1174" hidden="1" xr:uid="{00000000-0005-0000-0000-0000E0AA0000}"/>
    <cellStyle name="Currency [0] 20" xfId="63013" hidden="1" xr:uid="{00000000-0005-0000-0000-000008AB0000}"/>
    <cellStyle name="Currency [0] 20" xfId="1589" hidden="1" xr:uid="{00000000-0005-0000-0000-0000E6AA0000}"/>
    <cellStyle name="Currency [0] 20" xfId="1425" hidden="1" xr:uid="{00000000-0005-0000-0000-0000E7AA0000}"/>
    <cellStyle name="Currency [0] 20" xfId="1502" hidden="1" xr:uid="{00000000-0005-0000-0000-0000E4AA0000}"/>
    <cellStyle name="Currency [0] 20" xfId="1667" hidden="1" xr:uid="{00000000-0005-0000-0000-0000E5AA0000}"/>
    <cellStyle name="Currency [0] 20" xfId="2161" hidden="1" xr:uid="{00000000-0005-0000-0000-0000ECAA0000}"/>
    <cellStyle name="Currency [0] 20" xfId="1753" hidden="1" xr:uid="{00000000-0005-0000-0000-0000EBAA0000}"/>
    <cellStyle name="Currency [0] 20" xfId="63095" hidden="1" xr:uid="{00000000-0005-0000-0000-000009AB0000}"/>
    <cellStyle name="Currency [0] 20" xfId="1995" hidden="1" xr:uid="{00000000-0005-0000-0000-0000E9AA0000}"/>
    <cellStyle name="Currency [0] 20" xfId="1917" hidden="1" xr:uid="{00000000-0005-0000-0000-0000EAAA0000}"/>
    <cellStyle name="Currency [0] 20" xfId="31824" hidden="1" xr:uid="{00000000-0005-0000-0000-0000F1AA0000}"/>
    <cellStyle name="Currency [0] 20" xfId="62521" hidden="1" xr:uid="{00000000-0005-0000-0000-000002AB0000}"/>
    <cellStyle name="Currency [0] 20" xfId="62603" hidden="1" xr:uid="{00000000-0005-0000-0000-000003AB0000}"/>
    <cellStyle name="Currency [0] 20" xfId="62687" hidden="1" xr:uid="{00000000-0005-0000-0000-000004AB0000}"/>
    <cellStyle name="Currency [0] 20" xfId="62769" hidden="1" xr:uid="{00000000-0005-0000-0000-000005AB0000}"/>
    <cellStyle name="Currency [0] 20" xfId="62851" hidden="1" xr:uid="{00000000-0005-0000-0000-000006AB0000}"/>
    <cellStyle name="Currency [0] 20" xfId="62933" hidden="1" xr:uid="{00000000-0005-0000-0000-000007AB0000}"/>
    <cellStyle name="Currency [0] 20" xfId="62364" hidden="1" xr:uid="{00000000-0005-0000-0000-000000AB0000}"/>
    <cellStyle name="Currency [0] 20" xfId="62446" hidden="1" xr:uid="{00000000-0005-0000-0000-000001AB0000}"/>
    <cellStyle name="Currency [0] 20" xfId="62284" hidden="1" xr:uid="{00000000-0005-0000-0000-0000FFAA0000}"/>
    <cellStyle name="Currency [0] 20" xfId="61708" hidden="1" xr:uid="{00000000-0005-0000-0000-0000F8AA0000}"/>
    <cellStyle name="Currency [0] 200" xfId="2602" hidden="1" xr:uid="{00000000-0005-0000-0000-00000AAB0000}"/>
    <cellStyle name="Currency [0] 200" xfId="31991" hidden="1" xr:uid="{00000000-0005-0000-0000-00000BAB0000}"/>
    <cellStyle name="Currency [0] 2000" xfId="4509" hidden="1" xr:uid="{00000000-0005-0000-0000-00000CAB0000}"/>
    <cellStyle name="Currency [0] 2000" xfId="33898" hidden="1" xr:uid="{00000000-0005-0000-0000-00000DAB0000}"/>
    <cellStyle name="Currency [0] 2001" xfId="4507" hidden="1" xr:uid="{00000000-0005-0000-0000-00000EAB0000}"/>
    <cellStyle name="Currency [0] 2001" xfId="33896" hidden="1" xr:uid="{00000000-0005-0000-0000-00000FAB0000}"/>
    <cellStyle name="Currency [0] 2002" xfId="4546" hidden="1" xr:uid="{00000000-0005-0000-0000-000010AB0000}"/>
    <cellStyle name="Currency [0] 2002" xfId="33934" hidden="1" xr:uid="{00000000-0005-0000-0000-000011AB0000}"/>
    <cellStyle name="Currency [0] 2003" xfId="4439" hidden="1" xr:uid="{00000000-0005-0000-0000-000012AB0000}"/>
    <cellStyle name="Currency [0] 2003" xfId="33828" hidden="1" xr:uid="{00000000-0005-0000-0000-000013AB0000}"/>
    <cellStyle name="Currency [0] 2004" xfId="4536" hidden="1" xr:uid="{00000000-0005-0000-0000-000014AB0000}"/>
    <cellStyle name="Currency [0] 2004" xfId="33924" hidden="1" xr:uid="{00000000-0005-0000-0000-000015AB0000}"/>
    <cellStyle name="Currency [0] 2005" xfId="4550" hidden="1" xr:uid="{00000000-0005-0000-0000-000016AB0000}"/>
    <cellStyle name="Currency [0] 2005" xfId="33938" hidden="1" xr:uid="{00000000-0005-0000-0000-000017AB0000}"/>
    <cellStyle name="Currency [0] 2006" xfId="4552" hidden="1" xr:uid="{00000000-0005-0000-0000-000018AB0000}"/>
    <cellStyle name="Currency [0] 2006" xfId="33940" hidden="1" xr:uid="{00000000-0005-0000-0000-000019AB0000}"/>
    <cellStyle name="Currency [0] 2007" xfId="4471" hidden="1" xr:uid="{00000000-0005-0000-0000-00001AAB0000}"/>
    <cellStyle name="Currency [0] 2007" xfId="33860" hidden="1" xr:uid="{00000000-0005-0000-0000-00001BAB0000}"/>
    <cellStyle name="Currency [0] 2008" xfId="4492" hidden="1" xr:uid="{00000000-0005-0000-0000-00001CAB0000}"/>
    <cellStyle name="Currency [0] 2008" xfId="33881" hidden="1" xr:uid="{00000000-0005-0000-0000-00001DAB0000}"/>
    <cellStyle name="Currency [0] 2009" xfId="4540" hidden="1" xr:uid="{00000000-0005-0000-0000-00001EAB0000}"/>
    <cellStyle name="Currency [0] 2009" xfId="33928" hidden="1" xr:uid="{00000000-0005-0000-0000-00001FAB0000}"/>
    <cellStyle name="Currency [0] 201" xfId="2617" hidden="1" xr:uid="{00000000-0005-0000-0000-000020AB0000}"/>
    <cellStyle name="Currency [0] 201" xfId="32006" hidden="1" xr:uid="{00000000-0005-0000-0000-000021AB0000}"/>
    <cellStyle name="Currency [0] 2010" xfId="4531" hidden="1" xr:uid="{00000000-0005-0000-0000-000022AB0000}"/>
    <cellStyle name="Currency [0] 2010" xfId="33919" hidden="1" xr:uid="{00000000-0005-0000-0000-000023AB0000}"/>
    <cellStyle name="Currency [0] 2011" xfId="4543" hidden="1" xr:uid="{00000000-0005-0000-0000-000024AB0000}"/>
    <cellStyle name="Currency [0] 2011" xfId="33931" hidden="1" xr:uid="{00000000-0005-0000-0000-000025AB0000}"/>
    <cellStyle name="Currency [0] 2012" xfId="4554" hidden="1" xr:uid="{00000000-0005-0000-0000-000026AB0000}"/>
    <cellStyle name="Currency [0] 2012" xfId="33942" hidden="1" xr:uid="{00000000-0005-0000-0000-000027AB0000}"/>
    <cellStyle name="Currency [0] 2013" xfId="4455" hidden="1" xr:uid="{00000000-0005-0000-0000-000028AB0000}"/>
    <cellStyle name="Currency [0] 2013" xfId="33844" hidden="1" xr:uid="{00000000-0005-0000-0000-000029AB0000}"/>
    <cellStyle name="Currency [0] 2014" xfId="4489" hidden="1" xr:uid="{00000000-0005-0000-0000-00002AAB0000}"/>
    <cellStyle name="Currency [0] 2014" xfId="33878" hidden="1" xr:uid="{00000000-0005-0000-0000-00002BAB0000}"/>
    <cellStyle name="Currency [0] 2015" xfId="4558" hidden="1" xr:uid="{00000000-0005-0000-0000-00002CAB0000}"/>
    <cellStyle name="Currency [0] 2015" xfId="33946" hidden="1" xr:uid="{00000000-0005-0000-0000-00002DAB0000}"/>
    <cellStyle name="Currency [0] 2016" xfId="4560" hidden="1" xr:uid="{00000000-0005-0000-0000-00002EAB0000}"/>
    <cellStyle name="Currency [0] 2016" xfId="33948" hidden="1" xr:uid="{00000000-0005-0000-0000-00002FAB0000}"/>
    <cellStyle name="Currency [0] 2017" xfId="4523" hidden="1" xr:uid="{00000000-0005-0000-0000-000030AB0000}"/>
    <cellStyle name="Currency [0] 2017" xfId="33911" hidden="1" xr:uid="{00000000-0005-0000-0000-000031AB0000}"/>
    <cellStyle name="Currency [0] 2018" xfId="4532" hidden="1" xr:uid="{00000000-0005-0000-0000-000032AB0000}"/>
    <cellStyle name="Currency [0] 2018" xfId="33920" hidden="1" xr:uid="{00000000-0005-0000-0000-000033AB0000}"/>
    <cellStyle name="Currency [0] 2019" xfId="4555" hidden="1" xr:uid="{00000000-0005-0000-0000-000034AB0000}"/>
    <cellStyle name="Currency [0] 2019" xfId="33943" hidden="1" xr:uid="{00000000-0005-0000-0000-000035AB0000}"/>
    <cellStyle name="Currency [0] 202" xfId="2543" hidden="1" xr:uid="{00000000-0005-0000-0000-000036AB0000}"/>
    <cellStyle name="Currency [0] 202" xfId="31932" hidden="1" xr:uid="{00000000-0005-0000-0000-000037AB0000}"/>
    <cellStyle name="Currency [0] 2020" xfId="4533" hidden="1" xr:uid="{00000000-0005-0000-0000-000038AB0000}"/>
    <cellStyle name="Currency [0] 2020" xfId="33921" hidden="1" xr:uid="{00000000-0005-0000-0000-000039AB0000}"/>
    <cellStyle name="Currency [0] 2021" xfId="4561" hidden="1" xr:uid="{00000000-0005-0000-0000-00003AAB0000}"/>
    <cellStyle name="Currency [0] 2021" xfId="33949" hidden="1" xr:uid="{00000000-0005-0000-0000-00003BAB0000}"/>
    <cellStyle name="Currency [0] 2022" xfId="4563" hidden="1" xr:uid="{00000000-0005-0000-0000-00003CAB0000}"/>
    <cellStyle name="Currency [0] 2022" xfId="33951" hidden="1" xr:uid="{00000000-0005-0000-0000-00003DAB0000}"/>
    <cellStyle name="Currency [0] 2023" xfId="4556" hidden="1" xr:uid="{00000000-0005-0000-0000-00003EAB0000}"/>
    <cellStyle name="Currency [0] 2023" xfId="33944" hidden="1" xr:uid="{00000000-0005-0000-0000-00003FAB0000}"/>
    <cellStyle name="Currency [0] 2024" xfId="4513" hidden="1" xr:uid="{00000000-0005-0000-0000-000040AB0000}"/>
    <cellStyle name="Currency [0] 2024" xfId="33902" hidden="1" xr:uid="{00000000-0005-0000-0000-000041AB0000}"/>
    <cellStyle name="Currency [0] 2025" xfId="4566" hidden="1" xr:uid="{00000000-0005-0000-0000-000042AB0000}"/>
    <cellStyle name="Currency [0] 2025" xfId="33954" hidden="1" xr:uid="{00000000-0005-0000-0000-000043AB0000}"/>
    <cellStyle name="Currency [0] 2026" xfId="4568" hidden="1" xr:uid="{00000000-0005-0000-0000-000044AB0000}"/>
    <cellStyle name="Currency [0] 2026" xfId="33956" hidden="1" xr:uid="{00000000-0005-0000-0000-000045AB0000}"/>
    <cellStyle name="Currency [0] 2027" xfId="4374" hidden="1" xr:uid="{00000000-0005-0000-0000-000046AB0000}"/>
    <cellStyle name="Currency [0] 2027" xfId="33763" hidden="1" xr:uid="{00000000-0005-0000-0000-000047AB0000}"/>
    <cellStyle name="Currency [0] 2028" xfId="4396" hidden="1" xr:uid="{00000000-0005-0000-0000-000048AB0000}"/>
    <cellStyle name="Currency [0] 2028" xfId="33785" hidden="1" xr:uid="{00000000-0005-0000-0000-000049AB0000}"/>
    <cellStyle name="Currency [0] 2029" xfId="4572" hidden="1" xr:uid="{00000000-0005-0000-0000-00004AAB0000}"/>
    <cellStyle name="Currency [0] 2029" xfId="33960" hidden="1" xr:uid="{00000000-0005-0000-0000-00004BAB0000}"/>
    <cellStyle name="Currency [0] 203" xfId="2612" hidden="1" xr:uid="{00000000-0005-0000-0000-00004CAB0000}"/>
    <cellStyle name="Currency [0] 203" xfId="32001" hidden="1" xr:uid="{00000000-0005-0000-0000-00004DAB0000}"/>
    <cellStyle name="Currency [0] 2030" xfId="4579" hidden="1" xr:uid="{00000000-0005-0000-0000-00004EAB0000}"/>
    <cellStyle name="Currency [0] 2030" xfId="33967" hidden="1" xr:uid="{00000000-0005-0000-0000-00004FAB0000}"/>
    <cellStyle name="Currency [0] 2031" xfId="4581" hidden="1" xr:uid="{00000000-0005-0000-0000-000050AB0000}"/>
    <cellStyle name="Currency [0] 2031" xfId="33969" hidden="1" xr:uid="{00000000-0005-0000-0000-000051AB0000}"/>
    <cellStyle name="Currency [0] 2032" xfId="4361" hidden="1" xr:uid="{00000000-0005-0000-0000-000052AB0000}"/>
    <cellStyle name="Currency [0] 2032" xfId="33750" hidden="1" xr:uid="{00000000-0005-0000-0000-000053AB0000}"/>
    <cellStyle name="Currency [0] 2033" xfId="4575" hidden="1" xr:uid="{00000000-0005-0000-0000-000054AB0000}"/>
    <cellStyle name="Currency [0] 2033" xfId="33963" hidden="1" xr:uid="{00000000-0005-0000-0000-000055AB0000}"/>
    <cellStyle name="Currency [0] 2034" xfId="4584" hidden="1" xr:uid="{00000000-0005-0000-0000-000056AB0000}"/>
    <cellStyle name="Currency [0] 2034" xfId="33972" hidden="1" xr:uid="{00000000-0005-0000-0000-000057AB0000}"/>
    <cellStyle name="Currency [0] 2035" xfId="4586" hidden="1" xr:uid="{00000000-0005-0000-0000-000058AB0000}"/>
    <cellStyle name="Currency [0] 2035" xfId="33974" hidden="1" xr:uid="{00000000-0005-0000-0000-000059AB0000}"/>
    <cellStyle name="Currency [0] 2036" xfId="4574" hidden="1" xr:uid="{00000000-0005-0000-0000-00005AAB0000}"/>
    <cellStyle name="Currency [0] 2036" xfId="33962" hidden="1" xr:uid="{00000000-0005-0000-0000-00005BAB0000}"/>
    <cellStyle name="Currency [0] 2037" xfId="4373" hidden="1" xr:uid="{00000000-0005-0000-0000-00005CAB0000}"/>
    <cellStyle name="Currency [0] 2037" xfId="33762" hidden="1" xr:uid="{00000000-0005-0000-0000-00005DAB0000}"/>
    <cellStyle name="Currency [0] 2038" xfId="4597" hidden="1" xr:uid="{00000000-0005-0000-0000-00005EAB0000}"/>
    <cellStyle name="Currency [0] 2038" xfId="33985" hidden="1" xr:uid="{00000000-0005-0000-0000-00005FAB0000}"/>
    <cellStyle name="Currency [0] 2039" xfId="4606" hidden="1" xr:uid="{00000000-0005-0000-0000-000060AB0000}"/>
    <cellStyle name="Currency [0] 2039" xfId="33994" hidden="1" xr:uid="{00000000-0005-0000-0000-000061AB0000}"/>
    <cellStyle name="Currency [0] 204" xfId="2610" hidden="1" xr:uid="{00000000-0005-0000-0000-000062AB0000}"/>
    <cellStyle name="Currency [0] 204" xfId="31999" hidden="1" xr:uid="{00000000-0005-0000-0000-000063AB0000}"/>
    <cellStyle name="Currency [0] 2040" xfId="4617" hidden="1" xr:uid="{00000000-0005-0000-0000-000064AB0000}"/>
    <cellStyle name="Currency [0] 2040" xfId="34005" hidden="1" xr:uid="{00000000-0005-0000-0000-000065AB0000}"/>
    <cellStyle name="Currency [0] 2041" xfId="4623" hidden="1" xr:uid="{00000000-0005-0000-0000-000066AB0000}"/>
    <cellStyle name="Currency [0] 2041" xfId="34011" hidden="1" xr:uid="{00000000-0005-0000-0000-000067AB0000}"/>
    <cellStyle name="Currency [0] 2042" xfId="4595" hidden="1" xr:uid="{00000000-0005-0000-0000-000068AB0000}"/>
    <cellStyle name="Currency [0] 2042" xfId="33983" hidden="1" xr:uid="{00000000-0005-0000-0000-000069AB0000}"/>
    <cellStyle name="Currency [0] 2043" xfId="4613" hidden="1" xr:uid="{00000000-0005-0000-0000-00006AAB0000}"/>
    <cellStyle name="Currency [0] 2043" xfId="34001" hidden="1" xr:uid="{00000000-0005-0000-0000-00006BAB0000}"/>
    <cellStyle name="Currency [0] 2044" xfId="4635" hidden="1" xr:uid="{00000000-0005-0000-0000-00006CAB0000}"/>
    <cellStyle name="Currency [0] 2044" xfId="34023" hidden="1" xr:uid="{00000000-0005-0000-0000-00006DAB0000}"/>
    <cellStyle name="Currency [0] 2045" xfId="4637" hidden="1" xr:uid="{00000000-0005-0000-0000-00006EAB0000}"/>
    <cellStyle name="Currency [0] 2045" xfId="34025" hidden="1" xr:uid="{00000000-0005-0000-0000-00006FAB0000}"/>
    <cellStyle name="Currency [0] 2046" xfId="4569" hidden="1" xr:uid="{00000000-0005-0000-0000-000070AB0000}"/>
    <cellStyle name="Currency [0] 2046" xfId="33957" hidden="1" xr:uid="{00000000-0005-0000-0000-000071AB0000}"/>
    <cellStyle name="Currency [0] 2047" xfId="4369" hidden="1" xr:uid="{00000000-0005-0000-0000-000072AB0000}"/>
    <cellStyle name="Currency [0] 2047" xfId="33758" hidden="1" xr:uid="{00000000-0005-0000-0000-000073AB0000}"/>
    <cellStyle name="Currency [0] 2048" xfId="4609" hidden="1" xr:uid="{00000000-0005-0000-0000-000074AB0000}"/>
    <cellStyle name="Currency [0] 2048" xfId="33997" hidden="1" xr:uid="{00000000-0005-0000-0000-000075AB0000}"/>
    <cellStyle name="Currency [0] 2049" xfId="4365" hidden="1" xr:uid="{00000000-0005-0000-0000-000076AB0000}"/>
    <cellStyle name="Currency [0] 2049" xfId="33754" hidden="1" xr:uid="{00000000-0005-0000-0000-000077AB0000}"/>
    <cellStyle name="Currency [0] 205" xfId="2639" hidden="1" xr:uid="{00000000-0005-0000-0000-000078AB0000}"/>
    <cellStyle name="Currency [0] 205" xfId="32028" hidden="1" xr:uid="{00000000-0005-0000-0000-000079AB0000}"/>
    <cellStyle name="Currency [0] 2050" xfId="4598" hidden="1" xr:uid="{00000000-0005-0000-0000-00007AAB0000}"/>
    <cellStyle name="Currency [0] 2050" xfId="33986" hidden="1" xr:uid="{00000000-0005-0000-0000-00007BAB0000}"/>
    <cellStyle name="Currency [0] 2051" xfId="4642" hidden="1" xr:uid="{00000000-0005-0000-0000-00007CAB0000}"/>
    <cellStyle name="Currency [0] 2051" xfId="34030" hidden="1" xr:uid="{00000000-0005-0000-0000-00007DAB0000}"/>
    <cellStyle name="Currency [0] 2052" xfId="4610" hidden="1" xr:uid="{00000000-0005-0000-0000-00007EAB0000}"/>
    <cellStyle name="Currency [0] 2052" xfId="33998" hidden="1" xr:uid="{00000000-0005-0000-0000-00007FAB0000}"/>
    <cellStyle name="Currency [0] 2053" xfId="4618" hidden="1" xr:uid="{00000000-0005-0000-0000-000080AB0000}"/>
    <cellStyle name="Currency [0] 2053" xfId="34006" hidden="1" xr:uid="{00000000-0005-0000-0000-000081AB0000}"/>
    <cellStyle name="Currency [0] 2054" xfId="4654" hidden="1" xr:uid="{00000000-0005-0000-0000-000082AB0000}"/>
    <cellStyle name="Currency [0] 2054" xfId="34042" hidden="1" xr:uid="{00000000-0005-0000-0000-000083AB0000}"/>
    <cellStyle name="Currency [0] 2055" xfId="4656" hidden="1" xr:uid="{00000000-0005-0000-0000-000084AB0000}"/>
    <cellStyle name="Currency [0] 2055" xfId="34044" hidden="1" xr:uid="{00000000-0005-0000-0000-000085AB0000}"/>
    <cellStyle name="Currency [0] 2056" xfId="4612" hidden="1" xr:uid="{00000000-0005-0000-0000-000086AB0000}"/>
    <cellStyle name="Currency [0] 2056" xfId="34000" hidden="1" xr:uid="{00000000-0005-0000-0000-000087AB0000}"/>
    <cellStyle name="Currency [0] 2057" xfId="4625" hidden="1" xr:uid="{00000000-0005-0000-0000-000088AB0000}"/>
    <cellStyle name="Currency [0] 2057" xfId="34013" hidden="1" xr:uid="{00000000-0005-0000-0000-000089AB0000}"/>
    <cellStyle name="Currency [0] 2058" xfId="4630" hidden="1" xr:uid="{00000000-0005-0000-0000-00008AAB0000}"/>
    <cellStyle name="Currency [0] 2058" xfId="34018" hidden="1" xr:uid="{00000000-0005-0000-0000-00008BAB0000}"/>
    <cellStyle name="Currency [0] 2059" xfId="4624" hidden="1" xr:uid="{00000000-0005-0000-0000-00008CAB0000}"/>
    <cellStyle name="Currency [0] 2059" xfId="34012" hidden="1" xr:uid="{00000000-0005-0000-0000-00008DAB0000}"/>
    <cellStyle name="Currency [0] 206" xfId="2555" hidden="1" xr:uid="{00000000-0005-0000-0000-00008EAB0000}"/>
    <cellStyle name="Currency [0] 206" xfId="31944" hidden="1" xr:uid="{00000000-0005-0000-0000-00008FAB0000}"/>
    <cellStyle name="Currency [0] 2060" xfId="4672" hidden="1" xr:uid="{00000000-0005-0000-0000-000090AB0000}"/>
    <cellStyle name="Currency [0] 2060" xfId="34060" hidden="1" xr:uid="{00000000-0005-0000-0000-000091AB0000}"/>
    <cellStyle name="Currency [0] 2061" xfId="4680" hidden="1" xr:uid="{00000000-0005-0000-0000-000092AB0000}"/>
    <cellStyle name="Currency [0] 2061" xfId="34068" hidden="1" xr:uid="{00000000-0005-0000-0000-000093AB0000}"/>
    <cellStyle name="Currency [0] 2062" xfId="4608" hidden="1" xr:uid="{00000000-0005-0000-0000-000094AB0000}"/>
    <cellStyle name="Currency [0] 2062" xfId="33996" hidden="1" xr:uid="{00000000-0005-0000-0000-000095AB0000}"/>
    <cellStyle name="Currency [0] 2063" xfId="4666" hidden="1" xr:uid="{00000000-0005-0000-0000-000096AB0000}"/>
    <cellStyle name="Currency [0] 2063" xfId="34054" hidden="1" xr:uid="{00000000-0005-0000-0000-000097AB0000}"/>
    <cellStyle name="Currency [0] 2064" xfId="4689" hidden="1" xr:uid="{00000000-0005-0000-0000-000098AB0000}"/>
    <cellStyle name="Currency [0] 2064" xfId="34077" hidden="1" xr:uid="{00000000-0005-0000-0000-000099AB0000}"/>
    <cellStyle name="Currency [0] 2065" xfId="4691" hidden="1" xr:uid="{00000000-0005-0000-0000-00009AAB0000}"/>
    <cellStyle name="Currency [0] 2065" xfId="34079" hidden="1" xr:uid="{00000000-0005-0000-0000-00009BAB0000}"/>
    <cellStyle name="Currency [0] 2066" xfId="4591" hidden="1" xr:uid="{00000000-0005-0000-0000-00009CAB0000}"/>
    <cellStyle name="Currency [0] 2066" xfId="33979" hidden="1" xr:uid="{00000000-0005-0000-0000-00009DAB0000}"/>
    <cellStyle name="Currency [0] 2067" xfId="4601" hidden="1" xr:uid="{00000000-0005-0000-0000-00009EAB0000}"/>
    <cellStyle name="Currency [0] 2067" xfId="33989" hidden="1" xr:uid="{00000000-0005-0000-0000-00009FAB0000}"/>
    <cellStyle name="Currency [0] 2068" xfId="4663" hidden="1" xr:uid="{00000000-0005-0000-0000-0000A0AB0000}"/>
    <cellStyle name="Currency [0] 2068" xfId="34051" hidden="1" xr:uid="{00000000-0005-0000-0000-0000A1AB0000}"/>
    <cellStyle name="Currency [0] 2069" xfId="4628" hidden="1" xr:uid="{00000000-0005-0000-0000-0000A2AB0000}"/>
    <cellStyle name="Currency [0] 2069" xfId="34016" hidden="1" xr:uid="{00000000-0005-0000-0000-0000A3AB0000}"/>
    <cellStyle name="Currency [0] 207" xfId="2631" hidden="1" xr:uid="{00000000-0005-0000-0000-0000A4AB0000}"/>
    <cellStyle name="Currency [0] 207" xfId="32020" hidden="1" xr:uid="{00000000-0005-0000-0000-0000A5AB0000}"/>
    <cellStyle name="Currency [0] 2070" xfId="4577" hidden="1" xr:uid="{00000000-0005-0000-0000-0000A6AB0000}"/>
    <cellStyle name="Currency [0] 2070" xfId="33965" hidden="1" xr:uid="{00000000-0005-0000-0000-0000A7AB0000}"/>
    <cellStyle name="Currency [0] 2071" xfId="4699" hidden="1" xr:uid="{00000000-0005-0000-0000-0000A8AB0000}"/>
    <cellStyle name="Currency [0] 2071" xfId="34087" hidden="1" xr:uid="{00000000-0005-0000-0000-0000A9AB0000}"/>
    <cellStyle name="Currency [0] 2072" xfId="4664" hidden="1" xr:uid="{00000000-0005-0000-0000-0000AAAB0000}"/>
    <cellStyle name="Currency [0] 2072" xfId="34052" hidden="1" xr:uid="{00000000-0005-0000-0000-0000ABAB0000}"/>
    <cellStyle name="Currency [0] 2073" xfId="4675" hidden="1" xr:uid="{00000000-0005-0000-0000-0000ACAB0000}"/>
    <cellStyle name="Currency [0] 2073" xfId="34063" hidden="1" xr:uid="{00000000-0005-0000-0000-0000ADAB0000}"/>
    <cellStyle name="Currency [0] 2074" xfId="4707" hidden="1" xr:uid="{00000000-0005-0000-0000-0000AEAB0000}"/>
    <cellStyle name="Currency [0] 2074" xfId="34095" hidden="1" xr:uid="{00000000-0005-0000-0000-0000AFAB0000}"/>
    <cellStyle name="Currency [0] 2075" xfId="4709" hidden="1" xr:uid="{00000000-0005-0000-0000-0000B0AB0000}"/>
    <cellStyle name="Currency [0] 2075" xfId="34097" hidden="1" xr:uid="{00000000-0005-0000-0000-0000B1AB0000}"/>
    <cellStyle name="Currency [0] 2076" xfId="4661" hidden="1" xr:uid="{00000000-0005-0000-0000-0000B2AB0000}"/>
    <cellStyle name="Currency [0] 2076" xfId="34049" hidden="1" xr:uid="{00000000-0005-0000-0000-0000B3AB0000}"/>
    <cellStyle name="Currency [0] 2077" xfId="4660" hidden="1" xr:uid="{00000000-0005-0000-0000-0000B4AB0000}"/>
    <cellStyle name="Currency [0] 2077" xfId="34048" hidden="1" xr:uid="{00000000-0005-0000-0000-0000B5AB0000}"/>
    <cellStyle name="Currency [0] 2078" xfId="4650" hidden="1" xr:uid="{00000000-0005-0000-0000-0000B6AB0000}"/>
    <cellStyle name="Currency [0] 2078" xfId="34038" hidden="1" xr:uid="{00000000-0005-0000-0000-0000B7AB0000}"/>
    <cellStyle name="Currency [0] 2079" xfId="4646" hidden="1" xr:uid="{00000000-0005-0000-0000-0000B8AB0000}"/>
    <cellStyle name="Currency [0] 2079" xfId="34034" hidden="1" xr:uid="{00000000-0005-0000-0000-0000B9AB0000}"/>
    <cellStyle name="Currency [0] 208" xfId="2641" hidden="1" xr:uid="{00000000-0005-0000-0000-0000BAAB0000}"/>
    <cellStyle name="Currency [0] 208" xfId="32030" hidden="1" xr:uid="{00000000-0005-0000-0000-0000BBAB0000}"/>
    <cellStyle name="Currency [0] 2080" xfId="4648" hidden="1" xr:uid="{00000000-0005-0000-0000-0000BCAB0000}"/>
    <cellStyle name="Currency [0] 2080" xfId="34036" hidden="1" xr:uid="{00000000-0005-0000-0000-0000BDAB0000}"/>
    <cellStyle name="Currency [0] 2081" xfId="4716" hidden="1" xr:uid="{00000000-0005-0000-0000-0000BEAB0000}"/>
    <cellStyle name="Currency [0] 2081" xfId="34104" hidden="1" xr:uid="{00000000-0005-0000-0000-0000BFAB0000}"/>
    <cellStyle name="Currency [0] 2082" xfId="4367" hidden="1" xr:uid="{00000000-0005-0000-0000-0000C0AB0000}"/>
    <cellStyle name="Currency [0] 2082" xfId="33756" hidden="1" xr:uid="{00000000-0005-0000-0000-0000C1AB0000}"/>
    <cellStyle name="Currency [0] 2083" xfId="4694" hidden="1" xr:uid="{00000000-0005-0000-0000-0000C2AB0000}"/>
    <cellStyle name="Currency [0] 2083" xfId="34082" hidden="1" xr:uid="{00000000-0005-0000-0000-0000C3AB0000}"/>
    <cellStyle name="Currency [0] 2084" xfId="4722" hidden="1" xr:uid="{00000000-0005-0000-0000-0000C4AB0000}"/>
    <cellStyle name="Currency [0] 2084" xfId="34110" hidden="1" xr:uid="{00000000-0005-0000-0000-0000C5AB0000}"/>
    <cellStyle name="Currency [0] 2085" xfId="4724" hidden="1" xr:uid="{00000000-0005-0000-0000-0000C6AB0000}"/>
    <cellStyle name="Currency [0] 2085" xfId="34112" hidden="1" xr:uid="{00000000-0005-0000-0000-0000C7AB0000}"/>
    <cellStyle name="Currency [0] 2086" xfId="4599" hidden="1" xr:uid="{00000000-0005-0000-0000-0000C8AB0000}"/>
    <cellStyle name="Currency [0] 2086" xfId="33987" hidden="1" xr:uid="{00000000-0005-0000-0000-0000C9AB0000}"/>
    <cellStyle name="Currency [0] 2087" xfId="4673" hidden="1" xr:uid="{00000000-0005-0000-0000-0000CAAB0000}"/>
    <cellStyle name="Currency [0] 2087" xfId="34061" hidden="1" xr:uid="{00000000-0005-0000-0000-0000CBAB0000}"/>
    <cellStyle name="Currency [0] 2088" xfId="4629" hidden="1" xr:uid="{00000000-0005-0000-0000-0000CCAB0000}"/>
    <cellStyle name="Currency [0] 2088" xfId="34017" hidden="1" xr:uid="{00000000-0005-0000-0000-0000CDAB0000}"/>
    <cellStyle name="Currency [0] 2089" xfId="4665" hidden="1" xr:uid="{00000000-0005-0000-0000-0000CEAB0000}"/>
    <cellStyle name="Currency [0] 2089" xfId="34053" hidden="1" xr:uid="{00000000-0005-0000-0000-0000CFAB0000}"/>
    <cellStyle name="Currency [0] 209" xfId="2642" hidden="1" xr:uid="{00000000-0005-0000-0000-0000D0AB0000}"/>
    <cellStyle name="Currency [0] 209" xfId="32031" hidden="1" xr:uid="{00000000-0005-0000-0000-0000D1AB0000}"/>
    <cellStyle name="Currency [0] 2090" xfId="4669" hidden="1" xr:uid="{00000000-0005-0000-0000-0000D2AB0000}"/>
    <cellStyle name="Currency [0] 2090" xfId="34057" hidden="1" xr:uid="{00000000-0005-0000-0000-0000D3AB0000}"/>
    <cellStyle name="Currency [0] 2091" xfId="4730" hidden="1" xr:uid="{00000000-0005-0000-0000-0000D4AB0000}"/>
    <cellStyle name="Currency [0] 2091" xfId="34118" hidden="1" xr:uid="{00000000-0005-0000-0000-0000D5AB0000}"/>
    <cellStyle name="Currency [0] 2092" xfId="4402" hidden="1" xr:uid="{00000000-0005-0000-0000-0000D6AB0000}"/>
    <cellStyle name="Currency [0] 2092" xfId="33791" hidden="1" xr:uid="{00000000-0005-0000-0000-0000D7AB0000}"/>
    <cellStyle name="Currency [0] 2093" xfId="4712" hidden="1" xr:uid="{00000000-0005-0000-0000-0000D8AB0000}"/>
    <cellStyle name="Currency [0] 2093" xfId="34100" hidden="1" xr:uid="{00000000-0005-0000-0000-0000D9AB0000}"/>
    <cellStyle name="Currency [0] 2094" xfId="4735" hidden="1" xr:uid="{00000000-0005-0000-0000-0000DAAB0000}"/>
    <cellStyle name="Currency [0] 2094" xfId="34123" hidden="1" xr:uid="{00000000-0005-0000-0000-0000DBAB0000}"/>
    <cellStyle name="Currency [0] 2095" xfId="4737" hidden="1" xr:uid="{00000000-0005-0000-0000-0000DCAB0000}"/>
    <cellStyle name="Currency [0] 2095" xfId="34125" hidden="1" xr:uid="{00000000-0005-0000-0000-0000DDAB0000}"/>
    <cellStyle name="Currency [0] 2096" xfId="4593" hidden="1" xr:uid="{00000000-0005-0000-0000-0000DEAB0000}"/>
    <cellStyle name="Currency [0] 2096" xfId="33981" hidden="1" xr:uid="{00000000-0005-0000-0000-0000DFAB0000}"/>
    <cellStyle name="Currency [0] 2097" xfId="4692" hidden="1" xr:uid="{00000000-0005-0000-0000-0000E0AB0000}"/>
    <cellStyle name="Currency [0] 2097" xfId="34080" hidden="1" xr:uid="{00000000-0005-0000-0000-0000E1AB0000}"/>
    <cellStyle name="Currency [0] 2098" xfId="4659" hidden="1" xr:uid="{00000000-0005-0000-0000-0000E2AB0000}"/>
    <cellStyle name="Currency [0] 2098" xfId="34047" hidden="1" xr:uid="{00000000-0005-0000-0000-0000E3AB0000}"/>
    <cellStyle name="Currency [0] 2099" xfId="4677" hidden="1" xr:uid="{00000000-0005-0000-0000-0000E4AB0000}"/>
    <cellStyle name="Currency [0] 2099" xfId="34065" hidden="1" xr:uid="{00000000-0005-0000-0000-0000E5AB0000}"/>
    <cellStyle name="Currency [0] 21" xfId="1997" hidden="1" xr:uid="{00000000-0005-0000-0000-0000FBAB0000}"/>
    <cellStyle name="Currency [0] 21" xfId="313" hidden="1" xr:uid="{00000000-0005-0000-0000-0000E7AB0000}"/>
    <cellStyle name="Currency [0] 21" xfId="231" hidden="1" xr:uid="{00000000-0005-0000-0000-0000E8AB0000}"/>
    <cellStyle name="Currency [0] 21" xfId="67" hidden="1" xr:uid="{00000000-0005-0000-0000-0000E9AB0000}"/>
    <cellStyle name="Currency [0] 21" xfId="496" hidden="1" xr:uid="{00000000-0005-0000-0000-0000EAAB0000}"/>
    <cellStyle name="Currency [0] 21" xfId="661" hidden="1" xr:uid="{00000000-0005-0000-0000-0000EBAB0000}"/>
    <cellStyle name="Currency [0] 21" xfId="579" hidden="1" xr:uid="{00000000-0005-0000-0000-0000ECAB0000}"/>
    <cellStyle name="Currency [0] 21" xfId="415" hidden="1" xr:uid="{00000000-0005-0000-0000-0000EDAB0000}"/>
    <cellStyle name="Currency [0] 21" xfId="834" hidden="1" xr:uid="{00000000-0005-0000-0000-0000EEAB0000}"/>
    <cellStyle name="Currency [0] 21" xfId="999" hidden="1" xr:uid="{00000000-0005-0000-0000-0000EFAB0000}"/>
    <cellStyle name="Currency [0] 21" xfId="61548" hidden="1" xr:uid="{00000000-0005-0000-0000-000008AC0000}"/>
    <cellStyle name="Currency [0] 21" xfId="61383" hidden="1" xr:uid="{00000000-0005-0000-0000-000006AC0000}"/>
    <cellStyle name="Currency [0] 21" xfId="61465" hidden="1" xr:uid="{00000000-0005-0000-0000-000007AC0000}"/>
    <cellStyle name="Currency [0] 21" xfId="61792" hidden="1" xr:uid="{00000000-0005-0000-0000-00000BAC0000}"/>
    <cellStyle name="Currency [0] 21" xfId="61630" hidden="1" xr:uid="{00000000-0005-0000-0000-000009AC0000}"/>
    <cellStyle name="Currency [0] 21" xfId="61710" hidden="1" xr:uid="{00000000-0005-0000-0000-00000AAC0000}"/>
    <cellStyle name="Currency [0] 21" xfId="62040" hidden="1" xr:uid="{00000000-0005-0000-0000-00000EAC0000}"/>
    <cellStyle name="Currency [0] 21" xfId="61874" hidden="1" xr:uid="{00000000-0005-0000-0000-00000CAC0000}"/>
    <cellStyle name="Currency [0] 21" xfId="61956" hidden="1" xr:uid="{00000000-0005-0000-0000-00000DAC0000}"/>
    <cellStyle name="Currency [0] 21" xfId="62286" hidden="1" xr:uid="{00000000-0005-0000-0000-000011AC0000}"/>
    <cellStyle name="Currency [0] 21" xfId="62122" hidden="1" xr:uid="{00000000-0005-0000-0000-00000FAC0000}"/>
    <cellStyle name="Currency [0] 21" xfId="62204" hidden="1" xr:uid="{00000000-0005-0000-0000-000010AC0000}"/>
    <cellStyle name="Currency [0] 21" xfId="917" hidden="1" xr:uid="{00000000-0005-0000-0000-0000F0AB0000}"/>
    <cellStyle name="Currency [0] 21" xfId="1259" hidden="1" xr:uid="{00000000-0005-0000-0000-0000F4AB0000}"/>
    <cellStyle name="Currency [0] 21" xfId="1176" hidden="1" xr:uid="{00000000-0005-0000-0000-0000F2AB0000}"/>
    <cellStyle name="Currency [0] 21" xfId="1341" hidden="1" xr:uid="{00000000-0005-0000-0000-0000F3AB0000}"/>
    <cellStyle name="Currency [0] 21" xfId="1669" hidden="1" xr:uid="{00000000-0005-0000-0000-0000F7AB0000}"/>
    <cellStyle name="Currency [0] 21" xfId="1095" hidden="1" xr:uid="{00000000-0005-0000-0000-0000F5AB0000}"/>
    <cellStyle name="Currency [0] 21" xfId="1504" hidden="1" xr:uid="{00000000-0005-0000-0000-0000F6AB0000}"/>
    <cellStyle name="Currency [0] 21" xfId="1832" hidden="1" xr:uid="{00000000-0005-0000-0000-0000FAAB0000}"/>
    <cellStyle name="Currency [0] 21" xfId="1587" hidden="1" xr:uid="{00000000-0005-0000-0000-0000F8AB0000}"/>
    <cellStyle name="Currency [0] 21" xfId="1423" hidden="1" xr:uid="{00000000-0005-0000-0000-0000F9AB0000}"/>
    <cellStyle name="Currency [0] 21" xfId="63097" hidden="1" xr:uid="{00000000-0005-0000-0000-00001BAC0000}"/>
    <cellStyle name="Currency [0] 21" xfId="2163" hidden="1" xr:uid="{00000000-0005-0000-0000-0000FEAB0000}"/>
    <cellStyle name="Currency [0] 21" xfId="1915" hidden="1" xr:uid="{00000000-0005-0000-0000-0000FCAB0000}"/>
    <cellStyle name="Currency [0] 21" xfId="1751" hidden="1" xr:uid="{00000000-0005-0000-0000-0000FDAB0000}"/>
    <cellStyle name="Currency [0] 21" xfId="2082" hidden="1" xr:uid="{00000000-0005-0000-0000-000001AC0000}"/>
    <cellStyle name="Currency [0] 21" xfId="2327" hidden="1" xr:uid="{00000000-0005-0000-0000-0000FFAB0000}"/>
    <cellStyle name="Currency [0] 21" xfId="2246" hidden="1" xr:uid="{00000000-0005-0000-0000-000000AC0000}"/>
    <cellStyle name="Currency [0] 21" xfId="61217" hidden="1" xr:uid="{00000000-0005-0000-0000-000004AC0000}"/>
    <cellStyle name="Currency [0] 21" xfId="2400" hidden="1" xr:uid="{00000000-0005-0000-0000-000002AC0000}"/>
    <cellStyle name="Currency [0] 21" xfId="31789" hidden="1" xr:uid="{00000000-0005-0000-0000-000003AC0000}"/>
    <cellStyle name="Currency [0] 21" xfId="148" hidden="1" xr:uid="{00000000-0005-0000-0000-0000E6AB0000}"/>
    <cellStyle name="Currency [0] 21" xfId="61299" hidden="1" xr:uid="{00000000-0005-0000-0000-000005AC0000}"/>
    <cellStyle name="Currency [0] 21" xfId="62366" hidden="1" xr:uid="{00000000-0005-0000-0000-000012AC0000}"/>
    <cellStyle name="Currency [0] 21" xfId="62448" hidden="1" xr:uid="{00000000-0005-0000-0000-000013AC0000}"/>
    <cellStyle name="Currency [0] 21" xfId="62523" hidden="1" xr:uid="{00000000-0005-0000-0000-000014AC0000}"/>
    <cellStyle name="Currency [0] 21" xfId="62605" hidden="1" xr:uid="{00000000-0005-0000-0000-000015AC0000}"/>
    <cellStyle name="Currency [0] 21" xfId="62689" hidden="1" xr:uid="{00000000-0005-0000-0000-000016AC0000}"/>
    <cellStyle name="Currency [0] 21" xfId="62771" hidden="1" xr:uid="{00000000-0005-0000-0000-000017AC0000}"/>
    <cellStyle name="Currency [0] 21" xfId="62853" hidden="1" xr:uid="{00000000-0005-0000-0000-000018AC0000}"/>
    <cellStyle name="Currency [0] 21" xfId="62935" hidden="1" xr:uid="{00000000-0005-0000-0000-000019AC0000}"/>
    <cellStyle name="Currency [0] 21" xfId="63015" hidden="1" xr:uid="{00000000-0005-0000-0000-00001AAC0000}"/>
    <cellStyle name="Currency [0] 21" xfId="753" hidden="1" xr:uid="{00000000-0005-0000-0000-0000F1AB0000}"/>
    <cellStyle name="Currency [0] 210" xfId="2613" hidden="1" xr:uid="{00000000-0005-0000-0000-00001CAC0000}"/>
    <cellStyle name="Currency [0] 210" xfId="32002" hidden="1" xr:uid="{00000000-0005-0000-0000-00001DAC0000}"/>
    <cellStyle name="Currency [0] 2100" xfId="4674" hidden="1" xr:uid="{00000000-0005-0000-0000-00001EAC0000}"/>
    <cellStyle name="Currency [0] 2100" xfId="34062" hidden="1" xr:uid="{00000000-0005-0000-0000-00001FAC0000}"/>
    <cellStyle name="Currency [0] 2101" xfId="4741" hidden="1" xr:uid="{00000000-0005-0000-0000-000020AC0000}"/>
    <cellStyle name="Currency [0] 2101" xfId="34129" hidden="1" xr:uid="{00000000-0005-0000-0000-000021AC0000}"/>
    <cellStyle name="Currency [0] 2102" xfId="4626" hidden="1" xr:uid="{00000000-0005-0000-0000-000022AC0000}"/>
    <cellStyle name="Currency [0] 2102" xfId="34014" hidden="1" xr:uid="{00000000-0005-0000-0000-000023AC0000}"/>
    <cellStyle name="Currency [0] 2103" xfId="4726" hidden="1" xr:uid="{00000000-0005-0000-0000-000024AC0000}"/>
    <cellStyle name="Currency [0] 2103" xfId="34114" hidden="1" xr:uid="{00000000-0005-0000-0000-000025AC0000}"/>
    <cellStyle name="Currency [0] 2104" xfId="4748" hidden="1" xr:uid="{00000000-0005-0000-0000-000026AC0000}"/>
    <cellStyle name="Currency [0] 2104" xfId="34136" hidden="1" xr:uid="{00000000-0005-0000-0000-000027AC0000}"/>
    <cellStyle name="Currency [0] 2105" xfId="4750" hidden="1" xr:uid="{00000000-0005-0000-0000-000028AC0000}"/>
    <cellStyle name="Currency [0] 2105" xfId="34138" hidden="1" xr:uid="{00000000-0005-0000-0000-000029AC0000}"/>
    <cellStyle name="Currency [0] 2106" xfId="4678" hidden="1" xr:uid="{00000000-0005-0000-0000-00002AAC0000}"/>
    <cellStyle name="Currency [0] 2106" xfId="34066" hidden="1" xr:uid="{00000000-0005-0000-0000-00002BAC0000}"/>
    <cellStyle name="Currency [0] 2107" xfId="4710" hidden="1" xr:uid="{00000000-0005-0000-0000-00002CAC0000}"/>
    <cellStyle name="Currency [0] 2107" xfId="34098" hidden="1" xr:uid="{00000000-0005-0000-0000-00002DAC0000}"/>
    <cellStyle name="Currency [0] 2108" xfId="4429" hidden="1" xr:uid="{00000000-0005-0000-0000-00002EAC0000}"/>
    <cellStyle name="Currency [0] 2108" xfId="33818" hidden="1" xr:uid="{00000000-0005-0000-0000-00002FAC0000}"/>
    <cellStyle name="Currency [0] 2109" xfId="4696" hidden="1" xr:uid="{00000000-0005-0000-0000-000030AC0000}"/>
    <cellStyle name="Currency [0] 2109" xfId="34084" hidden="1" xr:uid="{00000000-0005-0000-0000-000031AC0000}"/>
    <cellStyle name="Currency [0] 211" xfId="2625" hidden="1" xr:uid="{00000000-0005-0000-0000-000032AC0000}"/>
    <cellStyle name="Currency [0] 211" xfId="32014" hidden="1" xr:uid="{00000000-0005-0000-0000-000033AC0000}"/>
    <cellStyle name="Currency [0] 2110" xfId="4693" hidden="1" xr:uid="{00000000-0005-0000-0000-000034AC0000}"/>
    <cellStyle name="Currency [0] 2110" xfId="34081" hidden="1" xr:uid="{00000000-0005-0000-0000-000035AC0000}"/>
    <cellStyle name="Currency [0] 2111" xfId="4754" hidden="1" xr:uid="{00000000-0005-0000-0000-000036AC0000}"/>
    <cellStyle name="Currency [0] 2111" xfId="34142" hidden="1" xr:uid="{00000000-0005-0000-0000-000037AC0000}"/>
    <cellStyle name="Currency [0] 2112" xfId="4589" hidden="1" xr:uid="{00000000-0005-0000-0000-000038AC0000}"/>
    <cellStyle name="Currency [0] 2112" xfId="33977" hidden="1" xr:uid="{00000000-0005-0000-0000-000039AC0000}"/>
    <cellStyle name="Currency [0] 2113" xfId="4738" hidden="1" xr:uid="{00000000-0005-0000-0000-00003AAC0000}"/>
    <cellStyle name="Currency [0] 2113" xfId="34126" hidden="1" xr:uid="{00000000-0005-0000-0000-00003BAC0000}"/>
    <cellStyle name="Currency [0] 2114" xfId="4758" hidden="1" xr:uid="{00000000-0005-0000-0000-00003CAC0000}"/>
    <cellStyle name="Currency [0] 2114" xfId="34146" hidden="1" xr:uid="{00000000-0005-0000-0000-00003DAC0000}"/>
    <cellStyle name="Currency [0] 2115" xfId="4760" hidden="1" xr:uid="{00000000-0005-0000-0000-00003EAC0000}"/>
    <cellStyle name="Currency [0] 2115" xfId="34148" hidden="1" xr:uid="{00000000-0005-0000-0000-00003FAC0000}"/>
    <cellStyle name="Currency [0] 2116" xfId="4697" hidden="1" xr:uid="{00000000-0005-0000-0000-000040AC0000}"/>
    <cellStyle name="Currency [0] 2116" xfId="34085" hidden="1" xr:uid="{00000000-0005-0000-0000-000041AC0000}"/>
    <cellStyle name="Currency [0] 2117" xfId="4725" hidden="1" xr:uid="{00000000-0005-0000-0000-000042AC0000}"/>
    <cellStyle name="Currency [0] 2117" xfId="34113" hidden="1" xr:uid="{00000000-0005-0000-0000-000043AC0000}"/>
    <cellStyle name="Currency [0] 2118" xfId="4685" hidden="1" xr:uid="{00000000-0005-0000-0000-000044AC0000}"/>
    <cellStyle name="Currency [0] 2118" xfId="34073" hidden="1" xr:uid="{00000000-0005-0000-0000-000045AC0000}"/>
    <cellStyle name="Currency [0] 2119" xfId="4714" hidden="1" xr:uid="{00000000-0005-0000-0000-000046AC0000}"/>
    <cellStyle name="Currency [0] 2119" xfId="34102" hidden="1" xr:uid="{00000000-0005-0000-0000-000047AC0000}"/>
    <cellStyle name="Currency [0] 212" xfId="2605" hidden="1" xr:uid="{00000000-0005-0000-0000-000048AC0000}"/>
    <cellStyle name="Currency [0] 212" xfId="31994" hidden="1" xr:uid="{00000000-0005-0000-0000-000049AC0000}"/>
    <cellStyle name="Currency [0] 2120" xfId="4711" hidden="1" xr:uid="{00000000-0005-0000-0000-00004AAC0000}"/>
    <cellStyle name="Currency [0] 2120" xfId="34099" hidden="1" xr:uid="{00000000-0005-0000-0000-00004BAC0000}"/>
    <cellStyle name="Currency [0] 2121" xfId="4764" hidden="1" xr:uid="{00000000-0005-0000-0000-00004CAC0000}"/>
    <cellStyle name="Currency [0] 2121" xfId="34152" hidden="1" xr:uid="{00000000-0005-0000-0000-00004DAC0000}"/>
    <cellStyle name="Currency [0] 2122" xfId="4592" hidden="1" xr:uid="{00000000-0005-0000-0000-00004EAC0000}"/>
    <cellStyle name="Currency [0] 2122" xfId="33980" hidden="1" xr:uid="{00000000-0005-0000-0000-00004FAC0000}"/>
    <cellStyle name="Currency [0] 2123" xfId="4751" hidden="1" xr:uid="{00000000-0005-0000-0000-000050AC0000}"/>
    <cellStyle name="Currency [0] 2123" xfId="34139" hidden="1" xr:uid="{00000000-0005-0000-0000-000051AC0000}"/>
    <cellStyle name="Currency [0] 2124" xfId="4768" hidden="1" xr:uid="{00000000-0005-0000-0000-000052AC0000}"/>
    <cellStyle name="Currency [0] 2124" xfId="34156" hidden="1" xr:uid="{00000000-0005-0000-0000-000053AC0000}"/>
    <cellStyle name="Currency [0] 2125" xfId="4770" hidden="1" xr:uid="{00000000-0005-0000-0000-000054AC0000}"/>
    <cellStyle name="Currency [0] 2125" xfId="34158" hidden="1" xr:uid="{00000000-0005-0000-0000-000055AC0000}"/>
    <cellStyle name="Currency [0] 2126" xfId="4651" hidden="1" xr:uid="{00000000-0005-0000-0000-000056AC0000}"/>
    <cellStyle name="Currency [0] 2126" xfId="34039" hidden="1" xr:uid="{00000000-0005-0000-0000-000057AC0000}"/>
    <cellStyle name="Currency [0] 2127" xfId="4687" hidden="1" xr:uid="{00000000-0005-0000-0000-000058AC0000}"/>
    <cellStyle name="Currency [0] 2127" xfId="34075" hidden="1" xr:uid="{00000000-0005-0000-0000-000059AC0000}"/>
    <cellStyle name="Currency [0] 2128" xfId="4756" hidden="1" xr:uid="{00000000-0005-0000-0000-00005AAC0000}"/>
    <cellStyle name="Currency [0] 2128" xfId="34144" hidden="1" xr:uid="{00000000-0005-0000-0000-00005BAC0000}"/>
    <cellStyle name="Currency [0] 2129" xfId="4744" hidden="1" xr:uid="{00000000-0005-0000-0000-00005CAC0000}"/>
    <cellStyle name="Currency [0] 2129" xfId="34132" hidden="1" xr:uid="{00000000-0005-0000-0000-00005DAC0000}"/>
    <cellStyle name="Currency [0] 213" xfId="2620" hidden="1" xr:uid="{00000000-0005-0000-0000-00005EAC0000}"/>
    <cellStyle name="Currency [0] 213" xfId="32009" hidden="1" xr:uid="{00000000-0005-0000-0000-00005FAC0000}"/>
    <cellStyle name="Currency [0] 2130" xfId="4761" hidden="1" xr:uid="{00000000-0005-0000-0000-000060AC0000}"/>
    <cellStyle name="Currency [0] 2130" xfId="34149" hidden="1" xr:uid="{00000000-0005-0000-0000-000061AC0000}"/>
    <cellStyle name="Currency [0] 2131" xfId="4772" hidden="1" xr:uid="{00000000-0005-0000-0000-000062AC0000}"/>
    <cellStyle name="Currency [0] 2131" xfId="34160" hidden="1" xr:uid="{00000000-0005-0000-0000-000063AC0000}"/>
    <cellStyle name="Currency [0] 2132" xfId="4620" hidden="1" xr:uid="{00000000-0005-0000-0000-000064AC0000}"/>
    <cellStyle name="Currency [0] 2132" xfId="34008" hidden="1" xr:uid="{00000000-0005-0000-0000-000065AC0000}"/>
    <cellStyle name="Currency [0] 2133" xfId="4684" hidden="1" xr:uid="{00000000-0005-0000-0000-000066AC0000}"/>
    <cellStyle name="Currency [0] 2133" xfId="34072" hidden="1" xr:uid="{00000000-0005-0000-0000-000067AC0000}"/>
    <cellStyle name="Currency [0] 2134" xfId="4776" hidden="1" xr:uid="{00000000-0005-0000-0000-000068AC0000}"/>
    <cellStyle name="Currency [0] 2134" xfId="34164" hidden="1" xr:uid="{00000000-0005-0000-0000-000069AC0000}"/>
    <cellStyle name="Currency [0] 2135" xfId="4778" hidden="1" xr:uid="{00000000-0005-0000-0000-00006AAC0000}"/>
    <cellStyle name="Currency [0] 2135" xfId="34166" hidden="1" xr:uid="{00000000-0005-0000-0000-00006BAC0000}"/>
    <cellStyle name="Currency [0] 2136" xfId="4733" hidden="1" xr:uid="{00000000-0005-0000-0000-00006CAC0000}"/>
    <cellStyle name="Currency [0] 2136" xfId="34121" hidden="1" xr:uid="{00000000-0005-0000-0000-00006DAC0000}"/>
    <cellStyle name="Currency [0] 2137" xfId="4745" hidden="1" xr:uid="{00000000-0005-0000-0000-00006EAC0000}"/>
    <cellStyle name="Currency [0] 2137" xfId="34133" hidden="1" xr:uid="{00000000-0005-0000-0000-00006FAC0000}"/>
    <cellStyle name="Currency [0] 2138" xfId="4773" hidden="1" xr:uid="{00000000-0005-0000-0000-000070AC0000}"/>
    <cellStyle name="Currency [0] 2138" xfId="34161" hidden="1" xr:uid="{00000000-0005-0000-0000-000071AC0000}"/>
    <cellStyle name="Currency [0] 2139" xfId="4746" hidden="1" xr:uid="{00000000-0005-0000-0000-000072AC0000}"/>
    <cellStyle name="Currency [0] 2139" xfId="34134" hidden="1" xr:uid="{00000000-0005-0000-0000-000073AC0000}"/>
    <cellStyle name="Currency [0] 214" xfId="2618" hidden="1" xr:uid="{00000000-0005-0000-0000-000074AC0000}"/>
    <cellStyle name="Currency [0] 214" xfId="32007" hidden="1" xr:uid="{00000000-0005-0000-0000-000075AC0000}"/>
    <cellStyle name="Currency [0] 2140" xfId="4779" hidden="1" xr:uid="{00000000-0005-0000-0000-000076AC0000}"/>
    <cellStyle name="Currency [0] 2140" xfId="34167" hidden="1" xr:uid="{00000000-0005-0000-0000-000077AC0000}"/>
    <cellStyle name="Currency [0] 2141" xfId="4781" hidden="1" xr:uid="{00000000-0005-0000-0000-000078AC0000}"/>
    <cellStyle name="Currency [0] 2141" xfId="34169" hidden="1" xr:uid="{00000000-0005-0000-0000-000079AC0000}"/>
    <cellStyle name="Currency [0] 2142" xfId="4774" hidden="1" xr:uid="{00000000-0005-0000-0000-00007AAC0000}"/>
    <cellStyle name="Currency [0] 2142" xfId="34162" hidden="1" xr:uid="{00000000-0005-0000-0000-00007BAC0000}"/>
    <cellStyle name="Currency [0] 2143" xfId="4720" hidden="1" xr:uid="{00000000-0005-0000-0000-00007CAC0000}"/>
    <cellStyle name="Currency [0] 2143" xfId="34108" hidden="1" xr:uid="{00000000-0005-0000-0000-00007DAC0000}"/>
    <cellStyle name="Currency [0] 2144" xfId="4783" hidden="1" xr:uid="{00000000-0005-0000-0000-00007EAC0000}"/>
    <cellStyle name="Currency [0] 2144" xfId="34171" hidden="1" xr:uid="{00000000-0005-0000-0000-00007FAC0000}"/>
    <cellStyle name="Currency [0] 2145" xfId="4785" hidden="1" xr:uid="{00000000-0005-0000-0000-000080AC0000}"/>
    <cellStyle name="Currency [0] 2145" xfId="34173" hidden="1" xr:uid="{00000000-0005-0000-0000-000081AC0000}"/>
    <cellStyle name="Currency [0] 2146" xfId="4386" hidden="1" xr:uid="{00000000-0005-0000-0000-000082AC0000}"/>
    <cellStyle name="Currency [0] 2146" xfId="33775" hidden="1" xr:uid="{00000000-0005-0000-0000-000083AC0000}"/>
    <cellStyle name="Currency [0] 2147" xfId="4364" hidden="1" xr:uid="{00000000-0005-0000-0000-000084AC0000}"/>
    <cellStyle name="Currency [0] 2147" xfId="33753" hidden="1" xr:uid="{00000000-0005-0000-0000-000085AC0000}"/>
    <cellStyle name="Currency [0] 2148" xfId="4791" hidden="1" xr:uid="{00000000-0005-0000-0000-000086AC0000}"/>
    <cellStyle name="Currency [0] 2148" xfId="34179" hidden="1" xr:uid="{00000000-0005-0000-0000-000087AC0000}"/>
    <cellStyle name="Currency [0] 2149" xfId="4797" hidden="1" xr:uid="{00000000-0005-0000-0000-000088AC0000}"/>
    <cellStyle name="Currency [0] 2149" xfId="34185" hidden="1" xr:uid="{00000000-0005-0000-0000-000089AC0000}"/>
    <cellStyle name="Currency [0] 215" xfId="2644" hidden="1" xr:uid="{00000000-0005-0000-0000-00008AAC0000}"/>
    <cellStyle name="Currency [0] 215" xfId="32033" hidden="1" xr:uid="{00000000-0005-0000-0000-00008BAC0000}"/>
    <cellStyle name="Currency [0] 2150" xfId="4799" hidden="1" xr:uid="{00000000-0005-0000-0000-00008CAC0000}"/>
    <cellStyle name="Currency [0] 2150" xfId="34187" hidden="1" xr:uid="{00000000-0005-0000-0000-00008DAC0000}"/>
    <cellStyle name="Currency [0] 2151" xfId="4381" hidden="1" xr:uid="{00000000-0005-0000-0000-00008EAC0000}"/>
    <cellStyle name="Currency [0] 2151" xfId="33770" hidden="1" xr:uid="{00000000-0005-0000-0000-00008FAC0000}"/>
    <cellStyle name="Currency [0] 2152" xfId="4793" hidden="1" xr:uid="{00000000-0005-0000-0000-000090AC0000}"/>
    <cellStyle name="Currency [0] 2152" xfId="34181" hidden="1" xr:uid="{00000000-0005-0000-0000-000091AC0000}"/>
    <cellStyle name="Currency [0] 2153" xfId="4801" hidden="1" xr:uid="{00000000-0005-0000-0000-000092AC0000}"/>
    <cellStyle name="Currency [0] 2153" xfId="34189" hidden="1" xr:uid="{00000000-0005-0000-0000-000093AC0000}"/>
    <cellStyle name="Currency [0] 2154" xfId="4803" hidden="1" xr:uid="{00000000-0005-0000-0000-000094AC0000}"/>
    <cellStyle name="Currency [0] 2154" xfId="34191" hidden="1" xr:uid="{00000000-0005-0000-0000-000095AC0000}"/>
    <cellStyle name="Currency [0] 2155" xfId="4792" hidden="1" xr:uid="{00000000-0005-0000-0000-000096AC0000}"/>
    <cellStyle name="Currency [0] 2155" xfId="34180" hidden="1" xr:uid="{00000000-0005-0000-0000-000097AC0000}"/>
    <cellStyle name="Currency [0] 2156" xfId="4387" hidden="1" xr:uid="{00000000-0005-0000-0000-000098AC0000}"/>
    <cellStyle name="Currency [0] 2156" xfId="33776" hidden="1" xr:uid="{00000000-0005-0000-0000-000099AC0000}"/>
    <cellStyle name="Currency [0] 2157" xfId="4814" hidden="1" xr:uid="{00000000-0005-0000-0000-00009AAC0000}"/>
    <cellStyle name="Currency [0] 2157" xfId="34202" hidden="1" xr:uid="{00000000-0005-0000-0000-00009BAC0000}"/>
    <cellStyle name="Currency [0] 2158" xfId="4823" hidden="1" xr:uid="{00000000-0005-0000-0000-00009CAC0000}"/>
    <cellStyle name="Currency [0] 2158" xfId="34211" hidden="1" xr:uid="{00000000-0005-0000-0000-00009DAC0000}"/>
    <cellStyle name="Currency [0] 2159" xfId="4834" hidden="1" xr:uid="{00000000-0005-0000-0000-00009EAC0000}"/>
    <cellStyle name="Currency [0] 2159" xfId="34222" hidden="1" xr:uid="{00000000-0005-0000-0000-00009FAC0000}"/>
    <cellStyle name="Currency [0] 216" xfId="2557" hidden="1" xr:uid="{00000000-0005-0000-0000-0000A0AC0000}"/>
    <cellStyle name="Currency [0] 216" xfId="31946" hidden="1" xr:uid="{00000000-0005-0000-0000-0000A1AC0000}"/>
    <cellStyle name="Currency [0] 2160" xfId="4840" hidden="1" xr:uid="{00000000-0005-0000-0000-0000A2AC0000}"/>
    <cellStyle name="Currency [0] 2160" xfId="34228" hidden="1" xr:uid="{00000000-0005-0000-0000-0000A3AC0000}"/>
    <cellStyle name="Currency [0] 2161" xfId="4812" hidden="1" xr:uid="{00000000-0005-0000-0000-0000A4AC0000}"/>
    <cellStyle name="Currency [0] 2161" xfId="34200" hidden="1" xr:uid="{00000000-0005-0000-0000-0000A5AC0000}"/>
    <cellStyle name="Currency [0] 2162" xfId="4830" hidden="1" xr:uid="{00000000-0005-0000-0000-0000A6AC0000}"/>
    <cellStyle name="Currency [0] 2162" xfId="34218" hidden="1" xr:uid="{00000000-0005-0000-0000-0000A7AC0000}"/>
    <cellStyle name="Currency [0] 2163" xfId="4852" hidden="1" xr:uid="{00000000-0005-0000-0000-0000A8AC0000}"/>
    <cellStyle name="Currency [0] 2163" xfId="34240" hidden="1" xr:uid="{00000000-0005-0000-0000-0000A9AC0000}"/>
    <cellStyle name="Currency [0] 2164" xfId="4854" hidden="1" xr:uid="{00000000-0005-0000-0000-0000AAAC0000}"/>
    <cellStyle name="Currency [0] 2164" xfId="34242" hidden="1" xr:uid="{00000000-0005-0000-0000-0000ABAC0000}"/>
    <cellStyle name="Currency [0] 2165" xfId="4788" hidden="1" xr:uid="{00000000-0005-0000-0000-0000ACAC0000}"/>
    <cellStyle name="Currency [0] 2165" xfId="34176" hidden="1" xr:uid="{00000000-0005-0000-0000-0000ADAC0000}"/>
    <cellStyle name="Currency [0] 2166" xfId="4391" hidden="1" xr:uid="{00000000-0005-0000-0000-0000AEAC0000}"/>
    <cellStyle name="Currency [0] 2166" xfId="33780" hidden="1" xr:uid="{00000000-0005-0000-0000-0000AFAC0000}"/>
    <cellStyle name="Currency [0] 2167" xfId="4826" hidden="1" xr:uid="{00000000-0005-0000-0000-0000B0AC0000}"/>
    <cellStyle name="Currency [0] 2167" xfId="34214" hidden="1" xr:uid="{00000000-0005-0000-0000-0000B1AC0000}"/>
    <cellStyle name="Currency [0] 2168" xfId="4407" hidden="1" xr:uid="{00000000-0005-0000-0000-0000B2AC0000}"/>
    <cellStyle name="Currency [0] 2168" xfId="33796" hidden="1" xr:uid="{00000000-0005-0000-0000-0000B3AC0000}"/>
    <cellStyle name="Currency [0] 2169" xfId="4815" hidden="1" xr:uid="{00000000-0005-0000-0000-0000B4AC0000}"/>
    <cellStyle name="Currency [0] 2169" xfId="34203" hidden="1" xr:uid="{00000000-0005-0000-0000-0000B5AC0000}"/>
    <cellStyle name="Currency [0] 217" xfId="2638" hidden="1" xr:uid="{00000000-0005-0000-0000-0000B6AC0000}"/>
    <cellStyle name="Currency [0] 217" xfId="32027" hidden="1" xr:uid="{00000000-0005-0000-0000-0000B7AC0000}"/>
    <cellStyle name="Currency [0] 2170" xfId="4859" hidden="1" xr:uid="{00000000-0005-0000-0000-0000B8AC0000}"/>
    <cellStyle name="Currency [0] 2170" xfId="34247" hidden="1" xr:uid="{00000000-0005-0000-0000-0000B9AC0000}"/>
    <cellStyle name="Currency [0] 2171" xfId="4827" hidden="1" xr:uid="{00000000-0005-0000-0000-0000BAAC0000}"/>
    <cellStyle name="Currency [0] 2171" xfId="34215" hidden="1" xr:uid="{00000000-0005-0000-0000-0000BBAC0000}"/>
    <cellStyle name="Currency [0] 2172" xfId="4835" hidden="1" xr:uid="{00000000-0005-0000-0000-0000BCAC0000}"/>
    <cellStyle name="Currency [0] 2172" xfId="34223" hidden="1" xr:uid="{00000000-0005-0000-0000-0000BDAC0000}"/>
    <cellStyle name="Currency [0] 2173" xfId="4871" hidden="1" xr:uid="{00000000-0005-0000-0000-0000BEAC0000}"/>
    <cellStyle name="Currency [0] 2173" xfId="34259" hidden="1" xr:uid="{00000000-0005-0000-0000-0000BFAC0000}"/>
    <cellStyle name="Currency [0] 2174" xfId="4873" hidden="1" xr:uid="{00000000-0005-0000-0000-0000C0AC0000}"/>
    <cellStyle name="Currency [0] 2174" xfId="34261" hidden="1" xr:uid="{00000000-0005-0000-0000-0000C1AC0000}"/>
    <cellStyle name="Currency [0] 2175" xfId="4829" hidden="1" xr:uid="{00000000-0005-0000-0000-0000C2AC0000}"/>
    <cellStyle name="Currency [0] 2175" xfId="34217" hidden="1" xr:uid="{00000000-0005-0000-0000-0000C3AC0000}"/>
    <cellStyle name="Currency [0] 2176" xfId="4842" hidden="1" xr:uid="{00000000-0005-0000-0000-0000C4AC0000}"/>
    <cellStyle name="Currency [0] 2176" xfId="34230" hidden="1" xr:uid="{00000000-0005-0000-0000-0000C5AC0000}"/>
    <cellStyle name="Currency [0] 2177" xfId="4847" hidden="1" xr:uid="{00000000-0005-0000-0000-0000C6AC0000}"/>
    <cellStyle name="Currency [0] 2177" xfId="34235" hidden="1" xr:uid="{00000000-0005-0000-0000-0000C7AC0000}"/>
    <cellStyle name="Currency [0] 2178" xfId="4841" hidden="1" xr:uid="{00000000-0005-0000-0000-0000C8AC0000}"/>
    <cellStyle name="Currency [0] 2178" xfId="34229" hidden="1" xr:uid="{00000000-0005-0000-0000-0000C9AC0000}"/>
    <cellStyle name="Currency [0] 2179" xfId="4889" hidden="1" xr:uid="{00000000-0005-0000-0000-0000CAAC0000}"/>
    <cellStyle name="Currency [0] 2179" xfId="34277" hidden="1" xr:uid="{00000000-0005-0000-0000-0000CBAC0000}"/>
    <cellStyle name="Currency [0] 218" xfId="2645" hidden="1" xr:uid="{00000000-0005-0000-0000-0000CCAC0000}"/>
    <cellStyle name="Currency [0] 218" xfId="32034" hidden="1" xr:uid="{00000000-0005-0000-0000-0000CDAC0000}"/>
    <cellStyle name="Currency [0] 2180" xfId="4897" hidden="1" xr:uid="{00000000-0005-0000-0000-0000CEAC0000}"/>
    <cellStyle name="Currency [0] 2180" xfId="34285" hidden="1" xr:uid="{00000000-0005-0000-0000-0000CFAC0000}"/>
    <cellStyle name="Currency [0] 2181" xfId="4825" hidden="1" xr:uid="{00000000-0005-0000-0000-0000D0AC0000}"/>
    <cellStyle name="Currency [0] 2181" xfId="34213" hidden="1" xr:uid="{00000000-0005-0000-0000-0000D1AC0000}"/>
    <cellStyle name="Currency [0] 2182" xfId="4883" hidden="1" xr:uid="{00000000-0005-0000-0000-0000D2AC0000}"/>
    <cellStyle name="Currency [0] 2182" xfId="34271" hidden="1" xr:uid="{00000000-0005-0000-0000-0000D3AC0000}"/>
    <cellStyle name="Currency [0] 2183" xfId="4906" hidden="1" xr:uid="{00000000-0005-0000-0000-0000D4AC0000}"/>
    <cellStyle name="Currency [0] 2183" xfId="34294" hidden="1" xr:uid="{00000000-0005-0000-0000-0000D5AC0000}"/>
    <cellStyle name="Currency [0] 2184" xfId="4908" hidden="1" xr:uid="{00000000-0005-0000-0000-0000D6AC0000}"/>
    <cellStyle name="Currency [0] 2184" xfId="34296" hidden="1" xr:uid="{00000000-0005-0000-0000-0000D7AC0000}"/>
    <cellStyle name="Currency [0] 2185" xfId="4808" hidden="1" xr:uid="{00000000-0005-0000-0000-0000D8AC0000}"/>
    <cellStyle name="Currency [0] 2185" xfId="34196" hidden="1" xr:uid="{00000000-0005-0000-0000-0000D9AC0000}"/>
    <cellStyle name="Currency [0] 2186" xfId="4818" hidden="1" xr:uid="{00000000-0005-0000-0000-0000DAAC0000}"/>
    <cellStyle name="Currency [0] 2186" xfId="34206" hidden="1" xr:uid="{00000000-0005-0000-0000-0000DBAC0000}"/>
    <cellStyle name="Currency [0] 2187" xfId="4880" hidden="1" xr:uid="{00000000-0005-0000-0000-0000DCAC0000}"/>
    <cellStyle name="Currency [0] 2187" xfId="34268" hidden="1" xr:uid="{00000000-0005-0000-0000-0000DDAC0000}"/>
    <cellStyle name="Currency [0] 2188" xfId="4845" hidden="1" xr:uid="{00000000-0005-0000-0000-0000DEAC0000}"/>
    <cellStyle name="Currency [0] 2188" xfId="34233" hidden="1" xr:uid="{00000000-0005-0000-0000-0000DFAC0000}"/>
    <cellStyle name="Currency [0] 2189" xfId="4795" hidden="1" xr:uid="{00000000-0005-0000-0000-0000E0AC0000}"/>
    <cellStyle name="Currency [0] 2189" xfId="34183" hidden="1" xr:uid="{00000000-0005-0000-0000-0000E1AC0000}"/>
    <cellStyle name="Currency [0] 219" xfId="2646" hidden="1" xr:uid="{00000000-0005-0000-0000-0000E2AC0000}"/>
    <cellStyle name="Currency [0] 219" xfId="32035" hidden="1" xr:uid="{00000000-0005-0000-0000-0000E3AC0000}"/>
    <cellStyle name="Currency [0] 2190" xfId="4916" hidden="1" xr:uid="{00000000-0005-0000-0000-0000E4AC0000}"/>
    <cellStyle name="Currency [0] 2190" xfId="34304" hidden="1" xr:uid="{00000000-0005-0000-0000-0000E5AC0000}"/>
    <cellStyle name="Currency [0] 2191" xfId="4881" hidden="1" xr:uid="{00000000-0005-0000-0000-0000E6AC0000}"/>
    <cellStyle name="Currency [0] 2191" xfId="34269" hidden="1" xr:uid="{00000000-0005-0000-0000-0000E7AC0000}"/>
    <cellStyle name="Currency [0] 2192" xfId="4892" hidden="1" xr:uid="{00000000-0005-0000-0000-0000E8AC0000}"/>
    <cellStyle name="Currency [0] 2192" xfId="34280" hidden="1" xr:uid="{00000000-0005-0000-0000-0000E9AC0000}"/>
    <cellStyle name="Currency [0] 2193" xfId="4924" hidden="1" xr:uid="{00000000-0005-0000-0000-0000EAAC0000}"/>
    <cellStyle name="Currency [0] 2193" xfId="34312" hidden="1" xr:uid="{00000000-0005-0000-0000-0000EBAC0000}"/>
    <cellStyle name="Currency [0] 2194" xfId="4926" hidden="1" xr:uid="{00000000-0005-0000-0000-0000ECAC0000}"/>
    <cellStyle name="Currency [0] 2194" xfId="34314" hidden="1" xr:uid="{00000000-0005-0000-0000-0000EDAC0000}"/>
    <cellStyle name="Currency [0] 2195" xfId="4878" hidden="1" xr:uid="{00000000-0005-0000-0000-0000EEAC0000}"/>
    <cellStyle name="Currency [0] 2195" xfId="34266" hidden="1" xr:uid="{00000000-0005-0000-0000-0000EFAC0000}"/>
    <cellStyle name="Currency [0] 2196" xfId="4877" hidden="1" xr:uid="{00000000-0005-0000-0000-0000F0AC0000}"/>
    <cellStyle name="Currency [0] 2196" xfId="34265" hidden="1" xr:uid="{00000000-0005-0000-0000-0000F1AC0000}"/>
    <cellStyle name="Currency [0] 2197" xfId="4867" hidden="1" xr:uid="{00000000-0005-0000-0000-0000F2AC0000}"/>
    <cellStyle name="Currency [0] 2197" xfId="34255" hidden="1" xr:uid="{00000000-0005-0000-0000-0000F3AC0000}"/>
    <cellStyle name="Currency [0] 2198" xfId="4863" hidden="1" xr:uid="{00000000-0005-0000-0000-0000F4AC0000}"/>
    <cellStyle name="Currency [0] 2198" xfId="34251" hidden="1" xr:uid="{00000000-0005-0000-0000-0000F5AC0000}"/>
    <cellStyle name="Currency [0] 2199" xfId="4865" hidden="1" xr:uid="{00000000-0005-0000-0000-0000F6AC0000}"/>
    <cellStyle name="Currency [0] 2199" xfId="34253" hidden="1" xr:uid="{00000000-0005-0000-0000-0000F7AC0000}"/>
    <cellStyle name="Currency [0] 22" xfId="1999" hidden="1" xr:uid="{00000000-0005-0000-0000-00000DAD0000}"/>
    <cellStyle name="Currency [0] 22" xfId="315" hidden="1" xr:uid="{00000000-0005-0000-0000-0000F9AC0000}"/>
    <cellStyle name="Currency [0] 22" xfId="229" hidden="1" xr:uid="{00000000-0005-0000-0000-0000FAAC0000}"/>
    <cellStyle name="Currency [0] 22" xfId="49" hidden="1" xr:uid="{00000000-0005-0000-0000-0000FBAC0000}"/>
    <cellStyle name="Currency [0] 22" xfId="498" hidden="1" xr:uid="{00000000-0005-0000-0000-0000FCAC0000}"/>
    <cellStyle name="Currency [0] 22" xfId="663" hidden="1" xr:uid="{00000000-0005-0000-0000-0000FDAC0000}"/>
    <cellStyle name="Currency [0] 22" xfId="577" hidden="1" xr:uid="{00000000-0005-0000-0000-0000FEAC0000}"/>
    <cellStyle name="Currency [0] 22" xfId="397" hidden="1" xr:uid="{00000000-0005-0000-0000-0000FFAC0000}"/>
    <cellStyle name="Currency [0] 22" xfId="836" hidden="1" xr:uid="{00000000-0005-0000-0000-000000AD0000}"/>
    <cellStyle name="Currency [0] 22" xfId="1001" hidden="1" xr:uid="{00000000-0005-0000-0000-000001AD0000}"/>
    <cellStyle name="Currency [0] 22" xfId="61550" hidden="1" xr:uid="{00000000-0005-0000-0000-00001AAD0000}"/>
    <cellStyle name="Currency [0] 22" xfId="61385" hidden="1" xr:uid="{00000000-0005-0000-0000-000018AD0000}"/>
    <cellStyle name="Currency [0] 22" xfId="61467" hidden="1" xr:uid="{00000000-0005-0000-0000-000019AD0000}"/>
    <cellStyle name="Currency [0] 22" xfId="61794" hidden="1" xr:uid="{00000000-0005-0000-0000-00001DAD0000}"/>
    <cellStyle name="Currency [0] 22" xfId="61632" hidden="1" xr:uid="{00000000-0005-0000-0000-00001BAD0000}"/>
    <cellStyle name="Currency [0] 22" xfId="61712" hidden="1" xr:uid="{00000000-0005-0000-0000-00001CAD0000}"/>
    <cellStyle name="Currency [0] 22" xfId="62042" hidden="1" xr:uid="{00000000-0005-0000-0000-000020AD0000}"/>
    <cellStyle name="Currency [0] 22" xfId="61876" hidden="1" xr:uid="{00000000-0005-0000-0000-00001EAD0000}"/>
    <cellStyle name="Currency [0] 22" xfId="61958" hidden="1" xr:uid="{00000000-0005-0000-0000-00001FAD0000}"/>
    <cellStyle name="Currency [0] 22" xfId="62288" hidden="1" xr:uid="{00000000-0005-0000-0000-000023AD0000}"/>
    <cellStyle name="Currency [0] 22" xfId="62124" hidden="1" xr:uid="{00000000-0005-0000-0000-000021AD0000}"/>
    <cellStyle name="Currency [0] 22" xfId="62206" hidden="1" xr:uid="{00000000-0005-0000-0000-000022AD0000}"/>
    <cellStyle name="Currency [0] 22" xfId="915" hidden="1" xr:uid="{00000000-0005-0000-0000-000002AD0000}"/>
    <cellStyle name="Currency [0] 22" xfId="1257" hidden="1" xr:uid="{00000000-0005-0000-0000-000006AD0000}"/>
    <cellStyle name="Currency [0] 22" xfId="1178" hidden="1" xr:uid="{00000000-0005-0000-0000-000004AD0000}"/>
    <cellStyle name="Currency [0] 22" xfId="1343" hidden="1" xr:uid="{00000000-0005-0000-0000-000005AD0000}"/>
    <cellStyle name="Currency [0] 22" xfId="1671" hidden="1" xr:uid="{00000000-0005-0000-0000-000009AD0000}"/>
    <cellStyle name="Currency [0] 22" xfId="1077" hidden="1" xr:uid="{00000000-0005-0000-0000-000007AD0000}"/>
    <cellStyle name="Currency [0] 22" xfId="1506" hidden="1" xr:uid="{00000000-0005-0000-0000-000008AD0000}"/>
    <cellStyle name="Currency [0] 22" xfId="1834" hidden="1" xr:uid="{00000000-0005-0000-0000-00000CAD0000}"/>
    <cellStyle name="Currency [0] 22" xfId="1585" hidden="1" xr:uid="{00000000-0005-0000-0000-00000AAD0000}"/>
    <cellStyle name="Currency [0] 22" xfId="1405" hidden="1" xr:uid="{00000000-0005-0000-0000-00000BAD0000}"/>
    <cellStyle name="Currency [0] 22" xfId="63099" hidden="1" xr:uid="{00000000-0005-0000-0000-00002DAD0000}"/>
    <cellStyle name="Currency [0] 22" xfId="2165" hidden="1" xr:uid="{00000000-0005-0000-0000-000010AD0000}"/>
    <cellStyle name="Currency [0] 22" xfId="1913" hidden="1" xr:uid="{00000000-0005-0000-0000-00000EAD0000}"/>
    <cellStyle name="Currency [0] 22" xfId="1733" hidden="1" xr:uid="{00000000-0005-0000-0000-00000FAD0000}"/>
    <cellStyle name="Currency [0] 22" xfId="2080" hidden="1" xr:uid="{00000000-0005-0000-0000-000013AD0000}"/>
    <cellStyle name="Currency [0] 22" xfId="2329" hidden="1" xr:uid="{00000000-0005-0000-0000-000011AD0000}"/>
    <cellStyle name="Currency [0] 22" xfId="2244" hidden="1" xr:uid="{00000000-0005-0000-0000-000012AD0000}"/>
    <cellStyle name="Currency [0] 22" xfId="61219" hidden="1" xr:uid="{00000000-0005-0000-0000-000016AD0000}"/>
    <cellStyle name="Currency [0] 22" xfId="2394" hidden="1" xr:uid="{00000000-0005-0000-0000-000014AD0000}"/>
    <cellStyle name="Currency [0] 22" xfId="31783" hidden="1" xr:uid="{00000000-0005-0000-0000-000015AD0000}"/>
    <cellStyle name="Currency [0] 22" xfId="150" hidden="1" xr:uid="{00000000-0005-0000-0000-0000F8AC0000}"/>
    <cellStyle name="Currency [0] 22" xfId="61301" hidden="1" xr:uid="{00000000-0005-0000-0000-000017AD0000}"/>
    <cellStyle name="Currency [0] 22" xfId="62368" hidden="1" xr:uid="{00000000-0005-0000-0000-000024AD0000}"/>
    <cellStyle name="Currency [0] 22" xfId="62450" hidden="1" xr:uid="{00000000-0005-0000-0000-000025AD0000}"/>
    <cellStyle name="Currency [0] 22" xfId="62525" hidden="1" xr:uid="{00000000-0005-0000-0000-000026AD0000}"/>
    <cellStyle name="Currency [0] 22" xfId="62607" hidden="1" xr:uid="{00000000-0005-0000-0000-000027AD0000}"/>
    <cellStyle name="Currency [0] 22" xfId="62691" hidden="1" xr:uid="{00000000-0005-0000-0000-000028AD0000}"/>
    <cellStyle name="Currency [0] 22" xfId="62773" hidden="1" xr:uid="{00000000-0005-0000-0000-000029AD0000}"/>
    <cellStyle name="Currency [0] 22" xfId="62855" hidden="1" xr:uid="{00000000-0005-0000-0000-00002AAD0000}"/>
    <cellStyle name="Currency [0] 22" xfId="62937" hidden="1" xr:uid="{00000000-0005-0000-0000-00002BAD0000}"/>
    <cellStyle name="Currency [0] 22" xfId="63017" hidden="1" xr:uid="{00000000-0005-0000-0000-00002CAD0000}"/>
    <cellStyle name="Currency [0] 22" xfId="735" hidden="1" xr:uid="{00000000-0005-0000-0000-000003AD0000}"/>
    <cellStyle name="Currency [0] 220" xfId="2586" hidden="1" xr:uid="{00000000-0005-0000-0000-00002EAD0000}"/>
    <cellStyle name="Currency [0] 220" xfId="31975" hidden="1" xr:uid="{00000000-0005-0000-0000-00002FAD0000}"/>
    <cellStyle name="Currency [0] 2200" xfId="4933" hidden="1" xr:uid="{00000000-0005-0000-0000-000030AD0000}"/>
    <cellStyle name="Currency [0] 2200" xfId="34321" hidden="1" xr:uid="{00000000-0005-0000-0000-000031AD0000}"/>
    <cellStyle name="Currency [0] 2201" xfId="4393" hidden="1" xr:uid="{00000000-0005-0000-0000-000032AD0000}"/>
    <cellStyle name="Currency [0] 2201" xfId="33782" hidden="1" xr:uid="{00000000-0005-0000-0000-000033AD0000}"/>
    <cellStyle name="Currency [0] 2202" xfId="4911" hidden="1" xr:uid="{00000000-0005-0000-0000-000034AD0000}"/>
    <cellStyle name="Currency [0] 2202" xfId="34299" hidden="1" xr:uid="{00000000-0005-0000-0000-000035AD0000}"/>
    <cellStyle name="Currency [0] 2203" xfId="4939" hidden="1" xr:uid="{00000000-0005-0000-0000-000036AD0000}"/>
    <cellStyle name="Currency [0] 2203" xfId="34327" hidden="1" xr:uid="{00000000-0005-0000-0000-000037AD0000}"/>
    <cellStyle name="Currency [0] 2204" xfId="4941" hidden="1" xr:uid="{00000000-0005-0000-0000-000038AD0000}"/>
    <cellStyle name="Currency [0] 2204" xfId="34329" hidden="1" xr:uid="{00000000-0005-0000-0000-000039AD0000}"/>
    <cellStyle name="Currency [0] 2205" xfId="4816" hidden="1" xr:uid="{00000000-0005-0000-0000-00003AAD0000}"/>
    <cellStyle name="Currency [0] 2205" xfId="34204" hidden="1" xr:uid="{00000000-0005-0000-0000-00003BAD0000}"/>
    <cellStyle name="Currency [0] 2206" xfId="4890" hidden="1" xr:uid="{00000000-0005-0000-0000-00003CAD0000}"/>
    <cellStyle name="Currency [0] 2206" xfId="34278" hidden="1" xr:uid="{00000000-0005-0000-0000-00003DAD0000}"/>
    <cellStyle name="Currency [0] 2207" xfId="4846" hidden="1" xr:uid="{00000000-0005-0000-0000-00003EAD0000}"/>
    <cellStyle name="Currency [0] 2207" xfId="34234" hidden="1" xr:uid="{00000000-0005-0000-0000-00003FAD0000}"/>
    <cellStyle name="Currency [0] 2208" xfId="4882" hidden="1" xr:uid="{00000000-0005-0000-0000-000040AD0000}"/>
    <cellStyle name="Currency [0] 2208" xfId="34270" hidden="1" xr:uid="{00000000-0005-0000-0000-000041AD0000}"/>
    <cellStyle name="Currency [0] 2209" xfId="4886" hidden="1" xr:uid="{00000000-0005-0000-0000-000042AD0000}"/>
    <cellStyle name="Currency [0] 2209" xfId="34274" hidden="1" xr:uid="{00000000-0005-0000-0000-000043AD0000}"/>
    <cellStyle name="Currency [0] 221" xfId="2606" hidden="1" xr:uid="{00000000-0005-0000-0000-000044AD0000}"/>
    <cellStyle name="Currency [0] 221" xfId="31995" hidden="1" xr:uid="{00000000-0005-0000-0000-000045AD0000}"/>
    <cellStyle name="Currency [0] 2210" xfId="4947" hidden="1" xr:uid="{00000000-0005-0000-0000-000046AD0000}"/>
    <cellStyle name="Currency [0] 2210" xfId="34335" hidden="1" xr:uid="{00000000-0005-0000-0000-000047AD0000}"/>
    <cellStyle name="Currency [0] 2211" xfId="4380" hidden="1" xr:uid="{00000000-0005-0000-0000-000048AD0000}"/>
    <cellStyle name="Currency [0] 2211" xfId="33769" hidden="1" xr:uid="{00000000-0005-0000-0000-000049AD0000}"/>
    <cellStyle name="Currency [0] 2212" xfId="4929" hidden="1" xr:uid="{00000000-0005-0000-0000-00004AAD0000}"/>
    <cellStyle name="Currency [0] 2212" xfId="34317" hidden="1" xr:uid="{00000000-0005-0000-0000-00004BAD0000}"/>
    <cellStyle name="Currency [0] 2213" xfId="4952" hidden="1" xr:uid="{00000000-0005-0000-0000-00004CAD0000}"/>
    <cellStyle name="Currency [0] 2213" xfId="34340" hidden="1" xr:uid="{00000000-0005-0000-0000-00004DAD0000}"/>
    <cellStyle name="Currency [0] 2214" xfId="4954" hidden="1" xr:uid="{00000000-0005-0000-0000-00004EAD0000}"/>
    <cellStyle name="Currency [0] 2214" xfId="34342" hidden="1" xr:uid="{00000000-0005-0000-0000-00004FAD0000}"/>
    <cellStyle name="Currency [0] 2215" xfId="4810" hidden="1" xr:uid="{00000000-0005-0000-0000-000050AD0000}"/>
    <cellStyle name="Currency [0] 2215" xfId="34198" hidden="1" xr:uid="{00000000-0005-0000-0000-000051AD0000}"/>
    <cellStyle name="Currency [0] 2216" xfId="4909" hidden="1" xr:uid="{00000000-0005-0000-0000-000052AD0000}"/>
    <cellStyle name="Currency [0] 2216" xfId="34297" hidden="1" xr:uid="{00000000-0005-0000-0000-000053AD0000}"/>
    <cellStyle name="Currency [0] 2217" xfId="4876" hidden="1" xr:uid="{00000000-0005-0000-0000-000054AD0000}"/>
    <cellStyle name="Currency [0] 2217" xfId="34264" hidden="1" xr:uid="{00000000-0005-0000-0000-000055AD0000}"/>
    <cellStyle name="Currency [0] 2218" xfId="4894" hidden="1" xr:uid="{00000000-0005-0000-0000-000056AD0000}"/>
    <cellStyle name="Currency [0] 2218" xfId="34282" hidden="1" xr:uid="{00000000-0005-0000-0000-000057AD0000}"/>
    <cellStyle name="Currency [0] 2219" xfId="4891" hidden="1" xr:uid="{00000000-0005-0000-0000-000058AD0000}"/>
    <cellStyle name="Currency [0] 2219" xfId="34279" hidden="1" xr:uid="{00000000-0005-0000-0000-000059AD0000}"/>
    <cellStyle name="Currency [0] 222" xfId="2640" hidden="1" xr:uid="{00000000-0005-0000-0000-00005AAD0000}"/>
    <cellStyle name="Currency [0] 222" xfId="32029" hidden="1" xr:uid="{00000000-0005-0000-0000-00005BAD0000}"/>
    <cellStyle name="Currency [0] 2220" xfId="4958" hidden="1" xr:uid="{00000000-0005-0000-0000-00005CAD0000}"/>
    <cellStyle name="Currency [0] 2220" xfId="34346" hidden="1" xr:uid="{00000000-0005-0000-0000-00005DAD0000}"/>
    <cellStyle name="Currency [0] 2221" xfId="4843" hidden="1" xr:uid="{00000000-0005-0000-0000-00005EAD0000}"/>
    <cellStyle name="Currency [0] 2221" xfId="34231" hidden="1" xr:uid="{00000000-0005-0000-0000-00005FAD0000}"/>
    <cellStyle name="Currency [0] 2222" xfId="4943" hidden="1" xr:uid="{00000000-0005-0000-0000-000060AD0000}"/>
    <cellStyle name="Currency [0] 2222" xfId="34331" hidden="1" xr:uid="{00000000-0005-0000-0000-000061AD0000}"/>
    <cellStyle name="Currency [0] 2223" xfId="4965" hidden="1" xr:uid="{00000000-0005-0000-0000-000062AD0000}"/>
    <cellStyle name="Currency [0] 2223" xfId="34353" hidden="1" xr:uid="{00000000-0005-0000-0000-000063AD0000}"/>
    <cellStyle name="Currency [0] 2224" xfId="4967" hidden="1" xr:uid="{00000000-0005-0000-0000-000064AD0000}"/>
    <cellStyle name="Currency [0] 2224" xfId="34355" hidden="1" xr:uid="{00000000-0005-0000-0000-000065AD0000}"/>
    <cellStyle name="Currency [0] 2225" xfId="4895" hidden="1" xr:uid="{00000000-0005-0000-0000-000066AD0000}"/>
    <cellStyle name="Currency [0] 2225" xfId="34283" hidden="1" xr:uid="{00000000-0005-0000-0000-000067AD0000}"/>
    <cellStyle name="Currency [0] 2226" xfId="4927" hidden="1" xr:uid="{00000000-0005-0000-0000-000068AD0000}"/>
    <cellStyle name="Currency [0] 2226" xfId="34315" hidden="1" xr:uid="{00000000-0005-0000-0000-000069AD0000}"/>
    <cellStyle name="Currency [0] 2227" xfId="4359" hidden="1" xr:uid="{00000000-0005-0000-0000-00006AAD0000}"/>
    <cellStyle name="Currency [0] 2227" xfId="33748" hidden="1" xr:uid="{00000000-0005-0000-0000-00006BAD0000}"/>
    <cellStyle name="Currency [0] 2228" xfId="4913" hidden="1" xr:uid="{00000000-0005-0000-0000-00006CAD0000}"/>
    <cellStyle name="Currency [0] 2228" xfId="34301" hidden="1" xr:uid="{00000000-0005-0000-0000-00006DAD0000}"/>
    <cellStyle name="Currency [0] 2229" xfId="4910" hidden="1" xr:uid="{00000000-0005-0000-0000-00006EAD0000}"/>
    <cellStyle name="Currency [0] 2229" xfId="34298" hidden="1" xr:uid="{00000000-0005-0000-0000-00006FAD0000}"/>
    <cellStyle name="Currency [0] 223" xfId="2633" hidden="1" xr:uid="{00000000-0005-0000-0000-000070AD0000}"/>
    <cellStyle name="Currency [0] 223" xfId="32022" hidden="1" xr:uid="{00000000-0005-0000-0000-000071AD0000}"/>
    <cellStyle name="Currency [0] 2230" xfId="4971" hidden="1" xr:uid="{00000000-0005-0000-0000-000072AD0000}"/>
    <cellStyle name="Currency [0] 2230" xfId="34359" hidden="1" xr:uid="{00000000-0005-0000-0000-000073AD0000}"/>
    <cellStyle name="Currency [0] 2231" xfId="4806" hidden="1" xr:uid="{00000000-0005-0000-0000-000074AD0000}"/>
    <cellStyle name="Currency [0] 2231" xfId="34194" hidden="1" xr:uid="{00000000-0005-0000-0000-000075AD0000}"/>
    <cellStyle name="Currency [0] 2232" xfId="4955" hidden="1" xr:uid="{00000000-0005-0000-0000-000076AD0000}"/>
    <cellStyle name="Currency [0] 2232" xfId="34343" hidden="1" xr:uid="{00000000-0005-0000-0000-000077AD0000}"/>
    <cellStyle name="Currency [0] 2233" xfId="4975" hidden="1" xr:uid="{00000000-0005-0000-0000-000078AD0000}"/>
    <cellStyle name="Currency [0] 2233" xfId="34363" hidden="1" xr:uid="{00000000-0005-0000-0000-000079AD0000}"/>
    <cellStyle name="Currency [0] 2234" xfId="4977" hidden="1" xr:uid="{00000000-0005-0000-0000-00007AAD0000}"/>
    <cellStyle name="Currency [0] 2234" xfId="34365" hidden="1" xr:uid="{00000000-0005-0000-0000-00007BAD0000}"/>
    <cellStyle name="Currency [0] 2235" xfId="4914" hidden="1" xr:uid="{00000000-0005-0000-0000-00007CAD0000}"/>
    <cellStyle name="Currency [0] 2235" xfId="34302" hidden="1" xr:uid="{00000000-0005-0000-0000-00007DAD0000}"/>
    <cellStyle name="Currency [0] 2236" xfId="4942" hidden="1" xr:uid="{00000000-0005-0000-0000-00007EAD0000}"/>
    <cellStyle name="Currency [0] 2236" xfId="34330" hidden="1" xr:uid="{00000000-0005-0000-0000-00007FAD0000}"/>
    <cellStyle name="Currency [0] 2237" xfId="4902" hidden="1" xr:uid="{00000000-0005-0000-0000-000080AD0000}"/>
    <cellStyle name="Currency [0] 2237" xfId="34290" hidden="1" xr:uid="{00000000-0005-0000-0000-000081AD0000}"/>
    <cellStyle name="Currency [0] 2238" xfId="4931" hidden="1" xr:uid="{00000000-0005-0000-0000-000082AD0000}"/>
    <cellStyle name="Currency [0] 2238" xfId="34319" hidden="1" xr:uid="{00000000-0005-0000-0000-000083AD0000}"/>
    <cellStyle name="Currency [0] 2239" xfId="4928" hidden="1" xr:uid="{00000000-0005-0000-0000-000084AD0000}"/>
    <cellStyle name="Currency [0] 2239" xfId="34316" hidden="1" xr:uid="{00000000-0005-0000-0000-000085AD0000}"/>
    <cellStyle name="Currency [0] 224" xfId="2643" hidden="1" xr:uid="{00000000-0005-0000-0000-000086AD0000}"/>
    <cellStyle name="Currency [0] 224" xfId="32032" hidden="1" xr:uid="{00000000-0005-0000-0000-000087AD0000}"/>
    <cellStyle name="Currency [0] 2240" xfId="4981" hidden="1" xr:uid="{00000000-0005-0000-0000-000088AD0000}"/>
    <cellStyle name="Currency [0] 2240" xfId="34369" hidden="1" xr:uid="{00000000-0005-0000-0000-000089AD0000}"/>
    <cellStyle name="Currency [0] 2241" xfId="4809" hidden="1" xr:uid="{00000000-0005-0000-0000-00008AAD0000}"/>
    <cellStyle name="Currency [0] 2241" xfId="34197" hidden="1" xr:uid="{00000000-0005-0000-0000-00008BAD0000}"/>
    <cellStyle name="Currency [0] 2242" xfId="4968" hidden="1" xr:uid="{00000000-0005-0000-0000-00008CAD0000}"/>
    <cellStyle name="Currency [0] 2242" xfId="34356" hidden="1" xr:uid="{00000000-0005-0000-0000-00008DAD0000}"/>
    <cellStyle name="Currency [0] 2243" xfId="4985" hidden="1" xr:uid="{00000000-0005-0000-0000-00008EAD0000}"/>
    <cellStyle name="Currency [0] 2243" xfId="34373" hidden="1" xr:uid="{00000000-0005-0000-0000-00008FAD0000}"/>
    <cellStyle name="Currency [0] 2244" xfId="4987" hidden="1" xr:uid="{00000000-0005-0000-0000-000090AD0000}"/>
    <cellStyle name="Currency [0] 2244" xfId="34375" hidden="1" xr:uid="{00000000-0005-0000-0000-000091AD0000}"/>
    <cellStyle name="Currency [0] 2245" xfId="4868" hidden="1" xr:uid="{00000000-0005-0000-0000-000092AD0000}"/>
    <cellStyle name="Currency [0] 2245" xfId="34256" hidden="1" xr:uid="{00000000-0005-0000-0000-000093AD0000}"/>
    <cellStyle name="Currency [0] 2246" xfId="4904" hidden="1" xr:uid="{00000000-0005-0000-0000-000094AD0000}"/>
    <cellStyle name="Currency [0] 2246" xfId="34292" hidden="1" xr:uid="{00000000-0005-0000-0000-000095AD0000}"/>
    <cellStyle name="Currency [0] 2247" xfId="4973" hidden="1" xr:uid="{00000000-0005-0000-0000-000096AD0000}"/>
    <cellStyle name="Currency [0] 2247" xfId="34361" hidden="1" xr:uid="{00000000-0005-0000-0000-000097AD0000}"/>
    <cellStyle name="Currency [0] 2248" xfId="4961" hidden="1" xr:uid="{00000000-0005-0000-0000-000098AD0000}"/>
    <cellStyle name="Currency [0] 2248" xfId="34349" hidden="1" xr:uid="{00000000-0005-0000-0000-000099AD0000}"/>
    <cellStyle name="Currency [0] 2249" xfId="4978" hidden="1" xr:uid="{00000000-0005-0000-0000-00009AAD0000}"/>
    <cellStyle name="Currency [0] 2249" xfId="34366" hidden="1" xr:uid="{00000000-0005-0000-0000-00009BAD0000}"/>
    <cellStyle name="Currency [0] 225" xfId="2647" hidden="1" xr:uid="{00000000-0005-0000-0000-00009CAD0000}"/>
    <cellStyle name="Currency [0] 225" xfId="32036" hidden="1" xr:uid="{00000000-0005-0000-0000-00009DAD0000}"/>
    <cellStyle name="Currency [0] 2250" xfId="4989" hidden="1" xr:uid="{00000000-0005-0000-0000-00009EAD0000}"/>
    <cellStyle name="Currency [0] 2250" xfId="34377" hidden="1" xr:uid="{00000000-0005-0000-0000-00009FAD0000}"/>
    <cellStyle name="Currency [0] 2251" xfId="4837" hidden="1" xr:uid="{00000000-0005-0000-0000-0000A0AD0000}"/>
    <cellStyle name="Currency [0] 2251" xfId="34225" hidden="1" xr:uid="{00000000-0005-0000-0000-0000A1AD0000}"/>
    <cellStyle name="Currency [0] 2252" xfId="4901" hidden="1" xr:uid="{00000000-0005-0000-0000-0000A2AD0000}"/>
    <cellStyle name="Currency [0] 2252" xfId="34289" hidden="1" xr:uid="{00000000-0005-0000-0000-0000A3AD0000}"/>
    <cellStyle name="Currency [0] 2253" xfId="4993" hidden="1" xr:uid="{00000000-0005-0000-0000-0000A4AD0000}"/>
    <cellStyle name="Currency [0] 2253" xfId="34381" hidden="1" xr:uid="{00000000-0005-0000-0000-0000A5AD0000}"/>
    <cellStyle name="Currency [0] 2254" xfId="4995" hidden="1" xr:uid="{00000000-0005-0000-0000-0000A6AD0000}"/>
    <cellStyle name="Currency [0] 2254" xfId="34383" hidden="1" xr:uid="{00000000-0005-0000-0000-0000A7AD0000}"/>
    <cellStyle name="Currency [0] 2255" xfId="4950" hidden="1" xr:uid="{00000000-0005-0000-0000-0000A8AD0000}"/>
    <cellStyle name="Currency [0] 2255" xfId="34338" hidden="1" xr:uid="{00000000-0005-0000-0000-0000A9AD0000}"/>
    <cellStyle name="Currency [0] 2256" xfId="4962" hidden="1" xr:uid="{00000000-0005-0000-0000-0000AAAD0000}"/>
    <cellStyle name="Currency [0] 2256" xfId="34350" hidden="1" xr:uid="{00000000-0005-0000-0000-0000ABAD0000}"/>
    <cellStyle name="Currency [0] 2257" xfId="4990" hidden="1" xr:uid="{00000000-0005-0000-0000-0000ACAD0000}"/>
    <cellStyle name="Currency [0] 2257" xfId="34378" hidden="1" xr:uid="{00000000-0005-0000-0000-0000ADAD0000}"/>
    <cellStyle name="Currency [0] 2258" xfId="4963" hidden="1" xr:uid="{00000000-0005-0000-0000-0000AEAD0000}"/>
    <cellStyle name="Currency [0] 2258" xfId="34351" hidden="1" xr:uid="{00000000-0005-0000-0000-0000AFAD0000}"/>
    <cellStyle name="Currency [0] 2259" xfId="4996" hidden="1" xr:uid="{00000000-0005-0000-0000-0000B0AD0000}"/>
    <cellStyle name="Currency [0] 2259" xfId="34384" hidden="1" xr:uid="{00000000-0005-0000-0000-0000B1AD0000}"/>
    <cellStyle name="Currency [0] 226" xfId="2572" hidden="1" xr:uid="{00000000-0005-0000-0000-0000B2AD0000}"/>
    <cellStyle name="Currency [0] 226" xfId="31961" hidden="1" xr:uid="{00000000-0005-0000-0000-0000B3AD0000}"/>
    <cellStyle name="Currency [0] 2260" xfId="4998" hidden="1" xr:uid="{00000000-0005-0000-0000-0000B4AD0000}"/>
    <cellStyle name="Currency [0] 2260" xfId="34386" hidden="1" xr:uid="{00000000-0005-0000-0000-0000B5AD0000}"/>
    <cellStyle name="Currency [0] 2261" xfId="4991" hidden="1" xr:uid="{00000000-0005-0000-0000-0000B6AD0000}"/>
    <cellStyle name="Currency [0] 2261" xfId="34379" hidden="1" xr:uid="{00000000-0005-0000-0000-0000B7AD0000}"/>
    <cellStyle name="Currency [0] 2262" xfId="4937" hidden="1" xr:uid="{00000000-0005-0000-0000-0000B8AD0000}"/>
    <cellStyle name="Currency [0] 2262" xfId="34325" hidden="1" xr:uid="{00000000-0005-0000-0000-0000B9AD0000}"/>
    <cellStyle name="Currency [0] 2263" xfId="5000" hidden="1" xr:uid="{00000000-0005-0000-0000-0000BAAD0000}"/>
    <cellStyle name="Currency [0] 2263" xfId="34388" hidden="1" xr:uid="{00000000-0005-0000-0000-0000BBAD0000}"/>
    <cellStyle name="Currency [0] 2264" xfId="5002" hidden="1" xr:uid="{00000000-0005-0000-0000-0000BCAD0000}"/>
    <cellStyle name="Currency [0] 2264" xfId="34390" hidden="1" xr:uid="{00000000-0005-0000-0000-0000BDAD0000}"/>
    <cellStyle name="Currency [0] 2265" xfId="4434" hidden="1" xr:uid="{00000000-0005-0000-0000-0000BEAD0000}"/>
    <cellStyle name="Currency [0] 2265" xfId="33823" hidden="1" xr:uid="{00000000-0005-0000-0000-0000BFAD0000}"/>
    <cellStyle name="Currency [0] 2266" xfId="4394" hidden="1" xr:uid="{00000000-0005-0000-0000-0000C0AD0000}"/>
    <cellStyle name="Currency [0] 2266" xfId="33783" hidden="1" xr:uid="{00000000-0005-0000-0000-0000C1AD0000}"/>
    <cellStyle name="Currency [0] 2267" xfId="5008" hidden="1" xr:uid="{00000000-0005-0000-0000-0000C2AD0000}"/>
    <cellStyle name="Currency [0] 2267" xfId="34396" hidden="1" xr:uid="{00000000-0005-0000-0000-0000C3AD0000}"/>
    <cellStyle name="Currency [0] 2268" xfId="5014" hidden="1" xr:uid="{00000000-0005-0000-0000-0000C4AD0000}"/>
    <cellStyle name="Currency [0] 2268" xfId="34402" hidden="1" xr:uid="{00000000-0005-0000-0000-0000C5AD0000}"/>
    <cellStyle name="Currency [0] 2269" xfId="5016" hidden="1" xr:uid="{00000000-0005-0000-0000-0000C6AD0000}"/>
    <cellStyle name="Currency [0] 2269" xfId="34404" hidden="1" xr:uid="{00000000-0005-0000-0000-0000C7AD0000}"/>
    <cellStyle name="Currency [0] 227" xfId="2604" hidden="1" xr:uid="{00000000-0005-0000-0000-0000C8AD0000}"/>
    <cellStyle name="Currency [0] 227" xfId="31993" hidden="1" xr:uid="{00000000-0005-0000-0000-0000C9AD0000}"/>
    <cellStyle name="Currency [0] 2270" xfId="4384" hidden="1" xr:uid="{00000000-0005-0000-0000-0000CAAD0000}"/>
    <cellStyle name="Currency [0] 2270" xfId="33773" hidden="1" xr:uid="{00000000-0005-0000-0000-0000CBAD0000}"/>
    <cellStyle name="Currency [0] 2271" xfId="5010" hidden="1" xr:uid="{00000000-0005-0000-0000-0000CCAD0000}"/>
    <cellStyle name="Currency [0] 2271" xfId="34398" hidden="1" xr:uid="{00000000-0005-0000-0000-0000CDAD0000}"/>
    <cellStyle name="Currency [0] 2272" xfId="5018" hidden="1" xr:uid="{00000000-0005-0000-0000-0000CEAD0000}"/>
    <cellStyle name="Currency [0] 2272" xfId="34406" hidden="1" xr:uid="{00000000-0005-0000-0000-0000CFAD0000}"/>
    <cellStyle name="Currency [0] 2273" xfId="5020" hidden="1" xr:uid="{00000000-0005-0000-0000-0000D0AD0000}"/>
    <cellStyle name="Currency [0] 2273" xfId="34408" hidden="1" xr:uid="{00000000-0005-0000-0000-0000D1AD0000}"/>
    <cellStyle name="Currency [0] 2274" xfId="5009" hidden="1" xr:uid="{00000000-0005-0000-0000-0000D2AD0000}"/>
    <cellStyle name="Currency [0] 2274" xfId="34397" hidden="1" xr:uid="{00000000-0005-0000-0000-0000D3AD0000}"/>
    <cellStyle name="Currency [0] 2275" xfId="4418" hidden="1" xr:uid="{00000000-0005-0000-0000-0000D4AD0000}"/>
    <cellStyle name="Currency [0] 2275" xfId="33807" hidden="1" xr:uid="{00000000-0005-0000-0000-0000D5AD0000}"/>
    <cellStyle name="Currency [0] 2276" xfId="5031" hidden="1" xr:uid="{00000000-0005-0000-0000-0000D6AD0000}"/>
    <cellStyle name="Currency [0] 2276" xfId="34419" hidden="1" xr:uid="{00000000-0005-0000-0000-0000D7AD0000}"/>
    <cellStyle name="Currency [0] 2277" xfId="5040" hidden="1" xr:uid="{00000000-0005-0000-0000-0000D8AD0000}"/>
    <cellStyle name="Currency [0] 2277" xfId="34428" hidden="1" xr:uid="{00000000-0005-0000-0000-0000D9AD0000}"/>
    <cellStyle name="Currency [0] 2278" xfId="5051" hidden="1" xr:uid="{00000000-0005-0000-0000-0000DAAD0000}"/>
    <cellStyle name="Currency [0] 2278" xfId="34439" hidden="1" xr:uid="{00000000-0005-0000-0000-0000DBAD0000}"/>
    <cellStyle name="Currency [0] 2279" xfId="5057" hidden="1" xr:uid="{00000000-0005-0000-0000-0000DCAD0000}"/>
    <cellStyle name="Currency [0] 2279" xfId="34445" hidden="1" xr:uid="{00000000-0005-0000-0000-0000DDAD0000}"/>
    <cellStyle name="Currency [0] 228" xfId="2650" hidden="1" xr:uid="{00000000-0005-0000-0000-0000DEAD0000}"/>
    <cellStyle name="Currency [0] 228" xfId="32039" hidden="1" xr:uid="{00000000-0005-0000-0000-0000DFAD0000}"/>
    <cellStyle name="Currency [0] 2280" xfId="5029" hidden="1" xr:uid="{00000000-0005-0000-0000-0000E0AD0000}"/>
    <cellStyle name="Currency [0] 2280" xfId="34417" hidden="1" xr:uid="{00000000-0005-0000-0000-0000E1AD0000}"/>
    <cellStyle name="Currency [0] 2281" xfId="5047" hidden="1" xr:uid="{00000000-0005-0000-0000-0000E2AD0000}"/>
    <cellStyle name="Currency [0] 2281" xfId="34435" hidden="1" xr:uid="{00000000-0005-0000-0000-0000E3AD0000}"/>
    <cellStyle name="Currency [0] 2282" xfId="5069" hidden="1" xr:uid="{00000000-0005-0000-0000-0000E4AD0000}"/>
    <cellStyle name="Currency [0] 2282" xfId="34457" hidden="1" xr:uid="{00000000-0005-0000-0000-0000E5AD0000}"/>
    <cellStyle name="Currency [0] 2283" xfId="5071" hidden="1" xr:uid="{00000000-0005-0000-0000-0000E6AD0000}"/>
    <cellStyle name="Currency [0] 2283" xfId="34459" hidden="1" xr:uid="{00000000-0005-0000-0000-0000E7AD0000}"/>
    <cellStyle name="Currency [0] 2284" xfId="5005" hidden="1" xr:uid="{00000000-0005-0000-0000-0000E8AD0000}"/>
    <cellStyle name="Currency [0] 2284" xfId="34393" hidden="1" xr:uid="{00000000-0005-0000-0000-0000E9AD0000}"/>
    <cellStyle name="Currency [0] 2285" xfId="4383" hidden="1" xr:uid="{00000000-0005-0000-0000-0000EAAD0000}"/>
    <cellStyle name="Currency [0] 2285" xfId="33772" hidden="1" xr:uid="{00000000-0005-0000-0000-0000EBAD0000}"/>
    <cellStyle name="Currency [0] 2286" xfId="5043" hidden="1" xr:uid="{00000000-0005-0000-0000-0000ECAD0000}"/>
    <cellStyle name="Currency [0] 2286" xfId="34431" hidden="1" xr:uid="{00000000-0005-0000-0000-0000EDAD0000}"/>
    <cellStyle name="Currency [0] 2287" xfId="4362" hidden="1" xr:uid="{00000000-0005-0000-0000-0000EEAD0000}"/>
    <cellStyle name="Currency [0] 2287" xfId="33751" hidden="1" xr:uid="{00000000-0005-0000-0000-0000EFAD0000}"/>
    <cellStyle name="Currency [0] 2288" xfId="5032" hidden="1" xr:uid="{00000000-0005-0000-0000-0000F0AD0000}"/>
    <cellStyle name="Currency [0] 2288" xfId="34420" hidden="1" xr:uid="{00000000-0005-0000-0000-0000F1AD0000}"/>
    <cellStyle name="Currency [0] 2289" xfId="5076" hidden="1" xr:uid="{00000000-0005-0000-0000-0000F2AD0000}"/>
    <cellStyle name="Currency [0] 2289" xfId="34464" hidden="1" xr:uid="{00000000-0005-0000-0000-0000F3AD0000}"/>
    <cellStyle name="Currency [0] 229" xfId="2651" hidden="1" xr:uid="{00000000-0005-0000-0000-0000F4AD0000}"/>
    <cellStyle name="Currency [0] 229" xfId="32040" hidden="1" xr:uid="{00000000-0005-0000-0000-0000F5AD0000}"/>
    <cellStyle name="Currency [0] 2290" xfId="5044" hidden="1" xr:uid="{00000000-0005-0000-0000-0000F6AD0000}"/>
    <cellStyle name="Currency [0] 2290" xfId="34432" hidden="1" xr:uid="{00000000-0005-0000-0000-0000F7AD0000}"/>
    <cellStyle name="Currency [0] 2291" xfId="5052" hidden="1" xr:uid="{00000000-0005-0000-0000-0000F8AD0000}"/>
    <cellStyle name="Currency [0] 2291" xfId="34440" hidden="1" xr:uid="{00000000-0005-0000-0000-0000F9AD0000}"/>
    <cellStyle name="Currency [0] 2292" xfId="5088" hidden="1" xr:uid="{00000000-0005-0000-0000-0000FAAD0000}"/>
    <cellStyle name="Currency [0] 2292" xfId="34476" hidden="1" xr:uid="{00000000-0005-0000-0000-0000FBAD0000}"/>
    <cellStyle name="Currency [0] 2293" xfId="5090" hidden="1" xr:uid="{00000000-0005-0000-0000-0000FCAD0000}"/>
    <cellStyle name="Currency [0] 2293" xfId="34478" hidden="1" xr:uid="{00000000-0005-0000-0000-0000FDAD0000}"/>
    <cellStyle name="Currency [0] 2294" xfId="5046" hidden="1" xr:uid="{00000000-0005-0000-0000-0000FEAD0000}"/>
    <cellStyle name="Currency [0] 2294" xfId="34434" hidden="1" xr:uid="{00000000-0005-0000-0000-0000FFAD0000}"/>
    <cellStyle name="Currency [0] 2295" xfId="5059" hidden="1" xr:uid="{00000000-0005-0000-0000-000000AE0000}"/>
    <cellStyle name="Currency [0] 2295" xfId="34447" hidden="1" xr:uid="{00000000-0005-0000-0000-000001AE0000}"/>
    <cellStyle name="Currency [0] 2296" xfId="5064" hidden="1" xr:uid="{00000000-0005-0000-0000-000002AE0000}"/>
    <cellStyle name="Currency [0] 2296" xfId="34452" hidden="1" xr:uid="{00000000-0005-0000-0000-000003AE0000}"/>
    <cellStyle name="Currency [0] 2297" xfId="5058" hidden="1" xr:uid="{00000000-0005-0000-0000-000004AE0000}"/>
    <cellStyle name="Currency [0] 2297" xfId="34446" hidden="1" xr:uid="{00000000-0005-0000-0000-000005AE0000}"/>
    <cellStyle name="Currency [0] 2298" xfId="5106" hidden="1" xr:uid="{00000000-0005-0000-0000-000006AE0000}"/>
    <cellStyle name="Currency [0] 2298" xfId="34494" hidden="1" xr:uid="{00000000-0005-0000-0000-000007AE0000}"/>
    <cellStyle name="Currency [0] 2299" xfId="5114" hidden="1" xr:uid="{00000000-0005-0000-0000-000008AE0000}"/>
    <cellStyle name="Currency [0] 2299" xfId="34502" hidden="1" xr:uid="{00000000-0005-0000-0000-000009AE0000}"/>
    <cellStyle name="Currency [0] 23" xfId="2001" hidden="1" xr:uid="{00000000-0005-0000-0000-00001FAE0000}"/>
    <cellStyle name="Currency [0] 23" xfId="317" hidden="1" xr:uid="{00000000-0005-0000-0000-00000BAE0000}"/>
    <cellStyle name="Currency [0] 23" xfId="227" hidden="1" xr:uid="{00000000-0005-0000-0000-00000CAE0000}"/>
    <cellStyle name="Currency [0] 23" xfId="48" hidden="1" xr:uid="{00000000-0005-0000-0000-00000DAE0000}"/>
    <cellStyle name="Currency [0] 23" xfId="500" hidden="1" xr:uid="{00000000-0005-0000-0000-00000EAE0000}"/>
    <cellStyle name="Currency [0] 23" xfId="665" hidden="1" xr:uid="{00000000-0005-0000-0000-00000FAE0000}"/>
    <cellStyle name="Currency [0] 23" xfId="575" hidden="1" xr:uid="{00000000-0005-0000-0000-000010AE0000}"/>
    <cellStyle name="Currency [0] 23" xfId="396" hidden="1" xr:uid="{00000000-0005-0000-0000-000011AE0000}"/>
    <cellStyle name="Currency [0] 23" xfId="838" hidden="1" xr:uid="{00000000-0005-0000-0000-000012AE0000}"/>
    <cellStyle name="Currency [0] 23" xfId="1003" hidden="1" xr:uid="{00000000-0005-0000-0000-000013AE0000}"/>
    <cellStyle name="Currency [0] 23" xfId="61552" hidden="1" xr:uid="{00000000-0005-0000-0000-00002CAE0000}"/>
    <cellStyle name="Currency [0] 23" xfId="61387" hidden="1" xr:uid="{00000000-0005-0000-0000-00002AAE0000}"/>
    <cellStyle name="Currency [0] 23" xfId="61469" hidden="1" xr:uid="{00000000-0005-0000-0000-00002BAE0000}"/>
    <cellStyle name="Currency [0] 23" xfId="61796" hidden="1" xr:uid="{00000000-0005-0000-0000-00002FAE0000}"/>
    <cellStyle name="Currency [0] 23" xfId="61634" hidden="1" xr:uid="{00000000-0005-0000-0000-00002DAE0000}"/>
    <cellStyle name="Currency [0] 23" xfId="61714" hidden="1" xr:uid="{00000000-0005-0000-0000-00002EAE0000}"/>
    <cellStyle name="Currency [0] 23" xfId="62044" hidden="1" xr:uid="{00000000-0005-0000-0000-000032AE0000}"/>
    <cellStyle name="Currency [0] 23" xfId="61878" hidden="1" xr:uid="{00000000-0005-0000-0000-000030AE0000}"/>
    <cellStyle name="Currency [0] 23" xfId="61960" hidden="1" xr:uid="{00000000-0005-0000-0000-000031AE0000}"/>
    <cellStyle name="Currency [0] 23" xfId="62290" hidden="1" xr:uid="{00000000-0005-0000-0000-000035AE0000}"/>
    <cellStyle name="Currency [0] 23" xfId="62126" hidden="1" xr:uid="{00000000-0005-0000-0000-000033AE0000}"/>
    <cellStyle name="Currency [0] 23" xfId="62208" hidden="1" xr:uid="{00000000-0005-0000-0000-000034AE0000}"/>
    <cellStyle name="Currency [0] 23" xfId="913" hidden="1" xr:uid="{00000000-0005-0000-0000-000014AE0000}"/>
    <cellStyle name="Currency [0] 23" xfId="1255" hidden="1" xr:uid="{00000000-0005-0000-0000-000018AE0000}"/>
    <cellStyle name="Currency [0] 23" xfId="1180" hidden="1" xr:uid="{00000000-0005-0000-0000-000016AE0000}"/>
    <cellStyle name="Currency [0] 23" xfId="1345" hidden="1" xr:uid="{00000000-0005-0000-0000-000017AE0000}"/>
    <cellStyle name="Currency [0] 23" xfId="1673" hidden="1" xr:uid="{00000000-0005-0000-0000-00001BAE0000}"/>
    <cellStyle name="Currency [0] 23" xfId="1076" hidden="1" xr:uid="{00000000-0005-0000-0000-000019AE0000}"/>
    <cellStyle name="Currency [0] 23" xfId="1508" hidden="1" xr:uid="{00000000-0005-0000-0000-00001AAE0000}"/>
    <cellStyle name="Currency [0] 23" xfId="1836" hidden="1" xr:uid="{00000000-0005-0000-0000-00001EAE0000}"/>
    <cellStyle name="Currency [0] 23" xfId="1583" hidden="1" xr:uid="{00000000-0005-0000-0000-00001CAE0000}"/>
    <cellStyle name="Currency [0] 23" xfId="1404" hidden="1" xr:uid="{00000000-0005-0000-0000-00001DAE0000}"/>
    <cellStyle name="Currency [0] 23" xfId="63101" hidden="1" xr:uid="{00000000-0005-0000-0000-00003FAE0000}"/>
    <cellStyle name="Currency [0] 23" xfId="2167" hidden="1" xr:uid="{00000000-0005-0000-0000-000022AE0000}"/>
    <cellStyle name="Currency [0] 23" xfId="1911" hidden="1" xr:uid="{00000000-0005-0000-0000-000020AE0000}"/>
    <cellStyle name="Currency [0] 23" xfId="1732" hidden="1" xr:uid="{00000000-0005-0000-0000-000021AE0000}"/>
    <cellStyle name="Currency [0] 23" xfId="2078" hidden="1" xr:uid="{00000000-0005-0000-0000-000025AE0000}"/>
    <cellStyle name="Currency [0] 23" xfId="2331" hidden="1" xr:uid="{00000000-0005-0000-0000-000023AE0000}"/>
    <cellStyle name="Currency [0] 23" xfId="2242" hidden="1" xr:uid="{00000000-0005-0000-0000-000024AE0000}"/>
    <cellStyle name="Currency [0] 23" xfId="61221" hidden="1" xr:uid="{00000000-0005-0000-0000-000028AE0000}"/>
    <cellStyle name="Currency [0] 23" xfId="2420" hidden="1" xr:uid="{00000000-0005-0000-0000-000026AE0000}"/>
    <cellStyle name="Currency [0] 23" xfId="31809" hidden="1" xr:uid="{00000000-0005-0000-0000-000027AE0000}"/>
    <cellStyle name="Currency [0] 23" xfId="152" hidden="1" xr:uid="{00000000-0005-0000-0000-00000AAE0000}"/>
    <cellStyle name="Currency [0] 23" xfId="61303" hidden="1" xr:uid="{00000000-0005-0000-0000-000029AE0000}"/>
    <cellStyle name="Currency [0] 23" xfId="62370" hidden="1" xr:uid="{00000000-0005-0000-0000-000036AE0000}"/>
    <cellStyle name="Currency [0] 23" xfId="62452" hidden="1" xr:uid="{00000000-0005-0000-0000-000037AE0000}"/>
    <cellStyle name="Currency [0] 23" xfId="62527" hidden="1" xr:uid="{00000000-0005-0000-0000-000038AE0000}"/>
    <cellStyle name="Currency [0] 23" xfId="62609" hidden="1" xr:uid="{00000000-0005-0000-0000-000039AE0000}"/>
    <cellStyle name="Currency [0] 23" xfId="62693" hidden="1" xr:uid="{00000000-0005-0000-0000-00003AAE0000}"/>
    <cellStyle name="Currency [0] 23" xfId="62775" hidden="1" xr:uid="{00000000-0005-0000-0000-00003BAE0000}"/>
    <cellStyle name="Currency [0] 23" xfId="62857" hidden="1" xr:uid="{00000000-0005-0000-0000-00003CAE0000}"/>
    <cellStyle name="Currency [0] 23" xfId="62939" hidden="1" xr:uid="{00000000-0005-0000-0000-00003DAE0000}"/>
    <cellStyle name="Currency [0] 23" xfId="63019" hidden="1" xr:uid="{00000000-0005-0000-0000-00003EAE0000}"/>
    <cellStyle name="Currency [0] 23" xfId="734" hidden="1" xr:uid="{00000000-0005-0000-0000-000015AE0000}"/>
    <cellStyle name="Currency [0] 230" xfId="2628" hidden="1" xr:uid="{00000000-0005-0000-0000-000040AE0000}"/>
    <cellStyle name="Currency [0] 230" xfId="32017" hidden="1" xr:uid="{00000000-0005-0000-0000-000041AE0000}"/>
    <cellStyle name="Currency [0] 2300" xfId="5042" hidden="1" xr:uid="{00000000-0005-0000-0000-000042AE0000}"/>
    <cellStyle name="Currency [0] 2300" xfId="34430" hidden="1" xr:uid="{00000000-0005-0000-0000-000043AE0000}"/>
    <cellStyle name="Currency [0] 2301" xfId="5100" hidden="1" xr:uid="{00000000-0005-0000-0000-000044AE0000}"/>
    <cellStyle name="Currency [0] 2301" xfId="34488" hidden="1" xr:uid="{00000000-0005-0000-0000-000045AE0000}"/>
    <cellStyle name="Currency [0] 2302" xfId="5123" hidden="1" xr:uid="{00000000-0005-0000-0000-000046AE0000}"/>
    <cellStyle name="Currency [0] 2302" xfId="34511" hidden="1" xr:uid="{00000000-0005-0000-0000-000047AE0000}"/>
    <cellStyle name="Currency [0] 2303" xfId="5125" hidden="1" xr:uid="{00000000-0005-0000-0000-000048AE0000}"/>
    <cellStyle name="Currency [0] 2303" xfId="34513" hidden="1" xr:uid="{00000000-0005-0000-0000-000049AE0000}"/>
    <cellStyle name="Currency [0] 2304" xfId="5025" hidden="1" xr:uid="{00000000-0005-0000-0000-00004AAE0000}"/>
    <cellStyle name="Currency [0] 2304" xfId="34413" hidden="1" xr:uid="{00000000-0005-0000-0000-00004BAE0000}"/>
    <cellStyle name="Currency [0] 2305" xfId="5035" hidden="1" xr:uid="{00000000-0005-0000-0000-00004CAE0000}"/>
    <cellStyle name="Currency [0] 2305" xfId="34423" hidden="1" xr:uid="{00000000-0005-0000-0000-00004DAE0000}"/>
    <cellStyle name="Currency [0] 2306" xfId="5097" hidden="1" xr:uid="{00000000-0005-0000-0000-00004EAE0000}"/>
    <cellStyle name="Currency [0] 2306" xfId="34485" hidden="1" xr:uid="{00000000-0005-0000-0000-00004FAE0000}"/>
    <cellStyle name="Currency [0] 2307" xfId="5062" hidden="1" xr:uid="{00000000-0005-0000-0000-000050AE0000}"/>
    <cellStyle name="Currency [0] 2307" xfId="34450" hidden="1" xr:uid="{00000000-0005-0000-0000-000051AE0000}"/>
    <cellStyle name="Currency [0] 2308" xfId="5012" hidden="1" xr:uid="{00000000-0005-0000-0000-000052AE0000}"/>
    <cellStyle name="Currency [0] 2308" xfId="34400" hidden="1" xr:uid="{00000000-0005-0000-0000-000053AE0000}"/>
    <cellStyle name="Currency [0] 2309" xfId="5133" hidden="1" xr:uid="{00000000-0005-0000-0000-000054AE0000}"/>
    <cellStyle name="Currency [0] 2309" xfId="34521" hidden="1" xr:uid="{00000000-0005-0000-0000-000055AE0000}"/>
    <cellStyle name="Currency [0] 231" xfId="2634" hidden="1" xr:uid="{00000000-0005-0000-0000-000056AE0000}"/>
    <cellStyle name="Currency [0] 231" xfId="32023" hidden="1" xr:uid="{00000000-0005-0000-0000-000057AE0000}"/>
    <cellStyle name="Currency [0] 2310" xfId="5098" hidden="1" xr:uid="{00000000-0005-0000-0000-000058AE0000}"/>
    <cellStyle name="Currency [0] 2310" xfId="34486" hidden="1" xr:uid="{00000000-0005-0000-0000-000059AE0000}"/>
    <cellStyle name="Currency [0] 2311" xfId="5109" hidden="1" xr:uid="{00000000-0005-0000-0000-00005AAE0000}"/>
    <cellStyle name="Currency [0] 2311" xfId="34497" hidden="1" xr:uid="{00000000-0005-0000-0000-00005BAE0000}"/>
    <cellStyle name="Currency [0] 2312" xfId="5141" hidden="1" xr:uid="{00000000-0005-0000-0000-00005CAE0000}"/>
    <cellStyle name="Currency [0] 2312" xfId="34529" hidden="1" xr:uid="{00000000-0005-0000-0000-00005DAE0000}"/>
    <cellStyle name="Currency [0] 2313" xfId="5143" hidden="1" xr:uid="{00000000-0005-0000-0000-00005EAE0000}"/>
    <cellStyle name="Currency [0] 2313" xfId="34531" hidden="1" xr:uid="{00000000-0005-0000-0000-00005FAE0000}"/>
    <cellStyle name="Currency [0] 2314" xfId="5095" hidden="1" xr:uid="{00000000-0005-0000-0000-000060AE0000}"/>
    <cellStyle name="Currency [0] 2314" xfId="34483" hidden="1" xr:uid="{00000000-0005-0000-0000-000061AE0000}"/>
    <cellStyle name="Currency [0] 2315" xfId="5094" hidden="1" xr:uid="{00000000-0005-0000-0000-000062AE0000}"/>
    <cellStyle name="Currency [0] 2315" xfId="34482" hidden="1" xr:uid="{00000000-0005-0000-0000-000063AE0000}"/>
    <cellStyle name="Currency [0] 2316" xfId="5084" hidden="1" xr:uid="{00000000-0005-0000-0000-000064AE0000}"/>
    <cellStyle name="Currency [0] 2316" xfId="34472" hidden="1" xr:uid="{00000000-0005-0000-0000-000065AE0000}"/>
    <cellStyle name="Currency [0] 2317" xfId="5080" hidden="1" xr:uid="{00000000-0005-0000-0000-000066AE0000}"/>
    <cellStyle name="Currency [0] 2317" xfId="34468" hidden="1" xr:uid="{00000000-0005-0000-0000-000067AE0000}"/>
    <cellStyle name="Currency [0] 2318" xfId="5082" hidden="1" xr:uid="{00000000-0005-0000-0000-000068AE0000}"/>
    <cellStyle name="Currency [0] 2318" xfId="34470" hidden="1" xr:uid="{00000000-0005-0000-0000-000069AE0000}"/>
    <cellStyle name="Currency [0] 2319" xfId="5150" hidden="1" xr:uid="{00000000-0005-0000-0000-00006AAE0000}"/>
    <cellStyle name="Currency [0] 2319" xfId="34538" hidden="1" xr:uid="{00000000-0005-0000-0000-00006BAE0000}"/>
    <cellStyle name="Currency [0] 232" xfId="2648" hidden="1" xr:uid="{00000000-0005-0000-0000-00006CAE0000}"/>
    <cellStyle name="Currency [0] 232" xfId="32037" hidden="1" xr:uid="{00000000-0005-0000-0000-00006DAE0000}"/>
    <cellStyle name="Currency [0] 2320" xfId="4398" hidden="1" xr:uid="{00000000-0005-0000-0000-00006EAE0000}"/>
    <cellStyle name="Currency [0] 2320" xfId="33787" hidden="1" xr:uid="{00000000-0005-0000-0000-00006FAE0000}"/>
    <cellStyle name="Currency [0] 2321" xfId="5128" hidden="1" xr:uid="{00000000-0005-0000-0000-000070AE0000}"/>
    <cellStyle name="Currency [0] 2321" xfId="34516" hidden="1" xr:uid="{00000000-0005-0000-0000-000071AE0000}"/>
    <cellStyle name="Currency [0] 2322" xfId="5156" hidden="1" xr:uid="{00000000-0005-0000-0000-000072AE0000}"/>
    <cellStyle name="Currency [0] 2322" xfId="34544" hidden="1" xr:uid="{00000000-0005-0000-0000-000073AE0000}"/>
    <cellStyle name="Currency [0] 2323" xfId="5158" hidden="1" xr:uid="{00000000-0005-0000-0000-000074AE0000}"/>
    <cellStyle name="Currency [0] 2323" xfId="34546" hidden="1" xr:uid="{00000000-0005-0000-0000-000075AE0000}"/>
    <cellStyle name="Currency [0] 2324" xfId="5033" hidden="1" xr:uid="{00000000-0005-0000-0000-000076AE0000}"/>
    <cellStyle name="Currency [0] 2324" xfId="34421" hidden="1" xr:uid="{00000000-0005-0000-0000-000077AE0000}"/>
    <cellStyle name="Currency [0] 2325" xfId="5107" hidden="1" xr:uid="{00000000-0005-0000-0000-000078AE0000}"/>
    <cellStyle name="Currency [0] 2325" xfId="34495" hidden="1" xr:uid="{00000000-0005-0000-0000-000079AE0000}"/>
    <cellStyle name="Currency [0] 2326" xfId="5063" hidden="1" xr:uid="{00000000-0005-0000-0000-00007AAE0000}"/>
    <cellStyle name="Currency [0] 2326" xfId="34451" hidden="1" xr:uid="{00000000-0005-0000-0000-00007BAE0000}"/>
    <cellStyle name="Currency [0] 2327" xfId="5099" hidden="1" xr:uid="{00000000-0005-0000-0000-00007CAE0000}"/>
    <cellStyle name="Currency [0] 2327" xfId="34487" hidden="1" xr:uid="{00000000-0005-0000-0000-00007DAE0000}"/>
    <cellStyle name="Currency [0] 2328" xfId="5103" hidden="1" xr:uid="{00000000-0005-0000-0000-00007EAE0000}"/>
    <cellStyle name="Currency [0] 2328" xfId="34491" hidden="1" xr:uid="{00000000-0005-0000-0000-00007FAE0000}"/>
    <cellStyle name="Currency [0] 2329" xfId="5164" hidden="1" xr:uid="{00000000-0005-0000-0000-000080AE0000}"/>
    <cellStyle name="Currency [0] 2329" xfId="34552" hidden="1" xr:uid="{00000000-0005-0000-0000-000081AE0000}"/>
    <cellStyle name="Currency [0] 233" xfId="2635" hidden="1" xr:uid="{00000000-0005-0000-0000-000082AE0000}"/>
    <cellStyle name="Currency [0] 233" xfId="32024" hidden="1" xr:uid="{00000000-0005-0000-0000-000083AE0000}"/>
    <cellStyle name="Currency [0] 2330" xfId="4411" hidden="1" xr:uid="{00000000-0005-0000-0000-000084AE0000}"/>
    <cellStyle name="Currency [0] 2330" xfId="33800" hidden="1" xr:uid="{00000000-0005-0000-0000-000085AE0000}"/>
    <cellStyle name="Currency [0] 2331" xfId="5146" hidden="1" xr:uid="{00000000-0005-0000-0000-000086AE0000}"/>
    <cellStyle name="Currency [0] 2331" xfId="34534" hidden="1" xr:uid="{00000000-0005-0000-0000-000087AE0000}"/>
    <cellStyle name="Currency [0] 2332" xfId="5169" hidden="1" xr:uid="{00000000-0005-0000-0000-000088AE0000}"/>
    <cellStyle name="Currency [0] 2332" xfId="34557" hidden="1" xr:uid="{00000000-0005-0000-0000-000089AE0000}"/>
    <cellStyle name="Currency [0] 2333" xfId="5171" hidden="1" xr:uid="{00000000-0005-0000-0000-00008AAE0000}"/>
    <cellStyle name="Currency [0] 2333" xfId="34559" hidden="1" xr:uid="{00000000-0005-0000-0000-00008BAE0000}"/>
    <cellStyle name="Currency [0] 2334" xfId="5027" hidden="1" xr:uid="{00000000-0005-0000-0000-00008CAE0000}"/>
    <cellStyle name="Currency [0] 2334" xfId="34415" hidden="1" xr:uid="{00000000-0005-0000-0000-00008DAE0000}"/>
    <cellStyle name="Currency [0] 2335" xfId="5126" hidden="1" xr:uid="{00000000-0005-0000-0000-00008EAE0000}"/>
    <cellStyle name="Currency [0] 2335" xfId="34514" hidden="1" xr:uid="{00000000-0005-0000-0000-00008FAE0000}"/>
    <cellStyle name="Currency [0] 2336" xfId="5093" hidden="1" xr:uid="{00000000-0005-0000-0000-000090AE0000}"/>
    <cellStyle name="Currency [0] 2336" xfId="34481" hidden="1" xr:uid="{00000000-0005-0000-0000-000091AE0000}"/>
    <cellStyle name="Currency [0] 2337" xfId="5111" hidden="1" xr:uid="{00000000-0005-0000-0000-000092AE0000}"/>
    <cellStyle name="Currency [0] 2337" xfId="34499" hidden="1" xr:uid="{00000000-0005-0000-0000-000093AE0000}"/>
    <cellStyle name="Currency [0] 2338" xfId="5108" hidden="1" xr:uid="{00000000-0005-0000-0000-000094AE0000}"/>
    <cellStyle name="Currency [0] 2338" xfId="34496" hidden="1" xr:uid="{00000000-0005-0000-0000-000095AE0000}"/>
    <cellStyle name="Currency [0] 2339" xfId="5175" hidden="1" xr:uid="{00000000-0005-0000-0000-000096AE0000}"/>
    <cellStyle name="Currency [0] 2339" xfId="34563" hidden="1" xr:uid="{00000000-0005-0000-0000-000097AE0000}"/>
    <cellStyle name="Currency [0] 234" xfId="2652" hidden="1" xr:uid="{00000000-0005-0000-0000-000098AE0000}"/>
    <cellStyle name="Currency [0] 234" xfId="32041" hidden="1" xr:uid="{00000000-0005-0000-0000-000099AE0000}"/>
    <cellStyle name="Currency [0] 2340" xfId="5060" hidden="1" xr:uid="{00000000-0005-0000-0000-00009AAE0000}"/>
    <cellStyle name="Currency [0] 2340" xfId="34448" hidden="1" xr:uid="{00000000-0005-0000-0000-00009BAE0000}"/>
    <cellStyle name="Currency [0] 2341" xfId="5160" hidden="1" xr:uid="{00000000-0005-0000-0000-00009CAE0000}"/>
    <cellStyle name="Currency [0] 2341" xfId="34548" hidden="1" xr:uid="{00000000-0005-0000-0000-00009DAE0000}"/>
    <cellStyle name="Currency [0] 2342" xfId="5182" hidden="1" xr:uid="{00000000-0005-0000-0000-00009EAE0000}"/>
    <cellStyle name="Currency [0] 2342" xfId="34570" hidden="1" xr:uid="{00000000-0005-0000-0000-00009FAE0000}"/>
    <cellStyle name="Currency [0] 2343" xfId="5184" hidden="1" xr:uid="{00000000-0005-0000-0000-0000A0AE0000}"/>
    <cellStyle name="Currency [0] 2343" xfId="34572" hidden="1" xr:uid="{00000000-0005-0000-0000-0000A1AE0000}"/>
    <cellStyle name="Currency [0] 2344" xfId="5112" hidden="1" xr:uid="{00000000-0005-0000-0000-0000A2AE0000}"/>
    <cellStyle name="Currency [0] 2344" xfId="34500" hidden="1" xr:uid="{00000000-0005-0000-0000-0000A3AE0000}"/>
    <cellStyle name="Currency [0] 2345" xfId="5144" hidden="1" xr:uid="{00000000-0005-0000-0000-0000A4AE0000}"/>
    <cellStyle name="Currency [0] 2345" xfId="34532" hidden="1" xr:uid="{00000000-0005-0000-0000-0000A5AE0000}"/>
    <cellStyle name="Currency [0] 2346" xfId="4363" hidden="1" xr:uid="{00000000-0005-0000-0000-0000A6AE0000}"/>
    <cellStyle name="Currency [0] 2346" xfId="33752" hidden="1" xr:uid="{00000000-0005-0000-0000-0000A7AE0000}"/>
    <cellStyle name="Currency [0] 2347" xfId="5130" hidden="1" xr:uid="{00000000-0005-0000-0000-0000A8AE0000}"/>
    <cellStyle name="Currency [0] 2347" xfId="34518" hidden="1" xr:uid="{00000000-0005-0000-0000-0000A9AE0000}"/>
    <cellStyle name="Currency [0] 2348" xfId="5127" hidden="1" xr:uid="{00000000-0005-0000-0000-0000AAAE0000}"/>
    <cellStyle name="Currency [0] 2348" xfId="34515" hidden="1" xr:uid="{00000000-0005-0000-0000-0000ABAE0000}"/>
    <cellStyle name="Currency [0] 2349" xfId="5188" hidden="1" xr:uid="{00000000-0005-0000-0000-0000ACAE0000}"/>
    <cellStyle name="Currency [0] 2349" xfId="34576" hidden="1" xr:uid="{00000000-0005-0000-0000-0000ADAE0000}"/>
    <cellStyle name="Currency [0] 235" xfId="2653" hidden="1" xr:uid="{00000000-0005-0000-0000-0000AEAE0000}"/>
    <cellStyle name="Currency [0] 235" xfId="32042" hidden="1" xr:uid="{00000000-0005-0000-0000-0000AFAE0000}"/>
    <cellStyle name="Currency [0] 2350" xfId="5023" hidden="1" xr:uid="{00000000-0005-0000-0000-0000B0AE0000}"/>
    <cellStyle name="Currency [0] 2350" xfId="34411" hidden="1" xr:uid="{00000000-0005-0000-0000-0000B1AE0000}"/>
    <cellStyle name="Currency [0] 2351" xfId="5172" hidden="1" xr:uid="{00000000-0005-0000-0000-0000B2AE0000}"/>
    <cellStyle name="Currency [0] 2351" xfId="34560" hidden="1" xr:uid="{00000000-0005-0000-0000-0000B3AE0000}"/>
    <cellStyle name="Currency [0] 2352" xfId="5192" hidden="1" xr:uid="{00000000-0005-0000-0000-0000B4AE0000}"/>
    <cellStyle name="Currency [0] 2352" xfId="34580" hidden="1" xr:uid="{00000000-0005-0000-0000-0000B5AE0000}"/>
    <cellStyle name="Currency [0] 2353" xfId="5194" hidden="1" xr:uid="{00000000-0005-0000-0000-0000B6AE0000}"/>
    <cellStyle name="Currency [0] 2353" xfId="34582" hidden="1" xr:uid="{00000000-0005-0000-0000-0000B7AE0000}"/>
    <cellStyle name="Currency [0] 2354" xfId="5131" hidden="1" xr:uid="{00000000-0005-0000-0000-0000B8AE0000}"/>
    <cellStyle name="Currency [0] 2354" xfId="34519" hidden="1" xr:uid="{00000000-0005-0000-0000-0000B9AE0000}"/>
    <cellStyle name="Currency [0] 2355" xfId="5159" hidden="1" xr:uid="{00000000-0005-0000-0000-0000BAAE0000}"/>
    <cellStyle name="Currency [0] 2355" xfId="34547" hidden="1" xr:uid="{00000000-0005-0000-0000-0000BBAE0000}"/>
    <cellStyle name="Currency [0] 2356" xfId="5119" hidden="1" xr:uid="{00000000-0005-0000-0000-0000BCAE0000}"/>
    <cellStyle name="Currency [0] 2356" xfId="34507" hidden="1" xr:uid="{00000000-0005-0000-0000-0000BDAE0000}"/>
    <cellStyle name="Currency [0] 2357" xfId="5148" hidden="1" xr:uid="{00000000-0005-0000-0000-0000BEAE0000}"/>
    <cellStyle name="Currency [0] 2357" xfId="34536" hidden="1" xr:uid="{00000000-0005-0000-0000-0000BFAE0000}"/>
    <cellStyle name="Currency [0] 2358" xfId="5145" hidden="1" xr:uid="{00000000-0005-0000-0000-0000C0AE0000}"/>
    <cellStyle name="Currency [0] 2358" xfId="34533" hidden="1" xr:uid="{00000000-0005-0000-0000-0000C1AE0000}"/>
    <cellStyle name="Currency [0] 2359" xfId="5198" hidden="1" xr:uid="{00000000-0005-0000-0000-0000C2AE0000}"/>
    <cellStyle name="Currency [0] 2359" xfId="34586" hidden="1" xr:uid="{00000000-0005-0000-0000-0000C3AE0000}"/>
    <cellStyle name="Currency [0] 236" xfId="2649" hidden="1" xr:uid="{00000000-0005-0000-0000-0000C4AE0000}"/>
    <cellStyle name="Currency [0] 236" xfId="32038" hidden="1" xr:uid="{00000000-0005-0000-0000-0000C5AE0000}"/>
    <cellStyle name="Currency [0] 2360" xfId="5026" hidden="1" xr:uid="{00000000-0005-0000-0000-0000C6AE0000}"/>
    <cellStyle name="Currency [0] 2360" xfId="34414" hidden="1" xr:uid="{00000000-0005-0000-0000-0000C7AE0000}"/>
    <cellStyle name="Currency [0] 2361" xfId="5185" hidden="1" xr:uid="{00000000-0005-0000-0000-0000C8AE0000}"/>
    <cellStyle name="Currency [0] 2361" xfId="34573" hidden="1" xr:uid="{00000000-0005-0000-0000-0000C9AE0000}"/>
    <cellStyle name="Currency [0] 2362" xfId="5202" hidden="1" xr:uid="{00000000-0005-0000-0000-0000CAAE0000}"/>
    <cellStyle name="Currency [0] 2362" xfId="34590" hidden="1" xr:uid="{00000000-0005-0000-0000-0000CBAE0000}"/>
    <cellStyle name="Currency [0] 2363" xfId="5204" hidden="1" xr:uid="{00000000-0005-0000-0000-0000CCAE0000}"/>
    <cellStyle name="Currency [0] 2363" xfId="34592" hidden="1" xr:uid="{00000000-0005-0000-0000-0000CDAE0000}"/>
    <cellStyle name="Currency [0] 2364" xfId="5085" hidden="1" xr:uid="{00000000-0005-0000-0000-0000CEAE0000}"/>
    <cellStyle name="Currency [0] 2364" xfId="34473" hidden="1" xr:uid="{00000000-0005-0000-0000-0000CFAE0000}"/>
    <cellStyle name="Currency [0] 2365" xfId="5121" hidden="1" xr:uid="{00000000-0005-0000-0000-0000D0AE0000}"/>
    <cellStyle name="Currency [0] 2365" xfId="34509" hidden="1" xr:uid="{00000000-0005-0000-0000-0000D1AE0000}"/>
    <cellStyle name="Currency [0] 2366" xfId="5190" hidden="1" xr:uid="{00000000-0005-0000-0000-0000D2AE0000}"/>
    <cellStyle name="Currency [0] 2366" xfId="34578" hidden="1" xr:uid="{00000000-0005-0000-0000-0000D3AE0000}"/>
    <cellStyle name="Currency [0] 2367" xfId="5178" hidden="1" xr:uid="{00000000-0005-0000-0000-0000D4AE0000}"/>
    <cellStyle name="Currency [0] 2367" xfId="34566" hidden="1" xr:uid="{00000000-0005-0000-0000-0000D5AE0000}"/>
    <cellStyle name="Currency [0] 2368" xfId="5195" hidden="1" xr:uid="{00000000-0005-0000-0000-0000D6AE0000}"/>
    <cellStyle name="Currency [0] 2368" xfId="34583" hidden="1" xr:uid="{00000000-0005-0000-0000-0000D7AE0000}"/>
    <cellStyle name="Currency [0] 2369" xfId="5206" hidden="1" xr:uid="{00000000-0005-0000-0000-0000D8AE0000}"/>
    <cellStyle name="Currency [0] 2369" xfId="34594" hidden="1" xr:uid="{00000000-0005-0000-0000-0000D9AE0000}"/>
    <cellStyle name="Currency [0] 237" xfId="2622" hidden="1" xr:uid="{00000000-0005-0000-0000-0000DAAE0000}"/>
    <cellStyle name="Currency [0] 237" xfId="32011" hidden="1" xr:uid="{00000000-0005-0000-0000-0000DBAE0000}"/>
    <cellStyle name="Currency [0] 2370" xfId="5054" hidden="1" xr:uid="{00000000-0005-0000-0000-0000DCAE0000}"/>
    <cellStyle name="Currency [0] 2370" xfId="34442" hidden="1" xr:uid="{00000000-0005-0000-0000-0000DDAE0000}"/>
    <cellStyle name="Currency [0] 2371" xfId="5118" hidden="1" xr:uid="{00000000-0005-0000-0000-0000DEAE0000}"/>
    <cellStyle name="Currency [0] 2371" xfId="34506" hidden="1" xr:uid="{00000000-0005-0000-0000-0000DFAE0000}"/>
    <cellStyle name="Currency [0] 2372" xfId="5210" hidden="1" xr:uid="{00000000-0005-0000-0000-0000E0AE0000}"/>
    <cellStyle name="Currency [0] 2372" xfId="34598" hidden="1" xr:uid="{00000000-0005-0000-0000-0000E1AE0000}"/>
    <cellStyle name="Currency [0] 2373" xfId="5212" hidden="1" xr:uid="{00000000-0005-0000-0000-0000E2AE0000}"/>
    <cellStyle name="Currency [0] 2373" xfId="34600" hidden="1" xr:uid="{00000000-0005-0000-0000-0000E3AE0000}"/>
    <cellStyle name="Currency [0] 2374" xfId="5167" hidden="1" xr:uid="{00000000-0005-0000-0000-0000E4AE0000}"/>
    <cellStyle name="Currency [0] 2374" xfId="34555" hidden="1" xr:uid="{00000000-0005-0000-0000-0000E5AE0000}"/>
    <cellStyle name="Currency [0] 2375" xfId="5179" hidden="1" xr:uid="{00000000-0005-0000-0000-0000E6AE0000}"/>
    <cellStyle name="Currency [0] 2375" xfId="34567" hidden="1" xr:uid="{00000000-0005-0000-0000-0000E7AE0000}"/>
    <cellStyle name="Currency [0] 2376" xfId="5207" hidden="1" xr:uid="{00000000-0005-0000-0000-0000E8AE0000}"/>
    <cellStyle name="Currency [0] 2376" xfId="34595" hidden="1" xr:uid="{00000000-0005-0000-0000-0000E9AE0000}"/>
    <cellStyle name="Currency [0] 2377" xfId="5180" hidden="1" xr:uid="{00000000-0005-0000-0000-0000EAAE0000}"/>
    <cellStyle name="Currency [0] 2377" xfId="34568" hidden="1" xr:uid="{00000000-0005-0000-0000-0000EBAE0000}"/>
    <cellStyle name="Currency [0] 2378" xfId="5213" hidden="1" xr:uid="{00000000-0005-0000-0000-0000ECAE0000}"/>
    <cellStyle name="Currency [0] 2378" xfId="34601" hidden="1" xr:uid="{00000000-0005-0000-0000-0000EDAE0000}"/>
    <cellStyle name="Currency [0] 2379" xfId="5215" hidden="1" xr:uid="{00000000-0005-0000-0000-0000EEAE0000}"/>
    <cellStyle name="Currency [0] 2379" xfId="34603" hidden="1" xr:uid="{00000000-0005-0000-0000-0000EFAE0000}"/>
    <cellStyle name="Currency [0] 238" xfId="2654" hidden="1" xr:uid="{00000000-0005-0000-0000-0000F0AE0000}"/>
    <cellStyle name="Currency [0] 238" xfId="32043" hidden="1" xr:uid="{00000000-0005-0000-0000-0000F1AE0000}"/>
    <cellStyle name="Currency [0] 2380" xfId="5208" hidden="1" xr:uid="{00000000-0005-0000-0000-0000F2AE0000}"/>
    <cellStyle name="Currency [0] 2380" xfId="34596" hidden="1" xr:uid="{00000000-0005-0000-0000-0000F3AE0000}"/>
    <cellStyle name="Currency [0] 2381" xfId="5154" hidden="1" xr:uid="{00000000-0005-0000-0000-0000F4AE0000}"/>
    <cellStyle name="Currency [0] 2381" xfId="34542" hidden="1" xr:uid="{00000000-0005-0000-0000-0000F5AE0000}"/>
    <cellStyle name="Currency [0] 2382" xfId="5217" hidden="1" xr:uid="{00000000-0005-0000-0000-0000F6AE0000}"/>
    <cellStyle name="Currency [0] 2382" xfId="34605" hidden="1" xr:uid="{00000000-0005-0000-0000-0000F7AE0000}"/>
    <cellStyle name="Currency [0] 2383" xfId="5219" hidden="1" xr:uid="{00000000-0005-0000-0000-0000F8AE0000}"/>
    <cellStyle name="Currency [0] 2383" xfId="34607" hidden="1" xr:uid="{00000000-0005-0000-0000-0000F9AE0000}"/>
    <cellStyle name="Currency [0] 2384" xfId="3653" hidden="1" xr:uid="{00000000-0005-0000-0000-0000FAAE0000}"/>
    <cellStyle name="Currency [0] 2384" xfId="33042" hidden="1" xr:uid="{00000000-0005-0000-0000-0000FBAE0000}"/>
    <cellStyle name="Currency [0] 2385" xfId="3622" hidden="1" xr:uid="{00000000-0005-0000-0000-0000FCAE0000}"/>
    <cellStyle name="Currency [0] 2385" xfId="33011" hidden="1" xr:uid="{00000000-0005-0000-0000-0000FDAE0000}"/>
    <cellStyle name="Currency [0] 2386" xfId="4250" hidden="1" xr:uid="{00000000-0005-0000-0000-0000FEAE0000}"/>
    <cellStyle name="Currency [0] 2386" xfId="33639" hidden="1" xr:uid="{00000000-0005-0000-0000-0000FFAE0000}"/>
    <cellStyle name="Currency [0] 2387" xfId="5224" hidden="1" xr:uid="{00000000-0005-0000-0000-000000AF0000}"/>
    <cellStyle name="Currency [0] 2387" xfId="34612" hidden="1" xr:uid="{00000000-0005-0000-0000-000001AF0000}"/>
    <cellStyle name="Currency [0] 2388" xfId="5226" hidden="1" xr:uid="{00000000-0005-0000-0000-000002AF0000}"/>
    <cellStyle name="Currency [0] 2388" xfId="34614" hidden="1" xr:uid="{00000000-0005-0000-0000-000003AF0000}"/>
    <cellStyle name="Currency [0] 2389" xfId="3644" hidden="1" xr:uid="{00000000-0005-0000-0000-000004AF0000}"/>
    <cellStyle name="Currency [0] 2389" xfId="33033" hidden="1" xr:uid="{00000000-0005-0000-0000-000005AF0000}"/>
    <cellStyle name="Currency [0] 239" xfId="2655" hidden="1" xr:uid="{00000000-0005-0000-0000-000006AF0000}"/>
    <cellStyle name="Currency [0] 239" xfId="32044" hidden="1" xr:uid="{00000000-0005-0000-0000-000007AF0000}"/>
    <cellStyle name="Currency [0] 2390" xfId="5220" hidden="1" xr:uid="{00000000-0005-0000-0000-000008AF0000}"/>
    <cellStyle name="Currency [0] 2390" xfId="34608" hidden="1" xr:uid="{00000000-0005-0000-0000-000009AF0000}"/>
    <cellStyle name="Currency [0] 2391" xfId="5228" hidden="1" xr:uid="{00000000-0005-0000-0000-00000AAF0000}"/>
    <cellStyle name="Currency [0] 2391" xfId="34616" hidden="1" xr:uid="{00000000-0005-0000-0000-00000BAF0000}"/>
    <cellStyle name="Currency [0] 2392" xfId="5230" hidden="1" xr:uid="{00000000-0005-0000-0000-00000CAF0000}"/>
    <cellStyle name="Currency [0] 2392" xfId="34618" hidden="1" xr:uid="{00000000-0005-0000-0000-00000DAF0000}"/>
    <cellStyle name="Currency [0] 2393" xfId="3625" hidden="1" xr:uid="{00000000-0005-0000-0000-00000EAF0000}"/>
    <cellStyle name="Currency [0] 2393" xfId="33014" hidden="1" xr:uid="{00000000-0005-0000-0000-00000FAF0000}"/>
    <cellStyle name="Currency [0] 2394" xfId="3642" hidden="1" xr:uid="{00000000-0005-0000-0000-000010AF0000}"/>
    <cellStyle name="Currency [0] 2394" xfId="33031" hidden="1" xr:uid="{00000000-0005-0000-0000-000011AF0000}"/>
    <cellStyle name="Currency [0] 2395" xfId="5241" hidden="1" xr:uid="{00000000-0005-0000-0000-000012AF0000}"/>
    <cellStyle name="Currency [0] 2395" xfId="34629" hidden="1" xr:uid="{00000000-0005-0000-0000-000013AF0000}"/>
    <cellStyle name="Currency [0] 2396" xfId="5250" hidden="1" xr:uid="{00000000-0005-0000-0000-000014AF0000}"/>
    <cellStyle name="Currency [0] 2396" xfId="34638" hidden="1" xr:uid="{00000000-0005-0000-0000-000015AF0000}"/>
    <cellStyle name="Currency [0] 2397" xfId="5261" hidden="1" xr:uid="{00000000-0005-0000-0000-000016AF0000}"/>
    <cellStyle name="Currency [0] 2397" xfId="34649" hidden="1" xr:uid="{00000000-0005-0000-0000-000017AF0000}"/>
    <cellStyle name="Currency [0] 2398" xfId="5267" hidden="1" xr:uid="{00000000-0005-0000-0000-000018AF0000}"/>
    <cellStyle name="Currency [0] 2398" xfId="34655" hidden="1" xr:uid="{00000000-0005-0000-0000-000019AF0000}"/>
    <cellStyle name="Currency [0] 2399" xfId="5239" hidden="1" xr:uid="{00000000-0005-0000-0000-00001AAF0000}"/>
    <cellStyle name="Currency [0] 2399" xfId="34627" hidden="1" xr:uid="{00000000-0005-0000-0000-00001BAF0000}"/>
    <cellStyle name="Currency [0] 24" xfId="2003" hidden="1" xr:uid="{00000000-0005-0000-0000-000031AF0000}"/>
    <cellStyle name="Currency [0] 24" xfId="319" hidden="1" xr:uid="{00000000-0005-0000-0000-00001DAF0000}"/>
    <cellStyle name="Currency [0] 24" xfId="225" hidden="1" xr:uid="{00000000-0005-0000-0000-00001EAF0000}"/>
    <cellStyle name="Currency [0] 24" xfId="55" hidden="1" xr:uid="{00000000-0005-0000-0000-00001FAF0000}"/>
    <cellStyle name="Currency [0] 24" xfId="502" hidden="1" xr:uid="{00000000-0005-0000-0000-000020AF0000}"/>
    <cellStyle name="Currency [0] 24" xfId="667" hidden="1" xr:uid="{00000000-0005-0000-0000-000021AF0000}"/>
    <cellStyle name="Currency [0] 24" xfId="573" hidden="1" xr:uid="{00000000-0005-0000-0000-000022AF0000}"/>
    <cellStyle name="Currency [0] 24" xfId="403" hidden="1" xr:uid="{00000000-0005-0000-0000-000023AF0000}"/>
    <cellStyle name="Currency [0] 24" xfId="840" hidden="1" xr:uid="{00000000-0005-0000-0000-000024AF0000}"/>
    <cellStyle name="Currency [0] 24" xfId="1005" hidden="1" xr:uid="{00000000-0005-0000-0000-000025AF0000}"/>
    <cellStyle name="Currency [0] 24" xfId="61554" hidden="1" xr:uid="{00000000-0005-0000-0000-00003EAF0000}"/>
    <cellStyle name="Currency [0] 24" xfId="61389" hidden="1" xr:uid="{00000000-0005-0000-0000-00003CAF0000}"/>
    <cellStyle name="Currency [0] 24" xfId="61471" hidden="1" xr:uid="{00000000-0005-0000-0000-00003DAF0000}"/>
    <cellStyle name="Currency [0] 24" xfId="61798" hidden="1" xr:uid="{00000000-0005-0000-0000-000041AF0000}"/>
    <cellStyle name="Currency [0] 24" xfId="61636" hidden="1" xr:uid="{00000000-0005-0000-0000-00003FAF0000}"/>
    <cellStyle name="Currency [0] 24" xfId="61716" hidden="1" xr:uid="{00000000-0005-0000-0000-000040AF0000}"/>
    <cellStyle name="Currency [0] 24" xfId="62046" hidden="1" xr:uid="{00000000-0005-0000-0000-000044AF0000}"/>
    <cellStyle name="Currency [0] 24" xfId="61880" hidden="1" xr:uid="{00000000-0005-0000-0000-000042AF0000}"/>
    <cellStyle name="Currency [0] 24" xfId="61962" hidden="1" xr:uid="{00000000-0005-0000-0000-000043AF0000}"/>
    <cellStyle name="Currency [0] 24" xfId="62292" hidden="1" xr:uid="{00000000-0005-0000-0000-000047AF0000}"/>
    <cellStyle name="Currency [0] 24" xfId="62128" hidden="1" xr:uid="{00000000-0005-0000-0000-000045AF0000}"/>
    <cellStyle name="Currency [0] 24" xfId="62210" hidden="1" xr:uid="{00000000-0005-0000-0000-000046AF0000}"/>
    <cellStyle name="Currency [0] 24" xfId="911" hidden="1" xr:uid="{00000000-0005-0000-0000-000026AF0000}"/>
    <cellStyle name="Currency [0] 24" xfId="1253" hidden="1" xr:uid="{00000000-0005-0000-0000-00002AAF0000}"/>
    <cellStyle name="Currency [0] 24" xfId="1182" hidden="1" xr:uid="{00000000-0005-0000-0000-000028AF0000}"/>
    <cellStyle name="Currency [0] 24" xfId="1347" hidden="1" xr:uid="{00000000-0005-0000-0000-000029AF0000}"/>
    <cellStyle name="Currency [0] 24" xfId="1675" hidden="1" xr:uid="{00000000-0005-0000-0000-00002DAF0000}"/>
    <cellStyle name="Currency [0] 24" xfId="1083" hidden="1" xr:uid="{00000000-0005-0000-0000-00002BAF0000}"/>
    <cellStyle name="Currency [0] 24" xfId="1510" hidden="1" xr:uid="{00000000-0005-0000-0000-00002CAF0000}"/>
    <cellStyle name="Currency [0] 24" xfId="1838" hidden="1" xr:uid="{00000000-0005-0000-0000-000030AF0000}"/>
    <cellStyle name="Currency [0] 24" xfId="1581" hidden="1" xr:uid="{00000000-0005-0000-0000-00002EAF0000}"/>
    <cellStyle name="Currency [0] 24" xfId="1411" hidden="1" xr:uid="{00000000-0005-0000-0000-00002FAF0000}"/>
    <cellStyle name="Currency [0] 24" xfId="63103" hidden="1" xr:uid="{00000000-0005-0000-0000-000051AF0000}"/>
    <cellStyle name="Currency [0] 24" xfId="2169" hidden="1" xr:uid="{00000000-0005-0000-0000-000034AF0000}"/>
    <cellStyle name="Currency [0] 24" xfId="1909" hidden="1" xr:uid="{00000000-0005-0000-0000-000032AF0000}"/>
    <cellStyle name="Currency [0] 24" xfId="1739" hidden="1" xr:uid="{00000000-0005-0000-0000-000033AF0000}"/>
    <cellStyle name="Currency [0] 24" xfId="2370" hidden="1" xr:uid="{00000000-0005-0000-0000-000037AF0000}"/>
    <cellStyle name="Currency [0] 24" xfId="2333" hidden="1" xr:uid="{00000000-0005-0000-0000-000035AF0000}"/>
    <cellStyle name="Currency [0] 24" xfId="2240" hidden="1" xr:uid="{00000000-0005-0000-0000-000036AF0000}"/>
    <cellStyle name="Currency [0] 24" xfId="61223" hidden="1" xr:uid="{00000000-0005-0000-0000-00003AAF0000}"/>
    <cellStyle name="Currency [0] 24" xfId="2396" hidden="1" xr:uid="{00000000-0005-0000-0000-000038AF0000}"/>
    <cellStyle name="Currency [0] 24" xfId="31785" hidden="1" xr:uid="{00000000-0005-0000-0000-000039AF0000}"/>
    <cellStyle name="Currency [0] 24" xfId="154" hidden="1" xr:uid="{00000000-0005-0000-0000-00001CAF0000}"/>
    <cellStyle name="Currency [0] 24" xfId="61305" hidden="1" xr:uid="{00000000-0005-0000-0000-00003BAF0000}"/>
    <cellStyle name="Currency [0] 24" xfId="62372" hidden="1" xr:uid="{00000000-0005-0000-0000-000048AF0000}"/>
    <cellStyle name="Currency [0] 24" xfId="62454" hidden="1" xr:uid="{00000000-0005-0000-0000-000049AF0000}"/>
    <cellStyle name="Currency [0] 24" xfId="62529" hidden="1" xr:uid="{00000000-0005-0000-0000-00004AAF0000}"/>
    <cellStyle name="Currency [0] 24" xfId="62611" hidden="1" xr:uid="{00000000-0005-0000-0000-00004BAF0000}"/>
    <cellStyle name="Currency [0] 24" xfId="62695" hidden="1" xr:uid="{00000000-0005-0000-0000-00004CAF0000}"/>
    <cellStyle name="Currency [0] 24" xfId="62777" hidden="1" xr:uid="{00000000-0005-0000-0000-00004DAF0000}"/>
    <cellStyle name="Currency [0] 24" xfId="62859" hidden="1" xr:uid="{00000000-0005-0000-0000-00004EAF0000}"/>
    <cellStyle name="Currency [0] 24" xfId="62941" hidden="1" xr:uid="{00000000-0005-0000-0000-00004FAF0000}"/>
    <cellStyle name="Currency [0] 24" xfId="63021" hidden="1" xr:uid="{00000000-0005-0000-0000-000050AF0000}"/>
    <cellStyle name="Currency [0] 24" xfId="741" hidden="1" xr:uid="{00000000-0005-0000-0000-000027AF0000}"/>
    <cellStyle name="Currency [0] 240" xfId="2519" hidden="1" xr:uid="{00000000-0005-0000-0000-000052AF0000}"/>
    <cellStyle name="Currency [0] 240" xfId="31908" hidden="1" xr:uid="{00000000-0005-0000-0000-000053AF0000}"/>
    <cellStyle name="Currency [0] 2400" xfId="5257" hidden="1" xr:uid="{00000000-0005-0000-0000-000054AF0000}"/>
    <cellStyle name="Currency [0] 2400" xfId="34645" hidden="1" xr:uid="{00000000-0005-0000-0000-000055AF0000}"/>
    <cellStyle name="Currency [0] 2401" xfId="5279" hidden="1" xr:uid="{00000000-0005-0000-0000-000056AF0000}"/>
    <cellStyle name="Currency [0] 2401" xfId="34667" hidden="1" xr:uid="{00000000-0005-0000-0000-000057AF0000}"/>
    <cellStyle name="Currency [0] 2402" xfId="5281" hidden="1" xr:uid="{00000000-0005-0000-0000-000058AF0000}"/>
    <cellStyle name="Currency [0] 2402" xfId="34669" hidden="1" xr:uid="{00000000-0005-0000-0000-000059AF0000}"/>
    <cellStyle name="Currency [0] 2403" xfId="3615" hidden="1" xr:uid="{00000000-0005-0000-0000-00005AAF0000}"/>
    <cellStyle name="Currency [0] 2403" xfId="33004" hidden="1" xr:uid="{00000000-0005-0000-0000-00005BAF0000}"/>
    <cellStyle name="Currency [0] 2404" xfId="3629" hidden="1" xr:uid="{00000000-0005-0000-0000-00005CAF0000}"/>
    <cellStyle name="Currency [0] 2404" xfId="33018" hidden="1" xr:uid="{00000000-0005-0000-0000-00005DAF0000}"/>
    <cellStyle name="Currency [0] 2405" xfId="5253" hidden="1" xr:uid="{00000000-0005-0000-0000-00005EAF0000}"/>
    <cellStyle name="Currency [0] 2405" xfId="34641" hidden="1" xr:uid="{00000000-0005-0000-0000-00005FAF0000}"/>
    <cellStyle name="Currency [0] 2406" xfId="3632" hidden="1" xr:uid="{00000000-0005-0000-0000-000060AF0000}"/>
    <cellStyle name="Currency [0] 2406" xfId="33021" hidden="1" xr:uid="{00000000-0005-0000-0000-000061AF0000}"/>
    <cellStyle name="Currency [0] 2407" xfId="5242" hidden="1" xr:uid="{00000000-0005-0000-0000-000062AF0000}"/>
    <cellStyle name="Currency [0] 2407" xfId="34630" hidden="1" xr:uid="{00000000-0005-0000-0000-000063AF0000}"/>
    <cellStyle name="Currency [0] 2408" xfId="5286" hidden="1" xr:uid="{00000000-0005-0000-0000-000064AF0000}"/>
    <cellStyle name="Currency [0] 2408" xfId="34674" hidden="1" xr:uid="{00000000-0005-0000-0000-000065AF0000}"/>
    <cellStyle name="Currency [0] 2409" xfId="5254" hidden="1" xr:uid="{00000000-0005-0000-0000-000066AF0000}"/>
    <cellStyle name="Currency [0] 2409" xfId="34642" hidden="1" xr:uid="{00000000-0005-0000-0000-000067AF0000}"/>
    <cellStyle name="Currency [0] 241" xfId="2529" hidden="1" xr:uid="{00000000-0005-0000-0000-000068AF0000}"/>
    <cellStyle name="Currency [0] 241" xfId="31918" hidden="1" xr:uid="{00000000-0005-0000-0000-000069AF0000}"/>
    <cellStyle name="Currency [0] 2410" xfId="5262" hidden="1" xr:uid="{00000000-0005-0000-0000-00006AAF0000}"/>
    <cellStyle name="Currency [0] 2410" xfId="34650" hidden="1" xr:uid="{00000000-0005-0000-0000-00006BAF0000}"/>
    <cellStyle name="Currency [0] 2411" xfId="5298" hidden="1" xr:uid="{00000000-0005-0000-0000-00006CAF0000}"/>
    <cellStyle name="Currency [0] 2411" xfId="34686" hidden="1" xr:uid="{00000000-0005-0000-0000-00006DAF0000}"/>
    <cellStyle name="Currency [0] 2412" xfId="5300" hidden="1" xr:uid="{00000000-0005-0000-0000-00006EAF0000}"/>
    <cellStyle name="Currency [0] 2412" xfId="34688" hidden="1" xr:uid="{00000000-0005-0000-0000-00006FAF0000}"/>
    <cellStyle name="Currency [0] 2413" xfId="5256" hidden="1" xr:uid="{00000000-0005-0000-0000-000070AF0000}"/>
    <cellStyle name="Currency [0] 2413" xfId="34644" hidden="1" xr:uid="{00000000-0005-0000-0000-000071AF0000}"/>
    <cellStyle name="Currency [0] 2414" xfId="5269" hidden="1" xr:uid="{00000000-0005-0000-0000-000072AF0000}"/>
    <cellStyle name="Currency [0] 2414" xfId="34657" hidden="1" xr:uid="{00000000-0005-0000-0000-000073AF0000}"/>
    <cellStyle name="Currency [0] 2415" xfId="5274" hidden="1" xr:uid="{00000000-0005-0000-0000-000074AF0000}"/>
    <cellStyle name="Currency [0] 2415" xfId="34662" hidden="1" xr:uid="{00000000-0005-0000-0000-000075AF0000}"/>
    <cellStyle name="Currency [0] 2416" xfId="5268" hidden="1" xr:uid="{00000000-0005-0000-0000-000076AF0000}"/>
    <cellStyle name="Currency [0] 2416" xfId="34656" hidden="1" xr:uid="{00000000-0005-0000-0000-000077AF0000}"/>
    <cellStyle name="Currency [0] 2417" xfId="5316" hidden="1" xr:uid="{00000000-0005-0000-0000-000078AF0000}"/>
    <cellStyle name="Currency [0] 2417" xfId="34704" hidden="1" xr:uid="{00000000-0005-0000-0000-000079AF0000}"/>
    <cellStyle name="Currency [0] 2418" xfId="5324" hidden="1" xr:uid="{00000000-0005-0000-0000-00007AAF0000}"/>
    <cellStyle name="Currency [0] 2418" xfId="34712" hidden="1" xr:uid="{00000000-0005-0000-0000-00007BAF0000}"/>
    <cellStyle name="Currency [0] 2419" xfId="5252" hidden="1" xr:uid="{00000000-0005-0000-0000-00007CAF0000}"/>
    <cellStyle name="Currency [0] 2419" xfId="34640" hidden="1" xr:uid="{00000000-0005-0000-0000-00007DAF0000}"/>
    <cellStyle name="Currency [0] 242" xfId="2657" hidden="1" xr:uid="{00000000-0005-0000-0000-00007EAF0000}"/>
    <cellStyle name="Currency [0] 242" xfId="32046" hidden="1" xr:uid="{00000000-0005-0000-0000-00007FAF0000}"/>
    <cellStyle name="Currency [0] 2420" xfId="5310" hidden="1" xr:uid="{00000000-0005-0000-0000-000080AF0000}"/>
    <cellStyle name="Currency [0] 2420" xfId="34698" hidden="1" xr:uid="{00000000-0005-0000-0000-000081AF0000}"/>
    <cellStyle name="Currency [0] 2421" xfId="5333" hidden="1" xr:uid="{00000000-0005-0000-0000-000082AF0000}"/>
    <cellStyle name="Currency [0] 2421" xfId="34721" hidden="1" xr:uid="{00000000-0005-0000-0000-000083AF0000}"/>
    <cellStyle name="Currency [0] 2422" xfId="5335" hidden="1" xr:uid="{00000000-0005-0000-0000-000084AF0000}"/>
    <cellStyle name="Currency [0] 2422" xfId="34723" hidden="1" xr:uid="{00000000-0005-0000-0000-000085AF0000}"/>
    <cellStyle name="Currency [0] 2423" xfId="5235" hidden="1" xr:uid="{00000000-0005-0000-0000-000086AF0000}"/>
    <cellStyle name="Currency [0] 2423" xfId="34623" hidden="1" xr:uid="{00000000-0005-0000-0000-000087AF0000}"/>
    <cellStyle name="Currency [0] 2424" xfId="5245" hidden="1" xr:uid="{00000000-0005-0000-0000-000088AF0000}"/>
    <cellStyle name="Currency [0] 2424" xfId="34633" hidden="1" xr:uid="{00000000-0005-0000-0000-000089AF0000}"/>
    <cellStyle name="Currency [0] 2425" xfId="5307" hidden="1" xr:uid="{00000000-0005-0000-0000-00008AAF0000}"/>
    <cellStyle name="Currency [0] 2425" xfId="34695" hidden="1" xr:uid="{00000000-0005-0000-0000-00008BAF0000}"/>
    <cellStyle name="Currency [0] 2426" xfId="5272" hidden="1" xr:uid="{00000000-0005-0000-0000-00008CAF0000}"/>
    <cellStyle name="Currency [0] 2426" xfId="34660" hidden="1" xr:uid="{00000000-0005-0000-0000-00008DAF0000}"/>
    <cellStyle name="Currency [0] 2427" xfId="5222" hidden="1" xr:uid="{00000000-0005-0000-0000-00008EAF0000}"/>
    <cellStyle name="Currency [0] 2427" xfId="34610" hidden="1" xr:uid="{00000000-0005-0000-0000-00008FAF0000}"/>
    <cellStyle name="Currency [0] 2428" xfId="5343" hidden="1" xr:uid="{00000000-0005-0000-0000-000090AF0000}"/>
    <cellStyle name="Currency [0] 2428" xfId="34731" hidden="1" xr:uid="{00000000-0005-0000-0000-000091AF0000}"/>
    <cellStyle name="Currency [0] 2429" xfId="5308" hidden="1" xr:uid="{00000000-0005-0000-0000-000092AF0000}"/>
    <cellStyle name="Currency [0] 2429" xfId="34696" hidden="1" xr:uid="{00000000-0005-0000-0000-000093AF0000}"/>
    <cellStyle name="Currency [0] 243" xfId="2661" hidden="1" xr:uid="{00000000-0005-0000-0000-000094AF0000}"/>
    <cellStyle name="Currency [0] 243" xfId="32050" hidden="1" xr:uid="{00000000-0005-0000-0000-000095AF0000}"/>
    <cellStyle name="Currency [0] 2430" xfId="5319" hidden="1" xr:uid="{00000000-0005-0000-0000-000096AF0000}"/>
    <cellStyle name="Currency [0] 2430" xfId="34707" hidden="1" xr:uid="{00000000-0005-0000-0000-000097AF0000}"/>
    <cellStyle name="Currency [0] 2431" xfId="5351" hidden="1" xr:uid="{00000000-0005-0000-0000-000098AF0000}"/>
    <cellStyle name="Currency [0] 2431" xfId="34739" hidden="1" xr:uid="{00000000-0005-0000-0000-000099AF0000}"/>
    <cellStyle name="Currency [0] 2432" xfId="5353" hidden="1" xr:uid="{00000000-0005-0000-0000-00009AAF0000}"/>
    <cellStyle name="Currency [0] 2432" xfId="34741" hidden="1" xr:uid="{00000000-0005-0000-0000-00009BAF0000}"/>
    <cellStyle name="Currency [0] 2433" xfId="5305" hidden="1" xr:uid="{00000000-0005-0000-0000-00009CAF0000}"/>
    <cellStyle name="Currency [0] 2433" xfId="34693" hidden="1" xr:uid="{00000000-0005-0000-0000-00009DAF0000}"/>
    <cellStyle name="Currency [0] 2434" xfId="5304" hidden="1" xr:uid="{00000000-0005-0000-0000-00009EAF0000}"/>
    <cellStyle name="Currency [0] 2434" xfId="34692" hidden="1" xr:uid="{00000000-0005-0000-0000-00009FAF0000}"/>
    <cellStyle name="Currency [0] 2435" xfId="5294" hidden="1" xr:uid="{00000000-0005-0000-0000-0000A0AF0000}"/>
    <cellStyle name="Currency [0] 2435" xfId="34682" hidden="1" xr:uid="{00000000-0005-0000-0000-0000A1AF0000}"/>
    <cellStyle name="Currency [0] 2436" xfId="5290" hidden="1" xr:uid="{00000000-0005-0000-0000-0000A2AF0000}"/>
    <cellStyle name="Currency [0] 2436" xfId="34678" hidden="1" xr:uid="{00000000-0005-0000-0000-0000A3AF0000}"/>
    <cellStyle name="Currency [0] 2437" xfId="5292" hidden="1" xr:uid="{00000000-0005-0000-0000-0000A4AF0000}"/>
    <cellStyle name="Currency [0] 2437" xfId="34680" hidden="1" xr:uid="{00000000-0005-0000-0000-0000A5AF0000}"/>
    <cellStyle name="Currency [0] 2438" xfId="5360" hidden="1" xr:uid="{00000000-0005-0000-0000-0000A6AF0000}"/>
    <cellStyle name="Currency [0] 2438" xfId="34748" hidden="1" xr:uid="{00000000-0005-0000-0000-0000A7AF0000}"/>
    <cellStyle name="Currency [0] 2439" xfId="3661" hidden="1" xr:uid="{00000000-0005-0000-0000-0000A8AF0000}"/>
    <cellStyle name="Currency [0] 2439" xfId="33050" hidden="1" xr:uid="{00000000-0005-0000-0000-0000A9AF0000}"/>
    <cellStyle name="Currency [0] 244" xfId="2662" hidden="1" xr:uid="{00000000-0005-0000-0000-0000AAAF0000}"/>
    <cellStyle name="Currency [0] 244" xfId="32051" hidden="1" xr:uid="{00000000-0005-0000-0000-0000ABAF0000}"/>
    <cellStyle name="Currency [0] 2440" xfId="5338" hidden="1" xr:uid="{00000000-0005-0000-0000-0000ACAF0000}"/>
    <cellStyle name="Currency [0] 2440" xfId="34726" hidden="1" xr:uid="{00000000-0005-0000-0000-0000ADAF0000}"/>
    <cellStyle name="Currency [0] 2441" xfId="5366" hidden="1" xr:uid="{00000000-0005-0000-0000-0000AEAF0000}"/>
    <cellStyle name="Currency [0] 2441" xfId="34754" hidden="1" xr:uid="{00000000-0005-0000-0000-0000AFAF0000}"/>
    <cellStyle name="Currency [0] 2442" xfId="5368" hidden="1" xr:uid="{00000000-0005-0000-0000-0000B0AF0000}"/>
    <cellStyle name="Currency [0] 2442" xfId="34756" hidden="1" xr:uid="{00000000-0005-0000-0000-0000B1AF0000}"/>
    <cellStyle name="Currency [0] 2443" xfId="5243" hidden="1" xr:uid="{00000000-0005-0000-0000-0000B2AF0000}"/>
    <cellStyle name="Currency [0] 2443" xfId="34631" hidden="1" xr:uid="{00000000-0005-0000-0000-0000B3AF0000}"/>
    <cellStyle name="Currency [0] 2444" xfId="5317" hidden="1" xr:uid="{00000000-0005-0000-0000-0000B4AF0000}"/>
    <cellStyle name="Currency [0] 2444" xfId="34705" hidden="1" xr:uid="{00000000-0005-0000-0000-0000B5AF0000}"/>
    <cellStyle name="Currency [0] 2445" xfId="5273" hidden="1" xr:uid="{00000000-0005-0000-0000-0000B6AF0000}"/>
    <cellStyle name="Currency [0] 2445" xfId="34661" hidden="1" xr:uid="{00000000-0005-0000-0000-0000B7AF0000}"/>
    <cellStyle name="Currency [0] 2446" xfId="5309" hidden="1" xr:uid="{00000000-0005-0000-0000-0000B8AF0000}"/>
    <cellStyle name="Currency [0] 2446" xfId="34697" hidden="1" xr:uid="{00000000-0005-0000-0000-0000B9AF0000}"/>
    <cellStyle name="Currency [0] 2447" xfId="5313" hidden="1" xr:uid="{00000000-0005-0000-0000-0000BAAF0000}"/>
    <cellStyle name="Currency [0] 2447" xfId="34701" hidden="1" xr:uid="{00000000-0005-0000-0000-0000BBAF0000}"/>
    <cellStyle name="Currency [0] 2448" xfId="5374" hidden="1" xr:uid="{00000000-0005-0000-0000-0000BCAF0000}"/>
    <cellStyle name="Currency [0] 2448" xfId="34762" hidden="1" xr:uid="{00000000-0005-0000-0000-0000BDAF0000}"/>
    <cellStyle name="Currency [0] 2449" xfId="3627" hidden="1" xr:uid="{00000000-0005-0000-0000-0000BEAF0000}"/>
    <cellStyle name="Currency [0] 2449" xfId="33016" hidden="1" xr:uid="{00000000-0005-0000-0000-0000BFAF0000}"/>
    <cellStyle name="Currency [0] 245" xfId="2511" hidden="1" xr:uid="{00000000-0005-0000-0000-0000C0AF0000}"/>
    <cellStyle name="Currency [0] 245" xfId="31900" hidden="1" xr:uid="{00000000-0005-0000-0000-0000C1AF0000}"/>
    <cellStyle name="Currency [0] 2450" xfId="5356" hidden="1" xr:uid="{00000000-0005-0000-0000-0000C2AF0000}"/>
    <cellStyle name="Currency [0] 2450" xfId="34744" hidden="1" xr:uid="{00000000-0005-0000-0000-0000C3AF0000}"/>
    <cellStyle name="Currency [0] 2451" xfId="5379" hidden="1" xr:uid="{00000000-0005-0000-0000-0000C4AF0000}"/>
    <cellStyle name="Currency [0] 2451" xfId="34767" hidden="1" xr:uid="{00000000-0005-0000-0000-0000C5AF0000}"/>
    <cellStyle name="Currency [0] 2452" xfId="5381" hidden="1" xr:uid="{00000000-0005-0000-0000-0000C6AF0000}"/>
    <cellStyle name="Currency [0] 2452" xfId="34769" hidden="1" xr:uid="{00000000-0005-0000-0000-0000C7AF0000}"/>
    <cellStyle name="Currency [0] 2453" xfId="5237" hidden="1" xr:uid="{00000000-0005-0000-0000-0000C8AF0000}"/>
    <cellStyle name="Currency [0] 2453" xfId="34625" hidden="1" xr:uid="{00000000-0005-0000-0000-0000C9AF0000}"/>
    <cellStyle name="Currency [0] 2454" xfId="5336" hidden="1" xr:uid="{00000000-0005-0000-0000-0000CAAF0000}"/>
    <cellStyle name="Currency [0] 2454" xfId="34724" hidden="1" xr:uid="{00000000-0005-0000-0000-0000CBAF0000}"/>
    <cellStyle name="Currency [0] 2455" xfId="5303" hidden="1" xr:uid="{00000000-0005-0000-0000-0000CCAF0000}"/>
    <cellStyle name="Currency [0] 2455" xfId="34691" hidden="1" xr:uid="{00000000-0005-0000-0000-0000CDAF0000}"/>
    <cellStyle name="Currency [0] 2456" xfId="5321" hidden="1" xr:uid="{00000000-0005-0000-0000-0000CEAF0000}"/>
    <cellStyle name="Currency [0] 2456" xfId="34709" hidden="1" xr:uid="{00000000-0005-0000-0000-0000CFAF0000}"/>
    <cellStyle name="Currency [0] 2457" xfId="5318" hidden="1" xr:uid="{00000000-0005-0000-0000-0000D0AF0000}"/>
    <cellStyle name="Currency [0] 2457" xfId="34706" hidden="1" xr:uid="{00000000-0005-0000-0000-0000D1AF0000}"/>
    <cellStyle name="Currency [0] 2458" xfId="5385" hidden="1" xr:uid="{00000000-0005-0000-0000-0000D2AF0000}"/>
    <cellStyle name="Currency [0] 2458" xfId="34773" hidden="1" xr:uid="{00000000-0005-0000-0000-0000D3AF0000}"/>
    <cellStyle name="Currency [0] 2459" xfId="5270" hidden="1" xr:uid="{00000000-0005-0000-0000-0000D4AF0000}"/>
    <cellStyle name="Currency [0] 2459" xfId="34658" hidden="1" xr:uid="{00000000-0005-0000-0000-0000D5AF0000}"/>
    <cellStyle name="Currency [0] 246" xfId="2659" hidden="1" xr:uid="{00000000-0005-0000-0000-0000D6AF0000}"/>
    <cellStyle name="Currency [0] 246" xfId="32048" hidden="1" xr:uid="{00000000-0005-0000-0000-0000D7AF0000}"/>
    <cellStyle name="Currency [0] 2460" xfId="5370" hidden="1" xr:uid="{00000000-0005-0000-0000-0000D8AF0000}"/>
    <cellStyle name="Currency [0] 2460" xfId="34758" hidden="1" xr:uid="{00000000-0005-0000-0000-0000D9AF0000}"/>
    <cellStyle name="Currency [0] 2461" xfId="5392" hidden="1" xr:uid="{00000000-0005-0000-0000-0000DAAF0000}"/>
    <cellStyle name="Currency [0] 2461" xfId="34780" hidden="1" xr:uid="{00000000-0005-0000-0000-0000DBAF0000}"/>
    <cellStyle name="Currency [0] 2462" xfId="5394" hidden="1" xr:uid="{00000000-0005-0000-0000-0000DCAF0000}"/>
    <cellStyle name="Currency [0] 2462" xfId="34782" hidden="1" xr:uid="{00000000-0005-0000-0000-0000DDAF0000}"/>
    <cellStyle name="Currency [0] 2463" xfId="5322" hidden="1" xr:uid="{00000000-0005-0000-0000-0000DEAF0000}"/>
    <cellStyle name="Currency [0] 2463" xfId="34710" hidden="1" xr:uid="{00000000-0005-0000-0000-0000DFAF0000}"/>
    <cellStyle name="Currency [0] 2464" xfId="5354" hidden="1" xr:uid="{00000000-0005-0000-0000-0000E0AF0000}"/>
    <cellStyle name="Currency [0] 2464" xfId="34742" hidden="1" xr:uid="{00000000-0005-0000-0000-0000E1AF0000}"/>
    <cellStyle name="Currency [0] 2465" xfId="3635" hidden="1" xr:uid="{00000000-0005-0000-0000-0000E2AF0000}"/>
    <cellStyle name="Currency [0] 2465" xfId="33024" hidden="1" xr:uid="{00000000-0005-0000-0000-0000E3AF0000}"/>
    <cellStyle name="Currency [0] 2466" xfId="5340" hidden="1" xr:uid="{00000000-0005-0000-0000-0000E4AF0000}"/>
    <cellStyle name="Currency [0] 2466" xfId="34728" hidden="1" xr:uid="{00000000-0005-0000-0000-0000E5AF0000}"/>
    <cellStyle name="Currency [0] 2467" xfId="5337" hidden="1" xr:uid="{00000000-0005-0000-0000-0000E6AF0000}"/>
    <cellStyle name="Currency [0] 2467" xfId="34725" hidden="1" xr:uid="{00000000-0005-0000-0000-0000E7AF0000}"/>
    <cellStyle name="Currency [0] 2468" xfId="5398" hidden="1" xr:uid="{00000000-0005-0000-0000-0000E8AF0000}"/>
    <cellStyle name="Currency [0] 2468" xfId="34786" hidden="1" xr:uid="{00000000-0005-0000-0000-0000E9AF0000}"/>
    <cellStyle name="Currency [0] 2469" xfId="5233" hidden="1" xr:uid="{00000000-0005-0000-0000-0000EAAF0000}"/>
    <cellStyle name="Currency [0] 2469" xfId="34621" hidden="1" xr:uid="{00000000-0005-0000-0000-0000EBAF0000}"/>
    <cellStyle name="Currency [0] 247" xfId="2663" hidden="1" xr:uid="{00000000-0005-0000-0000-0000ECAF0000}"/>
    <cellStyle name="Currency [0] 247" xfId="32052" hidden="1" xr:uid="{00000000-0005-0000-0000-0000EDAF0000}"/>
    <cellStyle name="Currency [0] 2470" xfId="5382" hidden="1" xr:uid="{00000000-0005-0000-0000-0000EEAF0000}"/>
    <cellStyle name="Currency [0] 2470" xfId="34770" hidden="1" xr:uid="{00000000-0005-0000-0000-0000EFAF0000}"/>
    <cellStyle name="Currency [0] 2471" xfId="5402" hidden="1" xr:uid="{00000000-0005-0000-0000-0000F0AF0000}"/>
    <cellStyle name="Currency [0] 2471" xfId="34790" hidden="1" xr:uid="{00000000-0005-0000-0000-0000F1AF0000}"/>
    <cellStyle name="Currency [0] 2472" xfId="5404" hidden="1" xr:uid="{00000000-0005-0000-0000-0000F2AF0000}"/>
    <cellStyle name="Currency [0] 2472" xfId="34792" hidden="1" xr:uid="{00000000-0005-0000-0000-0000F3AF0000}"/>
    <cellStyle name="Currency [0] 2473" xfId="5341" hidden="1" xr:uid="{00000000-0005-0000-0000-0000F4AF0000}"/>
    <cellStyle name="Currency [0] 2473" xfId="34729" hidden="1" xr:uid="{00000000-0005-0000-0000-0000F5AF0000}"/>
    <cellStyle name="Currency [0] 2474" xfId="5369" hidden="1" xr:uid="{00000000-0005-0000-0000-0000F6AF0000}"/>
    <cellStyle name="Currency [0] 2474" xfId="34757" hidden="1" xr:uid="{00000000-0005-0000-0000-0000F7AF0000}"/>
    <cellStyle name="Currency [0] 2475" xfId="5329" hidden="1" xr:uid="{00000000-0005-0000-0000-0000F8AF0000}"/>
    <cellStyle name="Currency [0] 2475" xfId="34717" hidden="1" xr:uid="{00000000-0005-0000-0000-0000F9AF0000}"/>
    <cellStyle name="Currency [0] 2476" xfId="5358" hidden="1" xr:uid="{00000000-0005-0000-0000-0000FAAF0000}"/>
    <cellStyle name="Currency [0] 2476" xfId="34746" hidden="1" xr:uid="{00000000-0005-0000-0000-0000FBAF0000}"/>
    <cellStyle name="Currency [0] 2477" xfId="5355" hidden="1" xr:uid="{00000000-0005-0000-0000-0000FCAF0000}"/>
    <cellStyle name="Currency [0] 2477" xfId="34743" hidden="1" xr:uid="{00000000-0005-0000-0000-0000FDAF0000}"/>
    <cellStyle name="Currency [0] 2478" xfId="5408" hidden="1" xr:uid="{00000000-0005-0000-0000-0000FEAF0000}"/>
    <cellStyle name="Currency [0] 2478" xfId="34796" hidden="1" xr:uid="{00000000-0005-0000-0000-0000FFAF0000}"/>
    <cellStyle name="Currency [0] 2479" xfId="5236" hidden="1" xr:uid="{00000000-0005-0000-0000-000000B00000}"/>
    <cellStyle name="Currency [0] 2479" xfId="34624" hidden="1" xr:uid="{00000000-0005-0000-0000-000001B00000}"/>
    <cellStyle name="Currency [0] 248" xfId="2664" hidden="1" xr:uid="{00000000-0005-0000-0000-000002B00000}"/>
    <cellStyle name="Currency [0] 248" xfId="32053" hidden="1" xr:uid="{00000000-0005-0000-0000-000003B00000}"/>
    <cellStyle name="Currency [0] 2480" xfId="5395" hidden="1" xr:uid="{00000000-0005-0000-0000-000004B00000}"/>
    <cellStyle name="Currency [0] 2480" xfId="34783" hidden="1" xr:uid="{00000000-0005-0000-0000-000005B00000}"/>
    <cellStyle name="Currency [0] 2481" xfId="5412" hidden="1" xr:uid="{00000000-0005-0000-0000-000006B00000}"/>
    <cellStyle name="Currency [0] 2481" xfId="34800" hidden="1" xr:uid="{00000000-0005-0000-0000-000007B00000}"/>
    <cellStyle name="Currency [0] 2482" xfId="5414" hidden="1" xr:uid="{00000000-0005-0000-0000-000008B00000}"/>
    <cellStyle name="Currency [0] 2482" xfId="34802" hidden="1" xr:uid="{00000000-0005-0000-0000-000009B00000}"/>
    <cellStyle name="Currency [0] 2483" xfId="5295" hidden="1" xr:uid="{00000000-0005-0000-0000-00000AB00000}"/>
    <cellStyle name="Currency [0] 2483" xfId="34683" hidden="1" xr:uid="{00000000-0005-0000-0000-00000BB00000}"/>
    <cellStyle name="Currency [0] 2484" xfId="5331" hidden="1" xr:uid="{00000000-0005-0000-0000-00000CB00000}"/>
    <cellStyle name="Currency [0] 2484" xfId="34719" hidden="1" xr:uid="{00000000-0005-0000-0000-00000DB00000}"/>
    <cellStyle name="Currency [0] 2485" xfId="5400" hidden="1" xr:uid="{00000000-0005-0000-0000-00000EB00000}"/>
    <cellStyle name="Currency [0] 2485" xfId="34788" hidden="1" xr:uid="{00000000-0005-0000-0000-00000FB00000}"/>
    <cellStyle name="Currency [0] 2486" xfId="5388" hidden="1" xr:uid="{00000000-0005-0000-0000-000010B00000}"/>
    <cellStyle name="Currency [0] 2486" xfId="34776" hidden="1" xr:uid="{00000000-0005-0000-0000-000011B00000}"/>
    <cellStyle name="Currency [0] 2487" xfId="5405" hidden="1" xr:uid="{00000000-0005-0000-0000-000012B00000}"/>
    <cellStyle name="Currency [0] 2487" xfId="34793" hidden="1" xr:uid="{00000000-0005-0000-0000-000013B00000}"/>
    <cellStyle name="Currency [0] 2488" xfId="5416" hidden="1" xr:uid="{00000000-0005-0000-0000-000014B00000}"/>
    <cellStyle name="Currency [0] 2488" xfId="34804" hidden="1" xr:uid="{00000000-0005-0000-0000-000015B00000}"/>
    <cellStyle name="Currency [0] 2489" xfId="5264" hidden="1" xr:uid="{00000000-0005-0000-0000-000016B00000}"/>
    <cellStyle name="Currency [0] 2489" xfId="34652" hidden="1" xr:uid="{00000000-0005-0000-0000-000017B00000}"/>
    <cellStyle name="Currency [0] 249" xfId="2658" hidden="1" xr:uid="{00000000-0005-0000-0000-000018B00000}"/>
    <cellStyle name="Currency [0] 249" xfId="32047" hidden="1" xr:uid="{00000000-0005-0000-0000-000019B00000}"/>
    <cellStyle name="Currency [0] 2490" xfId="5328" hidden="1" xr:uid="{00000000-0005-0000-0000-00001AB00000}"/>
    <cellStyle name="Currency [0] 2490" xfId="34716" hidden="1" xr:uid="{00000000-0005-0000-0000-00001BB00000}"/>
    <cellStyle name="Currency [0] 2491" xfId="5420" hidden="1" xr:uid="{00000000-0005-0000-0000-00001CB00000}"/>
    <cellStyle name="Currency [0] 2491" xfId="34808" hidden="1" xr:uid="{00000000-0005-0000-0000-00001DB00000}"/>
    <cellStyle name="Currency [0] 2492" xfId="5422" hidden="1" xr:uid="{00000000-0005-0000-0000-00001EB00000}"/>
    <cellStyle name="Currency [0] 2492" xfId="34810" hidden="1" xr:uid="{00000000-0005-0000-0000-00001FB00000}"/>
    <cellStyle name="Currency [0] 2493" xfId="5377" hidden="1" xr:uid="{00000000-0005-0000-0000-000020B00000}"/>
    <cellStyle name="Currency [0] 2493" xfId="34765" hidden="1" xr:uid="{00000000-0005-0000-0000-000021B00000}"/>
    <cellStyle name="Currency [0] 2494" xfId="5389" hidden="1" xr:uid="{00000000-0005-0000-0000-000022B00000}"/>
    <cellStyle name="Currency [0] 2494" xfId="34777" hidden="1" xr:uid="{00000000-0005-0000-0000-000023B00000}"/>
    <cellStyle name="Currency [0] 2495" xfId="5417" hidden="1" xr:uid="{00000000-0005-0000-0000-000024B00000}"/>
    <cellStyle name="Currency [0] 2495" xfId="34805" hidden="1" xr:uid="{00000000-0005-0000-0000-000025B00000}"/>
    <cellStyle name="Currency [0] 2496" xfId="5390" hidden="1" xr:uid="{00000000-0005-0000-0000-000026B00000}"/>
    <cellStyle name="Currency [0] 2496" xfId="34778" hidden="1" xr:uid="{00000000-0005-0000-0000-000027B00000}"/>
    <cellStyle name="Currency [0] 2497" xfId="5423" hidden="1" xr:uid="{00000000-0005-0000-0000-000028B00000}"/>
    <cellStyle name="Currency [0] 2497" xfId="34811" hidden="1" xr:uid="{00000000-0005-0000-0000-000029B00000}"/>
    <cellStyle name="Currency [0] 2498" xfId="5425" hidden="1" xr:uid="{00000000-0005-0000-0000-00002AB00000}"/>
    <cellStyle name="Currency [0] 2498" xfId="34813" hidden="1" xr:uid="{00000000-0005-0000-0000-00002BB00000}"/>
    <cellStyle name="Currency [0] 2499" xfId="5418" hidden="1" xr:uid="{00000000-0005-0000-0000-00002CB00000}"/>
    <cellStyle name="Currency [0] 2499" xfId="34806" hidden="1" xr:uid="{00000000-0005-0000-0000-00002DB00000}"/>
    <cellStyle name="Currency [0] 25" xfId="52" hidden="1" xr:uid="{00000000-0005-0000-0000-000031B00000}"/>
    <cellStyle name="Currency [0] 25" xfId="1512" hidden="1" xr:uid="{00000000-0005-0000-0000-00003EB00000}"/>
    <cellStyle name="Currency [0] 25" xfId="61556" hidden="1" xr:uid="{00000000-0005-0000-0000-000050B00000}"/>
    <cellStyle name="Currency [0] 25" xfId="156" hidden="1" xr:uid="{00000000-0005-0000-0000-00002EB00000}"/>
    <cellStyle name="Currency [0] 25" xfId="61307" hidden="1" xr:uid="{00000000-0005-0000-0000-00004DB00000}"/>
    <cellStyle name="Currency [0] 25" xfId="909" hidden="1" xr:uid="{00000000-0005-0000-0000-000038B00000}"/>
    <cellStyle name="Currency [0] 25" xfId="1007" hidden="1" xr:uid="{00000000-0005-0000-0000-000037B00000}"/>
    <cellStyle name="Currency [0] 25" xfId="62048" hidden="1" xr:uid="{00000000-0005-0000-0000-000056B00000}"/>
    <cellStyle name="Currency [0] 25" xfId="2335" hidden="1" xr:uid="{00000000-0005-0000-0000-000047B00000}"/>
    <cellStyle name="Currency [0] 25" xfId="571" hidden="1" xr:uid="{00000000-0005-0000-0000-000034B00000}"/>
    <cellStyle name="Currency [0] 25" xfId="669" hidden="1" xr:uid="{00000000-0005-0000-0000-000033B00000}"/>
    <cellStyle name="Currency [0] 25" xfId="1736" hidden="1" xr:uid="{00000000-0005-0000-0000-000045B00000}"/>
    <cellStyle name="Currency [0] 25" xfId="2171" hidden="1" xr:uid="{00000000-0005-0000-0000-000046B00000}"/>
    <cellStyle name="Currency [0] 25" xfId="62531" hidden="1" xr:uid="{00000000-0005-0000-0000-00005CB00000}"/>
    <cellStyle name="Currency [0] 25" xfId="2238" hidden="1" xr:uid="{00000000-0005-0000-0000-000048B00000}"/>
    <cellStyle name="Currency [0] 25" xfId="2061" hidden="1" xr:uid="{00000000-0005-0000-0000-000049B00000}"/>
    <cellStyle name="Currency [0] 25" xfId="321" hidden="1" xr:uid="{00000000-0005-0000-0000-00002FB00000}"/>
    <cellStyle name="Currency [0] 25" xfId="31804" hidden="1" xr:uid="{00000000-0005-0000-0000-00004BB00000}"/>
    <cellStyle name="Currency [0] 25" xfId="61225" hidden="1" xr:uid="{00000000-0005-0000-0000-00004CB00000}"/>
    <cellStyle name="Currency [0] 25" xfId="62943" hidden="1" xr:uid="{00000000-0005-0000-0000-000061B00000}"/>
    <cellStyle name="Currency [0] 25" xfId="61391" hidden="1" xr:uid="{00000000-0005-0000-0000-00004EB00000}"/>
    <cellStyle name="Currency [0] 25" xfId="61473" hidden="1" xr:uid="{00000000-0005-0000-0000-00004FB00000}"/>
    <cellStyle name="Currency [0] 25" xfId="62779" hidden="1" xr:uid="{00000000-0005-0000-0000-00005FB00000}"/>
    <cellStyle name="Currency [0] 25" xfId="61638" hidden="1" xr:uid="{00000000-0005-0000-0000-000051B00000}"/>
    <cellStyle name="Currency [0] 25" xfId="61718" hidden="1" xr:uid="{00000000-0005-0000-0000-000052B00000}"/>
    <cellStyle name="Currency [0] 25" xfId="842" hidden="1" xr:uid="{00000000-0005-0000-0000-000036B00000}"/>
    <cellStyle name="Currency [0] 25" xfId="61882" hidden="1" xr:uid="{00000000-0005-0000-0000-000054B00000}"/>
    <cellStyle name="Currency [0] 25" xfId="61964" hidden="1" xr:uid="{00000000-0005-0000-0000-000055B00000}"/>
    <cellStyle name="Currency [0] 25" xfId="62456" hidden="1" xr:uid="{00000000-0005-0000-0000-00005BB00000}"/>
    <cellStyle name="Currency [0] 25" xfId="62130" hidden="1" xr:uid="{00000000-0005-0000-0000-000057B00000}"/>
    <cellStyle name="Currency [0] 25" xfId="62212" hidden="1" xr:uid="{00000000-0005-0000-0000-000058B00000}"/>
    <cellStyle name="Currency [0] 25" xfId="504" hidden="1" xr:uid="{00000000-0005-0000-0000-000032B00000}"/>
    <cellStyle name="Currency [0] 25" xfId="738" hidden="1" xr:uid="{00000000-0005-0000-0000-000039B00000}"/>
    <cellStyle name="Currency [0] 25" xfId="1184" hidden="1" xr:uid="{00000000-0005-0000-0000-00003AB00000}"/>
    <cellStyle name="Currency [0] 25" xfId="223" hidden="1" xr:uid="{00000000-0005-0000-0000-000030B00000}"/>
    <cellStyle name="Currency [0] 25" xfId="1251" hidden="1" xr:uid="{00000000-0005-0000-0000-00003CB00000}"/>
    <cellStyle name="Currency [0] 25" xfId="1080" hidden="1" xr:uid="{00000000-0005-0000-0000-00003DB00000}"/>
    <cellStyle name="Currency [0] 25" xfId="63023" hidden="1" xr:uid="{00000000-0005-0000-0000-000062B00000}"/>
    <cellStyle name="Currency [0] 25" xfId="1677" hidden="1" xr:uid="{00000000-0005-0000-0000-00003FB00000}"/>
    <cellStyle name="Currency [0] 25" xfId="1579" hidden="1" xr:uid="{00000000-0005-0000-0000-000040B00000}"/>
    <cellStyle name="Currency [0] 25" xfId="400" hidden="1" xr:uid="{00000000-0005-0000-0000-000035B00000}"/>
    <cellStyle name="Currency [0] 25" xfId="1840" hidden="1" xr:uid="{00000000-0005-0000-0000-000042B00000}"/>
    <cellStyle name="Currency [0] 25" xfId="2005" hidden="1" xr:uid="{00000000-0005-0000-0000-000043B00000}"/>
    <cellStyle name="Currency [0] 25" xfId="62697" hidden="1" xr:uid="{00000000-0005-0000-0000-00005EB00000}"/>
    <cellStyle name="Currency [0] 25" xfId="62613" hidden="1" xr:uid="{00000000-0005-0000-0000-00005DB00000}"/>
    <cellStyle name="Currency [0] 25" xfId="2415" hidden="1" xr:uid="{00000000-0005-0000-0000-00004AB00000}"/>
    <cellStyle name="Currency [0] 25" xfId="1349" hidden="1" xr:uid="{00000000-0005-0000-0000-00003BB00000}"/>
    <cellStyle name="Currency [0] 25" xfId="62374" hidden="1" xr:uid="{00000000-0005-0000-0000-00005AB00000}"/>
    <cellStyle name="Currency [0] 25" xfId="62294" hidden="1" xr:uid="{00000000-0005-0000-0000-000059B00000}"/>
    <cellStyle name="Currency [0] 25" xfId="1907" hidden="1" xr:uid="{00000000-0005-0000-0000-000044B00000}"/>
    <cellStyle name="Currency [0] 25" xfId="63105" hidden="1" xr:uid="{00000000-0005-0000-0000-000063B00000}"/>
    <cellStyle name="Currency [0] 25" xfId="1408" hidden="1" xr:uid="{00000000-0005-0000-0000-000041B00000}"/>
    <cellStyle name="Currency [0] 25" xfId="61800" hidden="1" xr:uid="{00000000-0005-0000-0000-000053B00000}"/>
    <cellStyle name="Currency [0] 25" xfId="62861" hidden="1" xr:uid="{00000000-0005-0000-0000-000060B00000}"/>
    <cellStyle name="Currency [0] 250" xfId="2518" hidden="1" xr:uid="{00000000-0005-0000-0000-000064B00000}"/>
    <cellStyle name="Currency [0] 250" xfId="31907" hidden="1" xr:uid="{00000000-0005-0000-0000-000065B00000}"/>
    <cellStyle name="Currency [0] 2500" xfId="5364" hidden="1" xr:uid="{00000000-0005-0000-0000-000066B00000}"/>
    <cellStyle name="Currency [0] 2500" xfId="34752" hidden="1" xr:uid="{00000000-0005-0000-0000-000067B00000}"/>
    <cellStyle name="Currency [0] 2501" xfId="5427" hidden="1" xr:uid="{00000000-0005-0000-0000-000068B00000}"/>
    <cellStyle name="Currency [0] 2501" xfId="34815" hidden="1" xr:uid="{00000000-0005-0000-0000-000069B00000}"/>
    <cellStyle name="Currency [0] 2502" xfId="5429" hidden="1" xr:uid="{00000000-0005-0000-0000-00006AB00000}"/>
    <cellStyle name="Currency [0] 2502" xfId="34817" hidden="1" xr:uid="{00000000-0005-0000-0000-00006BB00000}"/>
    <cellStyle name="Currency [0] 2503" xfId="5486" hidden="1" xr:uid="{00000000-0005-0000-0000-00006CB00000}"/>
    <cellStyle name="Currency [0] 2503" xfId="34874" hidden="1" xr:uid="{00000000-0005-0000-0000-00006DB00000}"/>
    <cellStyle name="Currency [0] 2504" xfId="5505" hidden="1" xr:uid="{00000000-0005-0000-0000-00006EB00000}"/>
    <cellStyle name="Currency [0] 2504" xfId="34893" hidden="1" xr:uid="{00000000-0005-0000-0000-00006FB00000}"/>
    <cellStyle name="Currency [0] 2505" xfId="5512" hidden="1" xr:uid="{00000000-0005-0000-0000-000070B00000}"/>
    <cellStyle name="Currency [0] 2505" xfId="34900" hidden="1" xr:uid="{00000000-0005-0000-0000-000071B00000}"/>
    <cellStyle name="Currency [0] 2506" xfId="5519" hidden="1" xr:uid="{00000000-0005-0000-0000-000072B00000}"/>
    <cellStyle name="Currency [0] 2506" xfId="34907" hidden="1" xr:uid="{00000000-0005-0000-0000-000073B00000}"/>
    <cellStyle name="Currency [0] 2507" xfId="5524" hidden="1" xr:uid="{00000000-0005-0000-0000-000074B00000}"/>
    <cellStyle name="Currency [0] 2507" xfId="34912" hidden="1" xr:uid="{00000000-0005-0000-0000-000075B00000}"/>
    <cellStyle name="Currency [0] 2508" xfId="5503" hidden="1" xr:uid="{00000000-0005-0000-0000-000076B00000}"/>
    <cellStyle name="Currency [0] 2508" xfId="34891" hidden="1" xr:uid="{00000000-0005-0000-0000-000077B00000}"/>
    <cellStyle name="Currency [0] 2509" xfId="5514" hidden="1" xr:uid="{00000000-0005-0000-0000-000078B00000}"/>
    <cellStyle name="Currency [0] 2509" xfId="34902" hidden="1" xr:uid="{00000000-0005-0000-0000-000079B00000}"/>
    <cellStyle name="Currency [0] 251" xfId="2670" hidden="1" xr:uid="{00000000-0005-0000-0000-00007AB00000}"/>
    <cellStyle name="Currency [0] 251" xfId="32059" hidden="1" xr:uid="{00000000-0005-0000-0000-00007BB00000}"/>
    <cellStyle name="Currency [0] 2510" xfId="5528" hidden="1" xr:uid="{00000000-0005-0000-0000-00007CB00000}"/>
    <cellStyle name="Currency [0] 2510" xfId="34916" hidden="1" xr:uid="{00000000-0005-0000-0000-00007DB00000}"/>
    <cellStyle name="Currency [0] 2511" xfId="5530" hidden="1" xr:uid="{00000000-0005-0000-0000-00007EB00000}"/>
    <cellStyle name="Currency [0] 2511" xfId="34918" hidden="1" xr:uid="{00000000-0005-0000-0000-00007FB00000}"/>
    <cellStyle name="Currency [0] 2512" xfId="5513" hidden="1" xr:uid="{00000000-0005-0000-0000-000080B00000}"/>
    <cellStyle name="Currency [0] 2512" xfId="34901" hidden="1" xr:uid="{00000000-0005-0000-0000-000081B00000}"/>
    <cellStyle name="Currency [0] 2513" xfId="5487" hidden="1" xr:uid="{00000000-0005-0000-0000-000082B00000}"/>
    <cellStyle name="Currency [0] 2513" xfId="34875" hidden="1" xr:uid="{00000000-0005-0000-0000-000083B00000}"/>
    <cellStyle name="Currency [0] 2514" xfId="5541" hidden="1" xr:uid="{00000000-0005-0000-0000-000084B00000}"/>
    <cellStyle name="Currency [0] 2514" xfId="34929" hidden="1" xr:uid="{00000000-0005-0000-0000-000085B00000}"/>
    <cellStyle name="Currency [0] 2515" xfId="5550" hidden="1" xr:uid="{00000000-0005-0000-0000-000086B00000}"/>
    <cellStyle name="Currency [0] 2515" xfId="34938" hidden="1" xr:uid="{00000000-0005-0000-0000-000087B00000}"/>
    <cellStyle name="Currency [0] 2516" xfId="5561" hidden="1" xr:uid="{00000000-0005-0000-0000-000088B00000}"/>
    <cellStyle name="Currency [0] 2516" xfId="34949" hidden="1" xr:uid="{00000000-0005-0000-0000-000089B00000}"/>
    <cellStyle name="Currency [0] 2517" xfId="5567" hidden="1" xr:uid="{00000000-0005-0000-0000-00008AB00000}"/>
    <cellStyle name="Currency [0] 2517" xfId="34955" hidden="1" xr:uid="{00000000-0005-0000-0000-00008BB00000}"/>
    <cellStyle name="Currency [0] 2518" xfId="5539" hidden="1" xr:uid="{00000000-0005-0000-0000-00008CB00000}"/>
    <cellStyle name="Currency [0] 2518" xfId="34927" hidden="1" xr:uid="{00000000-0005-0000-0000-00008DB00000}"/>
    <cellStyle name="Currency [0] 2519" xfId="5557" hidden="1" xr:uid="{00000000-0005-0000-0000-00008EB00000}"/>
    <cellStyle name="Currency [0] 2519" xfId="34945" hidden="1" xr:uid="{00000000-0005-0000-0000-00008FB00000}"/>
    <cellStyle name="Currency [0] 252" xfId="2674" hidden="1" xr:uid="{00000000-0005-0000-0000-000090B00000}"/>
    <cellStyle name="Currency [0] 252" xfId="32063" hidden="1" xr:uid="{00000000-0005-0000-0000-000091B00000}"/>
    <cellStyle name="Currency [0] 2520" xfId="5579" hidden="1" xr:uid="{00000000-0005-0000-0000-000092B00000}"/>
    <cellStyle name="Currency [0] 2520" xfId="34967" hidden="1" xr:uid="{00000000-0005-0000-0000-000093B00000}"/>
    <cellStyle name="Currency [0] 2521" xfId="5581" hidden="1" xr:uid="{00000000-0005-0000-0000-000094B00000}"/>
    <cellStyle name="Currency [0] 2521" xfId="34969" hidden="1" xr:uid="{00000000-0005-0000-0000-000095B00000}"/>
    <cellStyle name="Currency [0] 2522" xfId="5509" hidden="1" xr:uid="{00000000-0005-0000-0000-000096B00000}"/>
    <cellStyle name="Currency [0] 2522" xfId="34897" hidden="1" xr:uid="{00000000-0005-0000-0000-000097B00000}"/>
    <cellStyle name="Currency [0] 2523" xfId="5493" hidden="1" xr:uid="{00000000-0005-0000-0000-000098B00000}"/>
    <cellStyle name="Currency [0] 2523" xfId="34881" hidden="1" xr:uid="{00000000-0005-0000-0000-000099B00000}"/>
    <cellStyle name="Currency [0] 2524" xfId="5553" hidden="1" xr:uid="{00000000-0005-0000-0000-00009AB00000}"/>
    <cellStyle name="Currency [0] 2524" xfId="34941" hidden="1" xr:uid="{00000000-0005-0000-0000-00009BB00000}"/>
    <cellStyle name="Currency [0] 2525" xfId="5498" hidden="1" xr:uid="{00000000-0005-0000-0000-00009CB00000}"/>
    <cellStyle name="Currency [0] 2525" xfId="34886" hidden="1" xr:uid="{00000000-0005-0000-0000-00009DB00000}"/>
    <cellStyle name="Currency [0] 2526" xfId="5542" hidden="1" xr:uid="{00000000-0005-0000-0000-00009EB00000}"/>
    <cellStyle name="Currency [0] 2526" xfId="34930" hidden="1" xr:uid="{00000000-0005-0000-0000-00009FB00000}"/>
    <cellStyle name="Currency [0] 2527" xfId="5586" hidden="1" xr:uid="{00000000-0005-0000-0000-0000A0B00000}"/>
    <cellStyle name="Currency [0] 2527" xfId="34974" hidden="1" xr:uid="{00000000-0005-0000-0000-0000A1B00000}"/>
    <cellStyle name="Currency [0] 2528" xfId="5554" hidden="1" xr:uid="{00000000-0005-0000-0000-0000A2B00000}"/>
    <cellStyle name="Currency [0] 2528" xfId="34942" hidden="1" xr:uid="{00000000-0005-0000-0000-0000A3B00000}"/>
    <cellStyle name="Currency [0] 2529" xfId="5562" hidden="1" xr:uid="{00000000-0005-0000-0000-0000A4B00000}"/>
    <cellStyle name="Currency [0] 2529" xfId="34950" hidden="1" xr:uid="{00000000-0005-0000-0000-0000A5B00000}"/>
    <cellStyle name="Currency [0] 253" xfId="2680" hidden="1" xr:uid="{00000000-0005-0000-0000-0000A6B00000}"/>
    <cellStyle name="Currency [0] 253" xfId="32069" hidden="1" xr:uid="{00000000-0005-0000-0000-0000A7B00000}"/>
    <cellStyle name="Currency [0] 2530" xfId="5598" hidden="1" xr:uid="{00000000-0005-0000-0000-0000A8B00000}"/>
    <cellStyle name="Currency [0] 2530" xfId="34986" hidden="1" xr:uid="{00000000-0005-0000-0000-0000A9B00000}"/>
    <cellStyle name="Currency [0] 2531" xfId="5600" hidden="1" xr:uid="{00000000-0005-0000-0000-0000AAB00000}"/>
    <cellStyle name="Currency [0] 2531" xfId="34988" hidden="1" xr:uid="{00000000-0005-0000-0000-0000ABB00000}"/>
    <cellStyle name="Currency [0] 2532" xfId="5556" hidden="1" xr:uid="{00000000-0005-0000-0000-0000ACB00000}"/>
    <cellStyle name="Currency [0] 2532" xfId="34944" hidden="1" xr:uid="{00000000-0005-0000-0000-0000ADB00000}"/>
    <cellStyle name="Currency [0] 2533" xfId="5569" hidden="1" xr:uid="{00000000-0005-0000-0000-0000AEB00000}"/>
    <cellStyle name="Currency [0] 2533" xfId="34957" hidden="1" xr:uid="{00000000-0005-0000-0000-0000AFB00000}"/>
    <cellStyle name="Currency [0] 2534" xfId="5574" hidden="1" xr:uid="{00000000-0005-0000-0000-0000B0B00000}"/>
    <cellStyle name="Currency [0] 2534" xfId="34962" hidden="1" xr:uid="{00000000-0005-0000-0000-0000B1B00000}"/>
    <cellStyle name="Currency [0] 2535" xfId="5568" hidden="1" xr:uid="{00000000-0005-0000-0000-0000B2B00000}"/>
    <cellStyle name="Currency [0] 2535" xfId="34956" hidden="1" xr:uid="{00000000-0005-0000-0000-0000B3B00000}"/>
    <cellStyle name="Currency [0] 2536" xfId="5616" hidden="1" xr:uid="{00000000-0005-0000-0000-0000B4B00000}"/>
    <cellStyle name="Currency [0] 2536" xfId="35004" hidden="1" xr:uid="{00000000-0005-0000-0000-0000B5B00000}"/>
    <cellStyle name="Currency [0] 2537" xfId="5624" hidden="1" xr:uid="{00000000-0005-0000-0000-0000B6B00000}"/>
    <cellStyle name="Currency [0] 2537" xfId="35012" hidden="1" xr:uid="{00000000-0005-0000-0000-0000B7B00000}"/>
    <cellStyle name="Currency [0] 2538" xfId="5552" hidden="1" xr:uid="{00000000-0005-0000-0000-0000B8B00000}"/>
    <cellStyle name="Currency [0] 2538" xfId="34940" hidden="1" xr:uid="{00000000-0005-0000-0000-0000B9B00000}"/>
    <cellStyle name="Currency [0] 2539" xfId="5610" hidden="1" xr:uid="{00000000-0005-0000-0000-0000BAB00000}"/>
    <cellStyle name="Currency [0] 2539" xfId="34998" hidden="1" xr:uid="{00000000-0005-0000-0000-0000BBB00000}"/>
    <cellStyle name="Currency [0] 254" xfId="2683" hidden="1" xr:uid="{00000000-0005-0000-0000-0000BCB00000}"/>
    <cellStyle name="Currency [0] 254" xfId="32072" hidden="1" xr:uid="{00000000-0005-0000-0000-0000BDB00000}"/>
    <cellStyle name="Currency [0] 2540" xfId="5633" hidden="1" xr:uid="{00000000-0005-0000-0000-0000BEB00000}"/>
    <cellStyle name="Currency [0] 2540" xfId="35021" hidden="1" xr:uid="{00000000-0005-0000-0000-0000BFB00000}"/>
    <cellStyle name="Currency [0] 2541" xfId="5635" hidden="1" xr:uid="{00000000-0005-0000-0000-0000C0B00000}"/>
    <cellStyle name="Currency [0] 2541" xfId="35023" hidden="1" xr:uid="{00000000-0005-0000-0000-0000C1B00000}"/>
    <cellStyle name="Currency [0] 2542" xfId="5535" hidden="1" xr:uid="{00000000-0005-0000-0000-0000C2B00000}"/>
    <cellStyle name="Currency [0] 2542" xfId="34923" hidden="1" xr:uid="{00000000-0005-0000-0000-0000C3B00000}"/>
    <cellStyle name="Currency [0] 2543" xfId="5545" hidden="1" xr:uid="{00000000-0005-0000-0000-0000C4B00000}"/>
    <cellStyle name="Currency [0] 2543" xfId="34933" hidden="1" xr:uid="{00000000-0005-0000-0000-0000C5B00000}"/>
    <cellStyle name="Currency [0] 2544" xfId="5607" hidden="1" xr:uid="{00000000-0005-0000-0000-0000C6B00000}"/>
    <cellStyle name="Currency [0] 2544" xfId="34995" hidden="1" xr:uid="{00000000-0005-0000-0000-0000C7B00000}"/>
    <cellStyle name="Currency [0] 2545" xfId="5572" hidden="1" xr:uid="{00000000-0005-0000-0000-0000C8B00000}"/>
    <cellStyle name="Currency [0] 2545" xfId="34960" hidden="1" xr:uid="{00000000-0005-0000-0000-0000C9B00000}"/>
    <cellStyle name="Currency [0] 2546" xfId="5517" hidden="1" xr:uid="{00000000-0005-0000-0000-0000CAB00000}"/>
    <cellStyle name="Currency [0] 2546" xfId="34905" hidden="1" xr:uid="{00000000-0005-0000-0000-0000CBB00000}"/>
    <cellStyle name="Currency [0] 2547" xfId="5643" hidden="1" xr:uid="{00000000-0005-0000-0000-0000CCB00000}"/>
    <cellStyle name="Currency [0] 2547" xfId="35031" hidden="1" xr:uid="{00000000-0005-0000-0000-0000CDB00000}"/>
    <cellStyle name="Currency [0] 2548" xfId="5608" hidden="1" xr:uid="{00000000-0005-0000-0000-0000CEB00000}"/>
    <cellStyle name="Currency [0] 2548" xfId="34996" hidden="1" xr:uid="{00000000-0005-0000-0000-0000CFB00000}"/>
    <cellStyle name="Currency [0] 2549" xfId="5619" hidden="1" xr:uid="{00000000-0005-0000-0000-0000D0B00000}"/>
    <cellStyle name="Currency [0] 2549" xfId="35007" hidden="1" xr:uid="{00000000-0005-0000-0000-0000D1B00000}"/>
    <cellStyle name="Currency [0] 255" xfId="2669" hidden="1" xr:uid="{00000000-0005-0000-0000-0000D2B00000}"/>
    <cellStyle name="Currency [0] 255" xfId="32058" hidden="1" xr:uid="{00000000-0005-0000-0000-0000D3B00000}"/>
    <cellStyle name="Currency [0] 2550" xfId="5651" hidden="1" xr:uid="{00000000-0005-0000-0000-0000D4B00000}"/>
    <cellStyle name="Currency [0] 2550" xfId="35039" hidden="1" xr:uid="{00000000-0005-0000-0000-0000D5B00000}"/>
    <cellStyle name="Currency [0] 2551" xfId="5653" hidden="1" xr:uid="{00000000-0005-0000-0000-0000D6B00000}"/>
    <cellStyle name="Currency [0] 2551" xfId="35041" hidden="1" xr:uid="{00000000-0005-0000-0000-0000D7B00000}"/>
    <cellStyle name="Currency [0] 2552" xfId="5605" hidden="1" xr:uid="{00000000-0005-0000-0000-0000D8B00000}"/>
    <cellStyle name="Currency [0] 2552" xfId="34993" hidden="1" xr:uid="{00000000-0005-0000-0000-0000D9B00000}"/>
    <cellStyle name="Currency [0] 2553" xfId="5604" hidden="1" xr:uid="{00000000-0005-0000-0000-0000DAB00000}"/>
    <cellStyle name="Currency [0] 2553" xfId="34992" hidden="1" xr:uid="{00000000-0005-0000-0000-0000DBB00000}"/>
    <cellStyle name="Currency [0] 2554" xfId="5594" hidden="1" xr:uid="{00000000-0005-0000-0000-0000DCB00000}"/>
    <cellStyle name="Currency [0] 2554" xfId="34982" hidden="1" xr:uid="{00000000-0005-0000-0000-0000DDB00000}"/>
    <cellStyle name="Currency [0] 2555" xfId="5590" hidden="1" xr:uid="{00000000-0005-0000-0000-0000DEB00000}"/>
    <cellStyle name="Currency [0] 2555" xfId="34978" hidden="1" xr:uid="{00000000-0005-0000-0000-0000DFB00000}"/>
    <cellStyle name="Currency [0] 2556" xfId="5592" hidden="1" xr:uid="{00000000-0005-0000-0000-0000E0B00000}"/>
    <cellStyle name="Currency [0] 2556" xfId="34980" hidden="1" xr:uid="{00000000-0005-0000-0000-0000E1B00000}"/>
    <cellStyle name="Currency [0] 2557" xfId="5660" hidden="1" xr:uid="{00000000-0005-0000-0000-0000E2B00000}"/>
    <cellStyle name="Currency [0] 2557" xfId="35048" hidden="1" xr:uid="{00000000-0005-0000-0000-0000E3B00000}"/>
    <cellStyle name="Currency [0] 2558" xfId="5495" hidden="1" xr:uid="{00000000-0005-0000-0000-0000E4B00000}"/>
    <cellStyle name="Currency [0] 2558" xfId="34883" hidden="1" xr:uid="{00000000-0005-0000-0000-0000E5B00000}"/>
    <cellStyle name="Currency [0] 2559" xfId="5638" hidden="1" xr:uid="{00000000-0005-0000-0000-0000E6B00000}"/>
    <cellStyle name="Currency [0] 2559" xfId="35026" hidden="1" xr:uid="{00000000-0005-0000-0000-0000E7B00000}"/>
    <cellStyle name="Currency [0] 256" xfId="2679" hidden="1" xr:uid="{00000000-0005-0000-0000-0000E8B00000}"/>
    <cellStyle name="Currency [0] 256" xfId="32068" hidden="1" xr:uid="{00000000-0005-0000-0000-0000E9B00000}"/>
    <cellStyle name="Currency [0] 2560" xfId="5666" hidden="1" xr:uid="{00000000-0005-0000-0000-0000EAB00000}"/>
    <cellStyle name="Currency [0] 2560" xfId="35054" hidden="1" xr:uid="{00000000-0005-0000-0000-0000EBB00000}"/>
    <cellStyle name="Currency [0] 2561" xfId="5668" hidden="1" xr:uid="{00000000-0005-0000-0000-0000ECB00000}"/>
    <cellStyle name="Currency [0] 2561" xfId="35056" hidden="1" xr:uid="{00000000-0005-0000-0000-0000EDB00000}"/>
    <cellStyle name="Currency [0] 2562" xfId="5543" hidden="1" xr:uid="{00000000-0005-0000-0000-0000EEB00000}"/>
    <cellStyle name="Currency [0] 2562" xfId="34931" hidden="1" xr:uid="{00000000-0005-0000-0000-0000EFB00000}"/>
    <cellStyle name="Currency [0] 2563" xfId="5617" hidden="1" xr:uid="{00000000-0005-0000-0000-0000F0B00000}"/>
    <cellStyle name="Currency [0] 2563" xfId="35005" hidden="1" xr:uid="{00000000-0005-0000-0000-0000F1B00000}"/>
    <cellStyle name="Currency [0] 2564" xfId="5573" hidden="1" xr:uid="{00000000-0005-0000-0000-0000F2B00000}"/>
    <cellStyle name="Currency [0] 2564" xfId="34961" hidden="1" xr:uid="{00000000-0005-0000-0000-0000F3B00000}"/>
    <cellStyle name="Currency [0] 2565" xfId="5609" hidden="1" xr:uid="{00000000-0005-0000-0000-0000F4B00000}"/>
    <cellStyle name="Currency [0] 2565" xfId="34997" hidden="1" xr:uid="{00000000-0005-0000-0000-0000F5B00000}"/>
    <cellStyle name="Currency [0] 2566" xfId="5613" hidden="1" xr:uid="{00000000-0005-0000-0000-0000F6B00000}"/>
    <cellStyle name="Currency [0] 2566" xfId="35001" hidden="1" xr:uid="{00000000-0005-0000-0000-0000F7B00000}"/>
    <cellStyle name="Currency [0] 2567" xfId="5674" hidden="1" xr:uid="{00000000-0005-0000-0000-0000F8B00000}"/>
    <cellStyle name="Currency [0] 2567" xfId="35062" hidden="1" xr:uid="{00000000-0005-0000-0000-0000F9B00000}"/>
    <cellStyle name="Currency [0] 2568" xfId="5490" hidden="1" xr:uid="{00000000-0005-0000-0000-0000FAB00000}"/>
    <cellStyle name="Currency [0] 2568" xfId="34878" hidden="1" xr:uid="{00000000-0005-0000-0000-0000FBB00000}"/>
    <cellStyle name="Currency [0] 2569" xfId="5656" hidden="1" xr:uid="{00000000-0005-0000-0000-0000FCB00000}"/>
    <cellStyle name="Currency [0] 2569" xfId="35044" hidden="1" xr:uid="{00000000-0005-0000-0000-0000FDB00000}"/>
    <cellStyle name="Currency [0] 257" xfId="2690" hidden="1" xr:uid="{00000000-0005-0000-0000-0000FEB00000}"/>
    <cellStyle name="Currency [0] 257" xfId="32079" hidden="1" xr:uid="{00000000-0005-0000-0000-0000FFB00000}"/>
    <cellStyle name="Currency [0] 2570" xfId="5679" hidden="1" xr:uid="{00000000-0005-0000-0000-000000B10000}"/>
    <cellStyle name="Currency [0] 2570" xfId="35067" hidden="1" xr:uid="{00000000-0005-0000-0000-000001B10000}"/>
    <cellStyle name="Currency [0] 2571" xfId="5681" hidden="1" xr:uid="{00000000-0005-0000-0000-000002B10000}"/>
    <cellStyle name="Currency [0] 2571" xfId="35069" hidden="1" xr:uid="{00000000-0005-0000-0000-000003B10000}"/>
    <cellStyle name="Currency [0] 2572" xfId="5537" hidden="1" xr:uid="{00000000-0005-0000-0000-000004B10000}"/>
    <cellStyle name="Currency [0] 2572" xfId="34925" hidden="1" xr:uid="{00000000-0005-0000-0000-000005B10000}"/>
    <cellStyle name="Currency [0] 2573" xfId="5636" hidden="1" xr:uid="{00000000-0005-0000-0000-000006B10000}"/>
    <cellStyle name="Currency [0] 2573" xfId="35024" hidden="1" xr:uid="{00000000-0005-0000-0000-000007B10000}"/>
    <cellStyle name="Currency [0] 2574" xfId="5603" hidden="1" xr:uid="{00000000-0005-0000-0000-000008B10000}"/>
    <cellStyle name="Currency [0] 2574" xfId="34991" hidden="1" xr:uid="{00000000-0005-0000-0000-000009B10000}"/>
    <cellStyle name="Currency [0] 2575" xfId="5621" hidden="1" xr:uid="{00000000-0005-0000-0000-00000AB10000}"/>
    <cellStyle name="Currency [0] 2575" xfId="35009" hidden="1" xr:uid="{00000000-0005-0000-0000-00000BB10000}"/>
    <cellStyle name="Currency [0] 2576" xfId="5618" hidden="1" xr:uid="{00000000-0005-0000-0000-00000CB10000}"/>
    <cellStyle name="Currency [0] 2576" xfId="35006" hidden="1" xr:uid="{00000000-0005-0000-0000-00000DB10000}"/>
    <cellStyle name="Currency [0] 2577" xfId="5685" hidden="1" xr:uid="{00000000-0005-0000-0000-00000EB10000}"/>
    <cellStyle name="Currency [0] 2577" xfId="35073" hidden="1" xr:uid="{00000000-0005-0000-0000-00000FB10000}"/>
    <cellStyle name="Currency [0] 2578" xfId="5570" hidden="1" xr:uid="{00000000-0005-0000-0000-000010B10000}"/>
    <cellStyle name="Currency [0] 2578" xfId="34958" hidden="1" xr:uid="{00000000-0005-0000-0000-000011B10000}"/>
    <cellStyle name="Currency [0] 2579" xfId="5670" hidden="1" xr:uid="{00000000-0005-0000-0000-000012B10000}"/>
    <cellStyle name="Currency [0] 2579" xfId="35058" hidden="1" xr:uid="{00000000-0005-0000-0000-000013B10000}"/>
    <cellStyle name="Currency [0] 258" xfId="2691" hidden="1" xr:uid="{00000000-0005-0000-0000-000014B10000}"/>
    <cellStyle name="Currency [0] 258" xfId="32080" hidden="1" xr:uid="{00000000-0005-0000-0000-000015B10000}"/>
    <cellStyle name="Currency [0] 2580" xfId="5692" hidden="1" xr:uid="{00000000-0005-0000-0000-000016B10000}"/>
    <cellStyle name="Currency [0] 2580" xfId="35080" hidden="1" xr:uid="{00000000-0005-0000-0000-000017B10000}"/>
    <cellStyle name="Currency [0] 2581" xfId="5694" hidden="1" xr:uid="{00000000-0005-0000-0000-000018B10000}"/>
    <cellStyle name="Currency [0] 2581" xfId="35082" hidden="1" xr:uid="{00000000-0005-0000-0000-000019B10000}"/>
    <cellStyle name="Currency [0] 2582" xfId="5622" hidden="1" xr:uid="{00000000-0005-0000-0000-00001AB10000}"/>
    <cellStyle name="Currency [0] 2582" xfId="35010" hidden="1" xr:uid="{00000000-0005-0000-0000-00001BB10000}"/>
    <cellStyle name="Currency [0] 2583" xfId="5654" hidden="1" xr:uid="{00000000-0005-0000-0000-00001CB10000}"/>
    <cellStyle name="Currency [0] 2583" xfId="35042" hidden="1" xr:uid="{00000000-0005-0000-0000-00001DB10000}"/>
    <cellStyle name="Currency [0] 2584" xfId="5506" hidden="1" xr:uid="{00000000-0005-0000-0000-00001EB10000}"/>
    <cellStyle name="Currency [0] 2584" xfId="34894" hidden="1" xr:uid="{00000000-0005-0000-0000-00001FB10000}"/>
    <cellStyle name="Currency [0] 2585" xfId="5640" hidden="1" xr:uid="{00000000-0005-0000-0000-000020B10000}"/>
    <cellStyle name="Currency [0] 2585" xfId="35028" hidden="1" xr:uid="{00000000-0005-0000-0000-000021B10000}"/>
    <cellStyle name="Currency [0] 2586" xfId="5637" hidden="1" xr:uid="{00000000-0005-0000-0000-000022B10000}"/>
    <cellStyle name="Currency [0] 2586" xfId="35025" hidden="1" xr:uid="{00000000-0005-0000-0000-000023B10000}"/>
    <cellStyle name="Currency [0] 2587" xfId="5698" hidden="1" xr:uid="{00000000-0005-0000-0000-000024B10000}"/>
    <cellStyle name="Currency [0] 2587" xfId="35086" hidden="1" xr:uid="{00000000-0005-0000-0000-000025B10000}"/>
    <cellStyle name="Currency [0] 2588" xfId="5533" hidden="1" xr:uid="{00000000-0005-0000-0000-000026B10000}"/>
    <cellStyle name="Currency [0] 2588" xfId="34921" hidden="1" xr:uid="{00000000-0005-0000-0000-000027B10000}"/>
    <cellStyle name="Currency [0] 2589" xfId="5682" hidden="1" xr:uid="{00000000-0005-0000-0000-000028B10000}"/>
    <cellStyle name="Currency [0] 2589" xfId="35070" hidden="1" xr:uid="{00000000-0005-0000-0000-000029B10000}"/>
    <cellStyle name="Currency [0] 259" xfId="2656" hidden="1" xr:uid="{00000000-0005-0000-0000-00002AB10000}"/>
    <cellStyle name="Currency [0] 259" xfId="32045" hidden="1" xr:uid="{00000000-0005-0000-0000-00002BB10000}"/>
    <cellStyle name="Currency [0] 2590" xfId="5702" hidden="1" xr:uid="{00000000-0005-0000-0000-00002CB10000}"/>
    <cellStyle name="Currency [0] 2590" xfId="35090" hidden="1" xr:uid="{00000000-0005-0000-0000-00002DB10000}"/>
    <cellStyle name="Currency [0] 2591" xfId="5704" hidden="1" xr:uid="{00000000-0005-0000-0000-00002EB10000}"/>
    <cellStyle name="Currency [0] 2591" xfId="35092" hidden="1" xr:uid="{00000000-0005-0000-0000-00002FB10000}"/>
    <cellStyle name="Currency [0] 2592" xfId="5641" hidden="1" xr:uid="{00000000-0005-0000-0000-000030B10000}"/>
    <cellStyle name="Currency [0] 2592" xfId="35029" hidden="1" xr:uid="{00000000-0005-0000-0000-000031B10000}"/>
    <cellStyle name="Currency [0] 2593" xfId="5669" hidden="1" xr:uid="{00000000-0005-0000-0000-000032B10000}"/>
    <cellStyle name="Currency [0] 2593" xfId="35057" hidden="1" xr:uid="{00000000-0005-0000-0000-000033B10000}"/>
    <cellStyle name="Currency [0] 2594" xfId="5629" hidden="1" xr:uid="{00000000-0005-0000-0000-000034B10000}"/>
    <cellStyle name="Currency [0] 2594" xfId="35017" hidden="1" xr:uid="{00000000-0005-0000-0000-000035B10000}"/>
    <cellStyle name="Currency [0] 2595" xfId="5658" hidden="1" xr:uid="{00000000-0005-0000-0000-000036B10000}"/>
    <cellStyle name="Currency [0] 2595" xfId="35046" hidden="1" xr:uid="{00000000-0005-0000-0000-000037B10000}"/>
    <cellStyle name="Currency [0] 2596" xfId="5655" hidden="1" xr:uid="{00000000-0005-0000-0000-000038B10000}"/>
    <cellStyle name="Currency [0] 2596" xfId="35043" hidden="1" xr:uid="{00000000-0005-0000-0000-000039B10000}"/>
    <cellStyle name="Currency [0] 2597" xfId="5708" hidden="1" xr:uid="{00000000-0005-0000-0000-00003AB10000}"/>
    <cellStyle name="Currency [0] 2597" xfId="35096" hidden="1" xr:uid="{00000000-0005-0000-0000-00003BB10000}"/>
    <cellStyle name="Currency [0] 2598" xfId="5536" hidden="1" xr:uid="{00000000-0005-0000-0000-00003CB10000}"/>
    <cellStyle name="Currency [0] 2598" xfId="34924" hidden="1" xr:uid="{00000000-0005-0000-0000-00003DB10000}"/>
    <cellStyle name="Currency [0] 2599" xfId="5695" hidden="1" xr:uid="{00000000-0005-0000-0000-00003EB10000}"/>
    <cellStyle name="Currency [0] 2599" xfId="35083" hidden="1" xr:uid="{00000000-0005-0000-0000-00003FB10000}"/>
    <cellStyle name="Currency [0] 26" xfId="54" hidden="1" xr:uid="{00000000-0005-0000-0000-000043B10000}"/>
    <cellStyle name="Currency [0] 26" xfId="1514" hidden="1" xr:uid="{00000000-0005-0000-0000-000050B10000}"/>
    <cellStyle name="Currency [0] 26" xfId="61558" hidden="1" xr:uid="{00000000-0005-0000-0000-000062B10000}"/>
    <cellStyle name="Currency [0] 26" xfId="158" hidden="1" xr:uid="{00000000-0005-0000-0000-000040B10000}"/>
    <cellStyle name="Currency [0] 26" xfId="61309" hidden="1" xr:uid="{00000000-0005-0000-0000-00005FB10000}"/>
    <cellStyle name="Currency [0] 26" xfId="907" hidden="1" xr:uid="{00000000-0005-0000-0000-00004AB10000}"/>
    <cellStyle name="Currency [0] 26" xfId="1009" hidden="1" xr:uid="{00000000-0005-0000-0000-000049B10000}"/>
    <cellStyle name="Currency [0] 26" xfId="62050" hidden="1" xr:uid="{00000000-0005-0000-0000-000068B10000}"/>
    <cellStyle name="Currency [0] 26" xfId="2337" hidden="1" xr:uid="{00000000-0005-0000-0000-000059B10000}"/>
    <cellStyle name="Currency [0] 26" xfId="569" hidden="1" xr:uid="{00000000-0005-0000-0000-000046B10000}"/>
    <cellStyle name="Currency [0] 26" xfId="671" hidden="1" xr:uid="{00000000-0005-0000-0000-000045B10000}"/>
    <cellStyle name="Currency [0] 26" xfId="1738" hidden="1" xr:uid="{00000000-0005-0000-0000-000057B10000}"/>
    <cellStyle name="Currency [0] 26" xfId="2173" hidden="1" xr:uid="{00000000-0005-0000-0000-000058B10000}"/>
    <cellStyle name="Currency [0] 26" xfId="62533" hidden="1" xr:uid="{00000000-0005-0000-0000-00006EB10000}"/>
    <cellStyle name="Currency [0] 26" xfId="2236" hidden="1" xr:uid="{00000000-0005-0000-0000-00005AB10000}"/>
    <cellStyle name="Currency [0] 26" xfId="2060" hidden="1" xr:uid="{00000000-0005-0000-0000-00005BB10000}"/>
    <cellStyle name="Currency [0] 26" xfId="323" hidden="1" xr:uid="{00000000-0005-0000-0000-000041B10000}"/>
    <cellStyle name="Currency [0] 26" xfId="31825" hidden="1" xr:uid="{00000000-0005-0000-0000-00005DB10000}"/>
    <cellStyle name="Currency [0] 26" xfId="61227" hidden="1" xr:uid="{00000000-0005-0000-0000-00005EB10000}"/>
    <cellStyle name="Currency [0] 26" xfId="62945" hidden="1" xr:uid="{00000000-0005-0000-0000-000073B10000}"/>
    <cellStyle name="Currency [0] 26" xfId="61393" hidden="1" xr:uid="{00000000-0005-0000-0000-000060B10000}"/>
    <cellStyle name="Currency [0] 26" xfId="61475" hidden="1" xr:uid="{00000000-0005-0000-0000-000061B10000}"/>
    <cellStyle name="Currency [0] 26" xfId="62781" hidden="1" xr:uid="{00000000-0005-0000-0000-000071B10000}"/>
    <cellStyle name="Currency [0] 26" xfId="61640" hidden="1" xr:uid="{00000000-0005-0000-0000-000063B10000}"/>
    <cellStyle name="Currency [0] 26" xfId="61720" hidden="1" xr:uid="{00000000-0005-0000-0000-000064B10000}"/>
    <cellStyle name="Currency [0] 26" xfId="844" hidden="1" xr:uid="{00000000-0005-0000-0000-000048B10000}"/>
    <cellStyle name="Currency [0] 26" xfId="61884" hidden="1" xr:uid="{00000000-0005-0000-0000-000066B10000}"/>
    <cellStyle name="Currency [0] 26" xfId="61966" hidden="1" xr:uid="{00000000-0005-0000-0000-000067B10000}"/>
    <cellStyle name="Currency [0] 26" xfId="62458" hidden="1" xr:uid="{00000000-0005-0000-0000-00006DB10000}"/>
    <cellStyle name="Currency [0] 26" xfId="62132" hidden="1" xr:uid="{00000000-0005-0000-0000-000069B10000}"/>
    <cellStyle name="Currency [0] 26" xfId="62214" hidden="1" xr:uid="{00000000-0005-0000-0000-00006AB10000}"/>
    <cellStyle name="Currency [0] 26" xfId="506" hidden="1" xr:uid="{00000000-0005-0000-0000-000044B10000}"/>
    <cellStyle name="Currency [0] 26" xfId="740" hidden="1" xr:uid="{00000000-0005-0000-0000-00004BB10000}"/>
    <cellStyle name="Currency [0] 26" xfId="1186" hidden="1" xr:uid="{00000000-0005-0000-0000-00004CB10000}"/>
    <cellStyle name="Currency [0] 26" xfId="221" hidden="1" xr:uid="{00000000-0005-0000-0000-000042B10000}"/>
    <cellStyle name="Currency [0] 26" xfId="1249" hidden="1" xr:uid="{00000000-0005-0000-0000-00004EB10000}"/>
    <cellStyle name="Currency [0] 26" xfId="1082" hidden="1" xr:uid="{00000000-0005-0000-0000-00004FB10000}"/>
    <cellStyle name="Currency [0] 26" xfId="63025" hidden="1" xr:uid="{00000000-0005-0000-0000-000074B10000}"/>
    <cellStyle name="Currency [0] 26" xfId="1679" hidden="1" xr:uid="{00000000-0005-0000-0000-000051B10000}"/>
    <cellStyle name="Currency [0] 26" xfId="1577" hidden="1" xr:uid="{00000000-0005-0000-0000-000052B10000}"/>
    <cellStyle name="Currency [0] 26" xfId="402" hidden="1" xr:uid="{00000000-0005-0000-0000-000047B10000}"/>
    <cellStyle name="Currency [0] 26" xfId="1842" hidden="1" xr:uid="{00000000-0005-0000-0000-000054B10000}"/>
    <cellStyle name="Currency [0] 26" xfId="2007" hidden="1" xr:uid="{00000000-0005-0000-0000-000055B10000}"/>
    <cellStyle name="Currency [0] 26" xfId="62699" hidden="1" xr:uid="{00000000-0005-0000-0000-000070B10000}"/>
    <cellStyle name="Currency [0] 26" xfId="62615" hidden="1" xr:uid="{00000000-0005-0000-0000-00006FB10000}"/>
    <cellStyle name="Currency [0] 26" xfId="2436" hidden="1" xr:uid="{00000000-0005-0000-0000-00005CB10000}"/>
    <cellStyle name="Currency [0] 26" xfId="1351" hidden="1" xr:uid="{00000000-0005-0000-0000-00004DB10000}"/>
    <cellStyle name="Currency [0] 26" xfId="62376" hidden="1" xr:uid="{00000000-0005-0000-0000-00006CB10000}"/>
    <cellStyle name="Currency [0] 26" xfId="62296" hidden="1" xr:uid="{00000000-0005-0000-0000-00006BB10000}"/>
    <cellStyle name="Currency [0] 26" xfId="1905" hidden="1" xr:uid="{00000000-0005-0000-0000-000056B10000}"/>
    <cellStyle name="Currency [0] 26" xfId="63107" hidden="1" xr:uid="{00000000-0005-0000-0000-000075B10000}"/>
    <cellStyle name="Currency [0] 26" xfId="1410" hidden="1" xr:uid="{00000000-0005-0000-0000-000053B10000}"/>
    <cellStyle name="Currency [0] 26" xfId="61802" hidden="1" xr:uid="{00000000-0005-0000-0000-000065B10000}"/>
    <cellStyle name="Currency [0] 26" xfId="62863" hidden="1" xr:uid="{00000000-0005-0000-0000-000072B10000}"/>
    <cellStyle name="Currency [0] 260" xfId="2517" hidden="1" xr:uid="{00000000-0005-0000-0000-000076B10000}"/>
    <cellStyle name="Currency [0] 260" xfId="31906" hidden="1" xr:uid="{00000000-0005-0000-0000-000077B10000}"/>
    <cellStyle name="Currency [0] 2600" xfId="5712" hidden="1" xr:uid="{00000000-0005-0000-0000-000078B10000}"/>
    <cellStyle name="Currency [0] 2600" xfId="35100" hidden="1" xr:uid="{00000000-0005-0000-0000-000079B10000}"/>
    <cellStyle name="Currency [0] 2601" xfId="5714" hidden="1" xr:uid="{00000000-0005-0000-0000-00007AB10000}"/>
    <cellStyle name="Currency [0] 2601" xfId="35102" hidden="1" xr:uid="{00000000-0005-0000-0000-00007BB10000}"/>
    <cellStyle name="Currency [0] 2602" xfId="5595" hidden="1" xr:uid="{00000000-0005-0000-0000-00007CB10000}"/>
    <cellStyle name="Currency [0] 2602" xfId="34983" hidden="1" xr:uid="{00000000-0005-0000-0000-00007DB10000}"/>
    <cellStyle name="Currency [0] 2603" xfId="5631" hidden="1" xr:uid="{00000000-0005-0000-0000-00007EB10000}"/>
    <cellStyle name="Currency [0] 2603" xfId="35019" hidden="1" xr:uid="{00000000-0005-0000-0000-00007FB10000}"/>
    <cellStyle name="Currency [0] 2604" xfId="5700" hidden="1" xr:uid="{00000000-0005-0000-0000-000080B10000}"/>
    <cellStyle name="Currency [0] 2604" xfId="35088" hidden="1" xr:uid="{00000000-0005-0000-0000-000081B10000}"/>
    <cellStyle name="Currency [0] 2605" xfId="5688" hidden="1" xr:uid="{00000000-0005-0000-0000-000082B10000}"/>
    <cellStyle name="Currency [0] 2605" xfId="35076" hidden="1" xr:uid="{00000000-0005-0000-0000-000083B10000}"/>
    <cellStyle name="Currency [0] 2606" xfId="5705" hidden="1" xr:uid="{00000000-0005-0000-0000-000084B10000}"/>
    <cellStyle name="Currency [0] 2606" xfId="35093" hidden="1" xr:uid="{00000000-0005-0000-0000-000085B10000}"/>
    <cellStyle name="Currency [0] 2607" xfId="5716" hidden="1" xr:uid="{00000000-0005-0000-0000-000086B10000}"/>
    <cellStyle name="Currency [0] 2607" xfId="35104" hidden="1" xr:uid="{00000000-0005-0000-0000-000087B10000}"/>
    <cellStyle name="Currency [0] 2608" xfId="5564" hidden="1" xr:uid="{00000000-0005-0000-0000-000088B10000}"/>
    <cellStyle name="Currency [0] 2608" xfId="34952" hidden="1" xr:uid="{00000000-0005-0000-0000-000089B10000}"/>
    <cellStyle name="Currency [0] 2609" xfId="5628" hidden="1" xr:uid="{00000000-0005-0000-0000-00008AB10000}"/>
    <cellStyle name="Currency [0] 2609" xfId="35016" hidden="1" xr:uid="{00000000-0005-0000-0000-00008BB10000}"/>
    <cellStyle name="Currency [0] 261" xfId="2676" hidden="1" xr:uid="{00000000-0005-0000-0000-00008CB10000}"/>
    <cellStyle name="Currency [0] 261" xfId="32065" hidden="1" xr:uid="{00000000-0005-0000-0000-00008DB10000}"/>
    <cellStyle name="Currency [0] 2610" xfId="5720" hidden="1" xr:uid="{00000000-0005-0000-0000-00008EB10000}"/>
    <cellStyle name="Currency [0] 2610" xfId="35108" hidden="1" xr:uid="{00000000-0005-0000-0000-00008FB10000}"/>
    <cellStyle name="Currency [0] 2611" xfId="5722" hidden="1" xr:uid="{00000000-0005-0000-0000-000090B10000}"/>
    <cellStyle name="Currency [0] 2611" xfId="35110" hidden="1" xr:uid="{00000000-0005-0000-0000-000091B10000}"/>
    <cellStyle name="Currency [0] 2612" xfId="5677" hidden="1" xr:uid="{00000000-0005-0000-0000-000092B10000}"/>
    <cellStyle name="Currency [0] 2612" xfId="35065" hidden="1" xr:uid="{00000000-0005-0000-0000-000093B10000}"/>
    <cellStyle name="Currency [0] 2613" xfId="5689" hidden="1" xr:uid="{00000000-0005-0000-0000-000094B10000}"/>
    <cellStyle name="Currency [0] 2613" xfId="35077" hidden="1" xr:uid="{00000000-0005-0000-0000-000095B10000}"/>
    <cellStyle name="Currency [0] 2614" xfId="5717" hidden="1" xr:uid="{00000000-0005-0000-0000-000096B10000}"/>
    <cellStyle name="Currency [0] 2614" xfId="35105" hidden="1" xr:uid="{00000000-0005-0000-0000-000097B10000}"/>
    <cellStyle name="Currency [0] 2615" xfId="5690" hidden="1" xr:uid="{00000000-0005-0000-0000-000098B10000}"/>
    <cellStyle name="Currency [0] 2615" xfId="35078" hidden="1" xr:uid="{00000000-0005-0000-0000-000099B10000}"/>
    <cellStyle name="Currency [0] 2616" xfId="5723" hidden="1" xr:uid="{00000000-0005-0000-0000-00009AB10000}"/>
    <cellStyle name="Currency [0] 2616" xfId="35111" hidden="1" xr:uid="{00000000-0005-0000-0000-00009BB10000}"/>
    <cellStyle name="Currency [0] 2617" xfId="5725" hidden="1" xr:uid="{00000000-0005-0000-0000-00009CB10000}"/>
    <cellStyle name="Currency [0] 2617" xfId="35113" hidden="1" xr:uid="{00000000-0005-0000-0000-00009DB10000}"/>
    <cellStyle name="Currency [0] 2618" xfId="5718" hidden="1" xr:uid="{00000000-0005-0000-0000-00009EB10000}"/>
    <cellStyle name="Currency [0] 2618" xfId="35106" hidden="1" xr:uid="{00000000-0005-0000-0000-00009FB10000}"/>
    <cellStyle name="Currency [0] 2619" xfId="5664" hidden="1" xr:uid="{00000000-0005-0000-0000-0000A0B10000}"/>
    <cellStyle name="Currency [0] 2619" xfId="35052" hidden="1" xr:uid="{00000000-0005-0000-0000-0000A1B10000}"/>
    <cellStyle name="Currency [0] 262" xfId="2515" hidden="1" xr:uid="{00000000-0005-0000-0000-0000A2B10000}"/>
    <cellStyle name="Currency [0] 262" xfId="31904" hidden="1" xr:uid="{00000000-0005-0000-0000-0000A3B10000}"/>
    <cellStyle name="Currency [0] 2620" xfId="5728" hidden="1" xr:uid="{00000000-0005-0000-0000-0000A4B10000}"/>
    <cellStyle name="Currency [0] 2620" xfId="35116" hidden="1" xr:uid="{00000000-0005-0000-0000-0000A5B10000}"/>
    <cellStyle name="Currency [0] 2621" xfId="5730" hidden="1" xr:uid="{00000000-0005-0000-0000-0000A6B10000}"/>
    <cellStyle name="Currency [0] 2621" xfId="35118" hidden="1" xr:uid="{00000000-0005-0000-0000-0000A7B10000}"/>
    <cellStyle name="Currency [0] 2622" xfId="5447" hidden="1" xr:uid="{00000000-0005-0000-0000-0000A8B10000}"/>
    <cellStyle name="Currency [0] 2622" xfId="34835" hidden="1" xr:uid="{00000000-0005-0000-0000-0000A9B10000}"/>
    <cellStyle name="Currency [0] 2623" xfId="5469" hidden="1" xr:uid="{00000000-0005-0000-0000-0000AAB10000}"/>
    <cellStyle name="Currency [0] 2623" xfId="34857" hidden="1" xr:uid="{00000000-0005-0000-0000-0000ABB10000}"/>
    <cellStyle name="Currency [0] 2624" xfId="5734" hidden="1" xr:uid="{00000000-0005-0000-0000-0000ACB10000}"/>
    <cellStyle name="Currency [0] 2624" xfId="35122" hidden="1" xr:uid="{00000000-0005-0000-0000-0000ADB10000}"/>
    <cellStyle name="Currency [0] 2625" xfId="5741" hidden="1" xr:uid="{00000000-0005-0000-0000-0000AEB10000}"/>
    <cellStyle name="Currency [0] 2625" xfId="35129" hidden="1" xr:uid="{00000000-0005-0000-0000-0000AFB10000}"/>
    <cellStyle name="Currency [0] 2626" xfId="5743" hidden="1" xr:uid="{00000000-0005-0000-0000-0000B0B10000}"/>
    <cellStyle name="Currency [0] 2626" xfId="35131" hidden="1" xr:uid="{00000000-0005-0000-0000-0000B1B10000}"/>
    <cellStyle name="Currency [0] 2627" xfId="5434" hidden="1" xr:uid="{00000000-0005-0000-0000-0000B2B10000}"/>
    <cellStyle name="Currency [0] 2627" xfId="34822" hidden="1" xr:uid="{00000000-0005-0000-0000-0000B3B10000}"/>
    <cellStyle name="Currency [0] 2628" xfId="5737" hidden="1" xr:uid="{00000000-0005-0000-0000-0000B4B10000}"/>
    <cellStyle name="Currency [0] 2628" xfId="35125" hidden="1" xr:uid="{00000000-0005-0000-0000-0000B5B10000}"/>
    <cellStyle name="Currency [0] 2629" xfId="5746" hidden="1" xr:uid="{00000000-0005-0000-0000-0000B6B10000}"/>
    <cellStyle name="Currency [0] 2629" xfId="35134" hidden="1" xr:uid="{00000000-0005-0000-0000-0000B7B10000}"/>
    <cellStyle name="Currency [0] 263" xfId="2671" hidden="1" xr:uid="{00000000-0005-0000-0000-0000B8B10000}"/>
    <cellStyle name="Currency [0] 263" xfId="32060" hidden="1" xr:uid="{00000000-0005-0000-0000-0000B9B10000}"/>
    <cellStyle name="Currency [0] 2630" xfId="5748" hidden="1" xr:uid="{00000000-0005-0000-0000-0000BAB10000}"/>
    <cellStyle name="Currency [0] 2630" xfId="35136" hidden="1" xr:uid="{00000000-0005-0000-0000-0000BBB10000}"/>
    <cellStyle name="Currency [0] 2631" xfId="5736" hidden="1" xr:uid="{00000000-0005-0000-0000-0000BCB10000}"/>
    <cellStyle name="Currency [0] 2631" xfId="35124" hidden="1" xr:uid="{00000000-0005-0000-0000-0000BDB10000}"/>
    <cellStyle name="Currency [0] 2632" xfId="5446" hidden="1" xr:uid="{00000000-0005-0000-0000-0000BEB10000}"/>
    <cellStyle name="Currency [0] 2632" xfId="34834" hidden="1" xr:uid="{00000000-0005-0000-0000-0000BFB10000}"/>
    <cellStyle name="Currency [0] 2633" xfId="5759" hidden="1" xr:uid="{00000000-0005-0000-0000-0000C0B10000}"/>
    <cellStyle name="Currency [0] 2633" xfId="35147" hidden="1" xr:uid="{00000000-0005-0000-0000-0000C1B10000}"/>
    <cellStyle name="Currency [0] 2634" xfId="5768" hidden="1" xr:uid="{00000000-0005-0000-0000-0000C2B10000}"/>
    <cellStyle name="Currency [0] 2634" xfId="35156" hidden="1" xr:uid="{00000000-0005-0000-0000-0000C3B10000}"/>
    <cellStyle name="Currency [0] 2635" xfId="5779" hidden="1" xr:uid="{00000000-0005-0000-0000-0000C4B10000}"/>
    <cellStyle name="Currency [0] 2635" xfId="35167" hidden="1" xr:uid="{00000000-0005-0000-0000-0000C5B10000}"/>
    <cellStyle name="Currency [0] 2636" xfId="5785" hidden="1" xr:uid="{00000000-0005-0000-0000-0000C6B10000}"/>
    <cellStyle name="Currency [0] 2636" xfId="35173" hidden="1" xr:uid="{00000000-0005-0000-0000-0000C7B10000}"/>
    <cellStyle name="Currency [0] 2637" xfId="5757" hidden="1" xr:uid="{00000000-0005-0000-0000-0000C8B10000}"/>
    <cellStyle name="Currency [0] 2637" xfId="35145" hidden="1" xr:uid="{00000000-0005-0000-0000-0000C9B10000}"/>
    <cellStyle name="Currency [0] 2638" xfId="5775" hidden="1" xr:uid="{00000000-0005-0000-0000-0000CAB10000}"/>
    <cellStyle name="Currency [0] 2638" xfId="35163" hidden="1" xr:uid="{00000000-0005-0000-0000-0000CBB10000}"/>
    <cellStyle name="Currency [0] 2639" xfId="5797" hidden="1" xr:uid="{00000000-0005-0000-0000-0000CCB10000}"/>
    <cellStyle name="Currency [0] 2639" xfId="35185" hidden="1" xr:uid="{00000000-0005-0000-0000-0000CDB10000}"/>
    <cellStyle name="Currency [0] 264" xfId="2692" hidden="1" xr:uid="{00000000-0005-0000-0000-0000CEB10000}"/>
    <cellStyle name="Currency [0] 264" xfId="32081" hidden="1" xr:uid="{00000000-0005-0000-0000-0000CFB10000}"/>
    <cellStyle name="Currency [0] 2640" xfId="5799" hidden="1" xr:uid="{00000000-0005-0000-0000-0000D0B10000}"/>
    <cellStyle name="Currency [0] 2640" xfId="35187" hidden="1" xr:uid="{00000000-0005-0000-0000-0000D1B10000}"/>
    <cellStyle name="Currency [0] 2641" xfId="5731" hidden="1" xr:uid="{00000000-0005-0000-0000-0000D2B10000}"/>
    <cellStyle name="Currency [0] 2641" xfId="35119" hidden="1" xr:uid="{00000000-0005-0000-0000-0000D3B10000}"/>
    <cellStyle name="Currency [0] 2642" xfId="5442" hidden="1" xr:uid="{00000000-0005-0000-0000-0000D4B10000}"/>
    <cellStyle name="Currency [0] 2642" xfId="34830" hidden="1" xr:uid="{00000000-0005-0000-0000-0000D5B10000}"/>
    <cellStyle name="Currency [0] 2643" xfId="5771" hidden="1" xr:uid="{00000000-0005-0000-0000-0000D6B10000}"/>
    <cellStyle name="Currency [0] 2643" xfId="35159" hidden="1" xr:uid="{00000000-0005-0000-0000-0000D7B10000}"/>
    <cellStyle name="Currency [0] 2644" xfId="5438" hidden="1" xr:uid="{00000000-0005-0000-0000-0000D8B10000}"/>
    <cellStyle name="Currency [0] 2644" xfId="34826" hidden="1" xr:uid="{00000000-0005-0000-0000-0000D9B10000}"/>
    <cellStyle name="Currency [0] 2645" xfId="5760" hidden="1" xr:uid="{00000000-0005-0000-0000-0000DAB10000}"/>
    <cellStyle name="Currency [0] 2645" xfId="35148" hidden="1" xr:uid="{00000000-0005-0000-0000-0000DBB10000}"/>
    <cellStyle name="Currency [0] 2646" xfId="5804" hidden="1" xr:uid="{00000000-0005-0000-0000-0000DCB10000}"/>
    <cellStyle name="Currency [0] 2646" xfId="35192" hidden="1" xr:uid="{00000000-0005-0000-0000-0000DDB10000}"/>
    <cellStyle name="Currency [0] 2647" xfId="5772" hidden="1" xr:uid="{00000000-0005-0000-0000-0000DEB10000}"/>
    <cellStyle name="Currency [0] 2647" xfId="35160" hidden="1" xr:uid="{00000000-0005-0000-0000-0000DFB10000}"/>
    <cellStyle name="Currency [0] 2648" xfId="5780" hidden="1" xr:uid="{00000000-0005-0000-0000-0000E0B10000}"/>
    <cellStyle name="Currency [0] 2648" xfId="35168" hidden="1" xr:uid="{00000000-0005-0000-0000-0000E1B10000}"/>
    <cellStyle name="Currency [0] 2649" xfId="5816" hidden="1" xr:uid="{00000000-0005-0000-0000-0000E2B10000}"/>
    <cellStyle name="Currency [0] 2649" xfId="35204" hidden="1" xr:uid="{00000000-0005-0000-0000-0000E3B10000}"/>
    <cellStyle name="Currency [0] 265" xfId="2677" hidden="1" xr:uid="{00000000-0005-0000-0000-0000E4B10000}"/>
    <cellStyle name="Currency [0] 265" xfId="32066" hidden="1" xr:uid="{00000000-0005-0000-0000-0000E5B10000}"/>
    <cellStyle name="Currency [0] 2650" xfId="5818" hidden="1" xr:uid="{00000000-0005-0000-0000-0000E6B10000}"/>
    <cellStyle name="Currency [0] 2650" xfId="35206" hidden="1" xr:uid="{00000000-0005-0000-0000-0000E7B10000}"/>
    <cellStyle name="Currency [0] 2651" xfId="5774" hidden="1" xr:uid="{00000000-0005-0000-0000-0000E8B10000}"/>
    <cellStyle name="Currency [0] 2651" xfId="35162" hidden="1" xr:uid="{00000000-0005-0000-0000-0000E9B10000}"/>
    <cellStyle name="Currency [0] 2652" xfId="5787" hidden="1" xr:uid="{00000000-0005-0000-0000-0000EAB10000}"/>
    <cellStyle name="Currency [0] 2652" xfId="35175" hidden="1" xr:uid="{00000000-0005-0000-0000-0000EBB10000}"/>
    <cellStyle name="Currency [0] 2653" xfId="5792" hidden="1" xr:uid="{00000000-0005-0000-0000-0000ECB10000}"/>
    <cellStyle name="Currency [0] 2653" xfId="35180" hidden="1" xr:uid="{00000000-0005-0000-0000-0000EDB10000}"/>
    <cellStyle name="Currency [0] 2654" xfId="5786" hidden="1" xr:uid="{00000000-0005-0000-0000-0000EEB10000}"/>
    <cellStyle name="Currency [0] 2654" xfId="35174" hidden="1" xr:uid="{00000000-0005-0000-0000-0000EFB10000}"/>
    <cellStyle name="Currency [0] 2655" xfId="5834" hidden="1" xr:uid="{00000000-0005-0000-0000-0000F0B10000}"/>
    <cellStyle name="Currency [0] 2655" xfId="35222" hidden="1" xr:uid="{00000000-0005-0000-0000-0000F1B10000}"/>
    <cellStyle name="Currency [0] 2656" xfId="5842" hidden="1" xr:uid="{00000000-0005-0000-0000-0000F2B10000}"/>
    <cellStyle name="Currency [0] 2656" xfId="35230" hidden="1" xr:uid="{00000000-0005-0000-0000-0000F3B10000}"/>
    <cellStyle name="Currency [0] 2657" xfId="5770" hidden="1" xr:uid="{00000000-0005-0000-0000-0000F4B10000}"/>
    <cellStyle name="Currency [0] 2657" xfId="35158" hidden="1" xr:uid="{00000000-0005-0000-0000-0000F5B10000}"/>
    <cellStyle name="Currency [0] 2658" xfId="5828" hidden="1" xr:uid="{00000000-0005-0000-0000-0000F6B10000}"/>
    <cellStyle name="Currency [0] 2658" xfId="35216" hidden="1" xr:uid="{00000000-0005-0000-0000-0000F7B10000}"/>
    <cellStyle name="Currency [0] 2659" xfId="5851" hidden="1" xr:uid="{00000000-0005-0000-0000-0000F8B10000}"/>
    <cellStyle name="Currency [0] 2659" xfId="35239" hidden="1" xr:uid="{00000000-0005-0000-0000-0000F9B10000}"/>
    <cellStyle name="Currency [0] 266" xfId="2681" hidden="1" xr:uid="{00000000-0005-0000-0000-0000FAB10000}"/>
    <cellStyle name="Currency [0] 266" xfId="32070" hidden="1" xr:uid="{00000000-0005-0000-0000-0000FBB10000}"/>
    <cellStyle name="Currency [0] 2660" xfId="5853" hidden="1" xr:uid="{00000000-0005-0000-0000-0000FCB10000}"/>
    <cellStyle name="Currency [0] 2660" xfId="35241" hidden="1" xr:uid="{00000000-0005-0000-0000-0000FDB10000}"/>
    <cellStyle name="Currency [0] 2661" xfId="5753" hidden="1" xr:uid="{00000000-0005-0000-0000-0000FEB10000}"/>
    <cellStyle name="Currency [0] 2661" xfId="35141" hidden="1" xr:uid="{00000000-0005-0000-0000-0000FFB10000}"/>
    <cellStyle name="Currency [0] 2662" xfId="5763" hidden="1" xr:uid="{00000000-0005-0000-0000-000000B20000}"/>
    <cellStyle name="Currency [0] 2662" xfId="35151" hidden="1" xr:uid="{00000000-0005-0000-0000-000001B20000}"/>
    <cellStyle name="Currency [0] 2663" xfId="5825" hidden="1" xr:uid="{00000000-0005-0000-0000-000002B20000}"/>
    <cellStyle name="Currency [0] 2663" xfId="35213" hidden="1" xr:uid="{00000000-0005-0000-0000-000003B20000}"/>
    <cellStyle name="Currency [0] 2664" xfId="5790" hidden="1" xr:uid="{00000000-0005-0000-0000-000004B20000}"/>
    <cellStyle name="Currency [0] 2664" xfId="35178" hidden="1" xr:uid="{00000000-0005-0000-0000-000005B20000}"/>
    <cellStyle name="Currency [0] 2665" xfId="5739" hidden="1" xr:uid="{00000000-0005-0000-0000-000006B20000}"/>
    <cellStyle name="Currency [0] 2665" xfId="35127" hidden="1" xr:uid="{00000000-0005-0000-0000-000007B20000}"/>
    <cellStyle name="Currency [0] 2666" xfId="5861" hidden="1" xr:uid="{00000000-0005-0000-0000-000008B20000}"/>
    <cellStyle name="Currency [0] 2666" xfId="35249" hidden="1" xr:uid="{00000000-0005-0000-0000-000009B20000}"/>
    <cellStyle name="Currency [0] 2667" xfId="5826" hidden="1" xr:uid="{00000000-0005-0000-0000-00000AB20000}"/>
    <cellStyle name="Currency [0] 2667" xfId="35214" hidden="1" xr:uid="{00000000-0005-0000-0000-00000BB20000}"/>
    <cellStyle name="Currency [0] 2668" xfId="5837" hidden="1" xr:uid="{00000000-0005-0000-0000-00000CB20000}"/>
    <cellStyle name="Currency [0] 2668" xfId="35225" hidden="1" xr:uid="{00000000-0005-0000-0000-00000DB20000}"/>
    <cellStyle name="Currency [0] 2669" xfId="5869" hidden="1" xr:uid="{00000000-0005-0000-0000-00000EB20000}"/>
    <cellStyle name="Currency [0] 2669" xfId="35257" hidden="1" xr:uid="{00000000-0005-0000-0000-00000FB20000}"/>
    <cellStyle name="Currency [0] 267" xfId="2697" hidden="1" xr:uid="{00000000-0005-0000-0000-000010B20000}"/>
    <cellStyle name="Currency [0] 267" xfId="32086" hidden="1" xr:uid="{00000000-0005-0000-0000-000011B20000}"/>
    <cellStyle name="Currency [0] 2670" xfId="5871" hidden="1" xr:uid="{00000000-0005-0000-0000-000012B20000}"/>
    <cellStyle name="Currency [0] 2670" xfId="35259" hidden="1" xr:uid="{00000000-0005-0000-0000-000013B20000}"/>
    <cellStyle name="Currency [0] 2671" xfId="5823" hidden="1" xr:uid="{00000000-0005-0000-0000-000014B20000}"/>
    <cellStyle name="Currency [0] 2671" xfId="35211" hidden="1" xr:uid="{00000000-0005-0000-0000-000015B20000}"/>
    <cellStyle name="Currency [0] 2672" xfId="5822" hidden="1" xr:uid="{00000000-0005-0000-0000-000016B20000}"/>
    <cellStyle name="Currency [0] 2672" xfId="35210" hidden="1" xr:uid="{00000000-0005-0000-0000-000017B20000}"/>
    <cellStyle name="Currency [0] 2673" xfId="5812" hidden="1" xr:uid="{00000000-0005-0000-0000-000018B20000}"/>
    <cellStyle name="Currency [0] 2673" xfId="35200" hidden="1" xr:uid="{00000000-0005-0000-0000-000019B20000}"/>
    <cellStyle name="Currency [0] 2674" xfId="5808" hidden="1" xr:uid="{00000000-0005-0000-0000-00001AB20000}"/>
    <cellStyle name="Currency [0] 2674" xfId="35196" hidden="1" xr:uid="{00000000-0005-0000-0000-00001BB20000}"/>
    <cellStyle name="Currency [0] 2675" xfId="5810" hidden="1" xr:uid="{00000000-0005-0000-0000-00001CB20000}"/>
    <cellStyle name="Currency [0] 2675" xfId="35198" hidden="1" xr:uid="{00000000-0005-0000-0000-00001DB20000}"/>
    <cellStyle name="Currency [0] 2676" xfId="5878" hidden="1" xr:uid="{00000000-0005-0000-0000-00001EB20000}"/>
    <cellStyle name="Currency [0] 2676" xfId="35266" hidden="1" xr:uid="{00000000-0005-0000-0000-00001FB20000}"/>
    <cellStyle name="Currency [0] 2677" xfId="5440" hidden="1" xr:uid="{00000000-0005-0000-0000-000020B20000}"/>
    <cellStyle name="Currency [0] 2677" xfId="34828" hidden="1" xr:uid="{00000000-0005-0000-0000-000021B20000}"/>
    <cellStyle name="Currency [0] 2678" xfId="5856" hidden="1" xr:uid="{00000000-0005-0000-0000-000022B20000}"/>
    <cellStyle name="Currency [0] 2678" xfId="35244" hidden="1" xr:uid="{00000000-0005-0000-0000-000023B20000}"/>
    <cellStyle name="Currency [0] 2679" xfId="5884" hidden="1" xr:uid="{00000000-0005-0000-0000-000024B20000}"/>
    <cellStyle name="Currency [0] 2679" xfId="35272" hidden="1" xr:uid="{00000000-0005-0000-0000-000025B20000}"/>
    <cellStyle name="Currency [0] 268" xfId="2698" hidden="1" xr:uid="{00000000-0005-0000-0000-000026B20000}"/>
    <cellStyle name="Currency [0] 268" xfId="32087" hidden="1" xr:uid="{00000000-0005-0000-0000-000027B20000}"/>
    <cellStyle name="Currency [0] 2680" xfId="5886" hidden="1" xr:uid="{00000000-0005-0000-0000-000028B20000}"/>
    <cellStyle name="Currency [0] 2680" xfId="35274" hidden="1" xr:uid="{00000000-0005-0000-0000-000029B20000}"/>
    <cellStyle name="Currency [0] 2681" xfId="5761" hidden="1" xr:uid="{00000000-0005-0000-0000-00002AB20000}"/>
    <cellStyle name="Currency [0] 2681" xfId="35149" hidden="1" xr:uid="{00000000-0005-0000-0000-00002BB20000}"/>
    <cellStyle name="Currency [0] 2682" xfId="5835" hidden="1" xr:uid="{00000000-0005-0000-0000-00002CB20000}"/>
    <cellStyle name="Currency [0] 2682" xfId="35223" hidden="1" xr:uid="{00000000-0005-0000-0000-00002DB20000}"/>
    <cellStyle name="Currency [0] 2683" xfId="5791" hidden="1" xr:uid="{00000000-0005-0000-0000-00002EB20000}"/>
    <cellStyle name="Currency [0] 2683" xfId="35179" hidden="1" xr:uid="{00000000-0005-0000-0000-00002FB20000}"/>
    <cellStyle name="Currency [0] 2684" xfId="5827" hidden="1" xr:uid="{00000000-0005-0000-0000-000030B20000}"/>
    <cellStyle name="Currency [0] 2684" xfId="35215" hidden="1" xr:uid="{00000000-0005-0000-0000-000031B20000}"/>
    <cellStyle name="Currency [0] 2685" xfId="5831" hidden="1" xr:uid="{00000000-0005-0000-0000-000032B20000}"/>
    <cellStyle name="Currency [0] 2685" xfId="35219" hidden="1" xr:uid="{00000000-0005-0000-0000-000033B20000}"/>
    <cellStyle name="Currency [0] 2686" xfId="5892" hidden="1" xr:uid="{00000000-0005-0000-0000-000034B20000}"/>
    <cellStyle name="Currency [0] 2686" xfId="35280" hidden="1" xr:uid="{00000000-0005-0000-0000-000035B20000}"/>
    <cellStyle name="Currency [0] 2687" xfId="5475" hidden="1" xr:uid="{00000000-0005-0000-0000-000036B20000}"/>
    <cellStyle name="Currency [0] 2687" xfId="34863" hidden="1" xr:uid="{00000000-0005-0000-0000-000037B20000}"/>
    <cellStyle name="Currency [0] 2688" xfId="5874" hidden="1" xr:uid="{00000000-0005-0000-0000-000038B20000}"/>
    <cellStyle name="Currency [0] 2688" xfId="35262" hidden="1" xr:uid="{00000000-0005-0000-0000-000039B20000}"/>
    <cellStyle name="Currency [0] 2689" xfId="5897" hidden="1" xr:uid="{00000000-0005-0000-0000-00003AB20000}"/>
    <cellStyle name="Currency [0] 2689" xfId="35285" hidden="1" xr:uid="{00000000-0005-0000-0000-00003BB20000}"/>
    <cellStyle name="Currency [0] 269" xfId="2678" hidden="1" xr:uid="{00000000-0005-0000-0000-00003CB20000}"/>
    <cellStyle name="Currency [0] 269" xfId="32067" hidden="1" xr:uid="{00000000-0005-0000-0000-00003DB20000}"/>
    <cellStyle name="Currency [0] 2690" xfId="5899" hidden="1" xr:uid="{00000000-0005-0000-0000-00003EB20000}"/>
    <cellStyle name="Currency [0] 2690" xfId="35287" hidden="1" xr:uid="{00000000-0005-0000-0000-00003FB20000}"/>
    <cellStyle name="Currency [0] 2691" xfId="5755" hidden="1" xr:uid="{00000000-0005-0000-0000-000040B20000}"/>
    <cellStyle name="Currency [0] 2691" xfId="35143" hidden="1" xr:uid="{00000000-0005-0000-0000-000041B20000}"/>
    <cellStyle name="Currency [0] 2692" xfId="5854" hidden="1" xr:uid="{00000000-0005-0000-0000-000042B20000}"/>
    <cellStyle name="Currency [0] 2692" xfId="35242" hidden="1" xr:uid="{00000000-0005-0000-0000-000043B20000}"/>
    <cellStyle name="Currency [0] 2693" xfId="5821" hidden="1" xr:uid="{00000000-0005-0000-0000-000044B20000}"/>
    <cellStyle name="Currency [0] 2693" xfId="35209" hidden="1" xr:uid="{00000000-0005-0000-0000-000045B20000}"/>
    <cellStyle name="Currency [0] 2694" xfId="5839" hidden="1" xr:uid="{00000000-0005-0000-0000-000046B20000}"/>
    <cellStyle name="Currency [0] 2694" xfId="35227" hidden="1" xr:uid="{00000000-0005-0000-0000-000047B20000}"/>
    <cellStyle name="Currency [0] 2695" xfId="5836" hidden="1" xr:uid="{00000000-0005-0000-0000-000048B20000}"/>
    <cellStyle name="Currency [0] 2695" xfId="35224" hidden="1" xr:uid="{00000000-0005-0000-0000-000049B20000}"/>
    <cellStyle name="Currency [0] 2696" xfId="5903" hidden="1" xr:uid="{00000000-0005-0000-0000-00004AB20000}"/>
    <cellStyle name="Currency [0] 2696" xfId="35291" hidden="1" xr:uid="{00000000-0005-0000-0000-00004BB20000}"/>
    <cellStyle name="Currency [0] 2697" xfId="5788" hidden="1" xr:uid="{00000000-0005-0000-0000-00004CB20000}"/>
    <cellStyle name="Currency [0] 2697" xfId="35176" hidden="1" xr:uid="{00000000-0005-0000-0000-00004DB20000}"/>
    <cellStyle name="Currency [0] 2698" xfId="5888" hidden="1" xr:uid="{00000000-0005-0000-0000-00004EB20000}"/>
    <cellStyle name="Currency [0] 2698" xfId="35276" hidden="1" xr:uid="{00000000-0005-0000-0000-00004FB20000}"/>
    <cellStyle name="Currency [0] 2699" xfId="5910" hidden="1" xr:uid="{00000000-0005-0000-0000-000050B20000}"/>
    <cellStyle name="Currency [0] 2699" xfId="35298" hidden="1" xr:uid="{00000000-0005-0000-0000-000051B20000}"/>
    <cellStyle name="Currency [0] 27" xfId="60" hidden="1" xr:uid="{00000000-0005-0000-0000-000055B20000}"/>
    <cellStyle name="Currency [0] 27" xfId="1516" hidden="1" xr:uid="{00000000-0005-0000-0000-000062B20000}"/>
    <cellStyle name="Currency [0] 27" xfId="61560" hidden="1" xr:uid="{00000000-0005-0000-0000-000074B20000}"/>
    <cellStyle name="Currency [0] 27" xfId="160" hidden="1" xr:uid="{00000000-0005-0000-0000-000052B20000}"/>
    <cellStyle name="Currency [0] 27" xfId="61311" hidden="1" xr:uid="{00000000-0005-0000-0000-000071B20000}"/>
    <cellStyle name="Currency [0] 27" xfId="905" hidden="1" xr:uid="{00000000-0005-0000-0000-00005CB20000}"/>
    <cellStyle name="Currency [0] 27" xfId="1011" hidden="1" xr:uid="{00000000-0005-0000-0000-00005BB20000}"/>
    <cellStyle name="Currency [0] 27" xfId="62052" hidden="1" xr:uid="{00000000-0005-0000-0000-00007AB20000}"/>
    <cellStyle name="Currency [0] 27" xfId="2339" hidden="1" xr:uid="{00000000-0005-0000-0000-00006BB20000}"/>
    <cellStyle name="Currency [0] 27" xfId="567" hidden="1" xr:uid="{00000000-0005-0000-0000-000058B20000}"/>
    <cellStyle name="Currency [0] 27" xfId="673" hidden="1" xr:uid="{00000000-0005-0000-0000-000057B20000}"/>
    <cellStyle name="Currency [0] 27" xfId="1744" hidden="1" xr:uid="{00000000-0005-0000-0000-000069B20000}"/>
    <cellStyle name="Currency [0] 27" xfId="2175" hidden="1" xr:uid="{00000000-0005-0000-0000-00006AB20000}"/>
    <cellStyle name="Currency [0] 27" xfId="62535" hidden="1" xr:uid="{00000000-0005-0000-0000-000080B20000}"/>
    <cellStyle name="Currency [0] 27" xfId="2234" hidden="1" xr:uid="{00000000-0005-0000-0000-00006CB20000}"/>
    <cellStyle name="Currency [0] 27" xfId="2062" hidden="1" xr:uid="{00000000-0005-0000-0000-00006DB20000}"/>
    <cellStyle name="Currency [0] 27" xfId="325" hidden="1" xr:uid="{00000000-0005-0000-0000-000053B20000}"/>
    <cellStyle name="Currency [0] 27" xfId="31810" hidden="1" xr:uid="{00000000-0005-0000-0000-00006FB20000}"/>
    <cellStyle name="Currency [0] 27" xfId="61229" hidden="1" xr:uid="{00000000-0005-0000-0000-000070B20000}"/>
    <cellStyle name="Currency [0] 27" xfId="62947" hidden="1" xr:uid="{00000000-0005-0000-0000-000085B20000}"/>
    <cellStyle name="Currency [0] 27" xfId="61395" hidden="1" xr:uid="{00000000-0005-0000-0000-000072B20000}"/>
    <cellStyle name="Currency [0] 27" xfId="61477" hidden="1" xr:uid="{00000000-0005-0000-0000-000073B20000}"/>
    <cellStyle name="Currency [0] 27" xfId="62783" hidden="1" xr:uid="{00000000-0005-0000-0000-000083B20000}"/>
    <cellStyle name="Currency [0] 27" xfId="61642" hidden="1" xr:uid="{00000000-0005-0000-0000-000075B20000}"/>
    <cellStyle name="Currency [0] 27" xfId="61722" hidden="1" xr:uid="{00000000-0005-0000-0000-000076B20000}"/>
    <cellStyle name="Currency [0] 27" xfId="846" hidden="1" xr:uid="{00000000-0005-0000-0000-00005AB20000}"/>
    <cellStyle name="Currency [0] 27" xfId="61886" hidden="1" xr:uid="{00000000-0005-0000-0000-000078B20000}"/>
    <cellStyle name="Currency [0] 27" xfId="61968" hidden="1" xr:uid="{00000000-0005-0000-0000-000079B20000}"/>
    <cellStyle name="Currency [0] 27" xfId="62460" hidden="1" xr:uid="{00000000-0005-0000-0000-00007FB20000}"/>
    <cellStyle name="Currency [0] 27" xfId="62134" hidden="1" xr:uid="{00000000-0005-0000-0000-00007BB20000}"/>
    <cellStyle name="Currency [0] 27" xfId="62216" hidden="1" xr:uid="{00000000-0005-0000-0000-00007CB20000}"/>
    <cellStyle name="Currency [0] 27" xfId="508" hidden="1" xr:uid="{00000000-0005-0000-0000-000056B20000}"/>
    <cellStyle name="Currency [0] 27" xfId="746" hidden="1" xr:uid="{00000000-0005-0000-0000-00005DB20000}"/>
    <cellStyle name="Currency [0] 27" xfId="1188" hidden="1" xr:uid="{00000000-0005-0000-0000-00005EB20000}"/>
    <cellStyle name="Currency [0] 27" xfId="219" hidden="1" xr:uid="{00000000-0005-0000-0000-000054B20000}"/>
    <cellStyle name="Currency [0] 27" xfId="1247" hidden="1" xr:uid="{00000000-0005-0000-0000-000060B20000}"/>
    <cellStyle name="Currency [0] 27" xfId="1088" hidden="1" xr:uid="{00000000-0005-0000-0000-000061B20000}"/>
    <cellStyle name="Currency [0] 27" xfId="63027" hidden="1" xr:uid="{00000000-0005-0000-0000-000086B20000}"/>
    <cellStyle name="Currency [0] 27" xfId="1681" hidden="1" xr:uid="{00000000-0005-0000-0000-000063B20000}"/>
    <cellStyle name="Currency [0] 27" xfId="1575" hidden="1" xr:uid="{00000000-0005-0000-0000-000064B20000}"/>
    <cellStyle name="Currency [0] 27" xfId="408" hidden="1" xr:uid="{00000000-0005-0000-0000-000059B20000}"/>
    <cellStyle name="Currency [0] 27" xfId="1844" hidden="1" xr:uid="{00000000-0005-0000-0000-000066B20000}"/>
    <cellStyle name="Currency [0] 27" xfId="2009" hidden="1" xr:uid="{00000000-0005-0000-0000-000067B20000}"/>
    <cellStyle name="Currency [0] 27" xfId="62701" hidden="1" xr:uid="{00000000-0005-0000-0000-000082B20000}"/>
    <cellStyle name="Currency [0] 27" xfId="62617" hidden="1" xr:uid="{00000000-0005-0000-0000-000081B20000}"/>
    <cellStyle name="Currency [0] 27" xfId="2421" hidden="1" xr:uid="{00000000-0005-0000-0000-00006EB20000}"/>
    <cellStyle name="Currency [0] 27" xfId="1353" hidden="1" xr:uid="{00000000-0005-0000-0000-00005FB20000}"/>
    <cellStyle name="Currency [0] 27" xfId="62378" hidden="1" xr:uid="{00000000-0005-0000-0000-00007EB20000}"/>
    <cellStyle name="Currency [0] 27" xfId="62298" hidden="1" xr:uid="{00000000-0005-0000-0000-00007DB20000}"/>
    <cellStyle name="Currency [0] 27" xfId="1903" hidden="1" xr:uid="{00000000-0005-0000-0000-000068B20000}"/>
    <cellStyle name="Currency [0] 27" xfId="63109" hidden="1" xr:uid="{00000000-0005-0000-0000-000087B20000}"/>
    <cellStyle name="Currency [0] 27" xfId="1416" hidden="1" xr:uid="{00000000-0005-0000-0000-000065B20000}"/>
    <cellStyle name="Currency [0] 27" xfId="61804" hidden="1" xr:uid="{00000000-0005-0000-0000-000077B20000}"/>
    <cellStyle name="Currency [0] 27" xfId="62865" hidden="1" xr:uid="{00000000-0005-0000-0000-000084B20000}"/>
    <cellStyle name="Currency [0] 270" xfId="2685" hidden="1" xr:uid="{00000000-0005-0000-0000-000088B20000}"/>
    <cellStyle name="Currency [0] 270" xfId="32074" hidden="1" xr:uid="{00000000-0005-0000-0000-000089B20000}"/>
    <cellStyle name="Currency [0] 2700" xfId="5912" hidden="1" xr:uid="{00000000-0005-0000-0000-00008AB20000}"/>
    <cellStyle name="Currency [0] 2700" xfId="35300" hidden="1" xr:uid="{00000000-0005-0000-0000-00008BB20000}"/>
    <cellStyle name="Currency [0] 2701" xfId="5840" hidden="1" xr:uid="{00000000-0005-0000-0000-00008CB20000}"/>
    <cellStyle name="Currency [0] 2701" xfId="35228" hidden="1" xr:uid="{00000000-0005-0000-0000-00008DB20000}"/>
    <cellStyle name="Currency [0] 2702" xfId="5872" hidden="1" xr:uid="{00000000-0005-0000-0000-00008EB20000}"/>
    <cellStyle name="Currency [0] 2702" xfId="35260" hidden="1" xr:uid="{00000000-0005-0000-0000-00008FB20000}"/>
    <cellStyle name="Currency [0] 2703" xfId="5520" hidden="1" xr:uid="{00000000-0005-0000-0000-000090B20000}"/>
    <cellStyle name="Currency [0] 2703" xfId="34908" hidden="1" xr:uid="{00000000-0005-0000-0000-000091B20000}"/>
    <cellStyle name="Currency [0] 2704" xfId="5858" hidden="1" xr:uid="{00000000-0005-0000-0000-000092B20000}"/>
    <cellStyle name="Currency [0] 2704" xfId="35246" hidden="1" xr:uid="{00000000-0005-0000-0000-000093B20000}"/>
    <cellStyle name="Currency [0] 2705" xfId="5855" hidden="1" xr:uid="{00000000-0005-0000-0000-000094B20000}"/>
    <cellStyle name="Currency [0] 2705" xfId="35243" hidden="1" xr:uid="{00000000-0005-0000-0000-000095B20000}"/>
    <cellStyle name="Currency [0] 2706" xfId="5916" hidden="1" xr:uid="{00000000-0005-0000-0000-000096B20000}"/>
    <cellStyle name="Currency [0] 2706" xfId="35304" hidden="1" xr:uid="{00000000-0005-0000-0000-000097B20000}"/>
    <cellStyle name="Currency [0] 2707" xfId="5751" hidden="1" xr:uid="{00000000-0005-0000-0000-000098B20000}"/>
    <cellStyle name="Currency [0] 2707" xfId="35139" hidden="1" xr:uid="{00000000-0005-0000-0000-000099B20000}"/>
    <cellStyle name="Currency [0] 2708" xfId="5900" hidden="1" xr:uid="{00000000-0005-0000-0000-00009AB20000}"/>
    <cellStyle name="Currency [0] 2708" xfId="35288" hidden="1" xr:uid="{00000000-0005-0000-0000-00009BB20000}"/>
    <cellStyle name="Currency [0] 2709" xfId="5920" hidden="1" xr:uid="{00000000-0005-0000-0000-00009CB20000}"/>
    <cellStyle name="Currency [0] 2709" xfId="35308" hidden="1" xr:uid="{00000000-0005-0000-0000-00009DB20000}"/>
    <cellStyle name="Currency [0] 271" xfId="2689" hidden="1" xr:uid="{00000000-0005-0000-0000-00009EB20000}"/>
    <cellStyle name="Currency [0] 271" xfId="32078" hidden="1" xr:uid="{00000000-0005-0000-0000-00009FB20000}"/>
    <cellStyle name="Currency [0] 2710" xfId="5922" hidden="1" xr:uid="{00000000-0005-0000-0000-0000A0B20000}"/>
    <cellStyle name="Currency [0] 2710" xfId="35310" hidden="1" xr:uid="{00000000-0005-0000-0000-0000A1B20000}"/>
    <cellStyle name="Currency [0] 2711" xfId="5859" hidden="1" xr:uid="{00000000-0005-0000-0000-0000A2B20000}"/>
    <cellStyle name="Currency [0] 2711" xfId="35247" hidden="1" xr:uid="{00000000-0005-0000-0000-0000A3B20000}"/>
    <cellStyle name="Currency [0] 2712" xfId="5887" hidden="1" xr:uid="{00000000-0005-0000-0000-0000A4B20000}"/>
    <cellStyle name="Currency [0] 2712" xfId="35275" hidden="1" xr:uid="{00000000-0005-0000-0000-0000A5B20000}"/>
    <cellStyle name="Currency [0] 2713" xfId="5847" hidden="1" xr:uid="{00000000-0005-0000-0000-0000A6B20000}"/>
    <cellStyle name="Currency [0] 2713" xfId="35235" hidden="1" xr:uid="{00000000-0005-0000-0000-0000A7B20000}"/>
    <cellStyle name="Currency [0] 2714" xfId="5876" hidden="1" xr:uid="{00000000-0005-0000-0000-0000A8B20000}"/>
    <cellStyle name="Currency [0] 2714" xfId="35264" hidden="1" xr:uid="{00000000-0005-0000-0000-0000A9B20000}"/>
    <cellStyle name="Currency [0] 2715" xfId="5873" hidden="1" xr:uid="{00000000-0005-0000-0000-0000AAB20000}"/>
    <cellStyle name="Currency [0] 2715" xfId="35261" hidden="1" xr:uid="{00000000-0005-0000-0000-0000ABB20000}"/>
    <cellStyle name="Currency [0] 2716" xfId="5926" hidden="1" xr:uid="{00000000-0005-0000-0000-0000ACB20000}"/>
    <cellStyle name="Currency [0] 2716" xfId="35314" hidden="1" xr:uid="{00000000-0005-0000-0000-0000ADB20000}"/>
    <cellStyle name="Currency [0] 2717" xfId="5754" hidden="1" xr:uid="{00000000-0005-0000-0000-0000AEB20000}"/>
    <cellStyle name="Currency [0] 2717" xfId="35142" hidden="1" xr:uid="{00000000-0005-0000-0000-0000AFB20000}"/>
    <cellStyle name="Currency [0] 2718" xfId="5913" hidden="1" xr:uid="{00000000-0005-0000-0000-0000B0B20000}"/>
    <cellStyle name="Currency [0] 2718" xfId="35301" hidden="1" xr:uid="{00000000-0005-0000-0000-0000B1B20000}"/>
    <cellStyle name="Currency [0] 2719" xfId="5930" hidden="1" xr:uid="{00000000-0005-0000-0000-0000B2B20000}"/>
    <cellStyle name="Currency [0] 2719" xfId="35318" hidden="1" xr:uid="{00000000-0005-0000-0000-0000B3B20000}"/>
    <cellStyle name="Currency [0] 272" xfId="2684" hidden="1" xr:uid="{00000000-0005-0000-0000-0000B4B20000}"/>
    <cellStyle name="Currency [0] 272" xfId="32073" hidden="1" xr:uid="{00000000-0005-0000-0000-0000B5B20000}"/>
    <cellStyle name="Currency [0] 2720" xfId="5932" hidden="1" xr:uid="{00000000-0005-0000-0000-0000B6B20000}"/>
    <cellStyle name="Currency [0] 2720" xfId="35320" hidden="1" xr:uid="{00000000-0005-0000-0000-0000B7B20000}"/>
    <cellStyle name="Currency [0] 2721" xfId="5813" hidden="1" xr:uid="{00000000-0005-0000-0000-0000B8B20000}"/>
    <cellStyle name="Currency [0] 2721" xfId="35201" hidden="1" xr:uid="{00000000-0005-0000-0000-0000B9B20000}"/>
    <cellStyle name="Currency [0] 2722" xfId="5849" hidden="1" xr:uid="{00000000-0005-0000-0000-0000BAB20000}"/>
    <cellStyle name="Currency [0] 2722" xfId="35237" hidden="1" xr:uid="{00000000-0005-0000-0000-0000BBB20000}"/>
    <cellStyle name="Currency [0] 2723" xfId="5918" hidden="1" xr:uid="{00000000-0005-0000-0000-0000BCB20000}"/>
    <cellStyle name="Currency [0] 2723" xfId="35306" hidden="1" xr:uid="{00000000-0005-0000-0000-0000BDB20000}"/>
    <cellStyle name="Currency [0] 2724" xfId="5906" hidden="1" xr:uid="{00000000-0005-0000-0000-0000BEB20000}"/>
    <cellStyle name="Currency [0] 2724" xfId="35294" hidden="1" xr:uid="{00000000-0005-0000-0000-0000BFB20000}"/>
    <cellStyle name="Currency [0] 2725" xfId="5923" hidden="1" xr:uid="{00000000-0005-0000-0000-0000C0B20000}"/>
    <cellStyle name="Currency [0] 2725" xfId="35311" hidden="1" xr:uid="{00000000-0005-0000-0000-0000C1B20000}"/>
    <cellStyle name="Currency [0] 2726" xfId="5934" hidden="1" xr:uid="{00000000-0005-0000-0000-0000C2B20000}"/>
    <cellStyle name="Currency [0] 2726" xfId="35322" hidden="1" xr:uid="{00000000-0005-0000-0000-0000C3B20000}"/>
    <cellStyle name="Currency [0] 2727" xfId="5782" hidden="1" xr:uid="{00000000-0005-0000-0000-0000C4B20000}"/>
    <cellStyle name="Currency [0] 2727" xfId="35170" hidden="1" xr:uid="{00000000-0005-0000-0000-0000C5B20000}"/>
    <cellStyle name="Currency [0] 2728" xfId="5846" hidden="1" xr:uid="{00000000-0005-0000-0000-0000C6B20000}"/>
    <cellStyle name="Currency [0] 2728" xfId="35234" hidden="1" xr:uid="{00000000-0005-0000-0000-0000C7B20000}"/>
    <cellStyle name="Currency [0] 2729" xfId="5938" hidden="1" xr:uid="{00000000-0005-0000-0000-0000C8B20000}"/>
    <cellStyle name="Currency [0] 2729" xfId="35326" hidden="1" xr:uid="{00000000-0005-0000-0000-0000C9B20000}"/>
    <cellStyle name="Currency [0] 273" xfId="2707" hidden="1" xr:uid="{00000000-0005-0000-0000-0000CAB20000}"/>
    <cellStyle name="Currency [0] 273" xfId="32096" hidden="1" xr:uid="{00000000-0005-0000-0000-0000CBB20000}"/>
    <cellStyle name="Currency [0] 2730" xfId="5940" hidden="1" xr:uid="{00000000-0005-0000-0000-0000CCB20000}"/>
    <cellStyle name="Currency [0] 2730" xfId="35328" hidden="1" xr:uid="{00000000-0005-0000-0000-0000CDB20000}"/>
    <cellStyle name="Currency [0] 2731" xfId="5895" hidden="1" xr:uid="{00000000-0005-0000-0000-0000CEB20000}"/>
    <cellStyle name="Currency [0] 2731" xfId="35283" hidden="1" xr:uid="{00000000-0005-0000-0000-0000CFB20000}"/>
    <cellStyle name="Currency [0] 2732" xfId="5907" hidden="1" xr:uid="{00000000-0005-0000-0000-0000D0B20000}"/>
    <cellStyle name="Currency [0] 2732" xfId="35295" hidden="1" xr:uid="{00000000-0005-0000-0000-0000D1B20000}"/>
    <cellStyle name="Currency [0] 2733" xfId="5935" hidden="1" xr:uid="{00000000-0005-0000-0000-0000D2B20000}"/>
    <cellStyle name="Currency [0] 2733" xfId="35323" hidden="1" xr:uid="{00000000-0005-0000-0000-0000D3B20000}"/>
    <cellStyle name="Currency [0] 2734" xfId="5908" hidden="1" xr:uid="{00000000-0005-0000-0000-0000D4B20000}"/>
    <cellStyle name="Currency [0] 2734" xfId="35296" hidden="1" xr:uid="{00000000-0005-0000-0000-0000D5B20000}"/>
    <cellStyle name="Currency [0] 2735" xfId="5941" hidden="1" xr:uid="{00000000-0005-0000-0000-0000D6B20000}"/>
    <cellStyle name="Currency [0] 2735" xfId="35329" hidden="1" xr:uid="{00000000-0005-0000-0000-0000D7B20000}"/>
    <cellStyle name="Currency [0] 2736" xfId="5943" hidden="1" xr:uid="{00000000-0005-0000-0000-0000D8B20000}"/>
    <cellStyle name="Currency [0] 2736" xfId="35331" hidden="1" xr:uid="{00000000-0005-0000-0000-0000D9B20000}"/>
    <cellStyle name="Currency [0] 2737" xfId="5936" hidden="1" xr:uid="{00000000-0005-0000-0000-0000DAB20000}"/>
    <cellStyle name="Currency [0] 2737" xfId="35324" hidden="1" xr:uid="{00000000-0005-0000-0000-0000DBB20000}"/>
    <cellStyle name="Currency [0] 2738" xfId="5882" hidden="1" xr:uid="{00000000-0005-0000-0000-0000DCB20000}"/>
    <cellStyle name="Currency [0] 2738" xfId="35270" hidden="1" xr:uid="{00000000-0005-0000-0000-0000DDB20000}"/>
    <cellStyle name="Currency [0] 2739" xfId="5945" hidden="1" xr:uid="{00000000-0005-0000-0000-0000DEB20000}"/>
    <cellStyle name="Currency [0] 2739" xfId="35333" hidden="1" xr:uid="{00000000-0005-0000-0000-0000DFB20000}"/>
    <cellStyle name="Currency [0] 274" xfId="2713" hidden="1" xr:uid="{00000000-0005-0000-0000-0000E0B20000}"/>
    <cellStyle name="Currency [0] 274" xfId="32102" hidden="1" xr:uid="{00000000-0005-0000-0000-0000E1B20000}"/>
    <cellStyle name="Currency [0] 2740" xfId="5947" hidden="1" xr:uid="{00000000-0005-0000-0000-0000E2B20000}"/>
    <cellStyle name="Currency [0] 2740" xfId="35335" hidden="1" xr:uid="{00000000-0005-0000-0000-0000E3B20000}"/>
    <cellStyle name="Currency [0] 2741" xfId="5459" hidden="1" xr:uid="{00000000-0005-0000-0000-0000E4B20000}"/>
    <cellStyle name="Currency [0] 2741" xfId="34847" hidden="1" xr:uid="{00000000-0005-0000-0000-0000E5B20000}"/>
    <cellStyle name="Currency [0] 2742" xfId="5437" hidden="1" xr:uid="{00000000-0005-0000-0000-0000E6B20000}"/>
    <cellStyle name="Currency [0] 2742" xfId="34825" hidden="1" xr:uid="{00000000-0005-0000-0000-0000E7B20000}"/>
    <cellStyle name="Currency [0] 2743" xfId="5953" hidden="1" xr:uid="{00000000-0005-0000-0000-0000E8B20000}"/>
    <cellStyle name="Currency [0] 2743" xfId="35341" hidden="1" xr:uid="{00000000-0005-0000-0000-0000E9B20000}"/>
    <cellStyle name="Currency [0] 2744" xfId="5959" hidden="1" xr:uid="{00000000-0005-0000-0000-0000EAB20000}"/>
    <cellStyle name="Currency [0] 2744" xfId="35347" hidden="1" xr:uid="{00000000-0005-0000-0000-0000EBB20000}"/>
    <cellStyle name="Currency [0] 2745" xfId="5961" hidden="1" xr:uid="{00000000-0005-0000-0000-0000ECB20000}"/>
    <cellStyle name="Currency [0] 2745" xfId="35349" hidden="1" xr:uid="{00000000-0005-0000-0000-0000EDB20000}"/>
    <cellStyle name="Currency [0] 2746" xfId="5454" hidden="1" xr:uid="{00000000-0005-0000-0000-0000EEB20000}"/>
    <cellStyle name="Currency [0] 2746" xfId="34842" hidden="1" xr:uid="{00000000-0005-0000-0000-0000EFB20000}"/>
    <cellStyle name="Currency [0] 2747" xfId="5955" hidden="1" xr:uid="{00000000-0005-0000-0000-0000F0B20000}"/>
    <cellStyle name="Currency [0] 2747" xfId="35343" hidden="1" xr:uid="{00000000-0005-0000-0000-0000F1B20000}"/>
    <cellStyle name="Currency [0] 2748" xfId="5963" hidden="1" xr:uid="{00000000-0005-0000-0000-0000F2B20000}"/>
    <cellStyle name="Currency [0] 2748" xfId="35351" hidden="1" xr:uid="{00000000-0005-0000-0000-0000F3B20000}"/>
    <cellStyle name="Currency [0] 2749" xfId="5965" hidden="1" xr:uid="{00000000-0005-0000-0000-0000F4B20000}"/>
    <cellStyle name="Currency [0] 2749" xfId="35353" hidden="1" xr:uid="{00000000-0005-0000-0000-0000F5B20000}"/>
    <cellStyle name="Currency [0] 275" xfId="2675" hidden="1" xr:uid="{00000000-0005-0000-0000-0000F6B20000}"/>
    <cellStyle name="Currency [0] 275" xfId="32064" hidden="1" xr:uid="{00000000-0005-0000-0000-0000F7B20000}"/>
    <cellStyle name="Currency [0] 2750" xfId="5954" hidden="1" xr:uid="{00000000-0005-0000-0000-0000F8B20000}"/>
    <cellStyle name="Currency [0] 2750" xfId="35342" hidden="1" xr:uid="{00000000-0005-0000-0000-0000F9B20000}"/>
    <cellStyle name="Currency [0] 2751" xfId="5460" hidden="1" xr:uid="{00000000-0005-0000-0000-0000FAB20000}"/>
    <cellStyle name="Currency [0] 2751" xfId="34848" hidden="1" xr:uid="{00000000-0005-0000-0000-0000FBB20000}"/>
    <cellStyle name="Currency [0] 2752" xfId="5976" hidden="1" xr:uid="{00000000-0005-0000-0000-0000FCB20000}"/>
    <cellStyle name="Currency [0] 2752" xfId="35364" hidden="1" xr:uid="{00000000-0005-0000-0000-0000FDB20000}"/>
    <cellStyle name="Currency [0] 2753" xfId="5985" hidden="1" xr:uid="{00000000-0005-0000-0000-0000FEB20000}"/>
    <cellStyle name="Currency [0] 2753" xfId="35373" hidden="1" xr:uid="{00000000-0005-0000-0000-0000FFB20000}"/>
    <cellStyle name="Currency [0] 2754" xfId="5996" hidden="1" xr:uid="{00000000-0005-0000-0000-000000B30000}"/>
    <cellStyle name="Currency [0] 2754" xfId="35384" hidden="1" xr:uid="{00000000-0005-0000-0000-000001B30000}"/>
    <cellStyle name="Currency [0] 2755" xfId="6002" hidden="1" xr:uid="{00000000-0005-0000-0000-000002B30000}"/>
    <cellStyle name="Currency [0] 2755" xfId="35390" hidden="1" xr:uid="{00000000-0005-0000-0000-000003B30000}"/>
    <cellStyle name="Currency [0] 2756" xfId="5974" hidden="1" xr:uid="{00000000-0005-0000-0000-000004B30000}"/>
    <cellStyle name="Currency [0] 2756" xfId="35362" hidden="1" xr:uid="{00000000-0005-0000-0000-000005B30000}"/>
    <cellStyle name="Currency [0] 2757" xfId="5992" hidden="1" xr:uid="{00000000-0005-0000-0000-000006B30000}"/>
    <cellStyle name="Currency [0] 2757" xfId="35380" hidden="1" xr:uid="{00000000-0005-0000-0000-000007B30000}"/>
    <cellStyle name="Currency [0] 2758" xfId="6014" hidden="1" xr:uid="{00000000-0005-0000-0000-000008B30000}"/>
    <cellStyle name="Currency [0] 2758" xfId="35402" hidden="1" xr:uid="{00000000-0005-0000-0000-000009B30000}"/>
    <cellStyle name="Currency [0] 2759" xfId="6016" hidden="1" xr:uid="{00000000-0005-0000-0000-00000AB30000}"/>
    <cellStyle name="Currency [0] 2759" xfId="35404" hidden="1" xr:uid="{00000000-0005-0000-0000-00000BB30000}"/>
    <cellStyle name="Currency [0] 276" xfId="2705" hidden="1" xr:uid="{00000000-0005-0000-0000-00000CB30000}"/>
    <cellStyle name="Currency [0] 276" xfId="32094" hidden="1" xr:uid="{00000000-0005-0000-0000-00000DB30000}"/>
    <cellStyle name="Currency [0] 2760" xfId="5950" hidden="1" xr:uid="{00000000-0005-0000-0000-00000EB30000}"/>
    <cellStyle name="Currency [0] 2760" xfId="35338" hidden="1" xr:uid="{00000000-0005-0000-0000-00000FB30000}"/>
    <cellStyle name="Currency [0] 2761" xfId="5464" hidden="1" xr:uid="{00000000-0005-0000-0000-000010B30000}"/>
    <cellStyle name="Currency [0] 2761" xfId="34852" hidden="1" xr:uid="{00000000-0005-0000-0000-000011B30000}"/>
    <cellStyle name="Currency [0] 2762" xfId="5988" hidden="1" xr:uid="{00000000-0005-0000-0000-000012B30000}"/>
    <cellStyle name="Currency [0] 2762" xfId="35376" hidden="1" xr:uid="{00000000-0005-0000-0000-000013B30000}"/>
    <cellStyle name="Currency [0] 2763" xfId="5480" hidden="1" xr:uid="{00000000-0005-0000-0000-000014B30000}"/>
    <cellStyle name="Currency [0] 2763" xfId="34868" hidden="1" xr:uid="{00000000-0005-0000-0000-000015B30000}"/>
    <cellStyle name="Currency [0] 2764" xfId="5977" hidden="1" xr:uid="{00000000-0005-0000-0000-000016B30000}"/>
    <cellStyle name="Currency [0] 2764" xfId="35365" hidden="1" xr:uid="{00000000-0005-0000-0000-000017B30000}"/>
    <cellStyle name="Currency [0] 2765" xfId="6021" hidden="1" xr:uid="{00000000-0005-0000-0000-000018B30000}"/>
    <cellStyle name="Currency [0] 2765" xfId="35409" hidden="1" xr:uid="{00000000-0005-0000-0000-000019B30000}"/>
    <cellStyle name="Currency [0] 2766" xfId="5989" hidden="1" xr:uid="{00000000-0005-0000-0000-00001AB30000}"/>
    <cellStyle name="Currency [0] 2766" xfId="35377" hidden="1" xr:uid="{00000000-0005-0000-0000-00001BB30000}"/>
    <cellStyle name="Currency [0] 2767" xfId="5997" hidden="1" xr:uid="{00000000-0005-0000-0000-00001CB30000}"/>
    <cellStyle name="Currency [0] 2767" xfId="35385" hidden="1" xr:uid="{00000000-0005-0000-0000-00001DB30000}"/>
    <cellStyle name="Currency [0] 2768" xfId="6033" hidden="1" xr:uid="{00000000-0005-0000-0000-00001EB30000}"/>
    <cellStyle name="Currency [0] 2768" xfId="35421" hidden="1" xr:uid="{00000000-0005-0000-0000-00001FB30000}"/>
    <cellStyle name="Currency [0] 2769" xfId="6035" hidden="1" xr:uid="{00000000-0005-0000-0000-000020B30000}"/>
    <cellStyle name="Currency [0] 2769" xfId="35423" hidden="1" xr:uid="{00000000-0005-0000-0000-000021B30000}"/>
    <cellStyle name="Currency [0] 277" xfId="2717" hidden="1" xr:uid="{00000000-0005-0000-0000-000022B30000}"/>
    <cellStyle name="Currency [0] 277" xfId="32106" hidden="1" xr:uid="{00000000-0005-0000-0000-000023B30000}"/>
    <cellStyle name="Currency [0] 2770" xfId="5991" hidden="1" xr:uid="{00000000-0005-0000-0000-000024B30000}"/>
    <cellStyle name="Currency [0] 2770" xfId="35379" hidden="1" xr:uid="{00000000-0005-0000-0000-000025B30000}"/>
    <cellStyle name="Currency [0] 2771" xfId="6004" hidden="1" xr:uid="{00000000-0005-0000-0000-000026B30000}"/>
    <cellStyle name="Currency [0] 2771" xfId="35392" hidden="1" xr:uid="{00000000-0005-0000-0000-000027B30000}"/>
    <cellStyle name="Currency [0] 2772" xfId="6009" hidden="1" xr:uid="{00000000-0005-0000-0000-000028B30000}"/>
    <cellStyle name="Currency [0] 2772" xfId="35397" hidden="1" xr:uid="{00000000-0005-0000-0000-000029B30000}"/>
    <cellStyle name="Currency [0] 2773" xfId="6003" hidden="1" xr:uid="{00000000-0005-0000-0000-00002AB30000}"/>
    <cellStyle name="Currency [0] 2773" xfId="35391" hidden="1" xr:uid="{00000000-0005-0000-0000-00002BB30000}"/>
    <cellStyle name="Currency [0] 2774" xfId="6051" hidden="1" xr:uid="{00000000-0005-0000-0000-00002CB30000}"/>
    <cellStyle name="Currency [0] 2774" xfId="35439" hidden="1" xr:uid="{00000000-0005-0000-0000-00002DB30000}"/>
    <cellStyle name="Currency [0] 2775" xfId="6059" hidden="1" xr:uid="{00000000-0005-0000-0000-00002EB30000}"/>
    <cellStyle name="Currency [0] 2775" xfId="35447" hidden="1" xr:uid="{00000000-0005-0000-0000-00002FB30000}"/>
    <cellStyle name="Currency [0] 2776" xfId="5987" hidden="1" xr:uid="{00000000-0005-0000-0000-000030B30000}"/>
    <cellStyle name="Currency [0] 2776" xfId="35375" hidden="1" xr:uid="{00000000-0005-0000-0000-000031B30000}"/>
    <cellStyle name="Currency [0] 2777" xfId="6045" hidden="1" xr:uid="{00000000-0005-0000-0000-000032B30000}"/>
    <cellStyle name="Currency [0] 2777" xfId="35433" hidden="1" xr:uid="{00000000-0005-0000-0000-000033B30000}"/>
    <cellStyle name="Currency [0] 2778" xfId="6068" hidden="1" xr:uid="{00000000-0005-0000-0000-000034B30000}"/>
    <cellStyle name="Currency [0] 2778" xfId="35456" hidden="1" xr:uid="{00000000-0005-0000-0000-000035B30000}"/>
    <cellStyle name="Currency [0] 2779" xfId="6070" hidden="1" xr:uid="{00000000-0005-0000-0000-000036B30000}"/>
    <cellStyle name="Currency [0] 2779" xfId="35458" hidden="1" xr:uid="{00000000-0005-0000-0000-000037B30000}"/>
    <cellStyle name="Currency [0] 278" xfId="2718" hidden="1" xr:uid="{00000000-0005-0000-0000-000038B30000}"/>
    <cellStyle name="Currency [0] 278" xfId="32107" hidden="1" xr:uid="{00000000-0005-0000-0000-000039B30000}"/>
    <cellStyle name="Currency [0] 2780" xfId="5970" hidden="1" xr:uid="{00000000-0005-0000-0000-00003AB30000}"/>
    <cellStyle name="Currency [0] 2780" xfId="35358" hidden="1" xr:uid="{00000000-0005-0000-0000-00003BB30000}"/>
    <cellStyle name="Currency [0] 2781" xfId="5980" hidden="1" xr:uid="{00000000-0005-0000-0000-00003CB30000}"/>
    <cellStyle name="Currency [0] 2781" xfId="35368" hidden="1" xr:uid="{00000000-0005-0000-0000-00003DB30000}"/>
    <cellStyle name="Currency [0] 2782" xfId="6042" hidden="1" xr:uid="{00000000-0005-0000-0000-00003EB30000}"/>
    <cellStyle name="Currency [0] 2782" xfId="35430" hidden="1" xr:uid="{00000000-0005-0000-0000-00003FB30000}"/>
    <cellStyle name="Currency [0] 2783" xfId="6007" hidden="1" xr:uid="{00000000-0005-0000-0000-000040B30000}"/>
    <cellStyle name="Currency [0] 2783" xfId="35395" hidden="1" xr:uid="{00000000-0005-0000-0000-000041B30000}"/>
    <cellStyle name="Currency [0] 2784" xfId="5957" hidden="1" xr:uid="{00000000-0005-0000-0000-000042B30000}"/>
    <cellStyle name="Currency [0] 2784" xfId="35345" hidden="1" xr:uid="{00000000-0005-0000-0000-000043B30000}"/>
    <cellStyle name="Currency [0] 2785" xfId="6078" hidden="1" xr:uid="{00000000-0005-0000-0000-000044B30000}"/>
    <cellStyle name="Currency [0] 2785" xfId="35466" hidden="1" xr:uid="{00000000-0005-0000-0000-000045B30000}"/>
    <cellStyle name="Currency [0] 2786" xfId="6043" hidden="1" xr:uid="{00000000-0005-0000-0000-000046B30000}"/>
    <cellStyle name="Currency [0] 2786" xfId="35431" hidden="1" xr:uid="{00000000-0005-0000-0000-000047B30000}"/>
    <cellStyle name="Currency [0] 2787" xfId="6054" hidden="1" xr:uid="{00000000-0005-0000-0000-000048B30000}"/>
    <cellStyle name="Currency [0] 2787" xfId="35442" hidden="1" xr:uid="{00000000-0005-0000-0000-000049B30000}"/>
    <cellStyle name="Currency [0] 2788" xfId="6086" hidden="1" xr:uid="{00000000-0005-0000-0000-00004AB30000}"/>
    <cellStyle name="Currency [0] 2788" xfId="35474" hidden="1" xr:uid="{00000000-0005-0000-0000-00004BB30000}"/>
    <cellStyle name="Currency [0] 2789" xfId="6088" hidden="1" xr:uid="{00000000-0005-0000-0000-00004CB30000}"/>
    <cellStyle name="Currency [0] 2789" xfId="35476" hidden="1" xr:uid="{00000000-0005-0000-0000-00004DB30000}"/>
    <cellStyle name="Currency [0] 279" xfId="2666" hidden="1" xr:uid="{00000000-0005-0000-0000-00004EB30000}"/>
    <cellStyle name="Currency [0] 279" xfId="32055" hidden="1" xr:uid="{00000000-0005-0000-0000-00004FB30000}"/>
    <cellStyle name="Currency [0] 2790" xfId="6040" hidden="1" xr:uid="{00000000-0005-0000-0000-000050B30000}"/>
    <cellStyle name="Currency [0] 2790" xfId="35428" hidden="1" xr:uid="{00000000-0005-0000-0000-000051B30000}"/>
    <cellStyle name="Currency [0] 2791" xfId="6039" hidden="1" xr:uid="{00000000-0005-0000-0000-000052B30000}"/>
    <cellStyle name="Currency [0] 2791" xfId="35427" hidden="1" xr:uid="{00000000-0005-0000-0000-000053B30000}"/>
    <cellStyle name="Currency [0] 2792" xfId="6029" hidden="1" xr:uid="{00000000-0005-0000-0000-000054B30000}"/>
    <cellStyle name="Currency [0] 2792" xfId="35417" hidden="1" xr:uid="{00000000-0005-0000-0000-000055B30000}"/>
    <cellStyle name="Currency [0] 2793" xfId="6025" hidden="1" xr:uid="{00000000-0005-0000-0000-000056B30000}"/>
    <cellStyle name="Currency [0] 2793" xfId="35413" hidden="1" xr:uid="{00000000-0005-0000-0000-000057B30000}"/>
    <cellStyle name="Currency [0] 2794" xfId="6027" hidden="1" xr:uid="{00000000-0005-0000-0000-000058B30000}"/>
    <cellStyle name="Currency [0] 2794" xfId="35415" hidden="1" xr:uid="{00000000-0005-0000-0000-000059B30000}"/>
    <cellStyle name="Currency [0] 2795" xfId="6095" hidden="1" xr:uid="{00000000-0005-0000-0000-00005AB30000}"/>
    <cellStyle name="Currency [0] 2795" xfId="35483" hidden="1" xr:uid="{00000000-0005-0000-0000-00005BB30000}"/>
    <cellStyle name="Currency [0] 2796" xfId="5466" hidden="1" xr:uid="{00000000-0005-0000-0000-00005CB30000}"/>
    <cellStyle name="Currency [0] 2796" xfId="34854" hidden="1" xr:uid="{00000000-0005-0000-0000-00005DB30000}"/>
    <cellStyle name="Currency [0] 2797" xfId="6073" hidden="1" xr:uid="{00000000-0005-0000-0000-00005EB30000}"/>
    <cellStyle name="Currency [0] 2797" xfId="35461" hidden="1" xr:uid="{00000000-0005-0000-0000-00005FB30000}"/>
    <cellStyle name="Currency [0] 2798" xfId="6101" hidden="1" xr:uid="{00000000-0005-0000-0000-000060B30000}"/>
    <cellStyle name="Currency [0] 2798" xfId="35489" hidden="1" xr:uid="{00000000-0005-0000-0000-000061B30000}"/>
    <cellStyle name="Currency [0] 2799" xfId="6103" hidden="1" xr:uid="{00000000-0005-0000-0000-000062B30000}"/>
    <cellStyle name="Currency [0] 2799" xfId="35491" hidden="1" xr:uid="{00000000-0005-0000-0000-000063B30000}"/>
    <cellStyle name="Currency [0] 28" xfId="65" hidden="1" xr:uid="{00000000-0005-0000-0000-000067B30000}"/>
    <cellStyle name="Currency [0] 28" xfId="1518" hidden="1" xr:uid="{00000000-0005-0000-0000-000074B30000}"/>
    <cellStyle name="Currency [0] 28" xfId="61562" hidden="1" xr:uid="{00000000-0005-0000-0000-000086B30000}"/>
    <cellStyle name="Currency [0] 28" xfId="162" hidden="1" xr:uid="{00000000-0005-0000-0000-000064B30000}"/>
    <cellStyle name="Currency [0] 28" xfId="61313" hidden="1" xr:uid="{00000000-0005-0000-0000-000083B30000}"/>
    <cellStyle name="Currency [0] 28" xfId="903" hidden="1" xr:uid="{00000000-0005-0000-0000-00006EB30000}"/>
    <cellStyle name="Currency [0] 28" xfId="1013" hidden="1" xr:uid="{00000000-0005-0000-0000-00006DB30000}"/>
    <cellStyle name="Currency [0] 28" xfId="62054" hidden="1" xr:uid="{00000000-0005-0000-0000-00008CB30000}"/>
    <cellStyle name="Currency [0] 28" xfId="2341" hidden="1" xr:uid="{00000000-0005-0000-0000-00007DB30000}"/>
    <cellStyle name="Currency [0] 28" xfId="565" hidden="1" xr:uid="{00000000-0005-0000-0000-00006AB30000}"/>
    <cellStyle name="Currency [0] 28" xfId="675" hidden="1" xr:uid="{00000000-0005-0000-0000-000069B30000}"/>
    <cellStyle name="Currency [0] 28" xfId="1749" hidden="1" xr:uid="{00000000-0005-0000-0000-00007BB30000}"/>
    <cellStyle name="Currency [0] 28" xfId="2177" hidden="1" xr:uid="{00000000-0005-0000-0000-00007CB30000}"/>
    <cellStyle name="Currency [0] 28" xfId="62537" hidden="1" xr:uid="{00000000-0005-0000-0000-000092B30000}"/>
    <cellStyle name="Currency [0] 28" xfId="2232" hidden="1" xr:uid="{00000000-0005-0000-0000-00007EB30000}"/>
    <cellStyle name="Currency [0] 28" xfId="2072" hidden="1" xr:uid="{00000000-0005-0000-0000-00007FB30000}"/>
    <cellStyle name="Currency [0] 28" xfId="327" hidden="1" xr:uid="{00000000-0005-0000-0000-000065B30000}"/>
    <cellStyle name="Currency [0] 28" xfId="31814" hidden="1" xr:uid="{00000000-0005-0000-0000-000081B30000}"/>
    <cellStyle name="Currency [0] 28" xfId="61231" hidden="1" xr:uid="{00000000-0005-0000-0000-000082B30000}"/>
    <cellStyle name="Currency [0] 28" xfId="62949" hidden="1" xr:uid="{00000000-0005-0000-0000-000097B30000}"/>
    <cellStyle name="Currency [0] 28" xfId="61397" hidden="1" xr:uid="{00000000-0005-0000-0000-000084B30000}"/>
    <cellStyle name="Currency [0] 28" xfId="61479" hidden="1" xr:uid="{00000000-0005-0000-0000-000085B30000}"/>
    <cellStyle name="Currency [0] 28" xfId="62785" hidden="1" xr:uid="{00000000-0005-0000-0000-000095B30000}"/>
    <cellStyle name="Currency [0] 28" xfId="61644" hidden="1" xr:uid="{00000000-0005-0000-0000-000087B30000}"/>
    <cellStyle name="Currency [0] 28" xfId="61724" hidden="1" xr:uid="{00000000-0005-0000-0000-000088B30000}"/>
    <cellStyle name="Currency [0] 28" xfId="848" hidden="1" xr:uid="{00000000-0005-0000-0000-00006CB30000}"/>
    <cellStyle name="Currency [0] 28" xfId="61888" hidden="1" xr:uid="{00000000-0005-0000-0000-00008AB30000}"/>
    <cellStyle name="Currency [0] 28" xfId="61970" hidden="1" xr:uid="{00000000-0005-0000-0000-00008BB30000}"/>
    <cellStyle name="Currency [0] 28" xfId="62462" hidden="1" xr:uid="{00000000-0005-0000-0000-000091B30000}"/>
    <cellStyle name="Currency [0] 28" xfId="62136" hidden="1" xr:uid="{00000000-0005-0000-0000-00008DB30000}"/>
    <cellStyle name="Currency [0] 28" xfId="62218" hidden="1" xr:uid="{00000000-0005-0000-0000-00008EB30000}"/>
    <cellStyle name="Currency [0] 28" xfId="510" hidden="1" xr:uid="{00000000-0005-0000-0000-000068B30000}"/>
    <cellStyle name="Currency [0] 28" xfId="751" hidden="1" xr:uid="{00000000-0005-0000-0000-00006FB30000}"/>
    <cellStyle name="Currency [0] 28" xfId="1190" hidden="1" xr:uid="{00000000-0005-0000-0000-000070B30000}"/>
    <cellStyle name="Currency [0] 28" xfId="217" hidden="1" xr:uid="{00000000-0005-0000-0000-000066B30000}"/>
    <cellStyle name="Currency [0] 28" xfId="1245" hidden="1" xr:uid="{00000000-0005-0000-0000-000072B30000}"/>
    <cellStyle name="Currency [0] 28" xfId="1093" hidden="1" xr:uid="{00000000-0005-0000-0000-000073B30000}"/>
    <cellStyle name="Currency [0] 28" xfId="63029" hidden="1" xr:uid="{00000000-0005-0000-0000-000098B30000}"/>
    <cellStyle name="Currency [0] 28" xfId="1683" hidden="1" xr:uid="{00000000-0005-0000-0000-000075B30000}"/>
    <cellStyle name="Currency [0] 28" xfId="1573" hidden="1" xr:uid="{00000000-0005-0000-0000-000076B30000}"/>
    <cellStyle name="Currency [0] 28" xfId="413" hidden="1" xr:uid="{00000000-0005-0000-0000-00006BB30000}"/>
    <cellStyle name="Currency [0] 28" xfId="1846" hidden="1" xr:uid="{00000000-0005-0000-0000-000078B30000}"/>
    <cellStyle name="Currency [0] 28" xfId="2011" hidden="1" xr:uid="{00000000-0005-0000-0000-000079B30000}"/>
    <cellStyle name="Currency [0] 28" xfId="62703" hidden="1" xr:uid="{00000000-0005-0000-0000-000094B30000}"/>
    <cellStyle name="Currency [0] 28" xfId="62619" hidden="1" xr:uid="{00000000-0005-0000-0000-000093B30000}"/>
    <cellStyle name="Currency [0] 28" xfId="2425" hidden="1" xr:uid="{00000000-0005-0000-0000-000080B30000}"/>
    <cellStyle name="Currency [0] 28" xfId="1355" hidden="1" xr:uid="{00000000-0005-0000-0000-000071B30000}"/>
    <cellStyle name="Currency [0] 28" xfId="62380" hidden="1" xr:uid="{00000000-0005-0000-0000-000090B30000}"/>
    <cellStyle name="Currency [0] 28" xfId="62300" hidden="1" xr:uid="{00000000-0005-0000-0000-00008FB30000}"/>
    <cellStyle name="Currency [0] 28" xfId="1901" hidden="1" xr:uid="{00000000-0005-0000-0000-00007AB30000}"/>
    <cellStyle name="Currency [0] 28" xfId="63111" hidden="1" xr:uid="{00000000-0005-0000-0000-000099B30000}"/>
    <cellStyle name="Currency [0] 28" xfId="1421" hidden="1" xr:uid="{00000000-0005-0000-0000-000077B30000}"/>
    <cellStyle name="Currency [0] 28" xfId="61806" hidden="1" xr:uid="{00000000-0005-0000-0000-000089B30000}"/>
    <cellStyle name="Currency [0] 28" xfId="62867" hidden="1" xr:uid="{00000000-0005-0000-0000-000096B30000}"/>
    <cellStyle name="Currency [0] 280" xfId="2673" hidden="1" xr:uid="{00000000-0005-0000-0000-00009AB30000}"/>
    <cellStyle name="Currency [0] 280" xfId="32062" hidden="1" xr:uid="{00000000-0005-0000-0000-00009BB30000}"/>
    <cellStyle name="Currency [0] 2800" xfId="5978" hidden="1" xr:uid="{00000000-0005-0000-0000-00009CB30000}"/>
    <cellStyle name="Currency [0] 2800" xfId="35366" hidden="1" xr:uid="{00000000-0005-0000-0000-00009DB30000}"/>
    <cellStyle name="Currency [0] 2801" xfId="6052" hidden="1" xr:uid="{00000000-0005-0000-0000-00009EB30000}"/>
    <cellStyle name="Currency [0] 2801" xfId="35440" hidden="1" xr:uid="{00000000-0005-0000-0000-00009FB30000}"/>
    <cellStyle name="Currency [0] 2802" xfId="6008" hidden="1" xr:uid="{00000000-0005-0000-0000-0000A0B30000}"/>
    <cellStyle name="Currency [0] 2802" xfId="35396" hidden="1" xr:uid="{00000000-0005-0000-0000-0000A1B30000}"/>
    <cellStyle name="Currency [0] 2803" xfId="6044" hidden="1" xr:uid="{00000000-0005-0000-0000-0000A2B30000}"/>
    <cellStyle name="Currency [0] 2803" xfId="35432" hidden="1" xr:uid="{00000000-0005-0000-0000-0000A3B30000}"/>
    <cellStyle name="Currency [0] 2804" xfId="6048" hidden="1" xr:uid="{00000000-0005-0000-0000-0000A4B30000}"/>
    <cellStyle name="Currency [0] 2804" xfId="35436" hidden="1" xr:uid="{00000000-0005-0000-0000-0000A5B30000}"/>
    <cellStyle name="Currency [0] 2805" xfId="6109" hidden="1" xr:uid="{00000000-0005-0000-0000-0000A6B30000}"/>
    <cellStyle name="Currency [0] 2805" xfId="35497" hidden="1" xr:uid="{00000000-0005-0000-0000-0000A7B30000}"/>
    <cellStyle name="Currency [0] 2806" xfId="5453" hidden="1" xr:uid="{00000000-0005-0000-0000-0000A8B30000}"/>
    <cellStyle name="Currency [0] 2806" xfId="34841" hidden="1" xr:uid="{00000000-0005-0000-0000-0000A9B30000}"/>
    <cellStyle name="Currency [0] 2807" xfId="6091" hidden="1" xr:uid="{00000000-0005-0000-0000-0000AAB30000}"/>
    <cellStyle name="Currency [0] 2807" xfId="35479" hidden="1" xr:uid="{00000000-0005-0000-0000-0000ABB30000}"/>
    <cellStyle name="Currency [0] 2808" xfId="6114" hidden="1" xr:uid="{00000000-0005-0000-0000-0000ACB30000}"/>
    <cellStyle name="Currency [0] 2808" xfId="35502" hidden="1" xr:uid="{00000000-0005-0000-0000-0000ADB30000}"/>
    <cellStyle name="Currency [0] 2809" xfId="6116" hidden="1" xr:uid="{00000000-0005-0000-0000-0000AEB30000}"/>
    <cellStyle name="Currency [0] 2809" xfId="35504" hidden="1" xr:uid="{00000000-0005-0000-0000-0000AFB30000}"/>
    <cellStyle name="Currency [0] 281" xfId="2702" hidden="1" xr:uid="{00000000-0005-0000-0000-0000B0B30000}"/>
    <cellStyle name="Currency [0] 281" xfId="32091" hidden="1" xr:uid="{00000000-0005-0000-0000-0000B1B30000}"/>
    <cellStyle name="Currency [0] 2810" xfId="5972" hidden="1" xr:uid="{00000000-0005-0000-0000-0000B2B30000}"/>
    <cellStyle name="Currency [0] 2810" xfId="35360" hidden="1" xr:uid="{00000000-0005-0000-0000-0000B3B30000}"/>
    <cellStyle name="Currency [0] 2811" xfId="6071" hidden="1" xr:uid="{00000000-0005-0000-0000-0000B4B30000}"/>
    <cellStyle name="Currency [0] 2811" xfId="35459" hidden="1" xr:uid="{00000000-0005-0000-0000-0000B5B30000}"/>
    <cellStyle name="Currency [0] 2812" xfId="6038" hidden="1" xr:uid="{00000000-0005-0000-0000-0000B6B30000}"/>
    <cellStyle name="Currency [0] 2812" xfId="35426" hidden="1" xr:uid="{00000000-0005-0000-0000-0000B7B30000}"/>
    <cellStyle name="Currency [0] 2813" xfId="6056" hidden="1" xr:uid="{00000000-0005-0000-0000-0000B8B30000}"/>
    <cellStyle name="Currency [0] 2813" xfId="35444" hidden="1" xr:uid="{00000000-0005-0000-0000-0000B9B30000}"/>
    <cellStyle name="Currency [0] 2814" xfId="6053" hidden="1" xr:uid="{00000000-0005-0000-0000-0000BAB30000}"/>
    <cellStyle name="Currency [0] 2814" xfId="35441" hidden="1" xr:uid="{00000000-0005-0000-0000-0000BBB30000}"/>
    <cellStyle name="Currency [0] 2815" xfId="6120" hidden="1" xr:uid="{00000000-0005-0000-0000-0000BCB30000}"/>
    <cellStyle name="Currency [0] 2815" xfId="35508" hidden="1" xr:uid="{00000000-0005-0000-0000-0000BDB30000}"/>
    <cellStyle name="Currency [0] 2816" xfId="6005" hidden="1" xr:uid="{00000000-0005-0000-0000-0000BEB30000}"/>
    <cellStyle name="Currency [0] 2816" xfId="35393" hidden="1" xr:uid="{00000000-0005-0000-0000-0000BFB30000}"/>
    <cellStyle name="Currency [0] 2817" xfId="6105" hidden="1" xr:uid="{00000000-0005-0000-0000-0000C0B30000}"/>
    <cellStyle name="Currency [0] 2817" xfId="35493" hidden="1" xr:uid="{00000000-0005-0000-0000-0000C1B30000}"/>
    <cellStyle name="Currency [0] 2818" xfId="6127" hidden="1" xr:uid="{00000000-0005-0000-0000-0000C2B30000}"/>
    <cellStyle name="Currency [0] 2818" xfId="35515" hidden="1" xr:uid="{00000000-0005-0000-0000-0000C3B30000}"/>
    <cellStyle name="Currency [0] 2819" xfId="6129" hidden="1" xr:uid="{00000000-0005-0000-0000-0000C4B30000}"/>
    <cellStyle name="Currency [0] 2819" xfId="35517" hidden="1" xr:uid="{00000000-0005-0000-0000-0000C5B30000}"/>
    <cellStyle name="Currency [0] 282" xfId="2687" hidden="1" xr:uid="{00000000-0005-0000-0000-0000C6B30000}"/>
    <cellStyle name="Currency [0] 282" xfId="32076" hidden="1" xr:uid="{00000000-0005-0000-0000-0000C7B30000}"/>
    <cellStyle name="Currency [0] 2820" xfId="6057" hidden="1" xr:uid="{00000000-0005-0000-0000-0000C8B30000}"/>
    <cellStyle name="Currency [0] 2820" xfId="35445" hidden="1" xr:uid="{00000000-0005-0000-0000-0000C9B30000}"/>
    <cellStyle name="Currency [0] 2821" xfId="6089" hidden="1" xr:uid="{00000000-0005-0000-0000-0000CAB30000}"/>
    <cellStyle name="Currency [0] 2821" xfId="35477" hidden="1" xr:uid="{00000000-0005-0000-0000-0000CBB30000}"/>
    <cellStyle name="Currency [0] 2822" xfId="5432" hidden="1" xr:uid="{00000000-0005-0000-0000-0000CCB30000}"/>
    <cellStyle name="Currency [0] 2822" xfId="34820" hidden="1" xr:uid="{00000000-0005-0000-0000-0000CDB30000}"/>
    <cellStyle name="Currency [0] 2823" xfId="6075" hidden="1" xr:uid="{00000000-0005-0000-0000-0000CEB30000}"/>
    <cellStyle name="Currency [0] 2823" xfId="35463" hidden="1" xr:uid="{00000000-0005-0000-0000-0000CFB30000}"/>
    <cellStyle name="Currency [0] 2824" xfId="6072" hidden="1" xr:uid="{00000000-0005-0000-0000-0000D0B30000}"/>
    <cellStyle name="Currency [0] 2824" xfId="35460" hidden="1" xr:uid="{00000000-0005-0000-0000-0000D1B30000}"/>
    <cellStyle name="Currency [0] 2825" xfId="6133" hidden="1" xr:uid="{00000000-0005-0000-0000-0000D2B30000}"/>
    <cellStyle name="Currency [0] 2825" xfId="35521" hidden="1" xr:uid="{00000000-0005-0000-0000-0000D3B30000}"/>
    <cellStyle name="Currency [0] 2826" xfId="5968" hidden="1" xr:uid="{00000000-0005-0000-0000-0000D4B30000}"/>
    <cellStyle name="Currency [0] 2826" xfId="35356" hidden="1" xr:uid="{00000000-0005-0000-0000-0000D5B30000}"/>
    <cellStyle name="Currency [0] 2827" xfId="6117" hidden="1" xr:uid="{00000000-0005-0000-0000-0000D6B30000}"/>
    <cellStyle name="Currency [0] 2827" xfId="35505" hidden="1" xr:uid="{00000000-0005-0000-0000-0000D7B30000}"/>
    <cellStyle name="Currency [0] 2828" xfId="6137" hidden="1" xr:uid="{00000000-0005-0000-0000-0000D8B30000}"/>
    <cellStyle name="Currency [0] 2828" xfId="35525" hidden="1" xr:uid="{00000000-0005-0000-0000-0000D9B30000}"/>
    <cellStyle name="Currency [0] 2829" xfId="6139" hidden="1" xr:uid="{00000000-0005-0000-0000-0000DAB30000}"/>
    <cellStyle name="Currency [0] 2829" xfId="35527" hidden="1" xr:uid="{00000000-0005-0000-0000-0000DBB30000}"/>
    <cellStyle name="Currency [0] 283" xfId="2660" hidden="1" xr:uid="{00000000-0005-0000-0000-0000DCB30000}"/>
    <cellStyle name="Currency [0] 283" xfId="32049" hidden="1" xr:uid="{00000000-0005-0000-0000-0000DDB30000}"/>
    <cellStyle name="Currency [0] 2830" xfId="6076" hidden="1" xr:uid="{00000000-0005-0000-0000-0000DEB30000}"/>
    <cellStyle name="Currency [0] 2830" xfId="35464" hidden="1" xr:uid="{00000000-0005-0000-0000-0000DFB30000}"/>
    <cellStyle name="Currency [0] 2831" xfId="6104" hidden="1" xr:uid="{00000000-0005-0000-0000-0000E0B30000}"/>
    <cellStyle name="Currency [0] 2831" xfId="35492" hidden="1" xr:uid="{00000000-0005-0000-0000-0000E1B30000}"/>
    <cellStyle name="Currency [0] 2832" xfId="6064" hidden="1" xr:uid="{00000000-0005-0000-0000-0000E2B30000}"/>
    <cellStyle name="Currency [0] 2832" xfId="35452" hidden="1" xr:uid="{00000000-0005-0000-0000-0000E3B30000}"/>
    <cellStyle name="Currency [0] 2833" xfId="6093" hidden="1" xr:uid="{00000000-0005-0000-0000-0000E4B30000}"/>
    <cellStyle name="Currency [0] 2833" xfId="35481" hidden="1" xr:uid="{00000000-0005-0000-0000-0000E5B30000}"/>
    <cellStyle name="Currency [0] 2834" xfId="6090" hidden="1" xr:uid="{00000000-0005-0000-0000-0000E6B30000}"/>
    <cellStyle name="Currency [0] 2834" xfId="35478" hidden="1" xr:uid="{00000000-0005-0000-0000-0000E7B30000}"/>
    <cellStyle name="Currency [0] 2835" xfId="6143" hidden="1" xr:uid="{00000000-0005-0000-0000-0000E8B30000}"/>
    <cellStyle name="Currency [0] 2835" xfId="35531" hidden="1" xr:uid="{00000000-0005-0000-0000-0000E9B30000}"/>
    <cellStyle name="Currency [0] 2836" xfId="5971" hidden="1" xr:uid="{00000000-0005-0000-0000-0000EAB30000}"/>
    <cellStyle name="Currency [0] 2836" xfId="35359" hidden="1" xr:uid="{00000000-0005-0000-0000-0000EBB30000}"/>
    <cellStyle name="Currency [0] 2837" xfId="6130" hidden="1" xr:uid="{00000000-0005-0000-0000-0000ECB30000}"/>
    <cellStyle name="Currency [0] 2837" xfId="35518" hidden="1" xr:uid="{00000000-0005-0000-0000-0000EDB30000}"/>
    <cellStyle name="Currency [0] 2838" xfId="6147" hidden="1" xr:uid="{00000000-0005-0000-0000-0000EEB30000}"/>
    <cellStyle name="Currency [0] 2838" xfId="35535" hidden="1" xr:uid="{00000000-0005-0000-0000-0000EFB30000}"/>
    <cellStyle name="Currency [0] 2839" xfId="6149" hidden="1" xr:uid="{00000000-0005-0000-0000-0000F0B30000}"/>
    <cellStyle name="Currency [0] 2839" xfId="35537" hidden="1" xr:uid="{00000000-0005-0000-0000-0000F1B30000}"/>
    <cellStyle name="Currency [0] 284" xfId="2724" hidden="1" xr:uid="{00000000-0005-0000-0000-0000F2B30000}"/>
    <cellStyle name="Currency [0] 284" xfId="32113" hidden="1" xr:uid="{00000000-0005-0000-0000-0000F3B30000}"/>
    <cellStyle name="Currency [0] 2840" xfId="6030" hidden="1" xr:uid="{00000000-0005-0000-0000-0000F4B30000}"/>
    <cellStyle name="Currency [0] 2840" xfId="35418" hidden="1" xr:uid="{00000000-0005-0000-0000-0000F5B30000}"/>
    <cellStyle name="Currency [0] 2841" xfId="6066" hidden="1" xr:uid="{00000000-0005-0000-0000-0000F6B30000}"/>
    <cellStyle name="Currency [0] 2841" xfId="35454" hidden="1" xr:uid="{00000000-0005-0000-0000-0000F7B30000}"/>
    <cellStyle name="Currency [0] 2842" xfId="6135" hidden="1" xr:uid="{00000000-0005-0000-0000-0000F8B30000}"/>
    <cellStyle name="Currency [0] 2842" xfId="35523" hidden="1" xr:uid="{00000000-0005-0000-0000-0000F9B30000}"/>
    <cellStyle name="Currency [0] 2843" xfId="6123" hidden="1" xr:uid="{00000000-0005-0000-0000-0000FAB30000}"/>
    <cellStyle name="Currency [0] 2843" xfId="35511" hidden="1" xr:uid="{00000000-0005-0000-0000-0000FBB30000}"/>
    <cellStyle name="Currency [0] 2844" xfId="6140" hidden="1" xr:uid="{00000000-0005-0000-0000-0000FCB30000}"/>
    <cellStyle name="Currency [0] 2844" xfId="35528" hidden="1" xr:uid="{00000000-0005-0000-0000-0000FDB30000}"/>
    <cellStyle name="Currency [0] 2845" xfId="6151" hidden="1" xr:uid="{00000000-0005-0000-0000-0000FEB30000}"/>
    <cellStyle name="Currency [0] 2845" xfId="35539" hidden="1" xr:uid="{00000000-0005-0000-0000-0000FFB30000}"/>
    <cellStyle name="Currency [0] 2846" xfId="5999" hidden="1" xr:uid="{00000000-0005-0000-0000-000000B40000}"/>
    <cellStyle name="Currency [0] 2846" xfId="35387" hidden="1" xr:uid="{00000000-0005-0000-0000-000001B40000}"/>
    <cellStyle name="Currency [0] 2847" xfId="6063" hidden="1" xr:uid="{00000000-0005-0000-0000-000002B40000}"/>
    <cellStyle name="Currency [0] 2847" xfId="35451" hidden="1" xr:uid="{00000000-0005-0000-0000-000003B40000}"/>
    <cellStyle name="Currency [0] 2848" xfId="6155" hidden="1" xr:uid="{00000000-0005-0000-0000-000004B40000}"/>
    <cellStyle name="Currency [0] 2848" xfId="35543" hidden="1" xr:uid="{00000000-0005-0000-0000-000005B40000}"/>
    <cellStyle name="Currency [0] 2849" xfId="6157" hidden="1" xr:uid="{00000000-0005-0000-0000-000006B40000}"/>
    <cellStyle name="Currency [0] 2849" xfId="35545" hidden="1" xr:uid="{00000000-0005-0000-0000-000007B40000}"/>
    <cellStyle name="Currency [0] 285" xfId="2703" hidden="1" xr:uid="{00000000-0005-0000-0000-000008B40000}"/>
    <cellStyle name="Currency [0] 285" xfId="32092" hidden="1" xr:uid="{00000000-0005-0000-0000-000009B40000}"/>
    <cellStyle name="Currency [0] 2850" xfId="6112" hidden="1" xr:uid="{00000000-0005-0000-0000-00000AB40000}"/>
    <cellStyle name="Currency [0] 2850" xfId="35500" hidden="1" xr:uid="{00000000-0005-0000-0000-00000BB40000}"/>
    <cellStyle name="Currency [0] 2851" xfId="6124" hidden="1" xr:uid="{00000000-0005-0000-0000-00000CB40000}"/>
    <cellStyle name="Currency [0] 2851" xfId="35512" hidden="1" xr:uid="{00000000-0005-0000-0000-00000DB40000}"/>
    <cellStyle name="Currency [0] 2852" xfId="6152" hidden="1" xr:uid="{00000000-0005-0000-0000-00000EB40000}"/>
    <cellStyle name="Currency [0] 2852" xfId="35540" hidden="1" xr:uid="{00000000-0005-0000-0000-00000FB40000}"/>
    <cellStyle name="Currency [0] 2853" xfId="6125" hidden="1" xr:uid="{00000000-0005-0000-0000-000010B40000}"/>
    <cellStyle name="Currency [0] 2853" xfId="35513" hidden="1" xr:uid="{00000000-0005-0000-0000-000011B40000}"/>
    <cellStyle name="Currency [0] 2854" xfId="6158" hidden="1" xr:uid="{00000000-0005-0000-0000-000012B40000}"/>
    <cellStyle name="Currency [0] 2854" xfId="35546" hidden="1" xr:uid="{00000000-0005-0000-0000-000013B40000}"/>
    <cellStyle name="Currency [0] 2855" xfId="6160" hidden="1" xr:uid="{00000000-0005-0000-0000-000014B40000}"/>
    <cellStyle name="Currency [0] 2855" xfId="35548" hidden="1" xr:uid="{00000000-0005-0000-0000-000015B40000}"/>
    <cellStyle name="Currency [0] 2856" xfId="6153" hidden="1" xr:uid="{00000000-0005-0000-0000-000016B40000}"/>
    <cellStyle name="Currency [0] 2856" xfId="35541" hidden="1" xr:uid="{00000000-0005-0000-0000-000017B40000}"/>
    <cellStyle name="Currency [0] 2857" xfId="6099" hidden="1" xr:uid="{00000000-0005-0000-0000-000018B40000}"/>
    <cellStyle name="Currency [0] 2857" xfId="35487" hidden="1" xr:uid="{00000000-0005-0000-0000-000019B40000}"/>
    <cellStyle name="Currency [0] 2858" xfId="6162" hidden="1" xr:uid="{00000000-0005-0000-0000-00001AB40000}"/>
    <cellStyle name="Currency [0] 2858" xfId="35550" hidden="1" xr:uid="{00000000-0005-0000-0000-00001BB40000}"/>
    <cellStyle name="Currency [0] 2859" xfId="6164" hidden="1" xr:uid="{00000000-0005-0000-0000-00001CB40000}"/>
    <cellStyle name="Currency [0] 2859" xfId="35552" hidden="1" xr:uid="{00000000-0005-0000-0000-00001DB40000}"/>
    <cellStyle name="Currency [0] 286" xfId="2710" hidden="1" xr:uid="{00000000-0005-0000-0000-00001EB40000}"/>
    <cellStyle name="Currency [0] 286" xfId="32099" hidden="1" xr:uid="{00000000-0005-0000-0000-00001FB40000}"/>
    <cellStyle name="Currency [0] 2860" xfId="5526" hidden="1" xr:uid="{00000000-0005-0000-0000-000020B40000}"/>
    <cellStyle name="Currency [0] 2860" xfId="34914" hidden="1" xr:uid="{00000000-0005-0000-0000-000021B40000}"/>
    <cellStyle name="Currency [0] 2861" xfId="5467" hidden="1" xr:uid="{00000000-0005-0000-0000-000022B40000}"/>
    <cellStyle name="Currency [0] 2861" xfId="34855" hidden="1" xr:uid="{00000000-0005-0000-0000-000023B40000}"/>
    <cellStyle name="Currency [0] 2862" xfId="6170" hidden="1" xr:uid="{00000000-0005-0000-0000-000024B40000}"/>
    <cellStyle name="Currency [0] 2862" xfId="35558" hidden="1" xr:uid="{00000000-0005-0000-0000-000025B40000}"/>
    <cellStyle name="Currency [0] 2863" xfId="6176" hidden="1" xr:uid="{00000000-0005-0000-0000-000026B40000}"/>
    <cellStyle name="Currency [0] 2863" xfId="35564" hidden="1" xr:uid="{00000000-0005-0000-0000-000027B40000}"/>
    <cellStyle name="Currency [0] 2864" xfId="6178" hidden="1" xr:uid="{00000000-0005-0000-0000-000028B40000}"/>
    <cellStyle name="Currency [0] 2864" xfId="35566" hidden="1" xr:uid="{00000000-0005-0000-0000-000029B40000}"/>
    <cellStyle name="Currency [0] 2865" xfId="5457" hidden="1" xr:uid="{00000000-0005-0000-0000-00002AB40000}"/>
    <cellStyle name="Currency [0] 2865" xfId="34845" hidden="1" xr:uid="{00000000-0005-0000-0000-00002BB40000}"/>
    <cellStyle name="Currency [0] 2866" xfId="6172" hidden="1" xr:uid="{00000000-0005-0000-0000-00002CB40000}"/>
    <cellStyle name="Currency [0] 2866" xfId="35560" hidden="1" xr:uid="{00000000-0005-0000-0000-00002DB40000}"/>
    <cellStyle name="Currency [0] 2867" xfId="6180" hidden="1" xr:uid="{00000000-0005-0000-0000-00002EB40000}"/>
    <cellStyle name="Currency [0] 2867" xfId="35568" hidden="1" xr:uid="{00000000-0005-0000-0000-00002FB40000}"/>
    <cellStyle name="Currency [0] 2868" xfId="6182" hidden="1" xr:uid="{00000000-0005-0000-0000-000030B40000}"/>
    <cellStyle name="Currency [0] 2868" xfId="35570" hidden="1" xr:uid="{00000000-0005-0000-0000-000031B40000}"/>
    <cellStyle name="Currency [0] 2869" xfId="6171" hidden="1" xr:uid="{00000000-0005-0000-0000-000032B40000}"/>
    <cellStyle name="Currency [0] 2869" xfId="35559" hidden="1" xr:uid="{00000000-0005-0000-0000-000033B40000}"/>
    <cellStyle name="Currency [0] 287" xfId="2725" hidden="1" xr:uid="{00000000-0005-0000-0000-000034B40000}"/>
    <cellStyle name="Currency [0] 287" xfId="32114" hidden="1" xr:uid="{00000000-0005-0000-0000-000035B40000}"/>
    <cellStyle name="Currency [0] 2870" xfId="5502" hidden="1" xr:uid="{00000000-0005-0000-0000-000036B40000}"/>
    <cellStyle name="Currency [0] 2870" xfId="34890" hidden="1" xr:uid="{00000000-0005-0000-0000-000037B40000}"/>
    <cellStyle name="Currency [0] 2871" xfId="6193" hidden="1" xr:uid="{00000000-0005-0000-0000-000038B40000}"/>
    <cellStyle name="Currency [0] 2871" xfId="35581" hidden="1" xr:uid="{00000000-0005-0000-0000-000039B40000}"/>
    <cellStyle name="Currency [0] 2872" xfId="6202" hidden="1" xr:uid="{00000000-0005-0000-0000-00003AB40000}"/>
    <cellStyle name="Currency [0] 2872" xfId="35590" hidden="1" xr:uid="{00000000-0005-0000-0000-00003BB40000}"/>
    <cellStyle name="Currency [0] 2873" xfId="6213" hidden="1" xr:uid="{00000000-0005-0000-0000-00003CB40000}"/>
    <cellStyle name="Currency [0] 2873" xfId="35601" hidden="1" xr:uid="{00000000-0005-0000-0000-00003DB40000}"/>
    <cellStyle name="Currency [0] 2874" xfId="6219" hidden="1" xr:uid="{00000000-0005-0000-0000-00003EB40000}"/>
    <cellStyle name="Currency [0] 2874" xfId="35607" hidden="1" xr:uid="{00000000-0005-0000-0000-00003FB40000}"/>
    <cellStyle name="Currency [0] 2875" xfId="6191" hidden="1" xr:uid="{00000000-0005-0000-0000-000040B40000}"/>
    <cellStyle name="Currency [0] 2875" xfId="35579" hidden="1" xr:uid="{00000000-0005-0000-0000-000041B40000}"/>
    <cellStyle name="Currency [0] 2876" xfId="6209" hidden="1" xr:uid="{00000000-0005-0000-0000-000042B40000}"/>
    <cellStyle name="Currency [0] 2876" xfId="35597" hidden="1" xr:uid="{00000000-0005-0000-0000-000043B40000}"/>
    <cellStyle name="Currency [0] 2877" xfId="6231" hidden="1" xr:uid="{00000000-0005-0000-0000-000044B40000}"/>
    <cellStyle name="Currency [0] 2877" xfId="35619" hidden="1" xr:uid="{00000000-0005-0000-0000-000045B40000}"/>
    <cellStyle name="Currency [0] 2878" xfId="6233" hidden="1" xr:uid="{00000000-0005-0000-0000-000046B40000}"/>
    <cellStyle name="Currency [0] 2878" xfId="35621" hidden="1" xr:uid="{00000000-0005-0000-0000-000047B40000}"/>
    <cellStyle name="Currency [0] 2879" xfId="6167" hidden="1" xr:uid="{00000000-0005-0000-0000-000048B40000}"/>
    <cellStyle name="Currency [0] 2879" xfId="35555" hidden="1" xr:uid="{00000000-0005-0000-0000-000049B40000}"/>
    <cellStyle name="Currency [0] 288" xfId="2726" hidden="1" xr:uid="{00000000-0005-0000-0000-00004AB40000}"/>
    <cellStyle name="Currency [0] 288" xfId="32115" hidden="1" xr:uid="{00000000-0005-0000-0000-00004BB40000}"/>
    <cellStyle name="Currency [0] 2880" xfId="5456" hidden="1" xr:uid="{00000000-0005-0000-0000-00004CB40000}"/>
    <cellStyle name="Currency [0] 2880" xfId="34844" hidden="1" xr:uid="{00000000-0005-0000-0000-00004DB40000}"/>
    <cellStyle name="Currency [0] 2881" xfId="6205" hidden="1" xr:uid="{00000000-0005-0000-0000-00004EB40000}"/>
    <cellStyle name="Currency [0] 2881" xfId="35593" hidden="1" xr:uid="{00000000-0005-0000-0000-00004FB40000}"/>
    <cellStyle name="Currency [0] 2882" xfId="5435" hidden="1" xr:uid="{00000000-0005-0000-0000-000050B40000}"/>
    <cellStyle name="Currency [0] 2882" xfId="34823" hidden="1" xr:uid="{00000000-0005-0000-0000-000051B40000}"/>
    <cellStyle name="Currency [0] 2883" xfId="6194" hidden="1" xr:uid="{00000000-0005-0000-0000-000052B40000}"/>
    <cellStyle name="Currency [0] 2883" xfId="35582" hidden="1" xr:uid="{00000000-0005-0000-0000-000053B40000}"/>
    <cellStyle name="Currency [0] 2884" xfId="6238" hidden="1" xr:uid="{00000000-0005-0000-0000-000054B40000}"/>
    <cellStyle name="Currency [0] 2884" xfId="35626" hidden="1" xr:uid="{00000000-0005-0000-0000-000055B40000}"/>
    <cellStyle name="Currency [0] 2885" xfId="6206" hidden="1" xr:uid="{00000000-0005-0000-0000-000056B40000}"/>
    <cellStyle name="Currency [0] 2885" xfId="35594" hidden="1" xr:uid="{00000000-0005-0000-0000-000057B40000}"/>
    <cellStyle name="Currency [0] 2886" xfId="6214" hidden="1" xr:uid="{00000000-0005-0000-0000-000058B40000}"/>
    <cellStyle name="Currency [0] 2886" xfId="35602" hidden="1" xr:uid="{00000000-0005-0000-0000-000059B40000}"/>
    <cellStyle name="Currency [0] 2887" xfId="6250" hidden="1" xr:uid="{00000000-0005-0000-0000-00005AB40000}"/>
    <cellStyle name="Currency [0] 2887" xfId="35638" hidden="1" xr:uid="{00000000-0005-0000-0000-00005BB40000}"/>
    <cellStyle name="Currency [0] 2888" xfId="6252" hidden="1" xr:uid="{00000000-0005-0000-0000-00005CB40000}"/>
    <cellStyle name="Currency [0] 2888" xfId="35640" hidden="1" xr:uid="{00000000-0005-0000-0000-00005DB40000}"/>
    <cellStyle name="Currency [0] 2889" xfId="6208" hidden="1" xr:uid="{00000000-0005-0000-0000-00005EB40000}"/>
    <cellStyle name="Currency [0] 2889" xfId="35596" hidden="1" xr:uid="{00000000-0005-0000-0000-00005FB40000}"/>
    <cellStyle name="Currency [0] 289" xfId="2701" hidden="1" xr:uid="{00000000-0005-0000-0000-000060B40000}"/>
    <cellStyle name="Currency [0] 289" xfId="32090" hidden="1" xr:uid="{00000000-0005-0000-0000-000061B40000}"/>
    <cellStyle name="Currency [0] 2890" xfId="6221" hidden="1" xr:uid="{00000000-0005-0000-0000-000062B40000}"/>
    <cellStyle name="Currency [0] 2890" xfId="35609" hidden="1" xr:uid="{00000000-0005-0000-0000-000063B40000}"/>
    <cellStyle name="Currency [0] 2891" xfId="6226" hidden="1" xr:uid="{00000000-0005-0000-0000-000064B40000}"/>
    <cellStyle name="Currency [0] 2891" xfId="35614" hidden="1" xr:uid="{00000000-0005-0000-0000-000065B40000}"/>
    <cellStyle name="Currency [0] 2892" xfId="6220" hidden="1" xr:uid="{00000000-0005-0000-0000-000066B40000}"/>
    <cellStyle name="Currency [0] 2892" xfId="35608" hidden="1" xr:uid="{00000000-0005-0000-0000-000067B40000}"/>
    <cellStyle name="Currency [0] 2893" xfId="6268" hidden="1" xr:uid="{00000000-0005-0000-0000-000068B40000}"/>
    <cellStyle name="Currency [0] 2893" xfId="35656" hidden="1" xr:uid="{00000000-0005-0000-0000-000069B40000}"/>
    <cellStyle name="Currency [0] 2894" xfId="6276" hidden="1" xr:uid="{00000000-0005-0000-0000-00006AB40000}"/>
    <cellStyle name="Currency [0] 2894" xfId="35664" hidden="1" xr:uid="{00000000-0005-0000-0000-00006BB40000}"/>
    <cellStyle name="Currency [0] 2895" xfId="6204" hidden="1" xr:uid="{00000000-0005-0000-0000-00006CB40000}"/>
    <cellStyle name="Currency [0] 2895" xfId="35592" hidden="1" xr:uid="{00000000-0005-0000-0000-00006DB40000}"/>
    <cellStyle name="Currency [0] 2896" xfId="6262" hidden="1" xr:uid="{00000000-0005-0000-0000-00006EB40000}"/>
    <cellStyle name="Currency [0] 2896" xfId="35650" hidden="1" xr:uid="{00000000-0005-0000-0000-00006FB40000}"/>
    <cellStyle name="Currency [0] 2897" xfId="6285" hidden="1" xr:uid="{00000000-0005-0000-0000-000070B40000}"/>
    <cellStyle name="Currency [0] 2897" xfId="35673" hidden="1" xr:uid="{00000000-0005-0000-0000-000071B40000}"/>
    <cellStyle name="Currency [0] 2898" xfId="6287" hidden="1" xr:uid="{00000000-0005-0000-0000-000072B40000}"/>
    <cellStyle name="Currency [0] 2898" xfId="35675" hidden="1" xr:uid="{00000000-0005-0000-0000-000073B40000}"/>
    <cellStyle name="Currency [0] 2899" xfId="6187" hidden="1" xr:uid="{00000000-0005-0000-0000-000074B40000}"/>
    <cellStyle name="Currency [0] 2899" xfId="35575" hidden="1" xr:uid="{00000000-0005-0000-0000-000075B40000}"/>
    <cellStyle name="Currency [0] 29" xfId="329" hidden="1" xr:uid="{00000000-0005-0000-0000-000077B40000}"/>
    <cellStyle name="Currency [0] 29" xfId="164" hidden="1" xr:uid="{00000000-0005-0000-0000-000076B40000}"/>
    <cellStyle name="Currency [0] 29" xfId="61808" hidden="1" xr:uid="{00000000-0005-0000-0000-00009BB40000}"/>
    <cellStyle name="Currency [0] 29" xfId="61890" hidden="1" xr:uid="{00000000-0005-0000-0000-00009CB40000}"/>
    <cellStyle name="Currency [0] 29" xfId="743" hidden="1" xr:uid="{00000000-0005-0000-0000-000081B40000}"/>
    <cellStyle name="Currency [0] 29" xfId="1192" hidden="1" xr:uid="{00000000-0005-0000-0000-000082B40000}"/>
    <cellStyle name="Currency [0] 29" xfId="1413" hidden="1" xr:uid="{00000000-0005-0000-0000-000089B40000}"/>
    <cellStyle name="Currency [0] 29" xfId="850" hidden="1" xr:uid="{00000000-0005-0000-0000-00007EB40000}"/>
    <cellStyle name="Currency [0] 29" xfId="405" hidden="1" xr:uid="{00000000-0005-0000-0000-00007DB40000}"/>
    <cellStyle name="Currency [0] 29" xfId="31830" hidden="1" xr:uid="{00000000-0005-0000-0000-000093B40000}"/>
    <cellStyle name="Currency [0] 29" xfId="61233" hidden="1" xr:uid="{00000000-0005-0000-0000-000094B40000}"/>
    <cellStyle name="Currency [0] 29" xfId="61315" hidden="1" xr:uid="{00000000-0005-0000-0000-000095B40000}"/>
    <cellStyle name="Currency [0] 29" xfId="61726" hidden="1" xr:uid="{00000000-0005-0000-0000-00009AB40000}"/>
    <cellStyle name="Currency [0] 29" xfId="1015" hidden="1" xr:uid="{00000000-0005-0000-0000-00007FB40000}"/>
    <cellStyle name="Currency [0] 29" xfId="61564" hidden="1" xr:uid="{00000000-0005-0000-0000-000098B40000}"/>
    <cellStyle name="Currency [0] 29" xfId="62869" hidden="1" xr:uid="{00000000-0005-0000-0000-0000A8B40000}"/>
    <cellStyle name="Currency [0] 29" xfId="62951" hidden="1" xr:uid="{00000000-0005-0000-0000-0000A9B40000}"/>
    <cellStyle name="Currency [0] 29" xfId="62138" hidden="1" xr:uid="{00000000-0005-0000-0000-00009FB40000}"/>
    <cellStyle name="Currency [0] 29" xfId="1243" hidden="1" xr:uid="{00000000-0005-0000-0000-000084B40000}"/>
    <cellStyle name="Currency [0] 29" xfId="61972" hidden="1" xr:uid="{00000000-0005-0000-0000-00009DB40000}"/>
    <cellStyle name="Currency [0] 29" xfId="901" hidden="1" xr:uid="{00000000-0005-0000-0000-000080B40000}"/>
    <cellStyle name="Currency [0] 29" xfId="215" hidden="1" xr:uid="{00000000-0005-0000-0000-000078B40000}"/>
    <cellStyle name="Currency [0] 29" xfId="62220" hidden="1" xr:uid="{00000000-0005-0000-0000-0000A0B40000}"/>
    <cellStyle name="Currency [0] 29" xfId="62302" hidden="1" xr:uid="{00000000-0005-0000-0000-0000A1B40000}"/>
    <cellStyle name="Currency [0] 29" xfId="62382" hidden="1" xr:uid="{00000000-0005-0000-0000-0000A2B40000}"/>
    <cellStyle name="Currency [0] 29" xfId="1085" hidden="1" xr:uid="{00000000-0005-0000-0000-000085B40000}"/>
    <cellStyle name="Currency [0] 29" xfId="1899" hidden="1" xr:uid="{00000000-0005-0000-0000-00008CB40000}"/>
    <cellStyle name="Currency [0] 29" xfId="1357" hidden="1" xr:uid="{00000000-0005-0000-0000-000083B40000}"/>
    <cellStyle name="Currency [0] 29" xfId="57" hidden="1" xr:uid="{00000000-0005-0000-0000-000079B40000}"/>
    <cellStyle name="Currency [0] 29" xfId="512" hidden="1" xr:uid="{00000000-0005-0000-0000-00007AB40000}"/>
    <cellStyle name="Currency [0] 29" xfId="1848" hidden="1" xr:uid="{00000000-0005-0000-0000-00008AB40000}"/>
    <cellStyle name="Currency [0] 29" xfId="2369" hidden="1" xr:uid="{00000000-0005-0000-0000-000091B40000}"/>
    <cellStyle name="Currency [0] 29" xfId="1571" hidden="1" xr:uid="{00000000-0005-0000-0000-000088B40000}"/>
    <cellStyle name="Currency [0] 29" xfId="1741" hidden="1" xr:uid="{00000000-0005-0000-0000-00008DB40000}"/>
    <cellStyle name="Currency [0] 29" xfId="62621" hidden="1" xr:uid="{00000000-0005-0000-0000-0000A5B40000}"/>
    <cellStyle name="Currency [0] 29" xfId="2013" hidden="1" xr:uid="{00000000-0005-0000-0000-00008BB40000}"/>
    <cellStyle name="Currency [0] 29" xfId="677" hidden="1" xr:uid="{00000000-0005-0000-0000-00007BB40000}"/>
    <cellStyle name="Currency [0] 29" xfId="563" hidden="1" xr:uid="{00000000-0005-0000-0000-00007CB40000}"/>
    <cellStyle name="Currency [0] 29" xfId="2441" hidden="1" xr:uid="{00000000-0005-0000-0000-000092B40000}"/>
    <cellStyle name="Currency [0] 29" xfId="61646" hidden="1" xr:uid="{00000000-0005-0000-0000-000099B40000}"/>
    <cellStyle name="Currency [0] 29" xfId="2230" hidden="1" xr:uid="{00000000-0005-0000-0000-000090B40000}"/>
    <cellStyle name="Currency [0] 29" xfId="62705" hidden="1" xr:uid="{00000000-0005-0000-0000-0000A6B40000}"/>
    <cellStyle name="Currency [0] 29" xfId="62787" hidden="1" xr:uid="{00000000-0005-0000-0000-0000A7B40000}"/>
    <cellStyle name="Currency [0] 29" xfId="61481" hidden="1" xr:uid="{00000000-0005-0000-0000-000097B40000}"/>
    <cellStyle name="Currency [0] 29" xfId="62056" hidden="1" xr:uid="{00000000-0005-0000-0000-00009EB40000}"/>
    <cellStyle name="Currency [0] 29" xfId="62539" hidden="1" xr:uid="{00000000-0005-0000-0000-0000A4B40000}"/>
    <cellStyle name="Currency [0] 29" xfId="62464" hidden="1" xr:uid="{00000000-0005-0000-0000-0000A3B40000}"/>
    <cellStyle name="Currency [0] 29" xfId="1520" hidden="1" xr:uid="{00000000-0005-0000-0000-000086B40000}"/>
    <cellStyle name="Currency [0] 29" xfId="1685" hidden="1" xr:uid="{00000000-0005-0000-0000-000087B40000}"/>
    <cellStyle name="Currency [0] 29" xfId="2179" hidden="1" xr:uid="{00000000-0005-0000-0000-00008EB40000}"/>
    <cellStyle name="Currency [0] 29" xfId="2343" hidden="1" xr:uid="{00000000-0005-0000-0000-00008FB40000}"/>
    <cellStyle name="Currency [0] 29" xfId="61399" hidden="1" xr:uid="{00000000-0005-0000-0000-000096B40000}"/>
    <cellStyle name="Currency [0] 29" xfId="63113" hidden="1" xr:uid="{00000000-0005-0000-0000-0000ABB40000}"/>
    <cellStyle name="Currency [0] 29" xfId="63031" hidden="1" xr:uid="{00000000-0005-0000-0000-0000AAB40000}"/>
    <cellStyle name="Currency [0] 290" xfId="2700" hidden="1" xr:uid="{00000000-0005-0000-0000-0000ACB40000}"/>
    <cellStyle name="Currency [0] 290" xfId="32089" hidden="1" xr:uid="{00000000-0005-0000-0000-0000ADB40000}"/>
    <cellStyle name="Currency [0] 2900" xfId="6197" hidden="1" xr:uid="{00000000-0005-0000-0000-0000AEB40000}"/>
    <cellStyle name="Currency [0] 2900" xfId="35585" hidden="1" xr:uid="{00000000-0005-0000-0000-0000AFB40000}"/>
    <cellStyle name="Currency [0] 2901" xfId="6259" hidden="1" xr:uid="{00000000-0005-0000-0000-0000B0B40000}"/>
    <cellStyle name="Currency [0] 2901" xfId="35647" hidden="1" xr:uid="{00000000-0005-0000-0000-0000B1B40000}"/>
    <cellStyle name="Currency [0] 2902" xfId="6224" hidden="1" xr:uid="{00000000-0005-0000-0000-0000B2B40000}"/>
    <cellStyle name="Currency [0] 2902" xfId="35612" hidden="1" xr:uid="{00000000-0005-0000-0000-0000B3B40000}"/>
    <cellStyle name="Currency [0] 2903" xfId="6174" hidden="1" xr:uid="{00000000-0005-0000-0000-0000B4B40000}"/>
    <cellStyle name="Currency [0] 2903" xfId="35562" hidden="1" xr:uid="{00000000-0005-0000-0000-0000B5B40000}"/>
    <cellStyle name="Currency [0] 2904" xfId="6295" hidden="1" xr:uid="{00000000-0005-0000-0000-0000B6B40000}"/>
    <cellStyle name="Currency [0] 2904" xfId="35683" hidden="1" xr:uid="{00000000-0005-0000-0000-0000B7B40000}"/>
    <cellStyle name="Currency [0] 2905" xfId="6260" hidden="1" xr:uid="{00000000-0005-0000-0000-0000B8B40000}"/>
    <cellStyle name="Currency [0] 2905" xfId="35648" hidden="1" xr:uid="{00000000-0005-0000-0000-0000B9B40000}"/>
    <cellStyle name="Currency [0] 2906" xfId="6271" hidden="1" xr:uid="{00000000-0005-0000-0000-0000BAB40000}"/>
    <cellStyle name="Currency [0] 2906" xfId="35659" hidden="1" xr:uid="{00000000-0005-0000-0000-0000BBB40000}"/>
    <cellStyle name="Currency [0] 2907" xfId="6303" hidden="1" xr:uid="{00000000-0005-0000-0000-0000BCB40000}"/>
    <cellStyle name="Currency [0] 2907" xfId="35691" hidden="1" xr:uid="{00000000-0005-0000-0000-0000BDB40000}"/>
    <cellStyle name="Currency [0] 2908" xfId="6305" hidden="1" xr:uid="{00000000-0005-0000-0000-0000BEB40000}"/>
    <cellStyle name="Currency [0] 2908" xfId="35693" hidden="1" xr:uid="{00000000-0005-0000-0000-0000BFB40000}"/>
    <cellStyle name="Currency [0] 2909" xfId="6257" hidden="1" xr:uid="{00000000-0005-0000-0000-0000C0B40000}"/>
    <cellStyle name="Currency [0] 2909" xfId="35645" hidden="1" xr:uid="{00000000-0005-0000-0000-0000C1B40000}"/>
    <cellStyle name="Currency [0] 291" xfId="2695" hidden="1" xr:uid="{00000000-0005-0000-0000-0000C2B40000}"/>
    <cellStyle name="Currency [0] 291" xfId="32084" hidden="1" xr:uid="{00000000-0005-0000-0000-0000C3B40000}"/>
    <cellStyle name="Currency [0] 2910" xfId="6256" hidden="1" xr:uid="{00000000-0005-0000-0000-0000C4B40000}"/>
    <cellStyle name="Currency [0] 2910" xfId="35644" hidden="1" xr:uid="{00000000-0005-0000-0000-0000C5B40000}"/>
    <cellStyle name="Currency [0] 2911" xfId="6246" hidden="1" xr:uid="{00000000-0005-0000-0000-0000C6B40000}"/>
    <cellStyle name="Currency [0] 2911" xfId="35634" hidden="1" xr:uid="{00000000-0005-0000-0000-0000C7B40000}"/>
    <cellStyle name="Currency [0] 2912" xfId="6242" hidden="1" xr:uid="{00000000-0005-0000-0000-0000C8B40000}"/>
    <cellStyle name="Currency [0] 2912" xfId="35630" hidden="1" xr:uid="{00000000-0005-0000-0000-0000C9B40000}"/>
    <cellStyle name="Currency [0] 2913" xfId="6244" hidden="1" xr:uid="{00000000-0005-0000-0000-0000CAB40000}"/>
    <cellStyle name="Currency [0] 2913" xfId="35632" hidden="1" xr:uid="{00000000-0005-0000-0000-0000CBB40000}"/>
    <cellStyle name="Currency [0] 2914" xfId="6312" hidden="1" xr:uid="{00000000-0005-0000-0000-0000CCB40000}"/>
    <cellStyle name="Currency [0] 2914" xfId="35700" hidden="1" xr:uid="{00000000-0005-0000-0000-0000CDB40000}"/>
    <cellStyle name="Currency [0] 2915" xfId="5471" hidden="1" xr:uid="{00000000-0005-0000-0000-0000CEB40000}"/>
    <cellStyle name="Currency [0] 2915" xfId="34859" hidden="1" xr:uid="{00000000-0005-0000-0000-0000CFB40000}"/>
    <cellStyle name="Currency [0] 2916" xfId="6290" hidden="1" xr:uid="{00000000-0005-0000-0000-0000D0B40000}"/>
    <cellStyle name="Currency [0] 2916" xfId="35678" hidden="1" xr:uid="{00000000-0005-0000-0000-0000D1B40000}"/>
    <cellStyle name="Currency [0] 2917" xfId="6318" hidden="1" xr:uid="{00000000-0005-0000-0000-0000D2B40000}"/>
    <cellStyle name="Currency [0] 2917" xfId="35706" hidden="1" xr:uid="{00000000-0005-0000-0000-0000D3B40000}"/>
    <cellStyle name="Currency [0] 2918" xfId="6320" hidden="1" xr:uid="{00000000-0005-0000-0000-0000D4B40000}"/>
    <cellStyle name="Currency [0] 2918" xfId="35708" hidden="1" xr:uid="{00000000-0005-0000-0000-0000D5B40000}"/>
    <cellStyle name="Currency [0] 2919" xfId="6195" hidden="1" xr:uid="{00000000-0005-0000-0000-0000D6B40000}"/>
    <cellStyle name="Currency [0] 2919" xfId="35583" hidden="1" xr:uid="{00000000-0005-0000-0000-0000D7B40000}"/>
    <cellStyle name="Currency [0] 292" xfId="2693" hidden="1" xr:uid="{00000000-0005-0000-0000-0000D8B40000}"/>
    <cellStyle name="Currency [0] 292" xfId="32082" hidden="1" xr:uid="{00000000-0005-0000-0000-0000D9B40000}"/>
    <cellStyle name="Currency [0] 2920" xfId="6269" hidden="1" xr:uid="{00000000-0005-0000-0000-0000DAB40000}"/>
    <cellStyle name="Currency [0] 2920" xfId="35657" hidden="1" xr:uid="{00000000-0005-0000-0000-0000DBB40000}"/>
    <cellStyle name="Currency [0] 2921" xfId="6225" hidden="1" xr:uid="{00000000-0005-0000-0000-0000DCB40000}"/>
    <cellStyle name="Currency [0] 2921" xfId="35613" hidden="1" xr:uid="{00000000-0005-0000-0000-0000DDB40000}"/>
    <cellStyle name="Currency [0] 2922" xfId="6261" hidden="1" xr:uid="{00000000-0005-0000-0000-0000DEB40000}"/>
    <cellStyle name="Currency [0] 2922" xfId="35649" hidden="1" xr:uid="{00000000-0005-0000-0000-0000DFB40000}"/>
    <cellStyle name="Currency [0] 2923" xfId="6265" hidden="1" xr:uid="{00000000-0005-0000-0000-0000E0B40000}"/>
    <cellStyle name="Currency [0] 2923" xfId="35653" hidden="1" xr:uid="{00000000-0005-0000-0000-0000E1B40000}"/>
    <cellStyle name="Currency [0] 2924" xfId="6326" hidden="1" xr:uid="{00000000-0005-0000-0000-0000E2B40000}"/>
    <cellStyle name="Currency [0] 2924" xfId="35714" hidden="1" xr:uid="{00000000-0005-0000-0000-0000E3B40000}"/>
    <cellStyle name="Currency [0] 2925" xfId="5484" hidden="1" xr:uid="{00000000-0005-0000-0000-0000E4B40000}"/>
    <cellStyle name="Currency [0] 2925" xfId="34872" hidden="1" xr:uid="{00000000-0005-0000-0000-0000E5B40000}"/>
    <cellStyle name="Currency [0] 2926" xfId="6308" hidden="1" xr:uid="{00000000-0005-0000-0000-0000E6B40000}"/>
    <cellStyle name="Currency [0] 2926" xfId="35696" hidden="1" xr:uid="{00000000-0005-0000-0000-0000E7B40000}"/>
    <cellStyle name="Currency [0] 2927" xfId="6331" hidden="1" xr:uid="{00000000-0005-0000-0000-0000E8B40000}"/>
    <cellStyle name="Currency [0] 2927" xfId="35719" hidden="1" xr:uid="{00000000-0005-0000-0000-0000E9B40000}"/>
    <cellStyle name="Currency [0] 2928" xfId="6333" hidden="1" xr:uid="{00000000-0005-0000-0000-0000EAB40000}"/>
    <cellStyle name="Currency [0] 2928" xfId="35721" hidden="1" xr:uid="{00000000-0005-0000-0000-0000EBB40000}"/>
    <cellStyle name="Currency [0] 2929" xfId="6189" hidden="1" xr:uid="{00000000-0005-0000-0000-0000ECB40000}"/>
    <cellStyle name="Currency [0] 2929" xfId="35577" hidden="1" xr:uid="{00000000-0005-0000-0000-0000EDB40000}"/>
    <cellStyle name="Currency [0] 293" xfId="2694" hidden="1" xr:uid="{00000000-0005-0000-0000-0000EEB40000}"/>
    <cellStyle name="Currency [0] 293" xfId="32083" hidden="1" xr:uid="{00000000-0005-0000-0000-0000EFB40000}"/>
    <cellStyle name="Currency [0] 2930" xfId="6288" hidden="1" xr:uid="{00000000-0005-0000-0000-0000F0B40000}"/>
    <cellStyle name="Currency [0] 2930" xfId="35676" hidden="1" xr:uid="{00000000-0005-0000-0000-0000F1B40000}"/>
    <cellStyle name="Currency [0] 2931" xfId="6255" hidden="1" xr:uid="{00000000-0005-0000-0000-0000F2B40000}"/>
    <cellStyle name="Currency [0] 2931" xfId="35643" hidden="1" xr:uid="{00000000-0005-0000-0000-0000F3B40000}"/>
    <cellStyle name="Currency [0] 2932" xfId="6273" hidden="1" xr:uid="{00000000-0005-0000-0000-0000F4B40000}"/>
    <cellStyle name="Currency [0] 2932" xfId="35661" hidden="1" xr:uid="{00000000-0005-0000-0000-0000F5B40000}"/>
    <cellStyle name="Currency [0] 2933" xfId="6270" hidden="1" xr:uid="{00000000-0005-0000-0000-0000F6B40000}"/>
    <cellStyle name="Currency [0] 2933" xfId="35658" hidden="1" xr:uid="{00000000-0005-0000-0000-0000F7B40000}"/>
    <cellStyle name="Currency [0] 2934" xfId="6337" hidden="1" xr:uid="{00000000-0005-0000-0000-0000F8B40000}"/>
    <cellStyle name="Currency [0] 2934" xfId="35725" hidden="1" xr:uid="{00000000-0005-0000-0000-0000F9B40000}"/>
    <cellStyle name="Currency [0] 2935" xfId="6222" hidden="1" xr:uid="{00000000-0005-0000-0000-0000FAB40000}"/>
    <cellStyle name="Currency [0] 2935" xfId="35610" hidden="1" xr:uid="{00000000-0005-0000-0000-0000FBB40000}"/>
    <cellStyle name="Currency [0] 2936" xfId="6322" hidden="1" xr:uid="{00000000-0005-0000-0000-0000FCB40000}"/>
    <cellStyle name="Currency [0] 2936" xfId="35710" hidden="1" xr:uid="{00000000-0005-0000-0000-0000FDB40000}"/>
    <cellStyle name="Currency [0] 2937" xfId="6344" hidden="1" xr:uid="{00000000-0005-0000-0000-0000FEB40000}"/>
    <cellStyle name="Currency [0] 2937" xfId="35732" hidden="1" xr:uid="{00000000-0005-0000-0000-0000FFB40000}"/>
    <cellStyle name="Currency [0] 2938" xfId="6346" hidden="1" xr:uid="{00000000-0005-0000-0000-000000B50000}"/>
    <cellStyle name="Currency [0] 2938" xfId="35734" hidden="1" xr:uid="{00000000-0005-0000-0000-000001B50000}"/>
    <cellStyle name="Currency [0] 2939" xfId="6274" hidden="1" xr:uid="{00000000-0005-0000-0000-000002B50000}"/>
    <cellStyle name="Currency [0] 2939" xfId="35662" hidden="1" xr:uid="{00000000-0005-0000-0000-000003B50000}"/>
    <cellStyle name="Currency [0] 294" xfId="2731" hidden="1" xr:uid="{00000000-0005-0000-0000-000004B50000}"/>
    <cellStyle name="Currency [0] 294" xfId="32120" hidden="1" xr:uid="{00000000-0005-0000-0000-000005B50000}"/>
    <cellStyle name="Currency [0] 2940" xfId="6306" hidden="1" xr:uid="{00000000-0005-0000-0000-000006B50000}"/>
    <cellStyle name="Currency [0] 2940" xfId="35694" hidden="1" xr:uid="{00000000-0005-0000-0000-000007B50000}"/>
    <cellStyle name="Currency [0] 2941" xfId="5436" hidden="1" xr:uid="{00000000-0005-0000-0000-000008B50000}"/>
    <cellStyle name="Currency [0] 2941" xfId="34824" hidden="1" xr:uid="{00000000-0005-0000-0000-000009B50000}"/>
    <cellStyle name="Currency [0] 2942" xfId="6292" hidden="1" xr:uid="{00000000-0005-0000-0000-00000AB50000}"/>
    <cellStyle name="Currency [0] 2942" xfId="35680" hidden="1" xr:uid="{00000000-0005-0000-0000-00000BB50000}"/>
    <cellStyle name="Currency [0] 2943" xfId="6289" hidden="1" xr:uid="{00000000-0005-0000-0000-00000CB50000}"/>
    <cellStyle name="Currency [0] 2943" xfId="35677" hidden="1" xr:uid="{00000000-0005-0000-0000-00000DB50000}"/>
    <cellStyle name="Currency [0] 2944" xfId="6350" hidden="1" xr:uid="{00000000-0005-0000-0000-00000EB50000}"/>
    <cellStyle name="Currency [0] 2944" xfId="35738" hidden="1" xr:uid="{00000000-0005-0000-0000-00000FB50000}"/>
    <cellStyle name="Currency [0] 2945" xfId="6185" hidden="1" xr:uid="{00000000-0005-0000-0000-000010B50000}"/>
    <cellStyle name="Currency [0] 2945" xfId="35573" hidden="1" xr:uid="{00000000-0005-0000-0000-000011B50000}"/>
    <cellStyle name="Currency [0] 2946" xfId="6334" hidden="1" xr:uid="{00000000-0005-0000-0000-000012B50000}"/>
    <cellStyle name="Currency [0] 2946" xfId="35722" hidden="1" xr:uid="{00000000-0005-0000-0000-000013B50000}"/>
    <cellStyle name="Currency [0] 2947" xfId="6354" hidden="1" xr:uid="{00000000-0005-0000-0000-000014B50000}"/>
    <cellStyle name="Currency [0] 2947" xfId="35742" hidden="1" xr:uid="{00000000-0005-0000-0000-000015B50000}"/>
    <cellStyle name="Currency [0] 2948" xfId="6356" hidden="1" xr:uid="{00000000-0005-0000-0000-000016B50000}"/>
    <cellStyle name="Currency [0] 2948" xfId="35744" hidden="1" xr:uid="{00000000-0005-0000-0000-000017B50000}"/>
    <cellStyle name="Currency [0] 2949" xfId="6293" hidden="1" xr:uid="{00000000-0005-0000-0000-000018B50000}"/>
    <cellStyle name="Currency [0] 2949" xfId="35681" hidden="1" xr:uid="{00000000-0005-0000-0000-000019B50000}"/>
    <cellStyle name="Currency [0] 295" xfId="2516" hidden="1" xr:uid="{00000000-0005-0000-0000-00001AB50000}"/>
    <cellStyle name="Currency [0] 295" xfId="31905" hidden="1" xr:uid="{00000000-0005-0000-0000-00001BB50000}"/>
    <cellStyle name="Currency [0] 2950" xfId="6321" hidden="1" xr:uid="{00000000-0005-0000-0000-00001CB50000}"/>
    <cellStyle name="Currency [0] 2950" xfId="35709" hidden="1" xr:uid="{00000000-0005-0000-0000-00001DB50000}"/>
    <cellStyle name="Currency [0] 2951" xfId="6281" hidden="1" xr:uid="{00000000-0005-0000-0000-00001EB50000}"/>
    <cellStyle name="Currency [0] 2951" xfId="35669" hidden="1" xr:uid="{00000000-0005-0000-0000-00001FB50000}"/>
    <cellStyle name="Currency [0] 2952" xfId="6310" hidden="1" xr:uid="{00000000-0005-0000-0000-000020B50000}"/>
    <cellStyle name="Currency [0] 2952" xfId="35698" hidden="1" xr:uid="{00000000-0005-0000-0000-000021B50000}"/>
    <cellStyle name="Currency [0] 2953" xfId="6307" hidden="1" xr:uid="{00000000-0005-0000-0000-000022B50000}"/>
    <cellStyle name="Currency [0] 2953" xfId="35695" hidden="1" xr:uid="{00000000-0005-0000-0000-000023B50000}"/>
    <cellStyle name="Currency [0] 2954" xfId="6360" hidden="1" xr:uid="{00000000-0005-0000-0000-000024B50000}"/>
    <cellStyle name="Currency [0] 2954" xfId="35748" hidden="1" xr:uid="{00000000-0005-0000-0000-000025B50000}"/>
    <cellStyle name="Currency [0] 2955" xfId="6188" hidden="1" xr:uid="{00000000-0005-0000-0000-000026B50000}"/>
    <cellStyle name="Currency [0] 2955" xfId="35576" hidden="1" xr:uid="{00000000-0005-0000-0000-000027B50000}"/>
    <cellStyle name="Currency [0] 2956" xfId="6347" hidden="1" xr:uid="{00000000-0005-0000-0000-000028B50000}"/>
    <cellStyle name="Currency [0] 2956" xfId="35735" hidden="1" xr:uid="{00000000-0005-0000-0000-000029B50000}"/>
    <cellStyle name="Currency [0] 2957" xfId="6364" hidden="1" xr:uid="{00000000-0005-0000-0000-00002AB50000}"/>
    <cellStyle name="Currency [0] 2957" xfId="35752" hidden="1" xr:uid="{00000000-0005-0000-0000-00002BB50000}"/>
    <cellStyle name="Currency [0] 2958" xfId="6366" hidden="1" xr:uid="{00000000-0005-0000-0000-00002CB50000}"/>
    <cellStyle name="Currency [0] 2958" xfId="35754" hidden="1" xr:uid="{00000000-0005-0000-0000-00002DB50000}"/>
    <cellStyle name="Currency [0] 2959" xfId="6247" hidden="1" xr:uid="{00000000-0005-0000-0000-00002EB50000}"/>
    <cellStyle name="Currency [0] 2959" xfId="35635" hidden="1" xr:uid="{00000000-0005-0000-0000-00002FB50000}"/>
    <cellStyle name="Currency [0] 296" xfId="2721" hidden="1" xr:uid="{00000000-0005-0000-0000-000030B50000}"/>
    <cellStyle name="Currency [0] 296" xfId="32110" hidden="1" xr:uid="{00000000-0005-0000-0000-000031B50000}"/>
    <cellStyle name="Currency [0] 2960" xfId="6283" hidden="1" xr:uid="{00000000-0005-0000-0000-000032B50000}"/>
    <cellStyle name="Currency [0] 2960" xfId="35671" hidden="1" xr:uid="{00000000-0005-0000-0000-000033B50000}"/>
    <cellStyle name="Currency [0] 2961" xfId="6352" hidden="1" xr:uid="{00000000-0005-0000-0000-000034B50000}"/>
    <cellStyle name="Currency [0] 2961" xfId="35740" hidden="1" xr:uid="{00000000-0005-0000-0000-000035B50000}"/>
    <cellStyle name="Currency [0] 2962" xfId="6340" hidden="1" xr:uid="{00000000-0005-0000-0000-000036B50000}"/>
    <cellStyle name="Currency [0] 2962" xfId="35728" hidden="1" xr:uid="{00000000-0005-0000-0000-000037B50000}"/>
    <cellStyle name="Currency [0] 2963" xfId="6357" hidden="1" xr:uid="{00000000-0005-0000-0000-000038B50000}"/>
    <cellStyle name="Currency [0] 2963" xfId="35745" hidden="1" xr:uid="{00000000-0005-0000-0000-000039B50000}"/>
    <cellStyle name="Currency [0] 2964" xfId="6368" hidden="1" xr:uid="{00000000-0005-0000-0000-00003AB50000}"/>
    <cellStyle name="Currency [0] 2964" xfId="35756" hidden="1" xr:uid="{00000000-0005-0000-0000-00003BB50000}"/>
    <cellStyle name="Currency [0] 2965" xfId="6216" hidden="1" xr:uid="{00000000-0005-0000-0000-00003CB50000}"/>
    <cellStyle name="Currency [0] 2965" xfId="35604" hidden="1" xr:uid="{00000000-0005-0000-0000-00003DB50000}"/>
    <cellStyle name="Currency [0] 2966" xfId="6280" hidden="1" xr:uid="{00000000-0005-0000-0000-00003EB50000}"/>
    <cellStyle name="Currency [0] 2966" xfId="35668" hidden="1" xr:uid="{00000000-0005-0000-0000-00003FB50000}"/>
    <cellStyle name="Currency [0] 2967" xfId="6372" hidden="1" xr:uid="{00000000-0005-0000-0000-000040B50000}"/>
    <cellStyle name="Currency [0] 2967" xfId="35760" hidden="1" xr:uid="{00000000-0005-0000-0000-000041B50000}"/>
    <cellStyle name="Currency [0] 2968" xfId="6374" hidden="1" xr:uid="{00000000-0005-0000-0000-000042B50000}"/>
    <cellStyle name="Currency [0] 2968" xfId="35762" hidden="1" xr:uid="{00000000-0005-0000-0000-000043B50000}"/>
    <cellStyle name="Currency [0] 2969" xfId="6329" hidden="1" xr:uid="{00000000-0005-0000-0000-000044B50000}"/>
    <cellStyle name="Currency [0] 2969" xfId="35717" hidden="1" xr:uid="{00000000-0005-0000-0000-000045B50000}"/>
    <cellStyle name="Currency [0] 297" xfId="2733" hidden="1" xr:uid="{00000000-0005-0000-0000-000046B50000}"/>
    <cellStyle name="Currency [0] 297" xfId="32122" hidden="1" xr:uid="{00000000-0005-0000-0000-000047B50000}"/>
    <cellStyle name="Currency [0] 2970" xfId="6341" hidden="1" xr:uid="{00000000-0005-0000-0000-000048B50000}"/>
    <cellStyle name="Currency [0] 2970" xfId="35729" hidden="1" xr:uid="{00000000-0005-0000-0000-000049B50000}"/>
    <cellStyle name="Currency [0] 2971" xfId="6369" hidden="1" xr:uid="{00000000-0005-0000-0000-00004AB50000}"/>
    <cellStyle name="Currency [0] 2971" xfId="35757" hidden="1" xr:uid="{00000000-0005-0000-0000-00004BB50000}"/>
    <cellStyle name="Currency [0] 2972" xfId="6342" hidden="1" xr:uid="{00000000-0005-0000-0000-00004CB50000}"/>
    <cellStyle name="Currency [0] 2972" xfId="35730" hidden="1" xr:uid="{00000000-0005-0000-0000-00004DB50000}"/>
    <cellStyle name="Currency [0] 2973" xfId="6375" hidden="1" xr:uid="{00000000-0005-0000-0000-00004EB50000}"/>
    <cellStyle name="Currency [0] 2973" xfId="35763" hidden="1" xr:uid="{00000000-0005-0000-0000-00004FB50000}"/>
    <cellStyle name="Currency [0] 2974" xfId="6377" hidden="1" xr:uid="{00000000-0005-0000-0000-000050B50000}"/>
    <cellStyle name="Currency [0] 2974" xfId="35765" hidden="1" xr:uid="{00000000-0005-0000-0000-000051B50000}"/>
    <cellStyle name="Currency [0] 2975" xfId="6370" hidden="1" xr:uid="{00000000-0005-0000-0000-000052B50000}"/>
    <cellStyle name="Currency [0] 2975" xfId="35758" hidden="1" xr:uid="{00000000-0005-0000-0000-000053B50000}"/>
    <cellStyle name="Currency [0] 2976" xfId="6316" hidden="1" xr:uid="{00000000-0005-0000-0000-000054B50000}"/>
    <cellStyle name="Currency [0] 2976" xfId="35704" hidden="1" xr:uid="{00000000-0005-0000-0000-000055B50000}"/>
    <cellStyle name="Currency [0] 2977" xfId="6379" hidden="1" xr:uid="{00000000-0005-0000-0000-000056B50000}"/>
    <cellStyle name="Currency [0] 2977" xfId="35767" hidden="1" xr:uid="{00000000-0005-0000-0000-000057B50000}"/>
    <cellStyle name="Currency [0] 2978" xfId="6381" hidden="1" xr:uid="{00000000-0005-0000-0000-000058B50000}"/>
    <cellStyle name="Currency [0] 2978" xfId="35769" hidden="1" xr:uid="{00000000-0005-0000-0000-000059B50000}"/>
    <cellStyle name="Currency [0] 2979" xfId="3010" hidden="1" xr:uid="{00000000-0005-0000-0000-00005AB50000}"/>
    <cellStyle name="Currency [0] 2979" xfId="32399" hidden="1" xr:uid="{00000000-0005-0000-0000-00005BB50000}"/>
    <cellStyle name="Currency [0] 298" xfId="2734" hidden="1" xr:uid="{00000000-0005-0000-0000-00005CB50000}"/>
    <cellStyle name="Currency [0] 298" xfId="32123" hidden="1" xr:uid="{00000000-0005-0000-0000-00005DB50000}"/>
    <cellStyle name="Currency [0] 2980" xfId="3014" hidden="1" xr:uid="{00000000-0005-0000-0000-00005EB50000}"/>
    <cellStyle name="Currency [0] 2980" xfId="32403" hidden="1" xr:uid="{00000000-0005-0000-0000-00005FB50000}"/>
    <cellStyle name="Currency [0] 2981" xfId="3008" hidden="1" xr:uid="{00000000-0005-0000-0000-000060B50000}"/>
    <cellStyle name="Currency [0] 2981" xfId="32397" hidden="1" xr:uid="{00000000-0005-0000-0000-000061B50000}"/>
    <cellStyle name="Currency [0] 2982" xfId="2995" hidden="1" xr:uid="{00000000-0005-0000-0000-000062B50000}"/>
    <cellStyle name="Currency [0] 2982" xfId="32384" hidden="1" xr:uid="{00000000-0005-0000-0000-000063B50000}"/>
    <cellStyle name="Currency [0] 2983" xfId="6384" hidden="1" xr:uid="{00000000-0005-0000-0000-000064B50000}"/>
    <cellStyle name="Currency [0] 2983" xfId="35772" hidden="1" xr:uid="{00000000-0005-0000-0000-000065B50000}"/>
    <cellStyle name="Currency [0] 2984" xfId="6390" hidden="1" xr:uid="{00000000-0005-0000-0000-000066B50000}"/>
    <cellStyle name="Currency [0] 2984" xfId="35778" hidden="1" xr:uid="{00000000-0005-0000-0000-000067B50000}"/>
    <cellStyle name="Currency [0] 2985" xfId="6392" hidden="1" xr:uid="{00000000-0005-0000-0000-000068B50000}"/>
    <cellStyle name="Currency [0] 2985" xfId="35780" hidden="1" xr:uid="{00000000-0005-0000-0000-000069B50000}"/>
    <cellStyle name="Currency [0] 2986" xfId="2996" hidden="1" xr:uid="{00000000-0005-0000-0000-00006AB50000}"/>
    <cellStyle name="Currency [0] 2986" xfId="32385" hidden="1" xr:uid="{00000000-0005-0000-0000-00006BB50000}"/>
    <cellStyle name="Currency [0] 2987" xfId="6386" hidden="1" xr:uid="{00000000-0005-0000-0000-00006CB50000}"/>
    <cellStyle name="Currency [0] 2987" xfId="35774" hidden="1" xr:uid="{00000000-0005-0000-0000-00006DB50000}"/>
    <cellStyle name="Currency [0] 2988" xfId="6394" hidden="1" xr:uid="{00000000-0005-0000-0000-00006EB50000}"/>
    <cellStyle name="Currency [0] 2988" xfId="35782" hidden="1" xr:uid="{00000000-0005-0000-0000-00006FB50000}"/>
    <cellStyle name="Currency [0] 2989" xfId="6396" hidden="1" xr:uid="{00000000-0005-0000-0000-000070B50000}"/>
    <cellStyle name="Currency [0] 2989" xfId="35784" hidden="1" xr:uid="{00000000-0005-0000-0000-000071B50000}"/>
    <cellStyle name="Currency [0] 299" xfId="2672" hidden="1" xr:uid="{00000000-0005-0000-0000-000072B50000}"/>
    <cellStyle name="Currency [0] 299" xfId="32061" hidden="1" xr:uid="{00000000-0005-0000-0000-000073B50000}"/>
    <cellStyle name="Currency [0] 2990" xfId="6385" hidden="1" xr:uid="{00000000-0005-0000-0000-000074B50000}"/>
    <cellStyle name="Currency [0] 2990" xfId="35773" hidden="1" xr:uid="{00000000-0005-0000-0000-000075B50000}"/>
    <cellStyle name="Currency [0] 2991" xfId="2987" hidden="1" xr:uid="{00000000-0005-0000-0000-000076B50000}"/>
    <cellStyle name="Currency [0] 2991" xfId="32376" hidden="1" xr:uid="{00000000-0005-0000-0000-000077B50000}"/>
    <cellStyle name="Currency [0] 2992" xfId="6407" hidden="1" xr:uid="{00000000-0005-0000-0000-000078B50000}"/>
    <cellStyle name="Currency [0] 2992" xfId="35795" hidden="1" xr:uid="{00000000-0005-0000-0000-000079B50000}"/>
    <cellStyle name="Currency [0] 2993" xfId="6416" hidden="1" xr:uid="{00000000-0005-0000-0000-00007AB50000}"/>
    <cellStyle name="Currency [0] 2993" xfId="35804" hidden="1" xr:uid="{00000000-0005-0000-0000-00007BB50000}"/>
    <cellStyle name="Currency [0] 2994" xfId="6427" hidden="1" xr:uid="{00000000-0005-0000-0000-00007CB50000}"/>
    <cellStyle name="Currency [0] 2994" xfId="35815" hidden="1" xr:uid="{00000000-0005-0000-0000-00007DB50000}"/>
    <cellStyle name="Currency [0] 2995" xfId="6433" hidden="1" xr:uid="{00000000-0005-0000-0000-00007EB50000}"/>
    <cellStyle name="Currency [0] 2995" xfId="35821" hidden="1" xr:uid="{00000000-0005-0000-0000-00007FB50000}"/>
    <cellStyle name="Currency [0] 2996" xfId="6405" hidden="1" xr:uid="{00000000-0005-0000-0000-000080B50000}"/>
    <cellStyle name="Currency [0] 2996" xfId="35793" hidden="1" xr:uid="{00000000-0005-0000-0000-000081B50000}"/>
    <cellStyle name="Currency [0] 2997" xfId="6423" hidden="1" xr:uid="{00000000-0005-0000-0000-000082B50000}"/>
    <cellStyle name="Currency [0] 2997" xfId="35811" hidden="1" xr:uid="{00000000-0005-0000-0000-000083B50000}"/>
    <cellStyle name="Currency [0] 2998" xfId="6445" hidden="1" xr:uid="{00000000-0005-0000-0000-000084B50000}"/>
    <cellStyle name="Currency [0] 2998" xfId="35833" hidden="1" xr:uid="{00000000-0005-0000-0000-000085B50000}"/>
    <cellStyle name="Currency [0] 2999" xfId="6447" hidden="1" xr:uid="{00000000-0005-0000-0000-000086B50000}"/>
    <cellStyle name="Currency [0] 2999" xfId="35835" hidden="1" xr:uid="{00000000-0005-0000-0000-000087B50000}"/>
    <cellStyle name="Currency [0] 3" xfId="277" hidden="1" xr:uid="{00000000-0005-0000-0000-000089B50000}"/>
    <cellStyle name="Currency [0] 3" xfId="112" hidden="1" xr:uid="{00000000-0005-0000-0000-000088B50000}"/>
    <cellStyle name="Currency [0] 3" xfId="61756" hidden="1" xr:uid="{00000000-0005-0000-0000-0000ADB50000}"/>
    <cellStyle name="Currency [0] 3" xfId="61838" hidden="1" xr:uid="{00000000-0005-0000-0000-0000AEB50000}"/>
    <cellStyle name="Currency [0] 3" xfId="789" hidden="1" xr:uid="{00000000-0005-0000-0000-000093B50000}"/>
    <cellStyle name="Currency [0] 3" xfId="1140" hidden="1" xr:uid="{00000000-0005-0000-0000-000094B50000}"/>
    <cellStyle name="Currency [0] 3" xfId="1459" hidden="1" xr:uid="{00000000-0005-0000-0000-00009BB50000}"/>
    <cellStyle name="Currency [0] 3" xfId="798" hidden="1" xr:uid="{00000000-0005-0000-0000-000090B50000}"/>
    <cellStyle name="Currency [0] 3" xfId="451" hidden="1" xr:uid="{00000000-0005-0000-0000-00008FB50000}"/>
    <cellStyle name="Currency [0] 3" xfId="31787" hidden="1" xr:uid="{00000000-0005-0000-0000-0000A5B50000}"/>
    <cellStyle name="Currency [0] 3" xfId="61181" hidden="1" xr:uid="{00000000-0005-0000-0000-0000A6B50000}"/>
    <cellStyle name="Currency [0] 3" xfId="61263" hidden="1" xr:uid="{00000000-0005-0000-0000-0000A7B50000}"/>
    <cellStyle name="Currency [0] 3" xfId="61674" hidden="1" xr:uid="{00000000-0005-0000-0000-0000ACB50000}"/>
    <cellStyle name="Currency [0] 3" xfId="963" hidden="1" xr:uid="{00000000-0005-0000-0000-000091B50000}"/>
    <cellStyle name="Currency [0] 3" xfId="61512" hidden="1" xr:uid="{00000000-0005-0000-0000-0000AAB50000}"/>
    <cellStyle name="Currency [0] 3" xfId="62817" hidden="1" xr:uid="{00000000-0005-0000-0000-0000BAB50000}"/>
    <cellStyle name="Currency [0] 3" xfId="62899" hidden="1" xr:uid="{00000000-0005-0000-0000-0000BBB50000}"/>
    <cellStyle name="Currency [0] 3" xfId="62086" hidden="1" xr:uid="{00000000-0005-0000-0000-0000B1B50000}"/>
    <cellStyle name="Currency [0] 3" xfId="1295" hidden="1" xr:uid="{00000000-0005-0000-0000-000096B50000}"/>
    <cellStyle name="Currency [0] 3" xfId="61920" hidden="1" xr:uid="{00000000-0005-0000-0000-0000AFB50000}"/>
    <cellStyle name="Currency [0] 3" xfId="953" hidden="1" xr:uid="{00000000-0005-0000-0000-000092B50000}"/>
    <cellStyle name="Currency [0] 3" xfId="267" hidden="1" xr:uid="{00000000-0005-0000-0000-00008AB50000}"/>
    <cellStyle name="Currency [0] 3" xfId="62168" hidden="1" xr:uid="{00000000-0005-0000-0000-0000B2B50000}"/>
    <cellStyle name="Currency [0] 3" xfId="62250" hidden="1" xr:uid="{00000000-0005-0000-0000-0000B3B50000}"/>
    <cellStyle name="Currency [0] 3" xfId="62330" hidden="1" xr:uid="{00000000-0005-0000-0000-0000B4B50000}"/>
    <cellStyle name="Currency [0] 3" xfId="1131" hidden="1" xr:uid="{00000000-0005-0000-0000-000097B50000}"/>
    <cellStyle name="Currency [0] 3" xfId="1951" hidden="1" xr:uid="{00000000-0005-0000-0000-00009EB50000}"/>
    <cellStyle name="Currency [0] 3" xfId="1305" hidden="1" xr:uid="{00000000-0005-0000-0000-000095B50000}"/>
    <cellStyle name="Currency [0] 3" xfId="103" hidden="1" xr:uid="{00000000-0005-0000-0000-00008BB50000}"/>
    <cellStyle name="Currency [0] 3" xfId="460" hidden="1" xr:uid="{00000000-0005-0000-0000-00008CB50000}"/>
    <cellStyle name="Currency [0] 3" xfId="1796" hidden="1" xr:uid="{00000000-0005-0000-0000-00009CB50000}"/>
    <cellStyle name="Currency [0] 3" xfId="2118" hidden="1" xr:uid="{00000000-0005-0000-0000-0000A3B50000}"/>
    <cellStyle name="Currency [0] 3" xfId="1623" hidden="1" xr:uid="{00000000-0005-0000-0000-00009AB50000}"/>
    <cellStyle name="Currency [0] 3" xfId="1787" hidden="1" xr:uid="{00000000-0005-0000-0000-00009FB50000}"/>
    <cellStyle name="Currency [0] 3" xfId="62569" hidden="1" xr:uid="{00000000-0005-0000-0000-0000B7B50000}"/>
    <cellStyle name="Currency [0] 3" xfId="1961" hidden="1" xr:uid="{00000000-0005-0000-0000-00009DB50000}"/>
    <cellStyle name="Currency [0] 3" xfId="625" hidden="1" xr:uid="{00000000-0005-0000-0000-00008DB50000}"/>
    <cellStyle name="Currency [0] 3" xfId="615" hidden="1" xr:uid="{00000000-0005-0000-0000-00008EB50000}"/>
    <cellStyle name="Currency [0] 3" xfId="2398" hidden="1" xr:uid="{00000000-0005-0000-0000-0000A4B50000}"/>
    <cellStyle name="Currency [0] 3" xfId="61594" hidden="1" xr:uid="{00000000-0005-0000-0000-0000ABB50000}"/>
    <cellStyle name="Currency [0] 3" xfId="2282" hidden="1" xr:uid="{00000000-0005-0000-0000-0000A2B50000}"/>
    <cellStyle name="Currency [0] 3" xfId="62653" hidden="1" xr:uid="{00000000-0005-0000-0000-0000B8B50000}"/>
    <cellStyle name="Currency [0] 3" xfId="62735" hidden="1" xr:uid="{00000000-0005-0000-0000-0000B9B50000}"/>
    <cellStyle name="Currency [0] 3" xfId="61429" hidden="1" xr:uid="{00000000-0005-0000-0000-0000A9B50000}"/>
    <cellStyle name="Currency [0] 3" xfId="62004" hidden="1" xr:uid="{00000000-0005-0000-0000-0000B0B50000}"/>
    <cellStyle name="Currency [0] 3" xfId="61168" hidden="1" xr:uid="{00000000-0005-0000-0000-0000B6B50000}"/>
    <cellStyle name="Currency [0] 3" xfId="62412" hidden="1" xr:uid="{00000000-0005-0000-0000-0000B5B50000}"/>
    <cellStyle name="Currency [0] 3" xfId="1468" hidden="1" xr:uid="{00000000-0005-0000-0000-000098B50000}"/>
    <cellStyle name="Currency [0] 3" xfId="1633" hidden="1" xr:uid="{00000000-0005-0000-0000-000099B50000}"/>
    <cellStyle name="Currency [0] 3" xfId="2127" hidden="1" xr:uid="{00000000-0005-0000-0000-0000A0B50000}"/>
    <cellStyle name="Currency [0] 3" xfId="2291" hidden="1" xr:uid="{00000000-0005-0000-0000-0000A1B50000}"/>
    <cellStyle name="Currency [0] 3" xfId="61347" hidden="1" xr:uid="{00000000-0005-0000-0000-0000A8B50000}"/>
    <cellStyle name="Currency [0] 3" xfId="63061" hidden="1" xr:uid="{00000000-0005-0000-0000-0000BDB50000}"/>
    <cellStyle name="Currency [0] 3" xfId="62979" hidden="1" xr:uid="{00000000-0005-0000-0000-0000BCB50000}"/>
    <cellStyle name="Currency [0] 30" xfId="331" hidden="1" xr:uid="{00000000-0005-0000-0000-0000BFB50000}"/>
    <cellStyle name="Currency [0] 30" xfId="166" hidden="1" xr:uid="{00000000-0005-0000-0000-0000BEB50000}"/>
    <cellStyle name="Currency [0] 30" xfId="61810" hidden="1" xr:uid="{00000000-0005-0000-0000-0000E3B50000}"/>
    <cellStyle name="Currency [0] 30" xfId="61892" hidden="1" xr:uid="{00000000-0005-0000-0000-0000E4B50000}"/>
    <cellStyle name="Currency [0] 30" xfId="744" hidden="1" xr:uid="{00000000-0005-0000-0000-0000C9B50000}"/>
    <cellStyle name="Currency [0] 30" xfId="1194" hidden="1" xr:uid="{00000000-0005-0000-0000-0000CAB50000}"/>
    <cellStyle name="Currency [0] 30" xfId="1414" hidden="1" xr:uid="{00000000-0005-0000-0000-0000D1B50000}"/>
    <cellStyle name="Currency [0] 30" xfId="852" hidden="1" xr:uid="{00000000-0005-0000-0000-0000C6B50000}"/>
    <cellStyle name="Currency [0] 30" xfId="406" hidden="1" xr:uid="{00000000-0005-0000-0000-0000C5B50000}"/>
    <cellStyle name="Currency [0] 30" xfId="31831" hidden="1" xr:uid="{00000000-0005-0000-0000-0000DBB50000}"/>
    <cellStyle name="Currency [0] 30" xfId="61235" hidden="1" xr:uid="{00000000-0005-0000-0000-0000DCB50000}"/>
    <cellStyle name="Currency [0] 30" xfId="61317" hidden="1" xr:uid="{00000000-0005-0000-0000-0000DDB50000}"/>
    <cellStyle name="Currency [0] 30" xfId="61728" hidden="1" xr:uid="{00000000-0005-0000-0000-0000E2B50000}"/>
    <cellStyle name="Currency [0] 30" xfId="1017" hidden="1" xr:uid="{00000000-0005-0000-0000-0000C7B50000}"/>
    <cellStyle name="Currency [0] 30" xfId="61566" hidden="1" xr:uid="{00000000-0005-0000-0000-0000E0B50000}"/>
    <cellStyle name="Currency [0] 30" xfId="62871" hidden="1" xr:uid="{00000000-0005-0000-0000-0000F0B50000}"/>
    <cellStyle name="Currency [0] 30" xfId="62953" hidden="1" xr:uid="{00000000-0005-0000-0000-0000F1B50000}"/>
    <cellStyle name="Currency [0] 30" xfId="62140" hidden="1" xr:uid="{00000000-0005-0000-0000-0000E7B50000}"/>
    <cellStyle name="Currency [0] 30" xfId="1241" hidden="1" xr:uid="{00000000-0005-0000-0000-0000CCB50000}"/>
    <cellStyle name="Currency [0] 30" xfId="61974" hidden="1" xr:uid="{00000000-0005-0000-0000-0000E5B50000}"/>
    <cellStyle name="Currency [0] 30" xfId="899" hidden="1" xr:uid="{00000000-0005-0000-0000-0000C8B50000}"/>
    <cellStyle name="Currency [0] 30" xfId="213" hidden="1" xr:uid="{00000000-0005-0000-0000-0000C0B50000}"/>
    <cellStyle name="Currency [0] 30" xfId="62222" hidden="1" xr:uid="{00000000-0005-0000-0000-0000E8B50000}"/>
    <cellStyle name="Currency [0] 30" xfId="62304" hidden="1" xr:uid="{00000000-0005-0000-0000-0000E9B50000}"/>
    <cellStyle name="Currency [0] 30" xfId="62384" hidden="1" xr:uid="{00000000-0005-0000-0000-0000EAB50000}"/>
    <cellStyle name="Currency [0] 30" xfId="1086" hidden="1" xr:uid="{00000000-0005-0000-0000-0000CDB50000}"/>
    <cellStyle name="Currency [0] 30" xfId="1897" hidden="1" xr:uid="{00000000-0005-0000-0000-0000D4B50000}"/>
    <cellStyle name="Currency [0] 30" xfId="1359" hidden="1" xr:uid="{00000000-0005-0000-0000-0000CBB50000}"/>
    <cellStyle name="Currency [0] 30" xfId="58" hidden="1" xr:uid="{00000000-0005-0000-0000-0000C1B50000}"/>
    <cellStyle name="Currency [0] 30" xfId="514" hidden="1" xr:uid="{00000000-0005-0000-0000-0000C2B50000}"/>
    <cellStyle name="Currency [0] 30" xfId="1850" hidden="1" xr:uid="{00000000-0005-0000-0000-0000D2B50000}"/>
    <cellStyle name="Currency [0] 30" xfId="2069" hidden="1" xr:uid="{00000000-0005-0000-0000-0000D9B50000}"/>
    <cellStyle name="Currency [0] 30" xfId="1569" hidden="1" xr:uid="{00000000-0005-0000-0000-0000D0B50000}"/>
    <cellStyle name="Currency [0] 30" xfId="1742" hidden="1" xr:uid="{00000000-0005-0000-0000-0000D5B50000}"/>
    <cellStyle name="Currency [0] 30" xfId="62623" hidden="1" xr:uid="{00000000-0005-0000-0000-0000EDB50000}"/>
    <cellStyle name="Currency [0] 30" xfId="2015" hidden="1" xr:uid="{00000000-0005-0000-0000-0000D3B50000}"/>
    <cellStyle name="Currency [0] 30" xfId="679" hidden="1" xr:uid="{00000000-0005-0000-0000-0000C3B50000}"/>
    <cellStyle name="Currency [0] 30" xfId="561" hidden="1" xr:uid="{00000000-0005-0000-0000-0000C4B50000}"/>
    <cellStyle name="Currency [0] 30" xfId="2442" hidden="1" xr:uid="{00000000-0005-0000-0000-0000DAB50000}"/>
    <cellStyle name="Currency [0] 30" xfId="61648" hidden="1" xr:uid="{00000000-0005-0000-0000-0000E1B50000}"/>
    <cellStyle name="Currency [0] 30" xfId="2228" hidden="1" xr:uid="{00000000-0005-0000-0000-0000D8B50000}"/>
    <cellStyle name="Currency [0] 30" xfId="62707" hidden="1" xr:uid="{00000000-0005-0000-0000-0000EEB50000}"/>
    <cellStyle name="Currency [0] 30" xfId="62789" hidden="1" xr:uid="{00000000-0005-0000-0000-0000EFB50000}"/>
    <cellStyle name="Currency [0] 30" xfId="61483" hidden="1" xr:uid="{00000000-0005-0000-0000-0000DFB50000}"/>
    <cellStyle name="Currency [0] 30" xfId="62058" hidden="1" xr:uid="{00000000-0005-0000-0000-0000E6B50000}"/>
    <cellStyle name="Currency [0] 30" xfId="62541" hidden="1" xr:uid="{00000000-0005-0000-0000-0000ECB50000}"/>
    <cellStyle name="Currency [0] 30" xfId="62466" hidden="1" xr:uid="{00000000-0005-0000-0000-0000EBB50000}"/>
    <cellStyle name="Currency [0] 30" xfId="1522" hidden="1" xr:uid="{00000000-0005-0000-0000-0000CEB50000}"/>
    <cellStyle name="Currency [0] 30" xfId="1687" hidden="1" xr:uid="{00000000-0005-0000-0000-0000CFB50000}"/>
    <cellStyle name="Currency [0] 30" xfId="2181" hidden="1" xr:uid="{00000000-0005-0000-0000-0000D6B50000}"/>
    <cellStyle name="Currency [0] 30" xfId="2345" hidden="1" xr:uid="{00000000-0005-0000-0000-0000D7B50000}"/>
    <cellStyle name="Currency [0] 30" xfId="61401" hidden="1" xr:uid="{00000000-0005-0000-0000-0000DEB50000}"/>
    <cellStyle name="Currency [0] 30" xfId="63115" hidden="1" xr:uid="{00000000-0005-0000-0000-0000F3B50000}"/>
    <cellStyle name="Currency [0] 30" xfId="63033" hidden="1" xr:uid="{00000000-0005-0000-0000-0000F2B50000}"/>
    <cellStyle name="Currency [0] 300" xfId="2708" hidden="1" xr:uid="{00000000-0005-0000-0000-0000F4B50000}"/>
    <cellStyle name="Currency [0] 300" xfId="32097" hidden="1" xr:uid="{00000000-0005-0000-0000-0000F5B50000}"/>
    <cellStyle name="Currency [0] 3000" xfId="3013" hidden="1" xr:uid="{00000000-0005-0000-0000-0000F6B50000}"/>
    <cellStyle name="Currency [0] 3000" xfId="32402" hidden="1" xr:uid="{00000000-0005-0000-0000-0000F7B50000}"/>
    <cellStyle name="Currency [0] 3001" xfId="2988" hidden="1" xr:uid="{00000000-0005-0000-0000-0000F8B50000}"/>
    <cellStyle name="Currency [0] 3001" xfId="32377" hidden="1" xr:uid="{00000000-0005-0000-0000-0000F9B50000}"/>
    <cellStyle name="Currency [0] 3002" xfId="6419" hidden="1" xr:uid="{00000000-0005-0000-0000-0000FAB50000}"/>
    <cellStyle name="Currency [0] 3002" xfId="35807" hidden="1" xr:uid="{00000000-0005-0000-0000-0000FBB50000}"/>
    <cellStyle name="Currency [0] 3003" xfId="2991" hidden="1" xr:uid="{00000000-0005-0000-0000-0000FCB50000}"/>
    <cellStyle name="Currency [0] 3003" xfId="32380" hidden="1" xr:uid="{00000000-0005-0000-0000-0000FDB50000}"/>
    <cellStyle name="Currency [0] 3004" xfId="6408" hidden="1" xr:uid="{00000000-0005-0000-0000-0000FEB50000}"/>
    <cellStyle name="Currency [0] 3004" xfId="35796" hidden="1" xr:uid="{00000000-0005-0000-0000-0000FFB50000}"/>
    <cellStyle name="Currency [0] 3005" xfId="6452" hidden="1" xr:uid="{00000000-0005-0000-0000-000000B60000}"/>
    <cellStyle name="Currency [0] 3005" xfId="35840" hidden="1" xr:uid="{00000000-0005-0000-0000-000001B60000}"/>
    <cellStyle name="Currency [0] 3006" xfId="6420" hidden="1" xr:uid="{00000000-0005-0000-0000-000002B60000}"/>
    <cellStyle name="Currency [0] 3006" xfId="35808" hidden="1" xr:uid="{00000000-0005-0000-0000-000003B60000}"/>
    <cellStyle name="Currency [0] 3007" xfId="6428" hidden="1" xr:uid="{00000000-0005-0000-0000-000004B60000}"/>
    <cellStyle name="Currency [0] 3007" xfId="35816" hidden="1" xr:uid="{00000000-0005-0000-0000-000005B60000}"/>
    <cellStyle name="Currency [0] 3008" xfId="6464" hidden="1" xr:uid="{00000000-0005-0000-0000-000006B60000}"/>
    <cellStyle name="Currency [0] 3008" xfId="35852" hidden="1" xr:uid="{00000000-0005-0000-0000-000007B60000}"/>
    <cellStyle name="Currency [0] 3009" xfId="6466" hidden="1" xr:uid="{00000000-0005-0000-0000-000008B60000}"/>
    <cellStyle name="Currency [0] 3009" xfId="35854" hidden="1" xr:uid="{00000000-0005-0000-0000-000009B60000}"/>
    <cellStyle name="Currency [0] 301" xfId="2688" hidden="1" xr:uid="{00000000-0005-0000-0000-00000AB60000}"/>
    <cellStyle name="Currency [0] 301" xfId="32077" hidden="1" xr:uid="{00000000-0005-0000-0000-00000BB60000}"/>
    <cellStyle name="Currency [0] 3010" xfId="6422" hidden="1" xr:uid="{00000000-0005-0000-0000-00000CB60000}"/>
    <cellStyle name="Currency [0] 3010" xfId="35810" hidden="1" xr:uid="{00000000-0005-0000-0000-00000DB60000}"/>
    <cellStyle name="Currency [0] 3011" xfId="6435" hidden="1" xr:uid="{00000000-0005-0000-0000-00000EB60000}"/>
    <cellStyle name="Currency [0] 3011" xfId="35823" hidden="1" xr:uid="{00000000-0005-0000-0000-00000FB60000}"/>
    <cellStyle name="Currency [0] 3012" xfId="6440" hidden="1" xr:uid="{00000000-0005-0000-0000-000010B60000}"/>
    <cellStyle name="Currency [0] 3012" xfId="35828" hidden="1" xr:uid="{00000000-0005-0000-0000-000011B60000}"/>
    <cellStyle name="Currency [0] 3013" xfId="6434" hidden="1" xr:uid="{00000000-0005-0000-0000-000012B60000}"/>
    <cellStyle name="Currency [0] 3013" xfId="35822" hidden="1" xr:uid="{00000000-0005-0000-0000-000013B60000}"/>
    <cellStyle name="Currency [0] 3014" xfId="6482" hidden="1" xr:uid="{00000000-0005-0000-0000-000014B60000}"/>
    <cellStyle name="Currency [0] 3014" xfId="35870" hidden="1" xr:uid="{00000000-0005-0000-0000-000015B60000}"/>
    <cellStyle name="Currency [0] 3015" xfId="6490" hidden="1" xr:uid="{00000000-0005-0000-0000-000016B60000}"/>
    <cellStyle name="Currency [0] 3015" xfId="35878" hidden="1" xr:uid="{00000000-0005-0000-0000-000017B60000}"/>
    <cellStyle name="Currency [0] 3016" xfId="6418" hidden="1" xr:uid="{00000000-0005-0000-0000-000018B60000}"/>
    <cellStyle name="Currency [0] 3016" xfId="35806" hidden="1" xr:uid="{00000000-0005-0000-0000-000019B60000}"/>
    <cellStyle name="Currency [0] 3017" xfId="6476" hidden="1" xr:uid="{00000000-0005-0000-0000-00001AB60000}"/>
    <cellStyle name="Currency [0] 3017" xfId="35864" hidden="1" xr:uid="{00000000-0005-0000-0000-00001BB60000}"/>
    <cellStyle name="Currency [0] 3018" xfId="6499" hidden="1" xr:uid="{00000000-0005-0000-0000-00001CB60000}"/>
    <cellStyle name="Currency [0] 3018" xfId="35887" hidden="1" xr:uid="{00000000-0005-0000-0000-00001DB60000}"/>
    <cellStyle name="Currency [0] 3019" xfId="6501" hidden="1" xr:uid="{00000000-0005-0000-0000-00001EB60000}"/>
    <cellStyle name="Currency [0] 3019" xfId="35889" hidden="1" xr:uid="{00000000-0005-0000-0000-00001FB60000}"/>
    <cellStyle name="Currency [0] 302" xfId="2704" hidden="1" xr:uid="{00000000-0005-0000-0000-000020B60000}"/>
    <cellStyle name="Currency [0] 302" xfId="32093" hidden="1" xr:uid="{00000000-0005-0000-0000-000021B60000}"/>
    <cellStyle name="Currency [0] 3020" xfId="6401" hidden="1" xr:uid="{00000000-0005-0000-0000-000022B60000}"/>
    <cellStyle name="Currency [0] 3020" xfId="35789" hidden="1" xr:uid="{00000000-0005-0000-0000-000023B60000}"/>
    <cellStyle name="Currency [0] 3021" xfId="6411" hidden="1" xr:uid="{00000000-0005-0000-0000-000024B60000}"/>
    <cellStyle name="Currency [0] 3021" xfId="35799" hidden="1" xr:uid="{00000000-0005-0000-0000-000025B60000}"/>
    <cellStyle name="Currency [0] 3022" xfId="6473" hidden="1" xr:uid="{00000000-0005-0000-0000-000026B60000}"/>
    <cellStyle name="Currency [0] 3022" xfId="35861" hidden="1" xr:uid="{00000000-0005-0000-0000-000027B60000}"/>
    <cellStyle name="Currency [0] 3023" xfId="6438" hidden="1" xr:uid="{00000000-0005-0000-0000-000028B60000}"/>
    <cellStyle name="Currency [0] 3023" xfId="35826" hidden="1" xr:uid="{00000000-0005-0000-0000-000029B60000}"/>
    <cellStyle name="Currency [0] 3024" xfId="6388" hidden="1" xr:uid="{00000000-0005-0000-0000-00002AB60000}"/>
    <cellStyle name="Currency [0] 3024" xfId="35776" hidden="1" xr:uid="{00000000-0005-0000-0000-00002BB60000}"/>
    <cellStyle name="Currency [0] 3025" xfId="6509" hidden="1" xr:uid="{00000000-0005-0000-0000-00002CB60000}"/>
    <cellStyle name="Currency [0] 3025" xfId="35897" hidden="1" xr:uid="{00000000-0005-0000-0000-00002DB60000}"/>
    <cellStyle name="Currency [0] 3026" xfId="6474" hidden="1" xr:uid="{00000000-0005-0000-0000-00002EB60000}"/>
    <cellStyle name="Currency [0] 3026" xfId="35862" hidden="1" xr:uid="{00000000-0005-0000-0000-00002FB60000}"/>
    <cellStyle name="Currency [0] 3027" xfId="6485" hidden="1" xr:uid="{00000000-0005-0000-0000-000030B60000}"/>
    <cellStyle name="Currency [0] 3027" xfId="35873" hidden="1" xr:uid="{00000000-0005-0000-0000-000031B60000}"/>
    <cellStyle name="Currency [0] 3028" xfId="6517" hidden="1" xr:uid="{00000000-0005-0000-0000-000032B60000}"/>
    <cellStyle name="Currency [0] 3028" xfId="35905" hidden="1" xr:uid="{00000000-0005-0000-0000-000033B60000}"/>
    <cellStyle name="Currency [0] 3029" xfId="6519" hidden="1" xr:uid="{00000000-0005-0000-0000-000034B60000}"/>
    <cellStyle name="Currency [0] 3029" xfId="35907" hidden="1" xr:uid="{00000000-0005-0000-0000-000035B60000}"/>
    <cellStyle name="Currency [0] 303" xfId="2706" hidden="1" xr:uid="{00000000-0005-0000-0000-000036B60000}"/>
    <cellStyle name="Currency [0] 303" xfId="32095" hidden="1" xr:uid="{00000000-0005-0000-0000-000037B60000}"/>
    <cellStyle name="Currency [0] 3030" xfId="6471" hidden="1" xr:uid="{00000000-0005-0000-0000-000038B60000}"/>
    <cellStyle name="Currency [0] 3030" xfId="35859" hidden="1" xr:uid="{00000000-0005-0000-0000-000039B60000}"/>
    <cellStyle name="Currency [0] 3031" xfId="6470" hidden="1" xr:uid="{00000000-0005-0000-0000-00003AB60000}"/>
    <cellStyle name="Currency [0] 3031" xfId="35858" hidden="1" xr:uid="{00000000-0005-0000-0000-00003BB60000}"/>
    <cellStyle name="Currency [0] 3032" xfId="6460" hidden="1" xr:uid="{00000000-0005-0000-0000-00003CB60000}"/>
    <cellStyle name="Currency [0] 3032" xfId="35848" hidden="1" xr:uid="{00000000-0005-0000-0000-00003DB60000}"/>
    <cellStyle name="Currency [0] 3033" xfId="6456" hidden="1" xr:uid="{00000000-0005-0000-0000-00003EB60000}"/>
    <cellStyle name="Currency [0] 3033" xfId="35844" hidden="1" xr:uid="{00000000-0005-0000-0000-00003FB60000}"/>
    <cellStyle name="Currency [0] 3034" xfId="6458" hidden="1" xr:uid="{00000000-0005-0000-0000-000040B60000}"/>
    <cellStyle name="Currency [0] 3034" xfId="35846" hidden="1" xr:uid="{00000000-0005-0000-0000-000041B60000}"/>
    <cellStyle name="Currency [0] 3035" xfId="6526" hidden="1" xr:uid="{00000000-0005-0000-0000-000042B60000}"/>
    <cellStyle name="Currency [0] 3035" xfId="35914" hidden="1" xr:uid="{00000000-0005-0000-0000-000043B60000}"/>
    <cellStyle name="Currency [0] 3036" xfId="3001" hidden="1" xr:uid="{00000000-0005-0000-0000-000044B60000}"/>
    <cellStyle name="Currency [0] 3036" xfId="32390" hidden="1" xr:uid="{00000000-0005-0000-0000-000045B60000}"/>
    <cellStyle name="Currency [0] 3037" xfId="6504" hidden="1" xr:uid="{00000000-0005-0000-0000-000046B60000}"/>
    <cellStyle name="Currency [0] 3037" xfId="35892" hidden="1" xr:uid="{00000000-0005-0000-0000-000047B60000}"/>
    <cellStyle name="Currency [0] 3038" xfId="6532" hidden="1" xr:uid="{00000000-0005-0000-0000-000048B60000}"/>
    <cellStyle name="Currency [0] 3038" xfId="35920" hidden="1" xr:uid="{00000000-0005-0000-0000-000049B60000}"/>
    <cellStyle name="Currency [0] 3039" xfId="6534" hidden="1" xr:uid="{00000000-0005-0000-0000-00004AB60000}"/>
    <cellStyle name="Currency [0] 3039" xfId="35922" hidden="1" xr:uid="{00000000-0005-0000-0000-00004BB60000}"/>
    <cellStyle name="Currency [0] 304" xfId="2737" hidden="1" xr:uid="{00000000-0005-0000-0000-00004CB60000}"/>
    <cellStyle name="Currency [0] 304" xfId="32126" hidden="1" xr:uid="{00000000-0005-0000-0000-00004DB60000}"/>
    <cellStyle name="Currency [0] 3040" xfId="6409" hidden="1" xr:uid="{00000000-0005-0000-0000-00004EB60000}"/>
    <cellStyle name="Currency [0] 3040" xfId="35797" hidden="1" xr:uid="{00000000-0005-0000-0000-00004FB60000}"/>
    <cellStyle name="Currency [0] 3041" xfId="6483" hidden="1" xr:uid="{00000000-0005-0000-0000-000050B60000}"/>
    <cellStyle name="Currency [0] 3041" xfId="35871" hidden="1" xr:uid="{00000000-0005-0000-0000-000051B60000}"/>
    <cellStyle name="Currency [0] 3042" xfId="6439" hidden="1" xr:uid="{00000000-0005-0000-0000-000052B60000}"/>
    <cellStyle name="Currency [0] 3042" xfId="35827" hidden="1" xr:uid="{00000000-0005-0000-0000-000053B60000}"/>
    <cellStyle name="Currency [0] 3043" xfId="6475" hidden="1" xr:uid="{00000000-0005-0000-0000-000054B60000}"/>
    <cellStyle name="Currency [0] 3043" xfId="35863" hidden="1" xr:uid="{00000000-0005-0000-0000-000055B60000}"/>
    <cellStyle name="Currency [0] 3044" xfId="6479" hidden="1" xr:uid="{00000000-0005-0000-0000-000056B60000}"/>
    <cellStyle name="Currency [0] 3044" xfId="35867" hidden="1" xr:uid="{00000000-0005-0000-0000-000057B60000}"/>
    <cellStyle name="Currency [0] 3045" xfId="6540" hidden="1" xr:uid="{00000000-0005-0000-0000-000058B60000}"/>
    <cellStyle name="Currency [0] 3045" xfId="35928" hidden="1" xr:uid="{00000000-0005-0000-0000-000059B60000}"/>
    <cellStyle name="Currency [0] 3046" xfId="3004" hidden="1" xr:uid="{00000000-0005-0000-0000-00005AB60000}"/>
    <cellStyle name="Currency [0] 3046" xfId="32393" hidden="1" xr:uid="{00000000-0005-0000-0000-00005BB60000}"/>
    <cellStyle name="Currency [0] 3047" xfId="6522" hidden="1" xr:uid="{00000000-0005-0000-0000-00005CB60000}"/>
    <cellStyle name="Currency [0] 3047" xfId="35910" hidden="1" xr:uid="{00000000-0005-0000-0000-00005DB60000}"/>
    <cellStyle name="Currency [0] 3048" xfId="6545" hidden="1" xr:uid="{00000000-0005-0000-0000-00005EB60000}"/>
    <cellStyle name="Currency [0] 3048" xfId="35933" hidden="1" xr:uid="{00000000-0005-0000-0000-00005FB60000}"/>
    <cellStyle name="Currency [0] 3049" xfId="6547" hidden="1" xr:uid="{00000000-0005-0000-0000-000060B60000}"/>
    <cellStyle name="Currency [0] 3049" xfId="35935" hidden="1" xr:uid="{00000000-0005-0000-0000-000061B60000}"/>
    <cellStyle name="Currency [0] 305" xfId="2531" hidden="1" xr:uid="{00000000-0005-0000-0000-000062B60000}"/>
    <cellStyle name="Currency [0] 305" xfId="31920" hidden="1" xr:uid="{00000000-0005-0000-0000-000063B60000}"/>
    <cellStyle name="Currency [0] 3050" xfId="6403" hidden="1" xr:uid="{00000000-0005-0000-0000-000064B60000}"/>
    <cellStyle name="Currency [0] 3050" xfId="35791" hidden="1" xr:uid="{00000000-0005-0000-0000-000065B60000}"/>
    <cellStyle name="Currency [0] 3051" xfId="6502" hidden="1" xr:uid="{00000000-0005-0000-0000-000066B60000}"/>
    <cellStyle name="Currency [0] 3051" xfId="35890" hidden="1" xr:uid="{00000000-0005-0000-0000-000067B60000}"/>
    <cellStyle name="Currency [0] 3052" xfId="6469" hidden="1" xr:uid="{00000000-0005-0000-0000-000068B60000}"/>
    <cellStyle name="Currency [0] 3052" xfId="35857" hidden="1" xr:uid="{00000000-0005-0000-0000-000069B60000}"/>
    <cellStyle name="Currency [0] 3053" xfId="6487" hidden="1" xr:uid="{00000000-0005-0000-0000-00006AB60000}"/>
    <cellStyle name="Currency [0] 3053" xfId="35875" hidden="1" xr:uid="{00000000-0005-0000-0000-00006BB60000}"/>
    <cellStyle name="Currency [0] 3054" xfId="6484" hidden="1" xr:uid="{00000000-0005-0000-0000-00006CB60000}"/>
    <cellStyle name="Currency [0] 3054" xfId="35872" hidden="1" xr:uid="{00000000-0005-0000-0000-00006DB60000}"/>
    <cellStyle name="Currency [0] 3055" xfId="6551" hidden="1" xr:uid="{00000000-0005-0000-0000-00006EB60000}"/>
    <cellStyle name="Currency [0] 3055" xfId="35939" hidden="1" xr:uid="{00000000-0005-0000-0000-00006FB60000}"/>
    <cellStyle name="Currency [0] 3056" xfId="6436" hidden="1" xr:uid="{00000000-0005-0000-0000-000070B60000}"/>
    <cellStyle name="Currency [0] 3056" xfId="35824" hidden="1" xr:uid="{00000000-0005-0000-0000-000071B60000}"/>
    <cellStyle name="Currency [0] 3057" xfId="6536" hidden="1" xr:uid="{00000000-0005-0000-0000-000072B60000}"/>
    <cellStyle name="Currency [0] 3057" xfId="35924" hidden="1" xr:uid="{00000000-0005-0000-0000-000073B60000}"/>
    <cellStyle name="Currency [0] 3058" xfId="6558" hidden="1" xr:uid="{00000000-0005-0000-0000-000074B60000}"/>
    <cellStyle name="Currency [0] 3058" xfId="35946" hidden="1" xr:uid="{00000000-0005-0000-0000-000075B60000}"/>
    <cellStyle name="Currency [0] 3059" xfId="6560" hidden="1" xr:uid="{00000000-0005-0000-0000-000076B60000}"/>
    <cellStyle name="Currency [0] 3059" xfId="35948" hidden="1" xr:uid="{00000000-0005-0000-0000-000077B60000}"/>
    <cellStyle name="Currency [0] 306" xfId="2729" hidden="1" xr:uid="{00000000-0005-0000-0000-000078B60000}"/>
    <cellStyle name="Currency [0] 306" xfId="32118" hidden="1" xr:uid="{00000000-0005-0000-0000-000079B60000}"/>
    <cellStyle name="Currency [0] 3060" xfId="6488" hidden="1" xr:uid="{00000000-0005-0000-0000-00007AB60000}"/>
    <cellStyle name="Currency [0] 3060" xfId="35876" hidden="1" xr:uid="{00000000-0005-0000-0000-00007BB60000}"/>
    <cellStyle name="Currency [0] 3061" xfId="6520" hidden="1" xr:uid="{00000000-0005-0000-0000-00007CB60000}"/>
    <cellStyle name="Currency [0] 3061" xfId="35908" hidden="1" xr:uid="{00000000-0005-0000-0000-00007DB60000}"/>
    <cellStyle name="Currency [0] 3062" xfId="3012" hidden="1" xr:uid="{00000000-0005-0000-0000-00007EB60000}"/>
    <cellStyle name="Currency [0] 3062" xfId="32401" hidden="1" xr:uid="{00000000-0005-0000-0000-00007FB60000}"/>
    <cellStyle name="Currency [0] 3063" xfId="6506" hidden="1" xr:uid="{00000000-0005-0000-0000-000080B60000}"/>
    <cellStyle name="Currency [0] 3063" xfId="35894" hidden="1" xr:uid="{00000000-0005-0000-0000-000081B60000}"/>
    <cellStyle name="Currency [0] 3064" xfId="6503" hidden="1" xr:uid="{00000000-0005-0000-0000-000082B60000}"/>
    <cellStyle name="Currency [0] 3064" xfId="35891" hidden="1" xr:uid="{00000000-0005-0000-0000-000083B60000}"/>
    <cellStyle name="Currency [0] 3065" xfId="6564" hidden="1" xr:uid="{00000000-0005-0000-0000-000084B60000}"/>
    <cellStyle name="Currency [0] 3065" xfId="35952" hidden="1" xr:uid="{00000000-0005-0000-0000-000085B60000}"/>
    <cellStyle name="Currency [0] 3066" xfId="6399" hidden="1" xr:uid="{00000000-0005-0000-0000-000086B60000}"/>
    <cellStyle name="Currency [0] 3066" xfId="35787" hidden="1" xr:uid="{00000000-0005-0000-0000-000087B60000}"/>
    <cellStyle name="Currency [0] 3067" xfId="6548" hidden="1" xr:uid="{00000000-0005-0000-0000-000088B60000}"/>
    <cellStyle name="Currency [0] 3067" xfId="35936" hidden="1" xr:uid="{00000000-0005-0000-0000-000089B60000}"/>
    <cellStyle name="Currency [0] 3068" xfId="6568" hidden="1" xr:uid="{00000000-0005-0000-0000-00008AB60000}"/>
    <cellStyle name="Currency [0] 3068" xfId="35956" hidden="1" xr:uid="{00000000-0005-0000-0000-00008BB60000}"/>
    <cellStyle name="Currency [0] 3069" xfId="6570" hidden="1" xr:uid="{00000000-0005-0000-0000-00008CB60000}"/>
    <cellStyle name="Currency [0] 3069" xfId="35958" hidden="1" xr:uid="{00000000-0005-0000-0000-00008DB60000}"/>
    <cellStyle name="Currency [0] 307" xfId="2739" hidden="1" xr:uid="{00000000-0005-0000-0000-00008EB60000}"/>
    <cellStyle name="Currency [0] 307" xfId="32128" hidden="1" xr:uid="{00000000-0005-0000-0000-00008FB60000}"/>
    <cellStyle name="Currency [0] 3070" xfId="6507" hidden="1" xr:uid="{00000000-0005-0000-0000-000090B60000}"/>
    <cellStyle name="Currency [0] 3070" xfId="35895" hidden="1" xr:uid="{00000000-0005-0000-0000-000091B60000}"/>
    <cellStyle name="Currency [0] 3071" xfId="6535" hidden="1" xr:uid="{00000000-0005-0000-0000-000092B60000}"/>
    <cellStyle name="Currency [0] 3071" xfId="35923" hidden="1" xr:uid="{00000000-0005-0000-0000-000093B60000}"/>
    <cellStyle name="Currency [0] 3072" xfId="6495" hidden="1" xr:uid="{00000000-0005-0000-0000-000094B60000}"/>
    <cellStyle name="Currency [0] 3072" xfId="35883" hidden="1" xr:uid="{00000000-0005-0000-0000-000095B60000}"/>
    <cellStyle name="Currency [0] 3073" xfId="6524" hidden="1" xr:uid="{00000000-0005-0000-0000-000096B60000}"/>
    <cellStyle name="Currency [0] 3073" xfId="35912" hidden="1" xr:uid="{00000000-0005-0000-0000-000097B60000}"/>
    <cellStyle name="Currency [0] 3074" xfId="6521" hidden="1" xr:uid="{00000000-0005-0000-0000-000098B60000}"/>
    <cellStyle name="Currency [0] 3074" xfId="35909" hidden="1" xr:uid="{00000000-0005-0000-0000-000099B60000}"/>
    <cellStyle name="Currency [0] 3075" xfId="6574" hidden="1" xr:uid="{00000000-0005-0000-0000-00009AB60000}"/>
    <cellStyle name="Currency [0] 3075" xfId="35962" hidden="1" xr:uid="{00000000-0005-0000-0000-00009BB60000}"/>
    <cellStyle name="Currency [0] 3076" xfId="6402" hidden="1" xr:uid="{00000000-0005-0000-0000-00009CB60000}"/>
    <cellStyle name="Currency [0] 3076" xfId="35790" hidden="1" xr:uid="{00000000-0005-0000-0000-00009DB60000}"/>
    <cellStyle name="Currency [0] 3077" xfId="6561" hidden="1" xr:uid="{00000000-0005-0000-0000-00009EB60000}"/>
    <cellStyle name="Currency [0] 3077" xfId="35949" hidden="1" xr:uid="{00000000-0005-0000-0000-00009FB60000}"/>
    <cellStyle name="Currency [0] 3078" xfId="6578" hidden="1" xr:uid="{00000000-0005-0000-0000-0000A0B60000}"/>
    <cellStyle name="Currency [0] 3078" xfId="35966" hidden="1" xr:uid="{00000000-0005-0000-0000-0000A1B60000}"/>
    <cellStyle name="Currency [0] 3079" xfId="6580" hidden="1" xr:uid="{00000000-0005-0000-0000-0000A2B60000}"/>
    <cellStyle name="Currency [0] 3079" xfId="35968" hidden="1" xr:uid="{00000000-0005-0000-0000-0000A3B60000}"/>
    <cellStyle name="Currency [0] 308" xfId="2740" hidden="1" xr:uid="{00000000-0005-0000-0000-0000A4B60000}"/>
    <cellStyle name="Currency [0] 308" xfId="32129" hidden="1" xr:uid="{00000000-0005-0000-0000-0000A5B60000}"/>
    <cellStyle name="Currency [0] 3080" xfId="6461" hidden="1" xr:uid="{00000000-0005-0000-0000-0000A6B60000}"/>
    <cellStyle name="Currency [0] 3080" xfId="35849" hidden="1" xr:uid="{00000000-0005-0000-0000-0000A7B60000}"/>
    <cellStyle name="Currency [0] 3081" xfId="6497" hidden="1" xr:uid="{00000000-0005-0000-0000-0000A8B60000}"/>
    <cellStyle name="Currency [0] 3081" xfId="35885" hidden="1" xr:uid="{00000000-0005-0000-0000-0000A9B60000}"/>
    <cellStyle name="Currency [0] 3082" xfId="6566" hidden="1" xr:uid="{00000000-0005-0000-0000-0000AAB60000}"/>
    <cellStyle name="Currency [0] 3082" xfId="35954" hidden="1" xr:uid="{00000000-0005-0000-0000-0000ABB60000}"/>
    <cellStyle name="Currency [0] 3083" xfId="6554" hidden="1" xr:uid="{00000000-0005-0000-0000-0000ACB60000}"/>
    <cellStyle name="Currency [0] 3083" xfId="35942" hidden="1" xr:uid="{00000000-0005-0000-0000-0000ADB60000}"/>
    <cellStyle name="Currency [0] 3084" xfId="6571" hidden="1" xr:uid="{00000000-0005-0000-0000-0000AEB60000}"/>
    <cellStyle name="Currency [0] 3084" xfId="35959" hidden="1" xr:uid="{00000000-0005-0000-0000-0000AFB60000}"/>
    <cellStyle name="Currency [0] 3085" xfId="6582" hidden="1" xr:uid="{00000000-0005-0000-0000-0000B0B60000}"/>
    <cellStyle name="Currency [0] 3085" xfId="35970" hidden="1" xr:uid="{00000000-0005-0000-0000-0000B1B60000}"/>
    <cellStyle name="Currency [0] 3086" xfId="6430" hidden="1" xr:uid="{00000000-0005-0000-0000-0000B2B60000}"/>
    <cellStyle name="Currency [0] 3086" xfId="35818" hidden="1" xr:uid="{00000000-0005-0000-0000-0000B3B60000}"/>
    <cellStyle name="Currency [0] 3087" xfId="6494" hidden="1" xr:uid="{00000000-0005-0000-0000-0000B4B60000}"/>
    <cellStyle name="Currency [0] 3087" xfId="35882" hidden="1" xr:uid="{00000000-0005-0000-0000-0000B5B60000}"/>
    <cellStyle name="Currency [0] 3088" xfId="6586" hidden="1" xr:uid="{00000000-0005-0000-0000-0000B6B60000}"/>
    <cellStyle name="Currency [0] 3088" xfId="35974" hidden="1" xr:uid="{00000000-0005-0000-0000-0000B7B60000}"/>
    <cellStyle name="Currency [0] 3089" xfId="6588" hidden="1" xr:uid="{00000000-0005-0000-0000-0000B8B60000}"/>
    <cellStyle name="Currency [0] 3089" xfId="35976" hidden="1" xr:uid="{00000000-0005-0000-0000-0000B9B60000}"/>
    <cellStyle name="Currency [0] 309" xfId="2668" hidden="1" xr:uid="{00000000-0005-0000-0000-0000BAB60000}"/>
    <cellStyle name="Currency [0] 309" xfId="32057" hidden="1" xr:uid="{00000000-0005-0000-0000-0000BBB60000}"/>
    <cellStyle name="Currency [0] 3090" xfId="6543" hidden="1" xr:uid="{00000000-0005-0000-0000-0000BCB60000}"/>
    <cellStyle name="Currency [0] 3090" xfId="35931" hidden="1" xr:uid="{00000000-0005-0000-0000-0000BDB60000}"/>
    <cellStyle name="Currency [0] 3091" xfId="6555" hidden="1" xr:uid="{00000000-0005-0000-0000-0000BEB60000}"/>
    <cellStyle name="Currency [0] 3091" xfId="35943" hidden="1" xr:uid="{00000000-0005-0000-0000-0000BFB60000}"/>
    <cellStyle name="Currency [0] 3092" xfId="6583" hidden="1" xr:uid="{00000000-0005-0000-0000-0000C0B60000}"/>
    <cellStyle name="Currency [0] 3092" xfId="35971" hidden="1" xr:uid="{00000000-0005-0000-0000-0000C1B60000}"/>
    <cellStyle name="Currency [0] 3093" xfId="6556" hidden="1" xr:uid="{00000000-0005-0000-0000-0000C2B60000}"/>
    <cellStyle name="Currency [0] 3093" xfId="35944" hidden="1" xr:uid="{00000000-0005-0000-0000-0000C3B60000}"/>
    <cellStyle name="Currency [0] 3094" xfId="6589" hidden="1" xr:uid="{00000000-0005-0000-0000-0000C4B60000}"/>
    <cellStyle name="Currency [0] 3094" xfId="35977" hidden="1" xr:uid="{00000000-0005-0000-0000-0000C5B60000}"/>
    <cellStyle name="Currency [0] 3095" xfId="6591" hidden="1" xr:uid="{00000000-0005-0000-0000-0000C6B60000}"/>
    <cellStyle name="Currency [0] 3095" xfId="35979" hidden="1" xr:uid="{00000000-0005-0000-0000-0000C7B60000}"/>
    <cellStyle name="Currency [0] 3096" xfId="6584" hidden="1" xr:uid="{00000000-0005-0000-0000-0000C8B60000}"/>
    <cellStyle name="Currency [0] 3096" xfId="35972" hidden="1" xr:uid="{00000000-0005-0000-0000-0000C9B60000}"/>
    <cellStyle name="Currency [0] 3097" xfId="6530" hidden="1" xr:uid="{00000000-0005-0000-0000-0000CAB60000}"/>
    <cellStyle name="Currency [0] 3097" xfId="35918" hidden="1" xr:uid="{00000000-0005-0000-0000-0000CBB60000}"/>
    <cellStyle name="Currency [0] 3098" xfId="6593" hidden="1" xr:uid="{00000000-0005-0000-0000-0000CCB60000}"/>
    <cellStyle name="Currency [0] 3098" xfId="35981" hidden="1" xr:uid="{00000000-0005-0000-0000-0000CDB60000}"/>
    <cellStyle name="Currency [0] 3099" xfId="6595" hidden="1" xr:uid="{00000000-0005-0000-0000-0000CEB60000}"/>
    <cellStyle name="Currency [0] 3099" xfId="35983" hidden="1" xr:uid="{00000000-0005-0000-0000-0000CFB60000}"/>
    <cellStyle name="Currency [0] 31" xfId="333" hidden="1" xr:uid="{00000000-0005-0000-0000-0000D1B60000}"/>
    <cellStyle name="Currency [0] 31" xfId="168" hidden="1" xr:uid="{00000000-0005-0000-0000-0000D0B60000}"/>
    <cellStyle name="Currency [0] 31" xfId="61812" hidden="1" xr:uid="{00000000-0005-0000-0000-0000F5B60000}"/>
    <cellStyle name="Currency [0] 31" xfId="61894" hidden="1" xr:uid="{00000000-0005-0000-0000-0000F6B60000}"/>
    <cellStyle name="Currency [0] 31" xfId="747" hidden="1" xr:uid="{00000000-0005-0000-0000-0000DBB60000}"/>
    <cellStyle name="Currency [0] 31" xfId="1196" hidden="1" xr:uid="{00000000-0005-0000-0000-0000DCB60000}"/>
    <cellStyle name="Currency [0] 31" xfId="1417" hidden="1" xr:uid="{00000000-0005-0000-0000-0000E3B60000}"/>
    <cellStyle name="Currency [0] 31" xfId="854" hidden="1" xr:uid="{00000000-0005-0000-0000-0000D8B60000}"/>
    <cellStyle name="Currency [0] 31" xfId="409" hidden="1" xr:uid="{00000000-0005-0000-0000-0000D7B60000}"/>
    <cellStyle name="Currency [0] 31" xfId="31811" hidden="1" xr:uid="{00000000-0005-0000-0000-0000EDB60000}"/>
    <cellStyle name="Currency [0] 31" xfId="61237" hidden="1" xr:uid="{00000000-0005-0000-0000-0000EEB60000}"/>
    <cellStyle name="Currency [0] 31" xfId="61319" hidden="1" xr:uid="{00000000-0005-0000-0000-0000EFB60000}"/>
    <cellStyle name="Currency [0] 31" xfId="61730" hidden="1" xr:uid="{00000000-0005-0000-0000-0000F4B60000}"/>
    <cellStyle name="Currency [0] 31" xfId="1019" hidden="1" xr:uid="{00000000-0005-0000-0000-0000D9B60000}"/>
    <cellStyle name="Currency [0] 31" xfId="61568" hidden="1" xr:uid="{00000000-0005-0000-0000-0000F2B60000}"/>
    <cellStyle name="Currency [0] 31" xfId="62873" hidden="1" xr:uid="{00000000-0005-0000-0000-000002B70000}"/>
    <cellStyle name="Currency [0] 31" xfId="62955" hidden="1" xr:uid="{00000000-0005-0000-0000-000003B70000}"/>
    <cellStyle name="Currency [0] 31" xfId="62142" hidden="1" xr:uid="{00000000-0005-0000-0000-0000F9B60000}"/>
    <cellStyle name="Currency [0] 31" xfId="1239" hidden="1" xr:uid="{00000000-0005-0000-0000-0000DEB60000}"/>
    <cellStyle name="Currency [0] 31" xfId="61976" hidden="1" xr:uid="{00000000-0005-0000-0000-0000F7B60000}"/>
    <cellStyle name="Currency [0] 31" xfId="897" hidden="1" xr:uid="{00000000-0005-0000-0000-0000DAB60000}"/>
    <cellStyle name="Currency [0] 31" xfId="211" hidden="1" xr:uid="{00000000-0005-0000-0000-0000D2B60000}"/>
    <cellStyle name="Currency [0] 31" xfId="62224" hidden="1" xr:uid="{00000000-0005-0000-0000-0000FAB60000}"/>
    <cellStyle name="Currency [0] 31" xfId="62306" hidden="1" xr:uid="{00000000-0005-0000-0000-0000FBB60000}"/>
    <cellStyle name="Currency [0] 31" xfId="62386" hidden="1" xr:uid="{00000000-0005-0000-0000-0000FCB60000}"/>
    <cellStyle name="Currency [0] 31" xfId="1089" hidden="1" xr:uid="{00000000-0005-0000-0000-0000DFB60000}"/>
    <cellStyle name="Currency [0] 31" xfId="1895" hidden="1" xr:uid="{00000000-0005-0000-0000-0000E6B60000}"/>
    <cellStyle name="Currency [0] 31" xfId="1361" hidden="1" xr:uid="{00000000-0005-0000-0000-0000DDB60000}"/>
    <cellStyle name="Currency [0] 31" xfId="61" hidden="1" xr:uid="{00000000-0005-0000-0000-0000D3B60000}"/>
    <cellStyle name="Currency [0] 31" xfId="516" hidden="1" xr:uid="{00000000-0005-0000-0000-0000D4B60000}"/>
    <cellStyle name="Currency [0] 31" xfId="1852" hidden="1" xr:uid="{00000000-0005-0000-0000-0000E4B60000}"/>
    <cellStyle name="Currency [0] 31" xfId="2070" hidden="1" xr:uid="{00000000-0005-0000-0000-0000EBB60000}"/>
    <cellStyle name="Currency [0] 31" xfId="1567" hidden="1" xr:uid="{00000000-0005-0000-0000-0000E2B60000}"/>
    <cellStyle name="Currency [0] 31" xfId="1745" hidden="1" xr:uid="{00000000-0005-0000-0000-0000E7B60000}"/>
    <cellStyle name="Currency [0] 31" xfId="62625" hidden="1" xr:uid="{00000000-0005-0000-0000-0000FFB60000}"/>
    <cellStyle name="Currency [0] 31" xfId="2017" hidden="1" xr:uid="{00000000-0005-0000-0000-0000E5B60000}"/>
    <cellStyle name="Currency [0] 31" xfId="681" hidden="1" xr:uid="{00000000-0005-0000-0000-0000D5B60000}"/>
    <cellStyle name="Currency [0] 31" xfId="559" hidden="1" xr:uid="{00000000-0005-0000-0000-0000D6B60000}"/>
    <cellStyle name="Currency [0] 31" xfId="2422" hidden="1" xr:uid="{00000000-0005-0000-0000-0000ECB60000}"/>
    <cellStyle name="Currency [0] 31" xfId="61650" hidden="1" xr:uid="{00000000-0005-0000-0000-0000F3B60000}"/>
    <cellStyle name="Currency [0] 31" xfId="2226" hidden="1" xr:uid="{00000000-0005-0000-0000-0000EAB60000}"/>
    <cellStyle name="Currency [0] 31" xfId="62709" hidden="1" xr:uid="{00000000-0005-0000-0000-000000B70000}"/>
    <cellStyle name="Currency [0] 31" xfId="62791" hidden="1" xr:uid="{00000000-0005-0000-0000-000001B70000}"/>
    <cellStyle name="Currency [0] 31" xfId="61485" hidden="1" xr:uid="{00000000-0005-0000-0000-0000F1B60000}"/>
    <cellStyle name="Currency [0] 31" xfId="62060" hidden="1" xr:uid="{00000000-0005-0000-0000-0000F8B60000}"/>
    <cellStyle name="Currency [0] 31" xfId="62543" hidden="1" xr:uid="{00000000-0005-0000-0000-0000FEB60000}"/>
    <cellStyle name="Currency [0] 31" xfId="62468" hidden="1" xr:uid="{00000000-0005-0000-0000-0000FDB60000}"/>
    <cellStyle name="Currency [0] 31" xfId="1524" hidden="1" xr:uid="{00000000-0005-0000-0000-0000E0B60000}"/>
    <cellStyle name="Currency [0] 31" xfId="1689" hidden="1" xr:uid="{00000000-0005-0000-0000-0000E1B60000}"/>
    <cellStyle name="Currency [0] 31" xfId="2183" hidden="1" xr:uid="{00000000-0005-0000-0000-0000E8B60000}"/>
    <cellStyle name="Currency [0] 31" xfId="2347" hidden="1" xr:uid="{00000000-0005-0000-0000-0000E9B60000}"/>
    <cellStyle name="Currency [0] 31" xfId="61403" hidden="1" xr:uid="{00000000-0005-0000-0000-0000F0B60000}"/>
    <cellStyle name="Currency [0] 31" xfId="63117" hidden="1" xr:uid="{00000000-0005-0000-0000-000005B70000}"/>
    <cellStyle name="Currency [0] 31" xfId="63035" hidden="1" xr:uid="{00000000-0005-0000-0000-000004B70000}"/>
    <cellStyle name="Currency [0] 310" xfId="2719" hidden="1" xr:uid="{00000000-0005-0000-0000-000006B70000}"/>
    <cellStyle name="Currency [0] 310" xfId="32108" hidden="1" xr:uid="{00000000-0005-0000-0000-000007B70000}"/>
    <cellStyle name="Currency [0] 3100" xfId="6652" hidden="1" xr:uid="{00000000-0005-0000-0000-000008B70000}"/>
    <cellStyle name="Currency [0] 3100" xfId="36040" hidden="1" xr:uid="{00000000-0005-0000-0000-000009B70000}"/>
    <cellStyle name="Currency [0] 3101" xfId="6671" hidden="1" xr:uid="{00000000-0005-0000-0000-00000AB70000}"/>
    <cellStyle name="Currency [0] 3101" xfId="36059" hidden="1" xr:uid="{00000000-0005-0000-0000-00000BB70000}"/>
    <cellStyle name="Currency [0] 3102" xfId="6678" hidden="1" xr:uid="{00000000-0005-0000-0000-00000CB70000}"/>
    <cellStyle name="Currency [0] 3102" xfId="36066" hidden="1" xr:uid="{00000000-0005-0000-0000-00000DB70000}"/>
    <cellStyle name="Currency [0] 3103" xfId="6685" hidden="1" xr:uid="{00000000-0005-0000-0000-00000EB70000}"/>
    <cellStyle name="Currency [0] 3103" xfId="36073" hidden="1" xr:uid="{00000000-0005-0000-0000-00000FB70000}"/>
    <cellStyle name="Currency [0] 3104" xfId="6690" hidden="1" xr:uid="{00000000-0005-0000-0000-000010B70000}"/>
    <cellStyle name="Currency [0] 3104" xfId="36078" hidden="1" xr:uid="{00000000-0005-0000-0000-000011B70000}"/>
    <cellStyle name="Currency [0] 3105" xfId="6669" hidden="1" xr:uid="{00000000-0005-0000-0000-000012B70000}"/>
    <cellStyle name="Currency [0] 3105" xfId="36057" hidden="1" xr:uid="{00000000-0005-0000-0000-000013B70000}"/>
    <cellStyle name="Currency [0] 3106" xfId="6680" hidden="1" xr:uid="{00000000-0005-0000-0000-000014B70000}"/>
    <cellStyle name="Currency [0] 3106" xfId="36068" hidden="1" xr:uid="{00000000-0005-0000-0000-000015B70000}"/>
    <cellStyle name="Currency [0] 3107" xfId="6694" hidden="1" xr:uid="{00000000-0005-0000-0000-000016B70000}"/>
    <cellStyle name="Currency [0] 3107" xfId="36082" hidden="1" xr:uid="{00000000-0005-0000-0000-000017B70000}"/>
    <cellStyle name="Currency [0] 3108" xfId="6696" hidden="1" xr:uid="{00000000-0005-0000-0000-000018B70000}"/>
    <cellStyle name="Currency [0] 3108" xfId="36084" hidden="1" xr:uid="{00000000-0005-0000-0000-000019B70000}"/>
    <cellStyle name="Currency [0] 3109" xfId="6679" hidden="1" xr:uid="{00000000-0005-0000-0000-00001AB70000}"/>
    <cellStyle name="Currency [0] 3109" xfId="36067" hidden="1" xr:uid="{00000000-0005-0000-0000-00001BB70000}"/>
    <cellStyle name="Currency [0] 311" xfId="2699" hidden="1" xr:uid="{00000000-0005-0000-0000-00001CB70000}"/>
    <cellStyle name="Currency [0] 311" xfId="32088" hidden="1" xr:uid="{00000000-0005-0000-0000-00001DB70000}"/>
    <cellStyle name="Currency [0] 3110" xfId="6653" hidden="1" xr:uid="{00000000-0005-0000-0000-00001EB70000}"/>
    <cellStyle name="Currency [0] 3110" xfId="36041" hidden="1" xr:uid="{00000000-0005-0000-0000-00001FB70000}"/>
    <cellStyle name="Currency [0] 3111" xfId="6707" hidden="1" xr:uid="{00000000-0005-0000-0000-000020B70000}"/>
    <cellStyle name="Currency [0] 3111" xfId="36095" hidden="1" xr:uid="{00000000-0005-0000-0000-000021B70000}"/>
    <cellStyle name="Currency [0] 3112" xfId="6716" hidden="1" xr:uid="{00000000-0005-0000-0000-000022B70000}"/>
    <cellStyle name="Currency [0] 3112" xfId="36104" hidden="1" xr:uid="{00000000-0005-0000-0000-000023B70000}"/>
    <cellStyle name="Currency [0] 3113" xfId="6727" hidden="1" xr:uid="{00000000-0005-0000-0000-000024B70000}"/>
    <cellStyle name="Currency [0] 3113" xfId="36115" hidden="1" xr:uid="{00000000-0005-0000-0000-000025B70000}"/>
    <cellStyle name="Currency [0] 3114" xfId="6733" hidden="1" xr:uid="{00000000-0005-0000-0000-000026B70000}"/>
    <cellStyle name="Currency [0] 3114" xfId="36121" hidden="1" xr:uid="{00000000-0005-0000-0000-000027B70000}"/>
    <cellStyle name="Currency [0] 3115" xfId="6705" hidden="1" xr:uid="{00000000-0005-0000-0000-000028B70000}"/>
    <cellStyle name="Currency [0] 3115" xfId="36093" hidden="1" xr:uid="{00000000-0005-0000-0000-000029B70000}"/>
    <cellStyle name="Currency [0] 3116" xfId="6723" hidden="1" xr:uid="{00000000-0005-0000-0000-00002AB70000}"/>
    <cellStyle name="Currency [0] 3116" xfId="36111" hidden="1" xr:uid="{00000000-0005-0000-0000-00002BB70000}"/>
    <cellStyle name="Currency [0] 3117" xfId="6745" hidden="1" xr:uid="{00000000-0005-0000-0000-00002CB70000}"/>
    <cellStyle name="Currency [0] 3117" xfId="36133" hidden="1" xr:uid="{00000000-0005-0000-0000-00002DB70000}"/>
    <cellStyle name="Currency [0] 3118" xfId="6747" hidden="1" xr:uid="{00000000-0005-0000-0000-00002EB70000}"/>
    <cellStyle name="Currency [0] 3118" xfId="36135" hidden="1" xr:uid="{00000000-0005-0000-0000-00002FB70000}"/>
    <cellStyle name="Currency [0] 3119" xfId="6675" hidden="1" xr:uid="{00000000-0005-0000-0000-000030B70000}"/>
    <cellStyle name="Currency [0] 3119" xfId="36063" hidden="1" xr:uid="{00000000-0005-0000-0000-000031B70000}"/>
    <cellStyle name="Currency [0] 312" xfId="2711" hidden="1" xr:uid="{00000000-0005-0000-0000-000032B70000}"/>
    <cellStyle name="Currency [0] 312" xfId="32100" hidden="1" xr:uid="{00000000-0005-0000-0000-000033B70000}"/>
    <cellStyle name="Currency [0] 3120" xfId="6659" hidden="1" xr:uid="{00000000-0005-0000-0000-000034B70000}"/>
    <cellStyle name="Currency [0] 3120" xfId="36047" hidden="1" xr:uid="{00000000-0005-0000-0000-000035B70000}"/>
    <cellStyle name="Currency [0] 3121" xfId="6719" hidden="1" xr:uid="{00000000-0005-0000-0000-000036B70000}"/>
    <cellStyle name="Currency [0] 3121" xfId="36107" hidden="1" xr:uid="{00000000-0005-0000-0000-000037B70000}"/>
    <cellStyle name="Currency [0] 3122" xfId="6664" hidden="1" xr:uid="{00000000-0005-0000-0000-000038B70000}"/>
    <cellStyle name="Currency [0] 3122" xfId="36052" hidden="1" xr:uid="{00000000-0005-0000-0000-000039B70000}"/>
    <cellStyle name="Currency [0] 3123" xfId="6708" hidden="1" xr:uid="{00000000-0005-0000-0000-00003AB70000}"/>
    <cellStyle name="Currency [0] 3123" xfId="36096" hidden="1" xr:uid="{00000000-0005-0000-0000-00003BB70000}"/>
    <cellStyle name="Currency [0] 3124" xfId="6752" hidden="1" xr:uid="{00000000-0005-0000-0000-00003CB70000}"/>
    <cellStyle name="Currency [0] 3124" xfId="36140" hidden="1" xr:uid="{00000000-0005-0000-0000-00003DB70000}"/>
    <cellStyle name="Currency [0] 3125" xfId="6720" hidden="1" xr:uid="{00000000-0005-0000-0000-00003EB70000}"/>
    <cellStyle name="Currency [0] 3125" xfId="36108" hidden="1" xr:uid="{00000000-0005-0000-0000-00003FB70000}"/>
    <cellStyle name="Currency [0] 3126" xfId="6728" hidden="1" xr:uid="{00000000-0005-0000-0000-000040B70000}"/>
    <cellStyle name="Currency [0] 3126" xfId="36116" hidden="1" xr:uid="{00000000-0005-0000-0000-000041B70000}"/>
    <cellStyle name="Currency [0] 3127" xfId="6764" hidden="1" xr:uid="{00000000-0005-0000-0000-000042B70000}"/>
    <cellStyle name="Currency [0] 3127" xfId="36152" hidden="1" xr:uid="{00000000-0005-0000-0000-000043B70000}"/>
    <cellStyle name="Currency [0] 3128" xfId="6766" hidden="1" xr:uid="{00000000-0005-0000-0000-000044B70000}"/>
    <cellStyle name="Currency [0] 3128" xfId="36154" hidden="1" xr:uid="{00000000-0005-0000-0000-000045B70000}"/>
    <cellStyle name="Currency [0] 3129" xfId="6722" hidden="1" xr:uid="{00000000-0005-0000-0000-000046B70000}"/>
    <cellStyle name="Currency [0] 3129" xfId="36110" hidden="1" xr:uid="{00000000-0005-0000-0000-000047B70000}"/>
    <cellStyle name="Currency [0] 313" xfId="2709" hidden="1" xr:uid="{00000000-0005-0000-0000-000048B70000}"/>
    <cellStyle name="Currency [0] 313" xfId="32098" hidden="1" xr:uid="{00000000-0005-0000-0000-000049B70000}"/>
    <cellStyle name="Currency [0] 3130" xfId="6735" hidden="1" xr:uid="{00000000-0005-0000-0000-00004AB70000}"/>
    <cellStyle name="Currency [0] 3130" xfId="36123" hidden="1" xr:uid="{00000000-0005-0000-0000-00004BB70000}"/>
    <cellStyle name="Currency [0] 3131" xfId="6740" hidden="1" xr:uid="{00000000-0005-0000-0000-00004CB70000}"/>
    <cellStyle name="Currency [0] 3131" xfId="36128" hidden="1" xr:uid="{00000000-0005-0000-0000-00004DB70000}"/>
    <cellStyle name="Currency [0] 3132" xfId="6734" hidden="1" xr:uid="{00000000-0005-0000-0000-00004EB70000}"/>
    <cellStyle name="Currency [0] 3132" xfId="36122" hidden="1" xr:uid="{00000000-0005-0000-0000-00004FB70000}"/>
    <cellStyle name="Currency [0] 3133" xfId="6782" hidden="1" xr:uid="{00000000-0005-0000-0000-000050B70000}"/>
    <cellStyle name="Currency [0] 3133" xfId="36170" hidden="1" xr:uid="{00000000-0005-0000-0000-000051B70000}"/>
    <cellStyle name="Currency [0] 3134" xfId="6790" hidden="1" xr:uid="{00000000-0005-0000-0000-000052B70000}"/>
    <cellStyle name="Currency [0] 3134" xfId="36178" hidden="1" xr:uid="{00000000-0005-0000-0000-000053B70000}"/>
    <cellStyle name="Currency [0] 3135" xfId="6718" hidden="1" xr:uid="{00000000-0005-0000-0000-000054B70000}"/>
    <cellStyle name="Currency [0] 3135" xfId="36106" hidden="1" xr:uid="{00000000-0005-0000-0000-000055B70000}"/>
    <cellStyle name="Currency [0] 3136" xfId="6776" hidden="1" xr:uid="{00000000-0005-0000-0000-000056B70000}"/>
    <cellStyle name="Currency [0] 3136" xfId="36164" hidden="1" xr:uid="{00000000-0005-0000-0000-000057B70000}"/>
    <cellStyle name="Currency [0] 3137" xfId="6799" hidden="1" xr:uid="{00000000-0005-0000-0000-000058B70000}"/>
    <cellStyle name="Currency [0] 3137" xfId="36187" hidden="1" xr:uid="{00000000-0005-0000-0000-000059B70000}"/>
    <cellStyle name="Currency [0] 3138" xfId="6801" hidden="1" xr:uid="{00000000-0005-0000-0000-00005AB70000}"/>
    <cellStyle name="Currency [0] 3138" xfId="36189" hidden="1" xr:uid="{00000000-0005-0000-0000-00005BB70000}"/>
    <cellStyle name="Currency [0] 3139" xfId="6701" hidden="1" xr:uid="{00000000-0005-0000-0000-00005CB70000}"/>
    <cellStyle name="Currency [0] 3139" xfId="36089" hidden="1" xr:uid="{00000000-0005-0000-0000-00005DB70000}"/>
    <cellStyle name="Currency [0] 314" xfId="2742" hidden="1" xr:uid="{00000000-0005-0000-0000-00005EB70000}"/>
    <cellStyle name="Currency [0] 314" xfId="32131" hidden="1" xr:uid="{00000000-0005-0000-0000-00005FB70000}"/>
    <cellStyle name="Currency [0] 3140" xfId="6711" hidden="1" xr:uid="{00000000-0005-0000-0000-000060B70000}"/>
    <cellStyle name="Currency [0] 3140" xfId="36099" hidden="1" xr:uid="{00000000-0005-0000-0000-000061B70000}"/>
    <cellStyle name="Currency [0] 3141" xfId="6773" hidden="1" xr:uid="{00000000-0005-0000-0000-000062B70000}"/>
    <cellStyle name="Currency [0] 3141" xfId="36161" hidden="1" xr:uid="{00000000-0005-0000-0000-000063B70000}"/>
    <cellStyle name="Currency [0] 3142" xfId="6738" hidden="1" xr:uid="{00000000-0005-0000-0000-000064B70000}"/>
    <cellStyle name="Currency [0] 3142" xfId="36126" hidden="1" xr:uid="{00000000-0005-0000-0000-000065B70000}"/>
    <cellStyle name="Currency [0] 3143" xfId="6683" hidden="1" xr:uid="{00000000-0005-0000-0000-000066B70000}"/>
    <cellStyle name="Currency [0] 3143" xfId="36071" hidden="1" xr:uid="{00000000-0005-0000-0000-000067B70000}"/>
    <cellStyle name="Currency [0] 3144" xfId="6809" hidden="1" xr:uid="{00000000-0005-0000-0000-000068B70000}"/>
    <cellStyle name="Currency [0] 3144" xfId="36197" hidden="1" xr:uid="{00000000-0005-0000-0000-000069B70000}"/>
    <cellStyle name="Currency [0] 3145" xfId="6774" hidden="1" xr:uid="{00000000-0005-0000-0000-00006AB70000}"/>
    <cellStyle name="Currency [0] 3145" xfId="36162" hidden="1" xr:uid="{00000000-0005-0000-0000-00006BB70000}"/>
    <cellStyle name="Currency [0] 3146" xfId="6785" hidden="1" xr:uid="{00000000-0005-0000-0000-00006CB70000}"/>
    <cellStyle name="Currency [0] 3146" xfId="36173" hidden="1" xr:uid="{00000000-0005-0000-0000-00006DB70000}"/>
    <cellStyle name="Currency [0] 3147" xfId="6817" hidden="1" xr:uid="{00000000-0005-0000-0000-00006EB70000}"/>
    <cellStyle name="Currency [0] 3147" xfId="36205" hidden="1" xr:uid="{00000000-0005-0000-0000-00006FB70000}"/>
    <cellStyle name="Currency [0] 3148" xfId="6819" hidden="1" xr:uid="{00000000-0005-0000-0000-000070B70000}"/>
    <cellStyle name="Currency [0] 3148" xfId="36207" hidden="1" xr:uid="{00000000-0005-0000-0000-000071B70000}"/>
    <cellStyle name="Currency [0] 3149" xfId="6771" hidden="1" xr:uid="{00000000-0005-0000-0000-000072B70000}"/>
    <cellStyle name="Currency [0] 3149" xfId="36159" hidden="1" xr:uid="{00000000-0005-0000-0000-000073B70000}"/>
    <cellStyle name="Currency [0] 315" xfId="2686" hidden="1" xr:uid="{00000000-0005-0000-0000-000074B70000}"/>
    <cellStyle name="Currency [0] 315" xfId="32075" hidden="1" xr:uid="{00000000-0005-0000-0000-000075B70000}"/>
    <cellStyle name="Currency [0] 3150" xfId="6770" hidden="1" xr:uid="{00000000-0005-0000-0000-000076B70000}"/>
    <cellStyle name="Currency [0] 3150" xfId="36158" hidden="1" xr:uid="{00000000-0005-0000-0000-000077B70000}"/>
    <cellStyle name="Currency [0] 3151" xfId="6760" hidden="1" xr:uid="{00000000-0005-0000-0000-000078B70000}"/>
    <cellStyle name="Currency [0] 3151" xfId="36148" hidden="1" xr:uid="{00000000-0005-0000-0000-000079B70000}"/>
    <cellStyle name="Currency [0] 3152" xfId="6756" hidden="1" xr:uid="{00000000-0005-0000-0000-00007AB70000}"/>
    <cellStyle name="Currency [0] 3152" xfId="36144" hidden="1" xr:uid="{00000000-0005-0000-0000-00007BB70000}"/>
    <cellStyle name="Currency [0] 3153" xfId="6758" hidden="1" xr:uid="{00000000-0005-0000-0000-00007CB70000}"/>
    <cellStyle name="Currency [0] 3153" xfId="36146" hidden="1" xr:uid="{00000000-0005-0000-0000-00007DB70000}"/>
    <cellStyle name="Currency [0] 3154" xfId="6826" hidden="1" xr:uid="{00000000-0005-0000-0000-00007EB70000}"/>
    <cellStyle name="Currency [0] 3154" xfId="36214" hidden="1" xr:uid="{00000000-0005-0000-0000-00007FB70000}"/>
    <cellStyle name="Currency [0] 3155" xfId="6661" hidden="1" xr:uid="{00000000-0005-0000-0000-000080B70000}"/>
    <cellStyle name="Currency [0] 3155" xfId="36049" hidden="1" xr:uid="{00000000-0005-0000-0000-000081B70000}"/>
    <cellStyle name="Currency [0] 3156" xfId="6804" hidden="1" xr:uid="{00000000-0005-0000-0000-000082B70000}"/>
    <cellStyle name="Currency [0] 3156" xfId="36192" hidden="1" xr:uid="{00000000-0005-0000-0000-000083B70000}"/>
    <cellStyle name="Currency [0] 3157" xfId="6832" hidden="1" xr:uid="{00000000-0005-0000-0000-000084B70000}"/>
    <cellStyle name="Currency [0] 3157" xfId="36220" hidden="1" xr:uid="{00000000-0005-0000-0000-000085B70000}"/>
    <cellStyle name="Currency [0] 3158" xfId="6834" hidden="1" xr:uid="{00000000-0005-0000-0000-000086B70000}"/>
    <cellStyle name="Currency [0] 3158" xfId="36222" hidden="1" xr:uid="{00000000-0005-0000-0000-000087B70000}"/>
    <cellStyle name="Currency [0] 3159" xfId="6709" hidden="1" xr:uid="{00000000-0005-0000-0000-000088B70000}"/>
    <cellStyle name="Currency [0] 3159" xfId="36097" hidden="1" xr:uid="{00000000-0005-0000-0000-000089B70000}"/>
    <cellStyle name="Currency [0] 316" xfId="2736" hidden="1" xr:uid="{00000000-0005-0000-0000-00008AB70000}"/>
    <cellStyle name="Currency [0] 316" xfId="32125" hidden="1" xr:uid="{00000000-0005-0000-0000-00008BB70000}"/>
    <cellStyle name="Currency [0] 3160" xfId="6783" hidden="1" xr:uid="{00000000-0005-0000-0000-00008CB70000}"/>
    <cellStyle name="Currency [0] 3160" xfId="36171" hidden="1" xr:uid="{00000000-0005-0000-0000-00008DB70000}"/>
    <cellStyle name="Currency [0] 3161" xfId="6739" hidden="1" xr:uid="{00000000-0005-0000-0000-00008EB70000}"/>
    <cellStyle name="Currency [0] 3161" xfId="36127" hidden="1" xr:uid="{00000000-0005-0000-0000-00008FB70000}"/>
    <cellStyle name="Currency [0] 3162" xfId="6775" hidden="1" xr:uid="{00000000-0005-0000-0000-000090B70000}"/>
    <cellStyle name="Currency [0] 3162" xfId="36163" hidden="1" xr:uid="{00000000-0005-0000-0000-000091B70000}"/>
    <cellStyle name="Currency [0] 3163" xfId="6779" hidden="1" xr:uid="{00000000-0005-0000-0000-000092B70000}"/>
    <cellStyle name="Currency [0] 3163" xfId="36167" hidden="1" xr:uid="{00000000-0005-0000-0000-000093B70000}"/>
    <cellStyle name="Currency [0] 3164" xfId="6840" hidden="1" xr:uid="{00000000-0005-0000-0000-000094B70000}"/>
    <cellStyle name="Currency [0] 3164" xfId="36228" hidden="1" xr:uid="{00000000-0005-0000-0000-000095B70000}"/>
    <cellStyle name="Currency [0] 3165" xfId="6656" hidden="1" xr:uid="{00000000-0005-0000-0000-000096B70000}"/>
    <cellStyle name="Currency [0] 3165" xfId="36044" hidden="1" xr:uid="{00000000-0005-0000-0000-000097B70000}"/>
    <cellStyle name="Currency [0] 3166" xfId="6822" hidden="1" xr:uid="{00000000-0005-0000-0000-000098B70000}"/>
    <cellStyle name="Currency [0] 3166" xfId="36210" hidden="1" xr:uid="{00000000-0005-0000-0000-000099B70000}"/>
    <cellStyle name="Currency [0] 3167" xfId="6845" hidden="1" xr:uid="{00000000-0005-0000-0000-00009AB70000}"/>
    <cellStyle name="Currency [0] 3167" xfId="36233" hidden="1" xr:uid="{00000000-0005-0000-0000-00009BB70000}"/>
    <cellStyle name="Currency [0] 3168" xfId="6847" hidden="1" xr:uid="{00000000-0005-0000-0000-00009CB70000}"/>
    <cellStyle name="Currency [0] 3168" xfId="36235" hidden="1" xr:uid="{00000000-0005-0000-0000-00009DB70000}"/>
    <cellStyle name="Currency [0] 3169" xfId="6703" hidden="1" xr:uid="{00000000-0005-0000-0000-00009EB70000}"/>
    <cellStyle name="Currency [0] 3169" xfId="36091" hidden="1" xr:uid="{00000000-0005-0000-0000-00009FB70000}"/>
    <cellStyle name="Currency [0] 317" xfId="2746" hidden="1" xr:uid="{00000000-0005-0000-0000-0000A0B70000}"/>
    <cellStyle name="Currency [0] 317" xfId="32135" hidden="1" xr:uid="{00000000-0005-0000-0000-0000A1B70000}"/>
    <cellStyle name="Currency [0] 3170" xfId="6802" hidden="1" xr:uid="{00000000-0005-0000-0000-0000A2B70000}"/>
    <cellStyle name="Currency [0] 3170" xfId="36190" hidden="1" xr:uid="{00000000-0005-0000-0000-0000A3B70000}"/>
    <cellStyle name="Currency [0] 3171" xfId="6769" hidden="1" xr:uid="{00000000-0005-0000-0000-0000A4B70000}"/>
    <cellStyle name="Currency [0] 3171" xfId="36157" hidden="1" xr:uid="{00000000-0005-0000-0000-0000A5B70000}"/>
    <cellStyle name="Currency [0] 3172" xfId="6787" hidden="1" xr:uid="{00000000-0005-0000-0000-0000A6B70000}"/>
    <cellStyle name="Currency [0] 3172" xfId="36175" hidden="1" xr:uid="{00000000-0005-0000-0000-0000A7B70000}"/>
    <cellStyle name="Currency [0] 3173" xfId="6784" hidden="1" xr:uid="{00000000-0005-0000-0000-0000A8B70000}"/>
    <cellStyle name="Currency [0] 3173" xfId="36172" hidden="1" xr:uid="{00000000-0005-0000-0000-0000A9B70000}"/>
    <cellStyle name="Currency [0] 3174" xfId="6851" hidden="1" xr:uid="{00000000-0005-0000-0000-0000AAB70000}"/>
    <cellStyle name="Currency [0] 3174" xfId="36239" hidden="1" xr:uid="{00000000-0005-0000-0000-0000ABB70000}"/>
    <cellStyle name="Currency [0] 3175" xfId="6736" hidden="1" xr:uid="{00000000-0005-0000-0000-0000ACB70000}"/>
    <cellStyle name="Currency [0] 3175" xfId="36124" hidden="1" xr:uid="{00000000-0005-0000-0000-0000ADB70000}"/>
    <cellStyle name="Currency [0] 3176" xfId="6836" hidden="1" xr:uid="{00000000-0005-0000-0000-0000AEB70000}"/>
    <cellStyle name="Currency [0] 3176" xfId="36224" hidden="1" xr:uid="{00000000-0005-0000-0000-0000AFB70000}"/>
    <cellStyle name="Currency [0] 3177" xfId="6858" hidden="1" xr:uid="{00000000-0005-0000-0000-0000B0B70000}"/>
    <cellStyle name="Currency [0] 3177" xfId="36246" hidden="1" xr:uid="{00000000-0005-0000-0000-0000B1B70000}"/>
    <cellStyle name="Currency [0] 3178" xfId="6860" hidden="1" xr:uid="{00000000-0005-0000-0000-0000B2B70000}"/>
    <cellStyle name="Currency [0] 3178" xfId="36248" hidden="1" xr:uid="{00000000-0005-0000-0000-0000B3B70000}"/>
    <cellStyle name="Currency [0] 3179" xfId="6788" hidden="1" xr:uid="{00000000-0005-0000-0000-0000B4B70000}"/>
    <cellStyle name="Currency [0] 3179" xfId="36176" hidden="1" xr:uid="{00000000-0005-0000-0000-0000B5B70000}"/>
    <cellStyle name="Currency [0] 318" xfId="2747" hidden="1" xr:uid="{00000000-0005-0000-0000-0000B6B70000}"/>
    <cellStyle name="Currency [0] 318" xfId="32136" hidden="1" xr:uid="{00000000-0005-0000-0000-0000B7B70000}"/>
    <cellStyle name="Currency [0] 3180" xfId="6820" hidden="1" xr:uid="{00000000-0005-0000-0000-0000B8B70000}"/>
    <cellStyle name="Currency [0] 3180" xfId="36208" hidden="1" xr:uid="{00000000-0005-0000-0000-0000B9B70000}"/>
    <cellStyle name="Currency [0] 3181" xfId="6672" hidden="1" xr:uid="{00000000-0005-0000-0000-0000BAB70000}"/>
    <cellStyle name="Currency [0] 3181" xfId="36060" hidden="1" xr:uid="{00000000-0005-0000-0000-0000BBB70000}"/>
    <cellStyle name="Currency [0] 3182" xfId="6806" hidden="1" xr:uid="{00000000-0005-0000-0000-0000BCB70000}"/>
    <cellStyle name="Currency [0] 3182" xfId="36194" hidden="1" xr:uid="{00000000-0005-0000-0000-0000BDB70000}"/>
    <cellStyle name="Currency [0] 3183" xfId="6803" hidden="1" xr:uid="{00000000-0005-0000-0000-0000BEB70000}"/>
    <cellStyle name="Currency [0] 3183" xfId="36191" hidden="1" xr:uid="{00000000-0005-0000-0000-0000BFB70000}"/>
    <cellStyle name="Currency [0] 3184" xfId="6864" hidden="1" xr:uid="{00000000-0005-0000-0000-0000C0B70000}"/>
    <cellStyle name="Currency [0] 3184" xfId="36252" hidden="1" xr:uid="{00000000-0005-0000-0000-0000C1B70000}"/>
    <cellStyle name="Currency [0] 3185" xfId="6699" hidden="1" xr:uid="{00000000-0005-0000-0000-0000C2B70000}"/>
    <cellStyle name="Currency [0] 3185" xfId="36087" hidden="1" xr:uid="{00000000-0005-0000-0000-0000C3B70000}"/>
    <cellStyle name="Currency [0] 3186" xfId="6848" hidden="1" xr:uid="{00000000-0005-0000-0000-0000C4B70000}"/>
    <cellStyle name="Currency [0] 3186" xfId="36236" hidden="1" xr:uid="{00000000-0005-0000-0000-0000C5B70000}"/>
    <cellStyle name="Currency [0] 3187" xfId="6868" hidden="1" xr:uid="{00000000-0005-0000-0000-0000C6B70000}"/>
    <cellStyle name="Currency [0] 3187" xfId="36256" hidden="1" xr:uid="{00000000-0005-0000-0000-0000C7B70000}"/>
    <cellStyle name="Currency [0] 3188" xfId="6870" hidden="1" xr:uid="{00000000-0005-0000-0000-0000C8B70000}"/>
    <cellStyle name="Currency [0] 3188" xfId="36258" hidden="1" xr:uid="{00000000-0005-0000-0000-0000C9B70000}"/>
    <cellStyle name="Currency [0] 3189" xfId="6807" hidden="1" xr:uid="{00000000-0005-0000-0000-0000CAB70000}"/>
    <cellStyle name="Currency [0] 3189" xfId="36195" hidden="1" xr:uid="{00000000-0005-0000-0000-0000CBB70000}"/>
    <cellStyle name="Currency [0] 319" xfId="2712" hidden="1" xr:uid="{00000000-0005-0000-0000-0000CCB70000}"/>
    <cellStyle name="Currency [0] 319" xfId="32101" hidden="1" xr:uid="{00000000-0005-0000-0000-0000CDB70000}"/>
    <cellStyle name="Currency [0] 3190" xfId="6835" hidden="1" xr:uid="{00000000-0005-0000-0000-0000CEB70000}"/>
    <cellStyle name="Currency [0] 3190" xfId="36223" hidden="1" xr:uid="{00000000-0005-0000-0000-0000CFB70000}"/>
    <cellStyle name="Currency [0] 3191" xfId="6795" hidden="1" xr:uid="{00000000-0005-0000-0000-0000D0B70000}"/>
    <cellStyle name="Currency [0] 3191" xfId="36183" hidden="1" xr:uid="{00000000-0005-0000-0000-0000D1B70000}"/>
    <cellStyle name="Currency [0] 3192" xfId="6824" hidden="1" xr:uid="{00000000-0005-0000-0000-0000D2B70000}"/>
    <cellStyle name="Currency [0] 3192" xfId="36212" hidden="1" xr:uid="{00000000-0005-0000-0000-0000D3B70000}"/>
    <cellStyle name="Currency [0] 3193" xfId="6821" hidden="1" xr:uid="{00000000-0005-0000-0000-0000D4B70000}"/>
    <cellStyle name="Currency [0] 3193" xfId="36209" hidden="1" xr:uid="{00000000-0005-0000-0000-0000D5B70000}"/>
    <cellStyle name="Currency [0] 3194" xfId="6874" hidden="1" xr:uid="{00000000-0005-0000-0000-0000D6B70000}"/>
    <cellStyle name="Currency [0] 3194" xfId="36262" hidden="1" xr:uid="{00000000-0005-0000-0000-0000D7B70000}"/>
    <cellStyle name="Currency [0] 3195" xfId="6702" hidden="1" xr:uid="{00000000-0005-0000-0000-0000D8B70000}"/>
    <cellStyle name="Currency [0] 3195" xfId="36090" hidden="1" xr:uid="{00000000-0005-0000-0000-0000D9B70000}"/>
    <cellStyle name="Currency [0] 3196" xfId="6861" hidden="1" xr:uid="{00000000-0005-0000-0000-0000DAB70000}"/>
    <cellStyle name="Currency [0] 3196" xfId="36249" hidden="1" xr:uid="{00000000-0005-0000-0000-0000DBB70000}"/>
    <cellStyle name="Currency [0] 3197" xfId="6878" hidden="1" xr:uid="{00000000-0005-0000-0000-0000DCB70000}"/>
    <cellStyle name="Currency [0] 3197" xfId="36266" hidden="1" xr:uid="{00000000-0005-0000-0000-0000DDB70000}"/>
    <cellStyle name="Currency [0] 3198" xfId="6880" hidden="1" xr:uid="{00000000-0005-0000-0000-0000DEB70000}"/>
    <cellStyle name="Currency [0] 3198" xfId="36268" hidden="1" xr:uid="{00000000-0005-0000-0000-0000DFB70000}"/>
    <cellStyle name="Currency [0] 3199" xfId="6761" hidden="1" xr:uid="{00000000-0005-0000-0000-0000E0B70000}"/>
    <cellStyle name="Currency [0] 3199" xfId="36149" hidden="1" xr:uid="{00000000-0005-0000-0000-0000E1B70000}"/>
    <cellStyle name="Currency [0] 32" xfId="2349" hidden="1" xr:uid="{00000000-0005-0000-0000-0000FBB70000}"/>
    <cellStyle name="Currency [0] 32" xfId="1385" hidden="1" xr:uid="{00000000-0005-0000-0000-0000F1B70000}"/>
    <cellStyle name="Currency [0] 32" xfId="518" hidden="1" xr:uid="{00000000-0005-0000-0000-0000E6B70000}"/>
    <cellStyle name="Currency [0] 32" xfId="683" hidden="1" xr:uid="{00000000-0005-0000-0000-0000E7B70000}"/>
    <cellStyle name="Currency [0] 32" xfId="2429" hidden="1" xr:uid="{00000000-0005-0000-0000-0000FEB70000}"/>
    <cellStyle name="Currency [0] 32" xfId="61570" hidden="1" xr:uid="{00000000-0005-0000-0000-000004B80000}"/>
    <cellStyle name="Currency [0] 32" xfId="2019" hidden="1" xr:uid="{00000000-0005-0000-0000-0000F7B70000}"/>
    <cellStyle name="Currency [0] 32" xfId="61405" hidden="1" xr:uid="{00000000-0005-0000-0000-000002B80000}"/>
    <cellStyle name="Currency [0] 32" xfId="1713" hidden="1" xr:uid="{00000000-0005-0000-0000-0000F5B70000}"/>
    <cellStyle name="Currency [0] 32" xfId="62388" hidden="1" xr:uid="{00000000-0005-0000-0000-00000EB80000}"/>
    <cellStyle name="Currency [0] 32" xfId="357" hidden="1" xr:uid="{00000000-0005-0000-0000-0000E5B70000}"/>
    <cellStyle name="Currency [0] 32" xfId="1021" hidden="1" xr:uid="{00000000-0005-0000-0000-0000EBB70000}"/>
    <cellStyle name="Currency [0] 32" xfId="856" hidden="1" xr:uid="{00000000-0005-0000-0000-0000EAB70000}"/>
    <cellStyle name="Currency [0] 32" xfId="2185" hidden="1" xr:uid="{00000000-0005-0000-0000-0000FAB70000}"/>
    <cellStyle name="Currency [0] 32" xfId="1198" hidden="1" xr:uid="{00000000-0005-0000-0000-0000EEB70000}"/>
    <cellStyle name="Currency [0] 32" xfId="2224" hidden="1" xr:uid="{00000000-0005-0000-0000-0000FCB70000}"/>
    <cellStyle name="Currency [0] 32" xfId="335" hidden="1" xr:uid="{00000000-0005-0000-0000-0000E3B70000}"/>
    <cellStyle name="Currency [0] 32" xfId="170" hidden="1" xr:uid="{00000000-0005-0000-0000-0000E2B70000}"/>
    <cellStyle name="Currency [0] 32" xfId="62711" hidden="1" xr:uid="{00000000-0005-0000-0000-000012B80000}"/>
    <cellStyle name="Currency [0] 32" xfId="1691" hidden="1" xr:uid="{00000000-0005-0000-0000-0000F3B70000}"/>
    <cellStyle name="Currency [0] 32" xfId="1526" hidden="1" xr:uid="{00000000-0005-0000-0000-0000F2B70000}"/>
    <cellStyle name="Currency [0] 32" xfId="61652" hidden="1" xr:uid="{00000000-0005-0000-0000-000005B80000}"/>
    <cellStyle name="Currency [0] 32" xfId="557" hidden="1" xr:uid="{00000000-0005-0000-0000-0000E8B70000}"/>
    <cellStyle name="Currency [0] 32" xfId="705" hidden="1" xr:uid="{00000000-0005-0000-0000-0000E9B70000}"/>
    <cellStyle name="Currency [0] 32" xfId="62793" hidden="1" xr:uid="{00000000-0005-0000-0000-000013B80000}"/>
    <cellStyle name="Currency [0] 32" xfId="2041" hidden="1" xr:uid="{00000000-0005-0000-0000-0000F9B70000}"/>
    <cellStyle name="Currency [0] 32" xfId="1893" hidden="1" xr:uid="{00000000-0005-0000-0000-0000F8B70000}"/>
    <cellStyle name="Currency [0] 32" xfId="62062" hidden="1" xr:uid="{00000000-0005-0000-0000-00000AB80000}"/>
    <cellStyle name="Currency [0] 32" xfId="61978" hidden="1" xr:uid="{00000000-0005-0000-0000-000009B80000}"/>
    <cellStyle name="Currency [0] 32" xfId="2073" hidden="1" xr:uid="{00000000-0005-0000-0000-0000FDB70000}"/>
    <cellStyle name="Currency [0] 32" xfId="62144" hidden="1" xr:uid="{00000000-0005-0000-0000-00000BB80000}"/>
    <cellStyle name="Currency [0] 32" xfId="62470" hidden="1" xr:uid="{00000000-0005-0000-0000-00000FB80000}"/>
    <cellStyle name="Currency [0] 32" xfId="62627" hidden="1" xr:uid="{00000000-0005-0000-0000-000011B80000}"/>
    <cellStyle name="Currency [0] 32" xfId="62545" hidden="1" xr:uid="{00000000-0005-0000-0000-000010B80000}"/>
    <cellStyle name="Currency [0] 32" xfId="895" hidden="1" xr:uid="{00000000-0005-0000-0000-0000ECB70000}"/>
    <cellStyle name="Currency [0] 32" xfId="61487" hidden="1" xr:uid="{00000000-0005-0000-0000-000003B80000}"/>
    <cellStyle name="Currency [0] 32" xfId="61321" hidden="1" xr:uid="{00000000-0005-0000-0000-000001B80000}"/>
    <cellStyle name="Currency [0] 32" xfId="1237" hidden="1" xr:uid="{00000000-0005-0000-0000-0000F0B70000}"/>
    <cellStyle name="Currency [0] 32" xfId="63037" hidden="1" xr:uid="{00000000-0005-0000-0000-000016B80000}"/>
    <cellStyle name="Currency [0] 32" xfId="63119" hidden="1" xr:uid="{00000000-0005-0000-0000-000017B80000}"/>
    <cellStyle name="Currency [0] 32" xfId="209" hidden="1" xr:uid="{00000000-0005-0000-0000-0000E4B70000}"/>
    <cellStyle name="Currency [0] 32" xfId="61896" hidden="1" xr:uid="{00000000-0005-0000-0000-000008B80000}"/>
    <cellStyle name="Currency [0] 32" xfId="61814" hidden="1" xr:uid="{00000000-0005-0000-0000-000007B80000}"/>
    <cellStyle name="Currency [0] 32" xfId="1565" hidden="1" xr:uid="{00000000-0005-0000-0000-0000F4B70000}"/>
    <cellStyle name="Currency [0] 32" xfId="62226" hidden="1" xr:uid="{00000000-0005-0000-0000-00000CB80000}"/>
    <cellStyle name="Currency [0] 32" xfId="1854" hidden="1" xr:uid="{00000000-0005-0000-0000-0000F6B70000}"/>
    <cellStyle name="Currency [0] 32" xfId="31818" hidden="1" xr:uid="{00000000-0005-0000-0000-0000FFB70000}"/>
    <cellStyle name="Currency [0] 32" xfId="61239" hidden="1" xr:uid="{00000000-0005-0000-0000-000000B80000}"/>
    <cellStyle name="Currency [0] 32" xfId="62875" hidden="1" xr:uid="{00000000-0005-0000-0000-000014B80000}"/>
    <cellStyle name="Currency [0] 32" xfId="62957" hidden="1" xr:uid="{00000000-0005-0000-0000-000015B80000}"/>
    <cellStyle name="Currency [0] 32" xfId="62308" hidden="1" xr:uid="{00000000-0005-0000-0000-00000DB80000}"/>
    <cellStyle name="Currency [0] 32" xfId="1363" hidden="1" xr:uid="{00000000-0005-0000-0000-0000EFB70000}"/>
    <cellStyle name="Currency [0] 32" xfId="61732" hidden="1" xr:uid="{00000000-0005-0000-0000-000006B80000}"/>
    <cellStyle name="Currency [0] 32" xfId="1043" hidden="1" xr:uid="{00000000-0005-0000-0000-0000EDB70000}"/>
    <cellStyle name="Currency [0] 320" xfId="2727" hidden="1" xr:uid="{00000000-0005-0000-0000-000018B80000}"/>
    <cellStyle name="Currency [0] 320" xfId="32116" hidden="1" xr:uid="{00000000-0005-0000-0000-000019B80000}"/>
    <cellStyle name="Currency [0] 3200" xfId="6797" hidden="1" xr:uid="{00000000-0005-0000-0000-00001AB80000}"/>
    <cellStyle name="Currency [0] 3200" xfId="36185" hidden="1" xr:uid="{00000000-0005-0000-0000-00001BB80000}"/>
    <cellStyle name="Currency [0] 3201" xfId="6866" hidden="1" xr:uid="{00000000-0005-0000-0000-00001CB80000}"/>
    <cellStyle name="Currency [0] 3201" xfId="36254" hidden="1" xr:uid="{00000000-0005-0000-0000-00001DB80000}"/>
    <cellStyle name="Currency [0] 3202" xfId="6854" hidden="1" xr:uid="{00000000-0005-0000-0000-00001EB80000}"/>
    <cellStyle name="Currency [0] 3202" xfId="36242" hidden="1" xr:uid="{00000000-0005-0000-0000-00001FB80000}"/>
    <cellStyle name="Currency [0] 3203" xfId="6871" hidden="1" xr:uid="{00000000-0005-0000-0000-000020B80000}"/>
    <cellStyle name="Currency [0] 3203" xfId="36259" hidden="1" xr:uid="{00000000-0005-0000-0000-000021B80000}"/>
    <cellStyle name="Currency [0] 3204" xfId="6882" hidden="1" xr:uid="{00000000-0005-0000-0000-000022B80000}"/>
    <cellStyle name="Currency [0] 3204" xfId="36270" hidden="1" xr:uid="{00000000-0005-0000-0000-000023B80000}"/>
    <cellStyle name="Currency [0] 3205" xfId="6730" hidden="1" xr:uid="{00000000-0005-0000-0000-000024B80000}"/>
    <cellStyle name="Currency [0] 3205" xfId="36118" hidden="1" xr:uid="{00000000-0005-0000-0000-000025B80000}"/>
    <cellStyle name="Currency [0] 3206" xfId="6794" hidden="1" xr:uid="{00000000-0005-0000-0000-000026B80000}"/>
    <cellStyle name="Currency [0] 3206" xfId="36182" hidden="1" xr:uid="{00000000-0005-0000-0000-000027B80000}"/>
    <cellStyle name="Currency [0] 3207" xfId="6886" hidden="1" xr:uid="{00000000-0005-0000-0000-000028B80000}"/>
    <cellStyle name="Currency [0] 3207" xfId="36274" hidden="1" xr:uid="{00000000-0005-0000-0000-000029B80000}"/>
    <cellStyle name="Currency [0] 3208" xfId="6888" hidden="1" xr:uid="{00000000-0005-0000-0000-00002AB80000}"/>
    <cellStyle name="Currency [0] 3208" xfId="36276" hidden="1" xr:uid="{00000000-0005-0000-0000-00002BB80000}"/>
    <cellStyle name="Currency [0] 3209" xfId="6843" hidden="1" xr:uid="{00000000-0005-0000-0000-00002CB80000}"/>
    <cellStyle name="Currency [0] 3209" xfId="36231" hidden="1" xr:uid="{00000000-0005-0000-0000-00002DB80000}"/>
    <cellStyle name="Currency [0] 321" xfId="2550" hidden="1" xr:uid="{00000000-0005-0000-0000-00002EB80000}"/>
    <cellStyle name="Currency [0] 321" xfId="31939" hidden="1" xr:uid="{00000000-0005-0000-0000-00002FB80000}"/>
    <cellStyle name="Currency [0] 3210" xfId="6855" hidden="1" xr:uid="{00000000-0005-0000-0000-000030B80000}"/>
    <cellStyle name="Currency [0] 3210" xfId="36243" hidden="1" xr:uid="{00000000-0005-0000-0000-000031B80000}"/>
    <cellStyle name="Currency [0] 3211" xfId="6883" hidden="1" xr:uid="{00000000-0005-0000-0000-000032B80000}"/>
    <cellStyle name="Currency [0] 3211" xfId="36271" hidden="1" xr:uid="{00000000-0005-0000-0000-000033B80000}"/>
    <cellStyle name="Currency [0] 3212" xfId="6856" hidden="1" xr:uid="{00000000-0005-0000-0000-000034B80000}"/>
    <cellStyle name="Currency [0] 3212" xfId="36244" hidden="1" xr:uid="{00000000-0005-0000-0000-000035B80000}"/>
    <cellStyle name="Currency [0] 3213" xfId="6889" hidden="1" xr:uid="{00000000-0005-0000-0000-000036B80000}"/>
    <cellStyle name="Currency [0] 3213" xfId="36277" hidden="1" xr:uid="{00000000-0005-0000-0000-000037B80000}"/>
    <cellStyle name="Currency [0] 3214" xfId="6891" hidden="1" xr:uid="{00000000-0005-0000-0000-000038B80000}"/>
    <cellStyle name="Currency [0] 3214" xfId="36279" hidden="1" xr:uid="{00000000-0005-0000-0000-000039B80000}"/>
    <cellStyle name="Currency [0] 3215" xfId="6884" hidden="1" xr:uid="{00000000-0005-0000-0000-00003AB80000}"/>
    <cellStyle name="Currency [0] 3215" xfId="36272" hidden="1" xr:uid="{00000000-0005-0000-0000-00003BB80000}"/>
    <cellStyle name="Currency [0] 3216" xfId="6830" hidden="1" xr:uid="{00000000-0005-0000-0000-00003CB80000}"/>
    <cellStyle name="Currency [0] 3216" xfId="36218" hidden="1" xr:uid="{00000000-0005-0000-0000-00003DB80000}"/>
    <cellStyle name="Currency [0] 3217" xfId="6894" hidden="1" xr:uid="{00000000-0005-0000-0000-00003EB80000}"/>
    <cellStyle name="Currency [0] 3217" xfId="36282" hidden="1" xr:uid="{00000000-0005-0000-0000-00003FB80000}"/>
    <cellStyle name="Currency [0] 3218" xfId="6896" hidden="1" xr:uid="{00000000-0005-0000-0000-000040B80000}"/>
    <cellStyle name="Currency [0] 3218" xfId="36284" hidden="1" xr:uid="{00000000-0005-0000-0000-000041B80000}"/>
    <cellStyle name="Currency [0] 3219" xfId="6613" hidden="1" xr:uid="{00000000-0005-0000-0000-000042B80000}"/>
    <cellStyle name="Currency [0] 3219" xfId="36001" hidden="1" xr:uid="{00000000-0005-0000-0000-000043B80000}"/>
    <cellStyle name="Currency [0] 322" xfId="2722" hidden="1" xr:uid="{00000000-0005-0000-0000-000044B80000}"/>
    <cellStyle name="Currency [0] 322" xfId="32111" hidden="1" xr:uid="{00000000-0005-0000-0000-000045B80000}"/>
    <cellStyle name="Currency [0] 3220" xfId="6635" hidden="1" xr:uid="{00000000-0005-0000-0000-000046B80000}"/>
    <cellStyle name="Currency [0] 3220" xfId="36023" hidden="1" xr:uid="{00000000-0005-0000-0000-000047B80000}"/>
    <cellStyle name="Currency [0] 3221" xfId="6900" hidden="1" xr:uid="{00000000-0005-0000-0000-000048B80000}"/>
    <cellStyle name="Currency [0] 3221" xfId="36288" hidden="1" xr:uid="{00000000-0005-0000-0000-000049B80000}"/>
    <cellStyle name="Currency [0] 3222" xfId="6907" hidden="1" xr:uid="{00000000-0005-0000-0000-00004AB80000}"/>
    <cellStyle name="Currency [0] 3222" xfId="36295" hidden="1" xr:uid="{00000000-0005-0000-0000-00004BB80000}"/>
    <cellStyle name="Currency [0] 3223" xfId="6909" hidden="1" xr:uid="{00000000-0005-0000-0000-00004CB80000}"/>
    <cellStyle name="Currency [0] 3223" xfId="36297" hidden="1" xr:uid="{00000000-0005-0000-0000-00004DB80000}"/>
    <cellStyle name="Currency [0] 3224" xfId="6600" hidden="1" xr:uid="{00000000-0005-0000-0000-00004EB80000}"/>
    <cellStyle name="Currency [0] 3224" xfId="35988" hidden="1" xr:uid="{00000000-0005-0000-0000-00004FB80000}"/>
    <cellStyle name="Currency [0] 3225" xfId="6903" hidden="1" xr:uid="{00000000-0005-0000-0000-000050B80000}"/>
    <cellStyle name="Currency [0] 3225" xfId="36291" hidden="1" xr:uid="{00000000-0005-0000-0000-000051B80000}"/>
    <cellStyle name="Currency [0] 3226" xfId="6912" hidden="1" xr:uid="{00000000-0005-0000-0000-000052B80000}"/>
    <cellStyle name="Currency [0] 3226" xfId="36300" hidden="1" xr:uid="{00000000-0005-0000-0000-000053B80000}"/>
    <cellStyle name="Currency [0] 3227" xfId="6914" hidden="1" xr:uid="{00000000-0005-0000-0000-000054B80000}"/>
    <cellStyle name="Currency [0] 3227" xfId="36302" hidden="1" xr:uid="{00000000-0005-0000-0000-000055B80000}"/>
    <cellStyle name="Currency [0] 3228" xfId="6902" hidden="1" xr:uid="{00000000-0005-0000-0000-000056B80000}"/>
    <cellStyle name="Currency [0] 3228" xfId="36290" hidden="1" xr:uid="{00000000-0005-0000-0000-000057B80000}"/>
    <cellStyle name="Currency [0] 3229" xfId="6612" hidden="1" xr:uid="{00000000-0005-0000-0000-000058B80000}"/>
    <cellStyle name="Currency [0] 3229" xfId="36000" hidden="1" xr:uid="{00000000-0005-0000-0000-000059B80000}"/>
    <cellStyle name="Currency [0] 323" xfId="2720" hidden="1" xr:uid="{00000000-0005-0000-0000-00005AB80000}"/>
    <cellStyle name="Currency [0] 323" xfId="32109" hidden="1" xr:uid="{00000000-0005-0000-0000-00005BB80000}"/>
    <cellStyle name="Currency [0] 3230" xfId="6925" hidden="1" xr:uid="{00000000-0005-0000-0000-00005CB80000}"/>
    <cellStyle name="Currency [0] 3230" xfId="36313" hidden="1" xr:uid="{00000000-0005-0000-0000-00005DB80000}"/>
    <cellStyle name="Currency [0] 3231" xfId="6934" hidden="1" xr:uid="{00000000-0005-0000-0000-00005EB80000}"/>
    <cellStyle name="Currency [0] 3231" xfId="36322" hidden="1" xr:uid="{00000000-0005-0000-0000-00005FB80000}"/>
    <cellStyle name="Currency [0] 3232" xfId="6945" hidden="1" xr:uid="{00000000-0005-0000-0000-000060B80000}"/>
    <cellStyle name="Currency [0] 3232" xfId="36333" hidden="1" xr:uid="{00000000-0005-0000-0000-000061B80000}"/>
    <cellStyle name="Currency [0] 3233" xfId="6951" hidden="1" xr:uid="{00000000-0005-0000-0000-000062B80000}"/>
    <cellStyle name="Currency [0] 3233" xfId="36339" hidden="1" xr:uid="{00000000-0005-0000-0000-000063B80000}"/>
    <cellStyle name="Currency [0] 3234" xfId="6923" hidden="1" xr:uid="{00000000-0005-0000-0000-000064B80000}"/>
    <cellStyle name="Currency [0] 3234" xfId="36311" hidden="1" xr:uid="{00000000-0005-0000-0000-000065B80000}"/>
    <cellStyle name="Currency [0] 3235" xfId="6941" hidden="1" xr:uid="{00000000-0005-0000-0000-000066B80000}"/>
    <cellStyle name="Currency [0] 3235" xfId="36329" hidden="1" xr:uid="{00000000-0005-0000-0000-000067B80000}"/>
    <cellStyle name="Currency [0] 3236" xfId="6963" hidden="1" xr:uid="{00000000-0005-0000-0000-000068B80000}"/>
    <cellStyle name="Currency [0] 3236" xfId="36351" hidden="1" xr:uid="{00000000-0005-0000-0000-000069B80000}"/>
    <cellStyle name="Currency [0] 3237" xfId="6965" hidden="1" xr:uid="{00000000-0005-0000-0000-00006AB80000}"/>
    <cellStyle name="Currency [0] 3237" xfId="36353" hidden="1" xr:uid="{00000000-0005-0000-0000-00006BB80000}"/>
    <cellStyle name="Currency [0] 3238" xfId="6897" hidden="1" xr:uid="{00000000-0005-0000-0000-00006CB80000}"/>
    <cellStyle name="Currency [0] 3238" xfId="36285" hidden="1" xr:uid="{00000000-0005-0000-0000-00006DB80000}"/>
    <cellStyle name="Currency [0] 3239" xfId="6608" hidden="1" xr:uid="{00000000-0005-0000-0000-00006EB80000}"/>
    <cellStyle name="Currency [0] 3239" xfId="35996" hidden="1" xr:uid="{00000000-0005-0000-0000-00006FB80000}"/>
    <cellStyle name="Currency [0] 324" xfId="2749" hidden="1" xr:uid="{00000000-0005-0000-0000-000070B80000}"/>
    <cellStyle name="Currency [0] 324" xfId="32138" hidden="1" xr:uid="{00000000-0005-0000-0000-000071B80000}"/>
    <cellStyle name="Currency [0] 3240" xfId="6937" hidden="1" xr:uid="{00000000-0005-0000-0000-000072B80000}"/>
    <cellStyle name="Currency [0] 3240" xfId="36325" hidden="1" xr:uid="{00000000-0005-0000-0000-000073B80000}"/>
    <cellStyle name="Currency [0] 3241" xfId="6604" hidden="1" xr:uid="{00000000-0005-0000-0000-000074B80000}"/>
    <cellStyle name="Currency [0] 3241" xfId="35992" hidden="1" xr:uid="{00000000-0005-0000-0000-000075B80000}"/>
    <cellStyle name="Currency [0] 3242" xfId="6926" hidden="1" xr:uid="{00000000-0005-0000-0000-000076B80000}"/>
    <cellStyle name="Currency [0] 3242" xfId="36314" hidden="1" xr:uid="{00000000-0005-0000-0000-000077B80000}"/>
    <cellStyle name="Currency [0] 3243" xfId="6970" hidden="1" xr:uid="{00000000-0005-0000-0000-000078B80000}"/>
    <cellStyle name="Currency [0] 3243" xfId="36358" hidden="1" xr:uid="{00000000-0005-0000-0000-000079B80000}"/>
    <cellStyle name="Currency [0] 3244" xfId="6938" hidden="1" xr:uid="{00000000-0005-0000-0000-00007AB80000}"/>
    <cellStyle name="Currency [0] 3244" xfId="36326" hidden="1" xr:uid="{00000000-0005-0000-0000-00007BB80000}"/>
    <cellStyle name="Currency [0] 3245" xfId="6946" hidden="1" xr:uid="{00000000-0005-0000-0000-00007CB80000}"/>
    <cellStyle name="Currency [0] 3245" xfId="36334" hidden="1" xr:uid="{00000000-0005-0000-0000-00007DB80000}"/>
    <cellStyle name="Currency [0] 3246" xfId="6982" hidden="1" xr:uid="{00000000-0005-0000-0000-00007EB80000}"/>
    <cellStyle name="Currency [0] 3246" xfId="36370" hidden="1" xr:uid="{00000000-0005-0000-0000-00007FB80000}"/>
    <cellStyle name="Currency [0] 3247" xfId="6984" hidden="1" xr:uid="{00000000-0005-0000-0000-000080B80000}"/>
    <cellStyle name="Currency [0] 3247" xfId="36372" hidden="1" xr:uid="{00000000-0005-0000-0000-000081B80000}"/>
    <cellStyle name="Currency [0] 3248" xfId="6940" hidden="1" xr:uid="{00000000-0005-0000-0000-000082B80000}"/>
    <cellStyle name="Currency [0] 3248" xfId="36328" hidden="1" xr:uid="{00000000-0005-0000-0000-000083B80000}"/>
    <cellStyle name="Currency [0] 3249" xfId="6953" hidden="1" xr:uid="{00000000-0005-0000-0000-000084B80000}"/>
    <cellStyle name="Currency [0] 3249" xfId="36341" hidden="1" xr:uid="{00000000-0005-0000-0000-000085B80000}"/>
    <cellStyle name="Currency [0] 325" xfId="2665" hidden="1" xr:uid="{00000000-0005-0000-0000-000086B80000}"/>
    <cellStyle name="Currency [0] 325" xfId="32054" hidden="1" xr:uid="{00000000-0005-0000-0000-000087B80000}"/>
    <cellStyle name="Currency [0] 3250" xfId="6958" hidden="1" xr:uid="{00000000-0005-0000-0000-000088B80000}"/>
    <cellStyle name="Currency [0] 3250" xfId="36346" hidden="1" xr:uid="{00000000-0005-0000-0000-000089B80000}"/>
    <cellStyle name="Currency [0] 3251" xfId="6952" hidden="1" xr:uid="{00000000-0005-0000-0000-00008AB80000}"/>
    <cellStyle name="Currency [0] 3251" xfId="36340" hidden="1" xr:uid="{00000000-0005-0000-0000-00008BB80000}"/>
    <cellStyle name="Currency [0] 3252" xfId="7000" hidden="1" xr:uid="{00000000-0005-0000-0000-00008CB80000}"/>
    <cellStyle name="Currency [0] 3252" xfId="36388" hidden="1" xr:uid="{00000000-0005-0000-0000-00008DB80000}"/>
    <cellStyle name="Currency [0] 3253" xfId="7008" hidden="1" xr:uid="{00000000-0005-0000-0000-00008EB80000}"/>
    <cellStyle name="Currency [0] 3253" xfId="36396" hidden="1" xr:uid="{00000000-0005-0000-0000-00008FB80000}"/>
    <cellStyle name="Currency [0] 3254" xfId="6936" hidden="1" xr:uid="{00000000-0005-0000-0000-000090B80000}"/>
    <cellStyle name="Currency [0] 3254" xfId="36324" hidden="1" xr:uid="{00000000-0005-0000-0000-000091B80000}"/>
    <cellStyle name="Currency [0] 3255" xfId="6994" hidden="1" xr:uid="{00000000-0005-0000-0000-000092B80000}"/>
    <cellStyle name="Currency [0] 3255" xfId="36382" hidden="1" xr:uid="{00000000-0005-0000-0000-000093B80000}"/>
    <cellStyle name="Currency [0] 3256" xfId="7017" hidden="1" xr:uid="{00000000-0005-0000-0000-000094B80000}"/>
    <cellStyle name="Currency [0] 3256" xfId="36405" hidden="1" xr:uid="{00000000-0005-0000-0000-000095B80000}"/>
    <cellStyle name="Currency [0] 3257" xfId="7019" hidden="1" xr:uid="{00000000-0005-0000-0000-000096B80000}"/>
    <cellStyle name="Currency [0] 3257" xfId="36407" hidden="1" xr:uid="{00000000-0005-0000-0000-000097B80000}"/>
    <cellStyle name="Currency [0] 3258" xfId="6919" hidden="1" xr:uid="{00000000-0005-0000-0000-000098B80000}"/>
    <cellStyle name="Currency [0] 3258" xfId="36307" hidden="1" xr:uid="{00000000-0005-0000-0000-000099B80000}"/>
    <cellStyle name="Currency [0] 3259" xfId="6929" hidden="1" xr:uid="{00000000-0005-0000-0000-00009AB80000}"/>
    <cellStyle name="Currency [0] 3259" xfId="36317" hidden="1" xr:uid="{00000000-0005-0000-0000-00009BB80000}"/>
    <cellStyle name="Currency [0] 326" xfId="2741" hidden="1" xr:uid="{00000000-0005-0000-0000-00009CB80000}"/>
    <cellStyle name="Currency [0] 326" xfId="32130" hidden="1" xr:uid="{00000000-0005-0000-0000-00009DB80000}"/>
    <cellStyle name="Currency [0] 3260" xfId="6991" hidden="1" xr:uid="{00000000-0005-0000-0000-00009EB80000}"/>
    <cellStyle name="Currency [0] 3260" xfId="36379" hidden="1" xr:uid="{00000000-0005-0000-0000-00009FB80000}"/>
    <cellStyle name="Currency [0] 3261" xfId="6956" hidden="1" xr:uid="{00000000-0005-0000-0000-0000A0B80000}"/>
    <cellStyle name="Currency [0] 3261" xfId="36344" hidden="1" xr:uid="{00000000-0005-0000-0000-0000A1B80000}"/>
    <cellStyle name="Currency [0] 3262" xfId="6905" hidden="1" xr:uid="{00000000-0005-0000-0000-0000A2B80000}"/>
    <cellStyle name="Currency [0] 3262" xfId="36293" hidden="1" xr:uid="{00000000-0005-0000-0000-0000A3B80000}"/>
    <cellStyle name="Currency [0] 3263" xfId="7027" hidden="1" xr:uid="{00000000-0005-0000-0000-0000A4B80000}"/>
    <cellStyle name="Currency [0] 3263" xfId="36415" hidden="1" xr:uid="{00000000-0005-0000-0000-0000A5B80000}"/>
    <cellStyle name="Currency [0] 3264" xfId="6992" hidden="1" xr:uid="{00000000-0005-0000-0000-0000A6B80000}"/>
    <cellStyle name="Currency [0] 3264" xfId="36380" hidden="1" xr:uid="{00000000-0005-0000-0000-0000A7B80000}"/>
    <cellStyle name="Currency [0] 3265" xfId="7003" hidden="1" xr:uid="{00000000-0005-0000-0000-0000A8B80000}"/>
    <cellStyle name="Currency [0] 3265" xfId="36391" hidden="1" xr:uid="{00000000-0005-0000-0000-0000A9B80000}"/>
    <cellStyle name="Currency [0] 3266" xfId="7035" hidden="1" xr:uid="{00000000-0005-0000-0000-0000AAB80000}"/>
    <cellStyle name="Currency [0] 3266" xfId="36423" hidden="1" xr:uid="{00000000-0005-0000-0000-0000ABB80000}"/>
    <cellStyle name="Currency [0] 3267" xfId="7037" hidden="1" xr:uid="{00000000-0005-0000-0000-0000ACB80000}"/>
    <cellStyle name="Currency [0] 3267" xfId="36425" hidden="1" xr:uid="{00000000-0005-0000-0000-0000ADB80000}"/>
    <cellStyle name="Currency [0] 3268" xfId="6989" hidden="1" xr:uid="{00000000-0005-0000-0000-0000AEB80000}"/>
    <cellStyle name="Currency [0] 3268" xfId="36377" hidden="1" xr:uid="{00000000-0005-0000-0000-0000AFB80000}"/>
    <cellStyle name="Currency [0] 3269" xfId="6988" hidden="1" xr:uid="{00000000-0005-0000-0000-0000B0B80000}"/>
    <cellStyle name="Currency [0] 3269" xfId="36376" hidden="1" xr:uid="{00000000-0005-0000-0000-0000B1B80000}"/>
    <cellStyle name="Currency [0] 327" xfId="2751" hidden="1" xr:uid="{00000000-0005-0000-0000-0000B2B80000}"/>
    <cellStyle name="Currency [0] 327" xfId="32140" hidden="1" xr:uid="{00000000-0005-0000-0000-0000B3B80000}"/>
    <cellStyle name="Currency [0] 3270" xfId="6978" hidden="1" xr:uid="{00000000-0005-0000-0000-0000B4B80000}"/>
    <cellStyle name="Currency [0] 3270" xfId="36366" hidden="1" xr:uid="{00000000-0005-0000-0000-0000B5B80000}"/>
    <cellStyle name="Currency [0] 3271" xfId="6974" hidden="1" xr:uid="{00000000-0005-0000-0000-0000B6B80000}"/>
    <cellStyle name="Currency [0] 3271" xfId="36362" hidden="1" xr:uid="{00000000-0005-0000-0000-0000B7B80000}"/>
    <cellStyle name="Currency [0] 3272" xfId="6976" hidden="1" xr:uid="{00000000-0005-0000-0000-0000B8B80000}"/>
    <cellStyle name="Currency [0] 3272" xfId="36364" hidden="1" xr:uid="{00000000-0005-0000-0000-0000B9B80000}"/>
    <cellStyle name="Currency [0] 3273" xfId="7044" hidden="1" xr:uid="{00000000-0005-0000-0000-0000BAB80000}"/>
    <cellStyle name="Currency [0] 3273" xfId="36432" hidden="1" xr:uid="{00000000-0005-0000-0000-0000BBB80000}"/>
    <cellStyle name="Currency [0] 3274" xfId="6606" hidden="1" xr:uid="{00000000-0005-0000-0000-0000BCB80000}"/>
    <cellStyle name="Currency [0] 3274" xfId="35994" hidden="1" xr:uid="{00000000-0005-0000-0000-0000BDB80000}"/>
    <cellStyle name="Currency [0] 3275" xfId="7022" hidden="1" xr:uid="{00000000-0005-0000-0000-0000BEB80000}"/>
    <cellStyle name="Currency [0] 3275" xfId="36410" hidden="1" xr:uid="{00000000-0005-0000-0000-0000BFB80000}"/>
    <cellStyle name="Currency [0] 3276" xfId="7050" hidden="1" xr:uid="{00000000-0005-0000-0000-0000C0B80000}"/>
    <cellStyle name="Currency [0] 3276" xfId="36438" hidden="1" xr:uid="{00000000-0005-0000-0000-0000C1B80000}"/>
    <cellStyle name="Currency [0] 3277" xfId="7052" hidden="1" xr:uid="{00000000-0005-0000-0000-0000C2B80000}"/>
    <cellStyle name="Currency [0] 3277" xfId="36440" hidden="1" xr:uid="{00000000-0005-0000-0000-0000C3B80000}"/>
    <cellStyle name="Currency [0] 3278" xfId="6927" hidden="1" xr:uid="{00000000-0005-0000-0000-0000C4B80000}"/>
    <cellStyle name="Currency [0] 3278" xfId="36315" hidden="1" xr:uid="{00000000-0005-0000-0000-0000C5B80000}"/>
    <cellStyle name="Currency [0] 3279" xfId="7001" hidden="1" xr:uid="{00000000-0005-0000-0000-0000C6B80000}"/>
    <cellStyle name="Currency [0] 3279" xfId="36389" hidden="1" xr:uid="{00000000-0005-0000-0000-0000C7B80000}"/>
    <cellStyle name="Currency [0] 328" xfId="2752" hidden="1" xr:uid="{00000000-0005-0000-0000-0000C8B80000}"/>
    <cellStyle name="Currency [0] 328" xfId="32141" hidden="1" xr:uid="{00000000-0005-0000-0000-0000C9B80000}"/>
    <cellStyle name="Currency [0] 3280" xfId="6957" hidden="1" xr:uid="{00000000-0005-0000-0000-0000CAB80000}"/>
    <cellStyle name="Currency [0] 3280" xfId="36345" hidden="1" xr:uid="{00000000-0005-0000-0000-0000CBB80000}"/>
    <cellStyle name="Currency [0] 3281" xfId="6993" hidden="1" xr:uid="{00000000-0005-0000-0000-0000CCB80000}"/>
    <cellStyle name="Currency [0] 3281" xfId="36381" hidden="1" xr:uid="{00000000-0005-0000-0000-0000CDB80000}"/>
    <cellStyle name="Currency [0] 3282" xfId="6997" hidden="1" xr:uid="{00000000-0005-0000-0000-0000CEB80000}"/>
    <cellStyle name="Currency [0] 3282" xfId="36385" hidden="1" xr:uid="{00000000-0005-0000-0000-0000CFB80000}"/>
    <cellStyle name="Currency [0] 3283" xfId="7058" hidden="1" xr:uid="{00000000-0005-0000-0000-0000D0B80000}"/>
    <cellStyle name="Currency [0] 3283" xfId="36446" hidden="1" xr:uid="{00000000-0005-0000-0000-0000D1B80000}"/>
    <cellStyle name="Currency [0] 3284" xfId="6641" hidden="1" xr:uid="{00000000-0005-0000-0000-0000D2B80000}"/>
    <cellStyle name="Currency [0] 3284" xfId="36029" hidden="1" xr:uid="{00000000-0005-0000-0000-0000D3B80000}"/>
    <cellStyle name="Currency [0] 3285" xfId="7040" hidden="1" xr:uid="{00000000-0005-0000-0000-0000D4B80000}"/>
    <cellStyle name="Currency [0] 3285" xfId="36428" hidden="1" xr:uid="{00000000-0005-0000-0000-0000D5B80000}"/>
    <cellStyle name="Currency [0] 3286" xfId="7063" hidden="1" xr:uid="{00000000-0005-0000-0000-0000D6B80000}"/>
    <cellStyle name="Currency [0] 3286" xfId="36451" hidden="1" xr:uid="{00000000-0005-0000-0000-0000D7B80000}"/>
    <cellStyle name="Currency [0] 3287" xfId="7065" hidden="1" xr:uid="{00000000-0005-0000-0000-0000D8B80000}"/>
    <cellStyle name="Currency [0] 3287" xfId="36453" hidden="1" xr:uid="{00000000-0005-0000-0000-0000D9B80000}"/>
    <cellStyle name="Currency [0] 3288" xfId="6921" hidden="1" xr:uid="{00000000-0005-0000-0000-0000DAB80000}"/>
    <cellStyle name="Currency [0] 3288" xfId="36309" hidden="1" xr:uid="{00000000-0005-0000-0000-0000DBB80000}"/>
    <cellStyle name="Currency [0] 3289" xfId="7020" hidden="1" xr:uid="{00000000-0005-0000-0000-0000DCB80000}"/>
    <cellStyle name="Currency [0] 3289" xfId="36408" hidden="1" xr:uid="{00000000-0005-0000-0000-0000DDB80000}"/>
    <cellStyle name="Currency [0] 329" xfId="2723" hidden="1" xr:uid="{00000000-0005-0000-0000-0000DEB80000}"/>
    <cellStyle name="Currency [0] 329" xfId="32112" hidden="1" xr:uid="{00000000-0005-0000-0000-0000DFB80000}"/>
    <cellStyle name="Currency [0] 3290" xfId="6987" hidden="1" xr:uid="{00000000-0005-0000-0000-0000E0B80000}"/>
    <cellStyle name="Currency [0] 3290" xfId="36375" hidden="1" xr:uid="{00000000-0005-0000-0000-0000E1B80000}"/>
    <cellStyle name="Currency [0] 3291" xfId="7005" hidden="1" xr:uid="{00000000-0005-0000-0000-0000E2B80000}"/>
    <cellStyle name="Currency [0] 3291" xfId="36393" hidden="1" xr:uid="{00000000-0005-0000-0000-0000E3B80000}"/>
    <cellStyle name="Currency [0] 3292" xfId="7002" hidden="1" xr:uid="{00000000-0005-0000-0000-0000E4B80000}"/>
    <cellStyle name="Currency [0] 3292" xfId="36390" hidden="1" xr:uid="{00000000-0005-0000-0000-0000E5B80000}"/>
    <cellStyle name="Currency [0] 3293" xfId="7069" hidden="1" xr:uid="{00000000-0005-0000-0000-0000E6B80000}"/>
    <cellStyle name="Currency [0] 3293" xfId="36457" hidden="1" xr:uid="{00000000-0005-0000-0000-0000E7B80000}"/>
    <cellStyle name="Currency [0] 3294" xfId="6954" hidden="1" xr:uid="{00000000-0005-0000-0000-0000E8B80000}"/>
    <cellStyle name="Currency [0] 3294" xfId="36342" hidden="1" xr:uid="{00000000-0005-0000-0000-0000E9B80000}"/>
    <cellStyle name="Currency [0] 3295" xfId="7054" hidden="1" xr:uid="{00000000-0005-0000-0000-0000EAB80000}"/>
    <cellStyle name="Currency [0] 3295" xfId="36442" hidden="1" xr:uid="{00000000-0005-0000-0000-0000EBB80000}"/>
    <cellStyle name="Currency [0] 3296" xfId="7076" hidden="1" xr:uid="{00000000-0005-0000-0000-0000ECB80000}"/>
    <cellStyle name="Currency [0] 3296" xfId="36464" hidden="1" xr:uid="{00000000-0005-0000-0000-0000EDB80000}"/>
    <cellStyle name="Currency [0] 3297" xfId="7078" hidden="1" xr:uid="{00000000-0005-0000-0000-0000EEB80000}"/>
    <cellStyle name="Currency [0] 3297" xfId="36466" hidden="1" xr:uid="{00000000-0005-0000-0000-0000EFB80000}"/>
    <cellStyle name="Currency [0] 3298" xfId="7006" hidden="1" xr:uid="{00000000-0005-0000-0000-0000F0B80000}"/>
    <cellStyle name="Currency [0] 3298" xfId="36394" hidden="1" xr:uid="{00000000-0005-0000-0000-0000F1B80000}"/>
    <cellStyle name="Currency [0] 3299" xfId="7038" hidden="1" xr:uid="{00000000-0005-0000-0000-0000F2B80000}"/>
    <cellStyle name="Currency [0] 3299" xfId="36426" hidden="1" xr:uid="{00000000-0005-0000-0000-0000F3B80000}"/>
    <cellStyle name="Currency [0] 33" xfId="520" hidden="1" xr:uid="{00000000-0005-0000-0000-0000F8B80000}"/>
    <cellStyle name="Currency [0] 33" xfId="337" hidden="1" xr:uid="{00000000-0005-0000-0000-0000F5B80000}"/>
    <cellStyle name="Currency [0] 33" xfId="172" hidden="1" xr:uid="{00000000-0005-0000-0000-0000F4B80000}"/>
    <cellStyle name="Currency [0] 33" xfId="707" hidden="1" xr:uid="{00000000-0005-0000-0000-0000FBB80000}"/>
    <cellStyle name="Currency [0] 33" xfId="61241" hidden="1" xr:uid="{00000000-0005-0000-0000-000012B90000}"/>
    <cellStyle name="Currency [0] 33" xfId="61654" hidden="1" xr:uid="{00000000-0005-0000-0000-000017B90000}"/>
    <cellStyle name="Currency [0] 33" xfId="555" hidden="1" xr:uid="{00000000-0005-0000-0000-0000FAB80000}"/>
    <cellStyle name="Currency [0] 33" xfId="685" hidden="1" xr:uid="{00000000-0005-0000-0000-0000F9B80000}"/>
    <cellStyle name="Currency [0] 33" xfId="359" hidden="1" xr:uid="{00000000-0005-0000-0000-0000F7B80000}"/>
    <cellStyle name="Currency [0] 33" xfId="1023" hidden="1" xr:uid="{00000000-0005-0000-0000-0000FDB80000}"/>
    <cellStyle name="Currency [0] 33" xfId="858" hidden="1" xr:uid="{00000000-0005-0000-0000-0000FCB80000}"/>
    <cellStyle name="Currency [0] 33" xfId="1528" hidden="1" xr:uid="{00000000-0005-0000-0000-000004B90000}"/>
    <cellStyle name="Currency [0] 33" xfId="1693" hidden="1" xr:uid="{00000000-0005-0000-0000-000005B90000}"/>
    <cellStyle name="Currency [0] 33" xfId="2351" hidden="1" xr:uid="{00000000-0005-0000-0000-00000DB90000}"/>
    <cellStyle name="Currency [0] 33" xfId="1235" hidden="1" xr:uid="{00000000-0005-0000-0000-000002B90000}"/>
    <cellStyle name="Currency [0] 33" xfId="1365" hidden="1" xr:uid="{00000000-0005-0000-0000-000001B90000}"/>
    <cellStyle name="Currency [0] 33" xfId="2021" hidden="1" xr:uid="{00000000-0005-0000-0000-000009B90000}"/>
    <cellStyle name="Currency [0] 33" xfId="1891" hidden="1" xr:uid="{00000000-0005-0000-0000-00000AB90000}"/>
    <cellStyle name="Currency [0] 33" xfId="62713" hidden="1" xr:uid="{00000000-0005-0000-0000-000024B90000}"/>
    <cellStyle name="Currency [0] 33" xfId="1715" hidden="1" xr:uid="{00000000-0005-0000-0000-000007B90000}"/>
    <cellStyle name="Currency [0] 33" xfId="1563" hidden="1" xr:uid="{00000000-0005-0000-0000-000006B90000}"/>
    <cellStyle name="Currency [0] 33" xfId="2222" hidden="1" xr:uid="{00000000-0005-0000-0000-00000EB90000}"/>
    <cellStyle name="Currency [0] 33" xfId="2371" hidden="1" xr:uid="{00000000-0005-0000-0000-00000FB90000}"/>
    <cellStyle name="Currency [0] 33" xfId="62795" hidden="1" xr:uid="{00000000-0005-0000-0000-000025B90000}"/>
    <cellStyle name="Currency [0] 33" xfId="2187" hidden="1" xr:uid="{00000000-0005-0000-0000-00000CB90000}"/>
    <cellStyle name="Currency [0] 33" xfId="2043" hidden="1" xr:uid="{00000000-0005-0000-0000-00000BB90000}"/>
    <cellStyle name="Currency [0] 33" xfId="61323" hidden="1" xr:uid="{00000000-0005-0000-0000-000013B90000}"/>
    <cellStyle name="Currency [0] 33" xfId="61407" hidden="1" xr:uid="{00000000-0005-0000-0000-000014B90000}"/>
    <cellStyle name="Currency [0] 33" xfId="62064" hidden="1" xr:uid="{00000000-0005-0000-0000-00001CB90000}"/>
    <cellStyle name="Currency [0] 33" xfId="31822" hidden="1" xr:uid="{00000000-0005-0000-0000-000011B90000}"/>
    <cellStyle name="Currency [0] 33" xfId="2433" hidden="1" xr:uid="{00000000-0005-0000-0000-000010B90000}"/>
    <cellStyle name="Currency [0] 33" xfId="61734" hidden="1" xr:uid="{00000000-0005-0000-0000-000018B90000}"/>
    <cellStyle name="Currency [0] 33" xfId="61816" hidden="1" xr:uid="{00000000-0005-0000-0000-000019B90000}"/>
    <cellStyle name="Currency [0] 33" xfId="893" hidden="1" xr:uid="{00000000-0005-0000-0000-0000FEB80000}"/>
    <cellStyle name="Currency [0] 33" xfId="61572" hidden="1" xr:uid="{00000000-0005-0000-0000-000016B90000}"/>
    <cellStyle name="Currency [0] 33" xfId="61489" hidden="1" xr:uid="{00000000-0005-0000-0000-000015B90000}"/>
    <cellStyle name="Currency [0] 33" xfId="62146" hidden="1" xr:uid="{00000000-0005-0000-0000-00001DB90000}"/>
    <cellStyle name="Currency [0] 33" xfId="62228" hidden="1" xr:uid="{00000000-0005-0000-0000-00001EB90000}"/>
    <cellStyle name="Currency [0] 33" xfId="207" hidden="1" xr:uid="{00000000-0005-0000-0000-0000F6B80000}"/>
    <cellStyle name="Currency [0] 33" xfId="61980" hidden="1" xr:uid="{00000000-0005-0000-0000-00001BB90000}"/>
    <cellStyle name="Currency [0] 33" xfId="61898" hidden="1" xr:uid="{00000000-0005-0000-0000-00001AB90000}"/>
    <cellStyle name="Currency [0] 33" xfId="1045" hidden="1" xr:uid="{00000000-0005-0000-0000-0000FFB80000}"/>
    <cellStyle name="Currency [0] 33" xfId="1200" hidden="1" xr:uid="{00000000-0005-0000-0000-000000B90000}"/>
    <cellStyle name="Currency [0] 33" xfId="1856" hidden="1" xr:uid="{00000000-0005-0000-0000-000008B90000}"/>
    <cellStyle name="Currency [0] 33" xfId="62390" hidden="1" xr:uid="{00000000-0005-0000-0000-000020B90000}"/>
    <cellStyle name="Currency [0] 33" xfId="62310" hidden="1" xr:uid="{00000000-0005-0000-0000-00001FB90000}"/>
    <cellStyle name="Currency [0] 33" xfId="62877" hidden="1" xr:uid="{00000000-0005-0000-0000-000026B90000}"/>
    <cellStyle name="Currency [0] 33" xfId="62629" hidden="1" xr:uid="{00000000-0005-0000-0000-000023B90000}"/>
    <cellStyle name="Currency [0] 33" xfId="62547" hidden="1" xr:uid="{00000000-0005-0000-0000-000022B90000}"/>
    <cellStyle name="Currency [0] 33" xfId="63121" hidden="1" xr:uid="{00000000-0005-0000-0000-000029B90000}"/>
    <cellStyle name="Currency [0] 33" xfId="62472" hidden="1" xr:uid="{00000000-0005-0000-0000-000021B90000}"/>
    <cellStyle name="Currency [0] 33" xfId="1387" hidden="1" xr:uid="{00000000-0005-0000-0000-000003B90000}"/>
    <cellStyle name="Currency [0] 33" xfId="63039" hidden="1" xr:uid="{00000000-0005-0000-0000-000028B90000}"/>
    <cellStyle name="Currency [0] 33" xfId="62959" hidden="1" xr:uid="{00000000-0005-0000-0000-000027B90000}"/>
    <cellStyle name="Currency [0] 330" xfId="2735" hidden="1" xr:uid="{00000000-0005-0000-0000-00002AB90000}"/>
    <cellStyle name="Currency [0] 330" xfId="32124" hidden="1" xr:uid="{00000000-0005-0000-0000-00002BB90000}"/>
    <cellStyle name="Currency [0] 3300" xfId="6686" hidden="1" xr:uid="{00000000-0005-0000-0000-00002CB90000}"/>
    <cellStyle name="Currency [0] 3300" xfId="36074" hidden="1" xr:uid="{00000000-0005-0000-0000-00002DB90000}"/>
    <cellStyle name="Currency [0] 3301" xfId="7024" hidden="1" xr:uid="{00000000-0005-0000-0000-00002EB90000}"/>
    <cellStyle name="Currency [0] 3301" xfId="36412" hidden="1" xr:uid="{00000000-0005-0000-0000-00002FB90000}"/>
    <cellStyle name="Currency [0] 3302" xfId="7021" hidden="1" xr:uid="{00000000-0005-0000-0000-000030B90000}"/>
    <cellStyle name="Currency [0] 3302" xfId="36409" hidden="1" xr:uid="{00000000-0005-0000-0000-000031B90000}"/>
    <cellStyle name="Currency [0] 3303" xfId="7082" hidden="1" xr:uid="{00000000-0005-0000-0000-000032B90000}"/>
    <cellStyle name="Currency [0] 3303" xfId="36470" hidden="1" xr:uid="{00000000-0005-0000-0000-000033B90000}"/>
    <cellStyle name="Currency [0] 3304" xfId="6917" hidden="1" xr:uid="{00000000-0005-0000-0000-000034B90000}"/>
    <cellStyle name="Currency [0] 3304" xfId="36305" hidden="1" xr:uid="{00000000-0005-0000-0000-000035B90000}"/>
    <cellStyle name="Currency [0] 3305" xfId="7066" hidden="1" xr:uid="{00000000-0005-0000-0000-000036B90000}"/>
    <cellStyle name="Currency [0] 3305" xfId="36454" hidden="1" xr:uid="{00000000-0005-0000-0000-000037B90000}"/>
    <cellStyle name="Currency [0] 3306" xfId="7086" hidden="1" xr:uid="{00000000-0005-0000-0000-000038B90000}"/>
    <cellStyle name="Currency [0] 3306" xfId="36474" hidden="1" xr:uid="{00000000-0005-0000-0000-000039B90000}"/>
    <cellStyle name="Currency [0] 3307" xfId="7088" hidden="1" xr:uid="{00000000-0005-0000-0000-00003AB90000}"/>
    <cellStyle name="Currency [0] 3307" xfId="36476" hidden="1" xr:uid="{00000000-0005-0000-0000-00003BB90000}"/>
    <cellStyle name="Currency [0] 3308" xfId="7025" hidden="1" xr:uid="{00000000-0005-0000-0000-00003CB90000}"/>
    <cellStyle name="Currency [0] 3308" xfId="36413" hidden="1" xr:uid="{00000000-0005-0000-0000-00003DB90000}"/>
    <cellStyle name="Currency [0] 3309" xfId="7053" hidden="1" xr:uid="{00000000-0005-0000-0000-00003EB90000}"/>
    <cellStyle name="Currency [0] 3309" xfId="36441" hidden="1" xr:uid="{00000000-0005-0000-0000-00003FB90000}"/>
    <cellStyle name="Currency [0] 331" xfId="2715" hidden="1" xr:uid="{00000000-0005-0000-0000-000040B90000}"/>
    <cellStyle name="Currency [0] 331" xfId="32104" hidden="1" xr:uid="{00000000-0005-0000-0000-000041B90000}"/>
    <cellStyle name="Currency [0] 3310" xfId="7013" hidden="1" xr:uid="{00000000-0005-0000-0000-000042B90000}"/>
    <cellStyle name="Currency [0] 3310" xfId="36401" hidden="1" xr:uid="{00000000-0005-0000-0000-000043B90000}"/>
    <cellStyle name="Currency [0] 3311" xfId="7042" hidden="1" xr:uid="{00000000-0005-0000-0000-000044B90000}"/>
    <cellStyle name="Currency [0] 3311" xfId="36430" hidden="1" xr:uid="{00000000-0005-0000-0000-000045B90000}"/>
    <cellStyle name="Currency [0] 3312" xfId="7039" hidden="1" xr:uid="{00000000-0005-0000-0000-000046B90000}"/>
    <cellStyle name="Currency [0] 3312" xfId="36427" hidden="1" xr:uid="{00000000-0005-0000-0000-000047B90000}"/>
    <cellStyle name="Currency [0] 3313" xfId="7092" hidden="1" xr:uid="{00000000-0005-0000-0000-000048B90000}"/>
    <cellStyle name="Currency [0] 3313" xfId="36480" hidden="1" xr:uid="{00000000-0005-0000-0000-000049B90000}"/>
    <cellStyle name="Currency [0] 3314" xfId="6920" hidden="1" xr:uid="{00000000-0005-0000-0000-00004AB90000}"/>
    <cellStyle name="Currency [0] 3314" xfId="36308" hidden="1" xr:uid="{00000000-0005-0000-0000-00004BB90000}"/>
    <cellStyle name="Currency [0] 3315" xfId="7079" hidden="1" xr:uid="{00000000-0005-0000-0000-00004CB90000}"/>
    <cellStyle name="Currency [0] 3315" xfId="36467" hidden="1" xr:uid="{00000000-0005-0000-0000-00004DB90000}"/>
    <cellStyle name="Currency [0] 3316" xfId="7096" hidden="1" xr:uid="{00000000-0005-0000-0000-00004EB90000}"/>
    <cellStyle name="Currency [0] 3316" xfId="36484" hidden="1" xr:uid="{00000000-0005-0000-0000-00004FB90000}"/>
    <cellStyle name="Currency [0] 3317" xfId="7098" hidden="1" xr:uid="{00000000-0005-0000-0000-000050B90000}"/>
    <cellStyle name="Currency [0] 3317" xfId="36486" hidden="1" xr:uid="{00000000-0005-0000-0000-000051B90000}"/>
    <cellStyle name="Currency [0] 3318" xfId="6979" hidden="1" xr:uid="{00000000-0005-0000-0000-000052B90000}"/>
    <cellStyle name="Currency [0] 3318" xfId="36367" hidden="1" xr:uid="{00000000-0005-0000-0000-000053B90000}"/>
    <cellStyle name="Currency [0] 3319" xfId="7015" hidden="1" xr:uid="{00000000-0005-0000-0000-000054B90000}"/>
    <cellStyle name="Currency [0] 3319" xfId="36403" hidden="1" xr:uid="{00000000-0005-0000-0000-000055B90000}"/>
    <cellStyle name="Currency [0] 332" xfId="2730" hidden="1" xr:uid="{00000000-0005-0000-0000-000056B90000}"/>
    <cellStyle name="Currency [0] 332" xfId="32119" hidden="1" xr:uid="{00000000-0005-0000-0000-000057B90000}"/>
    <cellStyle name="Currency [0] 3320" xfId="7084" hidden="1" xr:uid="{00000000-0005-0000-0000-000058B90000}"/>
    <cellStyle name="Currency [0] 3320" xfId="36472" hidden="1" xr:uid="{00000000-0005-0000-0000-000059B90000}"/>
    <cellStyle name="Currency [0] 3321" xfId="7072" hidden="1" xr:uid="{00000000-0005-0000-0000-00005AB90000}"/>
    <cellStyle name="Currency [0] 3321" xfId="36460" hidden="1" xr:uid="{00000000-0005-0000-0000-00005BB90000}"/>
    <cellStyle name="Currency [0] 3322" xfId="7089" hidden="1" xr:uid="{00000000-0005-0000-0000-00005CB90000}"/>
    <cellStyle name="Currency [0] 3322" xfId="36477" hidden="1" xr:uid="{00000000-0005-0000-0000-00005DB90000}"/>
    <cellStyle name="Currency [0] 3323" xfId="7100" hidden="1" xr:uid="{00000000-0005-0000-0000-00005EB90000}"/>
    <cellStyle name="Currency [0] 3323" xfId="36488" hidden="1" xr:uid="{00000000-0005-0000-0000-00005FB90000}"/>
    <cellStyle name="Currency [0] 3324" xfId="6948" hidden="1" xr:uid="{00000000-0005-0000-0000-000060B90000}"/>
    <cellStyle name="Currency [0] 3324" xfId="36336" hidden="1" xr:uid="{00000000-0005-0000-0000-000061B90000}"/>
    <cellStyle name="Currency [0] 3325" xfId="7012" hidden="1" xr:uid="{00000000-0005-0000-0000-000062B90000}"/>
    <cellStyle name="Currency [0] 3325" xfId="36400" hidden="1" xr:uid="{00000000-0005-0000-0000-000063B90000}"/>
    <cellStyle name="Currency [0] 3326" xfId="7104" hidden="1" xr:uid="{00000000-0005-0000-0000-000064B90000}"/>
    <cellStyle name="Currency [0] 3326" xfId="36492" hidden="1" xr:uid="{00000000-0005-0000-0000-000065B90000}"/>
    <cellStyle name="Currency [0] 3327" xfId="7106" hidden="1" xr:uid="{00000000-0005-0000-0000-000066B90000}"/>
    <cellStyle name="Currency [0] 3327" xfId="36494" hidden="1" xr:uid="{00000000-0005-0000-0000-000067B90000}"/>
    <cellStyle name="Currency [0] 3328" xfId="7061" hidden="1" xr:uid="{00000000-0005-0000-0000-000068B90000}"/>
    <cellStyle name="Currency [0] 3328" xfId="36449" hidden="1" xr:uid="{00000000-0005-0000-0000-000069B90000}"/>
    <cellStyle name="Currency [0] 3329" xfId="7073" hidden="1" xr:uid="{00000000-0005-0000-0000-00006AB90000}"/>
    <cellStyle name="Currency [0] 3329" xfId="36461" hidden="1" xr:uid="{00000000-0005-0000-0000-00006BB90000}"/>
    <cellStyle name="Currency [0] 333" xfId="2728" hidden="1" xr:uid="{00000000-0005-0000-0000-00006CB90000}"/>
    <cellStyle name="Currency [0] 333" xfId="32117" hidden="1" xr:uid="{00000000-0005-0000-0000-00006DB90000}"/>
    <cellStyle name="Currency [0] 3330" xfId="7101" hidden="1" xr:uid="{00000000-0005-0000-0000-00006EB90000}"/>
    <cellStyle name="Currency [0] 3330" xfId="36489" hidden="1" xr:uid="{00000000-0005-0000-0000-00006FB90000}"/>
    <cellStyle name="Currency [0] 3331" xfId="7074" hidden="1" xr:uid="{00000000-0005-0000-0000-000070B90000}"/>
    <cellStyle name="Currency [0] 3331" xfId="36462" hidden="1" xr:uid="{00000000-0005-0000-0000-000071B90000}"/>
    <cellStyle name="Currency [0] 3332" xfId="7107" hidden="1" xr:uid="{00000000-0005-0000-0000-000072B90000}"/>
    <cellStyle name="Currency [0] 3332" xfId="36495" hidden="1" xr:uid="{00000000-0005-0000-0000-000073B90000}"/>
    <cellStyle name="Currency [0] 3333" xfId="7109" hidden="1" xr:uid="{00000000-0005-0000-0000-000074B90000}"/>
    <cellStyle name="Currency [0] 3333" xfId="36497" hidden="1" xr:uid="{00000000-0005-0000-0000-000075B90000}"/>
    <cellStyle name="Currency [0] 3334" xfId="7102" hidden="1" xr:uid="{00000000-0005-0000-0000-000076B90000}"/>
    <cellStyle name="Currency [0] 3334" xfId="36490" hidden="1" xr:uid="{00000000-0005-0000-0000-000077B90000}"/>
    <cellStyle name="Currency [0] 3335" xfId="7048" hidden="1" xr:uid="{00000000-0005-0000-0000-000078B90000}"/>
    <cellStyle name="Currency [0] 3335" xfId="36436" hidden="1" xr:uid="{00000000-0005-0000-0000-000079B90000}"/>
    <cellStyle name="Currency [0] 3336" xfId="7111" hidden="1" xr:uid="{00000000-0005-0000-0000-00007AB90000}"/>
    <cellStyle name="Currency [0] 3336" xfId="36499" hidden="1" xr:uid="{00000000-0005-0000-0000-00007BB90000}"/>
    <cellStyle name="Currency [0] 3337" xfId="7113" hidden="1" xr:uid="{00000000-0005-0000-0000-00007CB90000}"/>
    <cellStyle name="Currency [0] 3337" xfId="36501" hidden="1" xr:uid="{00000000-0005-0000-0000-00007DB90000}"/>
    <cellStyle name="Currency [0] 3338" xfId="6625" hidden="1" xr:uid="{00000000-0005-0000-0000-00007EB90000}"/>
    <cellStyle name="Currency [0] 3338" xfId="36013" hidden="1" xr:uid="{00000000-0005-0000-0000-00007FB90000}"/>
    <cellStyle name="Currency [0] 3339" xfId="6603" hidden="1" xr:uid="{00000000-0005-0000-0000-000080B90000}"/>
    <cellStyle name="Currency [0] 3339" xfId="35991" hidden="1" xr:uid="{00000000-0005-0000-0000-000081B90000}"/>
    <cellStyle name="Currency [0] 334" xfId="2754" hidden="1" xr:uid="{00000000-0005-0000-0000-000082B90000}"/>
    <cellStyle name="Currency [0] 334" xfId="32143" hidden="1" xr:uid="{00000000-0005-0000-0000-000083B90000}"/>
    <cellStyle name="Currency [0] 3340" xfId="7119" hidden="1" xr:uid="{00000000-0005-0000-0000-000084B90000}"/>
    <cellStyle name="Currency [0] 3340" xfId="36507" hidden="1" xr:uid="{00000000-0005-0000-0000-000085B90000}"/>
    <cellStyle name="Currency [0] 3341" xfId="7125" hidden="1" xr:uid="{00000000-0005-0000-0000-000086B90000}"/>
    <cellStyle name="Currency [0] 3341" xfId="36513" hidden="1" xr:uid="{00000000-0005-0000-0000-000087B90000}"/>
    <cellStyle name="Currency [0] 3342" xfId="7127" hidden="1" xr:uid="{00000000-0005-0000-0000-000088B90000}"/>
    <cellStyle name="Currency [0] 3342" xfId="36515" hidden="1" xr:uid="{00000000-0005-0000-0000-000089B90000}"/>
    <cellStyle name="Currency [0] 3343" xfId="6620" hidden="1" xr:uid="{00000000-0005-0000-0000-00008AB90000}"/>
    <cellStyle name="Currency [0] 3343" xfId="36008" hidden="1" xr:uid="{00000000-0005-0000-0000-00008BB90000}"/>
    <cellStyle name="Currency [0] 3344" xfId="7121" hidden="1" xr:uid="{00000000-0005-0000-0000-00008CB90000}"/>
    <cellStyle name="Currency [0] 3344" xfId="36509" hidden="1" xr:uid="{00000000-0005-0000-0000-00008DB90000}"/>
    <cellStyle name="Currency [0] 3345" xfId="7129" hidden="1" xr:uid="{00000000-0005-0000-0000-00008EB90000}"/>
    <cellStyle name="Currency [0] 3345" xfId="36517" hidden="1" xr:uid="{00000000-0005-0000-0000-00008FB90000}"/>
    <cellStyle name="Currency [0] 3346" xfId="7131" hidden="1" xr:uid="{00000000-0005-0000-0000-000090B90000}"/>
    <cellStyle name="Currency [0] 3346" xfId="36519" hidden="1" xr:uid="{00000000-0005-0000-0000-000091B90000}"/>
    <cellStyle name="Currency [0] 3347" xfId="7120" hidden="1" xr:uid="{00000000-0005-0000-0000-000092B90000}"/>
    <cellStyle name="Currency [0] 3347" xfId="36508" hidden="1" xr:uid="{00000000-0005-0000-0000-000093B90000}"/>
    <cellStyle name="Currency [0] 3348" xfId="6626" hidden="1" xr:uid="{00000000-0005-0000-0000-000094B90000}"/>
    <cellStyle name="Currency [0] 3348" xfId="36014" hidden="1" xr:uid="{00000000-0005-0000-0000-000095B90000}"/>
    <cellStyle name="Currency [0] 3349" xfId="7142" hidden="1" xr:uid="{00000000-0005-0000-0000-000096B90000}"/>
    <cellStyle name="Currency [0] 3349" xfId="36530" hidden="1" xr:uid="{00000000-0005-0000-0000-000097B90000}"/>
    <cellStyle name="Currency [0] 335" xfId="2667" hidden="1" xr:uid="{00000000-0005-0000-0000-000098B90000}"/>
    <cellStyle name="Currency [0] 335" xfId="32056" hidden="1" xr:uid="{00000000-0005-0000-0000-000099B90000}"/>
    <cellStyle name="Currency [0] 3350" xfId="7151" hidden="1" xr:uid="{00000000-0005-0000-0000-00009AB90000}"/>
    <cellStyle name="Currency [0] 3350" xfId="36539" hidden="1" xr:uid="{00000000-0005-0000-0000-00009BB90000}"/>
    <cellStyle name="Currency [0] 3351" xfId="7162" hidden="1" xr:uid="{00000000-0005-0000-0000-00009CB90000}"/>
    <cellStyle name="Currency [0] 3351" xfId="36550" hidden="1" xr:uid="{00000000-0005-0000-0000-00009DB90000}"/>
    <cellStyle name="Currency [0] 3352" xfId="7168" hidden="1" xr:uid="{00000000-0005-0000-0000-00009EB90000}"/>
    <cellStyle name="Currency [0] 3352" xfId="36556" hidden="1" xr:uid="{00000000-0005-0000-0000-00009FB90000}"/>
    <cellStyle name="Currency [0] 3353" xfId="7140" hidden="1" xr:uid="{00000000-0005-0000-0000-0000A0B90000}"/>
    <cellStyle name="Currency [0] 3353" xfId="36528" hidden="1" xr:uid="{00000000-0005-0000-0000-0000A1B90000}"/>
    <cellStyle name="Currency [0] 3354" xfId="7158" hidden="1" xr:uid="{00000000-0005-0000-0000-0000A2B90000}"/>
    <cellStyle name="Currency [0] 3354" xfId="36546" hidden="1" xr:uid="{00000000-0005-0000-0000-0000A3B90000}"/>
    <cellStyle name="Currency [0] 3355" xfId="7180" hidden="1" xr:uid="{00000000-0005-0000-0000-0000A4B90000}"/>
    <cellStyle name="Currency [0] 3355" xfId="36568" hidden="1" xr:uid="{00000000-0005-0000-0000-0000A5B90000}"/>
    <cellStyle name="Currency [0] 3356" xfId="7182" hidden="1" xr:uid="{00000000-0005-0000-0000-0000A6B90000}"/>
    <cellStyle name="Currency [0] 3356" xfId="36570" hidden="1" xr:uid="{00000000-0005-0000-0000-0000A7B90000}"/>
    <cellStyle name="Currency [0] 3357" xfId="7116" hidden="1" xr:uid="{00000000-0005-0000-0000-0000A8B90000}"/>
    <cellStyle name="Currency [0] 3357" xfId="36504" hidden="1" xr:uid="{00000000-0005-0000-0000-0000A9B90000}"/>
    <cellStyle name="Currency [0] 3358" xfId="6630" hidden="1" xr:uid="{00000000-0005-0000-0000-0000AAB90000}"/>
    <cellStyle name="Currency [0] 3358" xfId="36018" hidden="1" xr:uid="{00000000-0005-0000-0000-0000ABB90000}"/>
    <cellStyle name="Currency [0] 3359" xfId="7154" hidden="1" xr:uid="{00000000-0005-0000-0000-0000ACB90000}"/>
    <cellStyle name="Currency [0] 3359" xfId="36542" hidden="1" xr:uid="{00000000-0005-0000-0000-0000ADB90000}"/>
    <cellStyle name="Currency [0] 336" xfId="2748" hidden="1" xr:uid="{00000000-0005-0000-0000-0000AEB90000}"/>
    <cellStyle name="Currency [0] 336" xfId="32137" hidden="1" xr:uid="{00000000-0005-0000-0000-0000AFB90000}"/>
    <cellStyle name="Currency [0] 3360" xfId="6646" hidden="1" xr:uid="{00000000-0005-0000-0000-0000B0B90000}"/>
    <cellStyle name="Currency [0] 3360" xfId="36034" hidden="1" xr:uid="{00000000-0005-0000-0000-0000B1B90000}"/>
    <cellStyle name="Currency [0] 3361" xfId="7143" hidden="1" xr:uid="{00000000-0005-0000-0000-0000B2B90000}"/>
    <cellStyle name="Currency [0] 3361" xfId="36531" hidden="1" xr:uid="{00000000-0005-0000-0000-0000B3B90000}"/>
    <cellStyle name="Currency [0] 3362" xfId="7187" hidden="1" xr:uid="{00000000-0005-0000-0000-0000B4B90000}"/>
    <cellStyle name="Currency [0] 3362" xfId="36575" hidden="1" xr:uid="{00000000-0005-0000-0000-0000B5B90000}"/>
    <cellStyle name="Currency [0] 3363" xfId="7155" hidden="1" xr:uid="{00000000-0005-0000-0000-0000B6B90000}"/>
    <cellStyle name="Currency [0] 3363" xfId="36543" hidden="1" xr:uid="{00000000-0005-0000-0000-0000B7B90000}"/>
    <cellStyle name="Currency [0] 3364" xfId="7163" hidden="1" xr:uid="{00000000-0005-0000-0000-0000B8B90000}"/>
    <cellStyle name="Currency [0] 3364" xfId="36551" hidden="1" xr:uid="{00000000-0005-0000-0000-0000B9B90000}"/>
    <cellStyle name="Currency [0] 3365" xfId="7199" hidden="1" xr:uid="{00000000-0005-0000-0000-0000BAB90000}"/>
    <cellStyle name="Currency [0] 3365" xfId="36587" hidden="1" xr:uid="{00000000-0005-0000-0000-0000BBB90000}"/>
    <cellStyle name="Currency [0] 3366" xfId="7201" hidden="1" xr:uid="{00000000-0005-0000-0000-0000BCB90000}"/>
    <cellStyle name="Currency [0] 3366" xfId="36589" hidden="1" xr:uid="{00000000-0005-0000-0000-0000BDB90000}"/>
    <cellStyle name="Currency [0] 3367" xfId="7157" hidden="1" xr:uid="{00000000-0005-0000-0000-0000BEB90000}"/>
    <cellStyle name="Currency [0] 3367" xfId="36545" hidden="1" xr:uid="{00000000-0005-0000-0000-0000BFB90000}"/>
    <cellStyle name="Currency [0] 3368" xfId="7170" hidden="1" xr:uid="{00000000-0005-0000-0000-0000C0B90000}"/>
    <cellStyle name="Currency [0] 3368" xfId="36558" hidden="1" xr:uid="{00000000-0005-0000-0000-0000C1B90000}"/>
    <cellStyle name="Currency [0] 3369" xfId="7175" hidden="1" xr:uid="{00000000-0005-0000-0000-0000C2B90000}"/>
    <cellStyle name="Currency [0] 3369" xfId="36563" hidden="1" xr:uid="{00000000-0005-0000-0000-0000C3B90000}"/>
    <cellStyle name="Currency [0] 337" xfId="2755" hidden="1" xr:uid="{00000000-0005-0000-0000-0000C4B90000}"/>
    <cellStyle name="Currency [0] 337" xfId="32144" hidden="1" xr:uid="{00000000-0005-0000-0000-0000C5B90000}"/>
    <cellStyle name="Currency [0] 3370" xfId="7169" hidden="1" xr:uid="{00000000-0005-0000-0000-0000C6B90000}"/>
    <cellStyle name="Currency [0] 3370" xfId="36557" hidden="1" xr:uid="{00000000-0005-0000-0000-0000C7B90000}"/>
    <cellStyle name="Currency [0] 3371" xfId="7217" hidden="1" xr:uid="{00000000-0005-0000-0000-0000C8B90000}"/>
    <cellStyle name="Currency [0] 3371" xfId="36605" hidden="1" xr:uid="{00000000-0005-0000-0000-0000C9B90000}"/>
    <cellStyle name="Currency [0] 3372" xfId="7225" hidden="1" xr:uid="{00000000-0005-0000-0000-0000CAB90000}"/>
    <cellStyle name="Currency [0] 3372" xfId="36613" hidden="1" xr:uid="{00000000-0005-0000-0000-0000CBB90000}"/>
    <cellStyle name="Currency [0] 3373" xfId="7153" hidden="1" xr:uid="{00000000-0005-0000-0000-0000CCB90000}"/>
    <cellStyle name="Currency [0] 3373" xfId="36541" hidden="1" xr:uid="{00000000-0005-0000-0000-0000CDB90000}"/>
    <cellStyle name="Currency [0] 3374" xfId="7211" hidden="1" xr:uid="{00000000-0005-0000-0000-0000CEB90000}"/>
    <cellStyle name="Currency [0] 3374" xfId="36599" hidden="1" xr:uid="{00000000-0005-0000-0000-0000CFB90000}"/>
    <cellStyle name="Currency [0] 3375" xfId="7234" hidden="1" xr:uid="{00000000-0005-0000-0000-0000D0B90000}"/>
    <cellStyle name="Currency [0] 3375" xfId="36622" hidden="1" xr:uid="{00000000-0005-0000-0000-0000D1B90000}"/>
    <cellStyle name="Currency [0] 3376" xfId="7236" hidden="1" xr:uid="{00000000-0005-0000-0000-0000D2B90000}"/>
    <cellStyle name="Currency [0] 3376" xfId="36624" hidden="1" xr:uid="{00000000-0005-0000-0000-0000D3B90000}"/>
    <cellStyle name="Currency [0] 3377" xfId="7136" hidden="1" xr:uid="{00000000-0005-0000-0000-0000D4B90000}"/>
    <cellStyle name="Currency [0] 3377" xfId="36524" hidden="1" xr:uid="{00000000-0005-0000-0000-0000D5B90000}"/>
    <cellStyle name="Currency [0] 3378" xfId="7146" hidden="1" xr:uid="{00000000-0005-0000-0000-0000D6B90000}"/>
    <cellStyle name="Currency [0] 3378" xfId="36534" hidden="1" xr:uid="{00000000-0005-0000-0000-0000D7B90000}"/>
    <cellStyle name="Currency [0] 3379" xfId="7208" hidden="1" xr:uid="{00000000-0005-0000-0000-0000D8B90000}"/>
    <cellStyle name="Currency [0] 3379" xfId="36596" hidden="1" xr:uid="{00000000-0005-0000-0000-0000D9B90000}"/>
    <cellStyle name="Currency [0] 338" xfId="2756" hidden="1" xr:uid="{00000000-0005-0000-0000-0000DAB90000}"/>
    <cellStyle name="Currency [0] 338" xfId="32145" hidden="1" xr:uid="{00000000-0005-0000-0000-0000DBB90000}"/>
    <cellStyle name="Currency [0] 3380" xfId="7173" hidden="1" xr:uid="{00000000-0005-0000-0000-0000DCB90000}"/>
    <cellStyle name="Currency [0] 3380" xfId="36561" hidden="1" xr:uid="{00000000-0005-0000-0000-0000DDB90000}"/>
    <cellStyle name="Currency [0] 3381" xfId="7123" hidden="1" xr:uid="{00000000-0005-0000-0000-0000DEB90000}"/>
    <cellStyle name="Currency [0] 3381" xfId="36511" hidden="1" xr:uid="{00000000-0005-0000-0000-0000DFB90000}"/>
    <cellStyle name="Currency [0] 3382" xfId="7244" hidden="1" xr:uid="{00000000-0005-0000-0000-0000E0B90000}"/>
    <cellStyle name="Currency [0] 3382" xfId="36632" hidden="1" xr:uid="{00000000-0005-0000-0000-0000E1B90000}"/>
    <cellStyle name="Currency [0] 3383" xfId="7209" hidden="1" xr:uid="{00000000-0005-0000-0000-0000E2B90000}"/>
    <cellStyle name="Currency [0] 3383" xfId="36597" hidden="1" xr:uid="{00000000-0005-0000-0000-0000E3B90000}"/>
    <cellStyle name="Currency [0] 3384" xfId="7220" hidden="1" xr:uid="{00000000-0005-0000-0000-0000E4B90000}"/>
    <cellStyle name="Currency [0] 3384" xfId="36608" hidden="1" xr:uid="{00000000-0005-0000-0000-0000E5B90000}"/>
    <cellStyle name="Currency [0] 3385" xfId="7252" hidden="1" xr:uid="{00000000-0005-0000-0000-0000E6B90000}"/>
    <cellStyle name="Currency [0] 3385" xfId="36640" hidden="1" xr:uid="{00000000-0005-0000-0000-0000E7B90000}"/>
    <cellStyle name="Currency [0] 3386" xfId="7254" hidden="1" xr:uid="{00000000-0005-0000-0000-0000E8B90000}"/>
    <cellStyle name="Currency [0] 3386" xfId="36642" hidden="1" xr:uid="{00000000-0005-0000-0000-0000E9B90000}"/>
    <cellStyle name="Currency [0] 3387" xfId="7206" hidden="1" xr:uid="{00000000-0005-0000-0000-0000EAB90000}"/>
    <cellStyle name="Currency [0] 3387" xfId="36594" hidden="1" xr:uid="{00000000-0005-0000-0000-0000EBB90000}"/>
    <cellStyle name="Currency [0] 3388" xfId="7205" hidden="1" xr:uid="{00000000-0005-0000-0000-0000ECB90000}"/>
    <cellStyle name="Currency [0] 3388" xfId="36593" hidden="1" xr:uid="{00000000-0005-0000-0000-0000EDB90000}"/>
    <cellStyle name="Currency [0] 3389" xfId="7195" hidden="1" xr:uid="{00000000-0005-0000-0000-0000EEB90000}"/>
    <cellStyle name="Currency [0] 3389" xfId="36583" hidden="1" xr:uid="{00000000-0005-0000-0000-0000EFB90000}"/>
    <cellStyle name="Currency [0] 339" xfId="2696" hidden="1" xr:uid="{00000000-0005-0000-0000-0000F0B90000}"/>
    <cellStyle name="Currency [0] 339" xfId="32085" hidden="1" xr:uid="{00000000-0005-0000-0000-0000F1B90000}"/>
    <cellStyle name="Currency [0] 3390" xfId="7191" hidden="1" xr:uid="{00000000-0005-0000-0000-0000F2B90000}"/>
    <cellStyle name="Currency [0] 3390" xfId="36579" hidden="1" xr:uid="{00000000-0005-0000-0000-0000F3B90000}"/>
    <cellStyle name="Currency [0] 3391" xfId="7193" hidden="1" xr:uid="{00000000-0005-0000-0000-0000F4B90000}"/>
    <cellStyle name="Currency [0] 3391" xfId="36581" hidden="1" xr:uid="{00000000-0005-0000-0000-0000F5B90000}"/>
    <cellStyle name="Currency [0] 3392" xfId="7261" hidden="1" xr:uid="{00000000-0005-0000-0000-0000F6B90000}"/>
    <cellStyle name="Currency [0] 3392" xfId="36649" hidden="1" xr:uid="{00000000-0005-0000-0000-0000F7B90000}"/>
    <cellStyle name="Currency [0] 3393" xfId="6632" hidden="1" xr:uid="{00000000-0005-0000-0000-0000F8B90000}"/>
    <cellStyle name="Currency [0] 3393" xfId="36020" hidden="1" xr:uid="{00000000-0005-0000-0000-0000F9B90000}"/>
    <cellStyle name="Currency [0] 3394" xfId="7239" hidden="1" xr:uid="{00000000-0005-0000-0000-0000FAB90000}"/>
    <cellStyle name="Currency [0] 3394" xfId="36627" hidden="1" xr:uid="{00000000-0005-0000-0000-0000FBB90000}"/>
    <cellStyle name="Currency [0] 3395" xfId="7267" hidden="1" xr:uid="{00000000-0005-0000-0000-0000FCB90000}"/>
    <cellStyle name="Currency [0] 3395" xfId="36655" hidden="1" xr:uid="{00000000-0005-0000-0000-0000FDB90000}"/>
    <cellStyle name="Currency [0] 3396" xfId="7269" hidden="1" xr:uid="{00000000-0005-0000-0000-0000FEB90000}"/>
    <cellStyle name="Currency [0] 3396" xfId="36657" hidden="1" xr:uid="{00000000-0005-0000-0000-0000FFB90000}"/>
    <cellStyle name="Currency [0] 3397" xfId="7144" hidden="1" xr:uid="{00000000-0005-0000-0000-000000BA0000}"/>
    <cellStyle name="Currency [0] 3397" xfId="36532" hidden="1" xr:uid="{00000000-0005-0000-0000-000001BA0000}"/>
    <cellStyle name="Currency [0] 3398" xfId="7218" hidden="1" xr:uid="{00000000-0005-0000-0000-000002BA0000}"/>
    <cellStyle name="Currency [0] 3398" xfId="36606" hidden="1" xr:uid="{00000000-0005-0000-0000-000003BA0000}"/>
    <cellStyle name="Currency [0] 3399" xfId="7174" hidden="1" xr:uid="{00000000-0005-0000-0000-000004BA0000}"/>
    <cellStyle name="Currency [0] 3399" xfId="36562" hidden="1" xr:uid="{00000000-0005-0000-0000-000005BA0000}"/>
    <cellStyle name="Currency [0] 34" xfId="522" hidden="1" xr:uid="{00000000-0005-0000-0000-00000ABA0000}"/>
    <cellStyle name="Currency [0] 34" xfId="339" hidden="1" xr:uid="{00000000-0005-0000-0000-000007BA0000}"/>
    <cellStyle name="Currency [0] 34" xfId="174" hidden="1" xr:uid="{00000000-0005-0000-0000-000006BA0000}"/>
    <cellStyle name="Currency [0] 34" xfId="709" hidden="1" xr:uid="{00000000-0005-0000-0000-00000DBA0000}"/>
    <cellStyle name="Currency [0] 34" xfId="61243" hidden="1" xr:uid="{00000000-0005-0000-0000-000024BA0000}"/>
    <cellStyle name="Currency [0] 34" xfId="61656" hidden="1" xr:uid="{00000000-0005-0000-0000-000029BA0000}"/>
    <cellStyle name="Currency [0] 34" xfId="553" hidden="1" xr:uid="{00000000-0005-0000-0000-00000CBA0000}"/>
    <cellStyle name="Currency [0] 34" xfId="687" hidden="1" xr:uid="{00000000-0005-0000-0000-00000BBA0000}"/>
    <cellStyle name="Currency [0] 34" xfId="361" hidden="1" xr:uid="{00000000-0005-0000-0000-000009BA0000}"/>
    <cellStyle name="Currency [0] 34" xfId="1025" hidden="1" xr:uid="{00000000-0005-0000-0000-00000FBA0000}"/>
    <cellStyle name="Currency [0] 34" xfId="860" hidden="1" xr:uid="{00000000-0005-0000-0000-00000EBA0000}"/>
    <cellStyle name="Currency [0] 34" xfId="1530" hidden="1" xr:uid="{00000000-0005-0000-0000-000016BA0000}"/>
    <cellStyle name="Currency [0] 34" xfId="1695" hidden="1" xr:uid="{00000000-0005-0000-0000-000017BA0000}"/>
    <cellStyle name="Currency [0] 34" xfId="2353" hidden="1" xr:uid="{00000000-0005-0000-0000-00001FBA0000}"/>
    <cellStyle name="Currency [0] 34" xfId="1233" hidden="1" xr:uid="{00000000-0005-0000-0000-000014BA0000}"/>
    <cellStyle name="Currency [0] 34" xfId="1367" hidden="1" xr:uid="{00000000-0005-0000-0000-000013BA0000}"/>
    <cellStyle name="Currency [0] 34" xfId="2023" hidden="1" xr:uid="{00000000-0005-0000-0000-00001BBA0000}"/>
    <cellStyle name="Currency [0] 34" xfId="1889" hidden="1" xr:uid="{00000000-0005-0000-0000-00001CBA0000}"/>
    <cellStyle name="Currency [0] 34" xfId="62715" hidden="1" xr:uid="{00000000-0005-0000-0000-000036BA0000}"/>
    <cellStyle name="Currency [0] 34" xfId="1717" hidden="1" xr:uid="{00000000-0005-0000-0000-000019BA0000}"/>
    <cellStyle name="Currency [0] 34" xfId="1561" hidden="1" xr:uid="{00000000-0005-0000-0000-000018BA0000}"/>
    <cellStyle name="Currency [0] 34" xfId="2220" hidden="1" xr:uid="{00000000-0005-0000-0000-000020BA0000}"/>
    <cellStyle name="Currency [0] 34" xfId="2373" hidden="1" xr:uid="{00000000-0005-0000-0000-000021BA0000}"/>
    <cellStyle name="Currency [0] 34" xfId="62797" hidden="1" xr:uid="{00000000-0005-0000-0000-000037BA0000}"/>
    <cellStyle name="Currency [0] 34" xfId="2189" hidden="1" xr:uid="{00000000-0005-0000-0000-00001EBA0000}"/>
    <cellStyle name="Currency [0] 34" xfId="2045" hidden="1" xr:uid="{00000000-0005-0000-0000-00001DBA0000}"/>
    <cellStyle name="Currency [0] 34" xfId="61325" hidden="1" xr:uid="{00000000-0005-0000-0000-000025BA0000}"/>
    <cellStyle name="Currency [0] 34" xfId="61409" hidden="1" xr:uid="{00000000-0005-0000-0000-000026BA0000}"/>
    <cellStyle name="Currency [0] 34" xfId="62066" hidden="1" xr:uid="{00000000-0005-0000-0000-00002EBA0000}"/>
    <cellStyle name="Currency [0] 34" xfId="31817" hidden="1" xr:uid="{00000000-0005-0000-0000-000023BA0000}"/>
    <cellStyle name="Currency [0] 34" xfId="2428" hidden="1" xr:uid="{00000000-0005-0000-0000-000022BA0000}"/>
    <cellStyle name="Currency [0] 34" xfId="61736" hidden="1" xr:uid="{00000000-0005-0000-0000-00002ABA0000}"/>
    <cellStyle name="Currency [0] 34" xfId="61818" hidden="1" xr:uid="{00000000-0005-0000-0000-00002BBA0000}"/>
    <cellStyle name="Currency [0] 34" xfId="891" hidden="1" xr:uid="{00000000-0005-0000-0000-000010BA0000}"/>
    <cellStyle name="Currency [0] 34" xfId="61574" hidden="1" xr:uid="{00000000-0005-0000-0000-000028BA0000}"/>
    <cellStyle name="Currency [0] 34" xfId="61491" hidden="1" xr:uid="{00000000-0005-0000-0000-000027BA0000}"/>
    <cellStyle name="Currency [0] 34" xfId="62148" hidden="1" xr:uid="{00000000-0005-0000-0000-00002FBA0000}"/>
    <cellStyle name="Currency [0] 34" xfId="62230" hidden="1" xr:uid="{00000000-0005-0000-0000-000030BA0000}"/>
    <cellStyle name="Currency [0] 34" xfId="205" hidden="1" xr:uid="{00000000-0005-0000-0000-000008BA0000}"/>
    <cellStyle name="Currency [0] 34" xfId="61982" hidden="1" xr:uid="{00000000-0005-0000-0000-00002DBA0000}"/>
    <cellStyle name="Currency [0] 34" xfId="61900" hidden="1" xr:uid="{00000000-0005-0000-0000-00002CBA0000}"/>
    <cellStyle name="Currency [0] 34" xfId="1047" hidden="1" xr:uid="{00000000-0005-0000-0000-000011BA0000}"/>
    <cellStyle name="Currency [0] 34" xfId="1202" hidden="1" xr:uid="{00000000-0005-0000-0000-000012BA0000}"/>
    <cellStyle name="Currency [0] 34" xfId="1858" hidden="1" xr:uid="{00000000-0005-0000-0000-00001ABA0000}"/>
    <cellStyle name="Currency [0] 34" xfId="62392" hidden="1" xr:uid="{00000000-0005-0000-0000-000032BA0000}"/>
    <cellStyle name="Currency [0] 34" xfId="62312" hidden="1" xr:uid="{00000000-0005-0000-0000-000031BA0000}"/>
    <cellStyle name="Currency [0] 34" xfId="62879" hidden="1" xr:uid="{00000000-0005-0000-0000-000038BA0000}"/>
    <cellStyle name="Currency [0] 34" xfId="62631" hidden="1" xr:uid="{00000000-0005-0000-0000-000035BA0000}"/>
    <cellStyle name="Currency [0] 34" xfId="62549" hidden="1" xr:uid="{00000000-0005-0000-0000-000034BA0000}"/>
    <cellStyle name="Currency [0] 34" xfId="63123" hidden="1" xr:uid="{00000000-0005-0000-0000-00003BBA0000}"/>
    <cellStyle name="Currency [0] 34" xfId="62474" hidden="1" xr:uid="{00000000-0005-0000-0000-000033BA0000}"/>
    <cellStyle name="Currency [0] 34" xfId="1389" hidden="1" xr:uid="{00000000-0005-0000-0000-000015BA0000}"/>
    <cellStyle name="Currency [0] 34" xfId="63041" hidden="1" xr:uid="{00000000-0005-0000-0000-00003ABA0000}"/>
    <cellStyle name="Currency [0] 34" xfId="62961" hidden="1" xr:uid="{00000000-0005-0000-0000-000039BA0000}"/>
    <cellStyle name="Currency [0] 340" xfId="2716" hidden="1" xr:uid="{00000000-0005-0000-0000-00003CBA0000}"/>
    <cellStyle name="Currency [0] 340" xfId="32105" hidden="1" xr:uid="{00000000-0005-0000-0000-00003DBA0000}"/>
    <cellStyle name="Currency [0] 3400" xfId="7210" hidden="1" xr:uid="{00000000-0005-0000-0000-00003EBA0000}"/>
    <cellStyle name="Currency [0] 3400" xfId="36598" hidden="1" xr:uid="{00000000-0005-0000-0000-00003FBA0000}"/>
    <cellStyle name="Currency [0] 3401" xfId="7214" hidden="1" xr:uid="{00000000-0005-0000-0000-000040BA0000}"/>
    <cellStyle name="Currency [0] 3401" xfId="36602" hidden="1" xr:uid="{00000000-0005-0000-0000-000041BA0000}"/>
    <cellStyle name="Currency [0] 3402" xfId="7275" hidden="1" xr:uid="{00000000-0005-0000-0000-000042BA0000}"/>
    <cellStyle name="Currency [0] 3402" xfId="36663" hidden="1" xr:uid="{00000000-0005-0000-0000-000043BA0000}"/>
    <cellStyle name="Currency [0] 3403" xfId="6619" hidden="1" xr:uid="{00000000-0005-0000-0000-000044BA0000}"/>
    <cellStyle name="Currency [0] 3403" xfId="36007" hidden="1" xr:uid="{00000000-0005-0000-0000-000045BA0000}"/>
    <cellStyle name="Currency [0] 3404" xfId="7257" hidden="1" xr:uid="{00000000-0005-0000-0000-000046BA0000}"/>
    <cellStyle name="Currency [0] 3404" xfId="36645" hidden="1" xr:uid="{00000000-0005-0000-0000-000047BA0000}"/>
    <cellStyle name="Currency [0] 3405" xfId="7280" hidden="1" xr:uid="{00000000-0005-0000-0000-000048BA0000}"/>
    <cellStyle name="Currency [0] 3405" xfId="36668" hidden="1" xr:uid="{00000000-0005-0000-0000-000049BA0000}"/>
    <cellStyle name="Currency [0] 3406" xfId="7282" hidden="1" xr:uid="{00000000-0005-0000-0000-00004ABA0000}"/>
    <cellStyle name="Currency [0] 3406" xfId="36670" hidden="1" xr:uid="{00000000-0005-0000-0000-00004BBA0000}"/>
    <cellStyle name="Currency [0] 3407" xfId="7138" hidden="1" xr:uid="{00000000-0005-0000-0000-00004CBA0000}"/>
    <cellStyle name="Currency [0] 3407" xfId="36526" hidden="1" xr:uid="{00000000-0005-0000-0000-00004DBA0000}"/>
    <cellStyle name="Currency [0] 3408" xfId="7237" hidden="1" xr:uid="{00000000-0005-0000-0000-00004EBA0000}"/>
    <cellStyle name="Currency [0] 3408" xfId="36625" hidden="1" xr:uid="{00000000-0005-0000-0000-00004FBA0000}"/>
    <cellStyle name="Currency [0] 3409" xfId="7204" hidden="1" xr:uid="{00000000-0005-0000-0000-000050BA0000}"/>
    <cellStyle name="Currency [0] 3409" xfId="36592" hidden="1" xr:uid="{00000000-0005-0000-0000-000051BA0000}"/>
    <cellStyle name="Currency [0] 341" xfId="2750" hidden="1" xr:uid="{00000000-0005-0000-0000-000052BA0000}"/>
    <cellStyle name="Currency [0] 341" xfId="32139" hidden="1" xr:uid="{00000000-0005-0000-0000-000053BA0000}"/>
    <cellStyle name="Currency [0] 3410" xfId="7222" hidden="1" xr:uid="{00000000-0005-0000-0000-000054BA0000}"/>
    <cellStyle name="Currency [0] 3410" xfId="36610" hidden="1" xr:uid="{00000000-0005-0000-0000-000055BA0000}"/>
    <cellStyle name="Currency [0] 3411" xfId="7219" hidden="1" xr:uid="{00000000-0005-0000-0000-000056BA0000}"/>
    <cellStyle name="Currency [0] 3411" xfId="36607" hidden="1" xr:uid="{00000000-0005-0000-0000-000057BA0000}"/>
    <cellStyle name="Currency [0] 3412" xfId="7286" hidden="1" xr:uid="{00000000-0005-0000-0000-000058BA0000}"/>
    <cellStyle name="Currency [0] 3412" xfId="36674" hidden="1" xr:uid="{00000000-0005-0000-0000-000059BA0000}"/>
    <cellStyle name="Currency [0] 3413" xfId="7171" hidden="1" xr:uid="{00000000-0005-0000-0000-00005ABA0000}"/>
    <cellStyle name="Currency [0] 3413" xfId="36559" hidden="1" xr:uid="{00000000-0005-0000-0000-00005BBA0000}"/>
    <cellStyle name="Currency [0] 3414" xfId="7271" hidden="1" xr:uid="{00000000-0005-0000-0000-00005CBA0000}"/>
    <cellStyle name="Currency [0] 3414" xfId="36659" hidden="1" xr:uid="{00000000-0005-0000-0000-00005DBA0000}"/>
    <cellStyle name="Currency [0] 3415" xfId="7293" hidden="1" xr:uid="{00000000-0005-0000-0000-00005EBA0000}"/>
    <cellStyle name="Currency [0] 3415" xfId="36681" hidden="1" xr:uid="{00000000-0005-0000-0000-00005FBA0000}"/>
    <cellStyle name="Currency [0] 3416" xfId="7295" hidden="1" xr:uid="{00000000-0005-0000-0000-000060BA0000}"/>
    <cellStyle name="Currency [0] 3416" xfId="36683" hidden="1" xr:uid="{00000000-0005-0000-0000-000061BA0000}"/>
    <cellStyle name="Currency [0] 3417" xfId="7223" hidden="1" xr:uid="{00000000-0005-0000-0000-000062BA0000}"/>
    <cellStyle name="Currency [0] 3417" xfId="36611" hidden="1" xr:uid="{00000000-0005-0000-0000-000063BA0000}"/>
    <cellStyle name="Currency [0] 3418" xfId="7255" hidden="1" xr:uid="{00000000-0005-0000-0000-000064BA0000}"/>
    <cellStyle name="Currency [0] 3418" xfId="36643" hidden="1" xr:uid="{00000000-0005-0000-0000-000065BA0000}"/>
    <cellStyle name="Currency [0] 3419" xfId="6598" hidden="1" xr:uid="{00000000-0005-0000-0000-000066BA0000}"/>
    <cellStyle name="Currency [0] 3419" xfId="35986" hidden="1" xr:uid="{00000000-0005-0000-0000-000067BA0000}"/>
    <cellStyle name="Currency [0] 342" xfId="2743" hidden="1" xr:uid="{00000000-0005-0000-0000-000068BA0000}"/>
    <cellStyle name="Currency [0] 342" xfId="32132" hidden="1" xr:uid="{00000000-0005-0000-0000-000069BA0000}"/>
    <cellStyle name="Currency [0] 3420" xfId="7241" hidden="1" xr:uid="{00000000-0005-0000-0000-00006ABA0000}"/>
    <cellStyle name="Currency [0] 3420" xfId="36629" hidden="1" xr:uid="{00000000-0005-0000-0000-00006BBA0000}"/>
    <cellStyle name="Currency [0] 3421" xfId="7238" hidden="1" xr:uid="{00000000-0005-0000-0000-00006CBA0000}"/>
    <cellStyle name="Currency [0] 3421" xfId="36626" hidden="1" xr:uid="{00000000-0005-0000-0000-00006DBA0000}"/>
    <cellStyle name="Currency [0] 3422" xfId="7299" hidden="1" xr:uid="{00000000-0005-0000-0000-00006EBA0000}"/>
    <cellStyle name="Currency [0] 3422" xfId="36687" hidden="1" xr:uid="{00000000-0005-0000-0000-00006FBA0000}"/>
    <cellStyle name="Currency [0] 3423" xfId="7134" hidden="1" xr:uid="{00000000-0005-0000-0000-000070BA0000}"/>
    <cellStyle name="Currency [0] 3423" xfId="36522" hidden="1" xr:uid="{00000000-0005-0000-0000-000071BA0000}"/>
    <cellStyle name="Currency [0] 3424" xfId="7283" hidden="1" xr:uid="{00000000-0005-0000-0000-000072BA0000}"/>
    <cellStyle name="Currency [0] 3424" xfId="36671" hidden="1" xr:uid="{00000000-0005-0000-0000-000073BA0000}"/>
    <cellStyle name="Currency [0] 3425" xfId="7303" hidden="1" xr:uid="{00000000-0005-0000-0000-000074BA0000}"/>
    <cellStyle name="Currency [0] 3425" xfId="36691" hidden="1" xr:uid="{00000000-0005-0000-0000-000075BA0000}"/>
    <cellStyle name="Currency [0] 3426" xfId="7305" hidden="1" xr:uid="{00000000-0005-0000-0000-000076BA0000}"/>
    <cellStyle name="Currency [0] 3426" xfId="36693" hidden="1" xr:uid="{00000000-0005-0000-0000-000077BA0000}"/>
    <cellStyle name="Currency [0] 3427" xfId="7242" hidden="1" xr:uid="{00000000-0005-0000-0000-000078BA0000}"/>
    <cellStyle name="Currency [0] 3427" xfId="36630" hidden="1" xr:uid="{00000000-0005-0000-0000-000079BA0000}"/>
    <cellStyle name="Currency [0] 3428" xfId="7270" hidden="1" xr:uid="{00000000-0005-0000-0000-00007ABA0000}"/>
    <cellStyle name="Currency [0] 3428" xfId="36658" hidden="1" xr:uid="{00000000-0005-0000-0000-00007BBA0000}"/>
    <cellStyle name="Currency [0] 3429" xfId="7230" hidden="1" xr:uid="{00000000-0005-0000-0000-00007CBA0000}"/>
    <cellStyle name="Currency [0] 3429" xfId="36618" hidden="1" xr:uid="{00000000-0005-0000-0000-00007DBA0000}"/>
    <cellStyle name="Currency [0] 343" xfId="2753" hidden="1" xr:uid="{00000000-0005-0000-0000-00007EBA0000}"/>
    <cellStyle name="Currency [0] 343" xfId="32142" hidden="1" xr:uid="{00000000-0005-0000-0000-00007FBA0000}"/>
    <cellStyle name="Currency [0] 3430" xfId="7259" hidden="1" xr:uid="{00000000-0005-0000-0000-000080BA0000}"/>
    <cellStyle name="Currency [0] 3430" xfId="36647" hidden="1" xr:uid="{00000000-0005-0000-0000-000081BA0000}"/>
    <cellStyle name="Currency [0] 3431" xfId="7256" hidden="1" xr:uid="{00000000-0005-0000-0000-000082BA0000}"/>
    <cellStyle name="Currency [0] 3431" xfId="36644" hidden="1" xr:uid="{00000000-0005-0000-0000-000083BA0000}"/>
    <cellStyle name="Currency [0] 3432" xfId="7309" hidden="1" xr:uid="{00000000-0005-0000-0000-000084BA0000}"/>
    <cellStyle name="Currency [0] 3432" xfId="36697" hidden="1" xr:uid="{00000000-0005-0000-0000-000085BA0000}"/>
    <cellStyle name="Currency [0] 3433" xfId="7137" hidden="1" xr:uid="{00000000-0005-0000-0000-000086BA0000}"/>
    <cellStyle name="Currency [0] 3433" xfId="36525" hidden="1" xr:uid="{00000000-0005-0000-0000-000087BA0000}"/>
    <cellStyle name="Currency [0] 3434" xfId="7296" hidden="1" xr:uid="{00000000-0005-0000-0000-000088BA0000}"/>
    <cellStyle name="Currency [0] 3434" xfId="36684" hidden="1" xr:uid="{00000000-0005-0000-0000-000089BA0000}"/>
    <cellStyle name="Currency [0] 3435" xfId="7313" hidden="1" xr:uid="{00000000-0005-0000-0000-00008ABA0000}"/>
    <cellStyle name="Currency [0] 3435" xfId="36701" hidden="1" xr:uid="{00000000-0005-0000-0000-00008BBA0000}"/>
    <cellStyle name="Currency [0] 3436" xfId="7315" hidden="1" xr:uid="{00000000-0005-0000-0000-00008CBA0000}"/>
    <cellStyle name="Currency [0] 3436" xfId="36703" hidden="1" xr:uid="{00000000-0005-0000-0000-00008DBA0000}"/>
    <cellStyle name="Currency [0] 3437" xfId="7196" hidden="1" xr:uid="{00000000-0005-0000-0000-00008EBA0000}"/>
    <cellStyle name="Currency [0] 3437" xfId="36584" hidden="1" xr:uid="{00000000-0005-0000-0000-00008FBA0000}"/>
    <cellStyle name="Currency [0] 3438" xfId="7232" hidden="1" xr:uid="{00000000-0005-0000-0000-000090BA0000}"/>
    <cellStyle name="Currency [0] 3438" xfId="36620" hidden="1" xr:uid="{00000000-0005-0000-0000-000091BA0000}"/>
    <cellStyle name="Currency [0] 3439" xfId="7301" hidden="1" xr:uid="{00000000-0005-0000-0000-000092BA0000}"/>
    <cellStyle name="Currency [0] 3439" xfId="36689" hidden="1" xr:uid="{00000000-0005-0000-0000-000093BA0000}"/>
    <cellStyle name="Currency [0] 344" xfId="2757" hidden="1" xr:uid="{00000000-0005-0000-0000-000094BA0000}"/>
    <cellStyle name="Currency [0] 344" xfId="32146" hidden="1" xr:uid="{00000000-0005-0000-0000-000095BA0000}"/>
    <cellStyle name="Currency [0] 3440" xfId="7289" hidden="1" xr:uid="{00000000-0005-0000-0000-000096BA0000}"/>
    <cellStyle name="Currency [0] 3440" xfId="36677" hidden="1" xr:uid="{00000000-0005-0000-0000-000097BA0000}"/>
    <cellStyle name="Currency [0] 3441" xfId="7306" hidden="1" xr:uid="{00000000-0005-0000-0000-000098BA0000}"/>
    <cellStyle name="Currency [0] 3441" xfId="36694" hidden="1" xr:uid="{00000000-0005-0000-0000-000099BA0000}"/>
    <cellStyle name="Currency [0] 3442" xfId="7317" hidden="1" xr:uid="{00000000-0005-0000-0000-00009ABA0000}"/>
    <cellStyle name="Currency [0] 3442" xfId="36705" hidden="1" xr:uid="{00000000-0005-0000-0000-00009BBA0000}"/>
    <cellStyle name="Currency [0] 3443" xfId="7165" hidden="1" xr:uid="{00000000-0005-0000-0000-00009CBA0000}"/>
    <cellStyle name="Currency [0] 3443" xfId="36553" hidden="1" xr:uid="{00000000-0005-0000-0000-00009DBA0000}"/>
    <cellStyle name="Currency [0] 3444" xfId="7229" hidden="1" xr:uid="{00000000-0005-0000-0000-00009EBA0000}"/>
    <cellStyle name="Currency [0] 3444" xfId="36617" hidden="1" xr:uid="{00000000-0005-0000-0000-00009FBA0000}"/>
    <cellStyle name="Currency [0] 3445" xfId="7321" hidden="1" xr:uid="{00000000-0005-0000-0000-0000A0BA0000}"/>
    <cellStyle name="Currency [0] 3445" xfId="36709" hidden="1" xr:uid="{00000000-0005-0000-0000-0000A1BA0000}"/>
    <cellStyle name="Currency [0] 3446" xfId="7323" hidden="1" xr:uid="{00000000-0005-0000-0000-0000A2BA0000}"/>
    <cellStyle name="Currency [0] 3446" xfId="36711" hidden="1" xr:uid="{00000000-0005-0000-0000-0000A3BA0000}"/>
    <cellStyle name="Currency [0] 3447" xfId="7278" hidden="1" xr:uid="{00000000-0005-0000-0000-0000A4BA0000}"/>
    <cellStyle name="Currency [0] 3447" xfId="36666" hidden="1" xr:uid="{00000000-0005-0000-0000-0000A5BA0000}"/>
    <cellStyle name="Currency [0] 3448" xfId="7290" hidden="1" xr:uid="{00000000-0005-0000-0000-0000A6BA0000}"/>
    <cellStyle name="Currency [0] 3448" xfId="36678" hidden="1" xr:uid="{00000000-0005-0000-0000-0000A7BA0000}"/>
    <cellStyle name="Currency [0] 3449" xfId="7318" hidden="1" xr:uid="{00000000-0005-0000-0000-0000A8BA0000}"/>
    <cellStyle name="Currency [0] 3449" xfId="36706" hidden="1" xr:uid="{00000000-0005-0000-0000-0000A9BA0000}"/>
    <cellStyle name="Currency [0] 345" xfId="2682" hidden="1" xr:uid="{00000000-0005-0000-0000-0000AABA0000}"/>
    <cellStyle name="Currency [0] 345" xfId="32071" hidden="1" xr:uid="{00000000-0005-0000-0000-0000ABBA0000}"/>
    <cellStyle name="Currency [0] 3450" xfId="7291" hidden="1" xr:uid="{00000000-0005-0000-0000-0000ACBA0000}"/>
    <cellStyle name="Currency [0] 3450" xfId="36679" hidden="1" xr:uid="{00000000-0005-0000-0000-0000ADBA0000}"/>
    <cellStyle name="Currency [0] 3451" xfId="7324" hidden="1" xr:uid="{00000000-0005-0000-0000-0000AEBA0000}"/>
    <cellStyle name="Currency [0] 3451" xfId="36712" hidden="1" xr:uid="{00000000-0005-0000-0000-0000AFBA0000}"/>
    <cellStyle name="Currency [0] 3452" xfId="7326" hidden="1" xr:uid="{00000000-0005-0000-0000-0000B0BA0000}"/>
    <cellStyle name="Currency [0] 3452" xfId="36714" hidden="1" xr:uid="{00000000-0005-0000-0000-0000B1BA0000}"/>
    <cellStyle name="Currency [0] 3453" xfId="7319" hidden="1" xr:uid="{00000000-0005-0000-0000-0000B2BA0000}"/>
    <cellStyle name="Currency [0] 3453" xfId="36707" hidden="1" xr:uid="{00000000-0005-0000-0000-0000B3BA0000}"/>
    <cellStyle name="Currency [0] 3454" xfId="7265" hidden="1" xr:uid="{00000000-0005-0000-0000-0000B4BA0000}"/>
    <cellStyle name="Currency [0] 3454" xfId="36653" hidden="1" xr:uid="{00000000-0005-0000-0000-0000B5BA0000}"/>
    <cellStyle name="Currency [0] 3455" xfId="7328" hidden="1" xr:uid="{00000000-0005-0000-0000-0000B6BA0000}"/>
    <cellStyle name="Currency [0] 3455" xfId="36716" hidden="1" xr:uid="{00000000-0005-0000-0000-0000B7BA0000}"/>
    <cellStyle name="Currency [0] 3456" xfId="7330" hidden="1" xr:uid="{00000000-0005-0000-0000-0000B8BA0000}"/>
    <cellStyle name="Currency [0] 3456" xfId="36718" hidden="1" xr:uid="{00000000-0005-0000-0000-0000B9BA0000}"/>
    <cellStyle name="Currency [0] 3457" xfId="6692" hidden="1" xr:uid="{00000000-0005-0000-0000-0000BABA0000}"/>
    <cellStyle name="Currency [0] 3457" xfId="36080" hidden="1" xr:uid="{00000000-0005-0000-0000-0000BBBA0000}"/>
    <cellStyle name="Currency [0] 3458" xfId="6633" hidden="1" xr:uid="{00000000-0005-0000-0000-0000BCBA0000}"/>
    <cellStyle name="Currency [0] 3458" xfId="36021" hidden="1" xr:uid="{00000000-0005-0000-0000-0000BDBA0000}"/>
    <cellStyle name="Currency [0] 3459" xfId="7336" hidden="1" xr:uid="{00000000-0005-0000-0000-0000BEBA0000}"/>
    <cellStyle name="Currency [0] 3459" xfId="36724" hidden="1" xr:uid="{00000000-0005-0000-0000-0000BFBA0000}"/>
    <cellStyle name="Currency [0] 346" xfId="2714" hidden="1" xr:uid="{00000000-0005-0000-0000-0000C0BA0000}"/>
    <cellStyle name="Currency [0] 346" xfId="32103" hidden="1" xr:uid="{00000000-0005-0000-0000-0000C1BA0000}"/>
    <cellStyle name="Currency [0] 3460" xfId="7342" hidden="1" xr:uid="{00000000-0005-0000-0000-0000C2BA0000}"/>
    <cellStyle name="Currency [0] 3460" xfId="36730" hidden="1" xr:uid="{00000000-0005-0000-0000-0000C3BA0000}"/>
    <cellStyle name="Currency [0] 3461" xfId="7344" hidden="1" xr:uid="{00000000-0005-0000-0000-0000C4BA0000}"/>
    <cellStyle name="Currency [0] 3461" xfId="36732" hidden="1" xr:uid="{00000000-0005-0000-0000-0000C5BA0000}"/>
    <cellStyle name="Currency [0] 3462" xfId="6623" hidden="1" xr:uid="{00000000-0005-0000-0000-0000C6BA0000}"/>
    <cellStyle name="Currency [0] 3462" xfId="36011" hidden="1" xr:uid="{00000000-0005-0000-0000-0000C7BA0000}"/>
    <cellStyle name="Currency [0] 3463" xfId="7338" hidden="1" xr:uid="{00000000-0005-0000-0000-0000C8BA0000}"/>
    <cellStyle name="Currency [0] 3463" xfId="36726" hidden="1" xr:uid="{00000000-0005-0000-0000-0000C9BA0000}"/>
    <cellStyle name="Currency [0] 3464" xfId="7346" hidden="1" xr:uid="{00000000-0005-0000-0000-0000CABA0000}"/>
    <cellStyle name="Currency [0] 3464" xfId="36734" hidden="1" xr:uid="{00000000-0005-0000-0000-0000CBBA0000}"/>
    <cellStyle name="Currency [0] 3465" xfId="7348" hidden="1" xr:uid="{00000000-0005-0000-0000-0000CCBA0000}"/>
    <cellStyle name="Currency [0] 3465" xfId="36736" hidden="1" xr:uid="{00000000-0005-0000-0000-0000CDBA0000}"/>
    <cellStyle name="Currency [0] 3466" xfId="7337" hidden="1" xr:uid="{00000000-0005-0000-0000-0000CEBA0000}"/>
    <cellStyle name="Currency [0] 3466" xfId="36725" hidden="1" xr:uid="{00000000-0005-0000-0000-0000CFBA0000}"/>
    <cellStyle name="Currency [0] 3467" xfId="6668" hidden="1" xr:uid="{00000000-0005-0000-0000-0000D0BA0000}"/>
    <cellStyle name="Currency [0] 3467" xfId="36056" hidden="1" xr:uid="{00000000-0005-0000-0000-0000D1BA0000}"/>
    <cellStyle name="Currency [0] 3468" xfId="7359" hidden="1" xr:uid="{00000000-0005-0000-0000-0000D2BA0000}"/>
    <cellStyle name="Currency [0] 3468" xfId="36747" hidden="1" xr:uid="{00000000-0005-0000-0000-0000D3BA0000}"/>
    <cellStyle name="Currency [0] 3469" xfId="7368" hidden="1" xr:uid="{00000000-0005-0000-0000-0000D4BA0000}"/>
    <cellStyle name="Currency [0] 3469" xfId="36756" hidden="1" xr:uid="{00000000-0005-0000-0000-0000D5BA0000}"/>
    <cellStyle name="Currency [0] 347" xfId="2760" hidden="1" xr:uid="{00000000-0005-0000-0000-0000D6BA0000}"/>
    <cellStyle name="Currency [0] 347" xfId="32149" hidden="1" xr:uid="{00000000-0005-0000-0000-0000D7BA0000}"/>
    <cellStyle name="Currency [0] 3470" xfId="7379" hidden="1" xr:uid="{00000000-0005-0000-0000-0000D8BA0000}"/>
    <cellStyle name="Currency [0] 3470" xfId="36767" hidden="1" xr:uid="{00000000-0005-0000-0000-0000D9BA0000}"/>
    <cellStyle name="Currency [0] 3471" xfId="7385" hidden="1" xr:uid="{00000000-0005-0000-0000-0000DABA0000}"/>
    <cellStyle name="Currency [0] 3471" xfId="36773" hidden="1" xr:uid="{00000000-0005-0000-0000-0000DBBA0000}"/>
    <cellStyle name="Currency [0] 3472" xfId="7357" hidden="1" xr:uid="{00000000-0005-0000-0000-0000DCBA0000}"/>
    <cellStyle name="Currency [0] 3472" xfId="36745" hidden="1" xr:uid="{00000000-0005-0000-0000-0000DDBA0000}"/>
    <cellStyle name="Currency [0] 3473" xfId="7375" hidden="1" xr:uid="{00000000-0005-0000-0000-0000DEBA0000}"/>
    <cellStyle name="Currency [0] 3473" xfId="36763" hidden="1" xr:uid="{00000000-0005-0000-0000-0000DFBA0000}"/>
    <cellStyle name="Currency [0] 3474" xfId="7397" hidden="1" xr:uid="{00000000-0005-0000-0000-0000E0BA0000}"/>
    <cellStyle name="Currency [0] 3474" xfId="36785" hidden="1" xr:uid="{00000000-0005-0000-0000-0000E1BA0000}"/>
    <cellStyle name="Currency [0] 3475" xfId="7399" hidden="1" xr:uid="{00000000-0005-0000-0000-0000E2BA0000}"/>
    <cellStyle name="Currency [0] 3475" xfId="36787" hidden="1" xr:uid="{00000000-0005-0000-0000-0000E3BA0000}"/>
    <cellStyle name="Currency [0] 3476" xfId="7333" hidden="1" xr:uid="{00000000-0005-0000-0000-0000E4BA0000}"/>
    <cellStyle name="Currency [0] 3476" xfId="36721" hidden="1" xr:uid="{00000000-0005-0000-0000-0000E5BA0000}"/>
    <cellStyle name="Currency [0] 3477" xfId="6622" hidden="1" xr:uid="{00000000-0005-0000-0000-0000E6BA0000}"/>
    <cellStyle name="Currency [0] 3477" xfId="36010" hidden="1" xr:uid="{00000000-0005-0000-0000-0000E7BA0000}"/>
    <cellStyle name="Currency [0] 3478" xfId="7371" hidden="1" xr:uid="{00000000-0005-0000-0000-0000E8BA0000}"/>
    <cellStyle name="Currency [0] 3478" xfId="36759" hidden="1" xr:uid="{00000000-0005-0000-0000-0000E9BA0000}"/>
    <cellStyle name="Currency [0] 3479" xfId="6601" hidden="1" xr:uid="{00000000-0005-0000-0000-0000EABA0000}"/>
    <cellStyle name="Currency [0] 3479" xfId="35989" hidden="1" xr:uid="{00000000-0005-0000-0000-0000EBBA0000}"/>
    <cellStyle name="Currency [0] 348" xfId="2761" hidden="1" xr:uid="{00000000-0005-0000-0000-0000ECBA0000}"/>
    <cellStyle name="Currency [0] 348" xfId="32150" hidden="1" xr:uid="{00000000-0005-0000-0000-0000EDBA0000}"/>
    <cellStyle name="Currency [0] 3480" xfId="7360" hidden="1" xr:uid="{00000000-0005-0000-0000-0000EEBA0000}"/>
    <cellStyle name="Currency [0] 3480" xfId="36748" hidden="1" xr:uid="{00000000-0005-0000-0000-0000EFBA0000}"/>
    <cellStyle name="Currency [0] 3481" xfId="7404" hidden="1" xr:uid="{00000000-0005-0000-0000-0000F0BA0000}"/>
    <cellStyle name="Currency [0] 3481" xfId="36792" hidden="1" xr:uid="{00000000-0005-0000-0000-0000F1BA0000}"/>
    <cellStyle name="Currency [0] 3482" xfId="7372" hidden="1" xr:uid="{00000000-0005-0000-0000-0000F2BA0000}"/>
    <cellStyle name="Currency [0] 3482" xfId="36760" hidden="1" xr:uid="{00000000-0005-0000-0000-0000F3BA0000}"/>
    <cellStyle name="Currency [0] 3483" xfId="7380" hidden="1" xr:uid="{00000000-0005-0000-0000-0000F4BA0000}"/>
    <cellStyle name="Currency [0] 3483" xfId="36768" hidden="1" xr:uid="{00000000-0005-0000-0000-0000F5BA0000}"/>
    <cellStyle name="Currency [0] 3484" xfId="7416" hidden="1" xr:uid="{00000000-0005-0000-0000-0000F6BA0000}"/>
    <cellStyle name="Currency [0] 3484" xfId="36804" hidden="1" xr:uid="{00000000-0005-0000-0000-0000F7BA0000}"/>
    <cellStyle name="Currency [0] 3485" xfId="7418" hidden="1" xr:uid="{00000000-0005-0000-0000-0000F8BA0000}"/>
    <cellStyle name="Currency [0] 3485" xfId="36806" hidden="1" xr:uid="{00000000-0005-0000-0000-0000F9BA0000}"/>
    <cellStyle name="Currency [0] 3486" xfId="7374" hidden="1" xr:uid="{00000000-0005-0000-0000-0000FABA0000}"/>
    <cellStyle name="Currency [0] 3486" xfId="36762" hidden="1" xr:uid="{00000000-0005-0000-0000-0000FBBA0000}"/>
    <cellStyle name="Currency [0] 3487" xfId="7387" hidden="1" xr:uid="{00000000-0005-0000-0000-0000FCBA0000}"/>
    <cellStyle name="Currency [0] 3487" xfId="36775" hidden="1" xr:uid="{00000000-0005-0000-0000-0000FDBA0000}"/>
    <cellStyle name="Currency [0] 3488" xfId="7392" hidden="1" xr:uid="{00000000-0005-0000-0000-0000FEBA0000}"/>
    <cellStyle name="Currency [0] 3488" xfId="36780" hidden="1" xr:uid="{00000000-0005-0000-0000-0000FFBA0000}"/>
    <cellStyle name="Currency [0] 3489" xfId="7386" hidden="1" xr:uid="{00000000-0005-0000-0000-000000BB0000}"/>
    <cellStyle name="Currency [0] 3489" xfId="36774" hidden="1" xr:uid="{00000000-0005-0000-0000-000001BB0000}"/>
    <cellStyle name="Currency [0] 349" xfId="2738" hidden="1" xr:uid="{00000000-0005-0000-0000-000002BB0000}"/>
    <cellStyle name="Currency [0] 349" xfId="32127" hidden="1" xr:uid="{00000000-0005-0000-0000-000003BB0000}"/>
    <cellStyle name="Currency [0] 3490" xfId="7434" hidden="1" xr:uid="{00000000-0005-0000-0000-000004BB0000}"/>
    <cellStyle name="Currency [0] 3490" xfId="36822" hidden="1" xr:uid="{00000000-0005-0000-0000-000005BB0000}"/>
    <cellStyle name="Currency [0] 3491" xfId="7442" hidden="1" xr:uid="{00000000-0005-0000-0000-000006BB0000}"/>
    <cellStyle name="Currency [0] 3491" xfId="36830" hidden="1" xr:uid="{00000000-0005-0000-0000-000007BB0000}"/>
    <cellStyle name="Currency [0] 3492" xfId="7370" hidden="1" xr:uid="{00000000-0005-0000-0000-000008BB0000}"/>
    <cellStyle name="Currency [0] 3492" xfId="36758" hidden="1" xr:uid="{00000000-0005-0000-0000-000009BB0000}"/>
    <cellStyle name="Currency [0] 3493" xfId="7428" hidden="1" xr:uid="{00000000-0005-0000-0000-00000ABB0000}"/>
    <cellStyle name="Currency [0] 3493" xfId="36816" hidden="1" xr:uid="{00000000-0005-0000-0000-00000BBB0000}"/>
    <cellStyle name="Currency [0] 3494" xfId="7451" hidden="1" xr:uid="{00000000-0005-0000-0000-00000CBB0000}"/>
    <cellStyle name="Currency [0] 3494" xfId="36839" hidden="1" xr:uid="{00000000-0005-0000-0000-00000DBB0000}"/>
    <cellStyle name="Currency [0] 3495" xfId="7453" hidden="1" xr:uid="{00000000-0005-0000-0000-00000EBB0000}"/>
    <cellStyle name="Currency [0] 3495" xfId="36841" hidden="1" xr:uid="{00000000-0005-0000-0000-00000FBB0000}"/>
    <cellStyle name="Currency [0] 3496" xfId="7353" hidden="1" xr:uid="{00000000-0005-0000-0000-000010BB0000}"/>
    <cellStyle name="Currency [0] 3496" xfId="36741" hidden="1" xr:uid="{00000000-0005-0000-0000-000011BB0000}"/>
    <cellStyle name="Currency [0] 3497" xfId="7363" hidden="1" xr:uid="{00000000-0005-0000-0000-000012BB0000}"/>
    <cellStyle name="Currency [0] 3497" xfId="36751" hidden="1" xr:uid="{00000000-0005-0000-0000-000013BB0000}"/>
    <cellStyle name="Currency [0] 3498" xfId="7425" hidden="1" xr:uid="{00000000-0005-0000-0000-000014BB0000}"/>
    <cellStyle name="Currency [0] 3498" xfId="36813" hidden="1" xr:uid="{00000000-0005-0000-0000-000015BB0000}"/>
    <cellStyle name="Currency [0] 3499" xfId="7390" hidden="1" xr:uid="{00000000-0005-0000-0000-000016BB0000}"/>
    <cellStyle name="Currency [0] 3499" xfId="36778" hidden="1" xr:uid="{00000000-0005-0000-0000-000017BB0000}"/>
    <cellStyle name="Currency [0] 35" xfId="524" hidden="1" xr:uid="{00000000-0005-0000-0000-00001CBB0000}"/>
    <cellStyle name="Currency [0] 35" xfId="341" hidden="1" xr:uid="{00000000-0005-0000-0000-000019BB0000}"/>
    <cellStyle name="Currency [0] 35" xfId="176" hidden="1" xr:uid="{00000000-0005-0000-0000-000018BB0000}"/>
    <cellStyle name="Currency [0] 35" xfId="711" hidden="1" xr:uid="{00000000-0005-0000-0000-00001FBB0000}"/>
    <cellStyle name="Currency [0] 35" xfId="61245" hidden="1" xr:uid="{00000000-0005-0000-0000-000036BB0000}"/>
    <cellStyle name="Currency [0] 35" xfId="61658" hidden="1" xr:uid="{00000000-0005-0000-0000-00003BBB0000}"/>
    <cellStyle name="Currency [0] 35" xfId="551" hidden="1" xr:uid="{00000000-0005-0000-0000-00001EBB0000}"/>
    <cellStyle name="Currency [0] 35" xfId="689" hidden="1" xr:uid="{00000000-0005-0000-0000-00001DBB0000}"/>
    <cellStyle name="Currency [0] 35" xfId="363" hidden="1" xr:uid="{00000000-0005-0000-0000-00001BBB0000}"/>
    <cellStyle name="Currency [0] 35" xfId="1027" hidden="1" xr:uid="{00000000-0005-0000-0000-000021BB0000}"/>
    <cellStyle name="Currency [0] 35" xfId="862" hidden="1" xr:uid="{00000000-0005-0000-0000-000020BB0000}"/>
    <cellStyle name="Currency [0] 35" xfId="1532" hidden="1" xr:uid="{00000000-0005-0000-0000-000028BB0000}"/>
    <cellStyle name="Currency [0] 35" xfId="1697" hidden="1" xr:uid="{00000000-0005-0000-0000-000029BB0000}"/>
    <cellStyle name="Currency [0] 35" xfId="2355" hidden="1" xr:uid="{00000000-0005-0000-0000-000031BB0000}"/>
    <cellStyle name="Currency [0] 35" xfId="1231" hidden="1" xr:uid="{00000000-0005-0000-0000-000026BB0000}"/>
    <cellStyle name="Currency [0] 35" xfId="1369" hidden="1" xr:uid="{00000000-0005-0000-0000-000025BB0000}"/>
    <cellStyle name="Currency [0] 35" xfId="2025" hidden="1" xr:uid="{00000000-0005-0000-0000-00002DBB0000}"/>
    <cellStyle name="Currency [0] 35" xfId="1887" hidden="1" xr:uid="{00000000-0005-0000-0000-00002EBB0000}"/>
    <cellStyle name="Currency [0] 35" xfId="62717" hidden="1" xr:uid="{00000000-0005-0000-0000-000048BB0000}"/>
    <cellStyle name="Currency [0] 35" xfId="1719" hidden="1" xr:uid="{00000000-0005-0000-0000-00002BBB0000}"/>
    <cellStyle name="Currency [0] 35" xfId="1559" hidden="1" xr:uid="{00000000-0005-0000-0000-00002ABB0000}"/>
    <cellStyle name="Currency [0] 35" xfId="2218" hidden="1" xr:uid="{00000000-0005-0000-0000-000032BB0000}"/>
    <cellStyle name="Currency [0] 35" xfId="2375" hidden="1" xr:uid="{00000000-0005-0000-0000-000033BB0000}"/>
    <cellStyle name="Currency [0] 35" xfId="62799" hidden="1" xr:uid="{00000000-0005-0000-0000-000049BB0000}"/>
    <cellStyle name="Currency [0] 35" xfId="2191" hidden="1" xr:uid="{00000000-0005-0000-0000-000030BB0000}"/>
    <cellStyle name="Currency [0] 35" xfId="2047" hidden="1" xr:uid="{00000000-0005-0000-0000-00002FBB0000}"/>
    <cellStyle name="Currency [0] 35" xfId="61327" hidden="1" xr:uid="{00000000-0005-0000-0000-000037BB0000}"/>
    <cellStyle name="Currency [0] 35" xfId="61411" hidden="1" xr:uid="{00000000-0005-0000-0000-000038BB0000}"/>
    <cellStyle name="Currency [0] 35" xfId="62068" hidden="1" xr:uid="{00000000-0005-0000-0000-000040BB0000}"/>
    <cellStyle name="Currency [0] 35" xfId="31840" hidden="1" xr:uid="{00000000-0005-0000-0000-000035BB0000}"/>
    <cellStyle name="Currency [0] 35" xfId="2451" hidden="1" xr:uid="{00000000-0005-0000-0000-000034BB0000}"/>
    <cellStyle name="Currency [0] 35" xfId="61738" hidden="1" xr:uid="{00000000-0005-0000-0000-00003CBB0000}"/>
    <cellStyle name="Currency [0] 35" xfId="61820" hidden="1" xr:uid="{00000000-0005-0000-0000-00003DBB0000}"/>
    <cellStyle name="Currency [0] 35" xfId="889" hidden="1" xr:uid="{00000000-0005-0000-0000-000022BB0000}"/>
    <cellStyle name="Currency [0] 35" xfId="61576" hidden="1" xr:uid="{00000000-0005-0000-0000-00003ABB0000}"/>
    <cellStyle name="Currency [0] 35" xfId="61493" hidden="1" xr:uid="{00000000-0005-0000-0000-000039BB0000}"/>
    <cellStyle name="Currency [0] 35" xfId="62150" hidden="1" xr:uid="{00000000-0005-0000-0000-000041BB0000}"/>
    <cellStyle name="Currency [0] 35" xfId="62232" hidden="1" xr:uid="{00000000-0005-0000-0000-000042BB0000}"/>
    <cellStyle name="Currency [0] 35" xfId="203" hidden="1" xr:uid="{00000000-0005-0000-0000-00001ABB0000}"/>
    <cellStyle name="Currency [0] 35" xfId="61984" hidden="1" xr:uid="{00000000-0005-0000-0000-00003FBB0000}"/>
    <cellStyle name="Currency [0] 35" xfId="61902" hidden="1" xr:uid="{00000000-0005-0000-0000-00003EBB0000}"/>
    <cellStyle name="Currency [0] 35" xfId="1049" hidden="1" xr:uid="{00000000-0005-0000-0000-000023BB0000}"/>
    <cellStyle name="Currency [0] 35" xfId="1204" hidden="1" xr:uid="{00000000-0005-0000-0000-000024BB0000}"/>
    <cellStyle name="Currency [0] 35" xfId="1860" hidden="1" xr:uid="{00000000-0005-0000-0000-00002CBB0000}"/>
    <cellStyle name="Currency [0] 35" xfId="62394" hidden="1" xr:uid="{00000000-0005-0000-0000-000044BB0000}"/>
    <cellStyle name="Currency [0] 35" xfId="62314" hidden="1" xr:uid="{00000000-0005-0000-0000-000043BB0000}"/>
    <cellStyle name="Currency [0] 35" xfId="62881" hidden="1" xr:uid="{00000000-0005-0000-0000-00004ABB0000}"/>
    <cellStyle name="Currency [0] 35" xfId="62633" hidden="1" xr:uid="{00000000-0005-0000-0000-000047BB0000}"/>
    <cellStyle name="Currency [0] 35" xfId="62551" hidden="1" xr:uid="{00000000-0005-0000-0000-000046BB0000}"/>
    <cellStyle name="Currency [0] 35" xfId="63125" hidden="1" xr:uid="{00000000-0005-0000-0000-00004DBB0000}"/>
    <cellStyle name="Currency [0] 35" xfId="62476" hidden="1" xr:uid="{00000000-0005-0000-0000-000045BB0000}"/>
    <cellStyle name="Currency [0] 35" xfId="1391" hidden="1" xr:uid="{00000000-0005-0000-0000-000027BB0000}"/>
    <cellStyle name="Currency [0] 35" xfId="63043" hidden="1" xr:uid="{00000000-0005-0000-0000-00004CBB0000}"/>
    <cellStyle name="Currency [0] 35" xfId="62963" hidden="1" xr:uid="{00000000-0005-0000-0000-00004BBB0000}"/>
    <cellStyle name="Currency [0] 350" xfId="2744" hidden="1" xr:uid="{00000000-0005-0000-0000-00004EBB0000}"/>
    <cellStyle name="Currency [0] 350" xfId="32133" hidden="1" xr:uid="{00000000-0005-0000-0000-00004FBB0000}"/>
    <cellStyle name="Currency [0] 3500" xfId="7340" hidden="1" xr:uid="{00000000-0005-0000-0000-000050BB0000}"/>
    <cellStyle name="Currency [0] 3500" xfId="36728" hidden="1" xr:uid="{00000000-0005-0000-0000-000051BB0000}"/>
    <cellStyle name="Currency [0] 3501" xfId="7461" hidden="1" xr:uid="{00000000-0005-0000-0000-000052BB0000}"/>
    <cellStyle name="Currency [0] 3501" xfId="36849" hidden="1" xr:uid="{00000000-0005-0000-0000-000053BB0000}"/>
    <cellStyle name="Currency [0] 3502" xfId="7426" hidden="1" xr:uid="{00000000-0005-0000-0000-000054BB0000}"/>
    <cellStyle name="Currency [0] 3502" xfId="36814" hidden="1" xr:uid="{00000000-0005-0000-0000-000055BB0000}"/>
    <cellStyle name="Currency [0] 3503" xfId="7437" hidden="1" xr:uid="{00000000-0005-0000-0000-000056BB0000}"/>
    <cellStyle name="Currency [0] 3503" xfId="36825" hidden="1" xr:uid="{00000000-0005-0000-0000-000057BB0000}"/>
    <cellStyle name="Currency [0] 3504" xfId="7469" hidden="1" xr:uid="{00000000-0005-0000-0000-000058BB0000}"/>
    <cellStyle name="Currency [0] 3504" xfId="36857" hidden="1" xr:uid="{00000000-0005-0000-0000-000059BB0000}"/>
    <cellStyle name="Currency [0] 3505" xfId="7471" hidden="1" xr:uid="{00000000-0005-0000-0000-00005ABB0000}"/>
    <cellStyle name="Currency [0] 3505" xfId="36859" hidden="1" xr:uid="{00000000-0005-0000-0000-00005BBB0000}"/>
    <cellStyle name="Currency [0] 3506" xfId="7423" hidden="1" xr:uid="{00000000-0005-0000-0000-00005CBB0000}"/>
    <cellStyle name="Currency [0] 3506" xfId="36811" hidden="1" xr:uid="{00000000-0005-0000-0000-00005DBB0000}"/>
    <cellStyle name="Currency [0] 3507" xfId="7422" hidden="1" xr:uid="{00000000-0005-0000-0000-00005EBB0000}"/>
    <cellStyle name="Currency [0] 3507" xfId="36810" hidden="1" xr:uid="{00000000-0005-0000-0000-00005FBB0000}"/>
    <cellStyle name="Currency [0] 3508" xfId="7412" hidden="1" xr:uid="{00000000-0005-0000-0000-000060BB0000}"/>
    <cellStyle name="Currency [0] 3508" xfId="36800" hidden="1" xr:uid="{00000000-0005-0000-0000-000061BB0000}"/>
    <cellStyle name="Currency [0] 3509" xfId="7408" hidden="1" xr:uid="{00000000-0005-0000-0000-000062BB0000}"/>
    <cellStyle name="Currency [0] 3509" xfId="36796" hidden="1" xr:uid="{00000000-0005-0000-0000-000063BB0000}"/>
    <cellStyle name="Currency [0] 351" xfId="2758" hidden="1" xr:uid="{00000000-0005-0000-0000-000064BB0000}"/>
    <cellStyle name="Currency [0] 351" xfId="32147" hidden="1" xr:uid="{00000000-0005-0000-0000-000065BB0000}"/>
    <cellStyle name="Currency [0] 3510" xfId="7410" hidden="1" xr:uid="{00000000-0005-0000-0000-000066BB0000}"/>
    <cellStyle name="Currency [0] 3510" xfId="36798" hidden="1" xr:uid="{00000000-0005-0000-0000-000067BB0000}"/>
    <cellStyle name="Currency [0] 3511" xfId="7478" hidden="1" xr:uid="{00000000-0005-0000-0000-000068BB0000}"/>
    <cellStyle name="Currency [0] 3511" xfId="36866" hidden="1" xr:uid="{00000000-0005-0000-0000-000069BB0000}"/>
    <cellStyle name="Currency [0] 3512" xfId="6637" hidden="1" xr:uid="{00000000-0005-0000-0000-00006ABB0000}"/>
    <cellStyle name="Currency [0] 3512" xfId="36025" hidden="1" xr:uid="{00000000-0005-0000-0000-00006BBB0000}"/>
    <cellStyle name="Currency [0] 3513" xfId="7456" hidden="1" xr:uid="{00000000-0005-0000-0000-00006CBB0000}"/>
    <cellStyle name="Currency [0] 3513" xfId="36844" hidden="1" xr:uid="{00000000-0005-0000-0000-00006DBB0000}"/>
    <cellStyle name="Currency [0] 3514" xfId="7484" hidden="1" xr:uid="{00000000-0005-0000-0000-00006EBB0000}"/>
    <cellStyle name="Currency [0] 3514" xfId="36872" hidden="1" xr:uid="{00000000-0005-0000-0000-00006FBB0000}"/>
    <cellStyle name="Currency [0] 3515" xfId="7486" hidden="1" xr:uid="{00000000-0005-0000-0000-000070BB0000}"/>
    <cellStyle name="Currency [0] 3515" xfId="36874" hidden="1" xr:uid="{00000000-0005-0000-0000-000071BB0000}"/>
    <cellStyle name="Currency [0] 3516" xfId="7361" hidden="1" xr:uid="{00000000-0005-0000-0000-000072BB0000}"/>
    <cellStyle name="Currency [0] 3516" xfId="36749" hidden="1" xr:uid="{00000000-0005-0000-0000-000073BB0000}"/>
    <cellStyle name="Currency [0] 3517" xfId="7435" hidden="1" xr:uid="{00000000-0005-0000-0000-000074BB0000}"/>
    <cellStyle name="Currency [0] 3517" xfId="36823" hidden="1" xr:uid="{00000000-0005-0000-0000-000075BB0000}"/>
    <cellStyle name="Currency [0] 3518" xfId="7391" hidden="1" xr:uid="{00000000-0005-0000-0000-000076BB0000}"/>
    <cellStyle name="Currency [0] 3518" xfId="36779" hidden="1" xr:uid="{00000000-0005-0000-0000-000077BB0000}"/>
    <cellStyle name="Currency [0] 3519" xfId="7427" hidden="1" xr:uid="{00000000-0005-0000-0000-000078BB0000}"/>
    <cellStyle name="Currency [0] 3519" xfId="36815" hidden="1" xr:uid="{00000000-0005-0000-0000-000079BB0000}"/>
    <cellStyle name="Currency [0] 352" xfId="2745" hidden="1" xr:uid="{00000000-0005-0000-0000-00007ABB0000}"/>
    <cellStyle name="Currency [0] 352" xfId="32134" hidden="1" xr:uid="{00000000-0005-0000-0000-00007BBB0000}"/>
    <cellStyle name="Currency [0] 3520" xfId="7431" hidden="1" xr:uid="{00000000-0005-0000-0000-00007CBB0000}"/>
    <cellStyle name="Currency [0] 3520" xfId="36819" hidden="1" xr:uid="{00000000-0005-0000-0000-00007DBB0000}"/>
    <cellStyle name="Currency [0] 3521" xfId="7492" hidden="1" xr:uid="{00000000-0005-0000-0000-00007EBB0000}"/>
    <cellStyle name="Currency [0] 3521" xfId="36880" hidden="1" xr:uid="{00000000-0005-0000-0000-00007FBB0000}"/>
    <cellStyle name="Currency [0] 3522" xfId="6650" hidden="1" xr:uid="{00000000-0005-0000-0000-000080BB0000}"/>
    <cellStyle name="Currency [0] 3522" xfId="36038" hidden="1" xr:uid="{00000000-0005-0000-0000-000081BB0000}"/>
    <cellStyle name="Currency [0] 3523" xfId="7474" hidden="1" xr:uid="{00000000-0005-0000-0000-000082BB0000}"/>
    <cellStyle name="Currency [0] 3523" xfId="36862" hidden="1" xr:uid="{00000000-0005-0000-0000-000083BB0000}"/>
    <cellStyle name="Currency [0] 3524" xfId="7497" hidden="1" xr:uid="{00000000-0005-0000-0000-000084BB0000}"/>
    <cellStyle name="Currency [0] 3524" xfId="36885" hidden="1" xr:uid="{00000000-0005-0000-0000-000085BB0000}"/>
    <cellStyle name="Currency [0] 3525" xfId="7499" hidden="1" xr:uid="{00000000-0005-0000-0000-000086BB0000}"/>
    <cellStyle name="Currency [0] 3525" xfId="36887" hidden="1" xr:uid="{00000000-0005-0000-0000-000087BB0000}"/>
    <cellStyle name="Currency [0] 3526" xfId="7355" hidden="1" xr:uid="{00000000-0005-0000-0000-000088BB0000}"/>
    <cellStyle name="Currency [0] 3526" xfId="36743" hidden="1" xr:uid="{00000000-0005-0000-0000-000089BB0000}"/>
    <cellStyle name="Currency [0] 3527" xfId="7454" hidden="1" xr:uid="{00000000-0005-0000-0000-00008ABB0000}"/>
    <cellStyle name="Currency [0] 3527" xfId="36842" hidden="1" xr:uid="{00000000-0005-0000-0000-00008BBB0000}"/>
    <cellStyle name="Currency [0] 3528" xfId="7421" hidden="1" xr:uid="{00000000-0005-0000-0000-00008CBB0000}"/>
    <cellStyle name="Currency [0] 3528" xfId="36809" hidden="1" xr:uid="{00000000-0005-0000-0000-00008DBB0000}"/>
    <cellStyle name="Currency [0] 3529" xfId="7439" hidden="1" xr:uid="{00000000-0005-0000-0000-00008EBB0000}"/>
    <cellStyle name="Currency [0] 3529" xfId="36827" hidden="1" xr:uid="{00000000-0005-0000-0000-00008FBB0000}"/>
    <cellStyle name="Currency [0] 353" xfId="2762" hidden="1" xr:uid="{00000000-0005-0000-0000-000090BB0000}"/>
    <cellStyle name="Currency [0] 353" xfId="32151" hidden="1" xr:uid="{00000000-0005-0000-0000-000091BB0000}"/>
    <cellStyle name="Currency [0] 3530" xfId="7436" hidden="1" xr:uid="{00000000-0005-0000-0000-000092BB0000}"/>
    <cellStyle name="Currency [0] 3530" xfId="36824" hidden="1" xr:uid="{00000000-0005-0000-0000-000093BB0000}"/>
    <cellStyle name="Currency [0] 3531" xfId="7503" hidden="1" xr:uid="{00000000-0005-0000-0000-000094BB0000}"/>
    <cellStyle name="Currency [0] 3531" xfId="36891" hidden="1" xr:uid="{00000000-0005-0000-0000-000095BB0000}"/>
    <cellStyle name="Currency [0] 3532" xfId="7388" hidden="1" xr:uid="{00000000-0005-0000-0000-000096BB0000}"/>
    <cellStyle name="Currency [0] 3532" xfId="36776" hidden="1" xr:uid="{00000000-0005-0000-0000-000097BB0000}"/>
    <cellStyle name="Currency [0] 3533" xfId="7488" hidden="1" xr:uid="{00000000-0005-0000-0000-000098BB0000}"/>
    <cellStyle name="Currency [0] 3533" xfId="36876" hidden="1" xr:uid="{00000000-0005-0000-0000-000099BB0000}"/>
    <cellStyle name="Currency [0] 3534" xfId="7510" hidden="1" xr:uid="{00000000-0005-0000-0000-00009ABB0000}"/>
    <cellStyle name="Currency [0] 3534" xfId="36898" hidden="1" xr:uid="{00000000-0005-0000-0000-00009BBB0000}"/>
    <cellStyle name="Currency [0] 3535" xfId="7512" hidden="1" xr:uid="{00000000-0005-0000-0000-00009CBB0000}"/>
    <cellStyle name="Currency [0] 3535" xfId="36900" hidden="1" xr:uid="{00000000-0005-0000-0000-00009DBB0000}"/>
    <cellStyle name="Currency [0] 3536" xfId="7440" hidden="1" xr:uid="{00000000-0005-0000-0000-00009EBB0000}"/>
    <cellStyle name="Currency [0] 3536" xfId="36828" hidden="1" xr:uid="{00000000-0005-0000-0000-00009FBB0000}"/>
    <cellStyle name="Currency [0] 3537" xfId="7472" hidden="1" xr:uid="{00000000-0005-0000-0000-0000A0BB0000}"/>
    <cellStyle name="Currency [0] 3537" xfId="36860" hidden="1" xr:uid="{00000000-0005-0000-0000-0000A1BB0000}"/>
    <cellStyle name="Currency [0] 3538" xfId="6602" hidden="1" xr:uid="{00000000-0005-0000-0000-0000A2BB0000}"/>
    <cellStyle name="Currency [0] 3538" xfId="35990" hidden="1" xr:uid="{00000000-0005-0000-0000-0000A3BB0000}"/>
    <cellStyle name="Currency [0] 3539" xfId="7458" hidden="1" xr:uid="{00000000-0005-0000-0000-0000A4BB0000}"/>
    <cellStyle name="Currency [0] 3539" xfId="36846" hidden="1" xr:uid="{00000000-0005-0000-0000-0000A5BB0000}"/>
    <cellStyle name="Currency [0] 354" xfId="2763" hidden="1" xr:uid="{00000000-0005-0000-0000-0000A6BB0000}"/>
    <cellStyle name="Currency [0] 354" xfId="32152" hidden="1" xr:uid="{00000000-0005-0000-0000-0000A7BB0000}"/>
    <cellStyle name="Currency [0] 3540" xfId="7455" hidden="1" xr:uid="{00000000-0005-0000-0000-0000A8BB0000}"/>
    <cellStyle name="Currency [0] 3540" xfId="36843" hidden="1" xr:uid="{00000000-0005-0000-0000-0000A9BB0000}"/>
    <cellStyle name="Currency [0] 3541" xfId="7516" hidden="1" xr:uid="{00000000-0005-0000-0000-0000AABB0000}"/>
    <cellStyle name="Currency [0] 3541" xfId="36904" hidden="1" xr:uid="{00000000-0005-0000-0000-0000ABBB0000}"/>
    <cellStyle name="Currency [0] 3542" xfId="7351" hidden="1" xr:uid="{00000000-0005-0000-0000-0000ACBB0000}"/>
    <cellStyle name="Currency [0] 3542" xfId="36739" hidden="1" xr:uid="{00000000-0005-0000-0000-0000ADBB0000}"/>
    <cellStyle name="Currency [0] 3543" xfId="7500" hidden="1" xr:uid="{00000000-0005-0000-0000-0000AEBB0000}"/>
    <cellStyle name="Currency [0] 3543" xfId="36888" hidden="1" xr:uid="{00000000-0005-0000-0000-0000AFBB0000}"/>
    <cellStyle name="Currency [0] 3544" xfId="7520" hidden="1" xr:uid="{00000000-0005-0000-0000-0000B0BB0000}"/>
    <cellStyle name="Currency [0] 3544" xfId="36908" hidden="1" xr:uid="{00000000-0005-0000-0000-0000B1BB0000}"/>
    <cellStyle name="Currency [0] 3545" xfId="7522" hidden="1" xr:uid="{00000000-0005-0000-0000-0000B2BB0000}"/>
    <cellStyle name="Currency [0] 3545" xfId="36910" hidden="1" xr:uid="{00000000-0005-0000-0000-0000B3BB0000}"/>
    <cellStyle name="Currency [0] 3546" xfId="7459" hidden="1" xr:uid="{00000000-0005-0000-0000-0000B4BB0000}"/>
    <cellStyle name="Currency [0] 3546" xfId="36847" hidden="1" xr:uid="{00000000-0005-0000-0000-0000B5BB0000}"/>
    <cellStyle name="Currency [0] 3547" xfId="7487" hidden="1" xr:uid="{00000000-0005-0000-0000-0000B6BB0000}"/>
    <cellStyle name="Currency [0] 3547" xfId="36875" hidden="1" xr:uid="{00000000-0005-0000-0000-0000B7BB0000}"/>
    <cellStyle name="Currency [0] 3548" xfId="7447" hidden="1" xr:uid="{00000000-0005-0000-0000-0000B8BB0000}"/>
    <cellStyle name="Currency [0] 3548" xfId="36835" hidden="1" xr:uid="{00000000-0005-0000-0000-0000B9BB0000}"/>
    <cellStyle name="Currency [0] 3549" xfId="7476" hidden="1" xr:uid="{00000000-0005-0000-0000-0000BABB0000}"/>
    <cellStyle name="Currency [0] 3549" xfId="36864" hidden="1" xr:uid="{00000000-0005-0000-0000-0000BBBB0000}"/>
    <cellStyle name="Currency [0] 355" xfId="2759" hidden="1" xr:uid="{00000000-0005-0000-0000-0000BCBB0000}"/>
    <cellStyle name="Currency [0] 355" xfId="32148" hidden="1" xr:uid="{00000000-0005-0000-0000-0000BDBB0000}"/>
    <cellStyle name="Currency [0] 3550" xfId="7473" hidden="1" xr:uid="{00000000-0005-0000-0000-0000BEBB0000}"/>
    <cellStyle name="Currency [0] 3550" xfId="36861" hidden="1" xr:uid="{00000000-0005-0000-0000-0000BFBB0000}"/>
    <cellStyle name="Currency [0] 3551" xfId="7526" hidden="1" xr:uid="{00000000-0005-0000-0000-0000C0BB0000}"/>
    <cellStyle name="Currency [0] 3551" xfId="36914" hidden="1" xr:uid="{00000000-0005-0000-0000-0000C1BB0000}"/>
    <cellStyle name="Currency [0] 3552" xfId="7354" hidden="1" xr:uid="{00000000-0005-0000-0000-0000C2BB0000}"/>
    <cellStyle name="Currency [0] 3552" xfId="36742" hidden="1" xr:uid="{00000000-0005-0000-0000-0000C3BB0000}"/>
    <cellStyle name="Currency [0] 3553" xfId="7513" hidden="1" xr:uid="{00000000-0005-0000-0000-0000C4BB0000}"/>
    <cellStyle name="Currency [0] 3553" xfId="36901" hidden="1" xr:uid="{00000000-0005-0000-0000-0000C5BB0000}"/>
    <cellStyle name="Currency [0] 3554" xfId="7530" hidden="1" xr:uid="{00000000-0005-0000-0000-0000C6BB0000}"/>
    <cellStyle name="Currency [0] 3554" xfId="36918" hidden="1" xr:uid="{00000000-0005-0000-0000-0000C7BB0000}"/>
    <cellStyle name="Currency [0] 3555" xfId="7532" hidden="1" xr:uid="{00000000-0005-0000-0000-0000C8BB0000}"/>
    <cellStyle name="Currency [0] 3555" xfId="36920" hidden="1" xr:uid="{00000000-0005-0000-0000-0000C9BB0000}"/>
    <cellStyle name="Currency [0] 3556" xfId="7413" hidden="1" xr:uid="{00000000-0005-0000-0000-0000CABB0000}"/>
    <cellStyle name="Currency [0] 3556" xfId="36801" hidden="1" xr:uid="{00000000-0005-0000-0000-0000CBBB0000}"/>
    <cellStyle name="Currency [0] 3557" xfId="7449" hidden="1" xr:uid="{00000000-0005-0000-0000-0000CCBB0000}"/>
    <cellStyle name="Currency [0] 3557" xfId="36837" hidden="1" xr:uid="{00000000-0005-0000-0000-0000CDBB0000}"/>
    <cellStyle name="Currency [0] 3558" xfId="7518" hidden="1" xr:uid="{00000000-0005-0000-0000-0000CEBB0000}"/>
    <cellStyle name="Currency [0] 3558" xfId="36906" hidden="1" xr:uid="{00000000-0005-0000-0000-0000CFBB0000}"/>
    <cellStyle name="Currency [0] 3559" xfId="7506" hidden="1" xr:uid="{00000000-0005-0000-0000-0000D0BB0000}"/>
    <cellStyle name="Currency [0] 3559" xfId="36894" hidden="1" xr:uid="{00000000-0005-0000-0000-0000D1BB0000}"/>
    <cellStyle name="Currency [0] 356" xfId="2732" hidden="1" xr:uid="{00000000-0005-0000-0000-0000D2BB0000}"/>
    <cellStyle name="Currency [0] 356" xfId="32121" hidden="1" xr:uid="{00000000-0005-0000-0000-0000D3BB0000}"/>
    <cellStyle name="Currency [0] 3560" xfId="7523" hidden="1" xr:uid="{00000000-0005-0000-0000-0000D4BB0000}"/>
    <cellStyle name="Currency [0] 3560" xfId="36911" hidden="1" xr:uid="{00000000-0005-0000-0000-0000D5BB0000}"/>
    <cellStyle name="Currency [0] 3561" xfId="7534" hidden="1" xr:uid="{00000000-0005-0000-0000-0000D6BB0000}"/>
    <cellStyle name="Currency [0] 3561" xfId="36922" hidden="1" xr:uid="{00000000-0005-0000-0000-0000D7BB0000}"/>
    <cellStyle name="Currency [0] 3562" xfId="7382" hidden="1" xr:uid="{00000000-0005-0000-0000-0000D8BB0000}"/>
    <cellStyle name="Currency [0] 3562" xfId="36770" hidden="1" xr:uid="{00000000-0005-0000-0000-0000D9BB0000}"/>
    <cellStyle name="Currency [0] 3563" xfId="7446" hidden="1" xr:uid="{00000000-0005-0000-0000-0000DABB0000}"/>
    <cellStyle name="Currency [0] 3563" xfId="36834" hidden="1" xr:uid="{00000000-0005-0000-0000-0000DBBB0000}"/>
    <cellStyle name="Currency [0] 3564" xfId="7538" hidden="1" xr:uid="{00000000-0005-0000-0000-0000DCBB0000}"/>
    <cellStyle name="Currency [0] 3564" xfId="36926" hidden="1" xr:uid="{00000000-0005-0000-0000-0000DDBB0000}"/>
    <cellStyle name="Currency [0] 3565" xfId="7540" hidden="1" xr:uid="{00000000-0005-0000-0000-0000DEBB0000}"/>
    <cellStyle name="Currency [0] 3565" xfId="36928" hidden="1" xr:uid="{00000000-0005-0000-0000-0000DFBB0000}"/>
    <cellStyle name="Currency [0] 3566" xfId="7495" hidden="1" xr:uid="{00000000-0005-0000-0000-0000E0BB0000}"/>
    <cellStyle name="Currency [0] 3566" xfId="36883" hidden="1" xr:uid="{00000000-0005-0000-0000-0000E1BB0000}"/>
    <cellStyle name="Currency [0] 3567" xfId="7507" hidden="1" xr:uid="{00000000-0005-0000-0000-0000E2BB0000}"/>
    <cellStyle name="Currency [0] 3567" xfId="36895" hidden="1" xr:uid="{00000000-0005-0000-0000-0000E3BB0000}"/>
    <cellStyle name="Currency [0] 3568" xfId="7535" hidden="1" xr:uid="{00000000-0005-0000-0000-0000E4BB0000}"/>
    <cellStyle name="Currency [0] 3568" xfId="36923" hidden="1" xr:uid="{00000000-0005-0000-0000-0000E5BB0000}"/>
    <cellStyle name="Currency [0] 3569" xfId="7508" hidden="1" xr:uid="{00000000-0005-0000-0000-0000E6BB0000}"/>
    <cellStyle name="Currency [0] 3569" xfId="36896" hidden="1" xr:uid="{00000000-0005-0000-0000-0000E7BB0000}"/>
    <cellStyle name="Currency [0] 357" xfId="2764" hidden="1" xr:uid="{00000000-0005-0000-0000-0000E8BB0000}"/>
    <cellStyle name="Currency [0] 357" xfId="32153" hidden="1" xr:uid="{00000000-0005-0000-0000-0000E9BB0000}"/>
    <cellStyle name="Currency [0] 3570" xfId="7541" hidden="1" xr:uid="{00000000-0005-0000-0000-0000EABB0000}"/>
    <cellStyle name="Currency [0] 3570" xfId="36929" hidden="1" xr:uid="{00000000-0005-0000-0000-0000EBBB0000}"/>
    <cellStyle name="Currency [0] 3571" xfId="7543" hidden="1" xr:uid="{00000000-0005-0000-0000-0000ECBB0000}"/>
    <cellStyle name="Currency [0] 3571" xfId="36931" hidden="1" xr:uid="{00000000-0005-0000-0000-0000EDBB0000}"/>
    <cellStyle name="Currency [0] 3572" xfId="7536" hidden="1" xr:uid="{00000000-0005-0000-0000-0000EEBB0000}"/>
    <cellStyle name="Currency [0] 3572" xfId="36924" hidden="1" xr:uid="{00000000-0005-0000-0000-0000EFBB0000}"/>
    <cellStyle name="Currency [0] 3573" xfId="7482" hidden="1" xr:uid="{00000000-0005-0000-0000-0000F0BB0000}"/>
    <cellStyle name="Currency [0] 3573" xfId="36870" hidden="1" xr:uid="{00000000-0005-0000-0000-0000F1BB0000}"/>
    <cellStyle name="Currency [0] 3574" xfId="7545" hidden="1" xr:uid="{00000000-0005-0000-0000-0000F2BB0000}"/>
    <cellStyle name="Currency [0] 3574" xfId="36933" hidden="1" xr:uid="{00000000-0005-0000-0000-0000F3BB0000}"/>
    <cellStyle name="Currency [0] 3575" xfId="7547" hidden="1" xr:uid="{00000000-0005-0000-0000-0000F4BB0000}"/>
    <cellStyle name="Currency [0] 3575" xfId="36935" hidden="1" xr:uid="{00000000-0005-0000-0000-0000F5BB0000}"/>
    <cellStyle name="Currency [0] 3576" xfId="7606" hidden="1" xr:uid="{00000000-0005-0000-0000-0000F6BB0000}"/>
    <cellStyle name="Currency [0] 3576" xfId="36994" hidden="1" xr:uid="{00000000-0005-0000-0000-0000F7BB0000}"/>
    <cellStyle name="Currency [0] 3577" xfId="7630" hidden="1" xr:uid="{00000000-0005-0000-0000-0000F8BB0000}"/>
    <cellStyle name="Currency [0] 3577" xfId="37018" hidden="1" xr:uid="{00000000-0005-0000-0000-0000F9BB0000}"/>
    <cellStyle name="Currency [0] 3578" xfId="7637" hidden="1" xr:uid="{00000000-0005-0000-0000-0000FABB0000}"/>
    <cellStyle name="Currency [0] 3578" xfId="37025" hidden="1" xr:uid="{00000000-0005-0000-0000-0000FBBB0000}"/>
    <cellStyle name="Currency [0] 3579" xfId="7649" hidden="1" xr:uid="{00000000-0005-0000-0000-0000FCBB0000}"/>
    <cellStyle name="Currency [0] 3579" xfId="37037" hidden="1" xr:uid="{00000000-0005-0000-0000-0000FDBB0000}"/>
    <cellStyle name="Currency [0] 358" xfId="2765" hidden="1" xr:uid="{00000000-0005-0000-0000-0000FEBB0000}"/>
    <cellStyle name="Currency [0] 358" xfId="32154" hidden="1" xr:uid="{00000000-0005-0000-0000-0000FFBB0000}"/>
    <cellStyle name="Currency [0] 3580" xfId="7652" hidden="1" xr:uid="{00000000-0005-0000-0000-000000BC0000}"/>
    <cellStyle name="Currency [0] 3580" xfId="37040" hidden="1" xr:uid="{00000000-0005-0000-0000-000001BC0000}"/>
    <cellStyle name="Currency [0] 3581" xfId="7628" hidden="1" xr:uid="{00000000-0005-0000-0000-000002BC0000}"/>
    <cellStyle name="Currency [0] 3581" xfId="37016" hidden="1" xr:uid="{00000000-0005-0000-0000-000003BC0000}"/>
    <cellStyle name="Currency [0] 3582" xfId="7645" hidden="1" xr:uid="{00000000-0005-0000-0000-000004BC0000}"/>
    <cellStyle name="Currency [0] 3582" xfId="37033" hidden="1" xr:uid="{00000000-0005-0000-0000-000005BC0000}"/>
    <cellStyle name="Currency [0] 3583" xfId="7656" hidden="1" xr:uid="{00000000-0005-0000-0000-000006BC0000}"/>
    <cellStyle name="Currency [0] 3583" xfId="37044" hidden="1" xr:uid="{00000000-0005-0000-0000-000007BC0000}"/>
    <cellStyle name="Currency [0] 3584" xfId="7658" hidden="1" xr:uid="{00000000-0005-0000-0000-000008BC0000}"/>
    <cellStyle name="Currency [0] 3584" xfId="37046" hidden="1" xr:uid="{00000000-0005-0000-0000-000009BC0000}"/>
    <cellStyle name="Currency [0] 3585" xfId="7638" hidden="1" xr:uid="{00000000-0005-0000-0000-00000ABC0000}"/>
    <cellStyle name="Currency [0] 3585" xfId="37026" hidden="1" xr:uid="{00000000-0005-0000-0000-00000BBC0000}"/>
    <cellStyle name="Currency [0] 3586" xfId="7607" hidden="1" xr:uid="{00000000-0005-0000-0000-00000CBC0000}"/>
    <cellStyle name="Currency [0] 3586" xfId="36995" hidden="1" xr:uid="{00000000-0005-0000-0000-00000DBC0000}"/>
    <cellStyle name="Currency [0] 3587" xfId="7669" hidden="1" xr:uid="{00000000-0005-0000-0000-00000EBC0000}"/>
    <cellStyle name="Currency [0] 3587" xfId="37057" hidden="1" xr:uid="{00000000-0005-0000-0000-00000FBC0000}"/>
    <cellStyle name="Currency [0] 3588" xfId="7678" hidden="1" xr:uid="{00000000-0005-0000-0000-000010BC0000}"/>
    <cellStyle name="Currency [0] 3588" xfId="37066" hidden="1" xr:uid="{00000000-0005-0000-0000-000011BC0000}"/>
    <cellStyle name="Currency [0] 3589" xfId="7689" hidden="1" xr:uid="{00000000-0005-0000-0000-000012BC0000}"/>
    <cellStyle name="Currency [0] 3589" xfId="37077" hidden="1" xr:uid="{00000000-0005-0000-0000-000013BC0000}"/>
    <cellStyle name="Currency [0] 359" xfId="2524" hidden="1" xr:uid="{00000000-0005-0000-0000-000014BC0000}"/>
    <cellStyle name="Currency [0] 359" xfId="31913" hidden="1" xr:uid="{00000000-0005-0000-0000-000015BC0000}"/>
    <cellStyle name="Currency [0] 3590" xfId="7695" hidden="1" xr:uid="{00000000-0005-0000-0000-000016BC0000}"/>
    <cellStyle name="Currency [0] 3590" xfId="37083" hidden="1" xr:uid="{00000000-0005-0000-0000-000017BC0000}"/>
    <cellStyle name="Currency [0] 3591" xfId="7667" hidden="1" xr:uid="{00000000-0005-0000-0000-000018BC0000}"/>
    <cellStyle name="Currency [0] 3591" xfId="37055" hidden="1" xr:uid="{00000000-0005-0000-0000-000019BC0000}"/>
    <cellStyle name="Currency [0] 3592" xfId="7685" hidden="1" xr:uid="{00000000-0005-0000-0000-00001ABC0000}"/>
    <cellStyle name="Currency [0] 3592" xfId="37073" hidden="1" xr:uid="{00000000-0005-0000-0000-00001BBC0000}"/>
    <cellStyle name="Currency [0] 3593" xfId="7707" hidden="1" xr:uid="{00000000-0005-0000-0000-00001CBC0000}"/>
    <cellStyle name="Currency [0] 3593" xfId="37095" hidden="1" xr:uid="{00000000-0005-0000-0000-00001DBC0000}"/>
    <cellStyle name="Currency [0] 3594" xfId="7709" hidden="1" xr:uid="{00000000-0005-0000-0000-00001EBC0000}"/>
    <cellStyle name="Currency [0] 3594" xfId="37097" hidden="1" xr:uid="{00000000-0005-0000-0000-00001FBC0000}"/>
    <cellStyle name="Currency [0] 3595" xfId="7634" hidden="1" xr:uid="{00000000-0005-0000-0000-000020BC0000}"/>
    <cellStyle name="Currency [0] 3595" xfId="37022" hidden="1" xr:uid="{00000000-0005-0000-0000-000021BC0000}"/>
    <cellStyle name="Currency [0] 3596" xfId="7613" hidden="1" xr:uid="{00000000-0005-0000-0000-000022BC0000}"/>
    <cellStyle name="Currency [0] 3596" xfId="37001" hidden="1" xr:uid="{00000000-0005-0000-0000-000023BC0000}"/>
    <cellStyle name="Currency [0] 3597" xfId="7681" hidden="1" xr:uid="{00000000-0005-0000-0000-000024BC0000}"/>
    <cellStyle name="Currency [0] 3597" xfId="37069" hidden="1" xr:uid="{00000000-0005-0000-0000-000025BC0000}"/>
    <cellStyle name="Currency [0] 3598" xfId="7619" hidden="1" xr:uid="{00000000-0005-0000-0000-000026BC0000}"/>
    <cellStyle name="Currency [0] 3598" xfId="37007" hidden="1" xr:uid="{00000000-0005-0000-0000-000027BC0000}"/>
    <cellStyle name="Currency [0] 3599" xfId="7670" hidden="1" xr:uid="{00000000-0005-0000-0000-000028BC0000}"/>
    <cellStyle name="Currency [0] 3599" xfId="37058" hidden="1" xr:uid="{00000000-0005-0000-0000-000029BC0000}"/>
    <cellStyle name="Currency [0] 36" xfId="713" hidden="1" xr:uid="{00000000-0005-0000-0000-000031BC0000}"/>
    <cellStyle name="Currency [0] 36" xfId="865" hidden="1" xr:uid="{00000000-0005-0000-0000-000032BC0000}"/>
    <cellStyle name="Currency [0] 36" xfId="201" hidden="1" xr:uid="{00000000-0005-0000-0000-00002CBC0000}"/>
    <cellStyle name="Currency [0] 36" xfId="365" hidden="1" xr:uid="{00000000-0005-0000-0000-00002DBC0000}"/>
    <cellStyle name="Currency [0] 36" xfId="527" hidden="1" xr:uid="{00000000-0005-0000-0000-00002EBC0000}"/>
    <cellStyle name="Currency [0] 36" xfId="61247" hidden="1" xr:uid="{00000000-0005-0000-0000-000048BC0000}"/>
    <cellStyle name="Currency [0] 36" xfId="31846" hidden="1" xr:uid="{00000000-0005-0000-0000-000047BC0000}"/>
    <cellStyle name="Currency [0] 36" xfId="343" hidden="1" xr:uid="{00000000-0005-0000-0000-00002BBC0000}"/>
    <cellStyle name="Currency [0] 36" xfId="179" hidden="1" xr:uid="{00000000-0005-0000-0000-00002ABC0000}"/>
    <cellStyle name="Currency [0] 36" xfId="61986" hidden="1" xr:uid="{00000000-0005-0000-0000-000051BC0000}"/>
    <cellStyle name="Currency [0] 36" xfId="62070" hidden="1" xr:uid="{00000000-0005-0000-0000-000052BC0000}"/>
    <cellStyle name="Currency [0] 36" xfId="1557" hidden="1" xr:uid="{00000000-0005-0000-0000-00003CBC0000}"/>
    <cellStyle name="Currency [0] 36" xfId="1699" hidden="1" xr:uid="{00000000-0005-0000-0000-00003BBC0000}"/>
    <cellStyle name="Currency [0] 36" xfId="62316" hidden="1" xr:uid="{00000000-0005-0000-0000-000055BC0000}"/>
    <cellStyle name="Currency [0] 36" xfId="62396" hidden="1" xr:uid="{00000000-0005-0000-0000-000056BC0000}"/>
    <cellStyle name="Currency [0] 36" xfId="1885" hidden="1" xr:uid="{00000000-0005-0000-0000-000040BC0000}"/>
    <cellStyle name="Currency [0] 36" xfId="2027" hidden="1" xr:uid="{00000000-0005-0000-0000-00003FBC0000}"/>
    <cellStyle name="Currency [0] 36" xfId="1051" hidden="1" xr:uid="{00000000-0005-0000-0000-000035BC0000}"/>
    <cellStyle name="Currency [0] 36" xfId="1207" hidden="1" xr:uid="{00000000-0005-0000-0000-000036BC0000}"/>
    <cellStyle name="Currency [0] 36" xfId="2216" hidden="1" xr:uid="{00000000-0005-0000-0000-000044BC0000}"/>
    <cellStyle name="Currency [0] 36" xfId="2357" hidden="1" xr:uid="{00000000-0005-0000-0000-000043BC0000}"/>
    <cellStyle name="Currency [0] 36" xfId="1393" hidden="1" xr:uid="{00000000-0005-0000-0000-000039BC0000}"/>
    <cellStyle name="Currency [0] 36" xfId="1535" hidden="1" xr:uid="{00000000-0005-0000-0000-00003ABC0000}"/>
    <cellStyle name="Currency [0] 36" xfId="62719" hidden="1" xr:uid="{00000000-0005-0000-0000-00005ABC0000}"/>
    <cellStyle name="Currency [0] 36" xfId="62635" hidden="1" xr:uid="{00000000-0005-0000-0000-000059BC0000}"/>
    <cellStyle name="Currency [0] 36" xfId="1721" hidden="1" xr:uid="{00000000-0005-0000-0000-00003DBC0000}"/>
    <cellStyle name="Currency [0] 36" xfId="1863" hidden="1" xr:uid="{00000000-0005-0000-0000-00003EBC0000}"/>
    <cellStyle name="Currency [0] 36" xfId="61578" hidden="1" xr:uid="{00000000-0005-0000-0000-00004CBC0000}"/>
    <cellStyle name="Currency [0] 36" xfId="61495" hidden="1" xr:uid="{00000000-0005-0000-0000-00004BBC0000}"/>
    <cellStyle name="Currency [0] 36" xfId="691" hidden="1" xr:uid="{00000000-0005-0000-0000-00002FBC0000}"/>
    <cellStyle name="Currency [0] 36" xfId="549" hidden="1" xr:uid="{00000000-0005-0000-0000-000030BC0000}"/>
    <cellStyle name="Currency [0] 36" xfId="61904" hidden="1" xr:uid="{00000000-0005-0000-0000-000050BC0000}"/>
    <cellStyle name="Currency [0] 36" xfId="61822" hidden="1" xr:uid="{00000000-0005-0000-0000-00004FBC0000}"/>
    <cellStyle name="Currency [0] 36" xfId="2377" hidden="1" xr:uid="{00000000-0005-0000-0000-000045BC0000}"/>
    <cellStyle name="Currency [0] 36" xfId="2457" hidden="1" xr:uid="{00000000-0005-0000-0000-000046BC0000}"/>
    <cellStyle name="Currency [0] 36" xfId="62234" hidden="1" xr:uid="{00000000-0005-0000-0000-000054BC0000}"/>
    <cellStyle name="Currency [0] 36" xfId="62152" hidden="1" xr:uid="{00000000-0005-0000-0000-000053BC0000}"/>
    <cellStyle name="Currency [0] 36" xfId="61329" hidden="1" xr:uid="{00000000-0005-0000-0000-000049BC0000}"/>
    <cellStyle name="Currency [0] 36" xfId="61413" hidden="1" xr:uid="{00000000-0005-0000-0000-00004ABC0000}"/>
    <cellStyle name="Currency [0] 36" xfId="887" hidden="1" xr:uid="{00000000-0005-0000-0000-000034BC0000}"/>
    <cellStyle name="Currency [0] 36" xfId="1029" hidden="1" xr:uid="{00000000-0005-0000-0000-000033BC0000}"/>
    <cellStyle name="Currency [0] 36" xfId="61660" hidden="1" xr:uid="{00000000-0005-0000-0000-00004DBC0000}"/>
    <cellStyle name="Currency [0] 36" xfId="61740" hidden="1" xr:uid="{00000000-0005-0000-0000-00004EBC0000}"/>
    <cellStyle name="Currency [0] 36" xfId="1229" hidden="1" xr:uid="{00000000-0005-0000-0000-000038BC0000}"/>
    <cellStyle name="Currency [0] 36" xfId="1371" hidden="1" xr:uid="{00000000-0005-0000-0000-000037BC0000}"/>
    <cellStyle name="Currency [0] 36" xfId="63045" hidden="1" xr:uid="{00000000-0005-0000-0000-00005EBC0000}"/>
    <cellStyle name="Currency [0] 36" xfId="63127" hidden="1" xr:uid="{00000000-0005-0000-0000-00005FBC0000}"/>
    <cellStyle name="Currency [0] 36" xfId="2049" hidden="1" xr:uid="{00000000-0005-0000-0000-000041BC0000}"/>
    <cellStyle name="Currency [0] 36" xfId="2193" hidden="1" xr:uid="{00000000-0005-0000-0000-000042BC0000}"/>
    <cellStyle name="Currency [0] 36" xfId="62801" hidden="1" xr:uid="{00000000-0005-0000-0000-00005BBC0000}"/>
    <cellStyle name="Currency [0] 36" xfId="62883" hidden="1" xr:uid="{00000000-0005-0000-0000-00005CBC0000}"/>
    <cellStyle name="Currency [0] 36" xfId="62965" hidden="1" xr:uid="{00000000-0005-0000-0000-00005DBC0000}"/>
    <cellStyle name="Currency [0] 36" xfId="62553" hidden="1" xr:uid="{00000000-0005-0000-0000-000058BC0000}"/>
    <cellStyle name="Currency [0] 36" xfId="62478" hidden="1" xr:uid="{00000000-0005-0000-0000-000057BC0000}"/>
    <cellStyle name="Currency [0] 360" xfId="2514" hidden="1" xr:uid="{00000000-0005-0000-0000-000060BC0000}"/>
    <cellStyle name="Currency [0] 360" xfId="31903" hidden="1" xr:uid="{00000000-0005-0000-0000-000061BC0000}"/>
    <cellStyle name="Currency [0] 3600" xfId="7714" hidden="1" xr:uid="{00000000-0005-0000-0000-000062BC0000}"/>
    <cellStyle name="Currency [0] 3600" xfId="37102" hidden="1" xr:uid="{00000000-0005-0000-0000-000063BC0000}"/>
    <cellStyle name="Currency [0] 3601" xfId="7682" hidden="1" xr:uid="{00000000-0005-0000-0000-000064BC0000}"/>
    <cellStyle name="Currency [0] 3601" xfId="37070" hidden="1" xr:uid="{00000000-0005-0000-0000-000065BC0000}"/>
    <cellStyle name="Currency [0] 3602" xfId="7690" hidden="1" xr:uid="{00000000-0005-0000-0000-000066BC0000}"/>
    <cellStyle name="Currency [0] 3602" xfId="37078" hidden="1" xr:uid="{00000000-0005-0000-0000-000067BC0000}"/>
    <cellStyle name="Currency [0] 3603" xfId="7726" hidden="1" xr:uid="{00000000-0005-0000-0000-000068BC0000}"/>
    <cellStyle name="Currency [0] 3603" xfId="37114" hidden="1" xr:uid="{00000000-0005-0000-0000-000069BC0000}"/>
    <cellStyle name="Currency [0] 3604" xfId="7728" hidden="1" xr:uid="{00000000-0005-0000-0000-00006ABC0000}"/>
    <cellStyle name="Currency [0] 3604" xfId="37116" hidden="1" xr:uid="{00000000-0005-0000-0000-00006BBC0000}"/>
    <cellStyle name="Currency [0] 3605" xfId="7684" hidden="1" xr:uid="{00000000-0005-0000-0000-00006CBC0000}"/>
    <cellStyle name="Currency [0] 3605" xfId="37072" hidden="1" xr:uid="{00000000-0005-0000-0000-00006DBC0000}"/>
    <cellStyle name="Currency [0] 3606" xfId="7697" hidden="1" xr:uid="{00000000-0005-0000-0000-00006EBC0000}"/>
    <cellStyle name="Currency [0] 3606" xfId="37085" hidden="1" xr:uid="{00000000-0005-0000-0000-00006FBC0000}"/>
    <cellStyle name="Currency [0] 3607" xfId="7702" hidden="1" xr:uid="{00000000-0005-0000-0000-000070BC0000}"/>
    <cellStyle name="Currency [0] 3607" xfId="37090" hidden="1" xr:uid="{00000000-0005-0000-0000-000071BC0000}"/>
    <cellStyle name="Currency [0] 3608" xfId="7696" hidden="1" xr:uid="{00000000-0005-0000-0000-000072BC0000}"/>
    <cellStyle name="Currency [0] 3608" xfId="37084" hidden="1" xr:uid="{00000000-0005-0000-0000-000073BC0000}"/>
    <cellStyle name="Currency [0] 3609" xfId="7744" hidden="1" xr:uid="{00000000-0005-0000-0000-000074BC0000}"/>
    <cellStyle name="Currency [0] 3609" xfId="37132" hidden="1" xr:uid="{00000000-0005-0000-0000-000075BC0000}"/>
    <cellStyle name="Currency [0] 361" xfId="2767" hidden="1" xr:uid="{00000000-0005-0000-0000-000076BC0000}"/>
    <cellStyle name="Currency [0] 361" xfId="32156" hidden="1" xr:uid="{00000000-0005-0000-0000-000077BC0000}"/>
    <cellStyle name="Currency [0] 3610" xfId="7752" hidden="1" xr:uid="{00000000-0005-0000-0000-000078BC0000}"/>
    <cellStyle name="Currency [0] 3610" xfId="37140" hidden="1" xr:uid="{00000000-0005-0000-0000-000079BC0000}"/>
    <cellStyle name="Currency [0] 3611" xfId="7680" hidden="1" xr:uid="{00000000-0005-0000-0000-00007ABC0000}"/>
    <cellStyle name="Currency [0] 3611" xfId="37068" hidden="1" xr:uid="{00000000-0005-0000-0000-00007BBC0000}"/>
    <cellStyle name="Currency [0] 3612" xfId="7738" hidden="1" xr:uid="{00000000-0005-0000-0000-00007CBC0000}"/>
    <cellStyle name="Currency [0] 3612" xfId="37126" hidden="1" xr:uid="{00000000-0005-0000-0000-00007DBC0000}"/>
    <cellStyle name="Currency [0] 3613" xfId="7761" hidden="1" xr:uid="{00000000-0005-0000-0000-00007EBC0000}"/>
    <cellStyle name="Currency [0] 3613" xfId="37149" hidden="1" xr:uid="{00000000-0005-0000-0000-00007FBC0000}"/>
    <cellStyle name="Currency [0] 3614" xfId="7763" hidden="1" xr:uid="{00000000-0005-0000-0000-000080BC0000}"/>
    <cellStyle name="Currency [0] 3614" xfId="37151" hidden="1" xr:uid="{00000000-0005-0000-0000-000081BC0000}"/>
    <cellStyle name="Currency [0] 3615" xfId="7663" hidden="1" xr:uid="{00000000-0005-0000-0000-000082BC0000}"/>
    <cellStyle name="Currency [0] 3615" xfId="37051" hidden="1" xr:uid="{00000000-0005-0000-0000-000083BC0000}"/>
    <cellStyle name="Currency [0] 3616" xfId="7673" hidden="1" xr:uid="{00000000-0005-0000-0000-000084BC0000}"/>
    <cellStyle name="Currency [0] 3616" xfId="37061" hidden="1" xr:uid="{00000000-0005-0000-0000-000085BC0000}"/>
    <cellStyle name="Currency [0] 3617" xfId="7735" hidden="1" xr:uid="{00000000-0005-0000-0000-000086BC0000}"/>
    <cellStyle name="Currency [0] 3617" xfId="37123" hidden="1" xr:uid="{00000000-0005-0000-0000-000087BC0000}"/>
    <cellStyle name="Currency [0] 3618" xfId="7700" hidden="1" xr:uid="{00000000-0005-0000-0000-000088BC0000}"/>
    <cellStyle name="Currency [0] 3618" xfId="37088" hidden="1" xr:uid="{00000000-0005-0000-0000-000089BC0000}"/>
    <cellStyle name="Currency [0] 3619" xfId="7647" hidden="1" xr:uid="{00000000-0005-0000-0000-00008ABC0000}"/>
    <cellStyle name="Currency [0] 3619" xfId="37035" hidden="1" xr:uid="{00000000-0005-0000-0000-00008BBC0000}"/>
    <cellStyle name="Currency [0] 362" xfId="2771" hidden="1" xr:uid="{00000000-0005-0000-0000-00008CBC0000}"/>
    <cellStyle name="Currency [0] 362" xfId="32160" hidden="1" xr:uid="{00000000-0005-0000-0000-00008DBC0000}"/>
    <cellStyle name="Currency [0] 3620" xfId="7771" hidden="1" xr:uid="{00000000-0005-0000-0000-00008EBC0000}"/>
    <cellStyle name="Currency [0] 3620" xfId="37159" hidden="1" xr:uid="{00000000-0005-0000-0000-00008FBC0000}"/>
    <cellStyle name="Currency [0] 3621" xfId="7736" hidden="1" xr:uid="{00000000-0005-0000-0000-000090BC0000}"/>
    <cellStyle name="Currency [0] 3621" xfId="37124" hidden="1" xr:uid="{00000000-0005-0000-0000-000091BC0000}"/>
    <cellStyle name="Currency [0] 3622" xfId="7747" hidden="1" xr:uid="{00000000-0005-0000-0000-000092BC0000}"/>
    <cellStyle name="Currency [0] 3622" xfId="37135" hidden="1" xr:uid="{00000000-0005-0000-0000-000093BC0000}"/>
    <cellStyle name="Currency [0] 3623" xfId="7779" hidden="1" xr:uid="{00000000-0005-0000-0000-000094BC0000}"/>
    <cellStyle name="Currency [0] 3623" xfId="37167" hidden="1" xr:uid="{00000000-0005-0000-0000-000095BC0000}"/>
    <cellStyle name="Currency [0] 3624" xfId="7781" hidden="1" xr:uid="{00000000-0005-0000-0000-000096BC0000}"/>
    <cellStyle name="Currency [0] 3624" xfId="37169" hidden="1" xr:uid="{00000000-0005-0000-0000-000097BC0000}"/>
    <cellStyle name="Currency [0] 3625" xfId="7733" hidden="1" xr:uid="{00000000-0005-0000-0000-000098BC0000}"/>
    <cellStyle name="Currency [0] 3625" xfId="37121" hidden="1" xr:uid="{00000000-0005-0000-0000-000099BC0000}"/>
    <cellStyle name="Currency [0] 3626" xfId="7732" hidden="1" xr:uid="{00000000-0005-0000-0000-00009ABC0000}"/>
    <cellStyle name="Currency [0] 3626" xfId="37120" hidden="1" xr:uid="{00000000-0005-0000-0000-00009BBC0000}"/>
    <cellStyle name="Currency [0] 3627" xfId="7722" hidden="1" xr:uid="{00000000-0005-0000-0000-00009CBC0000}"/>
    <cellStyle name="Currency [0] 3627" xfId="37110" hidden="1" xr:uid="{00000000-0005-0000-0000-00009DBC0000}"/>
    <cellStyle name="Currency [0] 3628" xfId="7718" hidden="1" xr:uid="{00000000-0005-0000-0000-00009EBC0000}"/>
    <cellStyle name="Currency [0] 3628" xfId="37106" hidden="1" xr:uid="{00000000-0005-0000-0000-00009FBC0000}"/>
    <cellStyle name="Currency [0] 3629" xfId="7720" hidden="1" xr:uid="{00000000-0005-0000-0000-0000A0BC0000}"/>
    <cellStyle name="Currency [0] 3629" xfId="37108" hidden="1" xr:uid="{00000000-0005-0000-0000-0000A1BC0000}"/>
    <cellStyle name="Currency [0] 363" xfId="2772" hidden="1" xr:uid="{00000000-0005-0000-0000-0000A2BC0000}"/>
    <cellStyle name="Currency [0] 363" xfId="32161" hidden="1" xr:uid="{00000000-0005-0000-0000-0000A3BC0000}"/>
    <cellStyle name="Currency [0] 3630" xfId="7788" hidden="1" xr:uid="{00000000-0005-0000-0000-0000A4BC0000}"/>
    <cellStyle name="Currency [0] 3630" xfId="37176" hidden="1" xr:uid="{00000000-0005-0000-0000-0000A5BC0000}"/>
    <cellStyle name="Currency [0] 3631" xfId="7615" hidden="1" xr:uid="{00000000-0005-0000-0000-0000A6BC0000}"/>
    <cellStyle name="Currency [0] 3631" xfId="37003" hidden="1" xr:uid="{00000000-0005-0000-0000-0000A7BC0000}"/>
    <cellStyle name="Currency [0] 3632" xfId="7766" hidden="1" xr:uid="{00000000-0005-0000-0000-0000A8BC0000}"/>
    <cellStyle name="Currency [0] 3632" xfId="37154" hidden="1" xr:uid="{00000000-0005-0000-0000-0000A9BC0000}"/>
    <cellStyle name="Currency [0] 3633" xfId="7794" hidden="1" xr:uid="{00000000-0005-0000-0000-0000AABC0000}"/>
    <cellStyle name="Currency [0] 3633" xfId="37182" hidden="1" xr:uid="{00000000-0005-0000-0000-0000ABBC0000}"/>
    <cellStyle name="Currency [0] 3634" xfId="7796" hidden="1" xr:uid="{00000000-0005-0000-0000-0000ACBC0000}"/>
    <cellStyle name="Currency [0] 3634" xfId="37184" hidden="1" xr:uid="{00000000-0005-0000-0000-0000ADBC0000}"/>
    <cellStyle name="Currency [0] 3635" xfId="7671" hidden="1" xr:uid="{00000000-0005-0000-0000-0000AEBC0000}"/>
    <cellStyle name="Currency [0] 3635" xfId="37059" hidden="1" xr:uid="{00000000-0005-0000-0000-0000AFBC0000}"/>
    <cellStyle name="Currency [0] 3636" xfId="7745" hidden="1" xr:uid="{00000000-0005-0000-0000-0000B0BC0000}"/>
    <cellStyle name="Currency [0] 3636" xfId="37133" hidden="1" xr:uid="{00000000-0005-0000-0000-0000B1BC0000}"/>
    <cellStyle name="Currency [0] 3637" xfId="7701" hidden="1" xr:uid="{00000000-0005-0000-0000-0000B2BC0000}"/>
    <cellStyle name="Currency [0] 3637" xfId="37089" hidden="1" xr:uid="{00000000-0005-0000-0000-0000B3BC0000}"/>
    <cellStyle name="Currency [0] 3638" xfId="7737" hidden="1" xr:uid="{00000000-0005-0000-0000-0000B4BC0000}"/>
    <cellStyle name="Currency [0] 3638" xfId="37125" hidden="1" xr:uid="{00000000-0005-0000-0000-0000B5BC0000}"/>
    <cellStyle name="Currency [0] 3639" xfId="7741" hidden="1" xr:uid="{00000000-0005-0000-0000-0000B6BC0000}"/>
    <cellStyle name="Currency [0] 3639" xfId="37129" hidden="1" xr:uid="{00000000-0005-0000-0000-0000B7BC0000}"/>
    <cellStyle name="Currency [0] 364" xfId="2521" hidden="1" xr:uid="{00000000-0005-0000-0000-0000B8BC0000}"/>
    <cellStyle name="Currency [0] 364" xfId="31910" hidden="1" xr:uid="{00000000-0005-0000-0000-0000B9BC0000}"/>
    <cellStyle name="Currency [0] 3640" xfId="7802" hidden="1" xr:uid="{00000000-0005-0000-0000-0000BABC0000}"/>
    <cellStyle name="Currency [0] 3640" xfId="37190" hidden="1" xr:uid="{00000000-0005-0000-0000-0000BBBC0000}"/>
    <cellStyle name="Currency [0] 3641" xfId="7610" hidden="1" xr:uid="{00000000-0005-0000-0000-0000BCBC0000}"/>
    <cellStyle name="Currency [0] 3641" xfId="36998" hidden="1" xr:uid="{00000000-0005-0000-0000-0000BDBC0000}"/>
    <cellStyle name="Currency [0] 3642" xfId="7784" hidden="1" xr:uid="{00000000-0005-0000-0000-0000BEBC0000}"/>
    <cellStyle name="Currency [0] 3642" xfId="37172" hidden="1" xr:uid="{00000000-0005-0000-0000-0000BFBC0000}"/>
    <cellStyle name="Currency [0] 3643" xfId="7807" hidden="1" xr:uid="{00000000-0005-0000-0000-0000C0BC0000}"/>
    <cellStyle name="Currency [0] 3643" xfId="37195" hidden="1" xr:uid="{00000000-0005-0000-0000-0000C1BC0000}"/>
    <cellStyle name="Currency [0] 3644" xfId="7809" hidden="1" xr:uid="{00000000-0005-0000-0000-0000C2BC0000}"/>
    <cellStyle name="Currency [0] 3644" xfId="37197" hidden="1" xr:uid="{00000000-0005-0000-0000-0000C3BC0000}"/>
    <cellStyle name="Currency [0] 3645" xfId="7665" hidden="1" xr:uid="{00000000-0005-0000-0000-0000C4BC0000}"/>
    <cellStyle name="Currency [0] 3645" xfId="37053" hidden="1" xr:uid="{00000000-0005-0000-0000-0000C5BC0000}"/>
    <cellStyle name="Currency [0] 3646" xfId="7764" hidden="1" xr:uid="{00000000-0005-0000-0000-0000C6BC0000}"/>
    <cellStyle name="Currency [0] 3646" xfId="37152" hidden="1" xr:uid="{00000000-0005-0000-0000-0000C7BC0000}"/>
    <cellStyle name="Currency [0] 3647" xfId="7731" hidden="1" xr:uid="{00000000-0005-0000-0000-0000C8BC0000}"/>
    <cellStyle name="Currency [0] 3647" xfId="37119" hidden="1" xr:uid="{00000000-0005-0000-0000-0000C9BC0000}"/>
    <cellStyle name="Currency [0] 3648" xfId="7749" hidden="1" xr:uid="{00000000-0005-0000-0000-0000CABC0000}"/>
    <cellStyle name="Currency [0] 3648" xfId="37137" hidden="1" xr:uid="{00000000-0005-0000-0000-0000CBBC0000}"/>
    <cellStyle name="Currency [0] 3649" xfId="7746" hidden="1" xr:uid="{00000000-0005-0000-0000-0000CCBC0000}"/>
    <cellStyle name="Currency [0] 3649" xfId="37134" hidden="1" xr:uid="{00000000-0005-0000-0000-0000CDBC0000}"/>
    <cellStyle name="Currency [0] 365" xfId="2769" hidden="1" xr:uid="{00000000-0005-0000-0000-0000CEBC0000}"/>
    <cellStyle name="Currency [0] 365" xfId="32158" hidden="1" xr:uid="{00000000-0005-0000-0000-0000CFBC0000}"/>
    <cellStyle name="Currency [0] 3650" xfId="7813" hidden="1" xr:uid="{00000000-0005-0000-0000-0000D0BC0000}"/>
    <cellStyle name="Currency [0] 3650" xfId="37201" hidden="1" xr:uid="{00000000-0005-0000-0000-0000D1BC0000}"/>
    <cellStyle name="Currency [0] 3651" xfId="7698" hidden="1" xr:uid="{00000000-0005-0000-0000-0000D2BC0000}"/>
    <cellStyle name="Currency [0] 3651" xfId="37086" hidden="1" xr:uid="{00000000-0005-0000-0000-0000D3BC0000}"/>
    <cellStyle name="Currency [0] 3652" xfId="7798" hidden="1" xr:uid="{00000000-0005-0000-0000-0000D4BC0000}"/>
    <cellStyle name="Currency [0] 3652" xfId="37186" hidden="1" xr:uid="{00000000-0005-0000-0000-0000D5BC0000}"/>
    <cellStyle name="Currency [0] 3653" xfId="7820" hidden="1" xr:uid="{00000000-0005-0000-0000-0000D6BC0000}"/>
    <cellStyle name="Currency [0] 3653" xfId="37208" hidden="1" xr:uid="{00000000-0005-0000-0000-0000D7BC0000}"/>
    <cellStyle name="Currency [0] 3654" xfId="7822" hidden="1" xr:uid="{00000000-0005-0000-0000-0000D8BC0000}"/>
    <cellStyle name="Currency [0] 3654" xfId="37210" hidden="1" xr:uid="{00000000-0005-0000-0000-0000D9BC0000}"/>
    <cellStyle name="Currency [0] 3655" xfId="7750" hidden="1" xr:uid="{00000000-0005-0000-0000-0000DABC0000}"/>
    <cellStyle name="Currency [0] 3655" xfId="37138" hidden="1" xr:uid="{00000000-0005-0000-0000-0000DBBC0000}"/>
    <cellStyle name="Currency [0] 3656" xfId="7782" hidden="1" xr:uid="{00000000-0005-0000-0000-0000DCBC0000}"/>
    <cellStyle name="Currency [0] 3656" xfId="37170" hidden="1" xr:uid="{00000000-0005-0000-0000-0000DDBC0000}"/>
    <cellStyle name="Currency [0] 3657" xfId="7631" hidden="1" xr:uid="{00000000-0005-0000-0000-0000DEBC0000}"/>
    <cellStyle name="Currency [0] 3657" xfId="37019" hidden="1" xr:uid="{00000000-0005-0000-0000-0000DFBC0000}"/>
    <cellStyle name="Currency [0] 3658" xfId="7768" hidden="1" xr:uid="{00000000-0005-0000-0000-0000E0BC0000}"/>
    <cellStyle name="Currency [0] 3658" xfId="37156" hidden="1" xr:uid="{00000000-0005-0000-0000-0000E1BC0000}"/>
    <cellStyle name="Currency [0] 3659" xfId="7765" hidden="1" xr:uid="{00000000-0005-0000-0000-0000E2BC0000}"/>
    <cellStyle name="Currency [0] 3659" xfId="37153" hidden="1" xr:uid="{00000000-0005-0000-0000-0000E3BC0000}"/>
    <cellStyle name="Currency [0] 366" xfId="2773" hidden="1" xr:uid="{00000000-0005-0000-0000-0000E4BC0000}"/>
    <cellStyle name="Currency [0] 366" xfId="32162" hidden="1" xr:uid="{00000000-0005-0000-0000-0000E5BC0000}"/>
    <cellStyle name="Currency [0] 3660" xfId="7826" hidden="1" xr:uid="{00000000-0005-0000-0000-0000E6BC0000}"/>
    <cellStyle name="Currency [0] 3660" xfId="37214" hidden="1" xr:uid="{00000000-0005-0000-0000-0000E7BC0000}"/>
    <cellStyle name="Currency [0] 3661" xfId="7661" hidden="1" xr:uid="{00000000-0005-0000-0000-0000E8BC0000}"/>
    <cellStyle name="Currency [0] 3661" xfId="37049" hidden="1" xr:uid="{00000000-0005-0000-0000-0000E9BC0000}"/>
    <cellStyle name="Currency [0] 3662" xfId="7810" hidden="1" xr:uid="{00000000-0005-0000-0000-0000EABC0000}"/>
    <cellStyle name="Currency [0] 3662" xfId="37198" hidden="1" xr:uid="{00000000-0005-0000-0000-0000EBBC0000}"/>
    <cellStyle name="Currency [0] 3663" xfId="7830" hidden="1" xr:uid="{00000000-0005-0000-0000-0000ECBC0000}"/>
    <cellStyle name="Currency [0] 3663" xfId="37218" hidden="1" xr:uid="{00000000-0005-0000-0000-0000EDBC0000}"/>
    <cellStyle name="Currency [0] 3664" xfId="7832" hidden="1" xr:uid="{00000000-0005-0000-0000-0000EEBC0000}"/>
    <cellStyle name="Currency [0] 3664" xfId="37220" hidden="1" xr:uid="{00000000-0005-0000-0000-0000EFBC0000}"/>
    <cellStyle name="Currency [0] 3665" xfId="7769" hidden="1" xr:uid="{00000000-0005-0000-0000-0000F0BC0000}"/>
    <cellStyle name="Currency [0] 3665" xfId="37157" hidden="1" xr:uid="{00000000-0005-0000-0000-0000F1BC0000}"/>
    <cellStyle name="Currency [0] 3666" xfId="7797" hidden="1" xr:uid="{00000000-0005-0000-0000-0000F2BC0000}"/>
    <cellStyle name="Currency [0] 3666" xfId="37185" hidden="1" xr:uid="{00000000-0005-0000-0000-0000F3BC0000}"/>
    <cellStyle name="Currency [0] 3667" xfId="7757" hidden="1" xr:uid="{00000000-0005-0000-0000-0000F4BC0000}"/>
    <cellStyle name="Currency [0] 3667" xfId="37145" hidden="1" xr:uid="{00000000-0005-0000-0000-0000F5BC0000}"/>
    <cellStyle name="Currency [0] 3668" xfId="7786" hidden="1" xr:uid="{00000000-0005-0000-0000-0000F6BC0000}"/>
    <cellStyle name="Currency [0] 3668" xfId="37174" hidden="1" xr:uid="{00000000-0005-0000-0000-0000F7BC0000}"/>
    <cellStyle name="Currency [0] 3669" xfId="7783" hidden="1" xr:uid="{00000000-0005-0000-0000-0000F8BC0000}"/>
    <cellStyle name="Currency [0] 3669" xfId="37171" hidden="1" xr:uid="{00000000-0005-0000-0000-0000F9BC0000}"/>
    <cellStyle name="Currency [0] 367" xfId="2774" hidden="1" xr:uid="{00000000-0005-0000-0000-0000FABC0000}"/>
    <cellStyle name="Currency [0] 367" xfId="32163" hidden="1" xr:uid="{00000000-0005-0000-0000-0000FBBC0000}"/>
    <cellStyle name="Currency [0] 3670" xfId="7836" hidden="1" xr:uid="{00000000-0005-0000-0000-0000FCBC0000}"/>
    <cellStyle name="Currency [0] 3670" xfId="37224" hidden="1" xr:uid="{00000000-0005-0000-0000-0000FDBC0000}"/>
    <cellStyle name="Currency [0] 3671" xfId="7664" hidden="1" xr:uid="{00000000-0005-0000-0000-0000FEBC0000}"/>
    <cellStyle name="Currency [0] 3671" xfId="37052" hidden="1" xr:uid="{00000000-0005-0000-0000-0000FFBC0000}"/>
    <cellStyle name="Currency [0] 3672" xfId="7823" hidden="1" xr:uid="{00000000-0005-0000-0000-000000BD0000}"/>
    <cellStyle name="Currency [0] 3672" xfId="37211" hidden="1" xr:uid="{00000000-0005-0000-0000-000001BD0000}"/>
    <cellStyle name="Currency [0] 3673" xfId="7840" hidden="1" xr:uid="{00000000-0005-0000-0000-000002BD0000}"/>
    <cellStyle name="Currency [0] 3673" xfId="37228" hidden="1" xr:uid="{00000000-0005-0000-0000-000003BD0000}"/>
    <cellStyle name="Currency [0] 3674" xfId="7842" hidden="1" xr:uid="{00000000-0005-0000-0000-000004BD0000}"/>
    <cellStyle name="Currency [0] 3674" xfId="37230" hidden="1" xr:uid="{00000000-0005-0000-0000-000005BD0000}"/>
    <cellStyle name="Currency [0] 3675" xfId="7723" hidden="1" xr:uid="{00000000-0005-0000-0000-000006BD0000}"/>
    <cellStyle name="Currency [0] 3675" xfId="37111" hidden="1" xr:uid="{00000000-0005-0000-0000-000007BD0000}"/>
    <cellStyle name="Currency [0] 3676" xfId="7759" hidden="1" xr:uid="{00000000-0005-0000-0000-000008BD0000}"/>
    <cellStyle name="Currency [0] 3676" xfId="37147" hidden="1" xr:uid="{00000000-0005-0000-0000-000009BD0000}"/>
    <cellStyle name="Currency [0] 3677" xfId="7828" hidden="1" xr:uid="{00000000-0005-0000-0000-00000ABD0000}"/>
    <cellStyle name="Currency [0] 3677" xfId="37216" hidden="1" xr:uid="{00000000-0005-0000-0000-00000BBD0000}"/>
    <cellStyle name="Currency [0] 3678" xfId="7816" hidden="1" xr:uid="{00000000-0005-0000-0000-00000CBD0000}"/>
    <cellStyle name="Currency [0] 3678" xfId="37204" hidden="1" xr:uid="{00000000-0005-0000-0000-00000DBD0000}"/>
    <cellStyle name="Currency [0] 3679" xfId="7833" hidden="1" xr:uid="{00000000-0005-0000-0000-00000EBD0000}"/>
    <cellStyle name="Currency [0] 3679" xfId="37221" hidden="1" xr:uid="{00000000-0005-0000-0000-00000FBD0000}"/>
    <cellStyle name="Currency [0] 368" xfId="2768" hidden="1" xr:uid="{00000000-0005-0000-0000-000010BD0000}"/>
    <cellStyle name="Currency [0] 368" xfId="32157" hidden="1" xr:uid="{00000000-0005-0000-0000-000011BD0000}"/>
    <cellStyle name="Currency [0] 3680" xfId="7844" hidden="1" xr:uid="{00000000-0005-0000-0000-000012BD0000}"/>
    <cellStyle name="Currency [0] 3680" xfId="37232" hidden="1" xr:uid="{00000000-0005-0000-0000-000013BD0000}"/>
    <cellStyle name="Currency [0] 3681" xfId="7692" hidden="1" xr:uid="{00000000-0005-0000-0000-000014BD0000}"/>
    <cellStyle name="Currency [0] 3681" xfId="37080" hidden="1" xr:uid="{00000000-0005-0000-0000-000015BD0000}"/>
    <cellStyle name="Currency [0] 3682" xfId="7756" hidden="1" xr:uid="{00000000-0005-0000-0000-000016BD0000}"/>
    <cellStyle name="Currency [0] 3682" xfId="37144" hidden="1" xr:uid="{00000000-0005-0000-0000-000017BD0000}"/>
    <cellStyle name="Currency [0] 3683" xfId="7848" hidden="1" xr:uid="{00000000-0005-0000-0000-000018BD0000}"/>
    <cellStyle name="Currency [0] 3683" xfId="37236" hidden="1" xr:uid="{00000000-0005-0000-0000-000019BD0000}"/>
    <cellStyle name="Currency [0] 3684" xfId="7850" hidden="1" xr:uid="{00000000-0005-0000-0000-00001ABD0000}"/>
    <cellStyle name="Currency [0] 3684" xfId="37238" hidden="1" xr:uid="{00000000-0005-0000-0000-00001BBD0000}"/>
    <cellStyle name="Currency [0] 3685" xfId="7805" hidden="1" xr:uid="{00000000-0005-0000-0000-00001CBD0000}"/>
    <cellStyle name="Currency [0] 3685" xfId="37193" hidden="1" xr:uid="{00000000-0005-0000-0000-00001DBD0000}"/>
    <cellStyle name="Currency [0] 3686" xfId="7817" hidden="1" xr:uid="{00000000-0005-0000-0000-00001EBD0000}"/>
    <cellStyle name="Currency [0] 3686" xfId="37205" hidden="1" xr:uid="{00000000-0005-0000-0000-00001FBD0000}"/>
    <cellStyle name="Currency [0] 3687" xfId="7845" hidden="1" xr:uid="{00000000-0005-0000-0000-000020BD0000}"/>
    <cellStyle name="Currency [0] 3687" xfId="37233" hidden="1" xr:uid="{00000000-0005-0000-0000-000021BD0000}"/>
    <cellStyle name="Currency [0] 3688" xfId="7818" hidden="1" xr:uid="{00000000-0005-0000-0000-000022BD0000}"/>
    <cellStyle name="Currency [0] 3688" xfId="37206" hidden="1" xr:uid="{00000000-0005-0000-0000-000023BD0000}"/>
    <cellStyle name="Currency [0] 3689" xfId="7851" hidden="1" xr:uid="{00000000-0005-0000-0000-000024BD0000}"/>
    <cellStyle name="Currency [0] 3689" xfId="37239" hidden="1" xr:uid="{00000000-0005-0000-0000-000025BD0000}"/>
    <cellStyle name="Currency [0] 369" xfId="2525" hidden="1" xr:uid="{00000000-0005-0000-0000-000026BD0000}"/>
    <cellStyle name="Currency [0] 369" xfId="31914" hidden="1" xr:uid="{00000000-0005-0000-0000-000027BD0000}"/>
    <cellStyle name="Currency [0] 3690" xfId="7853" hidden="1" xr:uid="{00000000-0005-0000-0000-000028BD0000}"/>
    <cellStyle name="Currency [0] 3690" xfId="37241" hidden="1" xr:uid="{00000000-0005-0000-0000-000029BD0000}"/>
    <cellStyle name="Currency [0] 3691" xfId="7846" hidden="1" xr:uid="{00000000-0005-0000-0000-00002ABD0000}"/>
    <cellStyle name="Currency [0] 3691" xfId="37234" hidden="1" xr:uid="{00000000-0005-0000-0000-00002BBD0000}"/>
    <cellStyle name="Currency [0] 3692" xfId="7792" hidden="1" xr:uid="{00000000-0005-0000-0000-00002CBD0000}"/>
    <cellStyle name="Currency [0] 3692" xfId="37180" hidden="1" xr:uid="{00000000-0005-0000-0000-00002DBD0000}"/>
    <cellStyle name="Currency [0] 3693" xfId="7855" hidden="1" xr:uid="{00000000-0005-0000-0000-00002EBD0000}"/>
    <cellStyle name="Currency [0] 3693" xfId="37243" hidden="1" xr:uid="{00000000-0005-0000-0000-00002FBD0000}"/>
    <cellStyle name="Currency [0] 3694" xfId="7857" hidden="1" xr:uid="{00000000-0005-0000-0000-000030BD0000}"/>
    <cellStyle name="Currency [0] 3694" xfId="37245" hidden="1" xr:uid="{00000000-0005-0000-0000-000031BD0000}"/>
    <cellStyle name="Currency [0] 3695" xfId="7917" hidden="1" xr:uid="{00000000-0005-0000-0000-000032BD0000}"/>
    <cellStyle name="Currency [0] 3695" xfId="37305" hidden="1" xr:uid="{00000000-0005-0000-0000-000033BD0000}"/>
    <cellStyle name="Currency [0] 3696" xfId="7936" hidden="1" xr:uid="{00000000-0005-0000-0000-000034BD0000}"/>
    <cellStyle name="Currency [0] 3696" xfId="37324" hidden="1" xr:uid="{00000000-0005-0000-0000-000035BD0000}"/>
    <cellStyle name="Currency [0] 3697" xfId="7943" hidden="1" xr:uid="{00000000-0005-0000-0000-000036BD0000}"/>
    <cellStyle name="Currency [0] 3697" xfId="37331" hidden="1" xr:uid="{00000000-0005-0000-0000-000037BD0000}"/>
    <cellStyle name="Currency [0] 3698" xfId="7950" hidden="1" xr:uid="{00000000-0005-0000-0000-000038BD0000}"/>
    <cellStyle name="Currency [0] 3698" xfId="37338" hidden="1" xr:uid="{00000000-0005-0000-0000-000039BD0000}"/>
    <cellStyle name="Currency [0] 3699" xfId="7955" hidden="1" xr:uid="{00000000-0005-0000-0000-00003ABD0000}"/>
    <cellStyle name="Currency [0] 3699" xfId="37343" hidden="1" xr:uid="{00000000-0005-0000-0000-00003BBD0000}"/>
    <cellStyle name="Currency [0] 37" xfId="715" hidden="1" xr:uid="{00000000-0005-0000-0000-000043BD0000}"/>
    <cellStyle name="Currency [0] 37" xfId="867" hidden="1" xr:uid="{00000000-0005-0000-0000-000044BD0000}"/>
    <cellStyle name="Currency [0] 37" xfId="199" hidden="1" xr:uid="{00000000-0005-0000-0000-00003EBD0000}"/>
    <cellStyle name="Currency [0] 37" xfId="367" hidden="1" xr:uid="{00000000-0005-0000-0000-00003FBD0000}"/>
    <cellStyle name="Currency [0] 37" xfId="529" hidden="1" xr:uid="{00000000-0005-0000-0000-000040BD0000}"/>
    <cellStyle name="Currency [0] 37" xfId="61249" hidden="1" xr:uid="{00000000-0005-0000-0000-00005ABD0000}"/>
    <cellStyle name="Currency [0] 37" xfId="31808" hidden="1" xr:uid="{00000000-0005-0000-0000-000059BD0000}"/>
    <cellStyle name="Currency [0] 37" xfId="345" hidden="1" xr:uid="{00000000-0005-0000-0000-00003DBD0000}"/>
    <cellStyle name="Currency [0] 37" xfId="181" hidden="1" xr:uid="{00000000-0005-0000-0000-00003CBD0000}"/>
    <cellStyle name="Currency [0] 37" xfId="61988" hidden="1" xr:uid="{00000000-0005-0000-0000-000063BD0000}"/>
    <cellStyle name="Currency [0] 37" xfId="62072" hidden="1" xr:uid="{00000000-0005-0000-0000-000064BD0000}"/>
    <cellStyle name="Currency [0] 37" xfId="1555" hidden="1" xr:uid="{00000000-0005-0000-0000-00004EBD0000}"/>
    <cellStyle name="Currency [0] 37" xfId="1701" hidden="1" xr:uid="{00000000-0005-0000-0000-00004DBD0000}"/>
    <cellStyle name="Currency [0] 37" xfId="62318" hidden="1" xr:uid="{00000000-0005-0000-0000-000067BD0000}"/>
    <cellStyle name="Currency [0] 37" xfId="62398" hidden="1" xr:uid="{00000000-0005-0000-0000-000068BD0000}"/>
    <cellStyle name="Currency [0] 37" xfId="1883" hidden="1" xr:uid="{00000000-0005-0000-0000-000052BD0000}"/>
    <cellStyle name="Currency [0] 37" xfId="2029" hidden="1" xr:uid="{00000000-0005-0000-0000-000051BD0000}"/>
    <cellStyle name="Currency [0] 37" xfId="1053" hidden="1" xr:uid="{00000000-0005-0000-0000-000047BD0000}"/>
    <cellStyle name="Currency [0] 37" xfId="1209" hidden="1" xr:uid="{00000000-0005-0000-0000-000048BD0000}"/>
    <cellStyle name="Currency [0] 37" xfId="2214" hidden="1" xr:uid="{00000000-0005-0000-0000-000056BD0000}"/>
    <cellStyle name="Currency [0] 37" xfId="2359" hidden="1" xr:uid="{00000000-0005-0000-0000-000055BD0000}"/>
    <cellStyle name="Currency [0] 37" xfId="1395" hidden="1" xr:uid="{00000000-0005-0000-0000-00004BBD0000}"/>
    <cellStyle name="Currency [0] 37" xfId="1537" hidden="1" xr:uid="{00000000-0005-0000-0000-00004CBD0000}"/>
    <cellStyle name="Currency [0] 37" xfId="62721" hidden="1" xr:uid="{00000000-0005-0000-0000-00006CBD0000}"/>
    <cellStyle name="Currency [0] 37" xfId="62637" hidden="1" xr:uid="{00000000-0005-0000-0000-00006BBD0000}"/>
    <cellStyle name="Currency [0] 37" xfId="1723" hidden="1" xr:uid="{00000000-0005-0000-0000-00004FBD0000}"/>
    <cellStyle name="Currency [0] 37" xfId="1865" hidden="1" xr:uid="{00000000-0005-0000-0000-000050BD0000}"/>
    <cellStyle name="Currency [0] 37" xfId="61580" hidden="1" xr:uid="{00000000-0005-0000-0000-00005EBD0000}"/>
    <cellStyle name="Currency [0] 37" xfId="61497" hidden="1" xr:uid="{00000000-0005-0000-0000-00005DBD0000}"/>
    <cellStyle name="Currency [0] 37" xfId="693" hidden="1" xr:uid="{00000000-0005-0000-0000-000041BD0000}"/>
    <cellStyle name="Currency [0] 37" xfId="547" hidden="1" xr:uid="{00000000-0005-0000-0000-000042BD0000}"/>
    <cellStyle name="Currency [0] 37" xfId="61906" hidden="1" xr:uid="{00000000-0005-0000-0000-000062BD0000}"/>
    <cellStyle name="Currency [0] 37" xfId="61824" hidden="1" xr:uid="{00000000-0005-0000-0000-000061BD0000}"/>
    <cellStyle name="Currency [0] 37" xfId="2379" hidden="1" xr:uid="{00000000-0005-0000-0000-000057BD0000}"/>
    <cellStyle name="Currency [0] 37" xfId="2419" hidden="1" xr:uid="{00000000-0005-0000-0000-000058BD0000}"/>
    <cellStyle name="Currency [0] 37" xfId="62236" hidden="1" xr:uid="{00000000-0005-0000-0000-000066BD0000}"/>
    <cellStyle name="Currency [0] 37" xfId="62154" hidden="1" xr:uid="{00000000-0005-0000-0000-000065BD0000}"/>
    <cellStyle name="Currency [0] 37" xfId="61331" hidden="1" xr:uid="{00000000-0005-0000-0000-00005BBD0000}"/>
    <cellStyle name="Currency [0] 37" xfId="61415" hidden="1" xr:uid="{00000000-0005-0000-0000-00005CBD0000}"/>
    <cellStyle name="Currency [0] 37" xfId="885" hidden="1" xr:uid="{00000000-0005-0000-0000-000046BD0000}"/>
    <cellStyle name="Currency [0] 37" xfId="1031" hidden="1" xr:uid="{00000000-0005-0000-0000-000045BD0000}"/>
    <cellStyle name="Currency [0] 37" xfId="61662" hidden="1" xr:uid="{00000000-0005-0000-0000-00005FBD0000}"/>
    <cellStyle name="Currency [0] 37" xfId="61742" hidden="1" xr:uid="{00000000-0005-0000-0000-000060BD0000}"/>
    <cellStyle name="Currency [0] 37" xfId="1227" hidden="1" xr:uid="{00000000-0005-0000-0000-00004ABD0000}"/>
    <cellStyle name="Currency [0] 37" xfId="1373" hidden="1" xr:uid="{00000000-0005-0000-0000-000049BD0000}"/>
    <cellStyle name="Currency [0] 37" xfId="63047" hidden="1" xr:uid="{00000000-0005-0000-0000-000070BD0000}"/>
    <cellStyle name="Currency [0] 37" xfId="63129" hidden="1" xr:uid="{00000000-0005-0000-0000-000071BD0000}"/>
    <cellStyle name="Currency [0] 37" xfId="2051" hidden="1" xr:uid="{00000000-0005-0000-0000-000053BD0000}"/>
    <cellStyle name="Currency [0] 37" xfId="2195" hidden="1" xr:uid="{00000000-0005-0000-0000-000054BD0000}"/>
    <cellStyle name="Currency [0] 37" xfId="62803" hidden="1" xr:uid="{00000000-0005-0000-0000-00006DBD0000}"/>
    <cellStyle name="Currency [0] 37" xfId="62885" hidden="1" xr:uid="{00000000-0005-0000-0000-00006EBD0000}"/>
    <cellStyle name="Currency [0] 37" xfId="62967" hidden="1" xr:uid="{00000000-0005-0000-0000-00006FBD0000}"/>
    <cellStyle name="Currency [0] 37" xfId="62555" hidden="1" xr:uid="{00000000-0005-0000-0000-00006ABD0000}"/>
    <cellStyle name="Currency [0] 37" xfId="62480" hidden="1" xr:uid="{00000000-0005-0000-0000-000069BD0000}"/>
    <cellStyle name="Currency [0] 370" xfId="2780" hidden="1" xr:uid="{00000000-0005-0000-0000-000072BD0000}"/>
    <cellStyle name="Currency [0] 370" xfId="32169" hidden="1" xr:uid="{00000000-0005-0000-0000-000073BD0000}"/>
    <cellStyle name="Currency [0] 3700" xfId="7934" hidden="1" xr:uid="{00000000-0005-0000-0000-000074BD0000}"/>
    <cellStyle name="Currency [0] 3700" xfId="37322" hidden="1" xr:uid="{00000000-0005-0000-0000-000075BD0000}"/>
    <cellStyle name="Currency [0] 3701" xfId="7945" hidden="1" xr:uid="{00000000-0005-0000-0000-000076BD0000}"/>
    <cellStyle name="Currency [0] 3701" xfId="37333" hidden="1" xr:uid="{00000000-0005-0000-0000-000077BD0000}"/>
    <cellStyle name="Currency [0] 3702" xfId="7959" hidden="1" xr:uid="{00000000-0005-0000-0000-000078BD0000}"/>
    <cellStyle name="Currency [0] 3702" xfId="37347" hidden="1" xr:uid="{00000000-0005-0000-0000-000079BD0000}"/>
    <cellStyle name="Currency [0] 3703" xfId="7961" hidden="1" xr:uid="{00000000-0005-0000-0000-00007ABD0000}"/>
    <cellStyle name="Currency [0] 3703" xfId="37349" hidden="1" xr:uid="{00000000-0005-0000-0000-00007BBD0000}"/>
    <cellStyle name="Currency [0] 3704" xfId="7944" hidden="1" xr:uid="{00000000-0005-0000-0000-00007CBD0000}"/>
    <cellStyle name="Currency [0] 3704" xfId="37332" hidden="1" xr:uid="{00000000-0005-0000-0000-00007DBD0000}"/>
    <cellStyle name="Currency [0] 3705" xfId="7918" hidden="1" xr:uid="{00000000-0005-0000-0000-00007EBD0000}"/>
    <cellStyle name="Currency [0] 3705" xfId="37306" hidden="1" xr:uid="{00000000-0005-0000-0000-00007FBD0000}"/>
    <cellStyle name="Currency [0] 3706" xfId="7972" hidden="1" xr:uid="{00000000-0005-0000-0000-000080BD0000}"/>
    <cellStyle name="Currency [0] 3706" xfId="37360" hidden="1" xr:uid="{00000000-0005-0000-0000-000081BD0000}"/>
    <cellStyle name="Currency [0] 3707" xfId="7981" hidden="1" xr:uid="{00000000-0005-0000-0000-000082BD0000}"/>
    <cellStyle name="Currency [0] 3707" xfId="37369" hidden="1" xr:uid="{00000000-0005-0000-0000-000083BD0000}"/>
    <cellStyle name="Currency [0] 3708" xfId="7992" hidden="1" xr:uid="{00000000-0005-0000-0000-000084BD0000}"/>
    <cellStyle name="Currency [0] 3708" xfId="37380" hidden="1" xr:uid="{00000000-0005-0000-0000-000085BD0000}"/>
    <cellStyle name="Currency [0] 3709" xfId="7998" hidden="1" xr:uid="{00000000-0005-0000-0000-000086BD0000}"/>
    <cellStyle name="Currency [0] 3709" xfId="37386" hidden="1" xr:uid="{00000000-0005-0000-0000-000087BD0000}"/>
    <cellStyle name="Currency [0] 371" xfId="2784" hidden="1" xr:uid="{00000000-0005-0000-0000-000088BD0000}"/>
    <cellStyle name="Currency [0] 371" xfId="32173" hidden="1" xr:uid="{00000000-0005-0000-0000-000089BD0000}"/>
    <cellStyle name="Currency [0] 3710" xfId="7970" hidden="1" xr:uid="{00000000-0005-0000-0000-00008ABD0000}"/>
    <cellStyle name="Currency [0] 3710" xfId="37358" hidden="1" xr:uid="{00000000-0005-0000-0000-00008BBD0000}"/>
    <cellStyle name="Currency [0] 3711" xfId="7988" hidden="1" xr:uid="{00000000-0005-0000-0000-00008CBD0000}"/>
    <cellStyle name="Currency [0] 3711" xfId="37376" hidden="1" xr:uid="{00000000-0005-0000-0000-00008DBD0000}"/>
    <cellStyle name="Currency [0] 3712" xfId="8010" hidden="1" xr:uid="{00000000-0005-0000-0000-00008EBD0000}"/>
    <cellStyle name="Currency [0] 3712" xfId="37398" hidden="1" xr:uid="{00000000-0005-0000-0000-00008FBD0000}"/>
    <cellStyle name="Currency [0] 3713" xfId="8012" hidden="1" xr:uid="{00000000-0005-0000-0000-000090BD0000}"/>
    <cellStyle name="Currency [0] 3713" xfId="37400" hidden="1" xr:uid="{00000000-0005-0000-0000-000091BD0000}"/>
    <cellStyle name="Currency [0] 3714" xfId="7940" hidden="1" xr:uid="{00000000-0005-0000-0000-000092BD0000}"/>
    <cellStyle name="Currency [0] 3714" xfId="37328" hidden="1" xr:uid="{00000000-0005-0000-0000-000093BD0000}"/>
    <cellStyle name="Currency [0] 3715" xfId="7924" hidden="1" xr:uid="{00000000-0005-0000-0000-000094BD0000}"/>
    <cellStyle name="Currency [0] 3715" xfId="37312" hidden="1" xr:uid="{00000000-0005-0000-0000-000095BD0000}"/>
    <cellStyle name="Currency [0] 3716" xfId="7984" hidden="1" xr:uid="{00000000-0005-0000-0000-000096BD0000}"/>
    <cellStyle name="Currency [0] 3716" xfId="37372" hidden="1" xr:uid="{00000000-0005-0000-0000-000097BD0000}"/>
    <cellStyle name="Currency [0] 3717" xfId="7929" hidden="1" xr:uid="{00000000-0005-0000-0000-000098BD0000}"/>
    <cellStyle name="Currency [0] 3717" xfId="37317" hidden="1" xr:uid="{00000000-0005-0000-0000-000099BD0000}"/>
    <cellStyle name="Currency [0] 3718" xfId="7973" hidden="1" xr:uid="{00000000-0005-0000-0000-00009ABD0000}"/>
    <cellStyle name="Currency [0] 3718" xfId="37361" hidden="1" xr:uid="{00000000-0005-0000-0000-00009BBD0000}"/>
    <cellStyle name="Currency [0] 3719" xfId="8017" hidden="1" xr:uid="{00000000-0005-0000-0000-00009CBD0000}"/>
    <cellStyle name="Currency [0] 3719" xfId="37405" hidden="1" xr:uid="{00000000-0005-0000-0000-00009DBD0000}"/>
    <cellStyle name="Currency [0] 372" xfId="2790" hidden="1" xr:uid="{00000000-0005-0000-0000-00009EBD0000}"/>
    <cellStyle name="Currency [0] 372" xfId="32179" hidden="1" xr:uid="{00000000-0005-0000-0000-00009FBD0000}"/>
    <cellStyle name="Currency [0] 3720" xfId="7985" hidden="1" xr:uid="{00000000-0005-0000-0000-0000A0BD0000}"/>
    <cellStyle name="Currency [0] 3720" xfId="37373" hidden="1" xr:uid="{00000000-0005-0000-0000-0000A1BD0000}"/>
    <cellStyle name="Currency [0] 3721" xfId="7993" hidden="1" xr:uid="{00000000-0005-0000-0000-0000A2BD0000}"/>
    <cellStyle name="Currency [0] 3721" xfId="37381" hidden="1" xr:uid="{00000000-0005-0000-0000-0000A3BD0000}"/>
    <cellStyle name="Currency [0] 3722" xfId="8029" hidden="1" xr:uid="{00000000-0005-0000-0000-0000A4BD0000}"/>
    <cellStyle name="Currency [0] 3722" xfId="37417" hidden="1" xr:uid="{00000000-0005-0000-0000-0000A5BD0000}"/>
    <cellStyle name="Currency [0] 3723" xfId="8031" hidden="1" xr:uid="{00000000-0005-0000-0000-0000A6BD0000}"/>
    <cellStyle name="Currency [0] 3723" xfId="37419" hidden="1" xr:uid="{00000000-0005-0000-0000-0000A7BD0000}"/>
    <cellStyle name="Currency [0] 3724" xfId="7987" hidden="1" xr:uid="{00000000-0005-0000-0000-0000A8BD0000}"/>
    <cellStyle name="Currency [0] 3724" xfId="37375" hidden="1" xr:uid="{00000000-0005-0000-0000-0000A9BD0000}"/>
    <cellStyle name="Currency [0] 3725" xfId="8000" hidden="1" xr:uid="{00000000-0005-0000-0000-0000AABD0000}"/>
    <cellStyle name="Currency [0] 3725" xfId="37388" hidden="1" xr:uid="{00000000-0005-0000-0000-0000ABBD0000}"/>
    <cellStyle name="Currency [0] 3726" xfId="8005" hidden="1" xr:uid="{00000000-0005-0000-0000-0000ACBD0000}"/>
    <cellStyle name="Currency [0] 3726" xfId="37393" hidden="1" xr:uid="{00000000-0005-0000-0000-0000ADBD0000}"/>
    <cellStyle name="Currency [0] 3727" xfId="7999" hidden="1" xr:uid="{00000000-0005-0000-0000-0000AEBD0000}"/>
    <cellStyle name="Currency [0] 3727" xfId="37387" hidden="1" xr:uid="{00000000-0005-0000-0000-0000AFBD0000}"/>
    <cellStyle name="Currency [0] 3728" xfId="8047" hidden="1" xr:uid="{00000000-0005-0000-0000-0000B0BD0000}"/>
    <cellStyle name="Currency [0] 3728" xfId="37435" hidden="1" xr:uid="{00000000-0005-0000-0000-0000B1BD0000}"/>
    <cellStyle name="Currency [0] 3729" xfId="8055" hidden="1" xr:uid="{00000000-0005-0000-0000-0000B2BD0000}"/>
    <cellStyle name="Currency [0] 3729" xfId="37443" hidden="1" xr:uid="{00000000-0005-0000-0000-0000B3BD0000}"/>
    <cellStyle name="Currency [0] 373" xfId="2793" hidden="1" xr:uid="{00000000-0005-0000-0000-0000B4BD0000}"/>
    <cellStyle name="Currency [0] 373" xfId="32182" hidden="1" xr:uid="{00000000-0005-0000-0000-0000B5BD0000}"/>
    <cellStyle name="Currency [0] 3730" xfId="7983" hidden="1" xr:uid="{00000000-0005-0000-0000-0000B6BD0000}"/>
    <cellStyle name="Currency [0] 3730" xfId="37371" hidden="1" xr:uid="{00000000-0005-0000-0000-0000B7BD0000}"/>
    <cellStyle name="Currency [0] 3731" xfId="8041" hidden="1" xr:uid="{00000000-0005-0000-0000-0000B8BD0000}"/>
    <cellStyle name="Currency [0] 3731" xfId="37429" hidden="1" xr:uid="{00000000-0005-0000-0000-0000B9BD0000}"/>
    <cellStyle name="Currency [0] 3732" xfId="8064" hidden="1" xr:uid="{00000000-0005-0000-0000-0000BABD0000}"/>
    <cellStyle name="Currency [0] 3732" xfId="37452" hidden="1" xr:uid="{00000000-0005-0000-0000-0000BBBD0000}"/>
    <cellStyle name="Currency [0] 3733" xfId="8066" hidden="1" xr:uid="{00000000-0005-0000-0000-0000BCBD0000}"/>
    <cellStyle name="Currency [0] 3733" xfId="37454" hidden="1" xr:uid="{00000000-0005-0000-0000-0000BDBD0000}"/>
    <cellStyle name="Currency [0] 3734" xfId="7966" hidden="1" xr:uid="{00000000-0005-0000-0000-0000BEBD0000}"/>
    <cellStyle name="Currency [0] 3734" xfId="37354" hidden="1" xr:uid="{00000000-0005-0000-0000-0000BFBD0000}"/>
    <cellStyle name="Currency [0] 3735" xfId="7976" hidden="1" xr:uid="{00000000-0005-0000-0000-0000C0BD0000}"/>
    <cellStyle name="Currency [0] 3735" xfId="37364" hidden="1" xr:uid="{00000000-0005-0000-0000-0000C1BD0000}"/>
    <cellStyle name="Currency [0] 3736" xfId="8038" hidden="1" xr:uid="{00000000-0005-0000-0000-0000C2BD0000}"/>
    <cellStyle name="Currency [0] 3736" xfId="37426" hidden="1" xr:uid="{00000000-0005-0000-0000-0000C3BD0000}"/>
    <cellStyle name="Currency [0] 3737" xfId="8003" hidden="1" xr:uid="{00000000-0005-0000-0000-0000C4BD0000}"/>
    <cellStyle name="Currency [0] 3737" xfId="37391" hidden="1" xr:uid="{00000000-0005-0000-0000-0000C5BD0000}"/>
    <cellStyle name="Currency [0] 3738" xfId="7948" hidden="1" xr:uid="{00000000-0005-0000-0000-0000C6BD0000}"/>
    <cellStyle name="Currency [0] 3738" xfId="37336" hidden="1" xr:uid="{00000000-0005-0000-0000-0000C7BD0000}"/>
    <cellStyle name="Currency [0] 3739" xfId="8074" hidden="1" xr:uid="{00000000-0005-0000-0000-0000C8BD0000}"/>
    <cellStyle name="Currency [0] 3739" xfId="37462" hidden="1" xr:uid="{00000000-0005-0000-0000-0000C9BD0000}"/>
    <cellStyle name="Currency [0] 374" xfId="2779" hidden="1" xr:uid="{00000000-0005-0000-0000-0000CABD0000}"/>
    <cellStyle name="Currency [0] 374" xfId="32168" hidden="1" xr:uid="{00000000-0005-0000-0000-0000CBBD0000}"/>
    <cellStyle name="Currency [0] 3740" xfId="8039" hidden="1" xr:uid="{00000000-0005-0000-0000-0000CCBD0000}"/>
    <cellStyle name="Currency [0] 3740" xfId="37427" hidden="1" xr:uid="{00000000-0005-0000-0000-0000CDBD0000}"/>
    <cellStyle name="Currency [0] 3741" xfId="8050" hidden="1" xr:uid="{00000000-0005-0000-0000-0000CEBD0000}"/>
    <cellStyle name="Currency [0] 3741" xfId="37438" hidden="1" xr:uid="{00000000-0005-0000-0000-0000CFBD0000}"/>
    <cellStyle name="Currency [0] 3742" xfId="8082" hidden="1" xr:uid="{00000000-0005-0000-0000-0000D0BD0000}"/>
    <cellStyle name="Currency [0] 3742" xfId="37470" hidden="1" xr:uid="{00000000-0005-0000-0000-0000D1BD0000}"/>
    <cellStyle name="Currency [0] 3743" xfId="8084" hidden="1" xr:uid="{00000000-0005-0000-0000-0000D2BD0000}"/>
    <cellStyle name="Currency [0] 3743" xfId="37472" hidden="1" xr:uid="{00000000-0005-0000-0000-0000D3BD0000}"/>
    <cellStyle name="Currency [0] 3744" xfId="8036" hidden="1" xr:uid="{00000000-0005-0000-0000-0000D4BD0000}"/>
    <cellStyle name="Currency [0] 3744" xfId="37424" hidden="1" xr:uid="{00000000-0005-0000-0000-0000D5BD0000}"/>
    <cellStyle name="Currency [0] 3745" xfId="8035" hidden="1" xr:uid="{00000000-0005-0000-0000-0000D6BD0000}"/>
    <cellStyle name="Currency [0] 3745" xfId="37423" hidden="1" xr:uid="{00000000-0005-0000-0000-0000D7BD0000}"/>
    <cellStyle name="Currency [0] 3746" xfId="8025" hidden="1" xr:uid="{00000000-0005-0000-0000-0000D8BD0000}"/>
    <cellStyle name="Currency [0] 3746" xfId="37413" hidden="1" xr:uid="{00000000-0005-0000-0000-0000D9BD0000}"/>
    <cellStyle name="Currency [0] 3747" xfId="8021" hidden="1" xr:uid="{00000000-0005-0000-0000-0000DABD0000}"/>
    <cellStyle name="Currency [0] 3747" xfId="37409" hidden="1" xr:uid="{00000000-0005-0000-0000-0000DBBD0000}"/>
    <cellStyle name="Currency [0] 3748" xfId="8023" hidden="1" xr:uid="{00000000-0005-0000-0000-0000DCBD0000}"/>
    <cellStyle name="Currency [0] 3748" xfId="37411" hidden="1" xr:uid="{00000000-0005-0000-0000-0000DDBD0000}"/>
    <cellStyle name="Currency [0] 3749" xfId="8091" hidden="1" xr:uid="{00000000-0005-0000-0000-0000DEBD0000}"/>
    <cellStyle name="Currency [0] 3749" xfId="37479" hidden="1" xr:uid="{00000000-0005-0000-0000-0000DFBD0000}"/>
    <cellStyle name="Currency [0] 375" xfId="2789" hidden="1" xr:uid="{00000000-0005-0000-0000-0000E0BD0000}"/>
    <cellStyle name="Currency [0] 375" xfId="32178" hidden="1" xr:uid="{00000000-0005-0000-0000-0000E1BD0000}"/>
    <cellStyle name="Currency [0] 3750" xfId="7926" hidden="1" xr:uid="{00000000-0005-0000-0000-0000E2BD0000}"/>
    <cellStyle name="Currency [0] 3750" xfId="37314" hidden="1" xr:uid="{00000000-0005-0000-0000-0000E3BD0000}"/>
    <cellStyle name="Currency [0] 3751" xfId="8069" hidden="1" xr:uid="{00000000-0005-0000-0000-0000E4BD0000}"/>
    <cellStyle name="Currency [0] 3751" xfId="37457" hidden="1" xr:uid="{00000000-0005-0000-0000-0000E5BD0000}"/>
    <cellStyle name="Currency [0] 3752" xfId="8097" hidden="1" xr:uid="{00000000-0005-0000-0000-0000E6BD0000}"/>
    <cellStyle name="Currency [0] 3752" xfId="37485" hidden="1" xr:uid="{00000000-0005-0000-0000-0000E7BD0000}"/>
    <cellStyle name="Currency [0] 3753" xfId="8099" hidden="1" xr:uid="{00000000-0005-0000-0000-0000E8BD0000}"/>
    <cellStyle name="Currency [0] 3753" xfId="37487" hidden="1" xr:uid="{00000000-0005-0000-0000-0000E9BD0000}"/>
    <cellStyle name="Currency [0] 3754" xfId="7974" hidden="1" xr:uid="{00000000-0005-0000-0000-0000EABD0000}"/>
    <cellStyle name="Currency [0] 3754" xfId="37362" hidden="1" xr:uid="{00000000-0005-0000-0000-0000EBBD0000}"/>
    <cellStyle name="Currency [0] 3755" xfId="8048" hidden="1" xr:uid="{00000000-0005-0000-0000-0000ECBD0000}"/>
    <cellStyle name="Currency [0] 3755" xfId="37436" hidden="1" xr:uid="{00000000-0005-0000-0000-0000EDBD0000}"/>
    <cellStyle name="Currency [0] 3756" xfId="8004" hidden="1" xr:uid="{00000000-0005-0000-0000-0000EEBD0000}"/>
    <cellStyle name="Currency [0] 3756" xfId="37392" hidden="1" xr:uid="{00000000-0005-0000-0000-0000EFBD0000}"/>
    <cellStyle name="Currency [0] 3757" xfId="8040" hidden="1" xr:uid="{00000000-0005-0000-0000-0000F0BD0000}"/>
    <cellStyle name="Currency [0] 3757" xfId="37428" hidden="1" xr:uid="{00000000-0005-0000-0000-0000F1BD0000}"/>
    <cellStyle name="Currency [0] 3758" xfId="8044" hidden="1" xr:uid="{00000000-0005-0000-0000-0000F2BD0000}"/>
    <cellStyle name="Currency [0] 3758" xfId="37432" hidden="1" xr:uid="{00000000-0005-0000-0000-0000F3BD0000}"/>
    <cellStyle name="Currency [0] 3759" xfId="8105" hidden="1" xr:uid="{00000000-0005-0000-0000-0000F4BD0000}"/>
    <cellStyle name="Currency [0] 3759" xfId="37493" hidden="1" xr:uid="{00000000-0005-0000-0000-0000F5BD0000}"/>
    <cellStyle name="Currency [0] 376" xfId="2800" hidden="1" xr:uid="{00000000-0005-0000-0000-0000F6BD0000}"/>
    <cellStyle name="Currency [0] 376" xfId="32189" hidden="1" xr:uid="{00000000-0005-0000-0000-0000F7BD0000}"/>
    <cellStyle name="Currency [0] 3760" xfId="7921" hidden="1" xr:uid="{00000000-0005-0000-0000-0000F8BD0000}"/>
    <cellStyle name="Currency [0] 3760" xfId="37309" hidden="1" xr:uid="{00000000-0005-0000-0000-0000F9BD0000}"/>
    <cellStyle name="Currency [0] 3761" xfId="8087" hidden="1" xr:uid="{00000000-0005-0000-0000-0000FABD0000}"/>
    <cellStyle name="Currency [0] 3761" xfId="37475" hidden="1" xr:uid="{00000000-0005-0000-0000-0000FBBD0000}"/>
    <cellStyle name="Currency [0] 3762" xfId="8110" hidden="1" xr:uid="{00000000-0005-0000-0000-0000FCBD0000}"/>
    <cellStyle name="Currency [0] 3762" xfId="37498" hidden="1" xr:uid="{00000000-0005-0000-0000-0000FDBD0000}"/>
    <cellStyle name="Currency [0] 3763" xfId="8112" hidden="1" xr:uid="{00000000-0005-0000-0000-0000FEBD0000}"/>
    <cellStyle name="Currency [0] 3763" xfId="37500" hidden="1" xr:uid="{00000000-0005-0000-0000-0000FFBD0000}"/>
    <cellStyle name="Currency [0] 3764" xfId="7968" hidden="1" xr:uid="{00000000-0005-0000-0000-000000BE0000}"/>
    <cellStyle name="Currency [0] 3764" xfId="37356" hidden="1" xr:uid="{00000000-0005-0000-0000-000001BE0000}"/>
    <cellStyle name="Currency [0] 3765" xfId="8067" hidden="1" xr:uid="{00000000-0005-0000-0000-000002BE0000}"/>
    <cellStyle name="Currency [0] 3765" xfId="37455" hidden="1" xr:uid="{00000000-0005-0000-0000-000003BE0000}"/>
    <cellStyle name="Currency [0] 3766" xfId="8034" hidden="1" xr:uid="{00000000-0005-0000-0000-000004BE0000}"/>
    <cellStyle name="Currency [0] 3766" xfId="37422" hidden="1" xr:uid="{00000000-0005-0000-0000-000005BE0000}"/>
    <cellStyle name="Currency [0] 3767" xfId="8052" hidden="1" xr:uid="{00000000-0005-0000-0000-000006BE0000}"/>
    <cellStyle name="Currency [0] 3767" xfId="37440" hidden="1" xr:uid="{00000000-0005-0000-0000-000007BE0000}"/>
    <cellStyle name="Currency [0] 3768" xfId="8049" hidden="1" xr:uid="{00000000-0005-0000-0000-000008BE0000}"/>
    <cellStyle name="Currency [0] 3768" xfId="37437" hidden="1" xr:uid="{00000000-0005-0000-0000-000009BE0000}"/>
    <cellStyle name="Currency [0] 3769" xfId="8116" hidden="1" xr:uid="{00000000-0005-0000-0000-00000ABE0000}"/>
    <cellStyle name="Currency [0] 3769" xfId="37504" hidden="1" xr:uid="{00000000-0005-0000-0000-00000BBE0000}"/>
    <cellStyle name="Currency [0] 377" xfId="2801" hidden="1" xr:uid="{00000000-0005-0000-0000-00000CBE0000}"/>
    <cellStyle name="Currency [0] 377" xfId="32190" hidden="1" xr:uid="{00000000-0005-0000-0000-00000DBE0000}"/>
    <cellStyle name="Currency [0] 3770" xfId="8001" hidden="1" xr:uid="{00000000-0005-0000-0000-00000EBE0000}"/>
    <cellStyle name="Currency [0] 3770" xfId="37389" hidden="1" xr:uid="{00000000-0005-0000-0000-00000FBE0000}"/>
    <cellStyle name="Currency [0] 3771" xfId="8101" hidden="1" xr:uid="{00000000-0005-0000-0000-000010BE0000}"/>
    <cellStyle name="Currency [0] 3771" xfId="37489" hidden="1" xr:uid="{00000000-0005-0000-0000-000011BE0000}"/>
    <cellStyle name="Currency [0] 3772" xfId="8123" hidden="1" xr:uid="{00000000-0005-0000-0000-000012BE0000}"/>
    <cellStyle name="Currency [0] 3772" xfId="37511" hidden="1" xr:uid="{00000000-0005-0000-0000-000013BE0000}"/>
    <cellStyle name="Currency [0] 3773" xfId="8125" hidden="1" xr:uid="{00000000-0005-0000-0000-000014BE0000}"/>
    <cellStyle name="Currency [0] 3773" xfId="37513" hidden="1" xr:uid="{00000000-0005-0000-0000-000015BE0000}"/>
    <cellStyle name="Currency [0] 3774" xfId="8053" hidden="1" xr:uid="{00000000-0005-0000-0000-000016BE0000}"/>
    <cellStyle name="Currency [0] 3774" xfId="37441" hidden="1" xr:uid="{00000000-0005-0000-0000-000017BE0000}"/>
    <cellStyle name="Currency [0] 3775" xfId="8085" hidden="1" xr:uid="{00000000-0005-0000-0000-000018BE0000}"/>
    <cellStyle name="Currency [0] 3775" xfId="37473" hidden="1" xr:uid="{00000000-0005-0000-0000-000019BE0000}"/>
    <cellStyle name="Currency [0] 3776" xfId="7937" hidden="1" xr:uid="{00000000-0005-0000-0000-00001ABE0000}"/>
    <cellStyle name="Currency [0] 3776" xfId="37325" hidden="1" xr:uid="{00000000-0005-0000-0000-00001BBE0000}"/>
    <cellStyle name="Currency [0] 3777" xfId="8071" hidden="1" xr:uid="{00000000-0005-0000-0000-00001CBE0000}"/>
    <cellStyle name="Currency [0] 3777" xfId="37459" hidden="1" xr:uid="{00000000-0005-0000-0000-00001DBE0000}"/>
    <cellStyle name="Currency [0] 3778" xfId="8068" hidden="1" xr:uid="{00000000-0005-0000-0000-00001EBE0000}"/>
    <cellStyle name="Currency [0] 3778" xfId="37456" hidden="1" xr:uid="{00000000-0005-0000-0000-00001FBE0000}"/>
    <cellStyle name="Currency [0] 3779" xfId="8129" hidden="1" xr:uid="{00000000-0005-0000-0000-000020BE0000}"/>
    <cellStyle name="Currency [0] 3779" xfId="37517" hidden="1" xr:uid="{00000000-0005-0000-0000-000021BE0000}"/>
    <cellStyle name="Currency [0] 378" xfId="2766" hidden="1" xr:uid="{00000000-0005-0000-0000-000022BE0000}"/>
    <cellStyle name="Currency [0] 378" xfId="32155" hidden="1" xr:uid="{00000000-0005-0000-0000-000023BE0000}"/>
    <cellStyle name="Currency [0] 3780" xfId="7964" hidden="1" xr:uid="{00000000-0005-0000-0000-000024BE0000}"/>
    <cellStyle name="Currency [0] 3780" xfId="37352" hidden="1" xr:uid="{00000000-0005-0000-0000-000025BE0000}"/>
    <cellStyle name="Currency [0] 3781" xfId="8113" hidden="1" xr:uid="{00000000-0005-0000-0000-000026BE0000}"/>
    <cellStyle name="Currency [0] 3781" xfId="37501" hidden="1" xr:uid="{00000000-0005-0000-0000-000027BE0000}"/>
    <cellStyle name="Currency [0] 3782" xfId="8133" hidden="1" xr:uid="{00000000-0005-0000-0000-000028BE0000}"/>
    <cellStyle name="Currency [0] 3782" xfId="37521" hidden="1" xr:uid="{00000000-0005-0000-0000-000029BE0000}"/>
    <cellStyle name="Currency [0] 3783" xfId="8135" hidden="1" xr:uid="{00000000-0005-0000-0000-00002ABE0000}"/>
    <cellStyle name="Currency [0] 3783" xfId="37523" hidden="1" xr:uid="{00000000-0005-0000-0000-00002BBE0000}"/>
    <cellStyle name="Currency [0] 3784" xfId="8072" hidden="1" xr:uid="{00000000-0005-0000-0000-00002CBE0000}"/>
    <cellStyle name="Currency [0] 3784" xfId="37460" hidden="1" xr:uid="{00000000-0005-0000-0000-00002DBE0000}"/>
    <cellStyle name="Currency [0] 3785" xfId="8100" hidden="1" xr:uid="{00000000-0005-0000-0000-00002EBE0000}"/>
    <cellStyle name="Currency [0] 3785" xfId="37488" hidden="1" xr:uid="{00000000-0005-0000-0000-00002FBE0000}"/>
    <cellStyle name="Currency [0] 3786" xfId="8060" hidden="1" xr:uid="{00000000-0005-0000-0000-000030BE0000}"/>
    <cellStyle name="Currency [0] 3786" xfId="37448" hidden="1" xr:uid="{00000000-0005-0000-0000-000031BE0000}"/>
    <cellStyle name="Currency [0] 3787" xfId="8089" hidden="1" xr:uid="{00000000-0005-0000-0000-000032BE0000}"/>
    <cellStyle name="Currency [0] 3787" xfId="37477" hidden="1" xr:uid="{00000000-0005-0000-0000-000033BE0000}"/>
    <cellStyle name="Currency [0] 3788" xfId="8086" hidden="1" xr:uid="{00000000-0005-0000-0000-000034BE0000}"/>
    <cellStyle name="Currency [0] 3788" xfId="37474" hidden="1" xr:uid="{00000000-0005-0000-0000-000035BE0000}"/>
    <cellStyle name="Currency [0] 3789" xfId="8139" hidden="1" xr:uid="{00000000-0005-0000-0000-000036BE0000}"/>
    <cellStyle name="Currency [0] 3789" xfId="37527" hidden="1" xr:uid="{00000000-0005-0000-0000-000037BE0000}"/>
    <cellStyle name="Currency [0] 379" xfId="2526" hidden="1" xr:uid="{00000000-0005-0000-0000-000038BE0000}"/>
    <cellStyle name="Currency [0] 379" xfId="31915" hidden="1" xr:uid="{00000000-0005-0000-0000-000039BE0000}"/>
    <cellStyle name="Currency [0] 3790" xfId="7967" hidden="1" xr:uid="{00000000-0005-0000-0000-00003ABE0000}"/>
    <cellStyle name="Currency [0] 3790" xfId="37355" hidden="1" xr:uid="{00000000-0005-0000-0000-00003BBE0000}"/>
    <cellStyle name="Currency [0] 3791" xfId="8126" hidden="1" xr:uid="{00000000-0005-0000-0000-00003CBE0000}"/>
    <cellStyle name="Currency [0] 3791" xfId="37514" hidden="1" xr:uid="{00000000-0005-0000-0000-00003DBE0000}"/>
    <cellStyle name="Currency [0] 3792" xfId="8143" hidden="1" xr:uid="{00000000-0005-0000-0000-00003EBE0000}"/>
    <cellStyle name="Currency [0] 3792" xfId="37531" hidden="1" xr:uid="{00000000-0005-0000-0000-00003FBE0000}"/>
    <cellStyle name="Currency [0] 3793" xfId="8145" hidden="1" xr:uid="{00000000-0005-0000-0000-000040BE0000}"/>
    <cellStyle name="Currency [0] 3793" xfId="37533" hidden="1" xr:uid="{00000000-0005-0000-0000-000041BE0000}"/>
    <cellStyle name="Currency [0] 3794" xfId="8026" hidden="1" xr:uid="{00000000-0005-0000-0000-000042BE0000}"/>
    <cellStyle name="Currency [0] 3794" xfId="37414" hidden="1" xr:uid="{00000000-0005-0000-0000-000043BE0000}"/>
    <cellStyle name="Currency [0] 3795" xfId="8062" hidden="1" xr:uid="{00000000-0005-0000-0000-000044BE0000}"/>
    <cellStyle name="Currency [0] 3795" xfId="37450" hidden="1" xr:uid="{00000000-0005-0000-0000-000045BE0000}"/>
    <cellStyle name="Currency [0] 3796" xfId="8131" hidden="1" xr:uid="{00000000-0005-0000-0000-000046BE0000}"/>
    <cellStyle name="Currency [0] 3796" xfId="37519" hidden="1" xr:uid="{00000000-0005-0000-0000-000047BE0000}"/>
    <cellStyle name="Currency [0] 3797" xfId="8119" hidden="1" xr:uid="{00000000-0005-0000-0000-000048BE0000}"/>
    <cellStyle name="Currency [0] 3797" xfId="37507" hidden="1" xr:uid="{00000000-0005-0000-0000-000049BE0000}"/>
    <cellStyle name="Currency [0] 3798" xfId="8136" hidden="1" xr:uid="{00000000-0005-0000-0000-00004ABE0000}"/>
    <cellStyle name="Currency [0] 3798" xfId="37524" hidden="1" xr:uid="{00000000-0005-0000-0000-00004BBE0000}"/>
    <cellStyle name="Currency [0] 3799" xfId="8147" hidden="1" xr:uid="{00000000-0005-0000-0000-00004CBE0000}"/>
    <cellStyle name="Currency [0] 3799" xfId="37535" hidden="1" xr:uid="{00000000-0005-0000-0000-00004DBE0000}"/>
    <cellStyle name="Currency [0] 38" xfId="717" hidden="1" xr:uid="{00000000-0005-0000-0000-000055BE0000}"/>
    <cellStyle name="Currency [0] 38" xfId="869" hidden="1" xr:uid="{00000000-0005-0000-0000-000056BE0000}"/>
    <cellStyle name="Currency [0] 38" xfId="197" hidden="1" xr:uid="{00000000-0005-0000-0000-000050BE0000}"/>
    <cellStyle name="Currency [0] 38" xfId="369" hidden="1" xr:uid="{00000000-0005-0000-0000-000051BE0000}"/>
    <cellStyle name="Currency [0] 38" xfId="531" hidden="1" xr:uid="{00000000-0005-0000-0000-000052BE0000}"/>
    <cellStyle name="Currency [0] 38" xfId="61251" hidden="1" xr:uid="{00000000-0005-0000-0000-00006CBE0000}"/>
    <cellStyle name="Currency [0] 38" xfId="31838" hidden="1" xr:uid="{00000000-0005-0000-0000-00006BBE0000}"/>
    <cellStyle name="Currency [0] 38" xfId="347" hidden="1" xr:uid="{00000000-0005-0000-0000-00004FBE0000}"/>
    <cellStyle name="Currency [0] 38" xfId="183" hidden="1" xr:uid="{00000000-0005-0000-0000-00004EBE0000}"/>
    <cellStyle name="Currency [0] 38" xfId="61990" hidden="1" xr:uid="{00000000-0005-0000-0000-000075BE0000}"/>
    <cellStyle name="Currency [0] 38" xfId="62074" hidden="1" xr:uid="{00000000-0005-0000-0000-000076BE0000}"/>
    <cellStyle name="Currency [0] 38" xfId="1553" hidden="1" xr:uid="{00000000-0005-0000-0000-000060BE0000}"/>
    <cellStyle name="Currency [0] 38" xfId="1703" hidden="1" xr:uid="{00000000-0005-0000-0000-00005FBE0000}"/>
    <cellStyle name="Currency [0] 38" xfId="62320" hidden="1" xr:uid="{00000000-0005-0000-0000-000079BE0000}"/>
    <cellStyle name="Currency [0] 38" xfId="62400" hidden="1" xr:uid="{00000000-0005-0000-0000-00007ABE0000}"/>
    <cellStyle name="Currency [0] 38" xfId="1881" hidden="1" xr:uid="{00000000-0005-0000-0000-000064BE0000}"/>
    <cellStyle name="Currency [0] 38" xfId="2031" hidden="1" xr:uid="{00000000-0005-0000-0000-000063BE0000}"/>
    <cellStyle name="Currency [0] 38" xfId="1055" hidden="1" xr:uid="{00000000-0005-0000-0000-000059BE0000}"/>
    <cellStyle name="Currency [0] 38" xfId="1211" hidden="1" xr:uid="{00000000-0005-0000-0000-00005ABE0000}"/>
    <cellStyle name="Currency [0] 38" xfId="2212" hidden="1" xr:uid="{00000000-0005-0000-0000-000068BE0000}"/>
    <cellStyle name="Currency [0] 38" xfId="2361" hidden="1" xr:uid="{00000000-0005-0000-0000-000067BE0000}"/>
    <cellStyle name="Currency [0] 38" xfId="1397" hidden="1" xr:uid="{00000000-0005-0000-0000-00005DBE0000}"/>
    <cellStyle name="Currency [0] 38" xfId="1539" hidden="1" xr:uid="{00000000-0005-0000-0000-00005EBE0000}"/>
    <cellStyle name="Currency [0] 38" xfId="62723" hidden="1" xr:uid="{00000000-0005-0000-0000-00007EBE0000}"/>
    <cellStyle name="Currency [0] 38" xfId="62639" hidden="1" xr:uid="{00000000-0005-0000-0000-00007DBE0000}"/>
    <cellStyle name="Currency [0] 38" xfId="1725" hidden="1" xr:uid="{00000000-0005-0000-0000-000061BE0000}"/>
    <cellStyle name="Currency [0] 38" xfId="1867" hidden="1" xr:uid="{00000000-0005-0000-0000-000062BE0000}"/>
    <cellStyle name="Currency [0] 38" xfId="61582" hidden="1" xr:uid="{00000000-0005-0000-0000-000070BE0000}"/>
    <cellStyle name="Currency [0] 38" xfId="61499" hidden="1" xr:uid="{00000000-0005-0000-0000-00006FBE0000}"/>
    <cellStyle name="Currency [0] 38" xfId="695" hidden="1" xr:uid="{00000000-0005-0000-0000-000053BE0000}"/>
    <cellStyle name="Currency [0] 38" xfId="545" hidden="1" xr:uid="{00000000-0005-0000-0000-000054BE0000}"/>
    <cellStyle name="Currency [0] 38" xfId="61908" hidden="1" xr:uid="{00000000-0005-0000-0000-000074BE0000}"/>
    <cellStyle name="Currency [0] 38" xfId="61826" hidden="1" xr:uid="{00000000-0005-0000-0000-000073BE0000}"/>
    <cellStyle name="Currency [0] 38" xfId="2381" hidden="1" xr:uid="{00000000-0005-0000-0000-000069BE0000}"/>
    <cellStyle name="Currency [0] 38" xfId="2449" hidden="1" xr:uid="{00000000-0005-0000-0000-00006ABE0000}"/>
    <cellStyle name="Currency [0] 38" xfId="62238" hidden="1" xr:uid="{00000000-0005-0000-0000-000078BE0000}"/>
    <cellStyle name="Currency [0] 38" xfId="62156" hidden="1" xr:uid="{00000000-0005-0000-0000-000077BE0000}"/>
    <cellStyle name="Currency [0] 38" xfId="61333" hidden="1" xr:uid="{00000000-0005-0000-0000-00006DBE0000}"/>
    <cellStyle name="Currency [0] 38" xfId="61417" hidden="1" xr:uid="{00000000-0005-0000-0000-00006EBE0000}"/>
    <cellStyle name="Currency [0] 38" xfId="883" hidden="1" xr:uid="{00000000-0005-0000-0000-000058BE0000}"/>
    <cellStyle name="Currency [0] 38" xfId="1033" hidden="1" xr:uid="{00000000-0005-0000-0000-000057BE0000}"/>
    <cellStyle name="Currency [0] 38" xfId="61664" hidden="1" xr:uid="{00000000-0005-0000-0000-000071BE0000}"/>
    <cellStyle name="Currency [0] 38" xfId="61744" hidden="1" xr:uid="{00000000-0005-0000-0000-000072BE0000}"/>
    <cellStyle name="Currency [0] 38" xfId="1225" hidden="1" xr:uid="{00000000-0005-0000-0000-00005CBE0000}"/>
    <cellStyle name="Currency [0] 38" xfId="1375" hidden="1" xr:uid="{00000000-0005-0000-0000-00005BBE0000}"/>
    <cellStyle name="Currency [0] 38" xfId="63049" hidden="1" xr:uid="{00000000-0005-0000-0000-000082BE0000}"/>
    <cellStyle name="Currency [0] 38" xfId="63131" hidden="1" xr:uid="{00000000-0005-0000-0000-000083BE0000}"/>
    <cellStyle name="Currency [0] 38" xfId="2053" hidden="1" xr:uid="{00000000-0005-0000-0000-000065BE0000}"/>
    <cellStyle name="Currency [0] 38" xfId="2197" hidden="1" xr:uid="{00000000-0005-0000-0000-000066BE0000}"/>
    <cellStyle name="Currency [0] 38" xfId="62805" hidden="1" xr:uid="{00000000-0005-0000-0000-00007FBE0000}"/>
    <cellStyle name="Currency [0] 38" xfId="62887" hidden="1" xr:uid="{00000000-0005-0000-0000-000080BE0000}"/>
    <cellStyle name="Currency [0] 38" xfId="62969" hidden="1" xr:uid="{00000000-0005-0000-0000-000081BE0000}"/>
    <cellStyle name="Currency [0] 38" xfId="62557" hidden="1" xr:uid="{00000000-0005-0000-0000-00007CBE0000}"/>
    <cellStyle name="Currency [0] 38" xfId="62482" hidden="1" xr:uid="{00000000-0005-0000-0000-00007BBE0000}"/>
    <cellStyle name="Currency [0] 380" xfId="2786" hidden="1" xr:uid="{00000000-0005-0000-0000-000084BE0000}"/>
    <cellStyle name="Currency [0] 380" xfId="32175" hidden="1" xr:uid="{00000000-0005-0000-0000-000085BE0000}"/>
    <cellStyle name="Currency [0] 3800" xfId="7995" hidden="1" xr:uid="{00000000-0005-0000-0000-000086BE0000}"/>
    <cellStyle name="Currency [0] 3800" xfId="37383" hidden="1" xr:uid="{00000000-0005-0000-0000-000087BE0000}"/>
    <cellStyle name="Currency [0] 3801" xfId="8059" hidden="1" xr:uid="{00000000-0005-0000-0000-000088BE0000}"/>
    <cellStyle name="Currency [0] 3801" xfId="37447" hidden="1" xr:uid="{00000000-0005-0000-0000-000089BE0000}"/>
    <cellStyle name="Currency [0] 3802" xfId="8151" hidden="1" xr:uid="{00000000-0005-0000-0000-00008ABE0000}"/>
    <cellStyle name="Currency [0] 3802" xfId="37539" hidden="1" xr:uid="{00000000-0005-0000-0000-00008BBE0000}"/>
    <cellStyle name="Currency [0] 3803" xfId="8153" hidden="1" xr:uid="{00000000-0005-0000-0000-00008CBE0000}"/>
    <cellStyle name="Currency [0] 3803" xfId="37541" hidden="1" xr:uid="{00000000-0005-0000-0000-00008DBE0000}"/>
    <cellStyle name="Currency [0] 3804" xfId="8108" hidden="1" xr:uid="{00000000-0005-0000-0000-00008EBE0000}"/>
    <cellStyle name="Currency [0] 3804" xfId="37496" hidden="1" xr:uid="{00000000-0005-0000-0000-00008FBE0000}"/>
    <cellStyle name="Currency [0] 3805" xfId="8120" hidden="1" xr:uid="{00000000-0005-0000-0000-000090BE0000}"/>
    <cellStyle name="Currency [0] 3805" xfId="37508" hidden="1" xr:uid="{00000000-0005-0000-0000-000091BE0000}"/>
    <cellStyle name="Currency [0] 3806" xfId="8148" hidden="1" xr:uid="{00000000-0005-0000-0000-000092BE0000}"/>
    <cellStyle name="Currency [0] 3806" xfId="37536" hidden="1" xr:uid="{00000000-0005-0000-0000-000093BE0000}"/>
    <cellStyle name="Currency [0] 3807" xfId="8121" hidden="1" xr:uid="{00000000-0005-0000-0000-000094BE0000}"/>
    <cellStyle name="Currency [0] 3807" xfId="37509" hidden="1" xr:uid="{00000000-0005-0000-0000-000095BE0000}"/>
    <cellStyle name="Currency [0] 3808" xfId="8154" hidden="1" xr:uid="{00000000-0005-0000-0000-000096BE0000}"/>
    <cellStyle name="Currency [0] 3808" xfId="37542" hidden="1" xr:uid="{00000000-0005-0000-0000-000097BE0000}"/>
    <cellStyle name="Currency [0] 3809" xfId="8156" hidden="1" xr:uid="{00000000-0005-0000-0000-000098BE0000}"/>
    <cellStyle name="Currency [0] 3809" xfId="37544" hidden="1" xr:uid="{00000000-0005-0000-0000-000099BE0000}"/>
    <cellStyle name="Currency [0] 381" xfId="2532" hidden="1" xr:uid="{00000000-0005-0000-0000-00009ABE0000}"/>
    <cellStyle name="Currency [0] 381" xfId="31921" hidden="1" xr:uid="{00000000-0005-0000-0000-00009BBE0000}"/>
    <cellStyle name="Currency [0] 3810" xfId="8149" hidden="1" xr:uid="{00000000-0005-0000-0000-00009CBE0000}"/>
    <cellStyle name="Currency [0] 3810" xfId="37537" hidden="1" xr:uid="{00000000-0005-0000-0000-00009DBE0000}"/>
    <cellStyle name="Currency [0] 3811" xfId="8095" hidden="1" xr:uid="{00000000-0005-0000-0000-00009EBE0000}"/>
    <cellStyle name="Currency [0] 3811" xfId="37483" hidden="1" xr:uid="{00000000-0005-0000-0000-00009FBE0000}"/>
    <cellStyle name="Currency [0] 3812" xfId="8159" hidden="1" xr:uid="{00000000-0005-0000-0000-0000A0BE0000}"/>
    <cellStyle name="Currency [0] 3812" xfId="37547" hidden="1" xr:uid="{00000000-0005-0000-0000-0000A1BE0000}"/>
    <cellStyle name="Currency [0] 3813" xfId="8161" hidden="1" xr:uid="{00000000-0005-0000-0000-0000A2BE0000}"/>
    <cellStyle name="Currency [0] 3813" xfId="37549" hidden="1" xr:uid="{00000000-0005-0000-0000-0000A3BE0000}"/>
    <cellStyle name="Currency [0] 3814" xfId="7878" hidden="1" xr:uid="{00000000-0005-0000-0000-0000A4BE0000}"/>
    <cellStyle name="Currency [0] 3814" xfId="37266" hidden="1" xr:uid="{00000000-0005-0000-0000-0000A5BE0000}"/>
    <cellStyle name="Currency [0] 3815" xfId="7900" hidden="1" xr:uid="{00000000-0005-0000-0000-0000A6BE0000}"/>
    <cellStyle name="Currency [0] 3815" xfId="37288" hidden="1" xr:uid="{00000000-0005-0000-0000-0000A7BE0000}"/>
    <cellStyle name="Currency [0] 3816" xfId="8165" hidden="1" xr:uid="{00000000-0005-0000-0000-0000A8BE0000}"/>
    <cellStyle name="Currency [0] 3816" xfId="37553" hidden="1" xr:uid="{00000000-0005-0000-0000-0000A9BE0000}"/>
    <cellStyle name="Currency [0] 3817" xfId="8172" hidden="1" xr:uid="{00000000-0005-0000-0000-0000AABE0000}"/>
    <cellStyle name="Currency [0] 3817" xfId="37560" hidden="1" xr:uid="{00000000-0005-0000-0000-0000ABBE0000}"/>
    <cellStyle name="Currency [0] 3818" xfId="8174" hidden="1" xr:uid="{00000000-0005-0000-0000-0000ACBE0000}"/>
    <cellStyle name="Currency [0] 3818" xfId="37562" hidden="1" xr:uid="{00000000-0005-0000-0000-0000ADBE0000}"/>
    <cellStyle name="Currency [0] 3819" xfId="7865" hidden="1" xr:uid="{00000000-0005-0000-0000-0000AEBE0000}"/>
    <cellStyle name="Currency [0] 3819" xfId="37253" hidden="1" xr:uid="{00000000-0005-0000-0000-0000AFBE0000}"/>
    <cellStyle name="Currency [0] 382" xfId="2781" hidden="1" xr:uid="{00000000-0005-0000-0000-0000B0BE0000}"/>
    <cellStyle name="Currency [0] 382" xfId="32170" hidden="1" xr:uid="{00000000-0005-0000-0000-0000B1BE0000}"/>
    <cellStyle name="Currency [0] 3820" xfId="8168" hidden="1" xr:uid="{00000000-0005-0000-0000-0000B2BE0000}"/>
    <cellStyle name="Currency [0] 3820" xfId="37556" hidden="1" xr:uid="{00000000-0005-0000-0000-0000B3BE0000}"/>
    <cellStyle name="Currency [0] 3821" xfId="8177" hidden="1" xr:uid="{00000000-0005-0000-0000-0000B4BE0000}"/>
    <cellStyle name="Currency [0] 3821" xfId="37565" hidden="1" xr:uid="{00000000-0005-0000-0000-0000B5BE0000}"/>
    <cellStyle name="Currency [0] 3822" xfId="8179" hidden="1" xr:uid="{00000000-0005-0000-0000-0000B6BE0000}"/>
    <cellStyle name="Currency [0] 3822" xfId="37567" hidden="1" xr:uid="{00000000-0005-0000-0000-0000B7BE0000}"/>
    <cellStyle name="Currency [0] 3823" xfId="8167" hidden="1" xr:uid="{00000000-0005-0000-0000-0000B8BE0000}"/>
    <cellStyle name="Currency [0] 3823" xfId="37555" hidden="1" xr:uid="{00000000-0005-0000-0000-0000B9BE0000}"/>
    <cellStyle name="Currency [0] 3824" xfId="7877" hidden="1" xr:uid="{00000000-0005-0000-0000-0000BABE0000}"/>
    <cellStyle name="Currency [0] 3824" xfId="37265" hidden="1" xr:uid="{00000000-0005-0000-0000-0000BBBE0000}"/>
    <cellStyle name="Currency [0] 3825" xfId="8190" hidden="1" xr:uid="{00000000-0005-0000-0000-0000BCBE0000}"/>
    <cellStyle name="Currency [0] 3825" xfId="37578" hidden="1" xr:uid="{00000000-0005-0000-0000-0000BDBE0000}"/>
    <cellStyle name="Currency [0] 3826" xfId="8199" hidden="1" xr:uid="{00000000-0005-0000-0000-0000BEBE0000}"/>
    <cellStyle name="Currency [0] 3826" xfId="37587" hidden="1" xr:uid="{00000000-0005-0000-0000-0000BFBE0000}"/>
    <cellStyle name="Currency [0] 3827" xfId="8210" hidden="1" xr:uid="{00000000-0005-0000-0000-0000C0BE0000}"/>
    <cellStyle name="Currency [0] 3827" xfId="37598" hidden="1" xr:uid="{00000000-0005-0000-0000-0000C1BE0000}"/>
    <cellStyle name="Currency [0] 3828" xfId="8216" hidden="1" xr:uid="{00000000-0005-0000-0000-0000C2BE0000}"/>
    <cellStyle name="Currency [0] 3828" xfId="37604" hidden="1" xr:uid="{00000000-0005-0000-0000-0000C3BE0000}"/>
    <cellStyle name="Currency [0] 3829" xfId="8188" hidden="1" xr:uid="{00000000-0005-0000-0000-0000C4BE0000}"/>
    <cellStyle name="Currency [0] 3829" xfId="37576" hidden="1" xr:uid="{00000000-0005-0000-0000-0000C5BE0000}"/>
    <cellStyle name="Currency [0] 383" xfId="2802" hidden="1" xr:uid="{00000000-0005-0000-0000-0000C6BE0000}"/>
    <cellStyle name="Currency [0] 383" xfId="32191" hidden="1" xr:uid="{00000000-0005-0000-0000-0000C7BE0000}"/>
    <cellStyle name="Currency [0] 3830" xfId="8206" hidden="1" xr:uid="{00000000-0005-0000-0000-0000C8BE0000}"/>
    <cellStyle name="Currency [0] 3830" xfId="37594" hidden="1" xr:uid="{00000000-0005-0000-0000-0000C9BE0000}"/>
    <cellStyle name="Currency [0] 3831" xfId="8228" hidden="1" xr:uid="{00000000-0005-0000-0000-0000CABE0000}"/>
    <cellStyle name="Currency [0] 3831" xfId="37616" hidden="1" xr:uid="{00000000-0005-0000-0000-0000CBBE0000}"/>
    <cellStyle name="Currency [0] 3832" xfId="8230" hidden="1" xr:uid="{00000000-0005-0000-0000-0000CCBE0000}"/>
    <cellStyle name="Currency [0] 3832" xfId="37618" hidden="1" xr:uid="{00000000-0005-0000-0000-0000CDBE0000}"/>
    <cellStyle name="Currency [0] 3833" xfId="8162" hidden="1" xr:uid="{00000000-0005-0000-0000-0000CEBE0000}"/>
    <cellStyle name="Currency [0] 3833" xfId="37550" hidden="1" xr:uid="{00000000-0005-0000-0000-0000CFBE0000}"/>
    <cellStyle name="Currency [0] 3834" xfId="7873" hidden="1" xr:uid="{00000000-0005-0000-0000-0000D0BE0000}"/>
    <cellStyle name="Currency [0] 3834" xfId="37261" hidden="1" xr:uid="{00000000-0005-0000-0000-0000D1BE0000}"/>
    <cellStyle name="Currency [0] 3835" xfId="8202" hidden="1" xr:uid="{00000000-0005-0000-0000-0000D2BE0000}"/>
    <cellStyle name="Currency [0] 3835" xfId="37590" hidden="1" xr:uid="{00000000-0005-0000-0000-0000D3BE0000}"/>
    <cellStyle name="Currency [0] 3836" xfId="7869" hidden="1" xr:uid="{00000000-0005-0000-0000-0000D4BE0000}"/>
    <cellStyle name="Currency [0] 3836" xfId="37257" hidden="1" xr:uid="{00000000-0005-0000-0000-0000D5BE0000}"/>
    <cellStyle name="Currency [0] 3837" xfId="8191" hidden="1" xr:uid="{00000000-0005-0000-0000-0000D6BE0000}"/>
    <cellStyle name="Currency [0] 3837" xfId="37579" hidden="1" xr:uid="{00000000-0005-0000-0000-0000D7BE0000}"/>
    <cellStyle name="Currency [0] 3838" xfId="8235" hidden="1" xr:uid="{00000000-0005-0000-0000-0000D8BE0000}"/>
    <cellStyle name="Currency [0] 3838" xfId="37623" hidden="1" xr:uid="{00000000-0005-0000-0000-0000D9BE0000}"/>
    <cellStyle name="Currency [0] 3839" xfId="8203" hidden="1" xr:uid="{00000000-0005-0000-0000-0000DABE0000}"/>
    <cellStyle name="Currency [0] 3839" xfId="37591" hidden="1" xr:uid="{00000000-0005-0000-0000-0000DBBE0000}"/>
    <cellStyle name="Currency [0] 384" xfId="2787" hidden="1" xr:uid="{00000000-0005-0000-0000-0000DCBE0000}"/>
    <cellStyle name="Currency [0] 384" xfId="32176" hidden="1" xr:uid="{00000000-0005-0000-0000-0000DDBE0000}"/>
    <cellStyle name="Currency [0] 3840" xfId="8211" hidden="1" xr:uid="{00000000-0005-0000-0000-0000DEBE0000}"/>
    <cellStyle name="Currency [0] 3840" xfId="37599" hidden="1" xr:uid="{00000000-0005-0000-0000-0000DFBE0000}"/>
    <cellStyle name="Currency [0] 3841" xfId="8247" hidden="1" xr:uid="{00000000-0005-0000-0000-0000E0BE0000}"/>
    <cellStyle name="Currency [0] 3841" xfId="37635" hidden="1" xr:uid="{00000000-0005-0000-0000-0000E1BE0000}"/>
    <cellStyle name="Currency [0] 3842" xfId="8249" hidden="1" xr:uid="{00000000-0005-0000-0000-0000E2BE0000}"/>
    <cellStyle name="Currency [0] 3842" xfId="37637" hidden="1" xr:uid="{00000000-0005-0000-0000-0000E3BE0000}"/>
    <cellStyle name="Currency [0] 3843" xfId="8205" hidden="1" xr:uid="{00000000-0005-0000-0000-0000E4BE0000}"/>
    <cellStyle name="Currency [0] 3843" xfId="37593" hidden="1" xr:uid="{00000000-0005-0000-0000-0000E5BE0000}"/>
    <cellStyle name="Currency [0] 3844" xfId="8218" hidden="1" xr:uid="{00000000-0005-0000-0000-0000E6BE0000}"/>
    <cellStyle name="Currency [0] 3844" xfId="37606" hidden="1" xr:uid="{00000000-0005-0000-0000-0000E7BE0000}"/>
    <cellStyle name="Currency [0] 3845" xfId="8223" hidden="1" xr:uid="{00000000-0005-0000-0000-0000E8BE0000}"/>
    <cellStyle name="Currency [0] 3845" xfId="37611" hidden="1" xr:uid="{00000000-0005-0000-0000-0000E9BE0000}"/>
    <cellStyle name="Currency [0] 3846" xfId="8217" hidden="1" xr:uid="{00000000-0005-0000-0000-0000EABE0000}"/>
    <cellStyle name="Currency [0] 3846" xfId="37605" hidden="1" xr:uid="{00000000-0005-0000-0000-0000EBBE0000}"/>
    <cellStyle name="Currency [0] 3847" xfId="8265" hidden="1" xr:uid="{00000000-0005-0000-0000-0000ECBE0000}"/>
    <cellStyle name="Currency [0] 3847" xfId="37653" hidden="1" xr:uid="{00000000-0005-0000-0000-0000EDBE0000}"/>
    <cellStyle name="Currency [0] 3848" xfId="8273" hidden="1" xr:uid="{00000000-0005-0000-0000-0000EEBE0000}"/>
    <cellStyle name="Currency [0] 3848" xfId="37661" hidden="1" xr:uid="{00000000-0005-0000-0000-0000EFBE0000}"/>
    <cellStyle name="Currency [0] 3849" xfId="8201" hidden="1" xr:uid="{00000000-0005-0000-0000-0000F0BE0000}"/>
    <cellStyle name="Currency [0] 3849" xfId="37589" hidden="1" xr:uid="{00000000-0005-0000-0000-0000F1BE0000}"/>
    <cellStyle name="Currency [0] 385" xfId="2791" hidden="1" xr:uid="{00000000-0005-0000-0000-0000F2BE0000}"/>
    <cellStyle name="Currency [0] 385" xfId="32180" hidden="1" xr:uid="{00000000-0005-0000-0000-0000F3BE0000}"/>
    <cellStyle name="Currency [0] 3850" xfId="8259" hidden="1" xr:uid="{00000000-0005-0000-0000-0000F4BE0000}"/>
    <cellStyle name="Currency [0] 3850" xfId="37647" hidden="1" xr:uid="{00000000-0005-0000-0000-0000F5BE0000}"/>
    <cellStyle name="Currency [0] 3851" xfId="8282" hidden="1" xr:uid="{00000000-0005-0000-0000-0000F6BE0000}"/>
    <cellStyle name="Currency [0] 3851" xfId="37670" hidden="1" xr:uid="{00000000-0005-0000-0000-0000F7BE0000}"/>
    <cellStyle name="Currency [0] 3852" xfId="8284" hidden="1" xr:uid="{00000000-0005-0000-0000-0000F8BE0000}"/>
    <cellStyle name="Currency [0] 3852" xfId="37672" hidden="1" xr:uid="{00000000-0005-0000-0000-0000F9BE0000}"/>
    <cellStyle name="Currency [0] 3853" xfId="8184" hidden="1" xr:uid="{00000000-0005-0000-0000-0000FABE0000}"/>
    <cellStyle name="Currency [0] 3853" xfId="37572" hidden="1" xr:uid="{00000000-0005-0000-0000-0000FBBE0000}"/>
    <cellStyle name="Currency [0] 3854" xfId="8194" hidden="1" xr:uid="{00000000-0005-0000-0000-0000FCBE0000}"/>
    <cellStyle name="Currency [0] 3854" xfId="37582" hidden="1" xr:uid="{00000000-0005-0000-0000-0000FDBE0000}"/>
    <cellStyle name="Currency [0] 3855" xfId="8256" hidden="1" xr:uid="{00000000-0005-0000-0000-0000FEBE0000}"/>
    <cellStyle name="Currency [0] 3855" xfId="37644" hidden="1" xr:uid="{00000000-0005-0000-0000-0000FFBE0000}"/>
    <cellStyle name="Currency [0] 3856" xfId="8221" hidden="1" xr:uid="{00000000-0005-0000-0000-000000BF0000}"/>
    <cellStyle name="Currency [0] 3856" xfId="37609" hidden="1" xr:uid="{00000000-0005-0000-0000-000001BF0000}"/>
    <cellStyle name="Currency [0] 3857" xfId="8170" hidden="1" xr:uid="{00000000-0005-0000-0000-000002BF0000}"/>
    <cellStyle name="Currency [0] 3857" xfId="37558" hidden="1" xr:uid="{00000000-0005-0000-0000-000003BF0000}"/>
    <cellStyle name="Currency [0] 3858" xfId="8292" hidden="1" xr:uid="{00000000-0005-0000-0000-000004BF0000}"/>
    <cellStyle name="Currency [0] 3858" xfId="37680" hidden="1" xr:uid="{00000000-0005-0000-0000-000005BF0000}"/>
    <cellStyle name="Currency [0] 3859" xfId="8257" hidden="1" xr:uid="{00000000-0005-0000-0000-000006BF0000}"/>
    <cellStyle name="Currency [0] 3859" xfId="37645" hidden="1" xr:uid="{00000000-0005-0000-0000-000007BF0000}"/>
    <cellStyle name="Currency [0] 386" xfId="2807" hidden="1" xr:uid="{00000000-0005-0000-0000-000008BF0000}"/>
    <cellStyle name="Currency [0] 386" xfId="32196" hidden="1" xr:uid="{00000000-0005-0000-0000-000009BF0000}"/>
    <cellStyle name="Currency [0] 3860" xfId="8268" hidden="1" xr:uid="{00000000-0005-0000-0000-00000ABF0000}"/>
    <cellStyle name="Currency [0] 3860" xfId="37656" hidden="1" xr:uid="{00000000-0005-0000-0000-00000BBF0000}"/>
    <cellStyle name="Currency [0] 3861" xfId="8300" hidden="1" xr:uid="{00000000-0005-0000-0000-00000CBF0000}"/>
    <cellStyle name="Currency [0] 3861" xfId="37688" hidden="1" xr:uid="{00000000-0005-0000-0000-00000DBF0000}"/>
    <cellStyle name="Currency [0] 3862" xfId="8302" hidden="1" xr:uid="{00000000-0005-0000-0000-00000EBF0000}"/>
    <cellStyle name="Currency [0] 3862" xfId="37690" hidden="1" xr:uid="{00000000-0005-0000-0000-00000FBF0000}"/>
    <cellStyle name="Currency [0] 3863" xfId="8254" hidden="1" xr:uid="{00000000-0005-0000-0000-000010BF0000}"/>
    <cellStyle name="Currency [0] 3863" xfId="37642" hidden="1" xr:uid="{00000000-0005-0000-0000-000011BF0000}"/>
    <cellStyle name="Currency [0] 3864" xfId="8253" hidden="1" xr:uid="{00000000-0005-0000-0000-000012BF0000}"/>
    <cellStyle name="Currency [0] 3864" xfId="37641" hidden="1" xr:uid="{00000000-0005-0000-0000-000013BF0000}"/>
    <cellStyle name="Currency [0] 3865" xfId="8243" hidden="1" xr:uid="{00000000-0005-0000-0000-000014BF0000}"/>
    <cellStyle name="Currency [0] 3865" xfId="37631" hidden="1" xr:uid="{00000000-0005-0000-0000-000015BF0000}"/>
    <cellStyle name="Currency [0] 3866" xfId="8239" hidden="1" xr:uid="{00000000-0005-0000-0000-000016BF0000}"/>
    <cellStyle name="Currency [0] 3866" xfId="37627" hidden="1" xr:uid="{00000000-0005-0000-0000-000017BF0000}"/>
    <cellStyle name="Currency [0] 3867" xfId="8241" hidden="1" xr:uid="{00000000-0005-0000-0000-000018BF0000}"/>
    <cellStyle name="Currency [0] 3867" xfId="37629" hidden="1" xr:uid="{00000000-0005-0000-0000-000019BF0000}"/>
    <cellStyle name="Currency [0] 3868" xfId="8309" hidden="1" xr:uid="{00000000-0005-0000-0000-00001ABF0000}"/>
    <cellStyle name="Currency [0] 3868" xfId="37697" hidden="1" xr:uid="{00000000-0005-0000-0000-00001BBF0000}"/>
    <cellStyle name="Currency [0] 3869" xfId="7871" hidden="1" xr:uid="{00000000-0005-0000-0000-00001CBF0000}"/>
    <cellStyle name="Currency [0] 3869" xfId="37259" hidden="1" xr:uid="{00000000-0005-0000-0000-00001DBF0000}"/>
    <cellStyle name="Currency [0] 387" xfId="2808" hidden="1" xr:uid="{00000000-0005-0000-0000-00001EBF0000}"/>
    <cellStyle name="Currency [0] 387" xfId="32197" hidden="1" xr:uid="{00000000-0005-0000-0000-00001FBF0000}"/>
    <cellStyle name="Currency [0] 3870" xfId="8287" hidden="1" xr:uid="{00000000-0005-0000-0000-000020BF0000}"/>
    <cellStyle name="Currency [0] 3870" xfId="37675" hidden="1" xr:uid="{00000000-0005-0000-0000-000021BF0000}"/>
    <cellStyle name="Currency [0] 3871" xfId="8315" hidden="1" xr:uid="{00000000-0005-0000-0000-000022BF0000}"/>
    <cellStyle name="Currency [0] 3871" xfId="37703" hidden="1" xr:uid="{00000000-0005-0000-0000-000023BF0000}"/>
    <cellStyle name="Currency [0] 3872" xfId="8317" hidden="1" xr:uid="{00000000-0005-0000-0000-000024BF0000}"/>
    <cellStyle name="Currency [0] 3872" xfId="37705" hidden="1" xr:uid="{00000000-0005-0000-0000-000025BF0000}"/>
    <cellStyle name="Currency [0] 3873" xfId="8192" hidden="1" xr:uid="{00000000-0005-0000-0000-000026BF0000}"/>
    <cellStyle name="Currency [0] 3873" xfId="37580" hidden="1" xr:uid="{00000000-0005-0000-0000-000027BF0000}"/>
    <cellStyle name="Currency [0] 3874" xfId="8266" hidden="1" xr:uid="{00000000-0005-0000-0000-000028BF0000}"/>
    <cellStyle name="Currency [0] 3874" xfId="37654" hidden="1" xr:uid="{00000000-0005-0000-0000-000029BF0000}"/>
    <cellStyle name="Currency [0] 3875" xfId="8222" hidden="1" xr:uid="{00000000-0005-0000-0000-00002ABF0000}"/>
    <cellStyle name="Currency [0] 3875" xfId="37610" hidden="1" xr:uid="{00000000-0005-0000-0000-00002BBF0000}"/>
    <cellStyle name="Currency [0] 3876" xfId="8258" hidden="1" xr:uid="{00000000-0005-0000-0000-00002CBF0000}"/>
    <cellStyle name="Currency [0] 3876" xfId="37646" hidden="1" xr:uid="{00000000-0005-0000-0000-00002DBF0000}"/>
    <cellStyle name="Currency [0] 3877" xfId="8262" hidden="1" xr:uid="{00000000-0005-0000-0000-00002EBF0000}"/>
    <cellStyle name="Currency [0] 3877" xfId="37650" hidden="1" xr:uid="{00000000-0005-0000-0000-00002FBF0000}"/>
    <cellStyle name="Currency [0] 3878" xfId="8323" hidden="1" xr:uid="{00000000-0005-0000-0000-000030BF0000}"/>
    <cellStyle name="Currency [0] 3878" xfId="37711" hidden="1" xr:uid="{00000000-0005-0000-0000-000031BF0000}"/>
    <cellStyle name="Currency [0] 3879" xfId="7906" hidden="1" xr:uid="{00000000-0005-0000-0000-000032BF0000}"/>
    <cellStyle name="Currency [0] 3879" xfId="37294" hidden="1" xr:uid="{00000000-0005-0000-0000-000033BF0000}"/>
    <cellStyle name="Currency [0] 388" xfId="2788" hidden="1" xr:uid="{00000000-0005-0000-0000-000034BF0000}"/>
    <cellStyle name="Currency [0] 388" xfId="32177" hidden="1" xr:uid="{00000000-0005-0000-0000-000035BF0000}"/>
    <cellStyle name="Currency [0] 3880" xfId="8305" hidden="1" xr:uid="{00000000-0005-0000-0000-000036BF0000}"/>
    <cellStyle name="Currency [0] 3880" xfId="37693" hidden="1" xr:uid="{00000000-0005-0000-0000-000037BF0000}"/>
    <cellStyle name="Currency [0] 3881" xfId="8328" hidden="1" xr:uid="{00000000-0005-0000-0000-000038BF0000}"/>
    <cellStyle name="Currency [0] 3881" xfId="37716" hidden="1" xr:uid="{00000000-0005-0000-0000-000039BF0000}"/>
    <cellStyle name="Currency [0] 3882" xfId="8330" hidden="1" xr:uid="{00000000-0005-0000-0000-00003ABF0000}"/>
    <cellStyle name="Currency [0] 3882" xfId="37718" hidden="1" xr:uid="{00000000-0005-0000-0000-00003BBF0000}"/>
    <cellStyle name="Currency [0] 3883" xfId="8186" hidden="1" xr:uid="{00000000-0005-0000-0000-00003CBF0000}"/>
    <cellStyle name="Currency [0] 3883" xfId="37574" hidden="1" xr:uid="{00000000-0005-0000-0000-00003DBF0000}"/>
    <cellStyle name="Currency [0] 3884" xfId="8285" hidden="1" xr:uid="{00000000-0005-0000-0000-00003EBF0000}"/>
    <cellStyle name="Currency [0] 3884" xfId="37673" hidden="1" xr:uid="{00000000-0005-0000-0000-00003FBF0000}"/>
    <cellStyle name="Currency [0] 3885" xfId="8252" hidden="1" xr:uid="{00000000-0005-0000-0000-000040BF0000}"/>
    <cellStyle name="Currency [0] 3885" xfId="37640" hidden="1" xr:uid="{00000000-0005-0000-0000-000041BF0000}"/>
    <cellStyle name="Currency [0] 3886" xfId="8270" hidden="1" xr:uid="{00000000-0005-0000-0000-000042BF0000}"/>
    <cellStyle name="Currency [0] 3886" xfId="37658" hidden="1" xr:uid="{00000000-0005-0000-0000-000043BF0000}"/>
    <cellStyle name="Currency [0] 3887" xfId="8267" hidden="1" xr:uid="{00000000-0005-0000-0000-000044BF0000}"/>
    <cellStyle name="Currency [0] 3887" xfId="37655" hidden="1" xr:uid="{00000000-0005-0000-0000-000045BF0000}"/>
    <cellStyle name="Currency [0] 3888" xfId="8334" hidden="1" xr:uid="{00000000-0005-0000-0000-000046BF0000}"/>
    <cellStyle name="Currency [0] 3888" xfId="37722" hidden="1" xr:uid="{00000000-0005-0000-0000-000047BF0000}"/>
    <cellStyle name="Currency [0] 3889" xfId="8219" hidden="1" xr:uid="{00000000-0005-0000-0000-000048BF0000}"/>
    <cellStyle name="Currency [0] 3889" xfId="37607" hidden="1" xr:uid="{00000000-0005-0000-0000-000049BF0000}"/>
    <cellStyle name="Currency [0] 389" xfId="2795" hidden="1" xr:uid="{00000000-0005-0000-0000-00004ABF0000}"/>
    <cellStyle name="Currency [0] 389" xfId="32184" hidden="1" xr:uid="{00000000-0005-0000-0000-00004BBF0000}"/>
    <cellStyle name="Currency [0] 3890" xfId="8319" hidden="1" xr:uid="{00000000-0005-0000-0000-00004CBF0000}"/>
    <cellStyle name="Currency [0] 3890" xfId="37707" hidden="1" xr:uid="{00000000-0005-0000-0000-00004DBF0000}"/>
    <cellStyle name="Currency [0] 3891" xfId="8341" hidden="1" xr:uid="{00000000-0005-0000-0000-00004EBF0000}"/>
    <cellStyle name="Currency [0] 3891" xfId="37729" hidden="1" xr:uid="{00000000-0005-0000-0000-00004FBF0000}"/>
    <cellStyle name="Currency [0] 3892" xfId="8343" hidden="1" xr:uid="{00000000-0005-0000-0000-000050BF0000}"/>
    <cellStyle name="Currency [0] 3892" xfId="37731" hidden="1" xr:uid="{00000000-0005-0000-0000-000051BF0000}"/>
    <cellStyle name="Currency [0] 3893" xfId="8271" hidden="1" xr:uid="{00000000-0005-0000-0000-000052BF0000}"/>
    <cellStyle name="Currency [0] 3893" xfId="37659" hidden="1" xr:uid="{00000000-0005-0000-0000-000053BF0000}"/>
    <cellStyle name="Currency [0] 3894" xfId="8303" hidden="1" xr:uid="{00000000-0005-0000-0000-000054BF0000}"/>
    <cellStyle name="Currency [0] 3894" xfId="37691" hidden="1" xr:uid="{00000000-0005-0000-0000-000055BF0000}"/>
    <cellStyle name="Currency [0] 3895" xfId="7951" hidden="1" xr:uid="{00000000-0005-0000-0000-000056BF0000}"/>
    <cellStyle name="Currency [0] 3895" xfId="37339" hidden="1" xr:uid="{00000000-0005-0000-0000-000057BF0000}"/>
    <cellStyle name="Currency [0] 3896" xfId="8289" hidden="1" xr:uid="{00000000-0005-0000-0000-000058BF0000}"/>
    <cellStyle name="Currency [0] 3896" xfId="37677" hidden="1" xr:uid="{00000000-0005-0000-0000-000059BF0000}"/>
    <cellStyle name="Currency [0] 3897" xfId="8286" hidden="1" xr:uid="{00000000-0005-0000-0000-00005ABF0000}"/>
    <cellStyle name="Currency [0] 3897" xfId="37674" hidden="1" xr:uid="{00000000-0005-0000-0000-00005BBF0000}"/>
    <cellStyle name="Currency [0] 3898" xfId="8347" hidden="1" xr:uid="{00000000-0005-0000-0000-00005CBF0000}"/>
    <cellStyle name="Currency [0] 3898" xfId="37735" hidden="1" xr:uid="{00000000-0005-0000-0000-00005DBF0000}"/>
    <cellStyle name="Currency [0] 3899" xfId="8182" hidden="1" xr:uid="{00000000-0005-0000-0000-00005EBF0000}"/>
    <cellStyle name="Currency [0] 3899" xfId="37570" hidden="1" xr:uid="{00000000-0005-0000-0000-00005FBF0000}"/>
    <cellStyle name="Currency [0] 39" xfId="719" hidden="1" xr:uid="{00000000-0005-0000-0000-000067BF0000}"/>
    <cellStyle name="Currency [0] 39" xfId="871" hidden="1" xr:uid="{00000000-0005-0000-0000-000068BF0000}"/>
    <cellStyle name="Currency [0] 39" xfId="194" hidden="1" xr:uid="{00000000-0005-0000-0000-000062BF0000}"/>
    <cellStyle name="Currency [0] 39" xfId="371" hidden="1" xr:uid="{00000000-0005-0000-0000-000063BF0000}"/>
    <cellStyle name="Currency [0] 39" xfId="533" hidden="1" xr:uid="{00000000-0005-0000-0000-000064BF0000}"/>
    <cellStyle name="Currency [0] 39" xfId="61253" hidden="1" xr:uid="{00000000-0005-0000-0000-00007EBF0000}"/>
    <cellStyle name="Currency [0] 39" xfId="31850" hidden="1" xr:uid="{00000000-0005-0000-0000-00007DBF0000}"/>
    <cellStyle name="Currency [0] 39" xfId="349" hidden="1" xr:uid="{00000000-0005-0000-0000-000061BF0000}"/>
    <cellStyle name="Currency [0] 39" xfId="185" hidden="1" xr:uid="{00000000-0005-0000-0000-000060BF0000}"/>
    <cellStyle name="Currency [0] 39" xfId="61992" hidden="1" xr:uid="{00000000-0005-0000-0000-000087BF0000}"/>
    <cellStyle name="Currency [0] 39" xfId="62076" hidden="1" xr:uid="{00000000-0005-0000-0000-000088BF0000}"/>
    <cellStyle name="Currency [0] 39" xfId="1550" hidden="1" xr:uid="{00000000-0005-0000-0000-000072BF0000}"/>
    <cellStyle name="Currency [0] 39" xfId="1705" hidden="1" xr:uid="{00000000-0005-0000-0000-000071BF0000}"/>
    <cellStyle name="Currency [0] 39" xfId="62322" hidden="1" xr:uid="{00000000-0005-0000-0000-00008BBF0000}"/>
    <cellStyle name="Currency [0] 39" xfId="62402" hidden="1" xr:uid="{00000000-0005-0000-0000-00008CBF0000}"/>
    <cellStyle name="Currency [0] 39" xfId="1878" hidden="1" xr:uid="{00000000-0005-0000-0000-000076BF0000}"/>
    <cellStyle name="Currency [0] 39" xfId="2033" hidden="1" xr:uid="{00000000-0005-0000-0000-000075BF0000}"/>
    <cellStyle name="Currency [0] 39" xfId="1057" hidden="1" xr:uid="{00000000-0005-0000-0000-00006BBF0000}"/>
    <cellStyle name="Currency [0] 39" xfId="1213" hidden="1" xr:uid="{00000000-0005-0000-0000-00006CBF0000}"/>
    <cellStyle name="Currency [0] 39" xfId="2210" hidden="1" xr:uid="{00000000-0005-0000-0000-00007ABF0000}"/>
    <cellStyle name="Currency [0] 39" xfId="2363" hidden="1" xr:uid="{00000000-0005-0000-0000-000079BF0000}"/>
    <cellStyle name="Currency [0] 39" xfId="1399" hidden="1" xr:uid="{00000000-0005-0000-0000-00006FBF0000}"/>
    <cellStyle name="Currency [0] 39" xfId="1541" hidden="1" xr:uid="{00000000-0005-0000-0000-000070BF0000}"/>
    <cellStyle name="Currency [0] 39" xfId="62725" hidden="1" xr:uid="{00000000-0005-0000-0000-000090BF0000}"/>
    <cellStyle name="Currency [0] 39" xfId="62641" hidden="1" xr:uid="{00000000-0005-0000-0000-00008FBF0000}"/>
    <cellStyle name="Currency [0] 39" xfId="1727" hidden="1" xr:uid="{00000000-0005-0000-0000-000073BF0000}"/>
    <cellStyle name="Currency [0] 39" xfId="1869" hidden="1" xr:uid="{00000000-0005-0000-0000-000074BF0000}"/>
    <cellStyle name="Currency [0] 39" xfId="61584" hidden="1" xr:uid="{00000000-0005-0000-0000-000082BF0000}"/>
    <cellStyle name="Currency [0] 39" xfId="61501" hidden="1" xr:uid="{00000000-0005-0000-0000-000081BF0000}"/>
    <cellStyle name="Currency [0] 39" xfId="697" hidden="1" xr:uid="{00000000-0005-0000-0000-000065BF0000}"/>
    <cellStyle name="Currency [0] 39" xfId="542" hidden="1" xr:uid="{00000000-0005-0000-0000-000066BF0000}"/>
    <cellStyle name="Currency [0] 39" xfId="61910" hidden="1" xr:uid="{00000000-0005-0000-0000-000086BF0000}"/>
    <cellStyle name="Currency [0] 39" xfId="61828" hidden="1" xr:uid="{00000000-0005-0000-0000-000085BF0000}"/>
    <cellStyle name="Currency [0] 39" xfId="2383" hidden="1" xr:uid="{00000000-0005-0000-0000-00007BBF0000}"/>
    <cellStyle name="Currency [0] 39" xfId="2461" hidden="1" xr:uid="{00000000-0005-0000-0000-00007CBF0000}"/>
    <cellStyle name="Currency [0] 39" xfId="62240" hidden="1" xr:uid="{00000000-0005-0000-0000-00008ABF0000}"/>
    <cellStyle name="Currency [0] 39" xfId="62158" hidden="1" xr:uid="{00000000-0005-0000-0000-000089BF0000}"/>
    <cellStyle name="Currency [0] 39" xfId="61335" hidden="1" xr:uid="{00000000-0005-0000-0000-00007FBF0000}"/>
    <cellStyle name="Currency [0] 39" xfId="61419" hidden="1" xr:uid="{00000000-0005-0000-0000-000080BF0000}"/>
    <cellStyle name="Currency [0] 39" xfId="880" hidden="1" xr:uid="{00000000-0005-0000-0000-00006ABF0000}"/>
    <cellStyle name="Currency [0] 39" xfId="1035" hidden="1" xr:uid="{00000000-0005-0000-0000-000069BF0000}"/>
    <cellStyle name="Currency [0] 39" xfId="61666" hidden="1" xr:uid="{00000000-0005-0000-0000-000083BF0000}"/>
    <cellStyle name="Currency [0] 39" xfId="61746" hidden="1" xr:uid="{00000000-0005-0000-0000-000084BF0000}"/>
    <cellStyle name="Currency [0] 39" xfId="1222" hidden="1" xr:uid="{00000000-0005-0000-0000-00006EBF0000}"/>
    <cellStyle name="Currency [0] 39" xfId="1377" hidden="1" xr:uid="{00000000-0005-0000-0000-00006DBF0000}"/>
    <cellStyle name="Currency [0] 39" xfId="63051" hidden="1" xr:uid="{00000000-0005-0000-0000-000094BF0000}"/>
    <cellStyle name="Currency [0] 39" xfId="63133" hidden="1" xr:uid="{00000000-0005-0000-0000-000095BF0000}"/>
    <cellStyle name="Currency [0] 39" xfId="2055" hidden="1" xr:uid="{00000000-0005-0000-0000-000077BF0000}"/>
    <cellStyle name="Currency [0] 39" xfId="2200" hidden="1" xr:uid="{00000000-0005-0000-0000-000078BF0000}"/>
    <cellStyle name="Currency [0] 39" xfId="62807" hidden="1" xr:uid="{00000000-0005-0000-0000-000091BF0000}"/>
    <cellStyle name="Currency [0] 39" xfId="62889" hidden="1" xr:uid="{00000000-0005-0000-0000-000092BF0000}"/>
    <cellStyle name="Currency [0] 39" xfId="62971" hidden="1" xr:uid="{00000000-0005-0000-0000-000093BF0000}"/>
    <cellStyle name="Currency [0] 39" xfId="62559" hidden="1" xr:uid="{00000000-0005-0000-0000-00008EBF0000}"/>
    <cellStyle name="Currency [0] 39" xfId="62484" hidden="1" xr:uid="{00000000-0005-0000-0000-00008DBF0000}"/>
    <cellStyle name="Currency [0] 390" xfId="2799" hidden="1" xr:uid="{00000000-0005-0000-0000-000096BF0000}"/>
    <cellStyle name="Currency [0] 390" xfId="32188" hidden="1" xr:uid="{00000000-0005-0000-0000-000097BF0000}"/>
    <cellStyle name="Currency [0] 3900" xfId="8331" hidden="1" xr:uid="{00000000-0005-0000-0000-000098BF0000}"/>
    <cellStyle name="Currency [0] 3900" xfId="37719" hidden="1" xr:uid="{00000000-0005-0000-0000-000099BF0000}"/>
    <cellStyle name="Currency [0] 3901" xfId="8351" hidden="1" xr:uid="{00000000-0005-0000-0000-00009ABF0000}"/>
    <cellStyle name="Currency [0] 3901" xfId="37739" hidden="1" xr:uid="{00000000-0005-0000-0000-00009BBF0000}"/>
    <cellStyle name="Currency [0] 3902" xfId="8353" hidden="1" xr:uid="{00000000-0005-0000-0000-00009CBF0000}"/>
    <cellStyle name="Currency [0] 3902" xfId="37741" hidden="1" xr:uid="{00000000-0005-0000-0000-00009DBF0000}"/>
    <cellStyle name="Currency [0] 3903" xfId="8290" hidden="1" xr:uid="{00000000-0005-0000-0000-00009EBF0000}"/>
    <cellStyle name="Currency [0] 3903" xfId="37678" hidden="1" xr:uid="{00000000-0005-0000-0000-00009FBF0000}"/>
    <cellStyle name="Currency [0] 3904" xfId="8318" hidden="1" xr:uid="{00000000-0005-0000-0000-0000A0BF0000}"/>
    <cellStyle name="Currency [0] 3904" xfId="37706" hidden="1" xr:uid="{00000000-0005-0000-0000-0000A1BF0000}"/>
    <cellStyle name="Currency [0] 3905" xfId="8278" hidden="1" xr:uid="{00000000-0005-0000-0000-0000A2BF0000}"/>
    <cellStyle name="Currency [0] 3905" xfId="37666" hidden="1" xr:uid="{00000000-0005-0000-0000-0000A3BF0000}"/>
    <cellStyle name="Currency [0] 3906" xfId="8307" hidden="1" xr:uid="{00000000-0005-0000-0000-0000A4BF0000}"/>
    <cellStyle name="Currency [0] 3906" xfId="37695" hidden="1" xr:uid="{00000000-0005-0000-0000-0000A5BF0000}"/>
    <cellStyle name="Currency [0] 3907" xfId="8304" hidden="1" xr:uid="{00000000-0005-0000-0000-0000A6BF0000}"/>
    <cellStyle name="Currency [0] 3907" xfId="37692" hidden="1" xr:uid="{00000000-0005-0000-0000-0000A7BF0000}"/>
    <cellStyle name="Currency [0] 3908" xfId="8357" hidden="1" xr:uid="{00000000-0005-0000-0000-0000A8BF0000}"/>
    <cellStyle name="Currency [0] 3908" xfId="37745" hidden="1" xr:uid="{00000000-0005-0000-0000-0000A9BF0000}"/>
    <cellStyle name="Currency [0] 3909" xfId="8185" hidden="1" xr:uid="{00000000-0005-0000-0000-0000AABF0000}"/>
    <cellStyle name="Currency [0] 3909" xfId="37573" hidden="1" xr:uid="{00000000-0005-0000-0000-0000ABBF0000}"/>
    <cellStyle name="Currency [0] 391" xfId="2794" hidden="1" xr:uid="{00000000-0005-0000-0000-0000ACBF0000}"/>
    <cellStyle name="Currency [0] 391" xfId="32183" hidden="1" xr:uid="{00000000-0005-0000-0000-0000ADBF0000}"/>
    <cellStyle name="Currency [0] 3910" xfId="8344" hidden="1" xr:uid="{00000000-0005-0000-0000-0000AEBF0000}"/>
    <cellStyle name="Currency [0] 3910" xfId="37732" hidden="1" xr:uid="{00000000-0005-0000-0000-0000AFBF0000}"/>
    <cellStyle name="Currency [0] 3911" xfId="8361" hidden="1" xr:uid="{00000000-0005-0000-0000-0000B0BF0000}"/>
    <cellStyle name="Currency [0] 3911" xfId="37749" hidden="1" xr:uid="{00000000-0005-0000-0000-0000B1BF0000}"/>
    <cellStyle name="Currency [0] 3912" xfId="8363" hidden="1" xr:uid="{00000000-0005-0000-0000-0000B2BF0000}"/>
    <cellStyle name="Currency [0] 3912" xfId="37751" hidden="1" xr:uid="{00000000-0005-0000-0000-0000B3BF0000}"/>
    <cellStyle name="Currency [0] 3913" xfId="8244" hidden="1" xr:uid="{00000000-0005-0000-0000-0000B4BF0000}"/>
    <cellStyle name="Currency [0] 3913" xfId="37632" hidden="1" xr:uid="{00000000-0005-0000-0000-0000B5BF0000}"/>
    <cellStyle name="Currency [0] 3914" xfId="8280" hidden="1" xr:uid="{00000000-0005-0000-0000-0000B6BF0000}"/>
    <cellStyle name="Currency [0] 3914" xfId="37668" hidden="1" xr:uid="{00000000-0005-0000-0000-0000B7BF0000}"/>
    <cellStyle name="Currency [0] 3915" xfId="8349" hidden="1" xr:uid="{00000000-0005-0000-0000-0000B8BF0000}"/>
    <cellStyle name="Currency [0] 3915" xfId="37737" hidden="1" xr:uid="{00000000-0005-0000-0000-0000B9BF0000}"/>
    <cellStyle name="Currency [0] 3916" xfId="8337" hidden="1" xr:uid="{00000000-0005-0000-0000-0000BABF0000}"/>
    <cellStyle name="Currency [0] 3916" xfId="37725" hidden="1" xr:uid="{00000000-0005-0000-0000-0000BBBF0000}"/>
    <cellStyle name="Currency [0] 3917" xfId="8354" hidden="1" xr:uid="{00000000-0005-0000-0000-0000BCBF0000}"/>
    <cellStyle name="Currency [0] 3917" xfId="37742" hidden="1" xr:uid="{00000000-0005-0000-0000-0000BDBF0000}"/>
    <cellStyle name="Currency [0] 3918" xfId="8365" hidden="1" xr:uid="{00000000-0005-0000-0000-0000BEBF0000}"/>
    <cellStyle name="Currency [0] 3918" xfId="37753" hidden="1" xr:uid="{00000000-0005-0000-0000-0000BFBF0000}"/>
    <cellStyle name="Currency [0] 3919" xfId="8213" hidden="1" xr:uid="{00000000-0005-0000-0000-0000C0BF0000}"/>
    <cellStyle name="Currency [0] 3919" xfId="37601" hidden="1" xr:uid="{00000000-0005-0000-0000-0000C1BF0000}"/>
    <cellStyle name="Currency [0] 392" xfId="2817" hidden="1" xr:uid="{00000000-0005-0000-0000-0000C2BF0000}"/>
    <cellStyle name="Currency [0] 392" xfId="32206" hidden="1" xr:uid="{00000000-0005-0000-0000-0000C3BF0000}"/>
    <cellStyle name="Currency [0] 3920" xfId="8277" hidden="1" xr:uid="{00000000-0005-0000-0000-0000C4BF0000}"/>
    <cellStyle name="Currency [0] 3920" xfId="37665" hidden="1" xr:uid="{00000000-0005-0000-0000-0000C5BF0000}"/>
    <cellStyle name="Currency [0] 3921" xfId="8369" hidden="1" xr:uid="{00000000-0005-0000-0000-0000C6BF0000}"/>
    <cellStyle name="Currency [0] 3921" xfId="37757" hidden="1" xr:uid="{00000000-0005-0000-0000-0000C7BF0000}"/>
    <cellStyle name="Currency [0] 3922" xfId="8371" hidden="1" xr:uid="{00000000-0005-0000-0000-0000C8BF0000}"/>
    <cellStyle name="Currency [0] 3922" xfId="37759" hidden="1" xr:uid="{00000000-0005-0000-0000-0000C9BF0000}"/>
    <cellStyle name="Currency [0] 3923" xfId="8326" hidden="1" xr:uid="{00000000-0005-0000-0000-0000CABF0000}"/>
    <cellStyle name="Currency [0] 3923" xfId="37714" hidden="1" xr:uid="{00000000-0005-0000-0000-0000CBBF0000}"/>
    <cellStyle name="Currency [0] 3924" xfId="8338" hidden="1" xr:uid="{00000000-0005-0000-0000-0000CCBF0000}"/>
    <cellStyle name="Currency [0] 3924" xfId="37726" hidden="1" xr:uid="{00000000-0005-0000-0000-0000CDBF0000}"/>
    <cellStyle name="Currency [0] 3925" xfId="8366" hidden="1" xr:uid="{00000000-0005-0000-0000-0000CEBF0000}"/>
    <cellStyle name="Currency [0] 3925" xfId="37754" hidden="1" xr:uid="{00000000-0005-0000-0000-0000CFBF0000}"/>
    <cellStyle name="Currency [0] 3926" xfId="8339" hidden="1" xr:uid="{00000000-0005-0000-0000-0000D0BF0000}"/>
    <cellStyle name="Currency [0] 3926" xfId="37727" hidden="1" xr:uid="{00000000-0005-0000-0000-0000D1BF0000}"/>
    <cellStyle name="Currency [0] 3927" xfId="8372" hidden="1" xr:uid="{00000000-0005-0000-0000-0000D2BF0000}"/>
    <cellStyle name="Currency [0] 3927" xfId="37760" hidden="1" xr:uid="{00000000-0005-0000-0000-0000D3BF0000}"/>
    <cellStyle name="Currency [0] 3928" xfId="8374" hidden="1" xr:uid="{00000000-0005-0000-0000-0000D4BF0000}"/>
    <cellStyle name="Currency [0] 3928" xfId="37762" hidden="1" xr:uid="{00000000-0005-0000-0000-0000D5BF0000}"/>
    <cellStyle name="Currency [0] 3929" xfId="8367" hidden="1" xr:uid="{00000000-0005-0000-0000-0000D6BF0000}"/>
    <cellStyle name="Currency [0] 3929" xfId="37755" hidden="1" xr:uid="{00000000-0005-0000-0000-0000D7BF0000}"/>
    <cellStyle name="Currency [0] 393" xfId="2823" hidden="1" xr:uid="{00000000-0005-0000-0000-0000D8BF0000}"/>
    <cellStyle name="Currency [0] 393" xfId="32212" hidden="1" xr:uid="{00000000-0005-0000-0000-0000D9BF0000}"/>
    <cellStyle name="Currency [0] 3930" xfId="8313" hidden="1" xr:uid="{00000000-0005-0000-0000-0000DABF0000}"/>
    <cellStyle name="Currency [0] 3930" xfId="37701" hidden="1" xr:uid="{00000000-0005-0000-0000-0000DBBF0000}"/>
    <cellStyle name="Currency [0] 3931" xfId="8376" hidden="1" xr:uid="{00000000-0005-0000-0000-0000DCBF0000}"/>
    <cellStyle name="Currency [0] 3931" xfId="37764" hidden="1" xr:uid="{00000000-0005-0000-0000-0000DDBF0000}"/>
    <cellStyle name="Currency [0] 3932" xfId="8378" hidden="1" xr:uid="{00000000-0005-0000-0000-0000DEBF0000}"/>
    <cellStyle name="Currency [0] 3932" xfId="37766" hidden="1" xr:uid="{00000000-0005-0000-0000-0000DFBF0000}"/>
    <cellStyle name="Currency [0] 3933" xfId="7890" hidden="1" xr:uid="{00000000-0005-0000-0000-0000E0BF0000}"/>
    <cellStyle name="Currency [0] 3933" xfId="37278" hidden="1" xr:uid="{00000000-0005-0000-0000-0000E1BF0000}"/>
    <cellStyle name="Currency [0] 3934" xfId="7868" hidden="1" xr:uid="{00000000-0005-0000-0000-0000E2BF0000}"/>
    <cellStyle name="Currency [0] 3934" xfId="37256" hidden="1" xr:uid="{00000000-0005-0000-0000-0000E3BF0000}"/>
    <cellStyle name="Currency [0] 3935" xfId="8384" hidden="1" xr:uid="{00000000-0005-0000-0000-0000E4BF0000}"/>
    <cellStyle name="Currency [0] 3935" xfId="37772" hidden="1" xr:uid="{00000000-0005-0000-0000-0000E5BF0000}"/>
    <cellStyle name="Currency [0] 3936" xfId="8390" hidden="1" xr:uid="{00000000-0005-0000-0000-0000E6BF0000}"/>
    <cellStyle name="Currency [0] 3936" xfId="37778" hidden="1" xr:uid="{00000000-0005-0000-0000-0000E7BF0000}"/>
    <cellStyle name="Currency [0] 3937" xfId="8392" hidden="1" xr:uid="{00000000-0005-0000-0000-0000E8BF0000}"/>
    <cellStyle name="Currency [0] 3937" xfId="37780" hidden="1" xr:uid="{00000000-0005-0000-0000-0000E9BF0000}"/>
    <cellStyle name="Currency [0] 3938" xfId="7885" hidden="1" xr:uid="{00000000-0005-0000-0000-0000EABF0000}"/>
    <cellStyle name="Currency [0] 3938" xfId="37273" hidden="1" xr:uid="{00000000-0005-0000-0000-0000EBBF0000}"/>
    <cellStyle name="Currency [0] 3939" xfId="8386" hidden="1" xr:uid="{00000000-0005-0000-0000-0000ECBF0000}"/>
    <cellStyle name="Currency [0] 3939" xfId="37774" hidden="1" xr:uid="{00000000-0005-0000-0000-0000EDBF0000}"/>
    <cellStyle name="Currency [0] 394" xfId="2785" hidden="1" xr:uid="{00000000-0005-0000-0000-0000EEBF0000}"/>
    <cellStyle name="Currency [0] 394" xfId="32174" hidden="1" xr:uid="{00000000-0005-0000-0000-0000EFBF0000}"/>
    <cellStyle name="Currency [0] 3940" xfId="8394" hidden="1" xr:uid="{00000000-0005-0000-0000-0000F0BF0000}"/>
    <cellStyle name="Currency [0] 3940" xfId="37782" hidden="1" xr:uid="{00000000-0005-0000-0000-0000F1BF0000}"/>
    <cellStyle name="Currency [0] 3941" xfId="8396" hidden="1" xr:uid="{00000000-0005-0000-0000-0000F2BF0000}"/>
    <cellStyle name="Currency [0] 3941" xfId="37784" hidden="1" xr:uid="{00000000-0005-0000-0000-0000F3BF0000}"/>
    <cellStyle name="Currency [0] 3942" xfId="8385" hidden="1" xr:uid="{00000000-0005-0000-0000-0000F4BF0000}"/>
    <cellStyle name="Currency [0] 3942" xfId="37773" hidden="1" xr:uid="{00000000-0005-0000-0000-0000F5BF0000}"/>
    <cellStyle name="Currency [0] 3943" xfId="7891" hidden="1" xr:uid="{00000000-0005-0000-0000-0000F6BF0000}"/>
    <cellStyle name="Currency [0] 3943" xfId="37279" hidden="1" xr:uid="{00000000-0005-0000-0000-0000F7BF0000}"/>
    <cellStyle name="Currency [0] 3944" xfId="8407" hidden="1" xr:uid="{00000000-0005-0000-0000-0000F8BF0000}"/>
    <cellStyle name="Currency [0] 3944" xfId="37795" hidden="1" xr:uid="{00000000-0005-0000-0000-0000F9BF0000}"/>
    <cellStyle name="Currency [0] 3945" xfId="8416" hidden="1" xr:uid="{00000000-0005-0000-0000-0000FABF0000}"/>
    <cellStyle name="Currency [0] 3945" xfId="37804" hidden="1" xr:uid="{00000000-0005-0000-0000-0000FBBF0000}"/>
    <cellStyle name="Currency [0] 3946" xfId="8427" hidden="1" xr:uid="{00000000-0005-0000-0000-0000FCBF0000}"/>
    <cellStyle name="Currency [0] 3946" xfId="37815" hidden="1" xr:uid="{00000000-0005-0000-0000-0000FDBF0000}"/>
    <cellStyle name="Currency [0] 3947" xfId="8433" hidden="1" xr:uid="{00000000-0005-0000-0000-0000FEBF0000}"/>
    <cellStyle name="Currency [0] 3947" xfId="37821" hidden="1" xr:uid="{00000000-0005-0000-0000-0000FFBF0000}"/>
    <cellStyle name="Currency [0] 3948" xfId="8405" hidden="1" xr:uid="{00000000-0005-0000-0000-000000C00000}"/>
    <cellStyle name="Currency [0] 3948" xfId="37793" hidden="1" xr:uid="{00000000-0005-0000-0000-000001C00000}"/>
    <cellStyle name="Currency [0] 3949" xfId="8423" hidden="1" xr:uid="{00000000-0005-0000-0000-000002C00000}"/>
    <cellStyle name="Currency [0] 3949" xfId="37811" hidden="1" xr:uid="{00000000-0005-0000-0000-000003C00000}"/>
    <cellStyle name="Currency [0] 395" xfId="2815" hidden="1" xr:uid="{00000000-0005-0000-0000-000004C00000}"/>
    <cellStyle name="Currency [0] 395" xfId="32204" hidden="1" xr:uid="{00000000-0005-0000-0000-000005C00000}"/>
    <cellStyle name="Currency [0] 3950" xfId="8445" hidden="1" xr:uid="{00000000-0005-0000-0000-000006C00000}"/>
    <cellStyle name="Currency [0] 3950" xfId="37833" hidden="1" xr:uid="{00000000-0005-0000-0000-000007C00000}"/>
    <cellStyle name="Currency [0] 3951" xfId="8447" hidden="1" xr:uid="{00000000-0005-0000-0000-000008C00000}"/>
    <cellStyle name="Currency [0] 3951" xfId="37835" hidden="1" xr:uid="{00000000-0005-0000-0000-000009C00000}"/>
    <cellStyle name="Currency [0] 3952" xfId="8381" hidden="1" xr:uid="{00000000-0005-0000-0000-00000AC00000}"/>
    <cellStyle name="Currency [0] 3952" xfId="37769" hidden="1" xr:uid="{00000000-0005-0000-0000-00000BC00000}"/>
    <cellStyle name="Currency [0] 3953" xfId="7895" hidden="1" xr:uid="{00000000-0005-0000-0000-00000CC00000}"/>
    <cellStyle name="Currency [0] 3953" xfId="37283" hidden="1" xr:uid="{00000000-0005-0000-0000-00000DC00000}"/>
    <cellStyle name="Currency [0] 3954" xfId="8419" hidden="1" xr:uid="{00000000-0005-0000-0000-00000EC00000}"/>
    <cellStyle name="Currency [0] 3954" xfId="37807" hidden="1" xr:uid="{00000000-0005-0000-0000-00000FC00000}"/>
    <cellStyle name="Currency [0] 3955" xfId="7911" hidden="1" xr:uid="{00000000-0005-0000-0000-000010C00000}"/>
    <cellStyle name="Currency [0] 3955" xfId="37299" hidden="1" xr:uid="{00000000-0005-0000-0000-000011C00000}"/>
    <cellStyle name="Currency [0] 3956" xfId="8408" hidden="1" xr:uid="{00000000-0005-0000-0000-000012C00000}"/>
    <cellStyle name="Currency [0] 3956" xfId="37796" hidden="1" xr:uid="{00000000-0005-0000-0000-000013C00000}"/>
    <cellStyle name="Currency [0] 3957" xfId="8452" hidden="1" xr:uid="{00000000-0005-0000-0000-000014C00000}"/>
    <cellStyle name="Currency [0] 3957" xfId="37840" hidden="1" xr:uid="{00000000-0005-0000-0000-000015C00000}"/>
    <cellStyle name="Currency [0] 3958" xfId="8420" hidden="1" xr:uid="{00000000-0005-0000-0000-000016C00000}"/>
    <cellStyle name="Currency [0] 3958" xfId="37808" hidden="1" xr:uid="{00000000-0005-0000-0000-000017C00000}"/>
    <cellStyle name="Currency [0] 3959" xfId="8428" hidden="1" xr:uid="{00000000-0005-0000-0000-000018C00000}"/>
    <cellStyle name="Currency [0] 3959" xfId="37816" hidden="1" xr:uid="{00000000-0005-0000-0000-000019C00000}"/>
    <cellStyle name="Currency [0] 396" xfId="2827" hidden="1" xr:uid="{00000000-0005-0000-0000-00001AC00000}"/>
    <cellStyle name="Currency [0] 396" xfId="32216" hidden="1" xr:uid="{00000000-0005-0000-0000-00001BC00000}"/>
    <cellStyle name="Currency [0] 3960" xfId="8464" hidden="1" xr:uid="{00000000-0005-0000-0000-00001CC00000}"/>
    <cellStyle name="Currency [0] 3960" xfId="37852" hidden="1" xr:uid="{00000000-0005-0000-0000-00001DC00000}"/>
    <cellStyle name="Currency [0] 3961" xfId="8466" hidden="1" xr:uid="{00000000-0005-0000-0000-00001EC00000}"/>
    <cellStyle name="Currency [0] 3961" xfId="37854" hidden="1" xr:uid="{00000000-0005-0000-0000-00001FC00000}"/>
    <cellStyle name="Currency [0] 3962" xfId="8422" hidden="1" xr:uid="{00000000-0005-0000-0000-000020C00000}"/>
    <cellStyle name="Currency [0] 3962" xfId="37810" hidden="1" xr:uid="{00000000-0005-0000-0000-000021C00000}"/>
    <cellStyle name="Currency [0] 3963" xfId="8435" hidden="1" xr:uid="{00000000-0005-0000-0000-000022C00000}"/>
    <cellStyle name="Currency [0] 3963" xfId="37823" hidden="1" xr:uid="{00000000-0005-0000-0000-000023C00000}"/>
    <cellStyle name="Currency [0] 3964" xfId="8440" hidden="1" xr:uid="{00000000-0005-0000-0000-000024C00000}"/>
    <cellStyle name="Currency [0] 3964" xfId="37828" hidden="1" xr:uid="{00000000-0005-0000-0000-000025C00000}"/>
    <cellStyle name="Currency [0] 3965" xfId="8434" hidden="1" xr:uid="{00000000-0005-0000-0000-000026C00000}"/>
    <cellStyle name="Currency [0] 3965" xfId="37822" hidden="1" xr:uid="{00000000-0005-0000-0000-000027C00000}"/>
    <cellStyle name="Currency [0] 3966" xfId="8482" hidden="1" xr:uid="{00000000-0005-0000-0000-000028C00000}"/>
    <cellStyle name="Currency [0] 3966" xfId="37870" hidden="1" xr:uid="{00000000-0005-0000-0000-000029C00000}"/>
    <cellStyle name="Currency [0] 3967" xfId="8490" hidden="1" xr:uid="{00000000-0005-0000-0000-00002AC00000}"/>
    <cellStyle name="Currency [0] 3967" xfId="37878" hidden="1" xr:uid="{00000000-0005-0000-0000-00002BC00000}"/>
    <cellStyle name="Currency [0] 3968" xfId="8418" hidden="1" xr:uid="{00000000-0005-0000-0000-00002CC00000}"/>
    <cellStyle name="Currency [0] 3968" xfId="37806" hidden="1" xr:uid="{00000000-0005-0000-0000-00002DC00000}"/>
    <cellStyle name="Currency [0] 3969" xfId="8476" hidden="1" xr:uid="{00000000-0005-0000-0000-00002EC00000}"/>
    <cellStyle name="Currency [0] 3969" xfId="37864" hidden="1" xr:uid="{00000000-0005-0000-0000-00002FC00000}"/>
    <cellStyle name="Currency [0] 397" xfId="2828" hidden="1" xr:uid="{00000000-0005-0000-0000-000030C00000}"/>
    <cellStyle name="Currency [0] 397" xfId="32217" hidden="1" xr:uid="{00000000-0005-0000-0000-000031C00000}"/>
    <cellStyle name="Currency [0] 3970" xfId="8499" hidden="1" xr:uid="{00000000-0005-0000-0000-000032C00000}"/>
    <cellStyle name="Currency [0] 3970" xfId="37887" hidden="1" xr:uid="{00000000-0005-0000-0000-000033C00000}"/>
    <cellStyle name="Currency [0] 3971" xfId="8501" hidden="1" xr:uid="{00000000-0005-0000-0000-000034C00000}"/>
    <cellStyle name="Currency [0] 3971" xfId="37889" hidden="1" xr:uid="{00000000-0005-0000-0000-000035C00000}"/>
    <cellStyle name="Currency [0] 3972" xfId="8401" hidden="1" xr:uid="{00000000-0005-0000-0000-000036C00000}"/>
    <cellStyle name="Currency [0] 3972" xfId="37789" hidden="1" xr:uid="{00000000-0005-0000-0000-000037C00000}"/>
    <cellStyle name="Currency [0] 3973" xfId="8411" hidden="1" xr:uid="{00000000-0005-0000-0000-000038C00000}"/>
    <cellStyle name="Currency [0] 3973" xfId="37799" hidden="1" xr:uid="{00000000-0005-0000-0000-000039C00000}"/>
    <cellStyle name="Currency [0] 3974" xfId="8473" hidden="1" xr:uid="{00000000-0005-0000-0000-00003AC00000}"/>
    <cellStyle name="Currency [0] 3974" xfId="37861" hidden="1" xr:uid="{00000000-0005-0000-0000-00003BC00000}"/>
    <cellStyle name="Currency [0] 3975" xfId="8438" hidden="1" xr:uid="{00000000-0005-0000-0000-00003CC00000}"/>
    <cellStyle name="Currency [0] 3975" xfId="37826" hidden="1" xr:uid="{00000000-0005-0000-0000-00003DC00000}"/>
    <cellStyle name="Currency [0] 3976" xfId="8388" hidden="1" xr:uid="{00000000-0005-0000-0000-00003EC00000}"/>
    <cellStyle name="Currency [0] 3976" xfId="37776" hidden="1" xr:uid="{00000000-0005-0000-0000-00003FC00000}"/>
    <cellStyle name="Currency [0] 3977" xfId="8509" hidden="1" xr:uid="{00000000-0005-0000-0000-000040C00000}"/>
    <cellStyle name="Currency [0] 3977" xfId="37897" hidden="1" xr:uid="{00000000-0005-0000-0000-000041C00000}"/>
    <cellStyle name="Currency [0] 3978" xfId="8474" hidden="1" xr:uid="{00000000-0005-0000-0000-000042C00000}"/>
    <cellStyle name="Currency [0] 3978" xfId="37862" hidden="1" xr:uid="{00000000-0005-0000-0000-000043C00000}"/>
    <cellStyle name="Currency [0] 3979" xfId="8485" hidden="1" xr:uid="{00000000-0005-0000-0000-000044C00000}"/>
    <cellStyle name="Currency [0] 3979" xfId="37873" hidden="1" xr:uid="{00000000-0005-0000-0000-000045C00000}"/>
    <cellStyle name="Currency [0] 398" xfId="2776" hidden="1" xr:uid="{00000000-0005-0000-0000-000046C00000}"/>
    <cellStyle name="Currency [0] 398" xfId="32165" hidden="1" xr:uid="{00000000-0005-0000-0000-000047C00000}"/>
    <cellStyle name="Currency [0] 3980" xfId="8517" hidden="1" xr:uid="{00000000-0005-0000-0000-000048C00000}"/>
    <cellStyle name="Currency [0] 3980" xfId="37905" hidden="1" xr:uid="{00000000-0005-0000-0000-000049C00000}"/>
    <cellStyle name="Currency [0] 3981" xfId="8519" hidden="1" xr:uid="{00000000-0005-0000-0000-00004AC00000}"/>
    <cellStyle name="Currency [0] 3981" xfId="37907" hidden="1" xr:uid="{00000000-0005-0000-0000-00004BC00000}"/>
    <cellStyle name="Currency [0] 3982" xfId="8471" hidden="1" xr:uid="{00000000-0005-0000-0000-00004CC00000}"/>
    <cellStyle name="Currency [0] 3982" xfId="37859" hidden="1" xr:uid="{00000000-0005-0000-0000-00004DC00000}"/>
    <cellStyle name="Currency [0] 3983" xfId="8470" hidden="1" xr:uid="{00000000-0005-0000-0000-00004EC00000}"/>
    <cellStyle name="Currency [0] 3983" xfId="37858" hidden="1" xr:uid="{00000000-0005-0000-0000-00004FC00000}"/>
    <cellStyle name="Currency [0] 3984" xfId="8460" hidden="1" xr:uid="{00000000-0005-0000-0000-000050C00000}"/>
    <cellStyle name="Currency [0] 3984" xfId="37848" hidden="1" xr:uid="{00000000-0005-0000-0000-000051C00000}"/>
    <cellStyle name="Currency [0] 3985" xfId="8456" hidden="1" xr:uid="{00000000-0005-0000-0000-000052C00000}"/>
    <cellStyle name="Currency [0] 3985" xfId="37844" hidden="1" xr:uid="{00000000-0005-0000-0000-000053C00000}"/>
    <cellStyle name="Currency [0] 3986" xfId="8458" hidden="1" xr:uid="{00000000-0005-0000-0000-000054C00000}"/>
    <cellStyle name="Currency [0] 3986" xfId="37846" hidden="1" xr:uid="{00000000-0005-0000-0000-000055C00000}"/>
    <cellStyle name="Currency [0] 3987" xfId="8526" hidden="1" xr:uid="{00000000-0005-0000-0000-000056C00000}"/>
    <cellStyle name="Currency [0] 3987" xfId="37914" hidden="1" xr:uid="{00000000-0005-0000-0000-000057C00000}"/>
    <cellStyle name="Currency [0] 3988" xfId="7897" hidden="1" xr:uid="{00000000-0005-0000-0000-000058C00000}"/>
    <cellStyle name="Currency [0] 3988" xfId="37285" hidden="1" xr:uid="{00000000-0005-0000-0000-000059C00000}"/>
    <cellStyle name="Currency [0] 3989" xfId="8504" hidden="1" xr:uid="{00000000-0005-0000-0000-00005AC00000}"/>
    <cellStyle name="Currency [0] 3989" xfId="37892" hidden="1" xr:uid="{00000000-0005-0000-0000-00005BC00000}"/>
    <cellStyle name="Currency [0] 399" xfId="2783" hidden="1" xr:uid="{00000000-0005-0000-0000-00005CC00000}"/>
    <cellStyle name="Currency [0] 399" xfId="32172" hidden="1" xr:uid="{00000000-0005-0000-0000-00005DC00000}"/>
    <cellStyle name="Currency [0] 3990" xfId="8532" hidden="1" xr:uid="{00000000-0005-0000-0000-00005EC00000}"/>
    <cellStyle name="Currency [0] 3990" xfId="37920" hidden="1" xr:uid="{00000000-0005-0000-0000-00005FC00000}"/>
    <cellStyle name="Currency [0] 3991" xfId="8534" hidden="1" xr:uid="{00000000-0005-0000-0000-000060C00000}"/>
    <cellStyle name="Currency [0] 3991" xfId="37922" hidden="1" xr:uid="{00000000-0005-0000-0000-000061C00000}"/>
    <cellStyle name="Currency [0] 3992" xfId="8409" hidden="1" xr:uid="{00000000-0005-0000-0000-000062C00000}"/>
    <cellStyle name="Currency [0] 3992" xfId="37797" hidden="1" xr:uid="{00000000-0005-0000-0000-000063C00000}"/>
    <cellStyle name="Currency [0] 3993" xfId="8483" hidden="1" xr:uid="{00000000-0005-0000-0000-000064C00000}"/>
    <cellStyle name="Currency [0] 3993" xfId="37871" hidden="1" xr:uid="{00000000-0005-0000-0000-000065C00000}"/>
    <cellStyle name="Currency [0] 3994" xfId="8439" hidden="1" xr:uid="{00000000-0005-0000-0000-000066C00000}"/>
    <cellStyle name="Currency [0] 3994" xfId="37827" hidden="1" xr:uid="{00000000-0005-0000-0000-000067C00000}"/>
    <cellStyle name="Currency [0] 3995" xfId="8475" hidden="1" xr:uid="{00000000-0005-0000-0000-000068C00000}"/>
    <cellStyle name="Currency [0] 3995" xfId="37863" hidden="1" xr:uid="{00000000-0005-0000-0000-000069C00000}"/>
    <cellStyle name="Currency [0] 3996" xfId="8479" hidden="1" xr:uid="{00000000-0005-0000-0000-00006AC00000}"/>
    <cellStyle name="Currency [0] 3996" xfId="37867" hidden="1" xr:uid="{00000000-0005-0000-0000-00006BC00000}"/>
    <cellStyle name="Currency [0] 3997" xfId="8540" hidden="1" xr:uid="{00000000-0005-0000-0000-00006CC00000}"/>
    <cellStyle name="Currency [0] 3997" xfId="37928" hidden="1" xr:uid="{00000000-0005-0000-0000-00006DC00000}"/>
    <cellStyle name="Currency [0] 3998" xfId="7884" hidden="1" xr:uid="{00000000-0005-0000-0000-00006EC00000}"/>
    <cellStyle name="Currency [0] 3998" xfId="37272" hidden="1" xr:uid="{00000000-0005-0000-0000-00006FC00000}"/>
    <cellStyle name="Currency [0] 3999" xfId="8522" hidden="1" xr:uid="{00000000-0005-0000-0000-000070C00000}"/>
    <cellStyle name="Currency [0] 3999" xfId="37910" hidden="1" xr:uid="{00000000-0005-0000-0000-000071C00000}"/>
    <cellStyle name="Currency [0] 4" xfId="114" hidden="1" xr:uid="{00000000-0005-0000-0000-000072C00000}"/>
    <cellStyle name="Currency [0] 4" xfId="279" hidden="1" xr:uid="{00000000-0005-0000-0000-000073C00000}"/>
    <cellStyle name="Currency [0] 4" xfId="265" hidden="1" xr:uid="{00000000-0005-0000-0000-000074C00000}"/>
    <cellStyle name="Currency [0] 4" xfId="101" hidden="1" xr:uid="{00000000-0005-0000-0000-000075C00000}"/>
    <cellStyle name="Currency [0] 4" xfId="462" hidden="1" xr:uid="{00000000-0005-0000-0000-000076C00000}"/>
    <cellStyle name="Currency [0] 4" xfId="627" hidden="1" xr:uid="{00000000-0005-0000-0000-000077C00000}"/>
    <cellStyle name="Currency [0] 4" xfId="613" hidden="1" xr:uid="{00000000-0005-0000-0000-000078C00000}"/>
    <cellStyle name="Currency [0] 4" xfId="449" hidden="1" xr:uid="{00000000-0005-0000-0000-000079C00000}"/>
    <cellStyle name="Currency [0] 4" xfId="800" hidden="1" xr:uid="{00000000-0005-0000-0000-00007AC00000}"/>
    <cellStyle name="Currency [0] 4" xfId="965" hidden="1" xr:uid="{00000000-0005-0000-0000-00007BC00000}"/>
    <cellStyle name="Currency [0] 4" xfId="951" hidden="1" xr:uid="{00000000-0005-0000-0000-00007CC00000}"/>
    <cellStyle name="Currency [0] 4" xfId="787" hidden="1" xr:uid="{00000000-0005-0000-0000-00007DC00000}"/>
    <cellStyle name="Currency [0] 4" xfId="1142" hidden="1" xr:uid="{00000000-0005-0000-0000-00007EC00000}"/>
    <cellStyle name="Currency [0] 4" xfId="1307" hidden="1" xr:uid="{00000000-0005-0000-0000-00007FC00000}"/>
    <cellStyle name="Currency [0] 4" xfId="1293" hidden="1" xr:uid="{00000000-0005-0000-0000-000080C00000}"/>
    <cellStyle name="Currency [0] 4" xfId="1129" hidden="1" xr:uid="{00000000-0005-0000-0000-000081C00000}"/>
    <cellStyle name="Currency [0] 4" xfId="1470" hidden="1" xr:uid="{00000000-0005-0000-0000-000082C00000}"/>
    <cellStyle name="Currency [0] 4" xfId="1635" hidden="1" xr:uid="{00000000-0005-0000-0000-000083C00000}"/>
    <cellStyle name="Currency [0] 4" xfId="1621" hidden="1" xr:uid="{00000000-0005-0000-0000-000084C00000}"/>
    <cellStyle name="Currency [0] 4" xfId="1457" hidden="1" xr:uid="{00000000-0005-0000-0000-000085C00000}"/>
    <cellStyle name="Currency [0] 4" xfId="1798" hidden="1" xr:uid="{00000000-0005-0000-0000-000086C00000}"/>
    <cellStyle name="Currency [0] 4" xfId="1963" hidden="1" xr:uid="{00000000-0005-0000-0000-000087C00000}"/>
    <cellStyle name="Currency [0] 4" xfId="1949" hidden="1" xr:uid="{00000000-0005-0000-0000-000088C00000}"/>
    <cellStyle name="Currency [0] 4" xfId="1785" hidden="1" xr:uid="{00000000-0005-0000-0000-000089C00000}"/>
    <cellStyle name="Currency [0] 4" xfId="2129" hidden="1" xr:uid="{00000000-0005-0000-0000-00008AC00000}"/>
    <cellStyle name="Currency [0] 4" xfId="2293" hidden="1" xr:uid="{00000000-0005-0000-0000-00008BC00000}"/>
    <cellStyle name="Currency [0] 4" xfId="2280" hidden="1" xr:uid="{00000000-0005-0000-0000-00008CC00000}"/>
    <cellStyle name="Currency [0] 4" xfId="2116" hidden="1" xr:uid="{00000000-0005-0000-0000-00008DC00000}"/>
    <cellStyle name="Currency [0] 4" xfId="2401" hidden="1" xr:uid="{00000000-0005-0000-0000-00008EC00000}"/>
    <cellStyle name="Currency [0] 4" xfId="31790" hidden="1" xr:uid="{00000000-0005-0000-0000-00008FC00000}"/>
    <cellStyle name="Currency [0] 4" xfId="61183" hidden="1" xr:uid="{00000000-0005-0000-0000-000090C00000}"/>
    <cellStyle name="Currency [0] 4" xfId="61265" hidden="1" xr:uid="{00000000-0005-0000-0000-000091C00000}"/>
    <cellStyle name="Currency [0] 4" xfId="61349" hidden="1" xr:uid="{00000000-0005-0000-0000-000092C00000}"/>
    <cellStyle name="Currency [0] 4" xfId="61431" hidden="1" xr:uid="{00000000-0005-0000-0000-000093C00000}"/>
    <cellStyle name="Currency [0] 4" xfId="61514" hidden="1" xr:uid="{00000000-0005-0000-0000-000094C00000}"/>
    <cellStyle name="Currency [0] 4" xfId="61596" hidden="1" xr:uid="{00000000-0005-0000-0000-000095C00000}"/>
    <cellStyle name="Currency [0] 4" xfId="61676" hidden="1" xr:uid="{00000000-0005-0000-0000-000096C00000}"/>
    <cellStyle name="Currency [0] 4" xfId="61758" hidden="1" xr:uid="{00000000-0005-0000-0000-000097C00000}"/>
    <cellStyle name="Currency [0] 4" xfId="61840" hidden="1" xr:uid="{00000000-0005-0000-0000-000098C00000}"/>
    <cellStyle name="Currency [0] 4" xfId="61922" hidden="1" xr:uid="{00000000-0005-0000-0000-000099C00000}"/>
    <cellStyle name="Currency [0] 4" xfId="62006" hidden="1" xr:uid="{00000000-0005-0000-0000-00009AC00000}"/>
    <cellStyle name="Currency [0] 4" xfId="62088" hidden="1" xr:uid="{00000000-0005-0000-0000-00009BC00000}"/>
    <cellStyle name="Currency [0] 4" xfId="62170" hidden="1" xr:uid="{00000000-0005-0000-0000-00009CC00000}"/>
    <cellStyle name="Currency [0] 4" xfId="62252" hidden="1" xr:uid="{00000000-0005-0000-0000-00009DC00000}"/>
    <cellStyle name="Currency [0] 4" xfId="62332" hidden="1" xr:uid="{00000000-0005-0000-0000-00009EC00000}"/>
    <cellStyle name="Currency [0] 4" xfId="62414" hidden="1" xr:uid="{00000000-0005-0000-0000-00009FC00000}"/>
    <cellStyle name="Currency [0] 4" xfId="62489" hidden="1" xr:uid="{00000000-0005-0000-0000-0000A0C00000}"/>
    <cellStyle name="Currency [0] 4" xfId="62571" hidden="1" xr:uid="{00000000-0005-0000-0000-0000A1C00000}"/>
    <cellStyle name="Currency [0] 4" xfId="62655" hidden="1" xr:uid="{00000000-0005-0000-0000-0000A2C00000}"/>
    <cellStyle name="Currency [0] 4" xfId="62737" hidden="1" xr:uid="{00000000-0005-0000-0000-0000A3C00000}"/>
    <cellStyle name="Currency [0] 4" xfId="62819" hidden="1" xr:uid="{00000000-0005-0000-0000-0000A4C00000}"/>
    <cellStyle name="Currency [0] 4" xfId="62901" hidden="1" xr:uid="{00000000-0005-0000-0000-0000A5C00000}"/>
    <cellStyle name="Currency [0] 4" xfId="62981" hidden="1" xr:uid="{00000000-0005-0000-0000-0000A6C00000}"/>
    <cellStyle name="Currency [0] 4" xfId="63063" hidden="1" xr:uid="{00000000-0005-0000-0000-0000A7C00000}"/>
    <cellStyle name="Currency [0] 40" xfId="187" hidden="1" xr:uid="{00000000-0005-0000-0000-0000A8C00000}"/>
    <cellStyle name="Currency [0] 40" xfId="351" hidden="1" xr:uid="{00000000-0005-0000-0000-0000A9C00000}"/>
    <cellStyle name="Currency [0] 40" xfId="192" hidden="1" xr:uid="{00000000-0005-0000-0000-0000AAC00000}"/>
    <cellStyle name="Currency [0] 40" xfId="373" hidden="1" xr:uid="{00000000-0005-0000-0000-0000ABC00000}"/>
    <cellStyle name="Currency [0] 40" xfId="535" hidden="1" xr:uid="{00000000-0005-0000-0000-0000ACC00000}"/>
    <cellStyle name="Currency [0] 40" xfId="699" hidden="1" xr:uid="{00000000-0005-0000-0000-0000ADC00000}"/>
    <cellStyle name="Currency [0] 40" xfId="540" hidden="1" xr:uid="{00000000-0005-0000-0000-0000AEC00000}"/>
    <cellStyle name="Currency [0] 40" xfId="721" hidden="1" xr:uid="{00000000-0005-0000-0000-0000AFC00000}"/>
    <cellStyle name="Currency [0] 40" xfId="873" hidden="1" xr:uid="{00000000-0005-0000-0000-0000B0C00000}"/>
    <cellStyle name="Currency [0] 40" xfId="1037" hidden="1" xr:uid="{00000000-0005-0000-0000-0000B1C00000}"/>
    <cellStyle name="Currency [0] 40" xfId="878" hidden="1" xr:uid="{00000000-0005-0000-0000-0000B2C00000}"/>
    <cellStyle name="Currency [0] 40" xfId="1059" hidden="1" xr:uid="{00000000-0005-0000-0000-0000B3C00000}"/>
    <cellStyle name="Currency [0] 40" xfId="1215" hidden="1" xr:uid="{00000000-0005-0000-0000-0000B4C00000}"/>
    <cellStyle name="Currency [0] 40" xfId="1379" hidden="1" xr:uid="{00000000-0005-0000-0000-0000B5C00000}"/>
    <cellStyle name="Currency [0] 40" xfId="1220" hidden="1" xr:uid="{00000000-0005-0000-0000-0000B6C00000}"/>
    <cellStyle name="Currency [0] 40" xfId="1401" hidden="1" xr:uid="{00000000-0005-0000-0000-0000B7C00000}"/>
    <cellStyle name="Currency [0] 40" xfId="1543" hidden="1" xr:uid="{00000000-0005-0000-0000-0000B8C00000}"/>
    <cellStyle name="Currency [0] 40" xfId="1707" hidden="1" xr:uid="{00000000-0005-0000-0000-0000B9C00000}"/>
    <cellStyle name="Currency [0] 40" xfId="1548" hidden="1" xr:uid="{00000000-0005-0000-0000-0000BAC00000}"/>
    <cellStyle name="Currency [0] 40" xfId="1729" hidden="1" xr:uid="{00000000-0005-0000-0000-0000BBC00000}"/>
    <cellStyle name="Currency [0] 40" xfId="1871" hidden="1" xr:uid="{00000000-0005-0000-0000-0000BCC00000}"/>
    <cellStyle name="Currency [0] 40" xfId="2035" hidden="1" xr:uid="{00000000-0005-0000-0000-0000BDC00000}"/>
    <cellStyle name="Currency [0] 40" xfId="1876" hidden="1" xr:uid="{00000000-0005-0000-0000-0000BEC00000}"/>
    <cellStyle name="Currency [0] 40" xfId="2057" hidden="1" xr:uid="{00000000-0005-0000-0000-0000BFC00000}"/>
    <cellStyle name="Currency [0] 40" xfId="2202" hidden="1" xr:uid="{00000000-0005-0000-0000-0000C0C00000}"/>
    <cellStyle name="Currency [0] 40" xfId="2365" hidden="1" xr:uid="{00000000-0005-0000-0000-0000C1C00000}"/>
    <cellStyle name="Currency [0] 40" xfId="2207" hidden="1" xr:uid="{00000000-0005-0000-0000-0000C2C00000}"/>
    <cellStyle name="Currency [0] 40" xfId="2385" hidden="1" xr:uid="{00000000-0005-0000-0000-0000C3C00000}"/>
    <cellStyle name="Currency [0] 40" xfId="2462" hidden="1" xr:uid="{00000000-0005-0000-0000-0000C4C00000}"/>
    <cellStyle name="Currency [0] 40" xfId="31851" hidden="1" xr:uid="{00000000-0005-0000-0000-0000C5C00000}"/>
    <cellStyle name="Currency [0] 40" xfId="61255" hidden="1" xr:uid="{00000000-0005-0000-0000-0000C6C00000}"/>
    <cellStyle name="Currency [0] 40" xfId="61337" hidden="1" xr:uid="{00000000-0005-0000-0000-0000C7C00000}"/>
    <cellStyle name="Currency [0] 40" xfId="61421" hidden="1" xr:uid="{00000000-0005-0000-0000-0000C8C00000}"/>
    <cellStyle name="Currency [0] 40" xfId="61503" hidden="1" xr:uid="{00000000-0005-0000-0000-0000C9C00000}"/>
    <cellStyle name="Currency [0] 40" xfId="61586" hidden="1" xr:uid="{00000000-0005-0000-0000-0000CAC00000}"/>
    <cellStyle name="Currency [0] 40" xfId="61668" hidden="1" xr:uid="{00000000-0005-0000-0000-0000CBC00000}"/>
    <cellStyle name="Currency [0] 40" xfId="61748" hidden="1" xr:uid="{00000000-0005-0000-0000-0000CCC00000}"/>
    <cellStyle name="Currency [0] 40" xfId="61830" hidden="1" xr:uid="{00000000-0005-0000-0000-0000CDC00000}"/>
    <cellStyle name="Currency [0] 40" xfId="61912" hidden="1" xr:uid="{00000000-0005-0000-0000-0000CEC00000}"/>
    <cellStyle name="Currency [0] 40" xfId="61994" hidden="1" xr:uid="{00000000-0005-0000-0000-0000CFC00000}"/>
    <cellStyle name="Currency [0] 40" xfId="62078" hidden="1" xr:uid="{00000000-0005-0000-0000-0000D0C00000}"/>
    <cellStyle name="Currency [0] 40" xfId="62160" hidden="1" xr:uid="{00000000-0005-0000-0000-0000D1C00000}"/>
    <cellStyle name="Currency [0] 40" xfId="62242" hidden="1" xr:uid="{00000000-0005-0000-0000-0000D2C00000}"/>
    <cellStyle name="Currency [0] 40" xfId="62324" hidden="1" xr:uid="{00000000-0005-0000-0000-0000D3C00000}"/>
    <cellStyle name="Currency [0] 40" xfId="62404" hidden="1" xr:uid="{00000000-0005-0000-0000-0000D4C00000}"/>
    <cellStyle name="Currency [0] 40" xfId="62486" hidden="1" xr:uid="{00000000-0005-0000-0000-0000D5C00000}"/>
    <cellStyle name="Currency [0] 40" xfId="62561" hidden="1" xr:uid="{00000000-0005-0000-0000-0000D6C00000}"/>
    <cellStyle name="Currency [0] 40" xfId="62643" hidden="1" xr:uid="{00000000-0005-0000-0000-0000D7C00000}"/>
    <cellStyle name="Currency [0] 40" xfId="62727" hidden="1" xr:uid="{00000000-0005-0000-0000-0000D8C00000}"/>
    <cellStyle name="Currency [0] 40" xfId="62809" hidden="1" xr:uid="{00000000-0005-0000-0000-0000D9C00000}"/>
    <cellStyle name="Currency [0] 40" xfId="62891" hidden="1" xr:uid="{00000000-0005-0000-0000-0000DAC00000}"/>
    <cellStyle name="Currency [0] 40" xfId="62973" hidden="1" xr:uid="{00000000-0005-0000-0000-0000DBC00000}"/>
    <cellStyle name="Currency [0] 40" xfId="63053" hidden="1" xr:uid="{00000000-0005-0000-0000-0000DCC00000}"/>
    <cellStyle name="Currency [0] 40" xfId="63135" hidden="1" xr:uid="{00000000-0005-0000-0000-0000DDC00000}"/>
    <cellStyle name="Currency [0] 400" xfId="2812" hidden="1" xr:uid="{00000000-0005-0000-0000-0000DEC00000}"/>
    <cellStyle name="Currency [0] 400" xfId="32201" hidden="1" xr:uid="{00000000-0005-0000-0000-0000DFC00000}"/>
    <cellStyle name="Currency [0] 4000" xfId="8545" hidden="1" xr:uid="{00000000-0005-0000-0000-0000E0C00000}"/>
    <cellStyle name="Currency [0] 4000" xfId="37933" hidden="1" xr:uid="{00000000-0005-0000-0000-0000E1C00000}"/>
    <cellStyle name="Currency [0] 4001" xfId="8547" hidden="1" xr:uid="{00000000-0005-0000-0000-0000E2C00000}"/>
    <cellStyle name="Currency [0] 4001" xfId="37935" hidden="1" xr:uid="{00000000-0005-0000-0000-0000E3C00000}"/>
    <cellStyle name="Currency [0] 4002" xfId="8403" hidden="1" xr:uid="{00000000-0005-0000-0000-0000E4C00000}"/>
    <cellStyle name="Currency [0] 4002" xfId="37791" hidden="1" xr:uid="{00000000-0005-0000-0000-0000E5C00000}"/>
    <cellStyle name="Currency [0] 4003" xfId="8502" hidden="1" xr:uid="{00000000-0005-0000-0000-0000E6C00000}"/>
    <cellStyle name="Currency [0] 4003" xfId="37890" hidden="1" xr:uid="{00000000-0005-0000-0000-0000E7C00000}"/>
    <cellStyle name="Currency [0] 4004" xfId="8469" hidden="1" xr:uid="{00000000-0005-0000-0000-0000E8C00000}"/>
    <cellStyle name="Currency [0] 4004" xfId="37857" hidden="1" xr:uid="{00000000-0005-0000-0000-0000E9C00000}"/>
    <cellStyle name="Currency [0] 4005" xfId="8487" hidden="1" xr:uid="{00000000-0005-0000-0000-0000EAC00000}"/>
    <cellStyle name="Currency [0] 4005" xfId="37875" hidden="1" xr:uid="{00000000-0005-0000-0000-0000EBC00000}"/>
    <cellStyle name="Currency [0] 4006" xfId="8484" hidden="1" xr:uid="{00000000-0005-0000-0000-0000ECC00000}"/>
    <cellStyle name="Currency [0] 4006" xfId="37872" hidden="1" xr:uid="{00000000-0005-0000-0000-0000EDC00000}"/>
    <cellStyle name="Currency [0] 4007" xfId="8551" hidden="1" xr:uid="{00000000-0005-0000-0000-0000EEC00000}"/>
    <cellStyle name="Currency [0] 4007" xfId="37939" hidden="1" xr:uid="{00000000-0005-0000-0000-0000EFC00000}"/>
    <cellStyle name="Currency [0] 4008" xfId="8436" hidden="1" xr:uid="{00000000-0005-0000-0000-0000F0C00000}"/>
    <cellStyle name="Currency [0] 4008" xfId="37824" hidden="1" xr:uid="{00000000-0005-0000-0000-0000F1C00000}"/>
    <cellStyle name="Currency [0] 4009" xfId="8536" hidden="1" xr:uid="{00000000-0005-0000-0000-0000F2C00000}"/>
    <cellStyle name="Currency [0] 4009" xfId="37924" hidden="1" xr:uid="{00000000-0005-0000-0000-0000F3C00000}"/>
    <cellStyle name="Currency [0] 401" xfId="2797" hidden="1" xr:uid="{00000000-0005-0000-0000-0000F4C00000}"/>
    <cellStyle name="Currency [0] 401" xfId="32186" hidden="1" xr:uid="{00000000-0005-0000-0000-0000F5C00000}"/>
    <cellStyle name="Currency [0] 4010" xfId="8558" hidden="1" xr:uid="{00000000-0005-0000-0000-0000F6C00000}"/>
    <cellStyle name="Currency [0] 4010" xfId="37946" hidden="1" xr:uid="{00000000-0005-0000-0000-0000F7C00000}"/>
    <cellStyle name="Currency [0] 4011" xfId="8560" hidden="1" xr:uid="{00000000-0005-0000-0000-0000F8C00000}"/>
    <cellStyle name="Currency [0] 4011" xfId="37948" hidden="1" xr:uid="{00000000-0005-0000-0000-0000F9C00000}"/>
    <cellStyle name="Currency [0] 4012" xfId="8488" hidden="1" xr:uid="{00000000-0005-0000-0000-0000FAC00000}"/>
    <cellStyle name="Currency [0] 4012" xfId="37876" hidden="1" xr:uid="{00000000-0005-0000-0000-0000FBC00000}"/>
    <cellStyle name="Currency [0] 4013" xfId="8520" hidden="1" xr:uid="{00000000-0005-0000-0000-0000FCC00000}"/>
    <cellStyle name="Currency [0] 4013" xfId="37908" hidden="1" xr:uid="{00000000-0005-0000-0000-0000FDC00000}"/>
    <cellStyle name="Currency [0] 4014" xfId="7863" hidden="1" xr:uid="{00000000-0005-0000-0000-0000FEC00000}"/>
    <cellStyle name="Currency [0] 4014" xfId="37251" hidden="1" xr:uid="{00000000-0005-0000-0000-0000FFC00000}"/>
    <cellStyle name="Currency [0] 4015" xfId="8506" hidden="1" xr:uid="{00000000-0005-0000-0000-000000C10000}"/>
    <cellStyle name="Currency [0] 4015" xfId="37894" hidden="1" xr:uid="{00000000-0005-0000-0000-000001C10000}"/>
    <cellStyle name="Currency [0] 4016" xfId="8503" hidden="1" xr:uid="{00000000-0005-0000-0000-000002C10000}"/>
    <cellStyle name="Currency [0] 4016" xfId="37891" hidden="1" xr:uid="{00000000-0005-0000-0000-000003C10000}"/>
    <cellStyle name="Currency [0] 4017" xfId="8564" hidden="1" xr:uid="{00000000-0005-0000-0000-000004C10000}"/>
    <cellStyle name="Currency [0] 4017" xfId="37952" hidden="1" xr:uid="{00000000-0005-0000-0000-000005C10000}"/>
    <cellStyle name="Currency [0] 4018" xfId="8399" hidden="1" xr:uid="{00000000-0005-0000-0000-000006C10000}"/>
    <cellStyle name="Currency [0] 4018" xfId="37787" hidden="1" xr:uid="{00000000-0005-0000-0000-000007C10000}"/>
    <cellStyle name="Currency [0] 4019" xfId="8548" hidden="1" xr:uid="{00000000-0005-0000-0000-000008C10000}"/>
    <cellStyle name="Currency [0] 4019" xfId="37936" hidden="1" xr:uid="{00000000-0005-0000-0000-000009C10000}"/>
    <cellStyle name="Currency [0] 402" xfId="2770" hidden="1" xr:uid="{00000000-0005-0000-0000-00000AC10000}"/>
    <cellStyle name="Currency [0] 402" xfId="32159" hidden="1" xr:uid="{00000000-0005-0000-0000-00000BC10000}"/>
    <cellStyle name="Currency [0] 4020" xfId="8568" hidden="1" xr:uid="{00000000-0005-0000-0000-00000CC10000}"/>
    <cellStyle name="Currency [0] 4020" xfId="37956" hidden="1" xr:uid="{00000000-0005-0000-0000-00000DC10000}"/>
    <cellStyle name="Currency [0] 4021" xfId="8570" hidden="1" xr:uid="{00000000-0005-0000-0000-00000EC10000}"/>
    <cellStyle name="Currency [0] 4021" xfId="37958" hidden="1" xr:uid="{00000000-0005-0000-0000-00000FC10000}"/>
    <cellStyle name="Currency [0] 4022" xfId="8507" hidden="1" xr:uid="{00000000-0005-0000-0000-000010C10000}"/>
    <cellStyle name="Currency [0] 4022" xfId="37895" hidden="1" xr:uid="{00000000-0005-0000-0000-000011C10000}"/>
    <cellStyle name="Currency [0] 4023" xfId="8535" hidden="1" xr:uid="{00000000-0005-0000-0000-000012C10000}"/>
    <cellStyle name="Currency [0] 4023" xfId="37923" hidden="1" xr:uid="{00000000-0005-0000-0000-000013C10000}"/>
    <cellStyle name="Currency [0] 4024" xfId="8495" hidden="1" xr:uid="{00000000-0005-0000-0000-000014C10000}"/>
    <cellStyle name="Currency [0] 4024" xfId="37883" hidden="1" xr:uid="{00000000-0005-0000-0000-000015C10000}"/>
    <cellStyle name="Currency [0] 4025" xfId="8524" hidden="1" xr:uid="{00000000-0005-0000-0000-000016C10000}"/>
    <cellStyle name="Currency [0] 4025" xfId="37912" hidden="1" xr:uid="{00000000-0005-0000-0000-000017C10000}"/>
    <cellStyle name="Currency [0] 4026" xfId="8521" hidden="1" xr:uid="{00000000-0005-0000-0000-000018C10000}"/>
    <cellStyle name="Currency [0] 4026" xfId="37909" hidden="1" xr:uid="{00000000-0005-0000-0000-000019C10000}"/>
    <cellStyle name="Currency [0] 4027" xfId="8574" hidden="1" xr:uid="{00000000-0005-0000-0000-00001AC10000}"/>
    <cellStyle name="Currency [0] 4027" xfId="37962" hidden="1" xr:uid="{00000000-0005-0000-0000-00001BC10000}"/>
    <cellStyle name="Currency [0] 4028" xfId="8402" hidden="1" xr:uid="{00000000-0005-0000-0000-00001CC10000}"/>
    <cellStyle name="Currency [0] 4028" xfId="37790" hidden="1" xr:uid="{00000000-0005-0000-0000-00001DC10000}"/>
    <cellStyle name="Currency [0] 4029" xfId="8561" hidden="1" xr:uid="{00000000-0005-0000-0000-00001EC10000}"/>
    <cellStyle name="Currency [0] 4029" xfId="37949" hidden="1" xr:uid="{00000000-0005-0000-0000-00001FC10000}"/>
    <cellStyle name="Currency [0] 403" xfId="2834" hidden="1" xr:uid="{00000000-0005-0000-0000-000020C10000}"/>
    <cellStyle name="Currency [0] 403" xfId="32223" hidden="1" xr:uid="{00000000-0005-0000-0000-000021C10000}"/>
    <cellStyle name="Currency [0] 4030" xfId="8578" hidden="1" xr:uid="{00000000-0005-0000-0000-000022C10000}"/>
    <cellStyle name="Currency [0] 4030" xfId="37966" hidden="1" xr:uid="{00000000-0005-0000-0000-000023C10000}"/>
    <cellStyle name="Currency [0] 4031" xfId="8580" hidden="1" xr:uid="{00000000-0005-0000-0000-000024C10000}"/>
    <cellStyle name="Currency [0] 4031" xfId="37968" hidden="1" xr:uid="{00000000-0005-0000-0000-000025C10000}"/>
    <cellStyle name="Currency [0] 4032" xfId="8461" hidden="1" xr:uid="{00000000-0005-0000-0000-000026C10000}"/>
    <cellStyle name="Currency [0] 4032" xfId="37849" hidden="1" xr:uid="{00000000-0005-0000-0000-000027C10000}"/>
    <cellStyle name="Currency [0] 4033" xfId="8497" hidden="1" xr:uid="{00000000-0005-0000-0000-000028C10000}"/>
    <cellStyle name="Currency [0] 4033" xfId="37885" hidden="1" xr:uid="{00000000-0005-0000-0000-000029C10000}"/>
    <cellStyle name="Currency [0] 4034" xfId="8566" hidden="1" xr:uid="{00000000-0005-0000-0000-00002AC10000}"/>
    <cellStyle name="Currency [0] 4034" xfId="37954" hidden="1" xr:uid="{00000000-0005-0000-0000-00002BC10000}"/>
    <cellStyle name="Currency [0] 4035" xfId="8554" hidden="1" xr:uid="{00000000-0005-0000-0000-00002CC10000}"/>
    <cellStyle name="Currency [0] 4035" xfId="37942" hidden="1" xr:uid="{00000000-0005-0000-0000-00002DC10000}"/>
    <cellStyle name="Currency [0] 4036" xfId="8571" hidden="1" xr:uid="{00000000-0005-0000-0000-00002EC10000}"/>
    <cellStyle name="Currency [0] 4036" xfId="37959" hidden="1" xr:uid="{00000000-0005-0000-0000-00002FC10000}"/>
    <cellStyle name="Currency [0] 4037" xfId="8582" hidden="1" xr:uid="{00000000-0005-0000-0000-000030C10000}"/>
    <cellStyle name="Currency [0] 4037" xfId="37970" hidden="1" xr:uid="{00000000-0005-0000-0000-000031C10000}"/>
    <cellStyle name="Currency [0] 4038" xfId="8430" hidden="1" xr:uid="{00000000-0005-0000-0000-000032C10000}"/>
    <cellStyle name="Currency [0] 4038" xfId="37818" hidden="1" xr:uid="{00000000-0005-0000-0000-000033C10000}"/>
    <cellStyle name="Currency [0] 4039" xfId="8494" hidden="1" xr:uid="{00000000-0005-0000-0000-000034C10000}"/>
    <cellStyle name="Currency [0] 4039" xfId="37882" hidden="1" xr:uid="{00000000-0005-0000-0000-000035C10000}"/>
    <cellStyle name="Currency [0] 404" xfId="2813" hidden="1" xr:uid="{00000000-0005-0000-0000-000036C10000}"/>
    <cellStyle name="Currency [0] 404" xfId="32202" hidden="1" xr:uid="{00000000-0005-0000-0000-000037C10000}"/>
    <cellStyle name="Currency [0] 4040" xfId="8586" hidden="1" xr:uid="{00000000-0005-0000-0000-000038C10000}"/>
    <cellStyle name="Currency [0] 4040" xfId="37974" hidden="1" xr:uid="{00000000-0005-0000-0000-000039C10000}"/>
    <cellStyle name="Currency [0] 4041" xfId="8588" hidden="1" xr:uid="{00000000-0005-0000-0000-00003AC10000}"/>
    <cellStyle name="Currency [0] 4041" xfId="37976" hidden="1" xr:uid="{00000000-0005-0000-0000-00003BC10000}"/>
    <cellStyle name="Currency [0] 4042" xfId="8543" hidden="1" xr:uid="{00000000-0005-0000-0000-00003CC10000}"/>
    <cellStyle name="Currency [0] 4042" xfId="37931" hidden="1" xr:uid="{00000000-0005-0000-0000-00003DC10000}"/>
    <cellStyle name="Currency [0] 4043" xfId="8555" hidden="1" xr:uid="{00000000-0005-0000-0000-00003EC10000}"/>
    <cellStyle name="Currency [0] 4043" xfId="37943" hidden="1" xr:uid="{00000000-0005-0000-0000-00003FC10000}"/>
    <cellStyle name="Currency [0] 4044" xfId="8583" hidden="1" xr:uid="{00000000-0005-0000-0000-000040C10000}"/>
    <cellStyle name="Currency [0] 4044" xfId="37971" hidden="1" xr:uid="{00000000-0005-0000-0000-000041C10000}"/>
    <cellStyle name="Currency [0] 4045" xfId="8556" hidden="1" xr:uid="{00000000-0005-0000-0000-000042C10000}"/>
    <cellStyle name="Currency [0] 4045" xfId="37944" hidden="1" xr:uid="{00000000-0005-0000-0000-000043C10000}"/>
    <cellStyle name="Currency [0] 4046" xfId="8589" hidden="1" xr:uid="{00000000-0005-0000-0000-000044C10000}"/>
    <cellStyle name="Currency [0] 4046" xfId="37977" hidden="1" xr:uid="{00000000-0005-0000-0000-000045C10000}"/>
    <cellStyle name="Currency [0] 4047" xfId="8591" hidden="1" xr:uid="{00000000-0005-0000-0000-000046C10000}"/>
    <cellStyle name="Currency [0] 4047" xfId="37979" hidden="1" xr:uid="{00000000-0005-0000-0000-000047C10000}"/>
    <cellStyle name="Currency [0] 4048" xfId="8584" hidden="1" xr:uid="{00000000-0005-0000-0000-000048C10000}"/>
    <cellStyle name="Currency [0] 4048" xfId="37972" hidden="1" xr:uid="{00000000-0005-0000-0000-000049C10000}"/>
    <cellStyle name="Currency [0] 4049" xfId="8530" hidden="1" xr:uid="{00000000-0005-0000-0000-00004AC10000}"/>
    <cellStyle name="Currency [0] 4049" xfId="37918" hidden="1" xr:uid="{00000000-0005-0000-0000-00004BC10000}"/>
    <cellStyle name="Currency [0] 405" xfId="2820" hidden="1" xr:uid="{00000000-0005-0000-0000-00004CC10000}"/>
    <cellStyle name="Currency [0] 405" xfId="32209" hidden="1" xr:uid="{00000000-0005-0000-0000-00004DC10000}"/>
    <cellStyle name="Currency [0] 4050" xfId="8593" hidden="1" xr:uid="{00000000-0005-0000-0000-00004EC10000}"/>
    <cellStyle name="Currency [0] 4050" xfId="37981" hidden="1" xr:uid="{00000000-0005-0000-0000-00004FC10000}"/>
    <cellStyle name="Currency [0] 4051" xfId="8595" hidden="1" xr:uid="{00000000-0005-0000-0000-000050C10000}"/>
    <cellStyle name="Currency [0] 4051" xfId="37983" hidden="1" xr:uid="{00000000-0005-0000-0000-000051C10000}"/>
    <cellStyle name="Currency [0] 4052" xfId="7957" hidden="1" xr:uid="{00000000-0005-0000-0000-000052C10000}"/>
    <cellStyle name="Currency [0] 4052" xfId="37345" hidden="1" xr:uid="{00000000-0005-0000-0000-000053C10000}"/>
    <cellStyle name="Currency [0] 4053" xfId="7898" hidden="1" xr:uid="{00000000-0005-0000-0000-000054C10000}"/>
    <cellStyle name="Currency [0] 4053" xfId="37286" hidden="1" xr:uid="{00000000-0005-0000-0000-000055C10000}"/>
    <cellStyle name="Currency [0] 4054" xfId="8601" hidden="1" xr:uid="{00000000-0005-0000-0000-000056C10000}"/>
    <cellStyle name="Currency [0] 4054" xfId="37989" hidden="1" xr:uid="{00000000-0005-0000-0000-000057C10000}"/>
    <cellStyle name="Currency [0] 4055" xfId="8607" hidden="1" xr:uid="{00000000-0005-0000-0000-000058C10000}"/>
    <cellStyle name="Currency [0] 4055" xfId="37995" hidden="1" xr:uid="{00000000-0005-0000-0000-000059C10000}"/>
    <cellStyle name="Currency [0] 4056" xfId="8609" hidden="1" xr:uid="{00000000-0005-0000-0000-00005AC10000}"/>
    <cellStyle name="Currency [0] 4056" xfId="37997" hidden="1" xr:uid="{00000000-0005-0000-0000-00005BC10000}"/>
    <cellStyle name="Currency [0] 4057" xfId="7888" hidden="1" xr:uid="{00000000-0005-0000-0000-00005CC10000}"/>
    <cellStyle name="Currency [0] 4057" xfId="37276" hidden="1" xr:uid="{00000000-0005-0000-0000-00005DC10000}"/>
    <cellStyle name="Currency [0] 4058" xfId="8603" hidden="1" xr:uid="{00000000-0005-0000-0000-00005EC10000}"/>
    <cellStyle name="Currency [0] 4058" xfId="37991" hidden="1" xr:uid="{00000000-0005-0000-0000-00005FC10000}"/>
    <cellStyle name="Currency [0] 4059" xfId="8611" hidden="1" xr:uid="{00000000-0005-0000-0000-000060C10000}"/>
    <cellStyle name="Currency [0] 4059" xfId="37999" hidden="1" xr:uid="{00000000-0005-0000-0000-000061C10000}"/>
    <cellStyle name="Currency [0] 406" xfId="2835" hidden="1" xr:uid="{00000000-0005-0000-0000-000062C10000}"/>
    <cellStyle name="Currency [0] 406" xfId="32224" hidden="1" xr:uid="{00000000-0005-0000-0000-000063C10000}"/>
    <cellStyle name="Currency [0] 4060" xfId="8613" hidden="1" xr:uid="{00000000-0005-0000-0000-000064C10000}"/>
    <cellStyle name="Currency [0] 4060" xfId="38001" hidden="1" xr:uid="{00000000-0005-0000-0000-000065C10000}"/>
    <cellStyle name="Currency [0] 4061" xfId="8602" hidden="1" xr:uid="{00000000-0005-0000-0000-000066C10000}"/>
    <cellStyle name="Currency [0] 4061" xfId="37990" hidden="1" xr:uid="{00000000-0005-0000-0000-000067C10000}"/>
    <cellStyle name="Currency [0] 4062" xfId="7933" hidden="1" xr:uid="{00000000-0005-0000-0000-000068C10000}"/>
    <cellStyle name="Currency [0] 4062" xfId="37321" hidden="1" xr:uid="{00000000-0005-0000-0000-000069C10000}"/>
    <cellStyle name="Currency [0] 4063" xfId="8624" hidden="1" xr:uid="{00000000-0005-0000-0000-00006AC10000}"/>
    <cellStyle name="Currency [0] 4063" xfId="38012" hidden="1" xr:uid="{00000000-0005-0000-0000-00006BC10000}"/>
    <cellStyle name="Currency [0] 4064" xfId="8633" hidden="1" xr:uid="{00000000-0005-0000-0000-00006CC10000}"/>
    <cellStyle name="Currency [0] 4064" xfId="38021" hidden="1" xr:uid="{00000000-0005-0000-0000-00006DC10000}"/>
    <cellStyle name="Currency [0] 4065" xfId="8644" hidden="1" xr:uid="{00000000-0005-0000-0000-00006EC10000}"/>
    <cellStyle name="Currency [0] 4065" xfId="38032" hidden="1" xr:uid="{00000000-0005-0000-0000-00006FC10000}"/>
    <cellStyle name="Currency [0] 4066" xfId="8650" hidden="1" xr:uid="{00000000-0005-0000-0000-000070C10000}"/>
    <cellStyle name="Currency [0] 4066" xfId="38038" hidden="1" xr:uid="{00000000-0005-0000-0000-000071C10000}"/>
    <cellStyle name="Currency [0] 4067" xfId="8622" hidden="1" xr:uid="{00000000-0005-0000-0000-000072C10000}"/>
    <cellStyle name="Currency [0] 4067" xfId="38010" hidden="1" xr:uid="{00000000-0005-0000-0000-000073C10000}"/>
    <cellStyle name="Currency [0] 4068" xfId="8640" hidden="1" xr:uid="{00000000-0005-0000-0000-000074C10000}"/>
    <cellStyle name="Currency [0] 4068" xfId="38028" hidden="1" xr:uid="{00000000-0005-0000-0000-000075C10000}"/>
    <cellStyle name="Currency [0] 4069" xfId="8662" hidden="1" xr:uid="{00000000-0005-0000-0000-000076C10000}"/>
    <cellStyle name="Currency [0] 4069" xfId="38050" hidden="1" xr:uid="{00000000-0005-0000-0000-000077C10000}"/>
    <cellStyle name="Currency [0] 407" xfId="2836" hidden="1" xr:uid="{00000000-0005-0000-0000-000078C10000}"/>
    <cellStyle name="Currency [0] 407" xfId="32225" hidden="1" xr:uid="{00000000-0005-0000-0000-000079C10000}"/>
    <cellStyle name="Currency [0] 4070" xfId="8664" hidden="1" xr:uid="{00000000-0005-0000-0000-00007AC10000}"/>
    <cellStyle name="Currency [0] 4070" xfId="38052" hidden="1" xr:uid="{00000000-0005-0000-0000-00007BC10000}"/>
    <cellStyle name="Currency [0] 4071" xfId="8598" hidden="1" xr:uid="{00000000-0005-0000-0000-00007CC10000}"/>
    <cellStyle name="Currency [0] 4071" xfId="37986" hidden="1" xr:uid="{00000000-0005-0000-0000-00007DC10000}"/>
    <cellStyle name="Currency [0] 4072" xfId="7887" hidden="1" xr:uid="{00000000-0005-0000-0000-00007EC10000}"/>
    <cellStyle name="Currency [0] 4072" xfId="37275" hidden="1" xr:uid="{00000000-0005-0000-0000-00007FC10000}"/>
    <cellStyle name="Currency [0] 4073" xfId="8636" hidden="1" xr:uid="{00000000-0005-0000-0000-000080C10000}"/>
    <cellStyle name="Currency [0] 4073" xfId="38024" hidden="1" xr:uid="{00000000-0005-0000-0000-000081C10000}"/>
    <cellStyle name="Currency [0] 4074" xfId="7866" hidden="1" xr:uid="{00000000-0005-0000-0000-000082C10000}"/>
    <cellStyle name="Currency [0] 4074" xfId="37254" hidden="1" xr:uid="{00000000-0005-0000-0000-000083C10000}"/>
    <cellStyle name="Currency [0] 4075" xfId="8625" hidden="1" xr:uid="{00000000-0005-0000-0000-000084C10000}"/>
    <cellStyle name="Currency [0] 4075" xfId="38013" hidden="1" xr:uid="{00000000-0005-0000-0000-000085C10000}"/>
    <cellStyle name="Currency [0] 4076" xfId="8669" hidden="1" xr:uid="{00000000-0005-0000-0000-000086C10000}"/>
    <cellStyle name="Currency [0] 4076" xfId="38057" hidden="1" xr:uid="{00000000-0005-0000-0000-000087C10000}"/>
    <cellStyle name="Currency [0] 4077" xfId="8637" hidden="1" xr:uid="{00000000-0005-0000-0000-000088C10000}"/>
    <cellStyle name="Currency [0] 4077" xfId="38025" hidden="1" xr:uid="{00000000-0005-0000-0000-000089C10000}"/>
    <cellStyle name="Currency [0] 4078" xfId="8645" hidden="1" xr:uid="{00000000-0005-0000-0000-00008AC10000}"/>
    <cellStyle name="Currency [0] 4078" xfId="38033" hidden="1" xr:uid="{00000000-0005-0000-0000-00008BC10000}"/>
    <cellStyle name="Currency [0] 4079" xfId="8681" hidden="1" xr:uid="{00000000-0005-0000-0000-00008CC10000}"/>
    <cellStyle name="Currency [0] 4079" xfId="38069" hidden="1" xr:uid="{00000000-0005-0000-0000-00008DC10000}"/>
    <cellStyle name="Currency [0] 408" xfId="2811" hidden="1" xr:uid="{00000000-0005-0000-0000-00008EC10000}"/>
    <cellStyle name="Currency [0] 408" xfId="32200" hidden="1" xr:uid="{00000000-0005-0000-0000-00008FC10000}"/>
    <cellStyle name="Currency [0] 4080" xfId="8683" hidden="1" xr:uid="{00000000-0005-0000-0000-000090C10000}"/>
    <cellStyle name="Currency [0] 4080" xfId="38071" hidden="1" xr:uid="{00000000-0005-0000-0000-000091C10000}"/>
    <cellStyle name="Currency [0] 4081" xfId="8639" hidden="1" xr:uid="{00000000-0005-0000-0000-000092C10000}"/>
    <cellStyle name="Currency [0] 4081" xfId="38027" hidden="1" xr:uid="{00000000-0005-0000-0000-000093C10000}"/>
    <cellStyle name="Currency [0] 4082" xfId="8652" hidden="1" xr:uid="{00000000-0005-0000-0000-000094C10000}"/>
    <cellStyle name="Currency [0] 4082" xfId="38040" hidden="1" xr:uid="{00000000-0005-0000-0000-000095C10000}"/>
    <cellStyle name="Currency [0] 4083" xfId="8657" hidden="1" xr:uid="{00000000-0005-0000-0000-000096C10000}"/>
    <cellStyle name="Currency [0] 4083" xfId="38045" hidden="1" xr:uid="{00000000-0005-0000-0000-000097C10000}"/>
    <cellStyle name="Currency [0] 4084" xfId="8651" hidden="1" xr:uid="{00000000-0005-0000-0000-000098C10000}"/>
    <cellStyle name="Currency [0] 4084" xfId="38039" hidden="1" xr:uid="{00000000-0005-0000-0000-000099C10000}"/>
    <cellStyle name="Currency [0] 4085" xfId="8699" hidden="1" xr:uid="{00000000-0005-0000-0000-00009AC10000}"/>
    <cellStyle name="Currency [0] 4085" xfId="38087" hidden="1" xr:uid="{00000000-0005-0000-0000-00009BC10000}"/>
    <cellStyle name="Currency [0] 4086" xfId="8707" hidden="1" xr:uid="{00000000-0005-0000-0000-00009CC10000}"/>
    <cellStyle name="Currency [0] 4086" xfId="38095" hidden="1" xr:uid="{00000000-0005-0000-0000-00009DC10000}"/>
    <cellStyle name="Currency [0] 4087" xfId="8635" hidden="1" xr:uid="{00000000-0005-0000-0000-00009EC10000}"/>
    <cellStyle name="Currency [0] 4087" xfId="38023" hidden="1" xr:uid="{00000000-0005-0000-0000-00009FC10000}"/>
    <cellStyle name="Currency [0] 4088" xfId="8693" hidden="1" xr:uid="{00000000-0005-0000-0000-0000A0C10000}"/>
    <cellStyle name="Currency [0] 4088" xfId="38081" hidden="1" xr:uid="{00000000-0005-0000-0000-0000A1C10000}"/>
    <cellStyle name="Currency [0] 4089" xfId="8716" hidden="1" xr:uid="{00000000-0005-0000-0000-0000A2C10000}"/>
    <cellStyle name="Currency [0] 4089" xfId="38104" hidden="1" xr:uid="{00000000-0005-0000-0000-0000A3C10000}"/>
    <cellStyle name="Currency [0] 409" xfId="2810" hidden="1" xr:uid="{00000000-0005-0000-0000-0000A4C10000}"/>
    <cellStyle name="Currency [0] 409" xfId="32199" hidden="1" xr:uid="{00000000-0005-0000-0000-0000A5C10000}"/>
    <cellStyle name="Currency [0] 4090" xfId="8718" hidden="1" xr:uid="{00000000-0005-0000-0000-0000A6C10000}"/>
    <cellStyle name="Currency [0] 4090" xfId="38106" hidden="1" xr:uid="{00000000-0005-0000-0000-0000A7C10000}"/>
    <cellStyle name="Currency [0] 4091" xfId="8618" hidden="1" xr:uid="{00000000-0005-0000-0000-0000A8C10000}"/>
    <cellStyle name="Currency [0] 4091" xfId="38006" hidden="1" xr:uid="{00000000-0005-0000-0000-0000A9C10000}"/>
    <cellStyle name="Currency [0] 4092" xfId="8628" hidden="1" xr:uid="{00000000-0005-0000-0000-0000AAC10000}"/>
    <cellStyle name="Currency [0] 4092" xfId="38016" hidden="1" xr:uid="{00000000-0005-0000-0000-0000ABC10000}"/>
    <cellStyle name="Currency [0] 4093" xfId="8690" hidden="1" xr:uid="{00000000-0005-0000-0000-0000ACC10000}"/>
    <cellStyle name="Currency [0] 4093" xfId="38078" hidden="1" xr:uid="{00000000-0005-0000-0000-0000ADC10000}"/>
    <cellStyle name="Currency [0] 4094" xfId="8655" hidden="1" xr:uid="{00000000-0005-0000-0000-0000AEC10000}"/>
    <cellStyle name="Currency [0] 4094" xfId="38043" hidden="1" xr:uid="{00000000-0005-0000-0000-0000AFC10000}"/>
    <cellStyle name="Currency [0] 4095" xfId="8605" hidden="1" xr:uid="{00000000-0005-0000-0000-0000B0C10000}"/>
    <cellStyle name="Currency [0] 4095" xfId="37993" hidden="1" xr:uid="{00000000-0005-0000-0000-0000B1C10000}"/>
    <cellStyle name="Currency [0] 4096" xfId="8726" hidden="1" xr:uid="{00000000-0005-0000-0000-0000B2C10000}"/>
    <cellStyle name="Currency [0] 4096" xfId="38114" hidden="1" xr:uid="{00000000-0005-0000-0000-0000B3C10000}"/>
    <cellStyle name="Currency [0] 4097" xfId="8691" hidden="1" xr:uid="{00000000-0005-0000-0000-0000B4C10000}"/>
    <cellStyle name="Currency [0] 4097" xfId="38079" hidden="1" xr:uid="{00000000-0005-0000-0000-0000B5C10000}"/>
    <cellStyle name="Currency [0] 4098" xfId="8702" hidden="1" xr:uid="{00000000-0005-0000-0000-0000B6C10000}"/>
    <cellStyle name="Currency [0] 4098" xfId="38090" hidden="1" xr:uid="{00000000-0005-0000-0000-0000B7C10000}"/>
    <cellStyle name="Currency [0] 4099" xfId="8734" hidden="1" xr:uid="{00000000-0005-0000-0000-0000B8C10000}"/>
    <cellStyle name="Currency [0] 4099" xfId="38122" hidden="1" xr:uid="{00000000-0005-0000-0000-0000B9C10000}"/>
    <cellStyle name="Currency [0] 41" xfId="189" hidden="1" xr:uid="{00000000-0005-0000-0000-0000BAC10000}"/>
    <cellStyle name="Currency [0] 41" xfId="353" hidden="1" xr:uid="{00000000-0005-0000-0000-0000BBC10000}"/>
    <cellStyle name="Currency [0] 41" xfId="190" hidden="1" xr:uid="{00000000-0005-0000-0000-0000BCC10000}"/>
    <cellStyle name="Currency [0] 41" xfId="375" hidden="1" xr:uid="{00000000-0005-0000-0000-0000BDC10000}"/>
    <cellStyle name="Currency [0] 41" xfId="537" hidden="1" xr:uid="{00000000-0005-0000-0000-0000BEC10000}"/>
    <cellStyle name="Currency [0] 41" xfId="701" hidden="1" xr:uid="{00000000-0005-0000-0000-0000BFC10000}"/>
    <cellStyle name="Currency [0] 41" xfId="538" hidden="1" xr:uid="{00000000-0005-0000-0000-0000C0C10000}"/>
    <cellStyle name="Currency [0] 41" xfId="723" hidden="1" xr:uid="{00000000-0005-0000-0000-0000C1C10000}"/>
    <cellStyle name="Currency [0] 41" xfId="875" hidden="1" xr:uid="{00000000-0005-0000-0000-0000C2C10000}"/>
    <cellStyle name="Currency [0] 41" xfId="1039" hidden="1" xr:uid="{00000000-0005-0000-0000-0000C3C10000}"/>
    <cellStyle name="Currency [0] 41" xfId="876" hidden="1" xr:uid="{00000000-0005-0000-0000-0000C4C10000}"/>
    <cellStyle name="Currency [0] 41" xfId="1061" hidden="1" xr:uid="{00000000-0005-0000-0000-0000C5C10000}"/>
    <cellStyle name="Currency [0] 41" xfId="1217" hidden="1" xr:uid="{00000000-0005-0000-0000-0000C6C10000}"/>
    <cellStyle name="Currency [0] 41" xfId="1381" hidden="1" xr:uid="{00000000-0005-0000-0000-0000C7C10000}"/>
    <cellStyle name="Currency [0] 41" xfId="1218" hidden="1" xr:uid="{00000000-0005-0000-0000-0000C8C10000}"/>
    <cellStyle name="Currency [0] 41" xfId="1403" hidden="1" xr:uid="{00000000-0005-0000-0000-0000C9C10000}"/>
    <cellStyle name="Currency [0] 41" xfId="1545" hidden="1" xr:uid="{00000000-0005-0000-0000-0000CAC10000}"/>
    <cellStyle name="Currency [0] 41" xfId="1709" hidden="1" xr:uid="{00000000-0005-0000-0000-0000CBC10000}"/>
    <cellStyle name="Currency [0] 41" xfId="1546" hidden="1" xr:uid="{00000000-0005-0000-0000-0000CCC10000}"/>
    <cellStyle name="Currency [0] 41" xfId="1731" hidden="1" xr:uid="{00000000-0005-0000-0000-0000CDC10000}"/>
    <cellStyle name="Currency [0] 41" xfId="1873" hidden="1" xr:uid="{00000000-0005-0000-0000-0000CEC10000}"/>
    <cellStyle name="Currency [0] 41" xfId="2037" hidden="1" xr:uid="{00000000-0005-0000-0000-0000CFC10000}"/>
    <cellStyle name="Currency [0] 41" xfId="1874" hidden="1" xr:uid="{00000000-0005-0000-0000-0000D0C10000}"/>
    <cellStyle name="Currency [0] 41" xfId="2059" hidden="1" xr:uid="{00000000-0005-0000-0000-0000D1C10000}"/>
    <cellStyle name="Currency [0] 41" xfId="2204" hidden="1" xr:uid="{00000000-0005-0000-0000-0000D2C10000}"/>
    <cellStyle name="Currency [0] 41" xfId="2367" hidden="1" xr:uid="{00000000-0005-0000-0000-0000D3C10000}"/>
    <cellStyle name="Currency [0] 41" xfId="2205" hidden="1" xr:uid="{00000000-0005-0000-0000-0000D4C10000}"/>
    <cellStyle name="Currency [0] 41" xfId="2387" hidden="1" xr:uid="{00000000-0005-0000-0000-0000D5C10000}"/>
    <cellStyle name="Currency [0] 41" xfId="2410" hidden="1" xr:uid="{00000000-0005-0000-0000-0000D6C10000}"/>
    <cellStyle name="Currency [0] 41" xfId="31799" hidden="1" xr:uid="{00000000-0005-0000-0000-0000D7C10000}"/>
    <cellStyle name="Currency [0] 41" xfId="61257" hidden="1" xr:uid="{00000000-0005-0000-0000-0000D8C10000}"/>
    <cellStyle name="Currency [0] 41" xfId="61339" hidden="1" xr:uid="{00000000-0005-0000-0000-0000D9C10000}"/>
    <cellStyle name="Currency [0] 41" xfId="61423" hidden="1" xr:uid="{00000000-0005-0000-0000-0000DAC10000}"/>
    <cellStyle name="Currency [0] 41" xfId="61505" hidden="1" xr:uid="{00000000-0005-0000-0000-0000DBC10000}"/>
    <cellStyle name="Currency [0] 41" xfId="61588" hidden="1" xr:uid="{00000000-0005-0000-0000-0000DCC10000}"/>
    <cellStyle name="Currency [0] 41" xfId="61670" hidden="1" xr:uid="{00000000-0005-0000-0000-0000DDC10000}"/>
    <cellStyle name="Currency [0] 41" xfId="61750" hidden="1" xr:uid="{00000000-0005-0000-0000-0000DEC10000}"/>
    <cellStyle name="Currency [0] 41" xfId="61832" hidden="1" xr:uid="{00000000-0005-0000-0000-0000DFC10000}"/>
    <cellStyle name="Currency [0] 41" xfId="61914" hidden="1" xr:uid="{00000000-0005-0000-0000-0000E0C10000}"/>
    <cellStyle name="Currency [0] 41" xfId="61996" hidden="1" xr:uid="{00000000-0005-0000-0000-0000E1C10000}"/>
    <cellStyle name="Currency [0] 41" xfId="62080" hidden="1" xr:uid="{00000000-0005-0000-0000-0000E2C10000}"/>
    <cellStyle name="Currency [0] 41" xfId="62162" hidden="1" xr:uid="{00000000-0005-0000-0000-0000E3C10000}"/>
    <cellStyle name="Currency [0] 41" xfId="62244" hidden="1" xr:uid="{00000000-0005-0000-0000-0000E4C10000}"/>
    <cellStyle name="Currency [0] 41" xfId="62326" hidden="1" xr:uid="{00000000-0005-0000-0000-0000E5C10000}"/>
    <cellStyle name="Currency [0] 41" xfId="62406" hidden="1" xr:uid="{00000000-0005-0000-0000-0000E6C10000}"/>
    <cellStyle name="Currency [0] 41" xfId="62488" hidden="1" xr:uid="{00000000-0005-0000-0000-0000E7C10000}"/>
    <cellStyle name="Currency [0] 41" xfId="62563" hidden="1" xr:uid="{00000000-0005-0000-0000-0000E8C10000}"/>
    <cellStyle name="Currency [0] 41" xfId="62645" hidden="1" xr:uid="{00000000-0005-0000-0000-0000E9C10000}"/>
    <cellStyle name="Currency [0] 41" xfId="62729" hidden="1" xr:uid="{00000000-0005-0000-0000-0000EAC10000}"/>
    <cellStyle name="Currency [0] 41" xfId="62811" hidden="1" xr:uid="{00000000-0005-0000-0000-0000EBC10000}"/>
    <cellStyle name="Currency [0] 41" xfId="62893" hidden="1" xr:uid="{00000000-0005-0000-0000-0000ECC10000}"/>
    <cellStyle name="Currency [0] 41" xfId="62975" hidden="1" xr:uid="{00000000-0005-0000-0000-0000EDC10000}"/>
    <cellStyle name="Currency [0] 41" xfId="63055" hidden="1" xr:uid="{00000000-0005-0000-0000-0000EEC10000}"/>
    <cellStyle name="Currency [0] 41" xfId="63137" hidden="1" xr:uid="{00000000-0005-0000-0000-0000EFC10000}"/>
    <cellStyle name="Currency [0] 410" xfId="2805" hidden="1" xr:uid="{00000000-0005-0000-0000-0000F0C10000}"/>
    <cellStyle name="Currency [0] 410" xfId="32194" hidden="1" xr:uid="{00000000-0005-0000-0000-0000F1C10000}"/>
    <cellStyle name="Currency [0] 4100" xfId="8736" hidden="1" xr:uid="{00000000-0005-0000-0000-0000F2C10000}"/>
    <cellStyle name="Currency [0] 4100" xfId="38124" hidden="1" xr:uid="{00000000-0005-0000-0000-0000F3C10000}"/>
    <cellStyle name="Currency [0] 4101" xfId="8688" hidden="1" xr:uid="{00000000-0005-0000-0000-0000F4C10000}"/>
    <cellStyle name="Currency [0] 4101" xfId="38076" hidden="1" xr:uid="{00000000-0005-0000-0000-0000F5C10000}"/>
    <cellStyle name="Currency [0] 4102" xfId="8687" hidden="1" xr:uid="{00000000-0005-0000-0000-0000F6C10000}"/>
    <cellStyle name="Currency [0] 4102" xfId="38075" hidden="1" xr:uid="{00000000-0005-0000-0000-0000F7C10000}"/>
    <cellStyle name="Currency [0] 4103" xfId="8677" hidden="1" xr:uid="{00000000-0005-0000-0000-0000F8C10000}"/>
    <cellStyle name="Currency [0] 4103" xfId="38065" hidden="1" xr:uid="{00000000-0005-0000-0000-0000F9C10000}"/>
    <cellStyle name="Currency [0] 4104" xfId="8673" hidden="1" xr:uid="{00000000-0005-0000-0000-0000FAC10000}"/>
    <cellStyle name="Currency [0] 4104" xfId="38061" hidden="1" xr:uid="{00000000-0005-0000-0000-0000FBC10000}"/>
    <cellStyle name="Currency [0] 4105" xfId="8675" hidden="1" xr:uid="{00000000-0005-0000-0000-0000FCC10000}"/>
    <cellStyle name="Currency [0] 4105" xfId="38063" hidden="1" xr:uid="{00000000-0005-0000-0000-0000FDC10000}"/>
    <cellStyle name="Currency [0] 4106" xfId="8743" hidden="1" xr:uid="{00000000-0005-0000-0000-0000FEC10000}"/>
    <cellStyle name="Currency [0] 4106" xfId="38131" hidden="1" xr:uid="{00000000-0005-0000-0000-0000FFC10000}"/>
    <cellStyle name="Currency [0] 4107" xfId="7902" hidden="1" xr:uid="{00000000-0005-0000-0000-000000C20000}"/>
    <cellStyle name="Currency [0] 4107" xfId="37290" hidden="1" xr:uid="{00000000-0005-0000-0000-000001C20000}"/>
    <cellStyle name="Currency [0] 4108" xfId="8721" hidden="1" xr:uid="{00000000-0005-0000-0000-000002C20000}"/>
    <cellStyle name="Currency [0] 4108" xfId="38109" hidden="1" xr:uid="{00000000-0005-0000-0000-000003C20000}"/>
    <cellStyle name="Currency [0] 4109" xfId="8749" hidden="1" xr:uid="{00000000-0005-0000-0000-000004C20000}"/>
    <cellStyle name="Currency [0] 4109" xfId="38137" hidden="1" xr:uid="{00000000-0005-0000-0000-000005C20000}"/>
    <cellStyle name="Currency [0] 411" xfId="2803" hidden="1" xr:uid="{00000000-0005-0000-0000-000006C20000}"/>
    <cellStyle name="Currency [0] 411" xfId="32192" hidden="1" xr:uid="{00000000-0005-0000-0000-000007C20000}"/>
    <cellStyle name="Currency [0] 4110" xfId="8751" hidden="1" xr:uid="{00000000-0005-0000-0000-000008C20000}"/>
    <cellStyle name="Currency [0] 4110" xfId="38139" hidden="1" xr:uid="{00000000-0005-0000-0000-000009C20000}"/>
    <cellStyle name="Currency [0] 4111" xfId="8626" hidden="1" xr:uid="{00000000-0005-0000-0000-00000AC20000}"/>
    <cellStyle name="Currency [0] 4111" xfId="38014" hidden="1" xr:uid="{00000000-0005-0000-0000-00000BC20000}"/>
    <cellStyle name="Currency [0] 4112" xfId="8700" hidden="1" xr:uid="{00000000-0005-0000-0000-00000CC20000}"/>
    <cellStyle name="Currency [0] 4112" xfId="38088" hidden="1" xr:uid="{00000000-0005-0000-0000-00000DC20000}"/>
    <cellStyle name="Currency [0] 4113" xfId="8656" hidden="1" xr:uid="{00000000-0005-0000-0000-00000EC20000}"/>
    <cellStyle name="Currency [0] 4113" xfId="38044" hidden="1" xr:uid="{00000000-0005-0000-0000-00000FC20000}"/>
    <cellStyle name="Currency [0] 4114" xfId="8692" hidden="1" xr:uid="{00000000-0005-0000-0000-000010C20000}"/>
    <cellStyle name="Currency [0] 4114" xfId="38080" hidden="1" xr:uid="{00000000-0005-0000-0000-000011C20000}"/>
    <cellStyle name="Currency [0] 4115" xfId="8696" hidden="1" xr:uid="{00000000-0005-0000-0000-000012C20000}"/>
    <cellStyle name="Currency [0] 4115" xfId="38084" hidden="1" xr:uid="{00000000-0005-0000-0000-000013C20000}"/>
    <cellStyle name="Currency [0] 4116" xfId="8757" hidden="1" xr:uid="{00000000-0005-0000-0000-000014C20000}"/>
    <cellStyle name="Currency [0] 4116" xfId="38145" hidden="1" xr:uid="{00000000-0005-0000-0000-000015C20000}"/>
    <cellStyle name="Currency [0] 4117" xfId="7915" hidden="1" xr:uid="{00000000-0005-0000-0000-000016C20000}"/>
    <cellStyle name="Currency [0] 4117" xfId="37303" hidden="1" xr:uid="{00000000-0005-0000-0000-000017C20000}"/>
    <cellStyle name="Currency [0] 4118" xfId="8739" hidden="1" xr:uid="{00000000-0005-0000-0000-000018C20000}"/>
    <cellStyle name="Currency [0] 4118" xfId="38127" hidden="1" xr:uid="{00000000-0005-0000-0000-000019C20000}"/>
    <cellStyle name="Currency [0] 4119" xfId="8762" hidden="1" xr:uid="{00000000-0005-0000-0000-00001AC20000}"/>
    <cellStyle name="Currency [0] 4119" xfId="38150" hidden="1" xr:uid="{00000000-0005-0000-0000-00001BC20000}"/>
    <cellStyle name="Currency [0] 412" xfId="2804" hidden="1" xr:uid="{00000000-0005-0000-0000-00001CC20000}"/>
    <cellStyle name="Currency [0] 412" xfId="32193" hidden="1" xr:uid="{00000000-0005-0000-0000-00001DC20000}"/>
    <cellStyle name="Currency [0] 4120" xfId="8764" hidden="1" xr:uid="{00000000-0005-0000-0000-00001EC20000}"/>
    <cellStyle name="Currency [0] 4120" xfId="38152" hidden="1" xr:uid="{00000000-0005-0000-0000-00001FC20000}"/>
    <cellStyle name="Currency [0] 4121" xfId="8620" hidden="1" xr:uid="{00000000-0005-0000-0000-000020C20000}"/>
    <cellStyle name="Currency [0] 4121" xfId="38008" hidden="1" xr:uid="{00000000-0005-0000-0000-000021C20000}"/>
    <cellStyle name="Currency [0] 4122" xfId="8719" hidden="1" xr:uid="{00000000-0005-0000-0000-000022C20000}"/>
    <cellStyle name="Currency [0] 4122" xfId="38107" hidden="1" xr:uid="{00000000-0005-0000-0000-000023C20000}"/>
    <cellStyle name="Currency [0] 4123" xfId="8686" hidden="1" xr:uid="{00000000-0005-0000-0000-000024C20000}"/>
    <cellStyle name="Currency [0] 4123" xfId="38074" hidden="1" xr:uid="{00000000-0005-0000-0000-000025C20000}"/>
    <cellStyle name="Currency [0] 4124" xfId="8704" hidden="1" xr:uid="{00000000-0005-0000-0000-000026C20000}"/>
    <cellStyle name="Currency [0] 4124" xfId="38092" hidden="1" xr:uid="{00000000-0005-0000-0000-000027C20000}"/>
    <cellStyle name="Currency [0] 4125" xfId="8701" hidden="1" xr:uid="{00000000-0005-0000-0000-000028C20000}"/>
    <cellStyle name="Currency [0] 4125" xfId="38089" hidden="1" xr:uid="{00000000-0005-0000-0000-000029C20000}"/>
    <cellStyle name="Currency [0] 4126" xfId="8768" hidden="1" xr:uid="{00000000-0005-0000-0000-00002AC20000}"/>
    <cellStyle name="Currency [0] 4126" xfId="38156" hidden="1" xr:uid="{00000000-0005-0000-0000-00002BC20000}"/>
    <cellStyle name="Currency [0] 4127" xfId="8653" hidden="1" xr:uid="{00000000-0005-0000-0000-00002CC20000}"/>
    <cellStyle name="Currency [0] 4127" xfId="38041" hidden="1" xr:uid="{00000000-0005-0000-0000-00002DC20000}"/>
    <cellStyle name="Currency [0] 4128" xfId="8753" hidden="1" xr:uid="{00000000-0005-0000-0000-00002EC20000}"/>
    <cellStyle name="Currency [0] 4128" xfId="38141" hidden="1" xr:uid="{00000000-0005-0000-0000-00002FC20000}"/>
    <cellStyle name="Currency [0] 4129" xfId="8775" hidden="1" xr:uid="{00000000-0005-0000-0000-000030C20000}"/>
    <cellStyle name="Currency [0] 4129" xfId="38163" hidden="1" xr:uid="{00000000-0005-0000-0000-000031C20000}"/>
    <cellStyle name="Currency [0] 413" xfId="2841" hidden="1" xr:uid="{00000000-0005-0000-0000-000032C20000}"/>
    <cellStyle name="Currency [0] 413" xfId="32230" hidden="1" xr:uid="{00000000-0005-0000-0000-000033C20000}"/>
    <cellStyle name="Currency [0] 4130" xfId="8777" hidden="1" xr:uid="{00000000-0005-0000-0000-000034C20000}"/>
    <cellStyle name="Currency [0] 4130" xfId="38165" hidden="1" xr:uid="{00000000-0005-0000-0000-000035C20000}"/>
    <cellStyle name="Currency [0] 4131" xfId="8705" hidden="1" xr:uid="{00000000-0005-0000-0000-000036C20000}"/>
    <cellStyle name="Currency [0] 4131" xfId="38093" hidden="1" xr:uid="{00000000-0005-0000-0000-000037C20000}"/>
    <cellStyle name="Currency [0] 4132" xfId="8737" hidden="1" xr:uid="{00000000-0005-0000-0000-000038C20000}"/>
    <cellStyle name="Currency [0] 4132" xfId="38125" hidden="1" xr:uid="{00000000-0005-0000-0000-000039C20000}"/>
    <cellStyle name="Currency [0] 4133" xfId="7867" hidden="1" xr:uid="{00000000-0005-0000-0000-00003AC20000}"/>
    <cellStyle name="Currency [0] 4133" xfId="37255" hidden="1" xr:uid="{00000000-0005-0000-0000-00003BC20000}"/>
    <cellStyle name="Currency [0] 4134" xfId="8723" hidden="1" xr:uid="{00000000-0005-0000-0000-00003CC20000}"/>
    <cellStyle name="Currency [0] 4134" xfId="38111" hidden="1" xr:uid="{00000000-0005-0000-0000-00003DC20000}"/>
    <cellStyle name="Currency [0] 4135" xfId="8720" hidden="1" xr:uid="{00000000-0005-0000-0000-00003EC20000}"/>
    <cellStyle name="Currency [0] 4135" xfId="38108" hidden="1" xr:uid="{00000000-0005-0000-0000-00003FC20000}"/>
    <cellStyle name="Currency [0] 4136" xfId="8781" hidden="1" xr:uid="{00000000-0005-0000-0000-000040C20000}"/>
    <cellStyle name="Currency [0] 4136" xfId="38169" hidden="1" xr:uid="{00000000-0005-0000-0000-000041C20000}"/>
    <cellStyle name="Currency [0] 4137" xfId="8616" hidden="1" xr:uid="{00000000-0005-0000-0000-000042C20000}"/>
    <cellStyle name="Currency [0] 4137" xfId="38004" hidden="1" xr:uid="{00000000-0005-0000-0000-000043C20000}"/>
    <cellStyle name="Currency [0] 4138" xfId="8765" hidden="1" xr:uid="{00000000-0005-0000-0000-000044C20000}"/>
    <cellStyle name="Currency [0] 4138" xfId="38153" hidden="1" xr:uid="{00000000-0005-0000-0000-000045C20000}"/>
    <cellStyle name="Currency [0] 4139" xfId="8785" hidden="1" xr:uid="{00000000-0005-0000-0000-000046C20000}"/>
    <cellStyle name="Currency [0] 4139" xfId="38173" hidden="1" xr:uid="{00000000-0005-0000-0000-000047C20000}"/>
    <cellStyle name="Currency [0] 414" xfId="2527" hidden="1" xr:uid="{00000000-0005-0000-0000-000048C20000}"/>
    <cellStyle name="Currency [0] 414" xfId="31916" hidden="1" xr:uid="{00000000-0005-0000-0000-000049C20000}"/>
    <cellStyle name="Currency [0] 4140" xfId="8787" hidden="1" xr:uid="{00000000-0005-0000-0000-00004AC20000}"/>
    <cellStyle name="Currency [0] 4140" xfId="38175" hidden="1" xr:uid="{00000000-0005-0000-0000-00004BC20000}"/>
    <cellStyle name="Currency [0] 4141" xfId="8724" hidden="1" xr:uid="{00000000-0005-0000-0000-00004CC20000}"/>
    <cellStyle name="Currency [0] 4141" xfId="38112" hidden="1" xr:uid="{00000000-0005-0000-0000-00004DC20000}"/>
    <cellStyle name="Currency [0] 4142" xfId="8752" hidden="1" xr:uid="{00000000-0005-0000-0000-00004EC20000}"/>
    <cellStyle name="Currency [0] 4142" xfId="38140" hidden="1" xr:uid="{00000000-0005-0000-0000-00004FC20000}"/>
    <cellStyle name="Currency [0] 4143" xfId="8712" hidden="1" xr:uid="{00000000-0005-0000-0000-000050C20000}"/>
    <cellStyle name="Currency [0] 4143" xfId="38100" hidden="1" xr:uid="{00000000-0005-0000-0000-000051C20000}"/>
    <cellStyle name="Currency [0] 4144" xfId="8741" hidden="1" xr:uid="{00000000-0005-0000-0000-000052C20000}"/>
    <cellStyle name="Currency [0] 4144" xfId="38129" hidden="1" xr:uid="{00000000-0005-0000-0000-000053C20000}"/>
    <cellStyle name="Currency [0] 4145" xfId="8738" hidden="1" xr:uid="{00000000-0005-0000-0000-000054C20000}"/>
    <cellStyle name="Currency [0] 4145" xfId="38126" hidden="1" xr:uid="{00000000-0005-0000-0000-000055C20000}"/>
    <cellStyle name="Currency [0] 4146" xfId="8791" hidden="1" xr:uid="{00000000-0005-0000-0000-000056C20000}"/>
    <cellStyle name="Currency [0] 4146" xfId="38179" hidden="1" xr:uid="{00000000-0005-0000-0000-000057C20000}"/>
    <cellStyle name="Currency [0] 4147" xfId="8619" hidden="1" xr:uid="{00000000-0005-0000-0000-000058C20000}"/>
    <cellStyle name="Currency [0] 4147" xfId="38007" hidden="1" xr:uid="{00000000-0005-0000-0000-000059C20000}"/>
    <cellStyle name="Currency [0] 4148" xfId="8778" hidden="1" xr:uid="{00000000-0005-0000-0000-00005AC20000}"/>
    <cellStyle name="Currency [0] 4148" xfId="38166" hidden="1" xr:uid="{00000000-0005-0000-0000-00005BC20000}"/>
    <cellStyle name="Currency [0] 4149" xfId="8795" hidden="1" xr:uid="{00000000-0005-0000-0000-00005CC20000}"/>
    <cellStyle name="Currency [0] 4149" xfId="38183" hidden="1" xr:uid="{00000000-0005-0000-0000-00005DC20000}"/>
    <cellStyle name="Currency [0] 415" xfId="2831" hidden="1" xr:uid="{00000000-0005-0000-0000-00005EC20000}"/>
    <cellStyle name="Currency [0] 415" xfId="32220" hidden="1" xr:uid="{00000000-0005-0000-0000-00005FC20000}"/>
    <cellStyle name="Currency [0] 4150" xfId="8797" hidden="1" xr:uid="{00000000-0005-0000-0000-000060C20000}"/>
    <cellStyle name="Currency [0] 4150" xfId="38185" hidden="1" xr:uid="{00000000-0005-0000-0000-000061C20000}"/>
    <cellStyle name="Currency [0] 4151" xfId="8678" hidden="1" xr:uid="{00000000-0005-0000-0000-000062C20000}"/>
    <cellStyle name="Currency [0] 4151" xfId="38066" hidden="1" xr:uid="{00000000-0005-0000-0000-000063C20000}"/>
    <cellStyle name="Currency [0] 4152" xfId="8714" hidden="1" xr:uid="{00000000-0005-0000-0000-000064C20000}"/>
    <cellStyle name="Currency [0] 4152" xfId="38102" hidden="1" xr:uid="{00000000-0005-0000-0000-000065C20000}"/>
    <cellStyle name="Currency [0] 4153" xfId="8783" hidden="1" xr:uid="{00000000-0005-0000-0000-000066C20000}"/>
    <cellStyle name="Currency [0] 4153" xfId="38171" hidden="1" xr:uid="{00000000-0005-0000-0000-000067C20000}"/>
    <cellStyle name="Currency [0] 4154" xfId="8771" hidden="1" xr:uid="{00000000-0005-0000-0000-000068C20000}"/>
    <cellStyle name="Currency [0] 4154" xfId="38159" hidden="1" xr:uid="{00000000-0005-0000-0000-000069C20000}"/>
    <cellStyle name="Currency [0] 4155" xfId="8788" hidden="1" xr:uid="{00000000-0005-0000-0000-00006AC20000}"/>
    <cellStyle name="Currency [0] 4155" xfId="38176" hidden="1" xr:uid="{00000000-0005-0000-0000-00006BC20000}"/>
    <cellStyle name="Currency [0] 4156" xfId="8799" hidden="1" xr:uid="{00000000-0005-0000-0000-00006CC20000}"/>
    <cellStyle name="Currency [0] 4156" xfId="38187" hidden="1" xr:uid="{00000000-0005-0000-0000-00006DC20000}"/>
    <cellStyle name="Currency [0] 4157" xfId="8647" hidden="1" xr:uid="{00000000-0005-0000-0000-00006EC20000}"/>
    <cellStyle name="Currency [0] 4157" xfId="38035" hidden="1" xr:uid="{00000000-0005-0000-0000-00006FC20000}"/>
    <cellStyle name="Currency [0] 4158" xfId="8711" hidden="1" xr:uid="{00000000-0005-0000-0000-000070C20000}"/>
    <cellStyle name="Currency [0] 4158" xfId="38099" hidden="1" xr:uid="{00000000-0005-0000-0000-000071C20000}"/>
    <cellStyle name="Currency [0] 4159" xfId="8803" hidden="1" xr:uid="{00000000-0005-0000-0000-000072C20000}"/>
    <cellStyle name="Currency [0] 4159" xfId="38191" hidden="1" xr:uid="{00000000-0005-0000-0000-000073C20000}"/>
    <cellStyle name="Currency [0] 416" xfId="2843" hidden="1" xr:uid="{00000000-0005-0000-0000-000074C20000}"/>
    <cellStyle name="Currency [0] 416" xfId="32232" hidden="1" xr:uid="{00000000-0005-0000-0000-000075C20000}"/>
    <cellStyle name="Currency [0] 4160" xfId="8805" hidden="1" xr:uid="{00000000-0005-0000-0000-000076C20000}"/>
    <cellStyle name="Currency [0] 4160" xfId="38193" hidden="1" xr:uid="{00000000-0005-0000-0000-000077C20000}"/>
    <cellStyle name="Currency [0] 4161" xfId="8760" hidden="1" xr:uid="{00000000-0005-0000-0000-000078C20000}"/>
    <cellStyle name="Currency [0] 4161" xfId="38148" hidden="1" xr:uid="{00000000-0005-0000-0000-000079C20000}"/>
    <cellStyle name="Currency [0] 4162" xfId="8772" hidden="1" xr:uid="{00000000-0005-0000-0000-00007AC20000}"/>
    <cellStyle name="Currency [0] 4162" xfId="38160" hidden="1" xr:uid="{00000000-0005-0000-0000-00007BC20000}"/>
    <cellStyle name="Currency [0] 4163" xfId="8800" hidden="1" xr:uid="{00000000-0005-0000-0000-00007CC20000}"/>
    <cellStyle name="Currency [0] 4163" xfId="38188" hidden="1" xr:uid="{00000000-0005-0000-0000-00007DC20000}"/>
    <cellStyle name="Currency [0] 4164" xfId="8773" hidden="1" xr:uid="{00000000-0005-0000-0000-00007EC20000}"/>
    <cellStyle name="Currency [0] 4164" xfId="38161" hidden="1" xr:uid="{00000000-0005-0000-0000-00007FC20000}"/>
    <cellStyle name="Currency [0] 4165" xfId="8806" hidden="1" xr:uid="{00000000-0005-0000-0000-000080C20000}"/>
    <cellStyle name="Currency [0] 4165" xfId="38194" hidden="1" xr:uid="{00000000-0005-0000-0000-000081C20000}"/>
    <cellStyle name="Currency [0] 4166" xfId="8808" hidden="1" xr:uid="{00000000-0005-0000-0000-000082C20000}"/>
    <cellStyle name="Currency [0] 4166" xfId="38196" hidden="1" xr:uid="{00000000-0005-0000-0000-000083C20000}"/>
    <cellStyle name="Currency [0] 4167" xfId="8801" hidden="1" xr:uid="{00000000-0005-0000-0000-000084C20000}"/>
    <cellStyle name="Currency [0] 4167" xfId="38189" hidden="1" xr:uid="{00000000-0005-0000-0000-000085C20000}"/>
    <cellStyle name="Currency [0] 4168" xfId="8747" hidden="1" xr:uid="{00000000-0005-0000-0000-000086C20000}"/>
    <cellStyle name="Currency [0] 4168" xfId="38135" hidden="1" xr:uid="{00000000-0005-0000-0000-000087C20000}"/>
    <cellStyle name="Currency [0] 4169" xfId="8810" hidden="1" xr:uid="{00000000-0005-0000-0000-000088C20000}"/>
    <cellStyle name="Currency [0] 4169" xfId="38198" hidden="1" xr:uid="{00000000-0005-0000-0000-000089C20000}"/>
    <cellStyle name="Currency [0] 417" xfId="2844" hidden="1" xr:uid="{00000000-0005-0000-0000-00008AC20000}"/>
    <cellStyle name="Currency [0] 417" xfId="32233" hidden="1" xr:uid="{00000000-0005-0000-0000-00008BC20000}"/>
    <cellStyle name="Currency [0] 4170" xfId="8812" hidden="1" xr:uid="{00000000-0005-0000-0000-00008CC20000}"/>
    <cellStyle name="Currency [0] 4170" xfId="38200" hidden="1" xr:uid="{00000000-0005-0000-0000-00008DC20000}"/>
    <cellStyle name="Currency [0] 4171" xfId="7550" hidden="1" xr:uid="{00000000-0005-0000-0000-00008EC20000}"/>
    <cellStyle name="Currency [0] 4171" xfId="36938" hidden="1" xr:uid="{00000000-0005-0000-0000-00008FC20000}"/>
    <cellStyle name="Currency [0] 4172" xfId="7617" hidden="1" xr:uid="{00000000-0005-0000-0000-000090C20000}"/>
    <cellStyle name="Currency [0] 4172" xfId="37005" hidden="1" xr:uid="{00000000-0005-0000-0000-000091C20000}"/>
    <cellStyle name="Currency [0] 4173" xfId="7650" hidden="1" xr:uid="{00000000-0005-0000-0000-000092C20000}"/>
    <cellStyle name="Currency [0] 4173" xfId="37038" hidden="1" xr:uid="{00000000-0005-0000-0000-000093C20000}"/>
    <cellStyle name="Currency [0] 4174" xfId="8819" hidden="1" xr:uid="{00000000-0005-0000-0000-000094C20000}"/>
    <cellStyle name="Currency [0] 4174" xfId="38207" hidden="1" xr:uid="{00000000-0005-0000-0000-000095C20000}"/>
    <cellStyle name="Currency [0] 4175" xfId="8822" hidden="1" xr:uid="{00000000-0005-0000-0000-000096C20000}"/>
    <cellStyle name="Currency [0] 4175" xfId="38210" hidden="1" xr:uid="{00000000-0005-0000-0000-000097C20000}"/>
    <cellStyle name="Currency [0] 4176" xfId="7558" hidden="1" xr:uid="{00000000-0005-0000-0000-000098C20000}"/>
    <cellStyle name="Currency [0] 4176" xfId="36946" hidden="1" xr:uid="{00000000-0005-0000-0000-000099C20000}"/>
    <cellStyle name="Currency [0] 4177" xfId="8815" hidden="1" xr:uid="{00000000-0005-0000-0000-00009AC20000}"/>
    <cellStyle name="Currency [0] 4177" xfId="38203" hidden="1" xr:uid="{00000000-0005-0000-0000-00009BC20000}"/>
    <cellStyle name="Currency [0] 4178" xfId="8824" hidden="1" xr:uid="{00000000-0005-0000-0000-00009CC20000}"/>
    <cellStyle name="Currency [0] 4178" xfId="38212" hidden="1" xr:uid="{00000000-0005-0000-0000-00009DC20000}"/>
    <cellStyle name="Currency [0] 4179" xfId="8826" hidden="1" xr:uid="{00000000-0005-0000-0000-00009EC20000}"/>
    <cellStyle name="Currency [0] 4179" xfId="38214" hidden="1" xr:uid="{00000000-0005-0000-0000-00009FC20000}"/>
    <cellStyle name="Currency [0] 418" xfId="2782" hidden="1" xr:uid="{00000000-0005-0000-0000-0000A0C20000}"/>
    <cellStyle name="Currency [0] 418" xfId="32171" hidden="1" xr:uid="{00000000-0005-0000-0000-0000A1C20000}"/>
    <cellStyle name="Currency [0] 4180" xfId="7591" hidden="1" xr:uid="{00000000-0005-0000-0000-0000A2C20000}"/>
    <cellStyle name="Currency [0] 4180" xfId="36979" hidden="1" xr:uid="{00000000-0005-0000-0000-0000A3C20000}"/>
    <cellStyle name="Currency [0] 4181" xfId="7549" hidden="1" xr:uid="{00000000-0005-0000-0000-0000A4C20000}"/>
    <cellStyle name="Currency [0] 4181" xfId="36937" hidden="1" xr:uid="{00000000-0005-0000-0000-0000A5C20000}"/>
    <cellStyle name="Currency [0] 4182" xfId="8837" hidden="1" xr:uid="{00000000-0005-0000-0000-0000A6C20000}"/>
    <cellStyle name="Currency [0] 4182" xfId="38225" hidden="1" xr:uid="{00000000-0005-0000-0000-0000A7C20000}"/>
    <cellStyle name="Currency [0] 4183" xfId="8846" hidden="1" xr:uid="{00000000-0005-0000-0000-0000A8C20000}"/>
    <cellStyle name="Currency [0] 4183" xfId="38234" hidden="1" xr:uid="{00000000-0005-0000-0000-0000A9C20000}"/>
    <cellStyle name="Currency [0] 4184" xfId="8857" hidden="1" xr:uid="{00000000-0005-0000-0000-0000AAC20000}"/>
    <cellStyle name="Currency [0] 4184" xfId="38245" hidden="1" xr:uid="{00000000-0005-0000-0000-0000ABC20000}"/>
    <cellStyle name="Currency [0] 4185" xfId="8863" hidden="1" xr:uid="{00000000-0005-0000-0000-0000ACC20000}"/>
    <cellStyle name="Currency [0] 4185" xfId="38251" hidden="1" xr:uid="{00000000-0005-0000-0000-0000ADC20000}"/>
    <cellStyle name="Currency [0] 4186" xfId="8835" hidden="1" xr:uid="{00000000-0005-0000-0000-0000AEC20000}"/>
    <cellStyle name="Currency [0] 4186" xfId="38223" hidden="1" xr:uid="{00000000-0005-0000-0000-0000AFC20000}"/>
    <cellStyle name="Currency [0] 4187" xfId="8853" hidden="1" xr:uid="{00000000-0005-0000-0000-0000B0C20000}"/>
    <cellStyle name="Currency [0] 4187" xfId="38241" hidden="1" xr:uid="{00000000-0005-0000-0000-0000B1C20000}"/>
    <cellStyle name="Currency [0] 4188" xfId="8875" hidden="1" xr:uid="{00000000-0005-0000-0000-0000B2C20000}"/>
    <cellStyle name="Currency [0] 4188" xfId="38263" hidden="1" xr:uid="{00000000-0005-0000-0000-0000B3C20000}"/>
    <cellStyle name="Currency [0] 4189" xfId="8877" hidden="1" xr:uid="{00000000-0005-0000-0000-0000B4C20000}"/>
    <cellStyle name="Currency [0] 4189" xfId="38265" hidden="1" xr:uid="{00000000-0005-0000-0000-0000B5C20000}"/>
    <cellStyle name="Currency [0] 419" xfId="2818" hidden="1" xr:uid="{00000000-0005-0000-0000-0000B6C20000}"/>
    <cellStyle name="Currency [0] 419" xfId="32207" hidden="1" xr:uid="{00000000-0005-0000-0000-0000B7C20000}"/>
    <cellStyle name="Currency [0] 4190" xfId="7553" hidden="1" xr:uid="{00000000-0005-0000-0000-0000B8C20000}"/>
    <cellStyle name="Currency [0] 4190" xfId="36941" hidden="1" xr:uid="{00000000-0005-0000-0000-0000B9C20000}"/>
    <cellStyle name="Currency [0] 4191" xfId="7568" hidden="1" xr:uid="{00000000-0005-0000-0000-0000BAC20000}"/>
    <cellStyle name="Currency [0] 4191" xfId="36956" hidden="1" xr:uid="{00000000-0005-0000-0000-0000BBC20000}"/>
    <cellStyle name="Currency [0] 4192" xfId="8849" hidden="1" xr:uid="{00000000-0005-0000-0000-0000BCC20000}"/>
    <cellStyle name="Currency [0] 4192" xfId="38237" hidden="1" xr:uid="{00000000-0005-0000-0000-0000BDC20000}"/>
    <cellStyle name="Currency [0] 4193" xfId="7563" hidden="1" xr:uid="{00000000-0005-0000-0000-0000BEC20000}"/>
    <cellStyle name="Currency [0] 4193" xfId="36951" hidden="1" xr:uid="{00000000-0005-0000-0000-0000BFC20000}"/>
    <cellStyle name="Currency [0] 4194" xfId="8838" hidden="1" xr:uid="{00000000-0005-0000-0000-0000C0C20000}"/>
    <cellStyle name="Currency [0] 4194" xfId="38226" hidden="1" xr:uid="{00000000-0005-0000-0000-0000C1C20000}"/>
    <cellStyle name="Currency [0] 4195" xfId="8882" hidden="1" xr:uid="{00000000-0005-0000-0000-0000C2C20000}"/>
    <cellStyle name="Currency [0] 4195" xfId="38270" hidden="1" xr:uid="{00000000-0005-0000-0000-0000C3C20000}"/>
    <cellStyle name="Currency [0] 4196" xfId="8850" hidden="1" xr:uid="{00000000-0005-0000-0000-0000C4C20000}"/>
    <cellStyle name="Currency [0] 4196" xfId="38238" hidden="1" xr:uid="{00000000-0005-0000-0000-0000C5C20000}"/>
    <cellStyle name="Currency [0] 4197" xfId="8858" hidden="1" xr:uid="{00000000-0005-0000-0000-0000C6C20000}"/>
    <cellStyle name="Currency [0] 4197" xfId="38246" hidden="1" xr:uid="{00000000-0005-0000-0000-0000C7C20000}"/>
    <cellStyle name="Currency [0] 4198" xfId="8894" hidden="1" xr:uid="{00000000-0005-0000-0000-0000C8C20000}"/>
    <cellStyle name="Currency [0] 4198" xfId="38282" hidden="1" xr:uid="{00000000-0005-0000-0000-0000C9C20000}"/>
    <cellStyle name="Currency [0] 4199" xfId="8896" hidden="1" xr:uid="{00000000-0005-0000-0000-0000CAC20000}"/>
    <cellStyle name="Currency [0] 4199" xfId="38284" hidden="1" xr:uid="{00000000-0005-0000-0000-0000CBC20000}"/>
    <cellStyle name="Currency [0] 42" xfId="2417" hidden="1" xr:uid="{00000000-0005-0000-0000-0000CCC20000}"/>
    <cellStyle name="Currency [0] 42" xfId="31806" hidden="1" xr:uid="{00000000-0005-0000-0000-0000CDC20000}"/>
    <cellStyle name="Currency [0] 420" xfId="2798" hidden="1" xr:uid="{00000000-0005-0000-0000-0000CEC20000}"/>
    <cellStyle name="Currency [0] 420" xfId="32187" hidden="1" xr:uid="{00000000-0005-0000-0000-0000CFC20000}"/>
    <cellStyle name="Currency [0] 4200" xfId="8852" hidden="1" xr:uid="{00000000-0005-0000-0000-0000D0C20000}"/>
    <cellStyle name="Currency [0] 4200" xfId="38240" hidden="1" xr:uid="{00000000-0005-0000-0000-0000D1C20000}"/>
    <cellStyle name="Currency [0] 4201" xfId="8865" hidden="1" xr:uid="{00000000-0005-0000-0000-0000D2C20000}"/>
    <cellStyle name="Currency [0] 4201" xfId="38253" hidden="1" xr:uid="{00000000-0005-0000-0000-0000D3C20000}"/>
    <cellStyle name="Currency [0] 4202" xfId="8870" hidden="1" xr:uid="{00000000-0005-0000-0000-0000D4C20000}"/>
    <cellStyle name="Currency [0] 4202" xfId="38258" hidden="1" xr:uid="{00000000-0005-0000-0000-0000D5C20000}"/>
    <cellStyle name="Currency [0] 4203" xfId="8864" hidden="1" xr:uid="{00000000-0005-0000-0000-0000D6C20000}"/>
    <cellStyle name="Currency [0] 4203" xfId="38252" hidden="1" xr:uid="{00000000-0005-0000-0000-0000D7C20000}"/>
    <cellStyle name="Currency [0] 4204" xfId="8912" hidden="1" xr:uid="{00000000-0005-0000-0000-0000D8C20000}"/>
    <cellStyle name="Currency [0] 4204" xfId="38300" hidden="1" xr:uid="{00000000-0005-0000-0000-0000D9C20000}"/>
    <cellStyle name="Currency [0] 4205" xfId="8920" hidden="1" xr:uid="{00000000-0005-0000-0000-0000DAC20000}"/>
    <cellStyle name="Currency [0] 4205" xfId="38308" hidden="1" xr:uid="{00000000-0005-0000-0000-0000DBC20000}"/>
    <cellStyle name="Currency [0] 4206" xfId="8848" hidden="1" xr:uid="{00000000-0005-0000-0000-0000DCC20000}"/>
    <cellStyle name="Currency [0] 4206" xfId="38236" hidden="1" xr:uid="{00000000-0005-0000-0000-0000DDC20000}"/>
    <cellStyle name="Currency [0] 4207" xfId="8906" hidden="1" xr:uid="{00000000-0005-0000-0000-0000DEC20000}"/>
    <cellStyle name="Currency [0] 4207" xfId="38294" hidden="1" xr:uid="{00000000-0005-0000-0000-0000DFC20000}"/>
    <cellStyle name="Currency [0] 4208" xfId="8929" hidden="1" xr:uid="{00000000-0005-0000-0000-0000E0C20000}"/>
    <cellStyle name="Currency [0] 4208" xfId="38317" hidden="1" xr:uid="{00000000-0005-0000-0000-0000E1C20000}"/>
    <cellStyle name="Currency [0] 4209" xfId="8931" hidden="1" xr:uid="{00000000-0005-0000-0000-0000E2C20000}"/>
    <cellStyle name="Currency [0] 4209" xfId="38319" hidden="1" xr:uid="{00000000-0005-0000-0000-0000E3C20000}"/>
    <cellStyle name="Currency [0] 421" xfId="2814" hidden="1" xr:uid="{00000000-0005-0000-0000-0000E4C20000}"/>
    <cellStyle name="Currency [0] 421" xfId="32203" hidden="1" xr:uid="{00000000-0005-0000-0000-0000E5C20000}"/>
    <cellStyle name="Currency [0] 4210" xfId="8831" hidden="1" xr:uid="{00000000-0005-0000-0000-0000E6C20000}"/>
    <cellStyle name="Currency [0] 4210" xfId="38219" hidden="1" xr:uid="{00000000-0005-0000-0000-0000E7C20000}"/>
    <cellStyle name="Currency [0] 4211" xfId="8841" hidden="1" xr:uid="{00000000-0005-0000-0000-0000E8C20000}"/>
    <cellStyle name="Currency [0] 4211" xfId="38229" hidden="1" xr:uid="{00000000-0005-0000-0000-0000E9C20000}"/>
    <cellStyle name="Currency [0] 4212" xfId="8903" hidden="1" xr:uid="{00000000-0005-0000-0000-0000EAC20000}"/>
    <cellStyle name="Currency [0] 4212" xfId="38291" hidden="1" xr:uid="{00000000-0005-0000-0000-0000EBC20000}"/>
    <cellStyle name="Currency [0] 4213" xfId="8868" hidden="1" xr:uid="{00000000-0005-0000-0000-0000ECC20000}"/>
    <cellStyle name="Currency [0] 4213" xfId="38256" hidden="1" xr:uid="{00000000-0005-0000-0000-0000EDC20000}"/>
    <cellStyle name="Currency [0] 4214" xfId="8817" hidden="1" xr:uid="{00000000-0005-0000-0000-0000EEC20000}"/>
    <cellStyle name="Currency [0] 4214" xfId="38205" hidden="1" xr:uid="{00000000-0005-0000-0000-0000EFC20000}"/>
    <cellStyle name="Currency [0] 4215" xfId="8939" hidden="1" xr:uid="{00000000-0005-0000-0000-0000F0C20000}"/>
    <cellStyle name="Currency [0] 4215" xfId="38327" hidden="1" xr:uid="{00000000-0005-0000-0000-0000F1C20000}"/>
    <cellStyle name="Currency [0] 4216" xfId="8904" hidden="1" xr:uid="{00000000-0005-0000-0000-0000F2C20000}"/>
    <cellStyle name="Currency [0] 4216" xfId="38292" hidden="1" xr:uid="{00000000-0005-0000-0000-0000F3C20000}"/>
    <cellStyle name="Currency [0] 4217" xfId="8915" hidden="1" xr:uid="{00000000-0005-0000-0000-0000F4C20000}"/>
    <cellStyle name="Currency [0] 4217" xfId="38303" hidden="1" xr:uid="{00000000-0005-0000-0000-0000F5C20000}"/>
    <cellStyle name="Currency [0] 4218" xfId="8947" hidden="1" xr:uid="{00000000-0005-0000-0000-0000F6C20000}"/>
    <cellStyle name="Currency [0] 4218" xfId="38335" hidden="1" xr:uid="{00000000-0005-0000-0000-0000F7C20000}"/>
    <cellStyle name="Currency [0] 4219" xfId="8949" hidden="1" xr:uid="{00000000-0005-0000-0000-0000F8C20000}"/>
    <cellStyle name="Currency [0] 4219" xfId="38337" hidden="1" xr:uid="{00000000-0005-0000-0000-0000F9C20000}"/>
    <cellStyle name="Currency [0] 422" xfId="2816" hidden="1" xr:uid="{00000000-0005-0000-0000-0000FAC20000}"/>
    <cellStyle name="Currency [0] 422" xfId="32205" hidden="1" xr:uid="{00000000-0005-0000-0000-0000FBC20000}"/>
    <cellStyle name="Currency [0] 4220" xfId="8901" hidden="1" xr:uid="{00000000-0005-0000-0000-0000FCC20000}"/>
    <cellStyle name="Currency [0] 4220" xfId="38289" hidden="1" xr:uid="{00000000-0005-0000-0000-0000FDC20000}"/>
    <cellStyle name="Currency [0] 4221" xfId="8900" hidden="1" xr:uid="{00000000-0005-0000-0000-0000FEC20000}"/>
    <cellStyle name="Currency [0] 4221" xfId="38288" hidden="1" xr:uid="{00000000-0005-0000-0000-0000FFC20000}"/>
    <cellStyle name="Currency [0] 4222" xfId="8890" hidden="1" xr:uid="{00000000-0005-0000-0000-000000C30000}"/>
    <cellStyle name="Currency [0] 4222" xfId="38278" hidden="1" xr:uid="{00000000-0005-0000-0000-000001C30000}"/>
    <cellStyle name="Currency [0] 4223" xfId="8886" hidden="1" xr:uid="{00000000-0005-0000-0000-000002C30000}"/>
    <cellStyle name="Currency [0] 4223" xfId="38274" hidden="1" xr:uid="{00000000-0005-0000-0000-000003C30000}"/>
    <cellStyle name="Currency [0] 4224" xfId="8888" hidden="1" xr:uid="{00000000-0005-0000-0000-000004C30000}"/>
    <cellStyle name="Currency [0] 4224" xfId="38276" hidden="1" xr:uid="{00000000-0005-0000-0000-000005C30000}"/>
    <cellStyle name="Currency [0] 4225" xfId="8956" hidden="1" xr:uid="{00000000-0005-0000-0000-000006C30000}"/>
    <cellStyle name="Currency [0] 4225" xfId="38344" hidden="1" xr:uid="{00000000-0005-0000-0000-000007C30000}"/>
    <cellStyle name="Currency [0] 4226" xfId="7595" hidden="1" xr:uid="{00000000-0005-0000-0000-000008C30000}"/>
    <cellStyle name="Currency [0] 4226" xfId="36983" hidden="1" xr:uid="{00000000-0005-0000-0000-000009C30000}"/>
    <cellStyle name="Currency [0] 4227" xfId="8934" hidden="1" xr:uid="{00000000-0005-0000-0000-00000AC30000}"/>
    <cellStyle name="Currency [0] 4227" xfId="38322" hidden="1" xr:uid="{00000000-0005-0000-0000-00000BC30000}"/>
    <cellStyle name="Currency [0] 4228" xfId="8962" hidden="1" xr:uid="{00000000-0005-0000-0000-00000CC30000}"/>
    <cellStyle name="Currency [0] 4228" xfId="38350" hidden="1" xr:uid="{00000000-0005-0000-0000-00000DC30000}"/>
    <cellStyle name="Currency [0] 4229" xfId="8964" hidden="1" xr:uid="{00000000-0005-0000-0000-00000EC30000}"/>
    <cellStyle name="Currency [0] 4229" xfId="38352" hidden="1" xr:uid="{00000000-0005-0000-0000-00000FC30000}"/>
    <cellStyle name="Currency [0] 423" xfId="2847" hidden="1" xr:uid="{00000000-0005-0000-0000-000010C30000}"/>
    <cellStyle name="Currency [0] 423" xfId="32236" hidden="1" xr:uid="{00000000-0005-0000-0000-000011C30000}"/>
    <cellStyle name="Currency [0] 4230" xfId="8839" hidden="1" xr:uid="{00000000-0005-0000-0000-000012C30000}"/>
    <cellStyle name="Currency [0] 4230" xfId="38227" hidden="1" xr:uid="{00000000-0005-0000-0000-000013C30000}"/>
    <cellStyle name="Currency [0] 4231" xfId="8913" hidden="1" xr:uid="{00000000-0005-0000-0000-000014C30000}"/>
    <cellStyle name="Currency [0] 4231" xfId="38301" hidden="1" xr:uid="{00000000-0005-0000-0000-000015C30000}"/>
    <cellStyle name="Currency [0] 4232" xfId="8869" hidden="1" xr:uid="{00000000-0005-0000-0000-000016C30000}"/>
    <cellStyle name="Currency [0] 4232" xfId="38257" hidden="1" xr:uid="{00000000-0005-0000-0000-000017C30000}"/>
    <cellStyle name="Currency [0] 4233" xfId="8905" hidden="1" xr:uid="{00000000-0005-0000-0000-000018C30000}"/>
    <cellStyle name="Currency [0] 4233" xfId="38293" hidden="1" xr:uid="{00000000-0005-0000-0000-000019C30000}"/>
    <cellStyle name="Currency [0] 4234" xfId="8909" hidden="1" xr:uid="{00000000-0005-0000-0000-00001AC30000}"/>
    <cellStyle name="Currency [0] 4234" xfId="38297" hidden="1" xr:uid="{00000000-0005-0000-0000-00001BC30000}"/>
    <cellStyle name="Currency [0] 4235" xfId="8970" hidden="1" xr:uid="{00000000-0005-0000-0000-00001CC30000}"/>
    <cellStyle name="Currency [0] 4235" xfId="38358" hidden="1" xr:uid="{00000000-0005-0000-0000-00001DC30000}"/>
    <cellStyle name="Currency [0] 4236" xfId="7570" hidden="1" xr:uid="{00000000-0005-0000-0000-00001EC30000}"/>
    <cellStyle name="Currency [0] 4236" xfId="36958" hidden="1" xr:uid="{00000000-0005-0000-0000-00001FC30000}"/>
    <cellStyle name="Currency [0] 4237" xfId="8952" hidden="1" xr:uid="{00000000-0005-0000-0000-000020C30000}"/>
    <cellStyle name="Currency [0] 4237" xfId="38340" hidden="1" xr:uid="{00000000-0005-0000-0000-000021C30000}"/>
    <cellStyle name="Currency [0] 4238" xfId="8975" hidden="1" xr:uid="{00000000-0005-0000-0000-000022C30000}"/>
    <cellStyle name="Currency [0] 4238" xfId="38363" hidden="1" xr:uid="{00000000-0005-0000-0000-000023C30000}"/>
    <cellStyle name="Currency [0] 4239" xfId="8977" hidden="1" xr:uid="{00000000-0005-0000-0000-000024C30000}"/>
    <cellStyle name="Currency [0] 4239" xfId="38365" hidden="1" xr:uid="{00000000-0005-0000-0000-000025C30000}"/>
    <cellStyle name="Currency [0] 424" xfId="2520" hidden="1" xr:uid="{00000000-0005-0000-0000-000026C30000}"/>
    <cellStyle name="Currency [0] 424" xfId="31909" hidden="1" xr:uid="{00000000-0005-0000-0000-000027C30000}"/>
    <cellStyle name="Currency [0] 4240" xfId="8833" hidden="1" xr:uid="{00000000-0005-0000-0000-000028C30000}"/>
    <cellStyle name="Currency [0] 4240" xfId="38221" hidden="1" xr:uid="{00000000-0005-0000-0000-000029C30000}"/>
    <cellStyle name="Currency [0] 4241" xfId="8932" hidden="1" xr:uid="{00000000-0005-0000-0000-00002AC30000}"/>
    <cellStyle name="Currency [0] 4241" xfId="38320" hidden="1" xr:uid="{00000000-0005-0000-0000-00002BC30000}"/>
    <cellStyle name="Currency [0] 4242" xfId="8899" hidden="1" xr:uid="{00000000-0005-0000-0000-00002CC30000}"/>
    <cellStyle name="Currency [0] 4242" xfId="38287" hidden="1" xr:uid="{00000000-0005-0000-0000-00002DC30000}"/>
    <cellStyle name="Currency [0] 4243" xfId="8917" hidden="1" xr:uid="{00000000-0005-0000-0000-00002EC30000}"/>
    <cellStyle name="Currency [0] 4243" xfId="38305" hidden="1" xr:uid="{00000000-0005-0000-0000-00002FC30000}"/>
    <cellStyle name="Currency [0] 4244" xfId="8914" hidden="1" xr:uid="{00000000-0005-0000-0000-000030C30000}"/>
    <cellStyle name="Currency [0] 4244" xfId="38302" hidden="1" xr:uid="{00000000-0005-0000-0000-000031C30000}"/>
    <cellStyle name="Currency [0] 4245" xfId="8981" hidden="1" xr:uid="{00000000-0005-0000-0000-000032C30000}"/>
    <cellStyle name="Currency [0] 4245" xfId="38369" hidden="1" xr:uid="{00000000-0005-0000-0000-000033C30000}"/>
    <cellStyle name="Currency [0] 4246" xfId="8866" hidden="1" xr:uid="{00000000-0005-0000-0000-000034C30000}"/>
    <cellStyle name="Currency [0] 4246" xfId="38254" hidden="1" xr:uid="{00000000-0005-0000-0000-000035C30000}"/>
    <cellStyle name="Currency [0] 4247" xfId="8966" hidden="1" xr:uid="{00000000-0005-0000-0000-000036C30000}"/>
    <cellStyle name="Currency [0] 4247" xfId="38354" hidden="1" xr:uid="{00000000-0005-0000-0000-000037C30000}"/>
    <cellStyle name="Currency [0] 4248" xfId="8988" hidden="1" xr:uid="{00000000-0005-0000-0000-000038C30000}"/>
    <cellStyle name="Currency [0] 4248" xfId="38376" hidden="1" xr:uid="{00000000-0005-0000-0000-000039C30000}"/>
    <cellStyle name="Currency [0] 4249" xfId="8990" hidden="1" xr:uid="{00000000-0005-0000-0000-00003AC30000}"/>
    <cellStyle name="Currency [0] 4249" xfId="38378" hidden="1" xr:uid="{00000000-0005-0000-0000-00003BC30000}"/>
    <cellStyle name="Currency [0] 425" xfId="2839" hidden="1" xr:uid="{00000000-0005-0000-0000-00003CC30000}"/>
    <cellStyle name="Currency [0] 425" xfId="32228" hidden="1" xr:uid="{00000000-0005-0000-0000-00003DC30000}"/>
    <cellStyle name="Currency [0] 4250" xfId="8918" hidden="1" xr:uid="{00000000-0005-0000-0000-00003EC30000}"/>
    <cellStyle name="Currency [0] 4250" xfId="38306" hidden="1" xr:uid="{00000000-0005-0000-0000-00003FC30000}"/>
    <cellStyle name="Currency [0] 4251" xfId="8950" hidden="1" xr:uid="{00000000-0005-0000-0000-000040C30000}"/>
    <cellStyle name="Currency [0] 4251" xfId="38338" hidden="1" xr:uid="{00000000-0005-0000-0000-000041C30000}"/>
    <cellStyle name="Currency [0] 4252" xfId="7556" hidden="1" xr:uid="{00000000-0005-0000-0000-000042C30000}"/>
    <cellStyle name="Currency [0] 4252" xfId="36944" hidden="1" xr:uid="{00000000-0005-0000-0000-000043C30000}"/>
    <cellStyle name="Currency [0] 4253" xfId="8936" hidden="1" xr:uid="{00000000-0005-0000-0000-000044C30000}"/>
    <cellStyle name="Currency [0] 4253" xfId="38324" hidden="1" xr:uid="{00000000-0005-0000-0000-000045C30000}"/>
    <cellStyle name="Currency [0] 4254" xfId="8933" hidden="1" xr:uid="{00000000-0005-0000-0000-000046C30000}"/>
    <cellStyle name="Currency [0] 4254" xfId="38321" hidden="1" xr:uid="{00000000-0005-0000-0000-000047C30000}"/>
    <cellStyle name="Currency [0] 4255" xfId="8994" hidden="1" xr:uid="{00000000-0005-0000-0000-000048C30000}"/>
    <cellStyle name="Currency [0] 4255" xfId="38382" hidden="1" xr:uid="{00000000-0005-0000-0000-000049C30000}"/>
    <cellStyle name="Currency [0] 4256" xfId="8829" hidden="1" xr:uid="{00000000-0005-0000-0000-00004AC30000}"/>
    <cellStyle name="Currency [0] 4256" xfId="38217" hidden="1" xr:uid="{00000000-0005-0000-0000-00004BC30000}"/>
    <cellStyle name="Currency [0] 4257" xfId="8978" hidden="1" xr:uid="{00000000-0005-0000-0000-00004CC30000}"/>
    <cellStyle name="Currency [0] 4257" xfId="38366" hidden="1" xr:uid="{00000000-0005-0000-0000-00004DC30000}"/>
    <cellStyle name="Currency [0] 4258" xfId="8998" hidden="1" xr:uid="{00000000-0005-0000-0000-00004EC30000}"/>
    <cellStyle name="Currency [0] 4258" xfId="38386" hidden="1" xr:uid="{00000000-0005-0000-0000-00004FC30000}"/>
    <cellStyle name="Currency [0] 4259" xfId="9000" hidden="1" xr:uid="{00000000-0005-0000-0000-000050C30000}"/>
    <cellStyle name="Currency [0] 4259" xfId="38388" hidden="1" xr:uid="{00000000-0005-0000-0000-000051C30000}"/>
    <cellStyle name="Currency [0] 426" xfId="2849" hidden="1" xr:uid="{00000000-0005-0000-0000-000052C30000}"/>
    <cellStyle name="Currency [0] 426" xfId="32238" hidden="1" xr:uid="{00000000-0005-0000-0000-000053C30000}"/>
    <cellStyle name="Currency [0] 4260" xfId="8937" hidden="1" xr:uid="{00000000-0005-0000-0000-000054C30000}"/>
    <cellStyle name="Currency [0] 4260" xfId="38325" hidden="1" xr:uid="{00000000-0005-0000-0000-000055C30000}"/>
    <cellStyle name="Currency [0] 4261" xfId="8965" hidden="1" xr:uid="{00000000-0005-0000-0000-000056C30000}"/>
    <cellStyle name="Currency [0] 4261" xfId="38353" hidden="1" xr:uid="{00000000-0005-0000-0000-000057C30000}"/>
    <cellStyle name="Currency [0] 4262" xfId="8925" hidden="1" xr:uid="{00000000-0005-0000-0000-000058C30000}"/>
    <cellStyle name="Currency [0] 4262" xfId="38313" hidden="1" xr:uid="{00000000-0005-0000-0000-000059C30000}"/>
    <cellStyle name="Currency [0] 4263" xfId="8954" hidden="1" xr:uid="{00000000-0005-0000-0000-00005AC30000}"/>
    <cellStyle name="Currency [0] 4263" xfId="38342" hidden="1" xr:uid="{00000000-0005-0000-0000-00005BC30000}"/>
    <cellStyle name="Currency [0] 4264" xfId="8951" hidden="1" xr:uid="{00000000-0005-0000-0000-00005CC30000}"/>
    <cellStyle name="Currency [0] 4264" xfId="38339" hidden="1" xr:uid="{00000000-0005-0000-0000-00005DC30000}"/>
    <cellStyle name="Currency [0] 4265" xfId="9004" hidden="1" xr:uid="{00000000-0005-0000-0000-00005EC30000}"/>
    <cellStyle name="Currency [0] 4265" xfId="38392" hidden="1" xr:uid="{00000000-0005-0000-0000-00005FC30000}"/>
    <cellStyle name="Currency [0] 4266" xfId="8832" hidden="1" xr:uid="{00000000-0005-0000-0000-000060C30000}"/>
    <cellStyle name="Currency [0] 4266" xfId="38220" hidden="1" xr:uid="{00000000-0005-0000-0000-000061C30000}"/>
    <cellStyle name="Currency [0] 4267" xfId="8991" hidden="1" xr:uid="{00000000-0005-0000-0000-000062C30000}"/>
    <cellStyle name="Currency [0] 4267" xfId="38379" hidden="1" xr:uid="{00000000-0005-0000-0000-000063C30000}"/>
    <cellStyle name="Currency [0] 4268" xfId="9008" hidden="1" xr:uid="{00000000-0005-0000-0000-000064C30000}"/>
    <cellStyle name="Currency [0] 4268" xfId="38396" hidden="1" xr:uid="{00000000-0005-0000-0000-000065C30000}"/>
    <cellStyle name="Currency [0] 4269" xfId="9010" hidden="1" xr:uid="{00000000-0005-0000-0000-000066C30000}"/>
    <cellStyle name="Currency [0] 4269" xfId="38398" hidden="1" xr:uid="{00000000-0005-0000-0000-000067C30000}"/>
    <cellStyle name="Currency [0] 427" xfId="2850" hidden="1" xr:uid="{00000000-0005-0000-0000-000068C30000}"/>
    <cellStyle name="Currency [0] 427" xfId="32239" hidden="1" xr:uid="{00000000-0005-0000-0000-000069C30000}"/>
    <cellStyle name="Currency [0] 4270" xfId="8891" hidden="1" xr:uid="{00000000-0005-0000-0000-00006AC30000}"/>
    <cellStyle name="Currency [0] 4270" xfId="38279" hidden="1" xr:uid="{00000000-0005-0000-0000-00006BC30000}"/>
    <cellStyle name="Currency [0] 4271" xfId="8927" hidden="1" xr:uid="{00000000-0005-0000-0000-00006CC30000}"/>
    <cellStyle name="Currency [0] 4271" xfId="38315" hidden="1" xr:uid="{00000000-0005-0000-0000-00006DC30000}"/>
    <cellStyle name="Currency [0] 4272" xfId="8996" hidden="1" xr:uid="{00000000-0005-0000-0000-00006EC30000}"/>
    <cellStyle name="Currency [0] 4272" xfId="38384" hidden="1" xr:uid="{00000000-0005-0000-0000-00006FC30000}"/>
    <cellStyle name="Currency [0] 4273" xfId="8984" hidden="1" xr:uid="{00000000-0005-0000-0000-000070C30000}"/>
    <cellStyle name="Currency [0] 4273" xfId="38372" hidden="1" xr:uid="{00000000-0005-0000-0000-000071C30000}"/>
    <cellStyle name="Currency [0] 4274" xfId="9001" hidden="1" xr:uid="{00000000-0005-0000-0000-000072C30000}"/>
    <cellStyle name="Currency [0] 4274" xfId="38389" hidden="1" xr:uid="{00000000-0005-0000-0000-000073C30000}"/>
    <cellStyle name="Currency [0] 4275" xfId="9012" hidden="1" xr:uid="{00000000-0005-0000-0000-000074C30000}"/>
    <cellStyle name="Currency [0] 4275" xfId="38400" hidden="1" xr:uid="{00000000-0005-0000-0000-000075C30000}"/>
    <cellStyle name="Currency [0] 4276" xfId="8860" hidden="1" xr:uid="{00000000-0005-0000-0000-000076C30000}"/>
    <cellStyle name="Currency [0] 4276" xfId="38248" hidden="1" xr:uid="{00000000-0005-0000-0000-000077C30000}"/>
    <cellStyle name="Currency [0] 4277" xfId="8924" hidden="1" xr:uid="{00000000-0005-0000-0000-000078C30000}"/>
    <cellStyle name="Currency [0] 4277" xfId="38312" hidden="1" xr:uid="{00000000-0005-0000-0000-000079C30000}"/>
    <cellStyle name="Currency [0] 4278" xfId="9016" hidden="1" xr:uid="{00000000-0005-0000-0000-00007AC30000}"/>
    <cellStyle name="Currency [0] 4278" xfId="38404" hidden="1" xr:uid="{00000000-0005-0000-0000-00007BC30000}"/>
    <cellStyle name="Currency [0] 4279" xfId="9018" hidden="1" xr:uid="{00000000-0005-0000-0000-00007CC30000}"/>
    <cellStyle name="Currency [0] 4279" xfId="38406" hidden="1" xr:uid="{00000000-0005-0000-0000-00007DC30000}"/>
    <cellStyle name="Currency [0] 428" xfId="2778" hidden="1" xr:uid="{00000000-0005-0000-0000-00007EC30000}"/>
    <cellStyle name="Currency [0] 428" xfId="32167" hidden="1" xr:uid="{00000000-0005-0000-0000-00007FC30000}"/>
    <cellStyle name="Currency [0] 4280" xfId="8973" hidden="1" xr:uid="{00000000-0005-0000-0000-000080C30000}"/>
    <cellStyle name="Currency [0] 4280" xfId="38361" hidden="1" xr:uid="{00000000-0005-0000-0000-000081C30000}"/>
    <cellStyle name="Currency [0] 4281" xfId="8985" hidden="1" xr:uid="{00000000-0005-0000-0000-000082C30000}"/>
    <cellStyle name="Currency [0] 4281" xfId="38373" hidden="1" xr:uid="{00000000-0005-0000-0000-000083C30000}"/>
    <cellStyle name="Currency [0] 4282" xfId="9013" hidden="1" xr:uid="{00000000-0005-0000-0000-000084C30000}"/>
    <cellStyle name="Currency [0] 4282" xfId="38401" hidden="1" xr:uid="{00000000-0005-0000-0000-000085C30000}"/>
    <cellStyle name="Currency [0] 4283" xfId="8986" hidden="1" xr:uid="{00000000-0005-0000-0000-000086C30000}"/>
    <cellStyle name="Currency [0] 4283" xfId="38374" hidden="1" xr:uid="{00000000-0005-0000-0000-000087C30000}"/>
    <cellStyle name="Currency [0] 4284" xfId="9019" hidden="1" xr:uid="{00000000-0005-0000-0000-000088C30000}"/>
    <cellStyle name="Currency [0] 4284" xfId="38407" hidden="1" xr:uid="{00000000-0005-0000-0000-000089C30000}"/>
    <cellStyle name="Currency [0] 4285" xfId="9021" hidden="1" xr:uid="{00000000-0005-0000-0000-00008AC30000}"/>
    <cellStyle name="Currency [0] 4285" xfId="38409" hidden="1" xr:uid="{00000000-0005-0000-0000-00008BC30000}"/>
    <cellStyle name="Currency [0] 4286" xfId="9014" hidden="1" xr:uid="{00000000-0005-0000-0000-00008CC30000}"/>
    <cellStyle name="Currency [0] 4286" xfId="38402" hidden="1" xr:uid="{00000000-0005-0000-0000-00008DC30000}"/>
    <cellStyle name="Currency [0] 4287" xfId="8960" hidden="1" xr:uid="{00000000-0005-0000-0000-00008EC30000}"/>
    <cellStyle name="Currency [0] 4287" xfId="38348" hidden="1" xr:uid="{00000000-0005-0000-0000-00008FC30000}"/>
    <cellStyle name="Currency [0] 4288" xfId="9023" hidden="1" xr:uid="{00000000-0005-0000-0000-000090C30000}"/>
    <cellStyle name="Currency [0] 4288" xfId="38411" hidden="1" xr:uid="{00000000-0005-0000-0000-000091C30000}"/>
    <cellStyle name="Currency [0] 4289" xfId="9025" hidden="1" xr:uid="{00000000-0005-0000-0000-000092C30000}"/>
    <cellStyle name="Currency [0] 4289" xfId="38413" hidden="1" xr:uid="{00000000-0005-0000-0000-000093C30000}"/>
    <cellStyle name="Currency [0] 429" xfId="2829" hidden="1" xr:uid="{00000000-0005-0000-0000-000094C30000}"/>
    <cellStyle name="Currency [0] 429" xfId="32218" hidden="1" xr:uid="{00000000-0005-0000-0000-000095C30000}"/>
    <cellStyle name="Currency [0] 4290" xfId="9085" hidden="1" xr:uid="{00000000-0005-0000-0000-000096C30000}"/>
    <cellStyle name="Currency [0] 4290" xfId="38473" hidden="1" xr:uid="{00000000-0005-0000-0000-000097C30000}"/>
    <cellStyle name="Currency [0] 4291" xfId="9104" hidden="1" xr:uid="{00000000-0005-0000-0000-000098C30000}"/>
    <cellStyle name="Currency [0] 4291" xfId="38492" hidden="1" xr:uid="{00000000-0005-0000-0000-000099C30000}"/>
    <cellStyle name="Currency [0] 4292" xfId="9111" hidden="1" xr:uid="{00000000-0005-0000-0000-00009AC30000}"/>
    <cellStyle name="Currency [0] 4292" xfId="38499" hidden="1" xr:uid="{00000000-0005-0000-0000-00009BC30000}"/>
    <cellStyle name="Currency [0] 4293" xfId="9118" hidden="1" xr:uid="{00000000-0005-0000-0000-00009CC30000}"/>
    <cellStyle name="Currency [0] 4293" xfId="38506" hidden="1" xr:uid="{00000000-0005-0000-0000-00009DC30000}"/>
    <cellStyle name="Currency [0] 4294" xfId="9123" hidden="1" xr:uid="{00000000-0005-0000-0000-00009EC30000}"/>
    <cellStyle name="Currency [0] 4294" xfId="38511" hidden="1" xr:uid="{00000000-0005-0000-0000-00009FC30000}"/>
    <cellStyle name="Currency [0] 4295" xfId="9102" hidden="1" xr:uid="{00000000-0005-0000-0000-0000A0C30000}"/>
    <cellStyle name="Currency [0] 4295" xfId="38490" hidden="1" xr:uid="{00000000-0005-0000-0000-0000A1C30000}"/>
    <cellStyle name="Currency [0] 4296" xfId="9113" hidden="1" xr:uid="{00000000-0005-0000-0000-0000A2C30000}"/>
    <cellStyle name="Currency [0] 4296" xfId="38501" hidden="1" xr:uid="{00000000-0005-0000-0000-0000A3C30000}"/>
    <cellStyle name="Currency [0] 4297" xfId="9127" hidden="1" xr:uid="{00000000-0005-0000-0000-0000A4C30000}"/>
    <cellStyle name="Currency [0] 4297" xfId="38515" hidden="1" xr:uid="{00000000-0005-0000-0000-0000A5C30000}"/>
    <cellStyle name="Currency [0] 4298" xfId="9129" hidden="1" xr:uid="{00000000-0005-0000-0000-0000A6C30000}"/>
    <cellStyle name="Currency [0] 4298" xfId="38517" hidden="1" xr:uid="{00000000-0005-0000-0000-0000A7C30000}"/>
    <cellStyle name="Currency [0] 4299" xfId="9112" hidden="1" xr:uid="{00000000-0005-0000-0000-0000A8C30000}"/>
    <cellStyle name="Currency [0] 4299" xfId="38500" hidden="1" xr:uid="{00000000-0005-0000-0000-0000A9C30000}"/>
    <cellStyle name="Currency [0] 43" xfId="2446" hidden="1" xr:uid="{00000000-0005-0000-0000-0000AAC30000}"/>
    <cellStyle name="Currency [0] 43" xfId="31835" hidden="1" xr:uid="{00000000-0005-0000-0000-0000ABC30000}"/>
    <cellStyle name="Currency [0] 430" xfId="2809" hidden="1" xr:uid="{00000000-0005-0000-0000-0000ACC30000}"/>
    <cellStyle name="Currency [0] 430" xfId="32198" hidden="1" xr:uid="{00000000-0005-0000-0000-0000ADC30000}"/>
    <cellStyle name="Currency [0] 4300" xfId="9086" hidden="1" xr:uid="{00000000-0005-0000-0000-0000AEC30000}"/>
    <cellStyle name="Currency [0] 4300" xfId="38474" hidden="1" xr:uid="{00000000-0005-0000-0000-0000AFC30000}"/>
    <cellStyle name="Currency [0] 4301" xfId="9140" hidden="1" xr:uid="{00000000-0005-0000-0000-0000B0C30000}"/>
    <cellStyle name="Currency [0] 4301" xfId="38528" hidden="1" xr:uid="{00000000-0005-0000-0000-0000B1C30000}"/>
    <cellStyle name="Currency [0] 4302" xfId="9149" hidden="1" xr:uid="{00000000-0005-0000-0000-0000B2C30000}"/>
    <cellStyle name="Currency [0] 4302" xfId="38537" hidden="1" xr:uid="{00000000-0005-0000-0000-0000B3C30000}"/>
    <cellStyle name="Currency [0] 4303" xfId="9160" hidden="1" xr:uid="{00000000-0005-0000-0000-0000B4C30000}"/>
    <cellStyle name="Currency [0] 4303" xfId="38548" hidden="1" xr:uid="{00000000-0005-0000-0000-0000B5C30000}"/>
    <cellStyle name="Currency [0] 4304" xfId="9166" hidden="1" xr:uid="{00000000-0005-0000-0000-0000B6C30000}"/>
    <cellStyle name="Currency [0] 4304" xfId="38554" hidden="1" xr:uid="{00000000-0005-0000-0000-0000B7C30000}"/>
    <cellStyle name="Currency [0] 4305" xfId="9138" hidden="1" xr:uid="{00000000-0005-0000-0000-0000B8C30000}"/>
    <cellStyle name="Currency [0] 4305" xfId="38526" hidden="1" xr:uid="{00000000-0005-0000-0000-0000B9C30000}"/>
    <cellStyle name="Currency [0] 4306" xfId="9156" hidden="1" xr:uid="{00000000-0005-0000-0000-0000BAC30000}"/>
    <cellStyle name="Currency [0] 4306" xfId="38544" hidden="1" xr:uid="{00000000-0005-0000-0000-0000BBC30000}"/>
    <cellStyle name="Currency [0] 4307" xfId="9178" hidden="1" xr:uid="{00000000-0005-0000-0000-0000BCC30000}"/>
    <cellStyle name="Currency [0] 4307" xfId="38566" hidden="1" xr:uid="{00000000-0005-0000-0000-0000BDC30000}"/>
    <cellStyle name="Currency [0] 4308" xfId="9180" hidden="1" xr:uid="{00000000-0005-0000-0000-0000BEC30000}"/>
    <cellStyle name="Currency [0] 4308" xfId="38568" hidden="1" xr:uid="{00000000-0005-0000-0000-0000BFC30000}"/>
    <cellStyle name="Currency [0] 4309" xfId="9108" hidden="1" xr:uid="{00000000-0005-0000-0000-0000C0C30000}"/>
    <cellStyle name="Currency [0] 4309" xfId="38496" hidden="1" xr:uid="{00000000-0005-0000-0000-0000C1C30000}"/>
    <cellStyle name="Currency [0] 431" xfId="2821" hidden="1" xr:uid="{00000000-0005-0000-0000-0000C2C30000}"/>
    <cellStyle name="Currency [0] 431" xfId="32210" hidden="1" xr:uid="{00000000-0005-0000-0000-0000C3C30000}"/>
    <cellStyle name="Currency [0] 4310" xfId="9092" hidden="1" xr:uid="{00000000-0005-0000-0000-0000C4C30000}"/>
    <cellStyle name="Currency [0] 4310" xfId="38480" hidden="1" xr:uid="{00000000-0005-0000-0000-0000C5C30000}"/>
    <cellStyle name="Currency [0] 4311" xfId="9152" hidden="1" xr:uid="{00000000-0005-0000-0000-0000C6C30000}"/>
    <cellStyle name="Currency [0] 4311" xfId="38540" hidden="1" xr:uid="{00000000-0005-0000-0000-0000C7C30000}"/>
    <cellStyle name="Currency [0] 4312" xfId="9097" hidden="1" xr:uid="{00000000-0005-0000-0000-0000C8C30000}"/>
    <cellStyle name="Currency [0] 4312" xfId="38485" hidden="1" xr:uid="{00000000-0005-0000-0000-0000C9C30000}"/>
    <cellStyle name="Currency [0] 4313" xfId="9141" hidden="1" xr:uid="{00000000-0005-0000-0000-0000CAC30000}"/>
    <cellStyle name="Currency [0] 4313" xfId="38529" hidden="1" xr:uid="{00000000-0005-0000-0000-0000CBC30000}"/>
    <cellStyle name="Currency [0] 4314" xfId="9185" hidden="1" xr:uid="{00000000-0005-0000-0000-0000CCC30000}"/>
    <cellStyle name="Currency [0] 4314" xfId="38573" hidden="1" xr:uid="{00000000-0005-0000-0000-0000CDC30000}"/>
    <cellStyle name="Currency [0] 4315" xfId="9153" hidden="1" xr:uid="{00000000-0005-0000-0000-0000CEC30000}"/>
    <cellStyle name="Currency [0] 4315" xfId="38541" hidden="1" xr:uid="{00000000-0005-0000-0000-0000CFC30000}"/>
    <cellStyle name="Currency [0] 4316" xfId="9161" hidden="1" xr:uid="{00000000-0005-0000-0000-0000D0C30000}"/>
    <cellStyle name="Currency [0] 4316" xfId="38549" hidden="1" xr:uid="{00000000-0005-0000-0000-0000D1C30000}"/>
    <cellStyle name="Currency [0] 4317" xfId="9197" hidden="1" xr:uid="{00000000-0005-0000-0000-0000D2C30000}"/>
    <cellStyle name="Currency [0] 4317" xfId="38585" hidden="1" xr:uid="{00000000-0005-0000-0000-0000D3C30000}"/>
    <cellStyle name="Currency [0] 4318" xfId="9199" hidden="1" xr:uid="{00000000-0005-0000-0000-0000D4C30000}"/>
    <cellStyle name="Currency [0] 4318" xfId="38587" hidden="1" xr:uid="{00000000-0005-0000-0000-0000D5C30000}"/>
    <cellStyle name="Currency [0] 4319" xfId="9155" hidden="1" xr:uid="{00000000-0005-0000-0000-0000D6C30000}"/>
    <cellStyle name="Currency [0] 4319" xfId="38543" hidden="1" xr:uid="{00000000-0005-0000-0000-0000D7C30000}"/>
    <cellStyle name="Currency [0] 432" xfId="2819" hidden="1" xr:uid="{00000000-0005-0000-0000-0000D8C30000}"/>
    <cellStyle name="Currency [0] 432" xfId="32208" hidden="1" xr:uid="{00000000-0005-0000-0000-0000D9C30000}"/>
    <cellStyle name="Currency [0] 4320" xfId="9168" hidden="1" xr:uid="{00000000-0005-0000-0000-0000DAC30000}"/>
    <cellStyle name="Currency [0] 4320" xfId="38556" hidden="1" xr:uid="{00000000-0005-0000-0000-0000DBC30000}"/>
    <cellStyle name="Currency [0] 4321" xfId="9173" hidden="1" xr:uid="{00000000-0005-0000-0000-0000DCC30000}"/>
    <cellStyle name="Currency [0] 4321" xfId="38561" hidden="1" xr:uid="{00000000-0005-0000-0000-0000DDC30000}"/>
    <cellStyle name="Currency [0] 4322" xfId="9167" hidden="1" xr:uid="{00000000-0005-0000-0000-0000DEC30000}"/>
    <cellStyle name="Currency [0] 4322" xfId="38555" hidden="1" xr:uid="{00000000-0005-0000-0000-0000DFC30000}"/>
    <cellStyle name="Currency [0] 4323" xfId="9215" hidden="1" xr:uid="{00000000-0005-0000-0000-0000E0C30000}"/>
    <cellStyle name="Currency [0] 4323" xfId="38603" hidden="1" xr:uid="{00000000-0005-0000-0000-0000E1C30000}"/>
    <cellStyle name="Currency [0] 4324" xfId="9223" hidden="1" xr:uid="{00000000-0005-0000-0000-0000E2C30000}"/>
    <cellStyle name="Currency [0] 4324" xfId="38611" hidden="1" xr:uid="{00000000-0005-0000-0000-0000E3C30000}"/>
    <cellStyle name="Currency [0] 4325" xfId="9151" hidden="1" xr:uid="{00000000-0005-0000-0000-0000E4C30000}"/>
    <cellStyle name="Currency [0] 4325" xfId="38539" hidden="1" xr:uid="{00000000-0005-0000-0000-0000E5C30000}"/>
    <cellStyle name="Currency [0] 4326" xfId="9209" hidden="1" xr:uid="{00000000-0005-0000-0000-0000E6C30000}"/>
    <cellStyle name="Currency [0] 4326" xfId="38597" hidden="1" xr:uid="{00000000-0005-0000-0000-0000E7C30000}"/>
    <cellStyle name="Currency [0] 4327" xfId="9232" hidden="1" xr:uid="{00000000-0005-0000-0000-0000E8C30000}"/>
    <cellStyle name="Currency [0] 4327" xfId="38620" hidden="1" xr:uid="{00000000-0005-0000-0000-0000E9C30000}"/>
    <cellStyle name="Currency [0] 4328" xfId="9234" hidden="1" xr:uid="{00000000-0005-0000-0000-0000EAC30000}"/>
    <cellStyle name="Currency [0] 4328" xfId="38622" hidden="1" xr:uid="{00000000-0005-0000-0000-0000EBC30000}"/>
    <cellStyle name="Currency [0] 4329" xfId="9134" hidden="1" xr:uid="{00000000-0005-0000-0000-0000ECC30000}"/>
    <cellStyle name="Currency [0] 4329" xfId="38522" hidden="1" xr:uid="{00000000-0005-0000-0000-0000EDC30000}"/>
    <cellStyle name="Currency [0] 433" xfId="2852" hidden="1" xr:uid="{00000000-0005-0000-0000-0000EEC30000}"/>
    <cellStyle name="Currency [0] 433" xfId="32241" hidden="1" xr:uid="{00000000-0005-0000-0000-0000EFC30000}"/>
    <cellStyle name="Currency [0] 4330" xfId="9144" hidden="1" xr:uid="{00000000-0005-0000-0000-0000F0C30000}"/>
    <cellStyle name="Currency [0] 4330" xfId="38532" hidden="1" xr:uid="{00000000-0005-0000-0000-0000F1C30000}"/>
    <cellStyle name="Currency [0] 4331" xfId="9206" hidden="1" xr:uid="{00000000-0005-0000-0000-0000F2C30000}"/>
    <cellStyle name="Currency [0] 4331" xfId="38594" hidden="1" xr:uid="{00000000-0005-0000-0000-0000F3C30000}"/>
    <cellStyle name="Currency [0] 4332" xfId="9171" hidden="1" xr:uid="{00000000-0005-0000-0000-0000F4C30000}"/>
    <cellStyle name="Currency [0] 4332" xfId="38559" hidden="1" xr:uid="{00000000-0005-0000-0000-0000F5C30000}"/>
    <cellStyle name="Currency [0] 4333" xfId="9116" hidden="1" xr:uid="{00000000-0005-0000-0000-0000F6C30000}"/>
    <cellStyle name="Currency [0] 4333" xfId="38504" hidden="1" xr:uid="{00000000-0005-0000-0000-0000F7C30000}"/>
    <cellStyle name="Currency [0] 4334" xfId="9242" hidden="1" xr:uid="{00000000-0005-0000-0000-0000F8C30000}"/>
    <cellStyle name="Currency [0] 4334" xfId="38630" hidden="1" xr:uid="{00000000-0005-0000-0000-0000F9C30000}"/>
    <cellStyle name="Currency [0] 4335" xfId="9207" hidden="1" xr:uid="{00000000-0005-0000-0000-0000FAC30000}"/>
    <cellStyle name="Currency [0] 4335" xfId="38595" hidden="1" xr:uid="{00000000-0005-0000-0000-0000FBC30000}"/>
    <cellStyle name="Currency [0] 4336" xfId="9218" hidden="1" xr:uid="{00000000-0005-0000-0000-0000FCC30000}"/>
    <cellStyle name="Currency [0] 4336" xfId="38606" hidden="1" xr:uid="{00000000-0005-0000-0000-0000FDC30000}"/>
    <cellStyle name="Currency [0] 4337" xfId="9250" hidden="1" xr:uid="{00000000-0005-0000-0000-0000FEC30000}"/>
    <cellStyle name="Currency [0] 4337" xfId="38638" hidden="1" xr:uid="{00000000-0005-0000-0000-0000FFC30000}"/>
    <cellStyle name="Currency [0] 4338" xfId="9252" hidden="1" xr:uid="{00000000-0005-0000-0000-000000C40000}"/>
    <cellStyle name="Currency [0] 4338" xfId="38640" hidden="1" xr:uid="{00000000-0005-0000-0000-000001C40000}"/>
    <cellStyle name="Currency [0] 4339" xfId="9204" hidden="1" xr:uid="{00000000-0005-0000-0000-000002C40000}"/>
    <cellStyle name="Currency [0] 4339" xfId="38592" hidden="1" xr:uid="{00000000-0005-0000-0000-000003C40000}"/>
    <cellStyle name="Currency [0] 434" xfId="2796" hidden="1" xr:uid="{00000000-0005-0000-0000-000004C40000}"/>
    <cellStyle name="Currency [0] 434" xfId="32185" hidden="1" xr:uid="{00000000-0005-0000-0000-000005C40000}"/>
    <cellStyle name="Currency [0] 4340" xfId="9203" hidden="1" xr:uid="{00000000-0005-0000-0000-000006C40000}"/>
    <cellStyle name="Currency [0] 4340" xfId="38591" hidden="1" xr:uid="{00000000-0005-0000-0000-000007C40000}"/>
    <cellStyle name="Currency [0] 4341" xfId="9193" hidden="1" xr:uid="{00000000-0005-0000-0000-000008C40000}"/>
    <cellStyle name="Currency [0] 4341" xfId="38581" hidden="1" xr:uid="{00000000-0005-0000-0000-000009C40000}"/>
    <cellStyle name="Currency [0] 4342" xfId="9189" hidden="1" xr:uid="{00000000-0005-0000-0000-00000AC40000}"/>
    <cellStyle name="Currency [0] 4342" xfId="38577" hidden="1" xr:uid="{00000000-0005-0000-0000-00000BC40000}"/>
    <cellStyle name="Currency [0] 4343" xfId="9191" hidden="1" xr:uid="{00000000-0005-0000-0000-00000CC40000}"/>
    <cellStyle name="Currency [0] 4343" xfId="38579" hidden="1" xr:uid="{00000000-0005-0000-0000-00000DC40000}"/>
    <cellStyle name="Currency [0] 4344" xfId="9259" hidden="1" xr:uid="{00000000-0005-0000-0000-00000EC40000}"/>
    <cellStyle name="Currency [0] 4344" xfId="38647" hidden="1" xr:uid="{00000000-0005-0000-0000-00000FC40000}"/>
    <cellStyle name="Currency [0] 4345" xfId="9094" hidden="1" xr:uid="{00000000-0005-0000-0000-000010C40000}"/>
    <cellStyle name="Currency [0] 4345" xfId="38482" hidden="1" xr:uid="{00000000-0005-0000-0000-000011C40000}"/>
    <cellStyle name="Currency [0] 4346" xfId="9237" hidden="1" xr:uid="{00000000-0005-0000-0000-000012C40000}"/>
    <cellStyle name="Currency [0] 4346" xfId="38625" hidden="1" xr:uid="{00000000-0005-0000-0000-000013C40000}"/>
    <cellStyle name="Currency [0] 4347" xfId="9265" hidden="1" xr:uid="{00000000-0005-0000-0000-000014C40000}"/>
    <cellStyle name="Currency [0] 4347" xfId="38653" hidden="1" xr:uid="{00000000-0005-0000-0000-000015C40000}"/>
    <cellStyle name="Currency [0] 4348" xfId="9267" hidden="1" xr:uid="{00000000-0005-0000-0000-000016C40000}"/>
    <cellStyle name="Currency [0] 4348" xfId="38655" hidden="1" xr:uid="{00000000-0005-0000-0000-000017C40000}"/>
    <cellStyle name="Currency [0] 4349" xfId="9142" hidden="1" xr:uid="{00000000-0005-0000-0000-000018C40000}"/>
    <cellStyle name="Currency [0] 4349" xfId="38530" hidden="1" xr:uid="{00000000-0005-0000-0000-000019C40000}"/>
    <cellStyle name="Currency [0] 435" xfId="2846" hidden="1" xr:uid="{00000000-0005-0000-0000-00001AC40000}"/>
    <cellStyle name="Currency [0] 435" xfId="32235" hidden="1" xr:uid="{00000000-0005-0000-0000-00001BC40000}"/>
    <cellStyle name="Currency [0] 4350" xfId="9216" hidden="1" xr:uid="{00000000-0005-0000-0000-00001CC40000}"/>
    <cellStyle name="Currency [0] 4350" xfId="38604" hidden="1" xr:uid="{00000000-0005-0000-0000-00001DC40000}"/>
    <cellStyle name="Currency [0] 4351" xfId="9172" hidden="1" xr:uid="{00000000-0005-0000-0000-00001EC40000}"/>
    <cellStyle name="Currency [0] 4351" xfId="38560" hidden="1" xr:uid="{00000000-0005-0000-0000-00001FC40000}"/>
    <cellStyle name="Currency [0] 4352" xfId="9208" hidden="1" xr:uid="{00000000-0005-0000-0000-000020C40000}"/>
    <cellStyle name="Currency [0] 4352" xfId="38596" hidden="1" xr:uid="{00000000-0005-0000-0000-000021C40000}"/>
    <cellStyle name="Currency [0] 4353" xfId="9212" hidden="1" xr:uid="{00000000-0005-0000-0000-000022C40000}"/>
    <cellStyle name="Currency [0] 4353" xfId="38600" hidden="1" xr:uid="{00000000-0005-0000-0000-000023C40000}"/>
    <cellStyle name="Currency [0] 4354" xfId="9273" hidden="1" xr:uid="{00000000-0005-0000-0000-000024C40000}"/>
    <cellStyle name="Currency [0] 4354" xfId="38661" hidden="1" xr:uid="{00000000-0005-0000-0000-000025C40000}"/>
    <cellStyle name="Currency [0] 4355" xfId="9089" hidden="1" xr:uid="{00000000-0005-0000-0000-000026C40000}"/>
    <cellStyle name="Currency [0] 4355" xfId="38477" hidden="1" xr:uid="{00000000-0005-0000-0000-000027C40000}"/>
    <cellStyle name="Currency [0] 4356" xfId="9255" hidden="1" xr:uid="{00000000-0005-0000-0000-000028C40000}"/>
    <cellStyle name="Currency [0] 4356" xfId="38643" hidden="1" xr:uid="{00000000-0005-0000-0000-000029C40000}"/>
    <cellStyle name="Currency [0] 4357" xfId="9278" hidden="1" xr:uid="{00000000-0005-0000-0000-00002AC40000}"/>
    <cellStyle name="Currency [0] 4357" xfId="38666" hidden="1" xr:uid="{00000000-0005-0000-0000-00002BC40000}"/>
    <cellStyle name="Currency [0] 4358" xfId="9280" hidden="1" xr:uid="{00000000-0005-0000-0000-00002CC40000}"/>
    <cellStyle name="Currency [0] 4358" xfId="38668" hidden="1" xr:uid="{00000000-0005-0000-0000-00002DC40000}"/>
    <cellStyle name="Currency [0] 4359" xfId="9136" hidden="1" xr:uid="{00000000-0005-0000-0000-00002EC40000}"/>
    <cellStyle name="Currency [0] 4359" xfId="38524" hidden="1" xr:uid="{00000000-0005-0000-0000-00002FC40000}"/>
    <cellStyle name="Currency [0] 436" xfId="2856" hidden="1" xr:uid="{00000000-0005-0000-0000-000030C40000}"/>
    <cellStyle name="Currency [0] 436" xfId="32245" hidden="1" xr:uid="{00000000-0005-0000-0000-000031C40000}"/>
    <cellStyle name="Currency [0] 4360" xfId="9235" hidden="1" xr:uid="{00000000-0005-0000-0000-000032C40000}"/>
    <cellStyle name="Currency [0] 4360" xfId="38623" hidden="1" xr:uid="{00000000-0005-0000-0000-000033C40000}"/>
    <cellStyle name="Currency [0] 4361" xfId="9202" hidden="1" xr:uid="{00000000-0005-0000-0000-000034C40000}"/>
    <cellStyle name="Currency [0] 4361" xfId="38590" hidden="1" xr:uid="{00000000-0005-0000-0000-000035C40000}"/>
    <cellStyle name="Currency [0] 4362" xfId="9220" hidden="1" xr:uid="{00000000-0005-0000-0000-000036C40000}"/>
    <cellStyle name="Currency [0] 4362" xfId="38608" hidden="1" xr:uid="{00000000-0005-0000-0000-000037C40000}"/>
    <cellStyle name="Currency [0] 4363" xfId="9217" hidden="1" xr:uid="{00000000-0005-0000-0000-000038C40000}"/>
    <cellStyle name="Currency [0] 4363" xfId="38605" hidden="1" xr:uid="{00000000-0005-0000-0000-000039C40000}"/>
    <cellStyle name="Currency [0] 4364" xfId="9284" hidden="1" xr:uid="{00000000-0005-0000-0000-00003AC40000}"/>
    <cellStyle name="Currency [0] 4364" xfId="38672" hidden="1" xr:uid="{00000000-0005-0000-0000-00003BC40000}"/>
    <cellStyle name="Currency [0] 4365" xfId="9169" hidden="1" xr:uid="{00000000-0005-0000-0000-00003CC40000}"/>
    <cellStyle name="Currency [0] 4365" xfId="38557" hidden="1" xr:uid="{00000000-0005-0000-0000-00003DC40000}"/>
    <cellStyle name="Currency [0] 4366" xfId="9269" hidden="1" xr:uid="{00000000-0005-0000-0000-00003EC40000}"/>
    <cellStyle name="Currency [0] 4366" xfId="38657" hidden="1" xr:uid="{00000000-0005-0000-0000-00003FC40000}"/>
    <cellStyle name="Currency [0] 4367" xfId="9291" hidden="1" xr:uid="{00000000-0005-0000-0000-000040C40000}"/>
    <cellStyle name="Currency [0] 4367" xfId="38679" hidden="1" xr:uid="{00000000-0005-0000-0000-000041C40000}"/>
    <cellStyle name="Currency [0] 4368" xfId="9293" hidden="1" xr:uid="{00000000-0005-0000-0000-000042C40000}"/>
    <cellStyle name="Currency [0] 4368" xfId="38681" hidden="1" xr:uid="{00000000-0005-0000-0000-000043C40000}"/>
    <cellStyle name="Currency [0] 4369" xfId="9221" hidden="1" xr:uid="{00000000-0005-0000-0000-000044C40000}"/>
    <cellStyle name="Currency [0] 4369" xfId="38609" hidden="1" xr:uid="{00000000-0005-0000-0000-000045C40000}"/>
    <cellStyle name="Currency [0] 437" xfId="2857" hidden="1" xr:uid="{00000000-0005-0000-0000-000046C40000}"/>
    <cellStyle name="Currency [0] 437" xfId="32246" hidden="1" xr:uid="{00000000-0005-0000-0000-000047C40000}"/>
    <cellStyle name="Currency [0] 4370" xfId="9253" hidden="1" xr:uid="{00000000-0005-0000-0000-000048C40000}"/>
    <cellStyle name="Currency [0] 4370" xfId="38641" hidden="1" xr:uid="{00000000-0005-0000-0000-000049C40000}"/>
    <cellStyle name="Currency [0] 4371" xfId="9105" hidden="1" xr:uid="{00000000-0005-0000-0000-00004AC40000}"/>
    <cellStyle name="Currency [0] 4371" xfId="38493" hidden="1" xr:uid="{00000000-0005-0000-0000-00004BC40000}"/>
    <cellStyle name="Currency [0] 4372" xfId="9239" hidden="1" xr:uid="{00000000-0005-0000-0000-00004CC40000}"/>
    <cellStyle name="Currency [0] 4372" xfId="38627" hidden="1" xr:uid="{00000000-0005-0000-0000-00004DC40000}"/>
    <cellStyle name="Currency [0] 4373" xfId="9236" hidden="1" xr:uid="{00000000-0005-0000-0000-00004EC40000}"/>
    <cellStyle name="Currency [0] 4373" xfId="38624" hidden="1" xr:uid="{00000000-0005-0000-0000-00004FC40000}"/>
    <cellStyle name="Currency [0] 4374" xfId="9297" hidden="1" xr:uid="{00000000-0005-0000-0000-000050C40000}"/>
    <cellStyle name="Currency [0] 4374" xfId="38685" hidden="1" xr:uid="{00000000-0005-0000-0000-000051C40000}"/>
    <cellStyle name="Currency [0] 4375" xfId="9132" hidden="1" xr:uid="{00000000-0005-0000-0000-000052C40000}"/>
    <cellStyle name="Currency [0] 4375" xfId="38520" hidden="1" xr:uid="{00000000-0005-0000-0000-000053C40000}"/>
    <cellStyle name="Currency [0] 4376" xfId="9281" hidden="1" xr:uid="{00000000-0005-0000-0000-000054C40000}"/>
    <cellStyle name="Currency [0] 4376" xfId="38669" hidden="1" xr:uid="{00000000-0005-0000-0000-000055C40000}"/>
    <cellStyle name="Currency [0] 4377" xfId="9301" hidden="1" xr:uid="{00000000-0005-0000-0000-000056C40000}"/>
    <cellStyle name="Currency [0] 4377" xfId="38689" hidden="1" xr:uid="{00000000-0005-0000-0000-000057C40000}"/>
    <cellStyle name="Currency [0] 4378" xfId="9303" hidden="1" xr:uid="{00000000-0005-0000-0000-000058C40000}"/>
    <cellStyle name="Currency [0] 4378" xfId="38691" hidden="1" xr:uid="{00000000-0005-0000-0000-000059C40000}"/>
    <cellStyle name="Currency [0] 4379" xfId="9240" hidden="1" xr:uid="{00000000-0005-0000-0000-00005AC40000}"/>
    <cellStyle name="Currency [0] 4379" xfId="38628" hidden="1" xr:uid="{00000000-0005-0000-0000-00005BC40000}"/>
    <cellStyle name="Currency [0] 438" xfId="2822" hidden="1" xr:uid="{00000000-0005-0000-0000-00005CC40000}"/>
    <cellStyle name="Currency [0] 438" xfId="32211" hidden="1" xr:uid="{00000000-0005-0000-0000-00005DC40000}"/>
    <cellStyle name="Currency [0] 4380" xfId="9268" hidden="1" xr:uid="{00000000-0005-0000-0000-00005EC40000}"/>
    <cellStyle name="Currency [0] 4380" xfId="38656" hidden="1" xr:uid="{00000000-0005-0000-0000-00005FC40000}"/>
    <cellStyle name="Currency [0] 4381" xfId="9228" hidden="1" xr:uid="{00000000-0005-0000-0000-000060C40000}"/>
    <cellStyle name="Currency [0] 4381" xfId="38616" hidden="1" xr:uid="{00000000-0005-0000-0000-000061C40000}"/>
    <cellStyle name="Currency [0] 4382" xfId="9257" hidden="1" xr:uid="{00000000-0005-0000-0000-000062C40000}"/>
    <cellStyle name="Currency [0] 4382" xfId="38645" hidden="1" xr:uid="{00000000-0005-0000-0000-000063C40000}"/>
    <cellStyle name="Currency [0] 4383" xfId="9254" hidden="1" xr:uid="{00000000-0005-0000-0000-000064C40000}"/>
    <cellStyle name="Currency [0] 4383" xfId="38642" hidden="1" xr:uid="{00000000-0005-0000-0000-000065C40000}"/>
    <cellStyle name="Currency [0] 4384" xfId="9307" hidden="1" xr:uid="{00000000-0005-0000-0000-000066C40000}"/>
    <cellStyle name="Currency [0] 4384" xfId="38695" hidden="1" xr:uid="{00000000-0005-0000-0000-000067C40000}"/>
    <cellStyle name="Currency [0] 4385" xfId="9135" hidden="1" xr:uid="{00000000-0005-0000-0000-000068C40000}"/>
    <cellStyle name="Currency [0] 4385" xfId="38523" hidden="1" xr:uid="{00000000-0005-0000-0000-000069C40000}"/>
    <cellStyle name="Currency [0] 4386" xfId="9294" hidden="1" xr:uid="{00000000-0005-0000-0000-00006AC40000}"/>
    <cellStyle name="Currency [0] 4386" xfId="38682" hidden="1" xr:uid="{00000000-0005-0000-0000-00006BC40000}"/>
    <cellStyle name="Currency [0] 4387" xfId="9311" hidden="1" xr:uid="{00000000-0005-0000-0000-00006CC40000}"/>
    <cellStyle name="Currency [0] 4387" xfId="38699" hidden="1" xr:uid="{00000000-0005-0000-0000-00006DC40000}"/>
    <cellStyle name="Currency [0] 4388" xfId="9313" hidden="1" xr:uid="{00000000-0005-0000-0000-00006EC40000}"/>
    <cellStyle name="Currency [0] 4388" xfId="38701" hidden="1" xr:uid="{00000000-0005-0000-0000-00006FC40000}"/>
    <cellStyle name="Currency [0] 4389" xfId="9194" hidden="1" xr:uid="{00000000-0005-0000-0000-000070C40000}"/>
    <cellStyle name="Currency [0] 4389" xfId="38582" hidden="1" xr:uid="{00000000-0005-0000-0000-000071C40000}"/>
    <cellStyle name="Currency [0] 439" xfId="2837" hidden="1" xr:uid="{00000000-0005-0000-0000-000072C40000}"/>
    <cellStyle name="Currency [0] 439" xfId="32226" hidden="1" xr:uid="{00000000-0005-0000-0000-000073C40000}"/>
    <cellStyle name="Currency [0] 4390" xfId="9230" hidden="1" xr:uid="{00000000-0005-0000-0000-000074C40000}"/>
    <cellStyle name="Currency [0] 4390" xfId="38618" hidden="1" xr:uid="{00000000-0005-0000-0000-000075C40000}"/>
    <cellStyle name="Currency [0] 4391" xfId="9299" hidden="1" xr:uid="{00000000-0005-0000-0000-000076C40000}"/>
    <cellStyle name="Currency [0] 4391" xfId="38687" hidden="1" xr:uid="{00000000-0005-0000-0000-000077C40000}"/>
    <cellStyle name="Currency [0] 4392" xfId="9287" hidden="1" xr:uid="{00000000-0005-0000-0000-000078C40000}"/>
    <cellStyle name="Currency [0] 4392" xfId="38675" hidden="1" xr:uid="{00000000-0005-0000-0000-000079C40000}"/>
    <cellStyle name="Currency [0] 4393" xfId="9304" hidden="1" xr:uid="{00000000-0005-0000-0000-00007AC40000}"/>
    <cellStyle name="Currency [0] 4393" xfId="38692" hidden="1" xr:uid="{00000000-0005-0000-0000-00007BC40000}"/>
    <cellStyle name="Currency [0] 4394" xfId="9315" hidden="1" xr:uid="{00000000-0005-0000-0000-00007CC40000}"/>
    <cellStyle name="Currency [0] 4394" xfId="38703" hidden="1" xr:uid="{00000000-0005-0000-0000-00007DC40000}"/>
    <cellStyle name="Currency [0] 4395" xfId="9163" hidden="1" xr:uid="{00000000-0005-0000-0000-00007EC40000}"/>
    <cellStyle name="Currency [0] 4395" xfId="38551" hidden="1" xr:uid="{00000000-0005-0000-0000-00007FC40000}"/>
    <cellStyle name="Currency [0] 4396" xfId="9227" hidden="1" xr:uid="{00000000-0005-0000-0000-000080C40000}"/>
    <cellStyle name="Currency [0] 4396" xfId="38615" hidden="1" xr:uid="{00000000-0005-0000-0000-000081C40000}"/>
    <cellStyle name="Currency [0] 4397" xfId="9319" hidden="1" xr:uid="{00000000-0005-0000-0000-000082C40000}"/>
    <cellStyle name="Currency [0] 4397" xfId="38707" hidden="1" xr:uid="{00000000-0005-0000-0000-000083C40000}"/>
    <cellStyle name="Currency [0] 4398" xfId="9321" hidden="1" xr:uid="{00000000-0005-0000-0000-000084C40000}"/>
    <cellStyle name="Currency [0] 4398" xfId="38709" hidden="1" xr:uid="{00000000-0005-0000-0000-000085C40000}"/>
    <cellStyle name="Currency [0] 4399" xfId="9276" hidden="1" xr:uid="{00000000-0005-0000-0000-000086C40000}"/>
    <cellStyle name="Currency [0] 4399" xfId="38664" hidden="1" xr:uid="{00000000-0005-0000-0000-000087C40000}"/>
    <cellStyle name="Currency [0] 44" xfId="2431" hidden="1" xr:uid="{00000000-0005-0000-0000-000088C40000}"/>
    <cellStyle name="Currency [0] 44" xfId="31820" hidden="1" xr:uid="{00000000-0005-0000-0000-000089C40000}"/>
    <cellStyle name="Currency [0] 440" xfId="2510" hidden="1" xr:uid="{00000000-0005-0000-0000-00008AC40000}"/>
    <cellStyle name="Currency [0] 440" xfId="31899" hidden="1" xr:uid="{00000000-0005-0000-0000-00008BC40000}"/>
    <cellStyle name="Currency [0] 4400" xfId="9288" hidden="1" xr:uid="{00000000-0005-0000-0000-00008CC40000}"/>
    <cellStyle name="Currency [0] 4400" xfId="38676" hidden="1" xr:uid="{00000000-0005-0000-0000-00008DC40000}"/>
    <cellStyle name="Currency [0] 4401" xfId="9316" hidden="1" xr:uid="{00000000-0005-0000-0000-00008EC40000}"/>
    <cellStyle name="Currency [0] 4401" xfId="38704" hidden="1" xr:uid="{00000000-0005-0000-0000-00008FC40000}"/>
    <cellStyle name="Currency [0] 4402" xfId="9289" hidden="1" xr:uid="{00000000-0005-0000-0000-000090C40000}"/>
    <cellStyle name="Currency [0] 4402" xfId="38677" hidden="1" xr:uid="{00000000-0005-0000-0000-000091C40000}"/>
    <cellStyle name="Currency [0] 4403" xfId="9322" hidden="1" xr:uid="{00000000-0005-0000-0000-000092C40000}"/>
    <cellStyle name="Currency [0] 4403" xfId="38710" hidden="1" xr:uid="{00000000-0005-0000-0000-000093C40000}"/>
    <cellStyle name="Currency [0] 4404" xfId="9324" hidden="1" xr:uid="{00000000-0005-0000-0000-000094C40000}"/>
    <cellStyle name="Currency [0] 4404" xfId="38712" hidden="1" xr:uid="{00000000-0005-0000-0000-000095C40000}"/>
    <cellStyle name="Currency [0] 4405" xfId="9317" hidden="1" xr:uid="{00000000-0005-0000-0000-000096C40000}"/>
    <cellStyle name="Currency [0] 4405" xfId="38705" hidden="1" xr:uid="{00000000-0005-0000-0000-000097C40000}"/>
    <cellStyle name="Currency [0] 4406" xfId="9263" hidden="1" xr:uid="{00000000-0005-0000-0000-000098C40000}"/>
    <cellStyle name="Currency [0] 4406" xfId="38651" hidden="1" xr:uid="{00000000-0005-0000-0000-000099C40000}"/>
    <cellStyle name="Currency [0] 4407" xfId="9327" hidden="1" xr:uid="{00000000-0005-0000-0000-00009AC40000}"/>
    <cellStyle name="Currency [0] 4407" xfId="38715" hidden="1" xr:uid="{00000000-0005-0000-0000-00009BC40000}"/>
    <cellStyle name="Currency [0] 4408" xfId="9329" hidden="1" xr:uid="{00000000-0005-0000-0000-00009CC40000}"/>
    <cellStyle name="Currency [0] 4408" xfId="38717" hidden="1" xr:uid="{00000000-0005-0000-0000-00009DC40000}"/>
    <cellStyle name="Currency [0] 4409" xfId="9046" hidden="1" xr:uid="{00000000-0005-0000-0000-00009EC40000}"/>
    <cellStyle name="Currency [0] 4409" xfId="38434" hidden="1" xr:uid="{00000000-0005-0000-0000-00009FC40000}"/>
    <cellStyle name="Currency [0] 441" xfId="2832" hidden="1" xr:uid="{00000000-0005-0000-0000-0000A0C40000}"/>
    <cellStyle name="Currency [0] 441" xfId="32221" hidden="1" xr:uid="{00000000-0005-0000-0000-0000A1C40000}"/>
    <cellStyle name="Currency [0] 4410" xfId="9068" hidden="1" xr:uid="{00000000-0005-0000-0000-0000A2C40000}"/>
    <cellStyle name="Currency [0] 4410" xfId="38456" hidden="1" xr:uid="{00000000-0005-0000-0000-0000A3C40000}"/>
    <cellStyle name="Currency [0] 4411" xfId="9333" hidden="1" xr:uid="{00000000-0005-0000-0000-0000A4C40000}"/>
    <cellStyle name="Currency [0] 4411" xfId="38721" hidden="1" xr:uid="{00000000-0005-0000-0000-0000A5C40000}"/>
    <cellStyle name="Currency [0] 4412" xfId="9340" hidden="1" xr:uid="{00000000-0005-0000-0000-0000A6C40000}"/>
    <cellStyle name="Currency [0] 4412" xfId="38728" hidden="1" xr:uid="{00000000-0005-0000-0000-0000A7C40000}"/>
    <cellStyle name="Currency [0] 4413" xfId="9342" hidden="1" xr:uid="{00000000-0005-0000-0000-0000A8C40000}"/>
    <cellStyle name="Currency [0] 4413" xfId="38730" hidden="1" xr:uid="{00000000-0005-0000-0000-0000A9C40000}"/>
    <cellStyle name="Currency [0] 4414" xfId="9033" hidden="1" xr:uid="{00000000-0005-0000-0000-0000AAC40000}"/>
    <cellStyle name="Currency [0] 4414" xfId="38421" hidden="1" xr:uid="{00000000-0005-0000-0000-0000ABC40000}"/>
    <cellStyle name="Currency [0] 4415" xfId="9336" hidden="1" xr:uid="{00000000-0005-0000-0000-0000ACC40000}"/>
    <cellStyle name="Currency [0] 4415" xfId="38724" hidden="1" xr:uid="{00000000-0005-0000-0000-0000ADC40000}"/>
    <cellStyle name="Currency [0] 4416" xfId="9345" hidden="1" xr:uid="{00000000-0005-0000-0000-0000AEC40000}"/>
    <cellStyle name="Currency [0] 4416" xfId="38733" hidden="1" xr:uid="{00000000-0005-0000-0000-0000AFC40000}"/>
    <cellStyle name="Currency [0] 4417" xfId="9347" hidden="1" xr:uid="{00000000-0005-0000-0000-0000B0C40000}"/>
    <cellStyle name="Currency [0] 4417" xfId="38735" hidden="1" xr:uid="{00000000-0005-0000-0000-0000B1C40000}"/>
    <cellStyle name="Currency [0] 4418" xfId="9335" hidden="1" xr:uid="{00000000-0005-0000-0000-0000B2C40000}"/>
    <cellStyle name="Currency [0] 4418" xfId="38723" hidden="1" xr:uid="{00000000-0005-0000-0000-0000B3C40000}"/>
    <cellStyle name="Currency [0] 4419" xfId="9045" hidden="1" xr:uid="{00000000-0005-0000-0000-0000B4C40000}"/>
    <cellStyle name="Currency [0] 4419" xfId="38433" hidden="1" xr:uid="{00000000-0005-0000-0000-0000B5C40000}"/>
    <cellStyle name="Currency [0] 442" xfId="2830" hidden="1" xr:uid="{00000000-0005-0000-0000-0000B6C40000}"/>
    <cellStyle name="Currency [0] 442" xfId="32219" hidden="1" xr:uid="{00000000-0005-0000-0000-0000B7C40000}"/>
    <cellStyle name="Currency [0] 4420" xfId="9358" hidden="1" xr:uid="{00000000-0005-0000-0000-0000B8C40000}"/>
    <cellStyle name="Currency [0] 4420" xfId="38746" hidden="1" xr:uid="{00000000-0005-0000-0000-0000B9C40000}"/>
    <cellStyle name="Currency [0] 4421" xfId="9367" hidden="1" xr:uid="{00000000-0005-0000-0000-0000BAC40000}"/>
    <cellStyle name="Currency [0] 4421" xfId="38755" hidden="1" xr:uid="{00000000-0005-0000-0000-0000BBC40000}"/>
    <cellStyle name="Currency [0] 4422" xfId="9378" hidden="1" xr:uid="{00000000-0005-0000-0000-0000BCC40000}"/>
    <cellStyle name="Currency [0] 4422" xfId="38766" hidden="1" xr:uid="{00000000-0005-0000-0000-0000BDC40000}"/>
    <cellStyle name="Currency [0] 4423" xfId="9384" hidden="1" xr:uid="{00000000-0005-0000-0000-0000BEC40000}"/>
    <cellStyle name="Currency [0] 4423" xfId="38772" hidden="1" xr:uid="{00000000-0005-0000-0000-0000BFC40000}"/>
    <cellStyle name="Currency [0] 4424" xfId="9356" hidden="1" xr:uid="{00000000-0005-0000-0000-0000C0C40000}"/>
    <cellStyle name="Currency [0] 4424" xfId="38744" hidden="1" xr:uid="{00000000-0005-0000-0000-0000C1C40000}"/>
    <cellStyle name="Currency [0] 4425" xfId="9374" hidden="1" xr:uid="{00000000-0005-0000-0000-0000C2C40000}"/>
    <cellStyle name="Currency [0] 4425" xfId="38762" hidden="1" xr:uid="{00000000-0005-0000-0000-0000C3C40000}"/>
    <cellStyle name="Currency [0] 4426" xfId="9396" hidden="1" xr:uid="{00000000-0005-0000-0000-0000C4C40000}"/>
    <cellStyle name="Currency [0] 4426" xfId="38784" hidden="1" xr:uid="{00000000-0005-0000-0000-0000C5C40000}"/>
    <cellStyle name="Currency [0] 4427" xfId="9398" hidden="1" xr:uid="{00000000-0005-0000-0000-0000C6C40000}"/>
    <cellStyle name="Currency [0] 4427" xfId="38786" hidden="1" xr:uid="{00000000-0005-0000-0000-0000C7C40000}"/>
    <cellStyle name="Currency [0] 4428" xfId="9330" hidden="1" xr:uid="{00000000-0005-0000-0000-0000C8C40000}"/>
    <cellStyle name="Currency [0] 4428" xfId="38718" hidden="1" xr:uid="{00000000-0005-0000-0000-0000C9C40000}"/>
    <cellStyle name="Currency [0] 4429" xfId="9041" hidden="1" xr:uid="{00000000-0005-0000-0000-0000CAC40000}"/>
    <cellStyle name="Currency [0] 4429" xfId="38429" hidden="1" xr:uid="{00000000-0005-0000-0000-0000CBC40000}"/>
    <cellStyle name="Currency [0] 443" xfId="2859" hidden="1" xr:uid="{00000000-0005-0000-0000-0000CCC40000}"/>
    <cellStyle name="Currency [0] 443" xfId="32248" hidden="1" xr:uid="{00000000-0005-0000-0000-0000CDC40000}"/>
    <cellStyle name="Currency [0] 4430" xfId="9370" hidden="1" xr:uid="{00000000-0005-0000-0000-0000CEC40000}"/>
    <cellStyle name="Currency [0] 4430" xfId="38758" hidden="1" xr:uid="{00000000-0005-0000-0000-0000CFC40000}"/>
    <cellStyle name="Currency [0] 4431" xfId="9037" hidden="1" xr:uid="{00000000-0005-0000-0000-0000D0C40000}"/>
    <cellStyle name="Currency [0] 4431" xfId="38425" hidden="1" xr:uid="{00000000-0005-0000-0000-0000D1C40000}"/>
    <cellStyle name="Currency [0] 4432" xfId="9359" hidden="1" xr:uid="{00000000-0005-0000-0000-0000D2C40000}"/>
    <cellStyle name="Currency [0] 4432" xfId="38747" hidden="1" xr:uid="{00000000-0005-0000-0000-0000D3C40000}"/>
    <cellStyle name="Currency [0] 4433" xfId="9403" hidden="1" xr:uid="{00000000-0005-0000-0000-0000D4C40000}"/>
    <cellStyle name="Currency [0] 4433" xfId="38791" hidden="1" xr:uid="{00000000-0005-0000-0000-0000D5C40000}"/>
    <cellStyle name="Currency [0] 4434" xfId="9371" hidden="1" xr:uid="{00000000-0005-0000-0000-0000D6C40000}"/>
    <cellStyle name="Currency [0] 4434" xfId="38759" hidden="1" xr:uid="{00000000-0005-0000-0000-0000D7C40000}"/>
    <cellStyle name="Currency [0] 4435" xfId="9379" hidden="1" xr:uid="{00000000-0005-0000-0000-0000D8C40000}"/>
    <cellStyle name="Currency [0] 4435" xfId="38767" hidden="1" xr:uid="{00000000-0005-0000-0000-0000D9C40000}"/>
    <cellStyle name="Currency [0] 4436" xfId="9415" hidden="1" xr:uid="{00000000-0005-0000-0000-0000DAC40000}"/>
    <cellStyle name="Currency [0] 4436" xfId="38803" hidden="1" xr:uid="{00000000-0005-0000-0000-0000DBC40000}"/>
    <cellStyle name="Currency [0] 4437" xfId="9417" hidden="1" xr:uid="{00000000-0005-0000-0000-0000DCC40000}"/>
    <cellStyle name="Currency [0] 4437" xfId="38805" hidden="1" xr:uid="{00000000-0005-0000-0000-0000DDC40000}"/>
    <cellStyle name="Currency [0] 4438" xfId="9373" hidden="1" xr:uid="{00000000-0005-0000-0000-0000DEC40000}"/>
    <cellStyle name="Currency [0] 4438" xfId="38761" hidden="1" xr:uid="{00000000-0005-0000-0000-0000DFC40000}"/>
    <cellStyle name="Currency [0] 4439" xfId="9386" hidden="1" xr:uid="{00000000-0005-0000-0000-0000E0C40000}"/>
    <cellStyle name="Currency [0] 4439" xfId="38774" hidden="1" xr:uid="{00000000-0005-0000-0000-0000E1C40000}"/>
    <cellStyle name="Currency [0] 444" xfId="2775" hidden="1" xr:uid="{00000000-0005-0000-0000-0000E2C40000}"/>
    <cellStyle name="Currency [0] 444" xfId="32164" hidden="1" xr:uid="{00000000-0005-0000-0000-0000E3C40000}"/>
    <cellStyle name="Currency [0] 4440" xfId="9391" hidden="1" xr:uid="{00000000-0005-0000-0000-0000E4C40000}"/>
    <cellStyle name="Currency [0] 4440" xfId="38779" hidden="1" xr:uid="{00000000-0005-0000-0000-0000E5C40000}"/>
    <cellStyle name="Currency [0] 4441" xfId="9385" hidden="1" xr:uid="{00000000-0005-0000-0000-0000E6C40000}"/>
    <cellStyle name="Currency [0] 4441" xfId="38773" hidden="1" xr:uid="{00000000-0005-0000-0000-0000E7C40000}"/>
    <cellStyle name="Currency [0] 4442" xfId="9433" hidden="1" xr:uid="{00000000-0005-0000-0000-0000E8C40000}"/>
    <cellStyle name="Currency [0] 4442" xfId="38821" hidden="1" xr:uid="{00000000-0005-0000-0000-0000E9C40000}"/>
    <cellStyle name="Currency [0] 4443" xfId="9441" hidden="1" xr:uid="{00000000-0005-0000-0000-0000EAC40000}"/>
    <cellStyle name="Currency [0] 4443" xfId="38829" hidden="1" xr:uid="{00000000-0005-0000-0000-0000EBC40000}"/>
    <cellStyle name="Currency [0] 4444" xfId="9369" hidden="1" xr:uid="{00000000-0005-0000-0000-0000ECC40000}"/>
    <cellStyle name="Currency [0] 4444" xfId="38757" hidden="1" xr:uid="{00000000-0005-0000-0000-0000EDC40000}"/>
    <cellStyle name="Currency [0] 4445" xfId="9427" hidden="1" xr:uid="{00000000-0005-0000-0000-0000EEC40000}"/>
    <cellStyle name="Currency [0] 4445" xfId="38815" hidden="1" xr:uid="{00000000-0005-0000-0000-0000EFC40000}"/>
    <cellStyle name="Currency [0] 4446" xfId="9450" hidden="1" xr:uid="{00000000-0005-0000-0000-0000F0C40000}"/>
    <cellStyle name="Currency [0] 4446" xfId="38838" hidden="1" xr:uid="{00000000-0005-0000-0000-0000F1C40000}"/>
    <cellStyle name="Currency [0] 4447" xfId="9452" hidden="1" xr:uid="{00000000-0005-0000-0000-0000F2C40000}"/>
    <cellStyle name="Currency [0] 4447" xfId="38840" hidden="1" xr:uid="{00000000-0005-0000-0000-0000F3C40000}"/>
    <cellStyle name="Currency [0] 4448" xfId="9352" hidden="1" xr:uid="{00000000-0005-0000-0000-0000F4C40000}"/>
    <cellStyle name="Currency [0] 4448" xfId="38740" hidden="1" xr:uid="{00000000-0005-0000-0000-0000F5C40000}"/>
    <cellStyle name="Currency [0] 4449" xfId="9362" hidden="1" xr:uid="{00000000-0005-0000-0000-0000F6C40000}"/>
    <cellStyle name="Currency [0] 4449" xfId="38750" hidden="1" xr:uid="{00000000-0005-0000-0000-0000F7C40000}"/>
    <cellStyle name="Currency [0] 445" xfId="2851" hidden="1" xr:uid="{00000000-0005-0000-0000-0000F8C40000}"/>
    <cellStyle name="Currency [0] 445" xfId="32240" hidden="1" xr:uid="{00000000-0005-0000-0000-0000F9C40000}"/>
    <cellStyle name="Currency [0] 4450" xfId="9424" hidden="1" xr:uid="{00000000-0005-0000-0000-0000FAC40000}"/>
    <cellStyle name="Currency [0] 4450" xfId="38812" hidden="1" xr:uid="{00000000-0005-0000-0000-0000FBC40000}"/>
    <cellStyle name="Currency [0] 4451" xfId="9389" hidden="1" xr:uid="{00000000-0005-0000-0000-0000FCC40000}"/>
    <cellStyle name="Currency [0] 4451" xfId="38777" hidden="1" xr:uid="{00000000-0005-0000-0000-0000FDC40000}"/>
    <cellStyle name="Currency [0] 4452" xfId="9338" hidden="1" xr:uid="{00000000-0005-0000-0000-0000FEC40000}"/>
    <cellStyle name="Currency [0] 4452" xfId="38726" hidden="1" xr:uid="{00000000-0005-0000-0000-0000FFC40000}"/>
    <cellStyle name="Currency [0] 4453" xfId="9460" hidden="1" xr:uid="{00000000-0005-0000-0000-000000C50000}"/>
    <cellStyle name="Currency [0] 4453" xfId="38848" hidden="1" xr:uid="{00000000-0005-0000-0000-000001C50000}"/>
    <cellStyle name="Currency [0] 4454" xfId="9425" hidden="1" xr:uid="{00000000-0005-0000-0000-000002C50000}"/>
    <cellStyle name="Currency [0] 4454" xfId="38813" hidden="1" xr:uid="{00000000-0005-0000-0000-000003C50000}"/>
    <cellStyle name="Currency [0] 4455" xfId="9436" hidden="1" xr:uid="{00000000-0005-0000-0000-000004C50000}"/>
    <cellStyle name="Currency [0] 4455" xfId="38824" hidden="1" xr:uid="{00000000-0005-0000-0000-000005C50000}"/>
    <cellStyle name="Currency [0] 4456" xfId="9468" hidden="1" xr:uid="{00000000-0005-0000-0000-000006C50000}"/>
    <cellStyle name="Currency [0] 4456" xfId="38856" hidden="1" xr:uid="{00000000-0005-0000-0000-000007C50000}"/>
    <cellStyle name="Currency [0] 4457" xfId="9470" hidden="1" xr:uid="{00000000-0005-0000-0000-000008C50000}"/>
    <cellStyle name="Currency [0] 4457" xfId="38858" hidden="1" xr:uid="{00000000-0005-0000-0000-000009C50000}"/>
    <cellStyle name="Currency [0] 4458" xfId="9422" hidden="1" xr:uid="{00000000-0005-0000-0000-00000AC50000}"/>
    <cellStyle name="Currency [0] 4458" xfId="38810" hidden="1" xr:uid="{00000000-0005-0000-0000-00000BC50000}"/>
    <cellStyle name="Currency [0] 4459" xfId="9421" hidden="1" xr:uid="{00000000-0005-0000-0000-00000CC50000}"/>
    <cellStyle name="Currency [0] 4459" xfId="38809" hidden="1" xr:uid="{00000000-0005-0000-0000-00000DC50000}"/>
    <cellStyle name="Currency [0] 446" xfId="2861" hidden="1" xr:uid="{00000000-0005-0000-0000-00000EC50000}"/>
    <cellStyle name="Currency [0] 446" xfId="32250" hidden="1" xr:uid="{00000000-0005-0000-0000-00000FC50000}"/>
    <cellStyle name="Currency [0] 4460" xfId="9411" hidden="1" xr:uid="{00000000-0005-0000-0000-000010C50000}"/>
    <cellStyle name="Currency [0] 4460" xfId="38799" hidden="1" xr:uid="{00000000-0005-0000-0000-000011C50000}"/>
    <cellStyle name="Currency [0] 4461" xfId="9407" hidden="1" xr:uid="{00000000-0005-0000-0000-000012C50000}"/>
    <cellStyle name="Currency [0] 4461" xfId="38795" hidden="1" xr:uid="{00000000-0005-0000-0000-000013C50000}"/>
    <cellStyle name="Currency [0] 4462" xfId="9409" hidden="1" xr:uid="{00000000-0005-0000-0000-000014C50000}"/>
    <cellStyle name="Currency [0] 4462" xfId="38797" hidden="1" xr:uid="{00000000-0005-0000-0000-000015C50000}"/>
    <cellStyle name="Currency [0] 4463" xfId="9477" hidden="1" xr:uid="{00000000-0005-0000-0000-000016C50000}"/>
    <cellStyle name="Currency [0] 4463" xfId="38865" hidden="1" xr:uid="{00000000-0005-0000-0000-000017C50000}"/>
    <cellStyle name="Currency [0] 4464" xfId="9039" hidden="1" xr:uid="{00000000-0005-0000-0000-000018C50000}"/>
    <cellStyle name="Currency [0] 4464" xfId="38427" hidden="1" xr:uid="{00000000-0005-0000-0000-000019C50000}"/>
    <cellStyle name="Currency [0] 4465" xfId="9455" hidden="1" xr:uid="{00000000-0005-0000-0000-00001AC50000}"/>
    <cellStyle name="Currency [0] 4465" xfId="38843" hidden="1" xr:uid="{00000000-0005-0000-0000-00001BC50000}"/>
    <cellStyle name="Currency [0] 4466" xfId="9483" hidden="1" xr:uid="{00000000-0005-0000-0000-00001CC50000}"/>
    <cellStyle name="Currency [0] 4466" xfId="38871" hidden="1" xr:uid="{00000000-0005-0000-0000-00001DC50000}"/>
    <cellStyle name="Currency [0] 4467" xfId="9485" hidden="1" xr:uid="{00000000-0005-0000-0000-00001EC50000}"/>
    <cellStyle name="Currency [0] 4467" xfId="38873" hidden="1" xr:uid="{00000000-0005-0000-0000-00001FC50000}"/>
    <cellStyle name="Currency [0] 4468" xfId="9360" hidden="1" xr:uid="{00000000-0005-0000-0000-000020C50000}"/>
    <cellStyle name="Currency [0] 4468" xfId="38748" hidden="1" xr:uid="{00000000-0005-0000-0000-000021C50000}"/>
    <cellStyle name="Currency [0] 4469" xfId="9434" hidden="1" xr:uid="{00000000-0005-0000-0000-000022C50000}"/>
    <cellStyle name="Currency [0] 4469" xfId="38822" hidden="1" xr:uid="{00000000-0005-0000-0000-000023C50000}"/>
    <cellStyle name="Currency [0] 447" xfId="2862" hidden="1" xr:uid="{00000000-0005-0000-0000-000024C50000}"/>
    <cellStyle name="Currency [0] 447" xfId="32251" hidden="1" xr:uid="{00000000-0005-0000-0000-000025C50000}"/>
    <cellStyle name="Currency [0] 4470" xfId="9390" hidden="1" xr:uid="{00000000-0005-0000-0000-000026C50000}"/>
    <cellStyle name="Currency [0] 4470" xfId="38778" hidden="1" xr:uid="{00000000-0005-0000-0000-000027C50000}"/>
    <cellStyle name="Currency [0] 4471" xfId="9426" hidden="1" xr:uid="{00000000-0005-0000-0000-000028C50000}"/>
    <cellStyle name="Currency [0] 4471" xfId="38814" hidden="1" xr:uid="{00000000-0005-0000-0000-000029C50000}"/>
    <cellStyle name="Currency [0] 4472" xfId="9430" hidden="1" xr:uid="{00000000-0005-0000-0000-00002AC50000}"/>
    <cellStyle name="Currency [0] 4472" xfId="38818" hidden="1" xr:uid="{00000000-0005-0000-0000-00002BC50000}"/>
    <cellStyle name="Currency [0] 4473" xfId="9491" hidden="1" xr:uid="{00000000-0005-0000-0000-00002CC50000}"/>
    <cellStyle name="Currency [0] 4473" xfId="38879" hidden="1" xr:uid="{00000000-0005-0000-0000-00002DC50000}"/>
    <cellStyle name="Currency [0] 4474" xfId="9074" hidden="1" xr:uid="{00000000-0005-0000-0000-00002EC50000}"/>
    <cellStyle name="Currency [0] 4474" xfId="38462" hidden="1" xr:uid="{00000000-0005-0000-0000-00002FC50000}"/>
    <cellStyle name="Currency [0] 4475" xfId="9473" hidden="1" xr:uid="{00000000-0005-0000-0000-000030C50000}"/>
    <cellStyle name="Currency [0] 4475" xfId="38861" hidden="1" xr:uid="{00000000-0005-0000-0000-000031C50000}"/>
    <cellStyle name="Currency [0] 4476" xfId="9496" hidden="1" xr:uid="{00000000-0005-0000-0000-000032C50000}"/>
    <cellStyle name="Currency [0] 4476" xfId="38884" hidden="1" xr:uid="{00000000-0005-0000-0000-000033C50000}"/>
    <cellStyle name="Currency [0] 4477" xfId="9498" hidden="1" xr:uid="{00000000-0005-0000-0000-000034C50000}"/>
    <cellStyle name="Currency [0] 4477" xfId="38886" hidden="1" xr:uid="{00000000-0005-0000-0000-000035C50000}"/>
    <cellStyle name="Currency [0] 4478" xfId="9354" hidden="1" xr:uid="{00000000-0005-0000-0000-000036C50000}"/>
    <cellStyle name="Currency [0] 4478" xfId="38742" hidden="1" xr:uid="{00000000-0005-0000-0000-000037C50000}"/>
    <cellStyle name="Currency [0] 4479" xfId="9453" hidden="1" xr:uid="{00000000-0005-0000-0000-000038C50000}"/>
    <cellStyle name="Currency [0] 4479" xfId="38841" hidden="1" xr:uid="{00000000-0005-0000-0000-000039C50000}"/>
    <cellStyle name="Currency [0] 448" xfId="2833" hidden="1" xr:uid="{00000000-0005-0000-0000-00003AC50000}"/>
    <cellStyle name="Currency [0] 448" xfId="32222" hidden="1" xr:uid="{00000000-0005-0000-0000-00003BC50000}"/>
    <cellStyle name="Currency [0] 4480" xfId="9420" hidden="1" xr:uid="{00000000-0005-0000-0000-00003CC50000}"/>
    <cellStyle name="Currency [0] 4480" xfId="38808" hidden="1" xr:uid="{00000000-0005-0000-0000-00003DC50000}"/>
    <cellStyle name="Currency [0] 4481" xfId="9438" hidden="1" xr:uid="{00000000-0005-0000-0000-00003EC50000}"/>
    <cellStyle name="Currency [0] 4481" xfId="38826" hidden="1" xr:uid="{00000000-0005-0000-0000-00003FC50000}"/>
    <cellStyle name="Currency [0] 4482" xfId="9435" hidden="1" xr:uid="{00000000-0005-0000-0000-000040C50000}"/>
    <cellStyle name="Currency [0] 4482" xfId="38823" hidden="1" xr:uid="{00000000-0005-0000-0000-000041C50000}"/>
    <cellStyle name="Currency [0] 4483" xfId="9502" hidden="1" xr:uid="{00000000-0005-0000-0000-000042C50000}"/>
    <cellStyle name="Currency [0] 4483" xfId="38890" hidden="1" xr:uid="{00000000-0005-0000-0000-000043C50000}"/>
    <cellStyle name="Currency [0] 4484" xfId="9387" hidden="1" xr:uid="{00000000-0005-0000-0000-000044C50000}"/>
    <cellStyle name="Currency [0] 4484" xfId="38775" hidden="1" xr:uid="{00000000-0005-0000-0000-000045C50000}"/>
    <cellStyle name="Currency [0] 4485" xfId="9487" hidden="1" xr:uid="{00000000-0005-0000-0000-000046C50000}"/>
    <cellStyle name="Currency [0] 4485" xfId="38875" hidden="1" xr:uid="{00000000-0005-0000-0000-000047C50000}"/>
    <cellStyle name="Currency [0] 4486" xfId="9509" hidden="1" xr:uid="{00000000-0005-0000-0000-000048C50000}"/>
    <cellStyle name="Currency [0] 4486" xfId="38897" hidden="1" xr:uid="{00000000-0005-0000-0000-000049C50000}"/>
    <cellStyle name="Currency [0] 4487" xfId="9511" hidden="1" xr:uid="{00000000-0005-0000-0000-00004AC50000}"/>
    <cellStyle name="Currency [0] 4487" xfId="38899" hidden="1" xr:uid="{00000000-0005-0000-0000-00004BC50000}"/>
    <cellStyle name="Currency [0] 4488" xfId="9439" hidden="1" xr:uid="{00000000-0005-0000-0000-00004CC50000}"/>
    <cellStyle name="Currency [0] 4488" xfId="38827" hidden="1" xr:uid="{00000000-0005-0000-0000-00004DC50000}"/>
    <cellStyle name="Currency [0] 4489" xfId="9471" hidden="1" xr:uid="{00000000-0005-0000-0000-00004EC50000}"/>
    <cellStyle name="Currency [0] 4489" xfId="38859" hidden="1" xr:uid="{00000000-0005-0000-0000-00004FC50000}"/>
    <cellStyle name="Currency [0] 449" xfId="2845" hidden="1" xr:uid="{00000000-0005-0000-0000-000050C50000}"/>
    <cellStyle name="Currency [0] 449" xfId="32234" hidden="1" xr:uid="{00000000-0005-0000-0000-000051C50000}"/>
    <cellStyle name="Currency [0] 4490" xfId="9119" hidden="1" xr:uid="{00000000-0005-0000-0000-000052C50000}"/>
    <cellStyle name="Currency [0] 4490" xfId="38507" hidden="1" xr:uid="{00000000-0005-0000-0000-000053C50000}"/>
    <cellStyle name="Currency [0] 4491" xfId="9457" hidden="1" xr:uid="{00000000-0005-0000-0000-000054C50000}"/>
    <cellStyle name="Currency [0] 4491" xfId="38845" hidden="1" xr:uid="{00000000-0005-0000-0000-000055C50000}"/>
    <cellStyle name="Currency [0] 4492" xfId="9454" hidden="1" xr:uid="{00000000-0005-0000-0000-000056C50000}"/>
    <cellStyle name="Currency [0] 4492" xfId="38842" hidden="1" xr:uid="{00000000-0005-0000-0000-000057C50000}"/>
    <cellStyle name="Currency [0] 4493" xfId="9515" hidden="1" xr:uid="{00000000-0005-0000-0000-000058C50000}"/>
    <cellStyle name="Currency [0] 4493" xfId="38903" hidden="1" xr:uid="{00000000-0005-0000-0000-000059C50000}"/>
    <cellStyle name="Currency [0] 4494" xfId="9350" hidden="1" xr:uid="{00000000-0005-0000-0000-00005AC50000}"/>
    <cellStyle name="Currency [0] 4494" xfId="38738" hidden="1" xr:uid="{00000000-0005-0000-0000-00005BC50000}"/>
    <cellStyle name="Currency [0] 4495" xfId="9499" hidden="1" xr:uid="{00000000-0005-0000-0000-00005CC50000}"/>
    <cellStyle name="Currency [0] 4495" xfId="38887" hidden="1" xr:uid="{00000000-0005-0000-0000-00005DC50000}"/>
    <cellStyle name="Currency [0] 4496" xfId="9519" hidden="1" xr:uid="{00000000-0005-0000-0000-00005EC50000}"/>
    <cellStyle name="Currency [0] 4496" xfId="38907" hidden="1" xr:uid="{00000000-0005-0000-0000-00005FC50000}"/>
    <cellStyle name="Currency [0] 4497" xfId="9521" hidden="1" xr:uid="{00000000-0005-0000-0000-000060C50000}"/>
    <cellStyle name="Currency [0] 4497" xfId="38909" hidden="1" xr:uid="{00000000-0005-0000-0000-000061C50000}"/>
    <cellStyle name="Currency [0] 4498" xfId="9458" hidden="1" xr:uid="{00000000-0005-0000-0000-000062C50000}"/>
    <cellStyle name="Currency [0] 4498" xfId="38846" hidden="1" xr:uid="{00000000-0005-0000-0000-000063C50000}"/>
    <cellStyle name="Currency [0] 4499" xfId="9486" hidden="1" xr:uid="{00000000-0005-0000-0000-000064C50000}"/>
    <cellStyle name="Currency [0] 4499" xfId="38874" hidden="1" xr:uid="{00000000-0005-0000-0000-000065C50000}"/>
    <cellStyle name="Currency [0] 45" xfId="2404" hidden="1" xr:uid="{00000000-0005-0000-0000-000066C50000}"/>
    <cellStyle name="Currency [0] 45" xfId="31793" hidden="1" xr:uid="{00000000-0005-0000-0000-000067C50000}"/>
    <cellStyle name="Currency [0] 450" xfId="2825" hidden="1" xr:uid="{00000000-0005-0000-0000-000068C50000}"/>
    <cellStyle name="Currency [0] 450" xfId="32214" hidden="1" xr:uid="{00000000-0005-0000-0000-000069C50000}"/>
    <cellStyle name="Currency [0] 4500" xfId="9446" hidden="1" xr:uid="{00000000-0005-0000-0000-00006AC50000}"/>
    <cellStyle name="Currency [0] 4500" xfId="38834" hidden="1" xr:uid="{00000000-0005-0000-0000-00006BC50000}"/>
    <cellStyle name="Currency [0] 4501" xfId="9475" hidden="1" xr:uid="{00000000-0005-0000-0000-00006CC50000}"/>
    <cellStyle name="Currency [0] 4501" xfId="38863" hidden="1" xr:uid="{00000000-0005-0000-0000-00006DC50000}"/>
    <cellStyle name="Currency [0] 4502" xfId="9472" hidden="1" xr:uid="{00000000-0005-0000-0000-00006EC50000}"/>
    <cellStyle name="Currency [0] 4502" xfId="38860" hidden="1" xr:uid="{00000000-0005-0000-0000-00006FC50000}"/>
    <cellStyle name="Currency [0] 4503" xfId="9525" hidden="1" xr:uid="{00000000-0005-0000-0000-000070C50000}"/>
    <cellStyle name="Currency [0] 4503" xfId="38913" hidden="1" xr:uid="{00000000-0005-0000-0000-000071C50000}"/>
    <cellStyle name="Currency [0] 4504" xfId="9353" hidden="1" xr:uid="{00000000-0005-0000-0000-000072C50000}"/>
    <cellStyle name="Currency [0] 4504" xfId="38741" hidden="1" xr:uid="{00000000-0005-0000-0000-000073C50000}"/>
    <cellStyle name="Currency [0] 4505" xfId="9512" hidden="1" xr:uid="{00000000-0005-0000-0000-000074C50000}"/>
    <cellStyle name="Currency [0] 4505" xfId="38900" hidden="1" xr:uid="{00000000-0005-0000-0000-000075C50000}"/>
    <cellStyle name="Currency [0] 4506" xfId="9529" hidden="1" xr:uid="{00000000-0005-0000-0000-000076C50000}"/>
    <cellStyle name="Currency [0] 4506" xfId="38917" hidden="1" xr:uid="{00000000-0005-0000-0000-000077C50000}"/>
    <cellStyle name="Currency [0] 4507" xfId="9531" hidden="1" xr:uid="{00000000-0005-0000-0000-000078C50000}"/>
    <cellStyle name="Currency [0] 4507" xfId="38919" hidden="1" xr:uid="{00000000-0005-0000-0000-000079C50000}"/>
    <cellStyle name="Currency [0] 4508" xfId="9412" hidden="1" xr:uid="{00000000-0005-0000-0000-00007AC50000}"/>
    <cellStyle name="Currency [0] 4508" xfId="38800" hidden="1" xr:uid="{00000000-0005-0000-0000-00007BC50000}"/>
    <cellStyle name="Currency [0] 4509" xfId="9448" hidden="1" xr:uid="{00000000-0005-0000-0000-00007CC50000}"/>
    <cellStyle name="Currency [0] 4509" xfId="38836" hidden="1" xr:uid="{00000000-0005-0000-0000-00007DC50000}"/>
    <cellStyle name="Currency [0] 451" xfId="2840" hidden="1" xr:uid="{00000000-0005-0000-0000-00007EC50000}"/>
    <cellStyle name="Currency [0] 451" xfId="32229" hidden="1" xr:uid="{00000000-0005-0000-0000-00007FC50000}"/>
    <cellStyle name="Currency [0] 4510" xfId="9517" hidden="1" xr:uid="{00000000-0005-0000-0000-000080C50000}"/>
    <cellStyle name="Currency [0] 4510" xfId="38905" hidden="1" xr:uid="{00000000-0005-0000-0000-000081C50000}"/>
    <cellStyle name="Currency [0] 4511" xfId="9505" hidden="1" xr:uid="{00000000-0005-0000-0000-000082C50000}"/>
    <cellStyle name="Currency [0] 4511" xfId="38893" hidden="1" xr:uid="{00000000-0005-0000-0000-000083C50000}"/>
    <cellStyle name="Currency [0] 4512" xfId="9522" hidden="1" xr:uid="{00000000-0005-0000-0000-000084C50000}"/>
    <cellStyle name="Currency [0] 4512" xfId="38910" hidden="1" xr:uid="{00000000-0005-0000-0000-000085C50000}"/>
    <cellStyle name="Currency [0] 4513" xfId="9533" hidden="1" xr:uid="{00000000-0005-0000-0000-000086C50000}"/>
    <cellStyle name="Currency [0] 4513" xfId="38921" hidden="1" xr:uid="{00000000-0005-0000-0000-000087C50000}"/>
    <cellStyle name="Currency [0] 4514" xfId="9381" hidden="1" xr:uid="{00000000-0005-0000-0000-000088C50000}"/>
    <cellStyle name="Currency [0] 4514" xfId="38769" hidden="1" xr:uid="{00000000-0005-0000-0000-000089C50000}"/>
    <cellStyle name="Currency [0] 4515" xfId="9445" hidden="1" xr:uid="{00000000-0005-0000-0000-00008AC50000}"/>
    <cellStyle name="Currency [0] 4515" xfId="38833" hidden="1" xr:uid="{00000000-0005-0000-0000-00008BC50000}"/>
    <cellStyle name="Currency [0] 4516" xfId="9537" hidden="1" xr:uid="{00000000-0005-0000-0000-00008CC50000}"/>
    <cellStyle name="Currency [0] 4516" xfId="38925" hidden="1" xr:uid="{00000000-0005-0000-0000-00008DC50000}"/>
    <cellStyle name="Currency [0] 4517" xfId="9539" hidden="1" xr:uid="{00000000-0005-0000-0000-00008EC50000}"/>
    <cellStyle name="Currency [0] 4517" xfId="38927" hidden="1" xr:uid="{00000000-0005-0000-0000-00008FC50000}"/>
    <cellStyle name="Currency [0] 4518" xfId="9494" hidden="1" xr:uid="{00000000-0005-0000-0000-000090C50000}"/>
    <cellStyle name="Currency [0] 4518" xfId="38882" hidden="1" xr:uid="{00000000-0005-0000-0000-000091C50000}"/>
    <cellStyle name="Currency [0] 4519" xfId="9506" hidden="1" xr:uid="{00000000-0005-0000-0000-000092C50000}"/>
    <cellStyle name="Currency [0] 4519" xfId="38894" hidden="1" xr:uid="{00000000-0005-0000-0000-000093C50000}"/>
    <cellStyle name="Currency [0] 452" xfId="2838" hidden="1" xr:uid="{00000000-0005-0000-0000-000094C50000}"/>
    <cellStyle name="Currency [0] 452" xfId="32227" hidden="1" xr:uid="{00000000-0005-0000-0000-000095C50000}"/>
    <cellStyle name="Currency [0] 4520" xfId="9534" hidden="1" xr:uid="{00000000-0005-0000-0000-000096C50000}"/>
    <cellStyle name="Currency [0] 4520" xfId="38922" hidden="1" xr:uid="{00000000-0005-0000-0000-000097C50000}"/>
    <cellStyle name="Currency [0] 4521" xfId="9507" hidden="1" xr:uid="{00000000-0005-0000-0000-000098C50000}"/>
    <cellStyle name="Currency [0] 4521" xfId="38895" hidden="1" xr:uid="{00000000-0005-0000-0000-000099C50000}"/>
    <cellStyle name="Currency [0] 4522" xfId="9540" hidden="1" xr:uid="{00000000-0005-0000-0000-00009AC50000}"/>
    <cellStyle name="Currency [0] 4522" xfId="38928" hidden="1" xr:uid="{00000000-0005-0000-0000-00009BC50000}"/>
    <cellStyle name="Currency [0] 4523" xfId="9542" hidden="1" xr:uid="{00000000-0005-0000-0000-00009CC50000}"/>
    <cellStyle name="Currency [0] 4523" xfId="38930" hidden="1" xr:uid="{00000000-0005-0000-0000-00009DC50000}"/>
    <cellStyle name="Currency [0] 4524" xfId="9535" hidden="1" xr:uid="{00000000-0005-0000-0000-00009EC50000}"/>
    <cellStyle name="Currency [0] 4524" xfId="38923" hidden="1" xr:uid="{00000000-0005-0000-0000-00009FC50000}"/>
    <cellStyle name="Currency [0] 4525" xfId="9481" hidden="1" xr:uid="{00000000-0005-0000-0000-0000A0C50000}"/>
    <cellStyle name="Currency [0] 4525" xfId="38869" hidden="1" xr:uid="{00000000-0005-0000-0000-0000A1C50000}"/>
    <cellStyle name="Currency [0] 4526" xfId="9544" hidden="1" xr:uid="{00000000-0005-0000-0000-0000A2C50000}"/>
    <cellStyle name="Currency [0] 4526" xfId="38932" hidden="1" xr:uid="{00000000-0005-0000-0000-0000A3C50000}"/>
    <cellStyle name="Currency [0] 4527" xfId="9546" hidden="1" xr:uid="{00000000-0005-0000-0000-0000A4C50000}"/>
    <cellStyle name="Currency [0] 4527" xfId="38934" hidden="1" xr:uid="{00000000-0005-0000-0000-0000A5C50000}"/>
    <cellStyle name="Currency [0] 4528" xfId="9058" hidden="1" xr:uid="{00000000-0005-0000-0000-0000A6C50000}"/>
    <cellStyle name="Currency [0] 4528" xfId="38446" hidden="1" xr:uid="{00000000-0005-0000-0000-0000A7C50000}"/>
    <cellStyle name="Currency [0] 4529" xfId="9036" hidden="1" xr:uid="{00000000-0005-0000-0000-0000A8C50000}"/>
    <cellStyle name="Currency [0] 4529" xfId="38424" hidden="1" xr:uid="{00000000-0005-0000-0000-0000A9C50000}"/>
    <cellStyle name="Currency [0] 453" xfId="2864" hidden="1" xr:uid="{00000000-0005-0000-0000-0000AAC50000}"/>
    <cellStyle name="Currency [0] 453" xfId="32253" hidden="1" xr:uid="{00000000-0005-0000-0000-0000ABC50000}"/>
    <cellStyle name="Currency [0] 4530" xfId="9552" hidden="1" xr:uid="{00000000-0005-0000-0000-0000ACC50000}"/>
    <cellStyle name="Currency [0] 4530" xfId="38940" hidden="1" xr:uid="{00000000-0005-0000-0000-0000ADC50000}"/>
    <cellStyle name="Currency [0] 4531" xfId="9558" hidden="1" xr:uid="{00000000-0005-0000-0000-0000AEC50000}"/>
    <cellStyle name="Currency [0] 4531" xfId="38946" hidden="1" xr:uid="{00000000-0005-0000-0000-0000AFC50000}"/>
    <cellStyle name="Currency [0] 4532" xfId="9560" hidden="1" xr:uid="{00000000-0005-0000-0000-0000B0C50000}"/>
    <cellStyle name="Currency [0] 4532" xfId="38948" hidden="1" xr:uid="{00000000-0005-0000-0000-0000B1C50000}"/>
    <cellStyle name="Currency [0] 4533" xfId="9053" hidden="1" xr:uid="{00000000-0005-0000-0000-0000B2C50000}"/>
    <cellStyle name="Currency [0] 4533" xfId="38441" hidden="1" xr:uid="{00000000-0005-0000-0000-0000B3C50000}"/>
    <cellStyle name="Currency [0] 4534" xfId="9554" hidden="1" xr:uid="{00000000-0005-0000-0000-0000B4C50000}"/>
    <cellStyle name="Currency [0] 4534" xfId="38942" hidden="1" xr:uid="{00000000-0005-0000-0000-0000B5C50000}"/>
    <cellStyle name="Currency [0] 4535" xfId="9562" hidden="1" xr:uid="{00000000-0005-0000-0000-0000B6C50000}"/>
    <cellStyle name="Currency [0] 4535" xfId="38950" hidden="1" xr:uid="{00000000-0005-0000-0000-0000B7C50000}"/>
    <cellStyle name="Currency [0] 4536" xfId="9564" hidden="1" xr:uid="{00000000-0005-0000-0000-0000B8C50000}"/>
    <cellStyle name="Currency [0] 4536" xfId="38952" hidden="1" xr:uid="{00000000-0005-0000-0000-0000B9C50000}"/>
    <cellStyle name="Currency [0] 4537" xfId="9553" hidden="1" xr:uid="{00000000-0005-0000-0000-0000BAC50000}"/>
    <cellStyle name="Currency [0] 4537" xfId="38941" hidden="1" xr:uid="{00000000-0005-0000-0000-0000BBC50000}"/>
    <cellStyle name="Currency [0] 4538" xfId="9059" hidden="1" xr:uid="{00000000-0005-0000-0000-0000BCC50000}"/>
    <cellStyle name="Currency [0] 4538" xfId="38447" hidden="1" xr:uid="{00000000-0005-0000-0000-0000BDC50000}"/>
    <cellStyle name="Currency [0] 4539" xfId="9575" hidden="1" xr:uid="{00000000-0005-0000-0000-0000BEC50000}"/>
    <cellStyle name="Currency [0] 4539" xfId="38963" hidden="1" xr:uid="{00000000-0005-0000-0000-0000BFC50000}"/>
    <cellStyle name="Currency [0] 454" xfId="2777" hidden="1" xr:uid="{00000000-0005-0000-0000-0000C0C50000}"/>
    <cellStyle name="Currency [0] 454" xfId="32166" hidden="1" xr:uid="{00000000-0005-0000-0000-0000C1C50000}"/>
    <cellStyle name="Currency [0] 4540" xfId="9584" hidden="1" xr:uid="{00000000-0005-0000-0000-0000C2C50000}"/>
    <cellStyle name="Currency [0] 4540" xfId="38972" hidden="1" xr:uid="{00000000-0005-0000-0000-0000C3C50000}"/>
    <cellStyle name="Currency [0] 4541" xfId="9595" hidden="1" xr:uid="{00000000-0005-0000-0000-0000C4C50000}"/>
    <cellStyle name="Currency [0] 4541" xfId="38983" hidden="1" xr:uid="{00000000-0005-0000-0000-0000C5C50000}"/>
    <cellStyle name="Currency [0] 4542" xfId="9601" hidden="1" xr:uid="{00000000-0005-0000-0000-0000C6C50000}"/>
    <cellStyle name="Currency [0] 4542" xfId="38989" hidden="1" xr:uid="{00000000-0005-0000-0000-0000C7C50000}"/>
    <cellStyle name="Currency [0] 4543" xfId="9573" hidden="1" xr:uid="{00000000-0005-0000-0000-0000C8C50000}"/>
    <cellStyle name="Currency [0] 4543" xfId="38961" hidden="1" xr:uid="{00000000-0005-0000-0000-0000C9C50000}"/>
    <cellStyle name="Currency [0] 4544" xfId="9591" hidden="1" xr:uid="{00000000-0005-0000-0000-0000CAC50000}"/>
    <cellStyle name="Currency [0] 4544" xfId="38979" hidden="1" xr:uid="{00000000-0005-0000-0000-0000CBC50000}"/>
    <cellStyle name="Currency [0] 4545" xfId="9613" hidden="1" xr:uid="{00000000-0005-0000-0000-0000CCC50000}"/>
    <cellStyle name="Currency [0] 4545" xfId="39001" hidden="1" xr:uid="{00000000-0005-0000-0000-0000CDC50000}"/>
    <cellStyle name="Currency [0] 4546" xfId="9615" hidden="1" xr:uid="{00000000-0005-0000-0000-0000CEC50000}"/>
    <cellStyle name="Currency [0] 4546" xfId="39003" hidden="1" xr:uid="{00000000-0005-0000-0000-0000CFC50000}"/>
    <cellStyle name="Currency [0] 4547" xfId="9549" hidden="1" xr:uid="{00000000-0005-0000-0000-0000D0C50000}"/>
    <cellStyle name="Currency [0] 4547" xfId="38937" hidden="1" xr:uid="{00000000-0005-0000-0000-0000D1C50000}"/>
    <cellStyle name="Currency [0] 4548" xfId="9063" hidden="1" xr:uid="{00000000-0005-0000-0000-0000D2C50000}"/>
    <cellStyle name="Currency [0] 4548" xfId="38451" hidden="1" xr:uid="{00000000-0005-0000-0000-0000D3C50000}"/>
    <cellStyle name="Currency [0] 4549" xfId="9587" hidden="1" xr:uid="{00000000-0005-0000-0000-0000D4C50000}"/>
    <cellStyle name="Currency [0] 4549" xfId="38975" hidden="1" xr:uid="{00000000-0005-0000-0000-0000D5C50000}"/>
    <cellStyle name="Currency [0] 455" xfId="2858" hidden="1" xr:uid="{00000000-0005-0000-0000-0000D6C50000}"/>
    <cellStyle name="Currency [0] 455" xfId="32247" hidden="1" xr:uid="{00000000-0005-0000-0000-0000D7C50000}"/>
    <cellStyle name="Currency [0] 4550" xfId="9079" hidden="1" xr:uid="{00000000-0005-0000-0000-0000D8C50000}"/>
    <cellStyle name="Currency [0] 4550" xfId="38467" hidden="1" xr:uid="{00000000-0005-0000-0000-0000D9C50000}"/>
    <cellStyle name="Currency [0] 4551" xfId="9576" hidden="1" xr:uid="{00000000-0005-0000-0000-0000DAC50000}"/>
    <cellStyle name="Currency [0] 4551" xfId="38964" hidden="1" xr:uid="{00000000-0005-0000-0000-0000DBC50000}"/>
    <cellStyle name="Currency [0] 4552" xfId="9620" hidden="1" xr:uid="{00000000-0005-0000-0000-0000DCC50000}"/>
    <cellStyle name="Currency [0] 4552" xfId="39008" hidden="1" xr:uid="{00000000-0005-0000-0000-0000DDC50000}"/>
    <cellStyle name="Currency [0] 4553" xfId="9588" hidden="1" xr:uid="{00000000-0005-0000-0000-0000DEC50000}"/>
    <cellStyle name="Currency [0] 4553" xfId="38976" hidden="1" xr:uid="{00000000-0005-0000-0000-0000DFC50000}"/>
    <cellStyle name="Currency [0] 4554" xfId="9596" hidden="1" xr:uid="{00000000-0005-0000-0000-0000E0C50000}"/>
    <cellStyle name="Currency [0] 4554" xfId="38984" hidden="1" xr:uid="{00000000-0005-0000-0000-0000E1C50000}"/>
    <cellStyle name="Currency [0] 4555" xfId="9632" hidden="1" xr:uid="{00000000-0005-0000-0000-0000E2C50000}"/>
    <cellStyle name="Currency [0] 4555" xfId="39020" hidden="1" xr:uid="{00000000-0005-0000-0000-0000E3C50000}"/>
    <cellStyle name="Currency [0] 4556" xfId="9634" hidden="1" xr:uid="{00000000-0005-0000-0000-0000E4C50000}"/>
    <cellStyle name="Currency [0] 4556" xfId="39022" hidden="1" xr:uid="{00000000-0005-0000-0000-0000E5C50000}"/>
    <cellStyle name="Currency [0] 4557" xfId="9590" hidden="1" xr:uid="{00000000-0005-0000-0000-0000E6C50000}"/>
    <cellStyle name="Currency [0] 4557" xfId="38978" hidden="1" xr:uid="{00000000-0005-0000-0000-0000E7C50000}"/>
    <cellStyle name="Currency [0] 4558" xfId="9603" hidden="1" xr:uid="{00000000-0005-0000-0000-0000E8C50000}"/>
    <cellStyle name="Currency [0] 4558" xfId="38991" hidden="1" xr:uid="{00000000-0005-0000-0000-0000E9C50000}"/>
    <cellStyle name="Currency [0] 4559" xfId="9608" hidden="1" xr:uid="{00000000-0005-0000-0000-0000EAC50000}"/>
    <cellStyle name="Currency [0] 4559" xfId="38996" hidden="1" xr:uid="{00000000-0005-0000-0000-0000EBC50000}"/>
    <cellStyle name="Currency [0] 456" xfId="2865" hidden="1" xr:uid="{00000000-0005-0000-0000-0000ECC50000}"/>
    <cellStyle name="Currency [0] 456" xfId="32254" hidden="1" xr:uid="{00000000-0005-0000-0000-0000EDC50000}"/>
    <cellStyle name="Currency [0] 4560" xfId="9602" hidden="1" xr:uid="{00000000-0005-0000-0000-0000EEC50000}"/>
    <cellStyle name="Currency [0] 4560" xfId="38990" hidden="1" xr:uid="{00000000-0005-0000-0000-0000EFC50000}"/>
    <cellStyle name="Currency [0] 4561" xfId="9650" hidden="1" xr:uid="{00000000-0005-0000-0000-0000F0C50000}"/>
    <cellStyle name="Currency [0] 4561" xfId="39038" hidden="1" xr:uid="{00000000-0005-0000-0000-0000F1C50000}"/>
    <cellStyle name="Currency [0] 4562" xfId="9658" hidden="1" xr:uid="{00000000-0005-0000-0000-0000F2C50000}"/>
    <cellStyle name="Currency [0] 4562" xfId="39046" hidden="1" xr:uid="{00000000-0005-0000-0000-0000F3C50000}"/>
    <cellStyle name="Currency [0] 4563" xfId="9586" hidden="1" xr:uid="{00000000-0005-0000-0000-0000F4C50000}"/>
    <cellStyle name="Currency [0] 4563" xfId="38974" hidden="1" xr:uid="{00000000-0005-0000-0000-0000F5C50000}"/>
    <cellStyle name="Currency [0] 4564" xfId="9644" hidden="1" xr:uid="{00000000-0005-0000-0000-0000F6C50000}"/>
    <cellStyle name="Currency [0] 4564" xfId="39032" hidden="1" xr:uid="{00000000-0005-0000-0000-0000F7C50000}"/>
    <cellStyle name="Currency [0] 4565" xfId="9667" hidden="1" xr:uid="{00000000-0005-0000-0000-0000F8C50000}"/>
    <cellStyle name="Currency [0] 4565" xfId="39055" hidden="1" xr:uid="{00000000-0005-0000-0000-0000F9C50000}"/>
    <cellStyle name="Currency [0] 4566" xfId="9669" hidden="1" xr:uid="{00000000-0005-0000-0000-0000FAC50000}"/>
    <cellStyle name="Currency [0] 4566" xfId="39057" hidden="1" xr:uid="{00000000-0005-0000-0000-0000FBC50000}"/>
    <cellStyle name="Currency [0] 4567" xfId="9569" hidden="1" xr:uid="{00000000-0005-0000-0000-0000FCC50000}"/>
    <cellStyle name="Currency [0] 4567" xfId="38957" hidden="1" xr:uid="{00000000-0005-0000-0000-0000FDC50000}"/>
    <cellStyle name="Currency [0] 4568" xfId="9579" hidden="1" xr:uid="{00000000-0005-0000-0000-0000FEC50000}"/>
    <cellStyle name="Currency [0] 4568" xfId="38967" hidden="1" xr:uid="{00000000-0005-0000-0000-0000FFC50000}"/>
    <cellStyle name="Currency [0] 4569" xfId="9641" hidden="1" xr:uid="{00000000-0005-0000-0000-000000C60000}"/>
    <cellStyle name="Currency [0] 4569" xfId="39029" hidden="1" xr:uid="{00000000-0005-0000-0000-000001C60000}"/>
    <cellStyle name="Currency [0] 457" xfId="2866" hidden="1" xr:uid="{00000000-0005-0000-0000-000002C60000}"/>
    <cellStyle name="Currency [0] 457" xfId="32255" hidden="1" xr:uid="{00000000-0005-0000-0000-000003C60000}"/>
    <cellStyle name="Currency [0] 4570" xfId="9606" hidden="1" xr:uid="{00000000-0005-0000-0000-000004C60000}"/>
    <cellStyle name="Currency [0] 4570" xfId="38994" hidden="1" xr:uid="{00000000-0005-0000-0000-000005C60000}"/>
    <cellStyle name="Currency [0] 4571" xfId="9556" hidden="1" xr:uid="{00000000-0005-0000-0000-000006C60000}"/>
    <cellStyle name="Currency [0] 4571" xfId="38944" hidden="1" xr:uid="{00000000-0005-0000-0000-000007C60000}"/>
    <cellStyle name="Currency [0] 4572" xfId="9677" hidden="1" xr:uid="{00000000-0005-0000-0000-000008C60000}"/>
    <cellStyle name="Currency [0] 4572" xfId="39065" hidden="1" xr:uid="{00000000-0005-0000-0000-000009C60000}"/>
    <cellStyle name="Currency [0] 4573" xfId="9642" hidden="1" xr:uid="{00000000-0005-0000-0000-00000AC60000}"/>
    <cellStyle name="Currency [0] 4573" xfId="39030" hidden="1" xr:uid="{00000000-0005-0000-0000-00000BC60000}"/>
    <cellStyle name="Currency [0] 4574" xfId="9653" hidden="1" xr:uid="{00000000-0005-0000-0000-00000CC60000}"/>
    <cellStyle name="Currency [0] 4574" xfId="39041" hidden="1" xr:uid="{00000000-0005-0000-0000-00000DC60000}"/>
    <cellStyle name="Currency [0] 4575" xfId="9685" hidden="1" xr:uid="{00000000-0005-0000-0000-00000EC60000}"/>
    <cellStyle name="Currency [0] 4575" xfId="39073" hidden="1" xr:uid="{00000000-0005-0000-0000-00000FC60000}"/>
    <cellStyle name="Currency [0] 4576" xfId="9687" hidden="1" xr:uid="{00000000-0005-0000-0000-000010C60000}"/>
    <cellStyle name="Currency [0] 4576" xfId="39075" hidden="1" xr:uid="{00000000-0005-0000-0000-000011C60000}"/>
    <cellStyle name="Currency [0] 4577" xfId="9639" hidden="1" xr:uid="{00000000-0005-0000-0000-000012C60000}"/>
    <cellStyle name="Currency [0] 4577" xfId="39027" hidden="1" xr:uid="{00000000-0005-0000-0000-000013C60000}"/>
    <cellStyle name="Currency [0] 4578" xfId="9638" hidden="1" xr:uid="{00000000-0005-0000-0000-000014C60000}"/>
    <cellStyle name="Currency [0] 4578" xfId="39026" hidden="1" xr:uid="{00000000-0005-0000-0000-000015C60000}"/>
    <cellStyle name="Currency [0] 4579" xfId="9628" hidden="1" xr:uid="{00000000-0005-0000-0000-000016C60000}"/>
    <cellStyle name="Currency [0] 4579" xfId="39016" hidden="1" xr:uid="{00000000-0005-0000-0000-000017C60000}"/>
    <cellStyle name="Currency [0] 458" xfId="2806" hidden="1" xr:uid="{00000000-0005-0000-0000-000018C60000}"/>
    <cellStyle name="Currency [0] 458" xfId="32195" hidden="1" xr:uid="{00000000-0005-0000-0000-000019C60000}"/>
    <cellStyle name="Currency [0] 4580" xfId="9624" hidden="1" xr:uid="{00000000-0005-0000-0000-00001AC60000}"/>
    <cellStyle name="Currency [0] 4580" xfId="39012" hidden="1" xr:uid="{00000000-0005-0000-0000-00001BC60000}"/>
    <cellStyle name="Currency [0] 4581" xfId="9626" hidden="1" xr:uid="{00000000-0005-0000-0000-00001CC60000}"/>
    <cellStyle name="Currency [0] 4581" xfId="39014" hidden="1" xr:uid="{00000000-0005-0000-0000-00001DC60000}"/>
    <cellStyle name="Currency [0] 4582" xfId="9694" hidden="1" xr:uid="{00000000-0005-0000-0000-00001EC60000}"/>
    <cellStyle name="Currency [0] 4582" xfId="39082" hidden="1" xr:uid="{00000000-0005-0000-0000-00001FC60000}"/>
    <cellStyle name="Currency [0] 4583" xfId="9065" hidden="1" xr:uid="{00000000-0005-0000-0000-000020C60000}"/>
    <cellStyle name="Currency [0] 4583" xfId="38453" hidden="1" xr:uid="{00000000-0005-0000-0000-000021C60000}"/>
    <cellStyle name="Currency [0] 4584" xfId="9672" hidden="1" xr:uid="{00000000-0005-0000-0000-000022C60000}"/>
    <cellStyle name="Currency [0] 4584" xfId="39060" hidden="1" xr:uid="{00000000-0005-0000-0000-000023C60000}"/>
    <cellStyle name="Currency [0] 4585" xfId="9700" hidden="1" xr:uid="{00000000-0005-0000-0000-000024C60000}"/>
    <cellStyle name="Currency [0] 4585" xfId="39088" hidden="1" xr:uid="{00000000-0005-0000-0000-000025C60000}"/>
    <cellStyle name="Currency [0] 4586" xfId="9702" hidden="1" xr:uid="{00000000-0005-0000-0000-000026C60000}"/>
    <cellStyle name="Currency [0] 4586" xfId="39090" hidden="1" xr:uid="{00000000-0005-0000-0000-000027C60000}"/>
    <cellStyle name="Currency [0] 4587" xfId="9577" hidden="1" xr:uid="{00000000-0005-0000-0000-000028C60000}"/>
    <cellStyle name="Currency [0] 4587" xfId="38965" hidden="1" xr:uid="{00000000-0005-0000-0000-000029C60000}"/>
    <cellStyle name="Currency [0] 4588" xfId="9651" hidden="1" xr:uid="{00000000-0005-0000-0000-00002AC60000}"/>
    <cellStyle name="Currency [0] 4588" xfId="39039" hidden="1" xr:uid="{00000000-0005-0000-0000-00002BC60000}"/>
    <cellStyle name="Currency [0] 4589" xfId="9607" hidden="1" xr:uid="{00000000-0005-0000-0000-00002CC60000}"/>
    <cellStyle name="Currency [0] 4589" xfId="38995" hidden="1" xr:uid="{00000000-0005-0000-0000-00002DC60000}"/>
    <cellStyle name="Currency [0] 459" xfId="2826" hidden="1" xr:uid="{00000000-0005-0000-0000-00002EC60000}"/>
    <cellStyle name="Currency [0] 459" xfId="32215" hidden="1" xr:uid="{00000000-0005-0000-0000-00002FC60000}"/>
    <cellStyle name="Currency [0] 4590" xfId="9643" hidden="1" xr:uid="{00000000-0005-0000-0000-000030C60000}"/>
    <cellStyle name="Currency [0] 4590" xfId="39031" hidden="1" xr:uid="{00000000-0005-0000-0000-000031C60000}"/>
    <cellStyle name="Currency [0] 4591" xfId="9647" hidden="1" xr:uid="{00000000-0005-0000-0000-000032C60000}"/>
    <cellStyle name="Currency [0] 4591" xfId="39035" hidden="1" xr:uid="{00000000-0005-0000-0000-000033C60000}"/>
    <cellStyle name="Currency [0] 4592" xfId="9708" hidden="1" xr:uid="{00000000-0005-0000-0000-000034C60000}"/>
    <cellStyle name="Currency [0] 4592" xfId="39096" hidden="1" xr:uid="{00000000-0005-0000-0000-000035C60000}"/>
    <cellStyle name="Currency [0] 4593" xfId="9052" hidden="1" xr:uid="{00000000-0005-0000-0000-000036C60000}"/>
    <cellStyle name="Currency [0] 4593" xfId="38440" hidden="1" xr:uid="{00000000-0005-0000-0000-000037C60000}"/>
    <cellStyle name="Currency [0] 4594" xfId="9690" hidden="1" xr:uid="{00000000-0005-0000-0000-000038C60000}"/>
    <cellStyle name="Currency [0] 4594" xfId="39078" hidden="1" xr:uid="{00000000-0005-0000-0000-000039C60000}"/>
    <cellStyle name="Currency [0] 4595" xfId="9713" hidden="1" xr:uid="{00000000-0005-0000-0000-00003AC60000}"/>
    <cellStyle name="Currency [0] 4595" xfId="39101" hidden="1" xr:uid="{00000000-0005-0000-0000-00003BC60000}"/>
    <cellStyle name="Currency [0] 4596" xfId="9715" hidden="1" xr:uid="{00000000-0005-0000-0000-00003CC60000}"/>
    <cellStyle name="Currency [0] 4596" xfId="39103" hidden="1" xr:uid="{00000000-0005-0000-0000-00003DC60000}"/>
    <cellStyle name="Currency [0] 4597" xfId="9571" hidden="1" xr:uid="{00000000-0005-0000-0000-00003EC60000}"/>
    <cellStyle name="Currency [0] 4597" xfId="38959" hidden="1" xr:uid="{00000000-0005-0000-0000-00003FC60000}"/>
    <cellStyle name="Currency [0] 4598" xfId="9670" hidden="1" xr:uid="{00000000-0005-0000-0000-000040C60000}"/>
    <cellStyle name="Currency [0] 4598" xfId="39058" hidden="1" xr:uid="{00000000-0005-0000-0000-000041C60000}"/>
    <cellStyle name="Currency [0] 4599" xfId="9637" hidden="1" xr:uid="{00000000-0005-0000-0000-000042C60000}"/>
    <cellStyle name="Currency [0] 4599" xfId="39025" hidden="1" xr:uid="{00000000-0005-0000-0000-000043C60000}"/>
    <cellStyle name="Currency [0] 46" xfId="2468" hidden="1" xr:uid="{00000000-0005-0000-0000-000044C60000}"/>
    <cellStyle name="Currency [0] 46" xfId="31857" hidden="1" xr:uid="{00000000-0005-0000-0000-000045C60000}"/>
    <cellStyle name="Currency [0] 460" xfId="2860" hidden="1" xr:uid="{00000000-0005-0000-0000-000046C60000}"/>
    <cellStyle name="Currency [0] 460" xfId="32249" hidden="1" xr:uid="{00000000-0005-0000-0000-000047C60000}"/>
    <cellStyle name="Currency [0] 4600" xfId="9655" hidden="1" xr:uid="{00000000-0005-0000-0000-000048C60000}"/>
    <cellStyle name="Currency [0] 4600" xfId="39043" hidden="1" xr:uid="{00000000-0005-0000-0000-000049C60000}"/>
    <cellStyle name="Currency [0] 4601" xfId="9652" hidden="1" xr:uid="{00000000-0005-0000-0000-00004AC60000}"/>
    <cellStyle name="Currency [0] 4601" xfId="39040" hidden="1" xr:uid="{00000000-0005-0000-0000-00004BC60000}"/>
    <cellStyle name="Currency [0] 4602" xfId="9719" hidden="1" xr:uid="{00000000-0005-0000-0000-00004CC60000}"/>
    <cellStyle name="Currency [0] 4602" xfId="39107" hidden="1" xr:uid="{00000000-0005-0000-0000-00004DC60000}"/>
    <cellStyle name="Currency [0] 4603" xfId="9604" hidden="1" xr:uid="{00000000-0005-0000-0000-00004EC60000}"/>
    <cellStyle name="Currency [0] 4603" xfId="38992" hidden="1" xr:uid="{00000000-0005-0000-0000-00004FC60000}"/>
    <cellStyle name="Currency [0] 4604" xfId="9704" hidden="1" xr:uid="{00000000-0005-0000-0000-000050C60000}"/>
    <cellStyle name="Currency [0] 4604" xfId="39092" hidden="1" xr:uid="{00000000-0005-0000-0000-000051C60000}"/>
    <cellStyle name="Currency [0] 4605" xfId="9726" hidden="1" xr:uid="{00000000-0005-0000-0000-000052C60000}"/>
    <cellStyle name="Currency [0] 4605" xfId="39114" hidden="1" xr:uid="{00000000-0005-0000-0000-000053C60000}"/>
    <cellStyle name="Currency [0] 4606" xfId="9728" hidden="1" xr:uid="{00000000-0005-0000-0000-000054C60000}"/>
    <cellStyle name="Currency [0] 4606" xfId="39116" hidden="1" xr:uid="{00000000-0005-0000-0000-000055C60000}"/>
    <cellStyle name="Currency [0] 4607" xfId="9656" hidden="1" xr:uid="{00000000-0005-0000-0000-000056C60000}"/>
    <cellStyle name="Currency [0] 4607" xfId="39044" hidden="1" xr:uid="{00000000-0005-0000-0000-000057C60000}"/>
    <cellStyle name="Currency [0] 4608" xfId="9688" hidden="1" xr:uid="{00000000-0005-0000-0000-000058C60000}"/>
    <cellStyle name="Currency [0] 4608" xfId="39076" hidden="1" xr:uid="{00000000-0005-0000-0000-000059C60000}"/>
    <cellStyle name="Currency [0] 4609" xfId="9031" hidden="1" xr:uid="{00000000-0005-0000-0000-00005AC60000}"/>
    <cellStyle name="Currency [0] 4609" xfId="38419" hidden="1" xr:uid="{00000000-0005-0000-0000-00005BC60000}"/>
    <cellStyle name="Currency [0] 461" xfId="2853" hidden="1" xr:uid="{00000000-0005-0000-0000-00005CC60000}"/>
    <cellStyle name="Currency [0] 461" xfId="32242" hidden="1" xr:uid="{00000000-0005-0000-0000-00005DC60000}"/>
    <cellStyle name="Currency [0] 4610" xfId="9674" hidden="1" xr:uid="{00000000-0005-0000-0000-00005EC60000}"/>
    <cellStyle name="Currency [0] 4610" xfId="39062" hidden="1" xr:uid="{00000000-0005-0000-0000-00005FC60000}"/>
    <cellStyle name="Currency [0] 4611" xfId="9671" hidden="1" xr:uid="{00000000-0005-0000-0000-000060C60000}"/>
    <cellStyle name="Currency [0] 4611" xfId="39059" hidden="1" xr:uid="{00000000-0005-0000-0000-000061C60000}"/>
    <cellStyle name="Currency [0] 4612" xfId="9732" hidden="1" xr:uid="{00000000-0005-0000-0000-000062C60000}"/>
    <cellStyle name="Currency [0] 4612" xfId="39120" hidden="1" xr:uid="{00000000-0005-0000-0000-000063C60000}"/>
    <cellStyle name="Currency [0] 4613" xfId="9567" hidden="1" xr:uid="{00000000-0005-0000-0000-000064C60000}"/>
    <cellStyle name="Currency [0] 4613" xfId="38955" hidden="1" xr:uid="{00000000-0005-0000-0000-000065C60000}"/>
    <cellStyle name="Currency [0] 4614" xfId="9716" hidden="1" xr:uid="{00000000-0005-0000-0000-000066C60000}"/>
    <cellStyle name="Currency [0] 4614" xfId="39104" hidden="1" xr:uid="{00000000-0005-0000-0000-000067C60000}"/>
    <cellStyle name="Currency [0] 4615" xfId="9736" hidden="1" xr:uid="{00000000-0005-0000-0000-000068C60000}"/>
    <cellStyle name="Currency [0] 4615" xfId="39124" hidden="1" xr:uid="{00000000-0005-0000-0000-000069C60000}"/>
    <cellStyle name="Currency [0] 4616" xfId="9738" hidden="1" xr:uid="{00000000-0005-0000-0000-00006AC60000}"/>
    <cellStyle name="Currency [0] 4616" xfId="39126" hidden="1" xr:uid="{00000000-0005-0000-0000-00006BC60000}"/>
    <cellStyle name="Currency [0] 4617" xfId="9675" hidden="1" xr:uid="{00000000-0005-0000-0000-00006CC60000}"/>
    <cellStyle name="Currency [0] 4617" xfId="39063" hidden="1" xr:uid="{00000000-0005-0000-0000-00006DC60000}"/>
    <cellStyle name="Currency [0] 4618" xfId="9703" hidden="1" xr:uid="{00000000-0005-0000-0000-00006EC60000}"/>
    <cellStyle name="Currency [0] 4618" xfId="39091" hidden="1" xr:uid="{00000000-0005-0000-0000-00006FC60000}"/>
    <cellStyle name="Currency [0] 4619" xfId="9663" hidden="1" xr:uid="{00000000-0005-0000-0000-000070C60000}"/>
    <cellStyle name="Currency [0] 4619" xfId="39051" hidden="1" xr:uid="{00000000-0005-0000-0000-000071C60000}"/>
    <cellStyle name="Currency [0] 462" xfId="2863" hidden="1" xr:uid="{00000000-0005-0000-0000-000072C60000}"/>
    <cellStyle name="Currency [0] 462" xfId="32252" hidden="1" xr:uid="{00000000-0005-0000-0000-000073C60000}"/>
    <cellStyle name="Currency [0] 4620" xfId="9692" hidden="1" xr:uid="{00000000-0005-0000-0000-000074C60000}"/>
    <cellStyle name="Currency [0] 4620" xfId="39080" hidden="1" xr:uid="{00000000-0005-0000-0000-000075C60000}"/>
    <cellStyle name="Currency [0] 4621" xfId="9689" hidden="1" xr:uid="{00000000-0005-0000-0000-000076C60000}"/>
    <cellStyle name="Currency [0] 4621" xfId="39077" hidden="1" xr:uid="{00000000-0005-0000-0000-000077C60000}"/>
    <cellStyle name="Currency [0] 4622" xfId="9742" hidden="1" xr:uid="{00000000-0005-0000-0000-000078C60000}"/>
    <cellStyle name="Currency [0] 4622" xfId="39130" hidden="1" xr:uid="{00000000-0005-0000-0000-000079C60000}"/>
    <cellStyle name="Currency [0] 4623" xfId="9570" hidden="1" xr:uid="{00000000-0005-0000-0000-00007AC60000}"/>
    <cellStyle name="Currency [0] 4623" xfId="38958" hidden="1" xr:uid="{00000000-0005-0000-0000-00007BC60000}"/>
    <cellStyle name="Currency [0] 4624" xfId="9729" hidden="1" xr:uid="{00000000-0005-0000-0000-00007CC60000}"/>
    <cellStyle name="Currency [0] 4624" xfId="39117" hidden="1" xr:uid="{00000000-0005-0000-0000-00007DC60000}"/>
    <cellStyle name="Currency [0] 4625" xfId="9746" hidden="1" xr:uid="{00000000-0005-0000-0000-00007EC60000}"/>
    <cellStyle name="Currency [0] 4625" xfId="39134" hidden="1" xr:uid="{00000000-0005-0000-0000-00007FC60000}"/>
    <cellStyle name="Currency [0] 4626" xfId="9748" hidden="1" xr:uid="{00000000-0005-0000-0000-000080C60000}"/>
    <cellStyle name="Currency [0] 4626" xfId="39136" hidden="1" xr:uid="{00000000-0005-0000-0000-000081C60000}"/>
    <cellStyle name="Currency [0] 4627" xfId="9629" hidden="1" xr:uid="{00000000-0005-0000-0000-000082C60000}"/>
    <cellStyle name="Currency [0] 4627" xfId="39017" hidden="1" xr:uid="{00000000-0005-0000-0000-000083C60000}"/>
    <cellStyle name="Currency [0] 4628" xfId="9665" hidden="1" xr:uid="{00000000-0005-0000-0000-000084C60000}"/>
    <cellStyle name="Currency [0] 4628" xfId="39053" hidden="1" xr:uid="{00000000-0005-0000-0000-000085C60000}"/>
    <cellStyle name="Currency [0] 4629" xfId="9734" hidden="1" xr:uid="{00000000-0005-0000-0000-000086C60000}"/>
    <cellStyle name="Currency [0] 4629" xfId="39122" hidden="1" xr:uid="{00000000-0005-0000-0000-000087C60000}"/>
    <cellStyle name="Currency [0] 463" xfId="2867" hidden="1" xr:uid="{00000000-0005-0000-0000-000088C60000}"/>
    <cellStyle name="Currency [0] 463" xfId="32256" hidden="1" xr:uid="{00000000-0005-0000-0000-000089C60000}"/>
    <cellStyle name="Currency [0] 4630" xfId="9722" hidden="1" xr:uid="{00000000-0005-0000-0000-00008AC60000}"/>
    <cellStyle name="Currency [0] 4630" xfId="39110" hidden="1" xr:uid="{00000000-0005-0000-0000-00008BC60000}"/>
    <cellStyle name="Currency [0] 4631" xfId="9739" hidden="1" xr:uid="{00000000-0005-0000-0000-00008CC60000}"/>
    <cellStyle name="Currency [0] 4631" xfId="39127" hidden="1" xr:uid="{00000000-0005-0000-0000-00008DC60000}"/>
    <cellStyle name="Currency [0] 4632" xfId="9750" hidden="1" xr:uid="{00000000-0005-0000-0000-00008EC60000}"/>
    <cellStyle name="Currency [0] 4632" xfId="39138" hidden="1" xr:uid="{00000000-0005-0000-0000-00008FC60000}"/>
    <cellStyle name="Currency [0] 4633" xfId="9598" hidden="1" xr:uid="{00000000-0005-0000-0000-000090C60000}"/>
    <cellStyle name="Currency [0] 4633" xfId="38986" hidden="1" xr:uid="{00000000-0005-0000-0000-000091C60000}"/>
    <cellStyle name="Currency [0] 4634" xfId="9662" hidden="1" xr:uid="{00000000-0005-0000-0000-000092C60000}"/>
    <cellStyle name="Currency [0] 4634" xfId="39050" hidden="1" xr:uid="{00000000-0005-0000-0000-000093C60000}"/>
    <cellStyle name="Currency [0] 4635" xfId="9754" hidden="1" xr:uid="{00000000-0005-0000-0000-000094C60000}"/>
    <cellStyle name="Currency [0] 4635" xfId="39142" hidden="1" xr:uid="{00000000-0005-0000-0000-000095C60000}"/>
    <cellStyle name="Currency [0] 4636" xfId="9756" hidden="1" xr:uid="{00000000-0005-0000-0000-000096C60000}"/>
    <cellStyle name="Currency [0] 4636" xfId="39144" hidden="1" xr:uid="{00000000-0005-0000-0000-000097C60000}"/>
    <cellStyle name="Currency [0] 4637" xfId="9711" hidden="1" xr:uid="{00000000-0005-0000-0000-000098C60000}"/>
    <cellStyle name="Currency [0] 4637" xfId="39099" hidden="1" xr:uid="{00000000-0005-0000-0000-000099C60000}"/>
    <cellStyle name="Currency [0] 4638" xfId="9723" hidden="1" xr:uid="{00000000-0005-0000-0000-00009AC60000}"/>
    <cellStyle name="Currency [0] 4638" xfId="39111" hidden="1" xr:uid="{00000000-0005-0000-0000-00009BC60000}"/>
    <cellStyle name="Currency [0] 4639" xfId="9751" hidden="1" xr:uid="{00000000-0005-0000-0000-00009CC60000}"/>
    <cellStyle name="Currency [0] 4639" xfId="39139" hidden="1" xr:uid="{00000000-0005-0000-0000-00009DC60000}"/>
    <cellStyle name="Currency [0] 464" xfId="2792" hidden="1" xr:uid="{00000000-0005-0000-0000-00009EC60000}"/>
    <cellStyle name="Currency [0] 464" xfId="32181" hidden="1" xr:uid="{00000000-0005-0000-0000-00009FC60000}"/>
    <cellStyle name="Currency [0] 4640" xfId="9724" hidden="1" xr:uid="{00000000-0005-0000-0000-0000A0C60000}"/>
    <cellStyle name="Currency [0] 4640" xfId="39112" hidden="1" xr:uid="{00000000-0005-0000-0000-0000A1C60000}"/>
    <cellStyle name="Currency [0] 4641" xfId="9757" hidden="1" xr:uid="{00000000-0005-0000-0000-0000A2C60000}"/>
    <cellStyle name="Currency [0] 4641" xfId="39145" hidden="1" xr:uid="{00000000-0005-0000-0000-0000A3C60000}"/>
    <cellStyle name="Currency [0] 4642" xfId="9759" hidden="1" xr:uid="{00000000-0005-0000-0000-0000A4C60000}"/>
    <cellStyle name="Currency [0] 4642" xfId="39147" hidden="1" xr:uid="{00000000-0005-0000-0000-0000A5C60000}"/>
    <cellStyle name="Currency [0] 4643" xfId="9752" hidden="1" xr:uid="{00000000-0005-0000-0000-0000A6C60000}"/>
    <cellStyle name="Currency [0] 4643" xfId="39140" hidden="1" xr:uid="{00000000-0005-0000-0000-0000A7C60000}"/>
    <cellStyle name="Currency [0] 4644" xfId="9698" hidden="1" xr:uid="{00000000-0005-0000-0000-0000A8C60000}"/>
    <cellStyle name="Currency [0] 4644" xfId="39086" hidden="1" xr:uid="{00000000-0005-0000-0000-0000A9C60000}"/>
    <cellStyle name="Currency [0] 4645" xfId="9761" hidden="1" xr:uid="{00000000-0005-0000-0000-0000AAC60000}"/>
    <cellStyle name="Currency [0] 4645" xfId="39149" hidden="1" xr:uid="{00000000-0005-0000-0000-0000ABC60000}"/>
    <cellStyle name="Currency [0] 4646" xfId="9763" hidden="1" xr:uid="{00000000-0005-0000-0000-0000ACC60000}"/>
    <cellStyle name="Currency [0] 4646" xfId="39151" hidden="1" xr:uid="{00000000-0005-0000-0000-0000ADC60000}"/>
    <cellStyle name="Currency [0] 4647" xfId="9125" hidden="1" xr:uid="{00000000-0005-0000-0000-0000AEC60000}"/>
    <cellStyle name="Currency [0] 4647" xfId="38513" hidden="1" xr:uid="{00000000-0005-0000-0000-0000AFC60000}"/>
    <cellStyle name="Currency [0] 4648" xfId="9066" hidden="1" xr:uid="{00000000-0005-0000-0000-0000B0C60000}"/>
    <cellStyle name="Currency [0] 4648" xfId="38454" hidden="1" xr:uid="{00000000-0005-0000-0000-0000B1C60000}"/>
    <cellStyle name="Currency [0] 4649" xfId="9769" hidden="1" xr:uid="{00000000-0005-0000-0000-0000B2C60000}"/>
    <cellStyle name="Currency [0] 4649" xfId="39157" hidden="1" xr:uid="{00000000-0005-0000-0000-0000B3C60000}"/>
    <cellStyle name="Currency [0] 465" xfId="2824" hidden="1" xr:uid="{00000000-0005-0000-0000-0000B4C60000}"/>
    <cellStyle name="Currency [0] 465" xfId="32213" hidden="1" xr:uid="{00000000-0005-0000-0000-0000B5C60000}"/>
    <cellStyle name="Currency [0] 4650" xfId="9775" hidden="1" xr:uid="{00000000-0005-0000-0000-0000B6C60000}"/>
    <cellStyle name="Currency [0] 4650" xfId="39163" hidden="1" xr:uid="{00000000-0005-0000-0000-0000B7C60000}"/>
    <cellStyle name="Currency [0] 4651" xfId="9777" hidden="1" xr:uid="{00000000-0005-0000-0000-0000B8C60000}"/>
    <cellStyle name="Currency [0] 4651" xfId="39165" hidden="1" xr:uid="{00000000-0005-0000-0000-0000B9C60000}"/>
    <cellStyle name="Currency [0] 4652" xfId="9056" hidden="1" xr:uid="{00000000-0005-0000-0000-0000BAC60000}"/>
    <cellStyle name="Currency [0] 4652" xfId="38444" hidden="1" xr:uid="{00000000-0005-0000-0000-0000BBC60000}"/>
    <cellStyle name="Currency [0] 4653" xfId="9771" hidden="1" xr:uid="{00000000-0005-0000-0000-0000BCC60000}"/>
    <cellStyle name="Currency [0] 4653" xfId="39159" hidden="1" xr:uid="{00000000-0005-0000-0000-0000BDC60000}"/>
    <cellStyle name="Currency [0] 4654" xfId="9779" hidden="1" xr:uid="{00000000-0005-0000-0000-0000BEC60000}"/>
    <cellStyle name="Currency [0] 4654" xfId="39167" hidden="1" xr:uid="{00000000-0005-0000-0000-0000BFC60000}"/>
    <cellStyle name="Currency [0] 4655" xfId="9781" hidden="1" xr:uid="{00000000-0005-0000-0000-0000C0C60000}"/>
    <cellStyle name="Currency [0] 4655" xfId="39169" hidden="1" xr:uid="{00000000-0005-0000-0000-0000C1C60000}"/>
    <cellStyle name="Currency [0] 4656" xfId="9770" hidden="1" xr:uid="{00000000-0005-0000-0000-0000C2C60000}"/>
    <cellStyle name="Currency [0] 4656" xfId="39158" hidden="1" xr:uid="{00000000-0005-0000-0000-0000C3C60000}"/>
    <cellStyle name="Currency [0] 4657" xfId="9101" hidden="1" xr:uid="{00000000-0005-0000-0000-0000C4C60000}"/>
    <cellStyle name="Currency [0] 4657" xfId="38489" hidden="1" xr:uid="{00000000-0005-0000-0000-0000C5C60000}"/>
    <cellStyle name="Currency [0] 4658" xfId="9792" hidden="1" xr:uid="{00000000-0005-0000-0000-0000C6C60000}"/>
    <cellStyle name="Currency [0] 4658" xfId="39180" hidden="1" xr:uid="{00000000-0005-0000-0000-0000C7C60000}"/>
    <cellStyle name="Currency [0] 4659" xfId="9801" hidden="1" xr:uid="{00000000-0005-0000-0000-0000C8C60000}"/>
    <cellStyle name="Currency [0] 4659" xfId="39189" hidden="1" xr:uid="{00000000-0005-0000-0000-0000C9C60000}"/>
    <cellStyle name="Currency [0] 466" xfId="2870" hidden="1" xr:uid="{00000000-0005-0000-0000-0000CAC60000}"/>
    <cellStyle name="Currency [0] 466" xfId="32259" hidden="1" xr:uid="{00000000-0005-0000-0000-0000CBC60000}"/>
    <cellStyle name="Currency [0] 4660" xfId="9812" hidden="1" xr:uid="{00000000-0005-0000-0000-0000CCC60000}"/>
    <cellStyle name="Currency [0] 4660" xfId="39200" hidden="1" xr:uid="{00000000-0005-0000-0000-0000CDC60000}"/>
    <cellStyle name="Currency [0] 4661" xfId="9818" hidden="1" xr:uid="{00000000-0005-0000-0000-0000CEC60000}"/>
    <cellStyle name="Currency [0] 4661" xfId="39206" hidden="1" xr:uid="{00000000-0005-0000-0000-0000CFC60000}"/>
    <cellStyle name="Currency [0] 4662" xfId="9790" hidden="1" xr:uid="{00000000-0005-0000-0000-0000D0C60000}"/>
    <cellStyle name="Currency [0] 4662" xfId="39178" hidden="1" xr:uid="{00000000-0005-0000-0000-0000D1C60000}"/>
    <cellStyle name="Currency [0] 4663" xfId="9808" hidden="1" xr:uid="{00000000-0005-0000-0000-0000D2C60000}"/>
    <cellStyle name="Currency [0] 4663" xfId="39196" hidden="1" xr:uid="{00000000-0005-0000-0000-0000D3C60000}"/>
    <cellStyle name="Currency [0] 4664" xfId="9830" hidden="1" xr:uid="{00000000-0005-0000-0000-0000D4C60000}"/>
    <cellStyle name="Currency [0] 4664" xfId="39218" hidden="1" xr:uid="{00000000-0005-0000-0000-0000D5C60000}"/>
    <cellStyle name="Currency [0] 4665" xfId="9832" hidden="1" xr:uid="{00000000-0005-0000-0000-0000D6C60000}"/>
    <cellStyle name="Currency [0] 4665" xfId="39220" hidden="1" xr:uid="{00000000-0005-0000-0000-0000D7C60000}"/>
    <cellStyle name="Currency [0] 4666" xfId="9766" hidden="1" xr:uid="{00000000-0005-0000-0000-0000D8C60000}"/>
    <cellStyle name="Currency [0] 4666" xfId="39154" hidden="1" xr:uid="{00000000-0005-0000-0000-0000D9C60000}"/>
    <cellStyle name="Currency [0] 4667" xfId="9055" hidden="1" xr:uid="{00000000-0005-0000-0000-0000DAC60000}"/>
    <cellStyle name="Currency [0] 4667" xfId="38443" hidden="1" xr:uid="{00000000-0005-0000-0000-0000DBC60000}"/>
    <cellStyle name="Currency [0] 4668" xfId="9804" hidden="1" xr:uid="{00000000-0005-0000-0000-0000DCC60000}"/>
    <cellStyle name="Currency [0] 4668" xfId="39192" hidden="1" xr:uid="{00000000-0005-0000-0000-0000DDC60000}"/>
    <cellStyle name="Currency [0] 4669" xfId="9034" hidden="1" xr:uid="{00000000-0005-0000-0000-0000DEC60000}"/>
    <cellStyle name="Currency [0] 4669" xfId="38422" hidden="1" xr:uid="{00000000-0005-0000-0000-0000DFC60000}"/>
    <cellStyle name="Currency [0] 467" xfId="2871" hidden="1" xr:uid="{00000000-0005-0000-0000-0000E0C60000}"/>
    <cellStyle name="Currency [0] 467" xfId="32260" hidden="1" xr:uid="{00000000-0005-0000-0000-0000E1C60000}"/>
    <cellStyle name="Currency [0] 4670" xfId="9793" hidden="1" xr:uid="{00000000-0005-0000-0000-0000E2C60000}"/>
    <cellStyle name="Currency [0] 4670" xfId="39181" hidden="1" xr:uid="{00000000-0005-0000-0000-0000E3C60000}"/>
    <cellStyle name="Currency [0] 4671" xfId="9837" hidden="1" xr:uid="{00000000-0005-0000-0000-0000E4C60000}"/>
    <cellStyle name="Currency [0] 4671" xfId="39225" hidden="1" xr:uid="{00000000-0005-0000-0000-0000E5C60000}"/>
    <cellStyle name="Currency [0] 4672" xfId="9805" hidden="1" xr:uid="{00000000-0005-0000-0000-0000E6C60000}"/>
    <cellStyle name="Currency [0] 4672" xfId="39193" hidden="1" xr:uid="{00000000-0005-0000-0000-0000E7C60000}"/>
    <cellStyle name="Currency [0] 4673" xfId="9813" hidden="1" xr:uid="{00000000-0005-0000-0000-0000E8C60000}"/>
    <cellStyle name="Currency [0] 4673" xfId="39201" hidden="1" xr:uid="{00000000-0005-0000-0000-0000E9C60000}"/>
    <cellStyle name="Currency [0] 4674" xfId="9849" hidden="1" xr:uid="{00000000-0005-0000-0000-0000EAC60000}"/>
    <cellStyle name="Currency [0] 4674" xfId="39237" hidden="1" xr:uid="{00000000-0005-0000-0000-0000EBC60000}"/>
    <cellStyle name="Currency [0] 4675" xfId="9851" hidden="1" xr:uid="{00000000-0005-0000-0000-0000ECC60000}"/>
    <cellStyle name="Currency [0] 4675" xfId="39239" hidden="1" xr:uid="{00000000-0005-0000-0000-0000EDC60000}"/>
    <cellStyle name="Currency [0] 4676" xfId="9807" hidden="1" xr:uid="{00000000-0005-0000-0000-0000EEC60000}"/>
    <cellStyle name="Currency [0] 4676" xfId="39195" hidden="1" xr:uid="{00000000-0005-0000-0000-0000EFC60000}"/>
    <cellStyle name="Currency [0] 4677" xfId="9820" hidden="1" xr:uid="{00000000-0005-0000-0000-0000F0C60000}"/>
    <cellStyle name="Currency [0] 4677" xfId="39208" hidden="1" xr:uid="{00000000-0005-0000-0000-0000F1C60000}"/>
    <cellStyle name="Currency [0] 4678" xfId="9825" hidden="1" xr:uid="{00000000-0005-0000-0000-0000F2C60000}"/>
    <cellStyle name="Currency [0] 4678" xfId="39213" hidden="1" xr:uid="{00000000-0005-0000-0000-0000F3C60000}"/>
    <cellStyle name="Currency [0] 4679" xfId="9819" hidden="1" xr:uid="{00000000-0005-0000-0000-0000F4C60000}"/>
    <cellStyle name="Currency [0] 4679" xfId="39207" hidden="1" xr:uid="{00000000-0005-0000-0000-0000F5C60000}"/>
    <cellStyle name="Currency [0] 468" xfId="2848" hidden="1" xr:uid="{00000000-0005-0000-0000-0000F6C60000}"/>
    <cellStyle name="Currency [0] 468" xfId="32237" hidden="1" xr:uid="{00000000-0005-0000-0000-0000F7C60000}"/>
    <cellStyle name="Currency [0] 4680" xfId="9867" hidden="1" xr:uid="{00000000-0005-0000-0000-0000F8C60000}"/>
    <cellStyle name="Currency [0] 4680" xfId="39255" hidden="1" xr:uid="{00000000-0005-0000-0000-0000F9C60000}"/>
    <cellStyle name="Currency [0] 4681" xfId="9875" hidden="1" xr:uid="{00000000-0005-0000-0000-0000FAC60000}"/>
    <cellStyle name="Currency [0] 4681" xfId="39263" hidden="1" xr:uid="{00000000-0005-0000-0000-0000FBC60000}"/>
    <cellStyle name="Currency [0] 4682" xfId="9803" hidden="1" xr:uid="{00000000-0005-0000-0000-0000FCC60000}"/>
    <cellStyle name="Currency [0] 4682" xfId="39191" hidden="1" xr:uid="{00000000-0005-0000-0000-0000FDC60000}"/>
    <cellStyle name="Currency [0] 4683" xfId="9861" hidden="1" xr:uid="{00000000-0005-0000-0000-0000FEC60000}"/>
    <cellStyle name="Currency [0] 4683" xfId="39249" hidden="1" xr:uid="{00000000-0005-0000-0000-0000FFC60000}"/>
    <cellStyle name="Currency [0] 4684" xfId="9884" hidden="1" xr:uid="{00000000-0005-0000-0000-000000C70000}"/>
    <cellStyle name="Currency [0] 4684" xfId="39272" hidden="1" xr:uid="{00000000-0005-0000-0000-000001C70000}"/>
    <cellStyle name="Currency [0] 4685" xfId="9886" hidden="1" xr:uid="{00000000-0005-0000-0000-000002C70000}"/>
    <cellStyle name="Currency [0] 4685" xfId="39274" hidden="1" xr:uid="{00000000-0005-0000-0000-000003C70000}"/>
    <cellStyle name="Currency [0] 4686" xfId="9786" hidden="1" xr:uid="{00000000-0005-0000-0000-000004C70000}"/>
    <cellStyle name="Currency [0] 4686" xfId="39174" hidden="1" xr:uid="{00000000-0005-0000-0000-000005C70000}"/>
    <cellStyle name="Currency [0] 4687" xfId="9796" hidden="1" xr:uid="{00000000-0005-0000-0000-000006C70000}"/>
    <cellStyle name="Currency [0] 4687" xfId="39184" hidden="1" xr:uid="{00000000-0005-0000-0000-000007C70000}"/>
    <cellStyle name="Currency [0] 4688" xfId="9858" hidden="1" xr:uid="{00000000-0005-0000-0000-000008C70000}"/>
    <cellStyle name="Currency [0] 4688" xfId="39246" hidden="1" xr:uid="{00000000-0005-0000-0000-000009C70000}"/>
    <cellStyle name="Currency [0] 4689" xfId="9823" hidden="1" xr:uid="{00000000-0005-0000-0000-00000AC70000}"/>
    <cellStyle name="Currency [0] 4689" xfId="39211" hidden="1" xr:uid="{00000000-0005-0000-0000-00000BC70000}"/>
    <cellStyle name="Currency [0] 469" xfId="2854" hidden="1" xr:uid="{00000000-0005-0000-0000-00000CC70000}"/>
    <cellStyle name="Currency [0] 469" xfId="32243" hidden="1" xr:uid="{00000000-0005-0000-0000-00000DC70000}"/>
    <cellStyle name="Currency [0] 4690" xfId="9773" hidden="1" xr:uid="{00000000-0005-0000-0000-00000EC70000}"/>
    <cellStyle name="Currency [0] 4690" xfId="39161" hidden="1" xr:uid="{00000000-0005-0000-0000-00000FC70000}"/>
    <cellStyle name="Currency [0] 4691" xfId="9894" hidden="1" xr:uid="{00000000-0005-0000-0000-000010C70000}"/>
    <cellStyle name="Currency [0] 4691" xfId="39282" hidden="1" xr:uid="{00000000-0005-0000-0000-000011C70000}"/>
    <cellStyle name="Currency [0] 4692" xfId="9859" hidden="1" xr:uid="{00000000-0005-0000-0000-000012C70000}"/>
    <cellStyle name="Currency [0] 4692" xfId="39247" hidden="1" xr:uid="{00000000-0005-0000-0000-000013C70000}"/>
    <cellStyle name="Currency [0] 4693" xfId="9870" hidden="1" xr:uid="{00000000-0005-0000-0000-000014C70000}"/>
    <cellStyle name="Currency [0] 4693" xfId="39258" hidden="1" xr:uid="{00000000-0005-0000-0000-000015C70000}"/>
    <cellStyle name="Currency [0] 4694" xfId="9902" hidden="1" xr:uid="{00000000-0005-0000-0000-000016C70000}"/>
    <cellStyle name="Currency [0] 4694" xfId="39290" hidden="1" xr:uid="{00000000-0005-0000-0000-000017C70000}"/>
    <cellStyle name="Currency [0] 4695" xfId="9904" hidden="1" xr:uid="{00000000-0005-0000-0000-000018C70000}"/>
    <cellStyle name="Currency [0] 4695" xfId="39292" hidden="1" xr:uid="{00000000-0005-0000-0000-000019C70000}"/>
    <cellStyle name="Currency [0] 4696" xfId="9856" hidden="1" xr:uid="{00000000-0005-0000-0000-00001AC70000}"/>
    <cellStyle name="Currency [0] 4696" xfId="39244" hidden="1" xr:uid="{00000000-0005-0000-0000-00001BC70000}"/>
    <cellStyle name="Currency [0] 4697" xfId="9855" hidden="1" xr:uid="{00000000-0005-0000-0000-00001CC70000}"/>
    <cellStyle name="Currency [0] 4697" xfId="39243" hidden="1" xr:uid="{00000000-0005-0000-0000-00001DC70000}"/>
    <cellStyle name="Currency [0] 4698" xfId="9845" hidden="1" xr:uid="{00000000-0005-0000-0000-00001EC70000}"/>
    <cellStyle name="Currency [0] 4698" xfId="39233" hidden="1" xr:uid="{00000000-0005-0000-0000-00001FC70000}"/>
    <cellStyle name="Currency [0] 4699" xfId="9841" hidden="1" xr:uid="{00000000-0005-0000-0000-000020C70000}"/>
    <cellStyle name="Currency [0] 4699" xfId="39229" hidden="1" xr:uid="{00000000-0005-0000-0000-000021C70000}"/>
    <cellStyle name="Currency [0] 47" xfId="2447" hidden="1" xr:uid="{00000000-0005-0000-0000-000022C70000}"/>
    <cellStyle name="Currency [0] 47" xfId="31836" hidden="1" xr:uid="{00000000-0005-0000-0000-000023C70000}"/>
    <cellStyle name="Currency [0] 470" xfId="2868" hidden="1" xr:uid="{00000000-0005-0000-0000-000024C70000}"/>
    <cellStyle name="Currency [0] 470" xfId="32257" hidden="1" xr:uid="{00000000-0005-0000-0000-000025C70000}"/>
    <cellStyle name="Currency [0] 4700" xfId="9843" hidden="1" xr:uid="{00000000-0005-0000-0000-000026C70000}"/>
    <cellStyle name="Currency [0] 4700" xfId="39231" hidden="1" xr:uid="{00000000-0005-0000-0000-000027C70000}"/>
    <cellStyle name="Currency [0] 4701" xfId="9911" hidden="1" xr:uid="{00000000-0005-0000-0000-000028C70000}"/>
    <cellStyle name="Currency [0] 4701" xfId="39299" hidden="1" xr:uid="{00000000-0005-0000-0000-000029C70000}"/>
    <cellStyle name="Currency [0] 4702" xfId="9070" hidden="1" xr:uid="{00000000-0005-0000-0000-00002AC70000}"/>
    <cellStyle name="Currency [0] 4702" xfId="38458" hidden="1" xr:uid="{00000000-0005-0000-0000-00002BC70000}"/>
    <cellStyle name="Currency [0] 4703" xfId="9889" hidden="1" xr:uid="{00000000-0005-0000-0000-00002CC70000}"/>
    <cellStyle name="Currency [0] 4703" xfId="39277" hidden="1" xr:uid="{00000000-0005-0000-0000-00002DC70000}"/>
    <cellStyle name="Currency [0] 4704" xfId="9917" hidden="1" xr:uid="{00000000-0005-0000-0000-00002EC70000}"/>
    <cellStyle name="Currency [0] 4704" xfId="39305" hidden="1" xr:uid="{00000000-0005-0000-0000-00002FC70000}"/>
    <cellStyle name="Currency [0] 4705" xfId="9919" hidden="1" xr:uid="{00000000-0005-0000-0000-000030C70000}"/>
    <cellStyle name="Currency [0] 4705" xfId="39307" hidden="1" xr:uid="{00000000-0005-0000-0000-000031C70000}"/>
    <cellStyle name="Currency [0] 4706" xfId="9794" hidden="1" xr:uid="{00000000-0005-0000-0000-000032C70000}"/>
    <cellStyle name="Currency [0] 4706" xfId="39182" hidden="1" xr:uid="{00000000-0005-0000-0000-000033C70000}"/>
    <cellStyle name="Currency [0] 4707" xfId="9868" hidden="1" xr:uid="{00000000-0005-0000-0000-000034C70000}"/>
    <cellStyle name="Currency [0] 4707" xfId="39256" hidden="1" xr:uid="{00000000-0005-0000-0000-000035C70000}"/>
    <cellStyle name="Currency [0] 4708" xfId="9824" hidden="1" xr:uid="{00000000-0005-0000-0000-000036C70000}"/>
    <cellStyle name="Currency [0] 4708" xfId="39212" hidden="1" xr:uid="{00000000-0005-0000-0000-000037C70000}"/>
    <cellStyle name="Currency [0] 4709" xfId="9860" hidden="1" xr:uid="{00000000-0005-0000-0000-000038C70000}"/>
    <cellStyle name="Currency [0] 4709" xfId="39248" hidden="1" xr:uid="{00000000-0005-0000-0000-000039C70000}"/>
    <cellStyle name="Currency [0] 471" xfId="2855" hidden="1" xr:uid="{00000000-0005-0000-0000-00003AC70000}"/>
    <cellStyle name="Currency [0] 471" xfId="32244" hidden="1" xr:uid="{00000000-0005-0000-0000-00003BC70000}"/>
    <cellStyle name="Currency [0] 4710" xfId="9864" hidden="1" xr:uid="{00000000-0005-0000-0000-00003CC70000}"/>
    <cellStyle name="Currency [0] 4710" xfId="39252" hidden="1" xr:uid="{00000000-0005-0000-0000-00003DC70000}"/>
    <cellStyle name="Currency [0] 4711" xfId="9925" hidden="1" xr:uid="{00000000-0005-0000-0000-00003EC70000}"/>
    <cellStyle name="Currency [0] 4711" xfId="39313" hidden="1" xr:uid="{00000000-0005-0000-0000-00003FC70000}"/>
    <cellStyle name="Currency [0] 4712" xfId="9083" hidden="1" xr:uid="{00000000-0005-0000-0000-000040C70000}"/>
    <cellStyle name="Currency [0] 4712" xfId="38471" hidden="1" xr:uid="{00000000-0005-0000-0000-000041C70000}"/>
    <cellStyle name="Currency [0] 4713" xfId="9907" hidden="1" xr:uid="{00000000-0005-0000-0000-000042C70000}"/>
    <cellStyle name="Currency [0] 4713" xfId="39295" hidden="1" xr:uid="{00000000-0005-0000-0000-000043C70000}"/>
    <cellStyle name="Currency [0] 4714" xfId="9930" hidden="1" xr:uid="{00000000-0005-0000-0000-000044C70000}"/>
    <cellStyle name="Currency [0] 4714" xfId="39318" hidden="1" xr:uid="{00000000-0005-0000-0000-000045C70000}"/>
    <cellStyle name="Currency [0] 4715" xfId="9932" hidden="1" xr:uid="{00000000-0005-0000-0000-000046C70000}"/>
    <cellStyle name="Currency [0] 4715" xfId="39320" hidden="1" xr:uid="{00000000-0005-0000-0000-000047C70000}"/>
    <cellStyle name="Currency [0] 4716" xfId="9788" hidden="1" xr:uid="{00000000-0005-0000-0000-000048C70000}"/>
    <cellStyle name="Currency [0] 4716" xfId="39176" hidden="1" xr:uid="{00000000-0005-0000-0000-000049C70000}"/>
    <cellStyle name="Currency [0] 4717" xfId="9887" hidden="1" xr:uid="{00000000-0005-0000-0000-00004AC70000}"/>
    <cellStyle name="Currency [0] 4717" xfId="39275" hidden="1" xr:uid="{00000000-0005-0000-0000-00004BC70000}"/>
    <cellStyle name="Currency [0] 4718" xfId="9854" hidden="1" xr:uid="{00000000-0005-0000-0000-00004CC70000}"/>
    <cellStyle name="Currency [0] 4718" xfId="39242" hidden="1" xr:uid="{00000000-0005-0000-0000-00004DC70000}"/>
    <cellStyle name="Currency [0] 4719" xfId="9872" hidden="1" xr:uid="{00000000-0005-0000-0000-00004EC70000}"/>
    <cellStyle name="Currency [0] 4719" xfId="39260" hidden="1" xr:uid="{00000000-0005-0000-0000-00004FC70000}"/>
    <cellStyle name="Currency [0] 472" xfId="2872" hidden="1" xr:uid="{00000000-0005-0000-0000-000050C70000}"/>
    <cellStyle name="Currency [0] 472" xfId="32261" hidden="1" xr:uid="{00000000-0005-0000-0000-000051C70000}"/>
    <cellStyle name="Currency [0] 4720" xfId="9869" hidden="1" xr:uid="{00000000-0005-0000-0000-000052C70000}"/>
    <cellStyle name="Currency [0] 4720" xfId="39257" hidden="1" xr:uid="{00000000-0005-0000-0000-000053C70000}"/>
    <cellStyle name="Currency [0] 4721" xfId="9936" hidden="1" xr:uid="{00000000-0005-0000-0000-000054C70000}"/>
    <cellStyle name="Currency [0] 4721" xfId="39324" hidden="1" xr:uid="{00000000-0005-0000-0000-000055C70000}"/>
    <cellStyle name="Currency [0] 4722" xfId="9821" hidden="1" xr:uid="{00000000-0005-0000-0000-000056C70000}"/>
    <cellStyle name="Currency [0] 4722" xfId="39209" hidden="1" xr:uid="{00000000-0005-0000-0000-000057C70000}"/>
    <cellStyle name="Currency [0] 4723" xfId="9921" hidden="1" xr:uid="{00000000-0005-0000-0000-000058C70000}"/>
    <cellStyle name="Currency [0] 4723" xfId="39309" hidden="1" xr:uid="{00000000-0005-0000-0000-000059C70000}"/>
    <cellStyle name="Currency [0] 4724" xfId="9943" hidden="1" xr:uid="{00000000-0005-0000-0000-00005AC70000}"/>
    <cellStyle name="Currency [0] 4724" xfId="39331" hidden="1" xr:uid="{00000000-0005-0000-0000-00005BC70000}"/>
    <cellStyle name="Currency [0] 4725" xfId="9945" hidden="1" xr:uid="{00000000-0005-0000-0000-00005CC70000}"/>
    <cellStyle name="Currency [0] 4725" xfId="39333" hidden="1" xr:uid="{00000000-0005-0000-0000-00005DC70000}"/>
    <cellStyle name="Currency [0] 4726" xfId="9873" hidden="1" xr:uid="{00000000-0005-0000-0000-00005EC70000}"/>
    <cellStyle name="Currency [0] 4726" xfId="39261" hidden="1" xr:uid="{00000000-0005-0000-0000-00005FC70000}"/>
    <cellStyle name="Currency [0] 4727" xfId="9905" hidden="1" xr:uid="{00000000-0005-0000-0000-000060C70000}"/>
    <cellStyle name="Currency [0] 4727" xfId="39293" hidden="1" xr:uid="{00000000-0005-0000-0000-000061C70000}"/>
    <cellStyle name="Currency [0] 4728" xfId="9035" hidden="1" xr:uid="{00000000-0005-0000-0000-000062C70000}"/>
    <cellStyle name="Currency [0] 4728" xfId="38423" hidden="1" xr:uid="{00000000-0005-0000-0000-000063C70000}"/>
    <cellStyle name="Currency [0] 4729" xfId="9891" hidden="1" xr:uid="{00000000-0005-0000-0000-000064C70000}"/>
    <cellStyle name="Currency [0] 4729" xfId="39279" hidden="1" xr:uid="{00000000-0005-0000-0000-000065C70000}"/>
    <cellStyle name="Currency [0] 473" xfId="2873" hidden="1" xr:uid="{00000000-0005-0000-0000-000066C70000}"/>
    <cellStyle name="Currency [0] 473" xfId="32262" hidden="1" xr:uid="{00000000-0005-0000-0000-000067C70000}"/>
    <cellStyle name="Currency [0] 4730" xfId="9888" hidden="1" xr:uid="{00000000-0005-0000-0000-000068C70000}"/>
    <cellStyle name="Currency [0] 4730" xfId="39276" hidden="1" xr:uid="{00000000-0005-0000-0000-000069C70000}"/>
    <cellStyle name="Currency [0] 4731" xfId="9949" hidden="1" xr:uid="{00000000-0005-0000-0000-00006AC70000}"/>
    <cellStyle name="Currency [0] 4731" xfId="39337" hidden="1" xr:uid="{00000000-0005-0000-0000-00006BC70000}"/>
    <cellStyle name="Currency [0] 4732" xfId="9784" hidden="1" xr:uid="{00000000-0005-0000-0000-00006CC70000}"/>
    <cellStyle name="Currency [0] 4732" xfId="39172" hidden="1" xr:uid="{00000000-0005-0000-0000-00006DC70000}"/>
    <cellStyle name="Currency [0] 4733" xfId="9933" hidden="1" xr:uid="{00000000-0005-0000-0000-00006EC70000}"/>
    <cellStyle name="Currency [0] 4733" xfId="39321" hidden="1" xr:uid="{00000000-0005-0000-0000-00006FC70000}"/>
    <cellStyle name="Currency [0] 4734" xfId="9953" hidden="1" xr:uid="{00000000-0005-0000-0000-000070C70000}"/>
    <cellStyle name="Currency [0] 4734" xfId="39341" hidden="1" xr:uid="{00000000-0005-0000-0000-000071C70000}"/>
    <cellStyle name="Currency [0] 4735" xfId="9955" hidden="1" xr:uid="{00000000-0005-0000-0000-000072C70000}"/>
    <cellStyle name="Currency [0] 4735" xfId="39343" hidden="1" xr:uid="{00000000-0005-0000-0000-000073C70000}"/>
    <cellStyle name="Currency [0] 4736" xfId="9892" hidden="1" xr:uid="{00000000-0005-0000-0000-000074C70000}"/>
    <cellStyle name="Currency [0] 4736" xfId="39280" hidden="1" xr:uid="{00000000-0005-0000-0000-000075C70000}"/>
    <cellStyle name="Currency [0] 4737" xfId="9920" hidden="1" xr:uid="{00000000-0005-0000-0000-000076C70000}"/>
    <cellStyle name="Currency [0] 4737" xfId="39308" hidden="1" xr:uid="{00000000-0005-0000-0000-000077C70000}"/>
    <cellStyle name="Currency [0] 4738" xfId="9880" hidden="1" xr:uid="{00000000-0005-0000-0000-000078C70000}"/>
    <cellStyle name="Currency [0] 4738" xfId="39268" hidden="1" xr:uid="{00000000-0005-0000-0000-000079C70000}"/>
    <cellStyle name="Currency [0] 4739" xfId="9909" hidden="1" xr:uid="{00000000-0005-0000-0000-00007AC70000}"/>
    <cellStyle name="Currency [0] 4739" xfId="39297" hidden="1" xr:uid="{00000000-0005-0000-0000-00007BC70000}"/>
    <cellStyle name="Currency [0] 474" xfId="2869" hidden="1" xr:uid="{00000000-0005-0000-0000-00007CC70000}"/>
    <cellStyle name="Currency [0] 474" xfId="32258" hidden="1" xr:uid="{00000000-0005-0000-0000-00007DC70000}"/>
    <cellStyle name="Currency [0] 4740" xfId="9906" hidden="1" xr:uid="{00000000-0005-0000-0000-00007EC70000}"/>
    <cellStyle name="Currency [0] 4740" xfId="39294" hidden="1" xr:uid="{00000000-0005-0000-0000-00007FC70000}"/>
    <cellStyle name="Currency [0] 4741" xfId="9959" hidden="1" xr:uid="{00000000-0005-0000-0000-000080C70000}"/>
    <cellStyle name="Currency [0] 4741" xfId="39347" hidden="1" xr:uid="{00000000-0005-0000-0000-000081C70000}"/>
    <cellStyle name="Currency [0] 4742" xfId="9787" hidden="1" xr:uid="{00000000-0005-0000-0000-000082C70000}"/>
    <cellStyle name="Currency [0] 4742" xfId="39175" hidden="1" xr:uid="{00000000-0005-0000-0000-000083C70000}"/>
    <cellStyle name="Currency [0] 4743" xfId="9946" hidden="1" xr:uid="{00000000-0005-0000-0000-000084C70000}"/>
    <cellStyle name="Currency [0] 4743" xfId="39334" hidden="1" xr:uid="{00000000-0005-0000-0000-000085C70000}"/>
    <cellStyle name="Currency [0] 4744" xfId="9963" hidden="1" xr:uid="{00000000-0005-0000-0000-000086C70000}"/>
    <cellStyle name="Currency [0] 4744" xfId="39351" hidden="1" xr:uid="{00000000-0005-0000-0000-000087C70000}"/>
    <cellStyle name="Currency [0] 4745" xfId="9965" hidden="1" xr:uid="{00000000-0005-0000-0000-000088C70000}"/>
    <cellStyle name="Currency [0] 4745" xfId="39353" hidden="1" xr:uid="{00000000-0005-0000-0000-000089C70000}"/>
    <cellStyle name="Currency [0] 4746" xfId="9846" hidden="1" xr:uid="{00000000-0005-0000-0000-00008AC70000}"/>
    <cellStyle name="Currency [0] 4746" xfId="39234" hidden="1" xr:uid="{00000000-0005-0000-0000-00008BC70000}"/>
    <cellStyle name="Currency [0] 4747" xfId="9882" hidden="1" xr:uid="{00000000-0005-0000-0000-00008CC70000}"/>
    <cellStyle name="Currency [0] 4747" xfId="39270" hidden="1" xr:uid="{00000000-0005-0000-0000-00008DC70000}"/>
    <cellStyle name="Currency [0] 4748" xfId="9951" hidden="1" xr:uid="{00000000-0005-0000-0000-00008EC70000}"/>
    <cellStyle name="Currency [0] 4748" xfId="39339" hidden="1" xr:uid="{00000000-0005-0000-0000-00008FC70000}"/>
    <cellStyle name="Currency [0] 4749" xfId="9939" hidden="1" xr:uid="{00000000-0005-0000-0000-000090C70000}"/>
    <cellStyle name="Currency [0] 4749" xfId="39327" hidden="1" xr:uid="{00000000-0005-0000-0000-000091C70000}"/>
    <cellStyle name="Currency [0] 475" xfId="2842" hidden="1" xr:uid="{00000000-0005-0000-0000-000092C70000}"/>
    <cellStyle name="Currency [0] 475" xfId="32231" hidden="1" xr:uid="{00000000-0005-0000-0000-000093C70000}"/>
    <cellStyle name="Currency [0] 4750" xfId="9956" hidden="1" xr:uid="{00000000-0005-0000-0000-000094C70000}"/>
    <cellStyle name="Currency [0] 4750" xfId="39344" hidden="1" xr:uid="{00000000-0005-0000-0000-000095C70000}"/>
    <cellStyle name="Currency [0] 4751" xfId="9967" hidden="1" xr:uid="{00000000-0005-0000-0000-000096C70000}"/>
    <cellStyle name="Currency [0] 4751" xfId="39355" hidden="1" xr:uid="{00000000-0005-0000-0000-000097C70000}"/>
    <cellStyle name="Currency [0] 4752" xfId="9815" hidden="1" xr:uid="{00000000-0005-0000-0000-000098C70000}"/>
    <cellStyle name="Currency [0] 4752" xfId="39203" hidden="1" xr:uid="{00000000-0005-0000-0000-000099C70000}"/>
    <cellStyle name="Currency [0] 4753" xfId="9879" hidden="1" xr:uid="{00000000-0005-0000-0000-00009AC70000}"/>
    <cellStyle name="Currency [0] 4753" xfId="39267" hidden="1" xr:uid="{00000000-0005-0000-0000-00009BC70000}"/>
    <cellStyle name="Currency [0] 4754" xfId="9971" hidden="1" xr:uid="{00000000-0005-0000-0000-00009CC70000}"/>
    <cellStyle name="Currency [0] 4754" xfId="39359" hidden="1" xr:uid="{00000000-0005-0000-0000-00009DC70000}"/>
    <cellStyle name="Currency [0] 4755" xfId="9973" hidden="1" xr:uid="{00000000-0005-0000-0000-00009EC70000}"/>
    <cellStyle name="Currency [0] 4755" xfId="39361" hidden="1" xr:uid="{00000000-0005-0000-0000-00009FC70000}"/>
    <cellStyle name="Currency [0] 4756" xfId="9928" hidden="1" xr:uid="{00000000-0005-0000-0000-0000A0C70000}"/>
    <cellStyle name="Currency [0] 4756" xfId="39316" hidden="1" xr:uid="{00000000-0005-0000-0000-0000A1C70000}"/>
    <cellStyle name="Currency [0] 4757" xfId="9940" hidden="1" xr:uid="{00000000-0005-0000-0000-0000A2C70000}"/>
    <cellStyle name="Currency [0] 4757" xfId="39328" hidden="1" xr:uid="{00000000-0005-0000-0000-0000A3C70000}"/>
    <cellStyle name="Currency [0] 4758" xfId="9968" hidden="1" xr:uid="{00000000-0005-0000-0000-0000A4C70000}"/>
    <cellStyle name="Currency [0] 4758" xfId="39356" hidden="1" xr:uid="{00000000-0005-0000-0000-0000A5C70000}"/>
    <cellStyle name="Currency [0] 4759" xfId="9941" hidden="1" xr:uid="{00000000-0005-0000-0000-0000A6C70000}"/>
    <cellStyle name="Currency [0] 4759" xfId="39329" hidden="1" xr:uid="{00000000-0005-0000-0000-0000A7C70000}"/>
    <cellStyle name="Currency [0] 476" xfId="2874" hidden="1" xr:uid="{00000000-0005-0000-0000-0000A8C70000}"/>
    <cellStyle name="Currency [0] 476" xfId="32263" hidden="1" xr:uid="{00000000-0005-0000-0000-0000A9C70000}"/>
    <cellStyle name="Currency [0] 4760" xfId="9974" hidden="1" xr:uid="{00000000-0005-0000-0000-0000AAC70000}"/>
    <cellStyle name="Currency [0] 4760" xfId="39362" hidden="1" xr:uid="{00000000-0005-0000-0000-0000ABC70000}"/>
    <cellStyle name="Currency [0] 4761" xfId="9976" hidden="1" xr:uid="{00000000-0005-0000-0000-0000ACC70000}"/>
    <cellStyle name="Currency [0] 4761" xfId="39364" hidden="1" xr:uid="{00000000-0005-0000-0000-0000ADC70000}"/>
    <cellStyle name="Currency [0] 4762" xfId="9969" hidden="1" xr:uid="{00000000-0005-0000-0000-0000AEC70000}"/>
    <cellStyle name="Currency [0] 4762" xfId="39357" hidden="1" xr:uid="{00000000-0005-0000-0000-0000AFC70000}"/>
    <cellStyle name="Currency [0] 4763" xfId="9915" hidden="1" xr:uid="{00000000-0005-0000-0000-0000B0C70000}"/>
    <cellStyle name="Currency [0] 4763" xfId="39303" hidden="1" xr:uid="{00000000-0005-0000-0000-0000B1C70000}"/>
    <cellStyle name="Currency [0] 4764" xfId="9978" hidden="1" xr:uid="{00000000-0005-0000-0000-0000B2C70000}"/>
    <cellStyle name="Currency [0] 4764" xfId="39366" hidden="1" xr:uid="{00000000-0005-0000-0000-0000B3C70000}"/>
    <cellStyle name="Currency [0] 4765" xfId="9980" hidden="1" xr:uid="{00000000-0005-0000-0000-0000B4C70000}"/>
    <cellStyle name="Currency [0] 4765" xfId="39368" hidden="1" xr:uid="{00000000-0005-0000-0000-0000B5C70000}"/>
    <cellStyle name="Currency [0] 4766" xfId="7627" hidden="1" xr:uid="{00000000-0005-0000-0000-0000B6C70000}"/>
    <cellStyle name="Currency [0] 4766" xfId="37015" hidden="1" xr:uid="{00000000-0005-0000-0000-0000B7C70000}"/>
    <cellStyle name="Currency [0] 4767" xfId="7565" hidden="1" xr:uid="{00000000-0005-0000-0000-0000B8C70000}"/>
    <cellStyle name="Currency [0] 4767" xfId="36953" hidden="1" xr:uid="{00000000-0005-0000-0000-0000B9C70000}"/>
    <cellStyle name="Currency [0] 4768" xfId="8820" hidden="1" xr:uid="{00000000-0005-0000-0000-0000BAC70000}"/>
    <cellStyle name="Currency [0] 4768" xfId="38208" hidden="1" xr:uid="{00000000-0005-0000-0000-0000BBC70000}"/>
    <cellStyle name="Currency [0] 4769" xfId="9985" hidden="1" xr:uid="{00000000-0005-0000-0000-0000BCC70000}"/>
    <cellStyle name="Currency [0] 4769" xfId="39373" hidden="1" xr:uid="{00000000-0005-0000-0000-0000BDC70000}"/>
    <cellStyle name="Currency [0] 477" xfId="2875" hidden="1" xr:uid="{00000000-0005-0000-0000-0000BEC70000}"/>
    <cellStyle name="Currency [0] 477" xfId="32264" hidden="1" xr:uid="{00000000-0005-0000-0000-0000BFC70000}"/>
    <cellStyle name="Currency [0] 4770" xfId="9988" hidden="1" xr:uid="{00000000-0005-0000-0000-0000C0C70000}"/>
    <cellStyle name="Currency [0] 4770" xfId="39376" hidden="1" xr:uid="{00000000-0005-0000-0000-0000C1C70000}"/>
    <cellStyle name="Currency [0] 4771" xfId="7602" hidden="1" xr:uid="{00000000-0005-0000-0000-0000C2C70000}"/>
    <cellStyle name="Currency [0] 4771" xfId="36990" hidden="1" xr:uid="{00000000-0005-0000-0000-0000C3C70000}"/>
    <cellStyle name="Currency [0] 4772" xfId="9981" hidden="1" xr:uid="{00000000-0005-0000-0000-0000C4C70000}"/>
    <cellStyle name="Currency [0] 4772" xfId="39369" hidden="1" xr:uid="{00000000-0005-0000-0000-0000C5C70000}"/>
    <cellStyle name="Currency [0] 4773" xfId="9990" hidden="1" xr:uid="{00000000-0005-0000-0000-0000C6C70000}"/>
    <cellStyle name="Currency [0] 4773" xfId="39378" hidden="1" xr:uid="{00000000-0005-0000-0000-0000C7C70000}"/>
    <cellStyle name="Currency [0] 4774" xfId="9992" hidden="1" xr:uid="{00000000-0005-0000-0000-0000C8C70000}"/>
    <cellStyle name="Currency [0] 4774" xfId="39380" hidden="1" xr:uid="{00000000-0005-0000-0000-0000C9C70000}"/>
    <cellStyle name="Currency [0] 4775" xfId="7577" hidden="1" xr:uid="{00000000-0005-0000-0000-0000CAC70000}"/>
    <cellStyle name="Currency [0] 4775" xfId="36965" hidden="1" xr:uid="{00000000-0005-0000-0000-0000CBC70000}"/>
    <cellStyle name="Currency [0] 4776" xfId="7599" hidden="1" xr:uid="{00000000-0005-0000-0000-0000CCC70000}"/>
    <cellStyle name="Currency [0] 4776" xfId="36987" hidden="1" xr:uid="{00000000-0005-0000-0000-0000CDC70000}"/>
    <cellStyle name="Currency [0] 4777" xfId="10003" hidden="1" xr:uid="{00000000-0005-0000-0000-0000CEC70000}"/>
    <cellStyle name="Currency [0] 4777" xfId="39391" hidden="1" xr:uid="{00000000-0005-0000-0000-0000CFC70000}"/>
    <cellStyle name="Currency [0] 4778" xfId="10012" hidden="1" xr:uid="{00000000-0005-0000-0000-0000D0C70000}"/>
    <cellStyle name="Currency [0] 4778" xfId="39400" hidden="1" xr:uid="{00000000-0005-0000-0000-0000D1C70000}"/>
    <cellStyle name="Currency [0] 4779" xfId="10023" hidden="1" xr:uid="{00000000-0005-0000-0000-0000D2C70000}"/>
    <cellStyle name="Currency [0] 4779" xfId="39411" hidden="1" xr:uid="{00000000-0005-0000-0000-0000D3C70000}"/>
    <cellStyle name="Currency [0] 478" xfId="2552" hidden="1" xr:uid="{00000000-0005-0000-0000-0000D4C70000}"/>
    <cellStyle name="Currency [0] 478" xfId="31941" hidden="1" xr:uid="{00000000-0005-0000-0000-0000D5C70000}"/>
    <cellStyle name="Currency [0] 4780" xfId="10029" hidden="1" xr:uid="{00000000-0005-0000-0000-0000D6C70000}"/>
    <cellStyle name="Currency [0] 4780" xfId="39417" hidden="1" xr:uid="{00000000-0005-0000-0000-0000D7C70000}"/>
    <cellStyle name="Currency [0] 4781" xfId="10001" hidden="1" xr:uid="{00000000-0005-0000-0000-0000D8C70000}"/>
    <cellStyle name="Currency [0] 4781" xfId="39389" hidden="1" xr:uid="{00000000-0005-0000-0000-0000D9C70000}"/>
    <cellStyle name="Currency [0] 4782" xfId="10019" hidden="1" xr:uid="{00000000-0005-0000-0000-0000DAC70000}"/>
    <cellStyle name="Currency [0] 4782" xfId="39407" hidden="1" xr:uid="{00000000-0005-0000-0000-0000DBC70000}"/>
    <cellStyle name="Currency [0] 4783" xfId="10041" hidden="1" xr:uid="{00000000-0005-0000-0000-0000DCC70000}"/>
    <cellStyle name="Currency [0] 4783" xfId="39429" hidden="1" xr:uid="{00000000-0005-0000-0000-0000DDC70000}"/>
    <cellStyle name="Currency [0] 4784" xfId="10043" hidden="1" xr:uid="{00000000-0005-0000-0000-0000DEC70000}"/>
    <cellStyle name="Currency [0] 4784" xfId="39431" hidden="1" xr:uid="{00000000-0005-0000-0000-0000DFC70000}"/>
    <cellStyle name="Currency [0] 4785" xfId="7548" hidden="1" xr:uid="{00000000-0005-0000-0000-0000E0C70000}"/>
    <cellStyle name="Currency [0] 4785" xfId="36936" hidden="1" xr:uid="{00000000-0005-0000-0000-0000E1C70000}"/>
    <cellStyle name="Currency [0] 4786" xfId="7582" hidden="1" xr:uid="{00000000-0005-0000-0000-0000E2C70000}"/>
    <cellStyle name="Currency [0] 4786" xfId="36970" hidden="1" xr:uid="{00000000-0005-0000-0000-0000E3C70000}"/>
    <cellStyle name="Currency [0] 4787" xfId="10015" hidden="1" xr:uid="{00000000-0005-0000-0000-0000E4C70000}"/>
    <cellStyle name="Currency [0] 4787" xfId="39403" hidden="1" xr:uid="{00000000-0005-0000-0000-0000E5C70000}"/>
    <cellStyle name="Currency [0] 4788" xfId="7586" hidden="1" xr:uid="{00000000-0005-0000-0000-0000E6C70000}"/>
    <cellStyle name="Currency [0] 4788" xfId="36974" hidden="1" xr:uid="{00000000-0005-0000-0000-0000E7C70000}"/>
    <cellStyle name="Currency [0] 4789" xfId="10004" hidden="1" xr:uid="{00000000-0005-0000-0000-0000E8C70000}"/>
    <cellStyle name="Currency [0] 4789" xfId="39392" hidden="1" xr:uid="{00000000-0005-0000-0000-0000E9C70000}"/>
    <cellStyle name="Currency [0] 479" xfId="2528" hidden="1" xr:uid="{00000000-0005-0000-0000-0000EAC70000}"/>
    <cellStyle name="Currency [0] 479" xfId="31917" hidden="1" xr:uid="{00000000-0005-0000-0000-0000EBC70000}"/>
    <cellStyle name="Currency [0] 4790" xfId="10048" hidden="1" xr:uid="{00000000-0005-0000-0000-0000ECC70000}"/>
    <cellStyle name="Currency [0] 4790" xfId="39436" hidden="1" xr:uid="{00000000-0005-0000-0000-0000EDC70000}"/>
    <cellStyle name="Currency [0] 4791" xfId="10016" hidden="1" xr:uid="{00000000-0005-0000-0000-0000EEC70000}"/>
    <cellStyle name="Currency [0] 4791" xfId="39404" hidden="1" xr:uid="{00000000-0005-0000-0000-0000EFC70000}"/>
    <cellStyle name="Currency [0] 4792" xfId="10024" hidden="1" xr:uid="{00000000-0005-0000-0000-0000F0C70000}"/>
    <cellStyle name="Currency [0] 4792" xfId="39412" hidden="1" xr:uid="{00000000-0005-0000-0000-0000F1C70000}"/>
    <cellStyle name="Currency [0] 4793" xfId="10060" hidden="1" xr:uid="{00000000-0005-0000-0000-0000F2C70000}"/>
    <cellStyle name="Currency [0] 4793" xfId="39448" hidden="1" xr:uid="{00000000-0005-0000-0000-0000F3C70000}"/>
    <cellStyle name="Currency [0] 4794" xfId="10062" hidden="1" xr:uid="{00000000-0005-0000-0000-0000F4C70000}"/>
    <cellStyle name="Currency [0] 4794" xfId="39450" hidden="1" xr:uid="{00000000-0005-0000-0000-0000F5C70000}"/>
    <cellStyle name="Currency [0] 4795" xfId="10018" hidden="1" xr:uid="{00000000-0005-0000-0000-0000F6C70000}"/>
    <cellStyle name="Currency [0] 4795" xfId="39406" hidden="1" xr:uid="{00000000-0005-0000-0000-0000F7C70000}"/>
    <cellStyle name="Currency [0] 4796" xfId="10031" hidden="1" xr:uid="{00000000-0005-0000-0000-0000F8C70000}"/>
    <cellStyle name="Currency [0] 4796" xfId="39419" hidden="1" xr:uid="{00000000-0005-0000-0000-0000F9C70000}"/>
    <cellStyle name="Currency [0] 4797" xfId="10036" hidden="1" xr:uid="{00000000-0005-0000-0000-0000FAC70000}"/>
    <cellStyle name="Currency [0] 4797" xfId="39424" hidden="1" xr:uid="{00000000-0005-0000-0000-0000FBC70000}"/>
    <cellStyle name="Currency [0] 4798" xfId="10030" hidden="1" xr:uid="{00000000-0005-0000-0000-0000FCC70000}"/>
    <cellStyle name="Currency [0] 4798" xfId="39418" hidden="1" xr:uid="{00000000-0005-0000-0000-0000FDC70000}"/>
    <cellStyle name="Currency [0] 4799" xfId="10078" hidden="1" xr:uid="{00000000-0005-0000-0000-0000FEC70000}"/>
    <cellStyle name="Currency [0] 4799" xfId="39466" hidden="1" xr:uid="{00000000-0005-0000-0000-0000FFC70000}"/>
    <cellStyle name="Currency [0] 48" xfId="2454" hidden="1" xr:uid="{00000000-0005-0000-0000-000000C80000}"/>
    <cellStyle name="Currency [0] 48" xfId="31843" hidden="1" xr:uid="{00000000-0005-0000-0000-000001C80000}"/>
    <cellStyle name="Currency [0] 480" xfId="2877" hidden="1" xr:uid="{00000000-0005-0000-0000-000002C80000}"/>
    <cellStyle name="Currency [0] 480" xfId="32266" hidden="1" xr:uid="{00000000-0005-0000-0000-000003C80000}"/>
    <cellStyle name="Currency [0] 4800" xfId="10086" hidden="1" xr:uid="{00000000-0005-0000-0000-000004C80000}"/>
    <cellStyle name="Currency [0] 4800" xfId="39474" hidden="1" xr:uid="{00000000-0005-0000-0000-000005C80000}"/>
    <cellStyle name="Currency [0] 4801" xfId="10014" hidden="1" xr:uid="{00000000-0005-0000-0000-000006C80000}"/>
    <cellStyle name="Currency [0] 4801" xfId="39402" hidden="1" xr:uid="{00000000-0005-0000-0000-000007C80000}"/>
    <cellStyle name="Currency [0] 4802" xfId="10072" hidden="1" xr:uid="{00000000-0005-0000-0000-000008C80000}"/>
    <cellStyle name="Currency [0] 4802" xfId="39460" hidden="1" xr:uid="{00000000-0005-0000-0000-000009C80000}"/>
    <cellStyle name="Currency [0] 4803" xfId="10095" hidden="1" xr:uid="{00000000-0005-0000-0000-00000AC80000}"/>
    <cellStyle name="Currency [0] 4803" xfId="39483" hidden="1" xr:uid="{00000000-0005-0000-0000-00000BC80000}"/>
    <cellStyle name="Currency [0] 4804" xfId="10097" hidden="1" xr:uid="{00000000-0005-0000-0000-00000CC80000}"/>
    <cellStyle name="Currency [0] 4804" xfId="39485" hidden="1" xr:uid="{00000000-0005-0000-0000-00000DC80000}"/>
    <cellStyle name="Currency [0] 4805" xfId="9997" hidden="1" xr:uid="{00000000-0005-0000-0000-00000EC80000}"/>
    <cellStyle name="Currency [0] 4805" xfId="39385" hidden="1" xr:uid="{00000000-0005-0000-0000-00000FC80000}"/>
    <cellStyle name="Currency [0] 4806" xfId="10007" hidden="1" xr:uid="{00000000-0005-0000-0000-000010C80000}"/>
    <cellStyle name="Currency [0] 4806" xfId="39395" hidden="1" xr:uid="{00000000-0005-0000-0000-000011C80000}"/>
    <cellStyle name="Currency [0] 4807" xfId="10069" hidden="1" xr:uid="{00000000-0005-0000-0000-000012C80000}"/>
    <cellStyle name="Currency [0] 4807" xfId="39457" hidden="1" xr:uid="{00000000-0005-0000-0000-000013C80000}"/>
    <cellStyle name="Currency [0] 4808" xfId="10034" hidden="1" xr:uid="{00000000-0005-0000-0000-000014C80000}"/>
    <cellStyle name="Currency [0] 4808" xfId="39422" hidden="1" xr:uid="{00000000-0005-0000-0000-000015C80000}"/>
    <cellStyle name="Currency [0] 4809" xfId="9983" hidden="1" xr:uid="{00000000-0005-0000-0000-000016C80000}"/>
    <cellStyle name="Currency [0] 4809" xfId="39371" hidden="1" xr:uid="{00000000-0005-0000-0000-000017C80000}"/>
    <cellStyle name="Currency [0] 481" xfId="2881" hidden="1" xr:uid="{00000000-0005-0000-0000-000018C80000}"/>
    <cellStyle name="Currency [0] 481" xfId="32270" hidden="1" xr:uid="{00000000-0005-0000-0000-000019C80000}"/>
    <cellStyle name="Currency [0] 4810" xfId="10105" hidden="1" xr:uid="{00000000-0005-0000-0000-00001AC80000}"/>
    <cellStyle name="Currency [0] 4810" xfId="39493" hidden="1" xr:uid="{00000000-0005-0000-0000-00001BC80000}"/>
    <cellStyle name="Currency [0] 4811" xfId="10070" hidden="1" xr:uid="{00000000-0005-0000-0000-00001CC80000}"/>
    <cellStyle name="Currency [0] 4811" xfId="39458" hidden="1" xr:uid="{00000000-0005-0000-0000-00001DC80000}"/>
    <cellStyle name="Currency [0] 4812" xfId="10081" hidden="1" xr:uid="{00000000-0005-0000-0000-00001EC80000}"/>
    <cellStyle name="Currency [0] 4812" xfId="39469" hidden="1" xr:uid="{00000000-0005-0000-0000-00001FC80000}"/>
    <cellStyle name="Currency [0] 4813" xfId="10113" hidden="1" xr:uid="{00000000-0005-0000-0000-000020C80000}"/>
    <cellStyle name="Currency [0] 4813" xfId="39501" hidden="1" xr:uid="{00000000-0005-0000-0000-000021C80000}"/>
    <cellStyle name="Currency [0] 4814" xfId="10115" hidden="1" xr:uid="{00000000-0005-0000-0000-000022C80000}"/>
    <cellStyle name="Currency [0] 4814" xfId="39503" hidden="1" xr:uid="{00000000-0005-0000-0000-000023C80000}"/>
    <cellStyle name="Currency [0] 4815" xfId="10067" hidden="1" xr:uid="{00000000-0005-0000-0000-000024C80000}"/>
    <cellStyle name="Currency [0] 4815" xfId="39455" hidden="1" xr:uid="{00000000-0005-0000-0000-000025C80000}"/>
    <cellStyle name="Currency [0] 4816" xfId="10066" hidden="1" xr:uid="{00000000-0005-0000-0000-000026C80000}"/>
    <cellStyle name="Currency [0] 4816" xfId="39454" hidden="1" xr:uid="{00000000-0005-0000-0000-000027C80000}"/>
    <cellStyle name="Currency [0] 4817" xfId="10056" hidden="1" xr:uid="{00000000-0005-0000-0000-000028C80000}"/>
    <cellStyle name="Currency [0] 4817" xfId="39444" hidden="1" xr:uid="{00000000-0005-0000-0000-000029C80000}"/>
    <cellStyle name="Currency [0] 4818" xfId="10052" hidden="1" xr:uid="{00000000-0005-0000-0000-00002AC80000}"/>
    <cellStyle name="Currency [0] 4818" xfId="39440" hidden="1" xr:uid="{00000000-0005-0000-0000-00002BC80000}"/>
    <cellStyle name="Currency [0] 4819" xfId="10054" hidden="1" xr:uid="{00000000-0005-0000-0000-00002CC80000}"/>
    <cellStyle name="Currency [0] 4819" xfId="39442" hidden="1" xr:uid="{00000000-0005-0000-0000-00002DC80000}"/>
    <cellStyle name="Currency [0] 482" xfId="2882" hidden="1" xr:uid="{00000000-0005-0000-0000-00002EC80000}"/>
    <cellStyle name="Currency [0] 482" xfId="32271" hidden="1" xr:uid="{00000000-0005-0000-0000-00002FC80000}"/>
    <cellStyle name="Currency [0] 4820" xfId="10122" hidden="1" xr:uid="{00000000-0005-0000-0000-000030C80000}"/>
    <cellStyle name="Currency [0] 4820" xfId="39510" hidden="1" xr:uid="{00000000-0005-0000-0000-000031C80000}"/>
    <cellStyle name="Currency [0] 4821" xfId="7641" hidden="1" xr:uid="{00000000-0005-0000-0000-000032C80000}"/>
    <cellStyle name="Currency [0] 4821" xfId="37029" hidden="1" xr:uid="{00000000-0005-0000-0000-000033C80000}"/>
    <cellStyle name="Currency [0] 4822" xfId="10100" hidden="1" xr:uid="{00000000-0005-0000-0000-000034C80000}"/>
    <cellStyle name="Currency [0] 4822" xfId="39488" hidden="1" xr:uid="{00000000-0005-0000-0000-000035C80000}"/>
    <cellStyle name="Currency [0] 4823" xfId="10128" hidden="1" xr:uid="{00000000-0005-0000-0000-000036C80000}"/>
    <cellStyle name="Currency [0] 4823" xfId="39516" hidden="1" xr:uid="{00000000-0005-0000-0000-000037C80000}"/>
    <cellStyle name="Currency [0] 4824" xfId="10130" hidden="1" xr:uid="{00000000-0005-0000-0000-000038C80000}"/>
    <cellStyle name="Currency [0] 4824" xfId="39518" hidden="1" xr:uid="{00000000-0005-0000-0000-000039C80000}"/>
    <cellStyle name="Currency [0] 4825" xfId="10005" hidden="1" xr:uid="{00000000-0005-0000-0000-00003AC80000}"/>
    <cellStyle name="Currency [0] 4825" xfId="39393" hidden="1" xr:uid="{00000000-0005-0000-0000-00003BC80000}"/>
    <cellStyle name="Currency [0] 4826" xfId="10079" hidden="1" xr:uid="{00000000-0005-0000-0000-00003CC80000}"/>
    <cellStyle name="Currency [0] 4826" xfId="39467" hidden="1" xr:uid="{00000000-0005-0000-0000-00003DC80000}"/>
    <cellStyle name="Currency [0] 4827" xfId="10035" hidden="1" xr:uid="{00000000-0005-0000-0000-00003EC80000}"/>
    <cellStyle name="Currency [0] 4827" xfId="39423" hidden="1" xr:uid="{00000000-0005-0000-0000-00003FC80000}"/>
    <cellStyle name="Currency [0] 4828" xfId="10071" hidden="1" xr:uid="{00000000-0005-0000-0000-000040C80000}"/>
    <cellStyle name="Currency [0] 4828" xfId="39459" hidden="1" xr:uid="{00000000-0005-0000-0000-000041C80000}"/>
    <cellStyle name="Currency [0] 4829" xfId="10075" hidden="1" xr:uid="{00000000-0005-0000-0000-000042C80000}"/>
    <cellStyle name="Currency [0] 4829" xfId="39463" hidden="1" xr:uid="{00000000-0005-0000-0000-000043C80000}"/>
    <cellStyle name="Currency [0] 483" xfId="2523" hidden="1" xr:uid="{00000000-0005-0000-0000-000044C80000}"/>
    <cellStyle name="Currency [0] 483" xfId="31912" hidden="1" xr:uid="{00000000-0005-0000-0000-000045C80000}"/>
    <cellStyle name="Currency [0] 4830" xfId="10136" hidden="1" xr:uid="{00000000-0005-0000-0000-000046C80000}"/>
    <cellStyle name="Currency [0] 4830" xfId="39524" hidden="1" xr:uid="{00000000-0005-0000-0000-000047C80000}"/>
    <cellStyle name="Currency [0] 4831" xfId="7580" hidden="1" xr:uid="{00000000-0005-0000-0000-000048C80000}"/>
    <cellStyle name="Currency [0] 4831" xfId="36968" hidden="1" xr:uid="{00000000-0005-0000-0000-000049C80000}"/>
    <cellStyle name="Currency [0] 4832" xfId="10118" hidden="1" xr:uid="{00000000-0005-0000-0000-00004AC80000}"/>
    <cellStyle name="Currency [0] 4832" xfId="39506" hidden="1" xr:uid="{00000000-0005-0000-0000-00004BC80000}"/>
    <cellStyle name="Currency [0] 4833" xfId="10141" hidden="1" xr:uid="{00000000-0005-0000-0000-00004CC80000}"/>
    <cellStyle name="Currency [0] 4833" xfId="39529" hidden="1" xr:uid="{00000000-0005-0000-0000-00004DC80000}"/>
    <cellStyle name="Currency [0] 4834" xfId="10143" hidden="1" xr:uid="{00000000-0005-0000-0000-00004EC80000}"/>
    <cellStyle name="Currency [0] 4834" xfId="39531" hidden="1" xr:uid="{00000000-0005-0000-0000-00004FC80000}"/>
    <cellStyle name="Currency [0] 4835" xfId="9999" hidden="1" xr:uid="{00000000-0005-0000-0000-000050C80000}"/>
    <cellStyle name="Currency [0] 4835" xfId="39387" hidden="1" xr:uid="{00000000-0005-0000-0000-000051C80000}"/>
    <cellStyle name="Currency [0] 4836" xfId="10098" hidden="1" xr:uid="{00000000-0005-0000-0000-000052C80000}"/>
    <cellStyle name="Currency [0] 4836" xfId="39486" hidden="1" xr:uid="{00000000-0005-0000-0000-000053C80000}"/>
    <cellStyle name="Currency [0] 4837" xfId="10065" hidden="1" xr:uid="{00000000-0005-0000-0000-000054C80000}"/>
    <cellStyle name="Currency [0] 4837" xfId="39453" hidden="1" xr:uid="{00000000-0005-0000-0000-000055C80000}"/>
    <cellStyle name="Currency [0] 4838" xfId="10083" hidden="1" xr:uid="{00000000-0005-0000-0000-000056C80000}"/>
    <cellStyle name="Currency [0] 4838" xfId="39471" hidden="1" xr:uid="{00000000-0005-0000-0000-000057C80000}"/>
    <cellStyle name="Currency [0] 4839" xfId="10080" hidden="1" xr:uid="{00000000-0005-0000-0000-000058C80000}"/>
    <cellStyle name="Currency [0] 4839" xfId="39468" hidden="1" xr:uid="{00000000-0005-0000-0000-000059C80000}"/>
    <cellStyle name="Currency [0] 484" xfId="2879" hidden="1" xr:uid="{00000000-0005-0000-0000-00005AC80000}"/>
    <cellStyle name="Currency [0] 484" xfId="32268" hidden="1" xr:uid="{00000000-0005-0000-0000-00005BC80000}"/>
    <cellStyle name="Currency [0] 4840" xfId="10147" hidden="1" xr:uid="{00000000-0005-0000-0000-00005CC80000}"/>
    <cellStyle name="Currency [0] 4840" xfId="39535" hidden="1" xr:uid="{00000000-0005-0000-0000-00005DC80000}"/>
    <cellStyle name="Currency [0] 4841" xfId="10032" hidden="1" xr:uid="{00000000-0005-0000-0000-00005EC80000}"/>
    <cellStyle name="Currency [0] 4841" xfId="39420" hidden="1" xr:uid="{00000000-0005-0000-0000-00005FC80000}"/>
    <cellStyle name="Currency [0] 4842" xfId="10132" hidden="1" xr:uid="{00000000-0005-0000-0000-000060C80000}"/>
    <cellStyle name="Currency [0] 4842" xfId="39520" hidden="1" xr:uid="{00000000-0005-0000-0000-000061C80000}"/>
    <cellStyle name="Currency [0] 4843" xfId="10154" hidden="1" xr:uid="{00000000-0005-0000-0000-000062C80000}"/>
    <cellStyle name="Currency [0] 4843" xfId="39542" hidden="1" xr:uid="{00000000-0005-0000-0000-000063C80000}"/>
    <cellStyle name="Currency [0] 4844" xfId="10156" hidden="1" xr:uid="{00000000-0005-0000-0000-000064C80000}"/>
    <cellStyle name="Currency [0] 4844" xfId="39544" hidden="1" xr:uid="{00000000-0005-0000-0000-000065C80000}"/>
    <cellStyle name="Currency [0] 4845" xfId="10084" hidden="1" xr:uid="{00000000-0005-0000-0000-000066C80000}"/>
    <cellStyle name="Currency [0] 4845" xfId="39472" hidden="1" xr:uid="{00000000-0005-0000-0000-000067C80000}"/>
    <cellStyle name="Currency [0] 4846" xfId="10116" hidden="1" xr:uid="{00000000-0005-0000-0000-000068C80000}"/>
    <cellStyle name="Currency [0] 4846" xfId="39504" hidden="1" xr:uid="{00000000-0005-0000-0000-000069C80000}"/>
    <cellStyle name="Currency [0] 4847" xfId="7589" hidden="1" xr:uid="{00000000-0005-0000-0000-00006AC80000}"/>
    <cellStyle name="Currency [0] 4847" xfId="36977" hidden="1" xr:uid="{00000000-0005-0000-0000-00006BC80000}"/>
    <cellStyle name="Currency [0] 4848" xfId="10102" hidden="1" xr:uid="{00000000-0005-0000-0000-00006CC80000}"/>
    <cellStyle name="Currency [0] 4848" xfId="39490" hidden="1" xr:uid="{00000000-0005-0000-0000-00006DC80000}"/>
    <cellStyle name="Currency [0] 4849" xfId="10099" hidden="1" xr:uid="{00000000-0005-0000-0000-00006EC80000}"/>
    <cellStyle name="Currency [0] 4849" xfId="39487" hidden="1" xr:uid="{00000000-0005-0000-0000-00006FC80000}"/>
    <cellStyle name="Currency [0] 485" xfId="2883" hidden="1" xr:uid="{00000000-0005-0000-0000-000070C80000}"/>
    <cellStyle name="Currency [0] 485" xfId="32272" hidden="1" xr:uid="{00000000-0005-0000-0000-000071C80000}"/>
    <cellStyle name="Currency [0] 4850" xfId="10160" hidden="1" xr:uid="{00000000-0005-0000-0000-000072C80000}"/>
    <cellStyle name="Currency [0] 4850" xfId="39548" hidden="1" xr:uid="{00000000-0005-0000-0000-000073C80000}"/>
    <cellStyle name="Currency [0] 4851" xfId="9995" hidden="1" xr:uid="{00000000-0005-0000-0000-000074C80000}"/>
    <cellStyle name="Currency [0] 4851" xfId="39383" hidden="1" xr:uid="{00000000-0005-0000-0000-000075C80000}"/>
    <cellStyle name="Currency [0] 4852" xfId="10144" hidden="1" xr:uid="{00000000-0005-0000-0000-000076C80000}"/>
    <cellStyle name="Currency [0] 4852" xfId="39532" hidden="1" xr:uid="{00000000-0005-0000-0000-000077C80000}"/>
    <cellStyle name="Currency [0] 4853" xfId="10164" hidden="1" xr:uid="{00000000-0005-0000-0000-000078C80000}"/>
    <cellStyle name="Currency [0] 4853" xfId="39552" hidden="1" xr:uid="{00000000-0005-0000-0000-000079C80000}"/>
    <cellStyle name="Currency [0] 4854" xfId="10166" hidden="1" xr:uid="{00000000-0005-0000-0000-00007AC80000}"/>
    <cellStyle name="Currency [0] 4854" xfId="39554" hidden="1" xr:uid="{00000000-0005-0000-0000-00007BC80000}"/>
    <cellStyle name="Currency [0] 4855" xfId="10103" hidden="1" xr:uid="{00000000-0005-0000-0000-00007CC80000}"/>
    <cellStyle name="Currency [0] 4855" xfId="39491" hidden="1" xr:uid="{00000000-0005-0000-0000-00007DC80000}"/>
    <cellStyle name="Currency [0] 4856" xfId="10131" hidden="1" xr:uid="{00000000-0005-0000-0000-00007EC80000}"/>
    <cellStyle name="Currency [0] 4856" xfId="39519" hidden="1" xr:uid="{00000000-0005-0000-0000-00007FC80000}"/>
    <cellStyle name="Currency [0] 4857" xfId="10091" hidden="1" xr:uid="{00000000-0005-0000-0000-000080C80000}"/>
    <cellStyle name="Currency [0] 4857" xfId="39479" hidden="1" xr:uid="{00000000-0005-0000-0000-000081C80000}"/>
    <cellStyle name="Currency [0] 4858" xfId="10120" hidden="1" xr:uid="{00000000-0005-0000-0000-000082C80000}"/>
    <cellStyle name="Currency [0] 4858" xfId="39508" hidden="1" xr:uid="{00000000-0005-0000-0000-000083C80000}"/>
    <cellStyle name="Currency [0] 4859" xfId="10117" hidden="1" xr:uid="{00000000-0005-0000-0000-000084C80000}"/>
    <cellStyle name="Currency [0] 4859" xfId="39505" hidden="1" xr:uid="{00000000-0005-0000-0000-000085C80000}"/>
    <cellStyle name="Currency [0] 486" xfId="2884" hidden="1" xr:uid="{00000000-0005-0000-0000-000086C80000}"/>
    <cellStyle name="Currency [0] 486" xfId="32273" hidden="1" xr:uid="{00000000-0005-0000-0000-000087C80000}"/>
    <cellStyle name="Currency [0] 4860" xfId="10170" hidden="1" xr:uid="{00000000-0005-0000-0000-000088C80000}"/>
    <cellStyle name="Currency [0] 4860" xfId="39558" hidden="1" xr:uid="{00000000-0005-0000-0000-000089C80000}"/>
    <cellStyle name="Currency [0] 4861" xfId="9998" hidden="1" xr:uid="{00000000-0005-0000-0000-00008AC80000}"/>
    <cellStyle name="Currency [0] 4861" xfId="39386" hidden="1" xr:uid="{00000000-0005-0000-0000-00008BC80000}"/>
    <cellStyle name="Currency [0] 4862" xfId="10157" hidden="1" xr:uid="{00000000-0005-0000-0000-00008CC80000}"/>
    <cellStyle name="Currency [0] 4862" xfId="39545" hidden="1" xr:uid="{00000000-0005-0000-0000-00008DC80000}"/>
    <cellStyle name="Currency [0] 4863" xfId="10174" hidden="1" xr:uid="{00000000-0005-0000-0000-00008EC80000}"/>
    <cellStyle name="Currency [0] 4863" xfId="39562" hidden="1" xr:uid="{00000000-0005-0000-0000-00008FC80000}"/>
    <cellStyle name="Currency [0] 4864" xfId="10176" hidden="1" xr:uid="{00000000-0005-0000-0000-000090C80000}"/>
    <cellStyle name="Currency [0] 4864" xfId="39564" hidden="1" xr:uid="{00000000-0005-0000-0000-000091C80000}"/>
    <cellStyle name="Currency [0] 4865" xfId="10057" hidden="1" xr:uid="{00000000-0005-0000-0000-000092C80000}"/>
    <cellStyle name="Currency [0] 4865" xfId="39445" hidden="1" xr:uid="{00000000-0005-0000-0000-000093C80000}"/>
    <cellStyle name="Currency [0] 4866" xfId="10093" hidden="1" xr:uid="{00000000-0005-0000-0000-000094C80000}"/>
    <cellStyle name="Currency [0] 4866" xfId="39481" hidden="1" xr:uid="{00000000-0005-0000-0000-000095C80000}"/>
    <cellStyle name="Currency [0] 4867" xfId="10162" hidden="1" xr:uid="{00000000-0005-0000-0000-000096C80000}"/>
    <cellStyle name="Currency [0] 4867" xfId="39550" hidden="1" xr:uid="{00000000-0005-0000-0000-000097C80000}"/>
    <cellStyle name="Currency [0] 4868" xfId="10150" hidden="1" xr:uid="{00000000-0005-0000-0000-000098C80000}"/>
    <cellStyle name="Currency [0] 4868" xfId="39538" hidden="1" xr:uid="{00000000-0005-0000-0000-000099C80000}"/>
    <cellStyle name="Currency [0] 4869" xfId="10167" hidden="1" xr:uid="{00000000-0005-0000-0000-00009AC80000}"/>
    <cellStyle name="Currency [0] 4869" xfId="39555" hidden="1" xr:uid="{00000000-0005-0000-0000-00009BC80000}"/>
    <cellStyle name="Currency [0] 487" xfId="2878" hidden="1" xr:uid="{00000000-0005-0000-0000-00009CC80000}"/>
    <cellStyle name="Currency [0] 487" xfId="32267" hidden="1" xr:uid="{00000000-0005-0000-0000-00009DC80000}"/>
    <cellStyle name="Currency [0] 4870" xfId="10178" hidden="1" xr:uid="{00000000-0005-0000-0000-00009EC80000}"/>
    <cellStyle name="Currency [0] 4870" xfId="39566" hidden="1" xr:uid="{00000000-0005-0000-0000-00009FC80000}"/>
    <cellStyle name="Currency [0] 4871" xfId="10026" hidden="1" xr:uid="{00000000-0005-0000-0000-0000A0C80000}"/>
    <cellStyle name="Currency [0] 4871" xfId="39414" hidden="1" xr:uid="{00000000-0005-0000-0000-0000A1C80000}"/>
    <cellStyle name="Currency [0] 4872" xfId="10090" hidden="1" xr:uid="{00000000-0005-0000-0000-0000A2C80000}"/>
    <cellStyle name="Currency [0] 4872" xfId="39478" hidden="1" xr:uid="{00000000-0005-0000-0000-0000A3C80000}"/>
    <cellStyle name="Currency [0] 4873" xfId="10182" hidden="1" xr:uid="{00000000-0005-0000-0000-0000A4C80000}"/>
    <cellStyle name="Currency [0] 4873" xfId="39570" hidden="1" xr:uid="{00000000-0005-0000-0000-0000A5C80000}"/>
    <cellStyle name="Currency [0] 4874" xfId="10184" hidden="1" xr:uid="{00000000-0005-0000-0000-0000A6C80000}"/>
    <cellStyle name="Currency [0] 4874" xfId="39572" hidden="1" xr:uid="{00000000-0005-0000-0000-0000A7C80000}"/>
    <cellStyle name="Currency [0] 4875" xfId="10139" hidden="1" xr:uid="{00000000-0005-0000-0000-0000A8C80000}"/>
    <cellStyle name="Currency [0] 4875" xfId="39527" hidden="1" xr:uid="{00000000-0005-0000-0000-0000A9C80000}"/>
    <cellStyle name="Currency [0] 4876" xfId="10151" hidden="1" xr:uid="{00000000-0005-0000-0000-0000AAC80000}"/>
    <cellStyle name="Currency [0] 4876" xfId="39539" hidden="1" xr:uid="{00000000-0005-0000-0000-0000ABC80000}"/>
    <cellStyle name="Currency [0] 4877" xfId="10179" hidden="1" xr:uid="{00000000-0005-0000-0000-0000ACC80000}"/>
    <cellStyle name="Currency [0] 4877" xfId="39567" hidden="1" xr:uid="{00000000-0005-0000-0000-0000ADC80000}"/>
    <cellStyle name="Currency [0] 4878" xfId="10152" hidden="1" xr:uid="{00000000-0005-0000-0000-0000AEC80000}"/>
    <cellStyle name="Currency [0] 4878" xfId="39540" hidden="1" xr:uid="{00000000-0005-0000-0000-0000AFC80000}"/>
    <cellStyle name="Currency [0] 4879" xfId="10185" hidden="1" xr:uid="{00000000-0005-0000-0000-0000B0C80000}"/>
    <cellStyle name="Currency [0] 4879" xfId="39573" hidden="1" xr:uid="{00000000-0005-0000-0000-0000B1C80000}"/>
    <cellStyle name="Currency [0] 488" xfId="2540" hidden="1" xr:uid="{00000000-0005-0000-0000-0000B2C80000}"/>
    <cellStyle name="Currency [0] 488" xfId="31929" hidden="1" xr:uid="{00000000-0005-0000-0000-0000B3C80000}"/>
    <cellStyle name="Currency [0] 4880" xfId="10187" hidden="1" xr:uid="{00000000-0005-0000-0000-0000B4C80000}"/>
    <cellStyle name="Currency [0] 4880" xfId="39575" hidden="1" xr:uid="{00000000-0005-0000-0000-0000B5C80000}"/>
    <cellStyle name="Currency [0] 4881" xfId="10180" hidden="1" xr:uid="{00000000-0005-0000-0000-0000B6C80000}"/>
    <cellStyle name="Currency [0] 4881" xfId="39568" hidden="1" xr:uid="{00000000-0005-0000-0000-0000B7C80000}"/>
    <cellStyle name="Currency [0] 4882" xfId="10126" hidden="1" xr:uid="{00000000-0005-0000-0000-0000B8C80000}"/>
    <cellStyle name="Currency [0] 4882" xfId="39514" hidden="1" xr:uid="{00000000-0005-0000-0000-0000B9C80000}"/>
    <cellStyle name="Currency [0] 4883" xfId="10189" hidden="1" xr:uid="{00000000-0005-0000-0000-0000BAC80000}"/>
    <cellStyle name="Currency [0] 4883" xfId="39577" hidden="1" xr:uid="{00000000-0005-0000-0000-0000BBC80000}"/>
    <cellStyle name="Currency [0] 4884" xfId="10191" hidden="1" xr:uid="{00000000-0005-0000-0000-0000BCC80000}"/>
    <cellStyle name="Currency [0] 4884" xfId="39579" hidden="1" xr:uid="{00000000-0005-0000-0000-0000BDC80000}"/>
    <cellStyle name="Currency [0] 4885" xfId="10250" hidden="1" xr:uid="{00000000-0005-0000-0000-0000BEC80000}"/>
    <cellStyle name="Currency [0] 4885" xfId="39638" hidden="1" xr:uid="{00000000-0005-0000-0000-0000BFC80000}"/>
    <cellStyle name="Currency [0] 4886" xfId="10269" hidden="1" xr:uid="{00000000-0005-0000-0000-0000C0C80000}"/>
    <cellStyle name="Currency [0] 4886" xfId="39657" hidden="1" xr:uid="{00000000-0005-0000-0000-0000C1C80000}"/>
    <cellStyle name="Currency [0] 4887" xfId="10276" hidden="1" xr:uid="{00000000-0005-0000-0000-0000C2C80000}"/>
    <cellStyle name="Currency [0] 4887" xfId="39664" hidden="1" xr:uid="{00000000-0005-0000-0000-0000C3C80000}"/>
    <cellStyle name="Currency [0] 4888" xfId="10283" hidden="1" xr:uid="{00000000-0005-0000-0000-0000C4C80000}"/>
    <cellStyle name="Currency [0] 4888" xfId="39671" hidden="1" xr:uid="{00000000-0005-0000-0000-0000C5C80000}"/>
    <cellStyle name="Currency [0] 4889" xfId="10288" hidden="1" xr:uid="{00000000-0005-0000-0000-0000C6C80000}"/>
    <cellStyle name="Currency [0] 4889" xfId="39676" hidden="1" xr:uid="{00000000-0005-0000-0000-0000C7C80000}"/>
    <cellStyle name="Currency [0] 489" xfId="2890" hidden="1" xr:uid="{00000000-0005-0000-0000-0000C8C80000}"/>
    <cellStyle name="Currency [0] 489" xfId="32279" hidden="1" xr:uid="{00000000-0005-0000-0000-0000C9C80000}"/>
    <cellStyle name="Currency [0] 4890" xfId="10267" hidden="1" xr:uid="{00000000-0005-0000-0000-0000CAC80000}"/>
    <cellStyle name="Currency [0] 4890" xfId="39655" hidden="1" xr:uid="{00000000-0005-0000-0000-0000CBC80000}"/>
    <cellStyle name="Currency [0] 4891" xfId="10278" hidden="1" xr:uid="{00000000-0005-0000-0000-0000CCC80000}"/>
    <cellStyle name="Currency [0] 4891" xfId="39666" hidden="1" xr:uid="{00000000-0005-0000-0000-0000CDC80000}"/>
    <cellStyle name="Currency [0] 4892" xfId="10292" hidden="1" xr:uid="{00000000-0005-0000-0000-0000CEC80000}"/>
    <cellStyle name="Currency [0] 4892" xfId="39680" hidden="1" xr:uid="{00000000-0005-0000-0000-0000CFC80000}"/>
    <cellStyle name="Currency [0] 4893" xfId="10294" hidden="1" xr:uid="{00000000-0005-0000-0000-0000D0C80000}"/>
    <cellStyle name="Currency [0] 4893" xfId="39682" hidden="1" xr:uid="{00000000-0005-0000-0000-0000D1C80000}"/>
    <cellStyle name="Currency [0] 4894" xfId="10277" hidden="1" xr:uid="{00000000-0005-0000-0000-0000D2C80000}"/>
    <cellStyle name="Currency [0] 4894" xfId="39665" hidden="1" xr:uid="{00000000-0005-0000-0000-0000D3C80000}"/>
    <cellStyle name="Currency [0] 4895" xfId="10251" hidden="1" xr:uid="{00000000-0005-0000-0000-0000D4C80000}"/>
    <cellStyle name="Currency [0] 4895" xfId="39639" hidden="1" xr:uid="{00000000-0005-0000-0000-0000D5C80000}"/>
    <cellStyle name="Currency [0] 4896" xfId="10305" hidden="1" xr:uid="{00000000-0005-0000-0000-0000D6C80000}"/>
    <cellStyle name="Currency [0] 4896" xfId="39693" hidden="1" xr:uid="{00000000-0005-0000-0000-0000D7C80000}"/>
    <cellStyle name="Currency [0] 4897" xfId="10314" hidden="1" xr:uid="{00000000-0005-0000-0000-0000D8C80000}"/>
    <cellStyle name="Currency [0] 4897" xfId="39702" hidden="1" xr:uid="{00000000-0005-0000-0000-0000D9C80000}"/>
    <cellStyle name="Currency [0] 4898" xfId="10325" hidden="1" xr:uid="{00000000-0005-0000-0000-0000DAC80000}"/>
    <cellStyle name="Currency [0] 4898" xfId="39713" hidden="1" xr:uid="{00000000-0005-0000-0000-0000DBC80000}"/>
    <cellStyle name="Currency [0] 4899" xfId="10331" hidden="1" xr:uid="{00000000-0005-0000-0000-0000DCC80000}"/>
    <cellStyle name="Currency [0] 4899" xfId="39719" hidden="1" xr:uid="{00000000-0005-0000-0000-0000DDC80000}"/>
    <cellStyle name="Currency [0] 49" xfId="2469" hidden="1" xr:uid="{00000000-0005-0000-0000-0000DEC80000}"/>
    <cellStyle name="Currency [0] 49" xfId="31858" hidden="1" xr:uid="{00000000-0005-0000-0000-0000DFC80000}"/>
    <cellStyle name="Currency [0] 490" xfId="2894" hidden="1" xr:uid="{00000000-0005-0000-0000-0000E0C80000}"/>
    <cellStyle name="Currency [0] 490" xfId="32283" hidden="1" xr:uid="{00000000-0005-0000-0000-0000E1C80000}"/>
    <cellStyle name="Currency [0] 4900" xfId="10303" hidden="1" xr:uid="{00000000-0005-0000-0000-0000E2C80000}"/>
    <cellStyle name="Currency [0] 4900" xfId="39691" hidden="1" xr:uid="{00000000-0005-0000-0000-0000E3C80000}"/>
    <cellStyle name="Currency [0] 4901" xfId="10321" hidden="1" xr:uid="{00000000-0005-0000-0000-0000E4C80000}"/>
    <cellStyle name="Currency [0] 4901" xfId="39709" hidden="1" xr:uid="{00000000-0005-0000-0000-0000E5C80000}"/>
    <cellStyle name="Currency [0] 4902" xfId="10343" hidden="1" xr:uid="{00000000-0005-0000-0000-0000E6C80000}"/>
    <cellStyle name="Currency [0] 4902" xfId="39731" hidden="1" xr:uid="{00000000-0005-0000-0000-0000E7C80000}"/>
    <cellStyle name="Currency [0] 4903" xfId="10345" hidden="1" xr:uid="{00000000-0005-0000-0000-0000E8C80000}"/>
    <cellStyle name="Currency [0] 4903" xfId="39733" hidden="1" xr:uid="{00000000-0005-0000-0000-0000E9C80000}"/>
    <cellStyle name="Currency [0] 4904" xfId="10273" hidden="1" xr:uid="{00000000-0005-0000-0000-0000EAC80000}"/>
    <cellStyle name="Currency [0] 4904" xfId="39661" hidden="1" xr:uid="{00000000-0005-0000-0000-0000EBC80000}"/>
    <cellStyle name="Currency [0] 4905" xfId="10257" hidden="1" xr:uid="{00000000-0005-0000-0000-0000ECC80000}"/>
    <cellStyle name="Currency [0] 4905" xfId="39645" hidden="1" xr:uid="{00000000-0005-0000-0000-0000EDC80000}"/>
    <cellStyle name="Currency [0] 4906" xfId="10317" hidden="1" xr:uid="{00000000-0005-0000-0000-0000EEC80000}"/>
    <cellStyle name="Currency [0] 4906" xfId="39705" hidden="1" xr:uid="{00000000-0005-0000-0000-0000EFC80000}"/>
    <cellStyle name="Currency [0] 4907" xfId="10262" hidden="1" xr:uid="{00000000-0005-0000-0000-0000F0C80000}"/>
    <cellStyle name="Currency [0] 4907" xfId="39650" hidden="1" xr:uid="{00000000-0005-0000-0000-0000F1C80000}"/>
    <cellStyle name="Currency [0] 4908" xfId="10306" hidden="1" xr:uid="{00000000-0005-0000-0000-0000F2C80000}"/>
    <cellStyle name="Currency [0] 4908" xfId="39694" hidden="1" xr:uid="{00000000-0005-0000-0000-0000F3C80000}"/>
    <cellStyle name="Currency [0] 4909" xfId="10350" hidden="1" xr:uid="{00000000-0005-0000-0000-0000F4C80000}"/>
    <cellStyle name="Currency [0] 4909" xfId="39738" hidden="1" xr:uid="{00000000-0005-0000-0000-0000F5C80000}"/>
    <cellStyle name="Currency [0] 491" xfId="2900" hidden="1" xr:uid="{00000000-0005-0000-0000-0000F6C80000}"/>
    <cellStyle name="Currency [0] 491" xfId="32289" hidden="1" xr:uid="{00000000-0005-0000-0000-0000F7C80000}"/>
    <cellStyle name="Currency [0] 4910" xfId="10318" hidden="1" xr:uid="{00000000-0005-0000-0000-0000F8C80000}"/>
    <cellStyle name="Currency [0] 4910" xfId="39706" hidden="1" xr:uid="{00000000-0005-0000-0000-0000F9C80000}"/>
    <cellStyle name="Currency [0] 4911" xfId="10326" hidden="1" xr:uid="{00000000-0005-0000-0000-0000FAC80000}"/>
    <cellStyle name="Currency [0] 4911" xfId="39714" hidden="1" xr:uid="{00000000-0005-0000-0000-0000FBC80000}"/>
    <cellStyle name="Currency [0] 4912" xfId="10362" hidden="1" xr:uid="{00000000-0005-0000-0000-0000FCC80000}"/>
    <cellStyle name="Currency [0] 4912" xfId="39750" hidden="1" xr:uid="{00000000-0005-0000-0000-0000FDC80000}"/>
    <cellStyle name="Currency [0] 4913" xfId="10364" hidden="1" xr:uid="{00000000-0005-0000-0000-0000FEC80000}"/>
    <cellStyle name="Currency [0] 4913" xfId="39752" hidden="1" xr:uid="{00000000-0005-0000-0000-0000FFC80000}"/>
    <cellStyle name="Currency [0] 4914" xfId="10320" hidden="1" xr:uid="{00000000-0005-0000-0000-000000C90000}"/>
    <cellStyle name="Currency [0] 4914" xfId="39708" hidden="1" xr:uid="{00000000-0005-0000-0000-000001C90000}"/>
    <cellStyle name="Currency [0] 4915" xfId="10333" hidden="1" xr:uid="{00000000-0005-0000-0000-000002C90000}"/>
    <cellStyle name="Currency [0] 4915" xfId="39721" hidden="1" xr:uid="{00000000-0005-0000-0000-000003C90000}"/>
    <cellStyle name="Currency [0] 4916" xfId="10338" hidden="1" xr:uid="{00000000-0005-0000-0000-000004C90000}"/>
    <cellStyle name="Currency [0] 4916" xfId="39726" hidden="1" xr:uid="{00000000-0005-0000-0000-000005C90000}"/>
    <cellStyle name="Currency [0] 4917" xfId="10332" hidden="1" xr:uid="{00000000-0005-0000-0000-000006C90000}"/>
    <cellStyle name="Currency [0] 4917" xfId="39720" hidden="1" xr:uid="{00000000-0005-0000-0000-000007C90000}"/>
    <cellStyle name="Currency [0] 4918" xfId="10380" hidden="1" xr:uid="{00000000-0005-0000-0000-000008C90000}"/>
    <cellStyle name="Currency [0] 4918" xfId="39768" hidden="1" xr:uid="{00000000-0005-0000-0000-000009C90000}"/>
    <cellStyle name="Currency [0] 4919" xfId="10388" hidden="1" xr:uid="{00000000-0005-0000-0000-00000AC90000}"/>
    <cellStyle name="Currency [0] 4919" xfId="39776" hidden="1" xr:uid="{00000000-0005-0000-0000-00000BC90000}"/>
    <cellStyle name="Currency [0] 492" xfId="2903" hidden="1" xr:uid="{00000000-0005-0000-0000-00000CC90000}"/>
    <cellStyle name="Currency [0] 492" xfId="32292" hidden="1" xr:uid="{00000000-0005-0000-0000-00000DC90000}"/>
    <cellStyle name="Currency [0] 4920" xfId="10316" hidden="1" xr:uid="{00000000-0005-0000-0000-00000EC90000}"/>
    <cellStyle name="Currency [0] 4920" xfId="39704" hidden="1" xr:uid="{00000000-0005-0000-0000-00000FC90000}"/>
    <cellStyle name="Currency [0] 4921" xfId="10374" hidden="1" xr:uid="{00000000-0005-0000-0000-000010C90000}"/>
    <cellStyle name="Currency [0] 4921" xfId="39762" hidden="1" xr:uid="{00000000-0005-0000-0000-000011C90000}"/>
    <cellStyle name="Currency [0] 4922" xfId="10397" hidden="1" xr:uid="{00000000-0005-0000-0000-000012C90000}"/>
    <cellStyle name="Currency [0] 4922" xfId="39785" hidden="1" xr:uid="{00000000-0005-0000-0000-000013C90000}"/>
    <cellStyle name="Currency [0] 4923" xfId="10399" hidden="1" xr:uid="{00000000-0005-0000-0000-000014C90000}"/>
    <cellStyle name="Currency [0] 4923" xfId="39787" hidden="1" xr:uid="{00000000-0005-0000-0000-000015C90000}"/>
    <cellStyle name="Currency [0] 4924" xfId="10299" hidden="1" xr:uid="{00000000-0005-0000-0000-000016C90000}"/>
    <cellStyle name="Currency [0] 4924" xfId="39687" hidden="1" xr:uid="{00000000-0005-0000-0000-000017C90000}"/>
    <cellStyle name="Currency [0] 4925" xfId="10309" hidden="1" xr:uid="{00000000-0005-0000-0000-000018C90000}"/>
    <cellStyle name="Currency [0] 4925" xfId="39697" hidden="1" xr:uid="{00000000-0005-0000-0000-000019C90000}"/>
    <cellStyle name="Currency [0] 4926" xfId="10371" hidden="1" xr:uid="{00000000-0005-0000-0000-00001AC90000}"/>
    <cellStyle name="Currency [0] 4926" xfId="39759" hidden="1" xr:uid="{00000000-0005-0000-0000-00001BC90000}"/>
    <cellStyle name="Currency [0] 4927" xfId="10336" hidden="1" xr:uid="{00000000-0005-0000-0000-00001CC90000}"/>
    <cellStyle name="Currency [0] 4927" xfId="39724" hidden="1" xr:uid="{00000000-0005-0000-0000-00001DC90000}"/>
    <cellStyle name="Currency [0] 4928" xfId="10281" hidden="1" xr:uid="{00000000-0005-0000-0000-00001EC90000}"/>
    <cellStyle name="Currency [0] 4928" xfId="39669" hidden="1" xr:uid="{00000000-0005-0000-0000-00001FC90000}"/>
    <cellStyle name="Currency [0] 4929" xfId="10407" hidden="1" xr:uid="{00000000-0005-0000-0000-000020C90000}"/>
    <cellStyle name="Currency [0] 4929" xfId="39795" hidden="1" xr:uid="{00000000-0005-0000-0000-000021C90000}"/>
    <cellStyle name="Currency [0] 493" xfId="2889" hidden="1" xr:uid="{00000000-0005-0000-0000-000022C90000}"/>
    <cellStyle name="Currency [0] 493" xfId="32278" hidden="1" xr:uid="{00000000-0005-0000-0000-000023C90000}"/>
    <cellStyle name="Currency [0] 4930" xfId="10372" hidden="1" xr:uid="{00000000-0005-0000-0000-000024C90000}"/>
    <cellStyle name="Currency [0] 4930" xfId="39760" hidden="1" xr:uid="{00000000-0005-0000-0000-000025C90000}"/>
    <cellStyle name="Currency [0] 4931" xfId="10383" hidden="1" xr:uid="{00000000-0005-0000-0000-000026C90000}"/>
    <cellStyle name="Currency [0] 4931" xfId="39771" hidden="1" xr:uid="{00000000-0005-0000-0000-000027C90000}"/>
    <cellStyle name="Currency [0] 4932" xfId="10415" hidden="1" xr:uid="{00000000-0005-0000-0000-000028C90000}"/>
    <cellStyle name="Currency [0] 4932" xfId="39803" hidden="1" xr:uid="{00000000-0005-0000-0000-000029C90000}"/>
    <cellStyle name="Currency [0] 4933" xfId="10417" hidden="1" xr:uid="{00000000-0005-0000-0000-00002AC90000}"/>
    <cellStyle name="Currency [0] 4933" xfId="39805" hidden="1" xr:uid="{00000000-0005-0000-0000-00002BC90000}"/>
    <cellStyle name="Currency [0] 4934" xfId="10369" hidden="1" xr:uid="{00000000-0005-0000-0000-00002CC90000}"/>
    <cellStyle name="Currency [0] 4934" xfId="39757" hidden="1" xr:uid="{00000000-0005-0000-0000-00002DC90000}"/>
    <cellStyle name="Currency [0] 4935" xfId="10368" hidden="1" xr:uid="{00000000-0005-0000-0000-00002EC90000}"/>
    <cellStyle name="Currency [0] 4935" xfId="39756" hidden="1" xr:uid="{00000000-0005-0000-0000-00002FC90000}"/>
    <cellStyle name="Currency [0] 4936" xfId="10358" hidden="1" xr:uid="{00000000-0005-0000-0000-000030C90000}"/>
    <cellStyle name="Currency [0] 4936" xfId="39746" hidden="1" xr:uid="{00000000-0005-0000-0000-000031C90000}"/>
    <cellStyle name="Currency [0] 4937" xfId="10354" hidden="1" xr:uid="{00000000-0005-0000-0000-000032C90000}"/>
    <cellStyle name="Currency [0] 4937" xfId="39742" hidden="1" xr:uid="{00000000-0005-0000-0000-000033C90000}"/>
    <cellStyle name="Currency [0] 4938" xfId="10356" hidden="1" xr:uid="{00000000-0005-0000-0000-000034C90000}"/>
    <cellStyle name="Currency [0] 4938" xfId="39744" hidden="1" xr:uid="{00000000-0005-0000-0000-000035C90000}"/>
    <cellStyle name="Currency [0] 4939" xfId="10424" hidden="1" xr:uid="{00000000-0005-0000-0000-000036C90000}"/>
    <cellStyle name="Currency [0] 4939" xfId="39812" hidden="1" xr:uid="{00000000-0005-0000-0000-000037C90000}"/>
    <cellStyle name="Currency [0] 494" xfId="2899" hidden="1" xr:uid="{00000000-0005-0000-0000-000038C90000}"/>
    <cellStyle name="Currency [0] 494" xfId="32288" hidden="1" xr:uid="{00000000-0005-0000-0000-000039C90000}"/>
    <cellStyle name="Currency [0] 4940" xfId="10259" hidden="1" xr:uid="{00000000-0005-0000-0000-00003AC90000}"/>
    <cellStyle name="Currency [0] 4940" xfId="39647" hidden="1" xr:uid="{00000000-0005-0000-0000-00003BC90000}"/>
    <cellStyle name="Currency [0] 4941" xfId="10402" hidden="1" xr:uid="{00000000-0005-0000-0000-00003CC90000}"/>
    <cellStyle name="Currency [0] 4941" xfId="39790" hidden="1" xr:uid="{00000000-0005-0000-0000-00003DC90000}"/>
    <cellStyle name="Currency [0] 4942" xfId="10430" hidden="1" xr:uid="{00000000-0005-0000-0000-00003EC90000}"/>
    <cellStyle name="Currency [0] 4942" xfId="39818" hidden="1" xr:uid="{00000000-0005-0000-0000-00003FC90000}"/>
    <cellStyle name="Currency [0] 4943" xfId="10432" hidden="1" xr:uid="{00000000-0005-0000-0000-000040C90000}"/>
    <cellStyle name="Currency [0] 4943" xfId="39820" hidden="1" xr:uid="{00000000-0005-0000-0000-000041C90000}"/>
    <cellStyle name="Currency [0] 4944" xfId="10307" hidden="1" xr:uid="{00000000-0005-0000-0000-000042C90000}"/>
    <cellStyle name="Currency [0] 4944" xfId="39695" hidden="1" xr:uid="{00000000-0005-0000-0000-000043C90000}"/>
    <cellStyle name="Currency [0] 4945" xfId="10381" hidden="1" xr:uid="{00000000-0005-0000-0000-000044C90000}"/>
    <cellStyle name="Currency [0] 4945" xfId="39769" hidden="1" xr:uid="{00000000-0005-0000-0000-000045C90000}"/>
    <cellStyle name="Currency [0] 4946" xfId="10337" hidden="1" xr:uid="{00000000-0005-0000-0000-000046C90000}"/>
    <cellStyle name="Currency [0] 4946" xfId="39725" hidden="1" xr:uid="{00000000-0005-0000-0000-000047C90000}"/>
    <cellStyle name="Currency [0] 4947" xfId="10373" hidden="1" xr:uid="{00000000-0005-0000-0000-000048C90000}"/>
    <cellStyle name="Currency [0] 4947" xfId="39761" hidden="1" xr:uid="{00000000-0005-0000-0000-000049C90000}"/>
    <cellStyle name="Currency [0] 4948" xfId="10377" hidden="1" xr:uid="{00000000-0005-0000-0000-00004AC90000}"/>
    <cellStyle name="Currency [0] 4948" xfId="39765" hidden="1" xr:uid="{00000000-0005-0000-0000-00004BC90000}"/>
    <cellStyle name="Currency [0] 4949" xfId="10438" hidden="1" xr:uid="{00000000-0005-0000-0000-00004CC90000}"/>
    <cellStyle name="Currency [0] 4949" xfId="39826" hidden="1" xr:uid="{00000000-0005-0000-0000-00004DC90000}"/>
    <cellStyle name="Currency [0] 495" xfId="2910" hidden="1" xr:uid="{00000000-0005-0000-0000-00004EC90000}"/>
    <cellStyle name="Currency [0] 495" xfId="32299" hidden="1" xr:uid="{00000000-0005-0000-0000-00004FC90000}"/>
    <cellStyle name="Currency [0] 4950" xfId="10254" hidden="1" xr:uid="{00000000-0005-0000-0000-000050C90000}"/>
    <cellStyle name="Currency [0] 4950" xfId="39642" hidden="1" xr:uid="{00000000-0005-0000-0000-000051C90000}"/>
    <cellStyle name="Currency [0] 4951" xfId="10420" hidden="1" xr:uid="{00000000-0005-0000-0000-000052C90000}"/>
    <cellStyle name="Currency [0] 4951" xfId="39808" hidden="1" xr:uid="{00000000-0005-0000-0000-000053C90000}"/>
    <cellStyle name="Currency [0] 4952" xfId="10443" hidden="1" xr:uid="{00000000-0005-0000-0000-000054C90000}"/>
    <cellStyle name="Currency [0] 4952" xfId="39831" hidden="1" xr:uid="{00000000-0005-0000-0000-000055C90000}"/>
    <cellStyle name="Currency [0] 4953" xfId="10445" hidden="1" xr:uid="{00000000-0005-0000-0000-000056C90000}"/>
    <cellStyle name="Currency [0] 4953" xfId="39833" hidden="1" xr:uid="{00000000-0005-0000-0000-000057C90000}"/>
    <cellStyle name="Currency [0] 4954" xfId="10301" hidden="1" xr:uid="{00000000-0005-0000-0000-000058C90000}"/>
    <cellStyle name="Currency [0] 4954" xfId="39689" hidden="1" xr:uid="{00000000-0005-0000-0000-000059C90000}"/>
    <cellStyle name="Currency [0] 4955" xfId="10400" hidden="1" xr:uid="{00000000-0005-0000-0000-00005AC90000}"/>
    <cellStyle name="Currency [0] 4955" xfId="39788" hidden="1" xr:uid="{00000000-0005-0000-0000-00005BC90000}"/>
    <cellStyle name="Currency [0] 4956" xfId="10367" hidden="1" xr:uid="{00000000-0005-0000-0000-00005CC90000}"/>
    <cellStyle name="Currency [0] 4956" xfId="39755" hidden="1" xr:uid="{00000000-0005-0000-0000-00005DC90000}"/>
    <cellStyle name="Currency [0] 4957" xfId="10385" hidden="1" xr:uid="{00000000-0005-0000-0000-00005EC90000}"/>
    <cellStyle name="Currency [0] 4957" xfId="39773" hidden="1" xr:uid="{00000000-0005-0000-0000-00005FC90000}"/>
    <cellStyle name="Currency [0] 4958" xfId="10382" hidden="1" xr:uid="{00000000-0005-0000-0000-000060C90000}"/>
    <cellStyle name="Currency [0] 4958" xfId="39770" hidden="1" xr:uid="{00000000-0005-0000-0000-000061C90000}"/>
    <cellStyle name="Currency [0] 4959" xfId="10449" hidden="1" xr:uid="{00000000-0005-0000-0000-000062C90000}"/>
    <cellStyle name="Currency [0] 4959" xfId="39837" hidden="1" xr:uid="{00000000-0005-0000-0000-000063C90000}"/>
    <cellStyle name="Currency [0] 496" xfId="2911" hidden="1" xr:uid="{00000000-0005-0000-0000-000064C90000}"/>
    <cellStyle name="Currency [0] 496" xfId="32300" hidden="1" xr:uid="{00000000-0005-0000-0000-000065C90000}"/>
    <cellStyle name="Currency [0] 4960" xfId="10334" hidden="1" xr:uid="{00000000-0005-0000-0000-000066C90000}"/>
    <cellStyle name="Currency [0] 4960" xfId="39722" hidden="1" xr:uid="{00000000-0005-0000-0000-000067C90000}"/>
    <cellStyle name="Currency [0] 4961" xfId="10434" hidden="1" xr:uid="{00000000-0005-0000-0000-000068C90000}"/>
    <cellStyle name="Currency [0] 4961" xfId="39822" hidden="1" xr:uid="{00000000-0005-0000-0000-000069C90000}"/>
    <cellStyle name="Currency [0] 4962" xfId="10456" hidden="1" xr:uid="{00000000-0005-0000-0000-00006AC90000}"/>
    <cellStyle name="Currency [0] 4962" xfId="39844" hidden="1" xr:uid="{00000000-0005-0000-0000-00006BC90000}"/>
    <cellStyle name="Currency [0] 4963" xfId="10458" hidden="1" xr:uid="{00000000-0005-0000-0000-00006CC90000}"/>
    <cellStyle name="Currency [0] 4963" xfId="39846" hidden="1" xr:uid="{00000000-0005-0000-0000-00006DC90000}"/>
    <cellStyle name="Currency [0] 4964" xfId="10386" hidden="1" xr:uid="{00000000-0005-0000-0000-00006EC90000}"/>
    <cellStyle name="Currency [0] 4964" xfId="39774" hidden="1" xr:uid="{00000000-0005-0000-0000-00006FC90000}"/>
    <cellStyle name="Currency [0] 4965" xfId="10418" hidden="1" xr:uid="{00000000-0005-0000-0000-000070C90000}"/>
    <cellStyle name="Currency [0] 4965" xfId="39806" hidden="1" xr:uid="{00000000-0005-0000-0000-000071C90000}"/>
    <cellStyle name="Currency [0] 4966" xfId="10270" hidden="1" xr:uid="{00000000-0005-0000-0000-000072C90000}"/>
    <cellStyle name="Currency [0] 4966" xfId="39658" hidden="1" xr:uid="{00000000-0005-0000-0000-000073C90000}"/>
    <cellStyle name="Currency [0] 4967" xfId="10404" hidden="1" xr:uid="{00000000-0005-0000-0000-000074C90000}"/>
    <cellStyle name="Currency [0] 4967" xfId="39792" hidden="1" xr:uid="{00000000-0005-0000-0000-000075C90000}"/>
    <cellStyle name="Currency [0] 4968" xfId="10401" hidden="1" xr:uid="{00000000-0005-0000-0000-000076C90000}"/>
    <cellStyle name="Currency [0] 4968" xfId="39789" hidden="1" xr:uid="{00000000-0005-0000-0000-000077C90000}"/>
    <cellStyle name="Currency [0] 4969" xfId="10462" hidden="1" xr:uid="{00000000-0005-0000-0000-000078C90000}"/>
    <cellStyle name="Currency [0] 4969" xfId="39850" hidden="1" xr:uid="{00000000-0005-0000-0000-000079C90000}"/>
    <cellStyle name="Currency [0] 497" xfId="2876" hidden="1" xr:uid="{00000000-0005-0000-0000-00007AC90000}"/>
    <cellStyle name="Currency [0] 497" xfId="32265" hidden="1" xr:uid="{00000000-0005-0000-0000-00007BC90000}"/>
    <cellStyle name="Currency [0] 4970" xfId="10297" hidden="1" xr:uid="{00000000-0005-0000-0000-00007CC90000}"/>
    <cellStyle name="Currency [0] 4970" xfId="39685" hidden="1" xr:uid="{00000000-0005-0000-0000-00007DC90000}"/>
    <cellStyle name="Currency [0] 4971" xfId="10446" hidden="1" xr:uid="{00000000-0005-0000-0000-00007EC90000}"/>
    <cellStyle name="Currency [0] 4971" xfId="39834" hidden="1" xr:uid="{00000000-0005-0000-0000-00007FC90000}"/>
    <cellStyle name="Currency [0] 4972" xfId="10466" hidden="1" xr:uid="{00000000-0005-0000-0000-000080C90000}"/>
    <cellStyle name="Currency [0] 4972" xfId="39854" hidden="1" xr:uid="{00000000-0005-0000-0000-000081C90000}"/>
    <cellStyle name="Currency [0] 4973" xfId="10468" hidden="1" xr:uid="{00000000-0005-0000-0000-000082C90000}"/>
    <cellStyle name="Currency [0] 4973" xfId="39856" hidden="1" xr:uid="{00000000-0005-0000-0000-000083C90000}"/>
    <cellStyle name="Currency [0] 4974" xfId="10405" hidden="1" xr:uid="{00000000-0005-0000-0000-000084C90000}"/>
    <cellStyle name="Currency [0] 4974" xfId="39793" hidden="1" xr:uid="{00000000-0005-0000-0000-000085C90000}"/>
    <cellStyle name="Currency [0] 4975" xfId="10433" hidden="1" xr:uid="{00000000-0005-0000-0000-000086C90000}"/>
    <cellStyle name="Currency [0] 4975" xfId="39821" hidden="1" xr:uid="{00000000-0005-0000-0000-000087C90000}"/>
    <cellStyle name="Currency [0] 4976" xfId="10393" hidden="1" xr:uid="{00000000-0005-0000-0000-000088C90000}"/>
    <cellStyle name="Currency [0] 4976" xfId="39781" hidden="1" xr:uid="{00000000-0005-0000-0000-000089C90000}"/>
    <cellStyle name="Currency [0] 4977" xfId="10422" hidden="1" xr:uid="{00000000-0005-0000-0000-00008AC90000}"/>
    <cellStyle name="Currency [0] 4977" xfId="39810" hidden="1" xr:uid="{00000000-0005-0000-0000-00008BC90000}"/>
    <cellStyle name="Currency [0] 4978" xfId="10419" hidden="1" xr:uid="{00000000-0005-0000-0000-00008CC90000}"/>
    <cellStyle name="Currency [0] 4978" xfId="39807" hidden="1" xr:uid="{00000000-0005-0000-0000-00008DC90000}"/>
    <cellStyle name="Currency [0] 4979" xfId="10472" hidden="1" xr:uid="{00000000-0005-0000-0000-00008EC90000}"/>
    <cellStyle name="Currency [0] 4979" xfId="39860" hidden="1" xr:uid="{00000000-0005-0000-0000-00008FC90000}"/>
    <cellStyle name="Currency [0] 498" xfId="2522" hidden="1" xr:uid="{00000000-0005-0000-0000-000090C90000}"/>
    <cellStyle name="Currency [0] 498" xfId="31911" hidden="1" xr:uid="{00000000-0005-0000-0000-000091C90000}"/>
    <cellStyle name="Currency [0] 4980" xfId="10300" hidden="1" xr:uid="{00000000-0005-0000-0000-000092C90000}"/>
    <cellStyle name="Currency [0] 4980" xfId="39688" hidden="1" xr:uid="{00000000-0005-0000-0000-000093C90000}"/>
    <cellStyle name="Currency [0] 4981" xfId="10459" hidden="1" xr:uid="{00000000-0005-0000-0000-000094C90000}"/>
    <cellStyle name="Currency [0] 4981" xfId="39847" hidden="1" xr:uid="{00000000-0005-0000-0000-000095C90000}"/>
    <cellStyle name="Currency [0] 4982" xfId="10476" hidden="1" xr:uid="{00000000-0005-0000-0000-000096C90000}"/>
    <cellStyle name="Currency [0] 4982" xfId="39864" hidden="1" xr:uid="{00000000-0005-0000-0000-000097C90000}"/>
    <cellStyle name="Currency [0] 4983" xfId="10478" hidden="1" xr:uid="{00000000-0005-0000-0000-000098C90000}"/>
    <cellStyle name="Currency [0] 4983" xfId="39866" hidden="1" xr:uid="{00000000-0005-0000-0000-000099C90000}"/>
    <cellStyle name="Currency [0] 4984" xfId="10359" hidden="1" xr:uid="{00000000-0005-0000-0000-00009AC90000}"/>
    <cellStyle name="Currency [0] 4984" xfId="39747" hidden="1" xr:uid="{00000000-0005-0000-0000-00009BC90000}"/>
    <cellStyle name="Currency [0] 4985" xfId="10395" hidden="1" xr:uid="{00000000-0005-0000-0000-00009CC90000}"/>
    <cellStyle name="Currency [0] 4985" xfId="39783" hidden="1" xr:uid="{00000000-0005-0000-0000-00009DC90000}"/>
    <cellStyle name="Currency [0] 4986" xfId="10464" hidden="1" xr:uid="{00000000-0005-0000-0000-00009EC90000}"/>
    <cellStyle name="Currency [0] 4986" xfId="39852" hidden="1" xr:uid="{00000000-0005-0000-0000-00009FC90000}"/>
    <cellStyle name="Currency [0] 4987" xfId="10452" hidden="1" xr:uid="{00000000-0005-0000-0000-0000A0C90000}"/>
    <cellStyle name="Currency [0] 4987" xfId="39840" hidden="1" xr:uid="{00000000-0005-0000-0000-0000A1C90000}"/>
    <cellStyle name="Currency [0] 4988" xfId="10469" hidden="1" xr:uid="{00000000-0005-0000-0000-0000A2C90000}"/>
    <cellStyle name="Currency [0] 4988" xfId="39857" hidden="1" xr:uid="{00000000-0005-0000-0000-0000A3C90000}"/>
    <cellStyle name="Currency [0] 4989" xfId="10480" hidden="1" xr:uid="{00000000-0005-0000-0000-0000A4C90000}"/>
    <cellStyle name="Currency [0] 4989" xfId="39868" hidden="1" xr:uid="{00000000-0005-0000-0000-0000A5C90000}"/>
    <cellStyle name="Currency [0] 499" xfId="2896" hidden="1" xr:uid="{00000000-0005-0000-0000-0000A6C90000}"/>
    <cellStyle name="Currency [0] 499" xfId="32285" hidden="1" xr:uid="{00000000-0005-0000-0000-0000A7C90000}"/>
    <cellStyle name="Currency [0] 4990" xfId="10328" hidden="1" xr:uid="{00000000-0005-0000-0000-0000A8C90000}"/>
    <cellStyle name="Currency [0] 4990" xfId="39716" hidden="1" xr:uid="{00000000-0005-0000-0000-0000A9C90000}"/>
    <cellStyle name="Currency [0] 4991" xfId="10392" hidden="1" xr:uid="{00000000-0005-0000-0000-0000AAC90000}"/>
    <cellStyle name="Currency [0] 4991" xfId="39780" hidden="1" xr:uid="{00000000-0005-0000-0000-0000ABC90000}"/>
    <cellStyle name="Currency [0] 4992" xfId="10484" hidden="1" xr:uid="{00000000-0005-0000-0000-0000ACC90000}"/>
    <cellStyle name="Currency [0] 4992" xfId="39872" hidden="1" xr:uid="{00000000-0005-0000-0000-0000ADC90000}"/>
    <cellStyle name="Currency [0] 4993" xfId="10486" hidden="1" xr:uid="{00000000-0005-0000-0000-0000AEC90000}"/>
    <cellStyle name="Currency [0] 4993" xfId="39874" hidden="1" xr:uid="{00000000-0005-0000-0000-0000AFC90000}"/>
    <cellStyle name="Currency [0] 4994" xfId="10441" hidden="1" xr:uid="{00000000-0005-0000-0000-0000B0C90000}"/>
    <cellStyle name="Currency [0] 4994" xfId="39829" hidden="1" xr:uid="{00000000-0005-0000-0000-0000B1C90000}"/>
    <cellStyle name="Currency [0] 4995" xfId="10453" hidden="1" xr:uid="{00000000-0005-0000-0000-0000B2C90000}"/>
    <cellStyle name="Currency [0] 4995" xfId="39841" hidden="1" xr:uid="{00000000-0005-0000-0000-0000B3C90000}"/>
    <cellStyle name="Currency [0] 4996" xfId="10481" hidden="1" xr:uid="{00000000-0005-0000-0000-0000B4C90000}"/>
    <cellStyle name="Currency [0] 4996" xfId="39869" hidden="1" xr:uid="{00000000-0005-0000-0000-0000B5C90000}"/>
    <cellStyle name="Currency [0] 4997" xfId="10454" hidden="1" xr:uid="{00000000-0005-0000-0000-0000B6C90000}"/>
    <cellStyle name="Currency [0] 4997" xfId="39842" hidden="1" xr:uid="{00000000-0005-0000-0000-0000B7C90000}"/>
    <cellStyle name="Currency [0] 4998" xfId="10487" hidden="1" xr:uid="{00000000-0005-0000-0000-0000B8C90000}"/>
    <cellStyle name="Currency [0] 4998" xfId="39875" hidden="1" xr:uid="{00000000-0005-0000-0000-0000B9C90000}"/>
    <cellStyle name="Currency [0] 4999" xfId="10489" hidden="1" xr:uid="{00000000-0005-0000-0000-0000BAC90000}"/>
    <cellStyle name="Currency [0] 4999" xfId="39877" hidden="1" xr:uid="{00000000-0005-0000-0000-0000BBC90000}"/>
    <cellStyle name="Currency [0] 5" xfId="62334" hidden="1" xr:uid="{00000000-0005-0000-0000-0000E8C90000}"/>
    <cellStyle name="Currency [0] 5" xfId="281" hidden="1" xr:uid="{00000000-0005-0000-0000-0000BDC90000}"/>
    <cellStyle name="Currency [0] 5" xfId="263" hidden="1" xr:uid="{00000000-0005-0000-0000-0000BEC90000}"/>
    <cellStyle name="Currency [0] 5" xfId="62008" hidden="1" xr:uid="{00000000-0005-0000-0000-0000E4C90000}"/>
    <cellStyle name="Currency [0] 5" xfId="2405" hidden="1" xr:uid="{00000000-0005-0000-0000-0000D8C90000}"/>
    <cellStyle name="Currency [0] 5" xfId="31794" hidden="1" xr:uid="{00000000-0005-0000-0000-0000D9C90000}"/>
    <cellStyle name="Currency [0] 5" xfId="1127" hidden="1" xr:uid="{00000000-0005-0000-0000-0000CBC90000}"/>
    <cellStyle name="Currency [0] 5" xfId="1947" hidden="1" xr:uid="{00000000-0005-0000-0000-0000D2C90000}"/>
    <cellStyle name="Currency [0] 5" xfId="1309" hidden="1" xr:uid="{00000000-0005-0000-0000-0000C9C90000}"/>
    <cellStyle name="Currency [0] 5" xfId="63065" hidden="1" xr:uid="{00000000-0005-0000-0000-0000F1C90000}"/>
    <cellStyle name="Currency [0] 5" xfId="2295" hidden="1" xr:uid="{00000000-0005-0000-0000-0000D5C90000}"/>
    <cellStyle name="Currency [0] 5" xfId="1472" hidden="1" xr:uid="{00000000-0005-0000-0000-0000CCC90000}"/>
    <cellStyle name="Currency [0] 5" xfId="1637" hidden="1" xr:uid="{00000000-0005-0000-0000-0000CDC90000}"/>
    <cellStyle name="Currency [0] 5" xfId="62821" hidden="1" xr:uid="{00000000-0005-0000-0000-0000EEC90000}"/>
    <cellStyle name="Currency [0] 5" xfId="949" hidden="1" xr:uid="{00000000-0005-0000-0000-0000C6C90000}"/>
    <cellStyle name="Currency [0] 5" xfId="1800" hidden="1" xr:uid="{00000000-0005-0000-0000-0000D0C90000}"/>
    <cellStyle name="Currency [0] 5" xfId="1965" hidden="1" xr:uid="{00000000-0005-0000-0000-0000D1C90000}"/>
    <cellStyle name="Currency [0] 5" xfId="2278" hidden="1" xr:uid="{00000000-0005-0000-0000-0000D6C90000}"/>
    <cellStyle name="Currency [0] 5" xfId="1291" hidden="1" xr:uid="{00000000-0005-0000-0000-0000CAC90000}"/>
    <cellStyle name="Currency [0] 5" xfId="2131" hidden="1" xr:uid="{00000000-0005-0000-0000-0000D4C90000}"/>
    <cellStyle name="Currency [0] 5" xfId="611" hidden="1" xr:uid="{00000000-0005-0000-0000-0000C2C90000}"/>
    <cellStyle name="Currency [0] 5" xfId="785" hidden="1" xr:uid="{00000000-0005-0000-0000-0000C7C90000}"/>
    <cellStyle name="Currency [0] 5" xfId="1619" hidden="1" xr:uid="{00000000-0005-0000-0000-0000CEC90000}"/>
    <cellStyle name="Currency [0] 5" xfId="967" hidden="1" xr:uid="{00000000-0005-0000-0000-0000C5C90000}"/>
    <cellStyle name="Currency [0] 5" xfId="62657" hidden="1" xr:uid="{00000000-0005-0000-0000-0000ECC90000}"/>
    <cellStyle name="Currency [0] 5" xfId="62739" hidden="1" xr:uid="{00000000-0005-0000-0000-0000EDC90000}"/>
    <cellStyle name="Currency [0] 5" xfId="1144" hidden="1" xr:uid="{00000000-0005-0000-0000-0000C8C90000}"/>
    <cellStyle name="Currency [0] 5" xfId="61678" hidden="1" xr:uid="{00000000-0005-0000-0000-0000E0C90000}"/>
    <cellStyle name="Currency [0] 5" xfId="62254" hidden="1" xr:uid="{00000000-0005-0000-0000-0000E7C90000}"/>
    <cellStyle name="Currency [0] 5" xfId="61516" hidden="1" xr:uid="{00000000-0005-0000-0000-0000DEC90000}"/>
    <cellStyle name="Currency [0] 5" xfId="116" hidden="1" xr:uid="{00000000-0005-0000-0000-0000BCC90000}"/>
    <cellStyle name="Currency [0] 5" xfId="62491" hidden="1" xr:uid="{00000000-0005-0000-0000-0000EAC90000}"/>
    <cellStyle name="Currency [0] 5" xfId="61760" hidden="1" xr:uid="{00000000-0005-0000-0000-0000E1C90000}"/>
    <cellStyle name="Currency [0] 5" xfId="61842" hidden="1" xr:uid="{00000000-0005-0000-0000-0000E2C90000}"/>
    <cellStyle name="Currency [0] 5" xfId="629" hidden="1" xr:uid="{00000000-0005-0000-0000-0000C1C90000}"/>
    <cellStyle name="Currency [0] 5" xfId="61267" hidden="1" xr:uid="{00000000-0005-0000-0000-0000DBC90000}"/>
    <cellStyle name="Currency [0] 5" xfId="62090" hidden="1" xr:uid="{00000000-0005-0000-0000-0000E5C90000}"/>
    <cellStyle name="Currency [0] 5" xfId="62172" hidden="1" xr:uid="{00000000-0005-0000-0000-0000E6C90000}"/>
    <cellStyle name="Currency [0] 5" xfId="62573" hidden="1" xr:uid="{00000000-0005-0000-0000-0000EBC90000}"/>
    <cellStyle name="Currency [0] 5" xfId="61598" hidden="1" xr:uid="{00000000-0005-0000-0000-0000DFC90000}"/>
    <cellStyle name="Currency [0] 5" xfId="62416" hidden="1" xr:uid="{00000000-0005-0000-0000-0000E9C90000}"/>
    <cellStyle name="Currency [0] 5" xfId="2114" hidden="1" xr:uid="{00000000-0005-0000-0000-0000D7C90000}"/>
    <cellStyle name="Currency [0] 5" xfId="61351" hidden="1" xr:uid="{00000000-0005-0000-0000-0000DCC90000}"/>
    <cellStyle name="Currency [0] 5" xfId="61924" hidden="1" xr:uid="{00000000-0005-0000-0000-0000E3C90000}"/>
    <cellStyle name="Currency [0] 5" xfId="61185" hidden="1" xr:uid="{00000000-0005-0000-0000-0000DAC90000}"/>
    <cellStyle name="Currency [0] 5" xfId="99" hidden="1" xr:uid="{00000000-0005-0000-0000-0000BFC90000}"/>
    <cellStyle name="Currency [0] 5" xfId="464" hidden="1" xr:uid="{00000000-0005-0000-0000-0000C0C90000}"/>
    <cellStyle name="Currency [0] 5" xfId="61433" hidden="1" xr:uid="{00000000-0005-0000-0000-0000DDC90000}"/>
    <cellStyle name="Currency [0] 5" xfId="1455" hidden="1" xr:uid="{00000000-0005-0000-0000-0000CFC90000}"/>
    <cellStyle name="Currency [0] 5" xfId="447" hidden="1" xr:uid="{00000000-0005-0000-0000-0000C3C90000}"/>
    <cellStyle name="Currency [0] 5" xfId="802" hidden="1" xr:uid="{00000000-0005-0000-0000-0000C4C90000}"/>
    <cellStyle name="Currency [0] 5" xfId="62903" hidden="1" xr:uid="{00000000-0005-0000-0000-0000EFC90000}"/>
    <cellStyle name="Currency [0] 5" xfId="62983" hidden="1" xr:uid="{00000000-0005-0000-0000-0000F0C90000}"/>
    <cellStyle name="Currency [0] 5" xfId="1783" hidden="1" xr:uid="{00000000-0005-0000-0000-0000D3C90000}"/>
    <cellStyle name="Currency [0] 50" xfId="2470" hidden="1" xr:uid="{00000000-0005-0000-0000-0000F2C90000}"/>
    <cellStyle name="Currency [0] 50" xfId="31859" hidden="1" xr:uid="{00000000-0005-0000-0000-0000F3C90000}"/>
    <cellStyle name="Currency [0] 500" xfId="2512" hidden="1" xr:uid="{00000000-0005-0000-0000-0000F4C90000}"/>
    <cellStyle name="Currency [0] 500" xfId="31901" hidden="1" xr:uid="{00000000-0005-0000-0000-0000F5C90000}"/>
    <cellStyle name="Currency [0] 5000" xfId="10482" hidden="1" xr:uid="{00000000-0005-0000-0000-0000F6C90000}"/>
    <cellStyle name="Currency [0] 5000" xfId="39870" hidden="1" xr:uid="{00000000-0005-0000-0000-0000F7C90000}"/>
    <cellStyle name="Currency [0] 5001" xfId="10428" hidden="1" xr:uid="{00000000-0005-0000-0000-0000F8C90000}"/>
    <cellStyle name="Currency [0] 5001" xfId="39816" hidden="1" xr:uid="{00000000-0005-0000-0000-0000F9C90000}"/>
    <cellStyle name="Currency [0] 5002" xfId="10492" hidden="1" xr:uid="{00000000-0005-0000-0000-0000FAC90000}"/>
    <cellStyle name="Currency [0] 5002" xfId="39880" hidden="1" xr:uid="{00000000-0005-0000-0000-0000FBC90000}"/>
    <cellStyle name="Currency [0] 5003" xfId="10494" hidden="1" xr:uid="{00000000-0005-0000-0000-0000FCC90000}"/>
    <cellStyle name="Currency [0] 5003" xfId="39882" hidden="1" xr:uid="{00000000-0005-0000-0000-0000FDC90000}"/>
    <cellStyle name="Currency [0] 5004" xfId="10211" hidden="1" xr:uid="{00000000-0005-0000-0000-0000FEC90000}"/>
    <cellStyle name="Currency [0] 5004" xfId="39599" hidden="1" xr:uid="{00000000-0005-0000-0000-0000FFC90000}"/>
    <cellStyle name="Currency [0] 5005" xfId="10233" hidden="1" xr:uid="{00000000-0005-0000-0000-000000CA0000}"/>
    <cellStyle name="Currency [0] 5005" xfId="39621" hidden="1" xr:uid="{00000000-0005-0000-0000-000001CA0000}"/>
    <cellStyle name="Currency [0] 5006" xfId="10498" hidden="1" xr:uid="{00000000-0005-0000-0000-000002CA0000}"/>
    <cellStyle name="Currency [0] 5006" xfId="39886" hidden="1" xr:uid="{00000000-0005-0000-0000-000003CA0000}"/>
    <cellStyle name="Currency [0] 5007" xfId="10505" hidden="1" xr:uid="{00000000-0005-0000-0000-000004CA0000}"/>
    <cellStyle name="Currency [0] 5007" xfId="39893" hidden="1" xr:uid="{00000000-0005-0000-0000-000005CA0000}"/>
    <cellStyle name="Currency [0] 5008" xfId="10507" hidden="1" xr:uid="{00000000-0005-0000-0000-000006CA0000}"/>
    <cellStyle name="Currency [0] 5008" xfId="39895" hidden="1" xr:uid="{00000000-0005-0000-0000-000007CA0000}"/>
    <cellStyle name="Currency [0] 5009" xfId="10198" hidden="1" xr:uid="{00000000-0005-0000-0000-000008CA0000}"/>
    <cellStyle name="Currency [0] 5009" xfId="39586" hidden="1" xr:uid="{00000000-0005-0000-0000-000009CA0000}"/>
    <cellStyle name="Currency [0] 501" xfId="2891" hidden="1" xr:uid="{00000000-0005-0000-0000-00000ACA0000}"/>
    <cellStyle name="Currency [0] 501" xfId="32280" hidden="1" xr:uid="{00000000-0005-0000-0000-00000BCA0000}"/>
    <cellStyle name="Currency [0] 5010" xfId="10501" hidden="1" xr:uid="{00000000-0005-0000-0000-00000CCA0000}"/>
    <cellStyle name="Currency [0] 5010" xfId="39889" hidden="1" xr:uid="{00000000-0005-0000-0000-00000DCA0000}"/>
    <cellStyle name="Currency [0] 5011" xfId="10510" hidden="1" xr:uid="{00000000-0005-0000-0000-00000ECA0000}"/>
    <cellStyle name="Currency [0] 5011" xfId="39898" hidden="1" xr:uid="{00000000-0005-0000-0000-00000FCA0000}"/>
    <cellStyle name="Currency [0] 5012" xfId="10512" hidden="1" xr:uid="{00000000-0005-0000-0000-000010CA0000}"/>
    <cellStyle name="Currency [0] 5012" xfId="39900" hidden="1" xr:uid="{00000000-0005-0000-0000-000011CA0000}"/>
    <cellStyle name="Currency [0] 5013" xfId="10500" hidden="1" xr:uid="{00000000-0005-0000-0000-000012CA0000}"/>
    <cellStyle name="Currency [0] 5013" xfId="39888" hidden="1" xr:uid="{00000000-0005-0000-0000-000013CA0000}"/>
    <cellStyle name="Currency [0] 5014" xfId="10210" hidden="1" xr:uid="{00000000-0005-0000-0000-000014CA0000}"/>
    <cellStyle name="Currency [0] 5014" xfId="39598" hidden="1" xr:uid="{00000000-0005-0000-0000-000015CA0000}"/>
    <cellStyle name="Currency [0] 5015" xfId="10523" hidden="1" xr:uid="{00000000-0005-0000-0000-000016CA0000}"/>
    <cellStyle name="Currency [0] 5015" xfId="39911" hidden="1" xr:uid="{00000000-0005-0000-0000-000017CA0000}"/>
    <cellStyle name="Currency [0] 5016" xfId="10532" hidden="1" xr:uid="{00000000-0005-0000-0000-000018CA0000}"/>
    <cellStyle name="Currency [0] 5016" xfId="39920" hidden="1" xr:uid="{00000000-0005-0000-0000-000019CA0000}"/>
    <cellStyle name="Currency [0] 5017" xfId="10543" hidden="1" xr:uid="{00000000-0005-0000-0000-00001ACA0000}"/>
    <cellStyle name="Currency [0] 5017" xfId="39931" hidden="1" xr:uid="{00000000-0005-0000-0000-00001BCA0000}"/>
    <cellStyle name="Currency [0] 5018" xfId="10549" hidden="1" xr:uid="{00000000-0005-0000-0000-00001CCA0000}"/>
    <cellStyle name="Currency [0] 5018" xfId="39937" hidden="1" xr:uid="{00000000-0005-0000-0000-00001DCA0000}"/>
    <cellStyle name="Currency [0] 5019" xfId="10521" hidden="1" xr:uid="{00000000-0005-0000-0000-00001ECA0000}"/>
    <cellStyle name="Currency [0] 5019" xfId="39909" hidden="1" xr:uid="{00000000-0005-0000-0000-00001FCA0000}"/>
    <cellStyle name="Currency [0] 502" xfId="2912" hidden="1" xr:uid="{00000000-0005-0000-0000-000020CA0000}"/>
    <cellStyle name="Currency [0] 502" xfId="32301" hidden="1" xr:uid="{00000000-0005-0000-0000-000021CA0000}"/>
    <cellStyle name="Currency [0] 5020" xfId="10539" hidden="1" xr:uid="{00000000-0005-0000-0000-000022CA0000}"/>
    <cellStyle name="Currency [0] 5020" xfId="39927" hidden="1" xr:uid="{00000000-0005-0000-0000-000023CA0000}"/>
    <cellStyle name="Currency [0] 5021" xfId="10561" hidden="1" xr:uid="{00000000-0005-0000-0000-000024CA0000}"/>
    <cellStyle name="Currency [0] 5021" xfId="39949" hidden="1" xr:uid="{00000000-0005-0000-0000-000025CA0000}"/>
    <cellStyle name="Currency [0] 5022" xfId="10563" hidden="1" xr:uid="{00000000-0005-0000-0000-000026CA0000}"/>
    <cellStyle name="Currency [0] 5022" xfId="39951" hidden="1" xr:uid="{00000000-0005-0000-0000-000027CA0000}"/>
    <cellStyle name="Currency [0] 5023" xfId="10495" hidden="1" xr:uid="{00000000-0005-0000-0000-000028CA0000}"/>
    <cellStyle name="Currency [0] 5023" xfId="39883" hidden="1" xr:uid="{00000000-0005-0000-0000-000029CA0000}"/>
    <cellStyle name="Currency [0] 5024" xfId="10206" hidden="1" xr:uid="{00000000-0005-0000-0000-00002ACA0000}"/>
    <cellStyle name="Currency [0] 5024" xfId="39594" hidden="1" xr:uid="{00000000-0005-0000-0000-00002BCA0000}"/>
    <cellStyle name="Currency [0] 5025" xfId="10535" hidden="1" xr:uid="{00000000-0005-0000-0000-00002CCA0000}"/>
    <cellStyle name="Currency [0] 5025" xfId="39923" hidden="1" xr:uid="{00000000-0005-0000-0000-00002DCA0000}"/>
    <cellStyle name="Currency [0] 5026" xfId="10202" hidden="1" xr:uid="{00000000-0005-0000-0000-00002ECA0000}"/>
    <cellStyle name="Currency [0] 5026" xfId="39590" hidden="1" xr:uid="{00000000-0005-0000-0000-00002FCA0000}"/>
    <cellStyle name="Currency [0] 5027" xfId="10524" hidden="1" xr:uid="{00000000-0005-0000-0000-000030CA0000}"/>
    <cellStyle name="Currency [0] 5027" xfId="39912" hidden="1" xr:uid="{00000000-0005-0000-0000-000031CA0000}"/>
    <cellStyle name="Currency [0] 5028" xfId="10568" hidden="1" xr:uid="{00000000-0005-0000-0000-000032CA0000}"/>
    <cellStyle name="Currency [0] 5028" xfId="39956" hidden="1" xr:uid="{00000000-0005-0000-0000-000033CA0000}"/>
    <cellStyle name="Currency [0] 5029" xfId="10536" hidden="1" xr:uid="{00000000-0005-0000-0000-000034CA0000}"/>
    <cellStyle name="Currency [0] 5029" xfId="39924" hidden="1" xr:uid="{00000000-0005-0000-0000-000035CA0000}"/>
    <cellStyle name="Currency [0] 503" xfId="2897" hidden="1" xr:uid="{00000000-0005-0000-0000-000036CA0000}"/>
    <cellStyle name="Currency [0] 503" xfId="32286" hidden="1" xr:uid="{00000000-0005-0000-0000-000037CA0000}"/>
    <cellStyle name="Currency [0] 5030" xfId="10544" hidden="1" xr:uid="{00000000-0005-0000-0000-000038CA0000}"/>
    <cellStyle name="Currency [0] 5030" xfId="39932" hidden="1" xr:uid="{00000000-0005-0000-0000-000039CA0000}"/>
    <cellStyle name="Currency [0] 5031" xfId="10580" hidden="1" xr:uid="{00000000-0005-0000-0000-00003ACA0000}"/>
    <cellStyle name="Currency [0] 5031" xfId="39968" hidden="1" xr:uid="{00000000-0005-0000-0000-00003BCA0000}"/>
    <cellStyle name="Currency [0] 5032" xfId="10582" hidden="1" xr:uid="{00000000-0005-0000-0000-00003CCA0000}"/>
    <cellStyle name="Currency [0] 5032" xfId="39970" hidden="1" xr:uid="{00000000-0005-0000-0000-00003DCA0000}"/>
    <cellStyle name="Currency [0] 5033" xfId="10538" hidden="1" xr:uid="{00000000-0005-0000-0000-00003ECA0000}"/>
    <cellStyle name="Currency [0] 5033" xfId="39926" hidden="1" xr:uid="{00000000-0005-0000-0000-00003FCA0000}"/>
    <cellStyle name="Currency [0] 5034" xfId="10551" hidden="1" xr:uid="{00000000-0005-0000-0000-000040CA0000}"/>
    <cellStyle name="Currency [0] 5034" xfId="39939" hidden="1" xr:uid="{00000000-0005-0000-0000-000041CA0000}"/>
    <cellStyle name="Currency [0] 5035" xfId="10556" hidden="1" xr:uid="{00000000-0005-0000-0000-000042CA0000}"/>
    <cellStyle name="Currency [0] 5035" xfId="39944" hidden="1" xr:uid="{00000000-0005-0000-0000-000043CA0000}"/>
    <cellStyle name="Currency [0] 5036" xfId="10550" hidden="1" xr:uid="{00000000-0005-0000-0000-000044CA0000}"/>
    <cellStyle name="Currency [0] 5036" xfId="39938" hidden="1" xr:uid="{00000000-0005-0000-0000-000045CA0000}"/>
    <cellStyle name="Currency [0] 5037" xfId="10598" hidden="1" xr:uid="{00000000-0005-0000-0000-000046CA0000}"/>
    <cellStyle name="Currency [0] 5037" xfId="39986" hidden="1" xr:uid="{00000000-0005-0000-0000-000047CA0000}"/>
    <cellStyle name="Currency [0] 5038" xfId="10606" hidden="1" xr:uid="{00000000-0005-0000-0000-000048CA0000}"/>
    <cellStyle name="Currency [0] 5038" xfId="39994" hidden="1" xr:uid="{00000000-0005-0000-0000-000049CA0000}"/>
    <cellStyle name="Currency [0] 5039" xfId="10534" hidden="1" xr:uid="{00000000-0005-0000-0000-00004ACA0000}"/>
    <cellStyle name="Currency [0] 5039" xfId="39922" hidden="1" xr:uid="{00000000-0005-0000-0000-00004BCA0000}"/>
    <cellStyle name="Currency [0] 504" xfId="2901" hidden="1" xr:uid="{00000000-0005-0000-0000-00004CCA0000}"/>
    <cellStyle name="Currency [0] 504" xfId="32290" hidden="1" xr:uid="{00000000-0005-0000-0000-00004DCA0000}"/>
    <cellStyle name="Currency [0] 5040" xfId="10592" hidden="1" xr:uid="{00000000-0005-0000-0000-00004ECA0000}"/>
    <cellStyle name="Currency [0] 5040" xfId="39980" hidden="1" xr:uid="{00000000-0005-0000-0000-00004FCA0000}"/>
    <cellStyle name="Currency [0] 5041" xfId="10615" hidden="1" xr:uid="{00000000-0005-0000-0000-000050CA0000}"/>
    <cellStyle name="Currency [0] 5041" xfId="40003" hidden="1" xr:uid="{00000000-0005-0000-0000-000051CA0000}"/>
    <cellStyle name="Currency [0] 5042" xfId="10617" hidden="1" xr:uid="{00000000-0005-0000-0000-000052CA0000}"/>
    <cellStyle name="Currency [0] 5042" xfId="40005" hidden="1" xr:uid="{00000000-0005-0000-0000-000053CA0000}"/>
    <cellStyle name="Currency [0] 5043" xfId="10517" hidden="1" xr:uid="{00000000-0005-0000-0000-000054CA0000}"/>
    <cellStyle name="Currency [0] 5043" xfId="39905" hidden="1" xr:uid="{00000000-0005-0000-0000-000055CA0000}"/>
    <cellStyle name="Currency [0] 5044" xfId="10527" hidden="1" xr:uid="{00000000-0005-0000-0000-000056CA0000}"/>
    <cellStyle name="Currency [0] 5044" xfId="39915" hidden="1" xr:uid="{00000000-0005-0000-0000-000057CA0000}"/>
    <cellStyle name="Currency [0] 5045" xfId="10589" hidden="1" xr:uid="{00000000-0005-0000-0000-000058CA0000}"/>
    <cellStyle name="Currency [0] 5045" xfId="39977" hidden="1" xr:uid="{00000000-0005-0000-0000-000059CA0000}"/>
    <cellStyle name="Currency [0] 5046" xfId="10554" hidden="1" xr:uid="{00000000-0005-0000-0000-00005ACA0000}"/>
    <cellStyle name="Currency [0] 5046" xfId="39942" hidden="1" xr:uid="{00000000-0005-0000-0000-00005BCA0000}"/>
    <cellStyle name="Currency [0] 5047" xfId="10503" hidden="1" xr:uid="{00000000-0005-0000-0000-00005CCA0000}"/>
    <cellStyle name="Currency [0] 5047" xfId="39891" hidden="1" xr:uid="{00000000-0005-0000-0000-00005DCA0000}"/>
    <cellStyle name="Currency [0] 5048" xfId="10625" hidden="1" xr:uid="{00000000-0005-0000-0000-00005ECA0000}"/>
    <cellStyle name="Currency [0] 5048" xfId="40013" hidden="1" xr:uid="{00000000-0005-0000-0000-00005FCA0000}"/>
    <cellStyle name="Currency [0] 5049" xfId="10590" hidden="1" xr:uid="{00000000-0005-0000-0000-000060CA0000}"/>
    <cellStyle name="Currency [0] 5049" xfId="39978" hidden="1" xr:uid="{00000000-0005-0000-0000-000061CA0000}"/>
    <cellStyle name="Currency [0] 505" xfId="2917" hidden="1" xr:uid="{00000000-0005-0000-0000-000062CA0000}"/>
    <cellStyle name="Currency [0] 505" xfId="32306" hidden="1" xr:uid="{00000000-0005-0000-0000-000063CA0000}"/>
    <cellStyle name="Currency [0] 5050" xfId="10601" hidden="1" xr:uid="{00000000-0005-0000-0000-000064CA0000}"/>
    <cellStyle name="Currency [0] 5050" xfId="39989" hidden="1" xr:uid="{00000000-0005-0000-0000-000065CA0000}"/>
    <cellStyle name="Currency [0] 5051" xfId="10633" hidden="1" xr:uid="{00000000-0005-0000-0000-000066CA0000}"/>
    <cellStyle name="Currency [0] 5051" xfId="40021" hidden="1" xr:uid="{00000000-0005-0000-0000-000067CA0000}"/>
    <cellStyle name="Currency [0] 5052" xfId="10635" hidden="1" xr:uid="{00000000-0005-0000-0000-000068CA0000}"/>
    <cellStyle name="Currency [0] 5052" xfId="40023" hidden="1" xr:uid="{00000000-0005-0000-0000-000069CA0000}"/>
    <cellStyle name="Currency [0] 5053" xfId="10587" hidden="1" xr:uid="{00000000-0005-0000-0000-00006ACA0000}"/>
    <cellStyle name="Currency [0] 5053" xfId="39975" hidden="1" xr:uid="{00000000-0005-0000-0000-00006BCA0000}"/>
    <cellStyle name="Currency [0] 5054" xfId="10586" hidden="1" xr:uid="{00000000-0005-0000-0000-00006CCA0000}"/>
    <cellStyle name="Currency [0] 5054" xfId="39974" hidden="1" xr:uid="{00000000-0005-0000-0000-00006DCA0000}"/>
    <cellStyle name="Currency [0] 5055" xfId="10576" hidden="1" xr:uid="{00000000-0005-0000-0000-00006ECA0000}"/>
    <cellStyle name="Currency [0] 5055" xfId="39964" hidden="1" xr:uid="{00000000-0005-0000-0000-00006FCA0000}"/>
    <cellStyle name="Currency [0] 5056" xfId="10572" hidden="1" xr:uid="{00000000-0005-0000-0000-000070CA0000}"/>
    <cellStyle name="Currency [0] 5056" xfId="39960" hidden="1" xr:uid="{00000000-0005-0000-0000-000071CA0000}"/>
    <cellStyle name="Currency [0] 5057" xfId="10574" hidden="1" xr:uid="{00000000-0005-0000-0000-000072CA0000}"/>
    <cellStyle name="Currency [0] 5057" xfId="39962" hidden="1" xr:uid="{00000000-0005-0000-0000-000073CA0000}"/>
    <cellStyle name="Currency [0] 5058" xfId="10642" hidden="1" xr:uid="{00000000-0005-0000-0000-000074CA0000}"/>
    <cellStyle name="Currency [0] 5058" xfId="40030" hidden="1" xr:uid="{00000000-0005-0000-0000-000075CA0000}"/>
    <cellStyle name="Currency [0] 5059" xfId="10204" hidden="1" xr:uid="{00000000-0005-0000-0000-000076CA0000}"/>
    <cellStyle name="Currency [0] 5059" xfId="39592" hidden="1" xr:uid="{00000000-0005-0000-0000-000077CA0000}"/>
    <cellStyle name="Currency [0] 506" xfId="2918" hidden="1" xr:uid="{00000000-0005-0000-0000-000078CA0000}"/>
    <cellStyle name="Currency [0] 506" xfId="32307" hidden="1" xr:uid="{00000000-0005-0000-0000-000079CA0000}"/>
    <cellStyle name="Currency [0] 5060" xfId="10620" hidden="1" xr:uid="{00000000-0005-0000-0000-00007ACA0000}"/>
    <cellStyle name="Currency [0] 5060" xfId="40008" hidden="1" xr:uid="{00000000-0005-0000-0000-00007BCA0000}"/>
    <cellStyle name="Currency [0] 5061" xfId="10648" hidden="1" xr:uid="{00000000-0005-0000-0000-00007CCA0000}"/>
    <cellStyle name="Currency [0] 5061" xfId="40036" hidden="1" xr:uid="{00000000-0005-0000-0000-00007DCA0000}"/>
    <cellStyle name="Currency [0] 5062" xfId="10650" hidden="1" xr:uid="{00000000-0005-0000-0000-00007ECA0000}"/>
    <cellStyle name="Currency [0] 5062" xfId="40038" hidden="1" xr:uid="{00000000-0005-0000-0000-00007FCA0000}"/>
    <cellStyle name="Currency [0] 5063" xfId="10525" hidden="1" xr:uid="{00000000-0005-0000-0000-000080CA0000}"/>
    <cellStyle name="Currency [0] 5063" xfId="39913" hidden="1" xr:uid="{00000000-0005-0000-0000-000081CA0000}"/>
    <cellStyle name="Currency [0] 5064" xfId="10599" hidden="1" xr:uid="{00000000-0005-0000-0000-000082CA0000}"/>
    <cellStyle name="Currency [0] 5064" xfId="39987" hidden="1" xr:uid="{00000000-0005-0000-0000-000083CA0000}"/>
    <cellStyle name="Currency [0] 5065" xfId="10555" hidden="1" xr:uid="{00000000-0005-0000-0000-000084CA0000}"/>
    <cellStyle name="Currency [0] 5065" xfId="39943" hidden="1" xr:uid="{00000000-0005-0000-0000-000085CA0000}"/>
    <cellStyle name="Currency [0] 5066" xfId="10591" hidden="1" xr:uid="{00000000-0005-0000-0000-000086CA0000}"/>
    <cellStyle name="Currency [0] 5066" xfId="39979" hidden="1" xr:uid="{00000000-0005-0000-0000-000087CA0000}"/>
    <cellStyle name="Currency [0] 5067" xfId="10595" hidden="1" xr:uid="{00000000-0005-0000-0000-000088CA0000}"/>
    <cellStyle name="Currency [0] 5067" xfId="39983" hidden="1" xr:uid="{00000000-0005-0000-0000-000089CA0000}"/>
    <cellStyle name="Currency [0] 5068" xfId="10656" hidden="1" xr:uid="{00000000-0005-0000-0000-00008ACA0000}"/>
    <cellStyle name="Currency [0] 5068" xfId="40044" hidden="1" xr:uid="{00000000-0005-0000-0000-00008BCA0000}"/>
    <cellStyle name="Currency [0] 5069" xfId="10239" hidden="1" xr:uid="{00000000-0005-0000-0000-00008CCA0000}"/>
    <cellStyle name="Currency [0] 5069" xfId="39627" hidden="1" xr:uid="{00000000-0005-0000-0000-00008DCA0000}"/>
    <cellStyle name="Currency [0] 507" xfId="2898" hidden="1" xr:uid="{00000000-0005-0000-0000-00008ECA0000}"/>
    <cellStyle name="Currency [0] 507" xfId="32287" hidden="1" xr:uid="{00000000-0005-0000-0000-00008FCA0000}"/>
    <cellStyle name="Currency [0] 5070" xfId="10638" hidden="1" xr:uid="{00000000-0005-0000-0000-000090CA0000}"/>
    <cellStyle name="Currency [0] 5070" xfId="40026" hidden="1" xr:uid="{00000000-0005-0000-0000-000091CA0000}"/>
    <cellStyle name="Currency [0] 5071" xfId="10661" hidden="1" xr:uid="{00000000-0005-0000-0000-000092CA0000}"/>
    <cellStyle name="Currency [0] 5071" xfId="40049" hidden="1" xr:uid="{00000000-0005-0000-0000-000093CA0000}"/>
    <cellStyle name="Currency [0] 5072" xfId="10663" hidden="1" xr:uid="{00000000-0005-0000-0000-000094CA0000}"/>
    <cellStyle name="Currency [0] 5072" xfId="40051" hidden="1" xr:uid="{00000000-0005-0000-0000-000095CA0000}"/>
    <cellStyle name="Currency [0] 5073" xfId="10519" hidden="1" xr:uid="{00000000-0005-0000-0000-000096CA0000}"/>
    <cellStyle name="Currency [0] 5073" xfId="39907" hidden="1" xr:uid="{00000000-0005-0000-0000-000097CA0000}"/>
    <cellStyle name="Currency [0] 5074" xfId="10618" hidden="1" xr:uid="{00000000-0005-0000-0000-000098CA0000}"/>
    <cellStyle name="Currency [0] 5074" xfId="40006" hidden="1" xr:uid="{00000000-0005-0000-0000-000099CA0000}"/>
    <cellStyle name="Currency [0] 5075" xfId="10585" hidden="1" xr:uid="{00000000-0005-0000-0000-00009ACA0000}"/>
    <cellStyle name="Currency [0] 5075" xfId="39973" hidden="1" xr:uid="{00000000-0005-0000-0000-00009BCA0000}"/>
    <cellStyle name="Currency [0] 5076" xfId="10603" hidden="1" xr:uid="{00000000-0005-0000-0000-00009CCA0000}"/>
    <cellStyle name="Currency [0] 5076" xfId="39991" hidden="1" xr:uid="{00000000-0005-0000-0000-00009DCA0000}"/>
    <cellStyle name="Currency [0] 5077" xfId="10600" hidden="1" xr:uid="{00000000-0005-0000-0000-00009ECA0000}"/>
    <cellStyle name="Currency [0] 5077" xfId="39988" hidden="1" xr:uid="{00000000-0005-0000-0000-00009FCA0000}"/>
    <cellStyle name="Currency [0] 5078" xfId="10667" hidden="1" xr:uid="{00000000-0005-0000-0000-0000A0CA0000}"/>
    <cellStyle name="Currency [0] 5078" xfId="40055" hidden="1" xr:uid="{00000000-0005-0000-0000-0000A1CA0000}"/>
    <cellStyle name="Currency [0] 5079" xfId="10552" hidden="1" xr:uid="{00000000-0005-0000-0000-0000A2CA0000}"/>
    <cellStyle name="Currency [0] 5079" xfId="39940" hidden="1" xr:uid="{00000000-0005-0000-0000-0000A3CA0000}"/>
    <cellStyle name="Currency [0] 508" xfId="2905" hidden="1" xr:uid="{00000000-0005-0000-0000-0000A4CA0000}"/>
    <cellStyle name="Currency [0] 508" xfId="32294" hidden="1" xr:uid="{00000000-0005-0000-0000-0000A5CA0000}"/>
    <cellStyle name="Currency [0] 5080" xfId="10652" hidden="1" xr:uid="{00000000-0005-0000-0000-0000A6CA0000}"/>
    <cellStyle name="Currency [0] 5080" xfId="40040" hidden="1" xr:uid="{00000000-0005-0000-0000-0000A7CA0000}"/>
    <cellStyle name="Currency [0] 5081" xfId="10674" hidden="1" xr:uid="{00000000-0005-0000-0000-0000A8CA0000}"/>
    <cellStyle name="Currency [0] 5081" xfId="40062" hidden="1" xr:uid="{00000000-0005-0000-0000-0000A9CA0000}"/>
    <cellStyle name="Currency [0] 5082" xfId="10676" hidden="1" xr:uid="{00000000-0005-0000-0000-0000AACA0000}"/>
    <cellStyle name="Currency [0] 5082" xfId="40064" hidden="1" xr:uid="{00000000-0005-0000-0000-0000ABCA0000}"/>
    <cellStyle name="Currency [0] 5083" xfId="10604" hidden="1" xr:uid="{00000000-0005-0000-0000-0000ACCA0000}"/>
    <cellStyle name="Currency [0] 5083" xfId="39992" hidden="1" xr:uid="{00000000-0005-0000-0000-0000ADCA0000}"/>
    <cellStyle name="Currency [0] 5084" xfId="10636" hidden="1" xr:uid="{00000000-0005-0000-0000-0000AECA0000}"/>
    <cellStyle name="Currency [0] 5084" xfId="40024" hidden="1" xr:uid="{00000000-0005-0000-0000-0000AFCA0000}"/>
    <cellStyle name="Currency [0] 5085" xfId="10284" hidden="1" xr:uid="{00000000-0005-0000-0000-0000B0CA0000}"/>
    <cellStyle name="Currency [0] 5085" xfId="39672" hidden="1" xr:uid="{00000000-0005-0000-0000-0000B1CA0000}"/>
    <cellStyle name="Currency [0] 5086" xfId="10622" hidden="1" xr:uid="{00000000-0005-0000-0000-0000B2CA0000}"/>
    <cellStyle name="Currency [0] 5086" xfId="40010" hidden="1" xr:uid="{00000000-0005-0000-0000-0000B3CA0000}"/>
    <cellStyle name="Currency [0] 5087" xfId="10619" hidden="1" xr:uid="{00000000-0005-0000-0000-0000B4CA0000}"/>
    <cellStyle name="Currency [0] 5087" xfId="40007" hidden="1" xr:uid="{00000000-0005-0000-0000-0000B5CA0000}"/>
    <cellStyle name="Currency [0] 5088" xfId="10680" hidden="1" xr:uid="{00000000-0005-0000-0000-0000B6CA0000}"/>
    <cellStyle name="Currency [0] 5088" xfId="40068" hidden="1" xr:uid="{00000000-0005-0000-0000-0000B7CA0000}"/>
    <cellStyle name="Currency [0] 5089" xfId="10515" hidden="1" xr:uid="{00000000-0005-0000-0000-0000B8CA0000}"/>
    <cellStyle name="Currency [0] 5089" xfId="39903" hidden="1" xr:uid="{00000000-0005-0000-0000-0000B9CA0000}"/>
    <cellStyle name="Currency [0] 509" xfId="2909" hidden="1" xr:uid="{00000000-0005-0000-0000-0000BACA0000}"/>
    <cellStyle name="Currency [0] 509" xfId="32298" hidden="1" xr:uid="{00000000-0005-0000-0000-0000BBCA0000}"/>
    <cellStyle name="Currency [0] 5090" xfId="10664" hidden="1" xr:uid="{00000000-0005-0000-0000-0000BCCA0000}"/>
    <cellStyle name="Currency [0] 5090" xfId="40052" hidden="1" xr:uid="{00000000-0005-0000-0000-0000BDCA0000}"/>
    <cellStyle name="Currency [0] 5091" xfId="10684" hidden="1" xr:uid="{00000000-0005-0000-0000-0000BECA0000}"/>
    <cellStyle name="Currency [0] 5091" xfId="40072" hidden="1" xr:uid="{00000000-0005-0000-0000-0000BFCA0000}"/>
    <cellStyle name="Currency [0] 5092" xfId="10686" hidden="1" xr:uid="{00000000-0005-0000-0000-0000C0CA0000}"/>
    <cellStyle name="Currency [0] 5092" xfId="40074" hidden="1" xr:uid="{00000000-0005-0000-0000-0000C1CA0000}"/>
    <cellStyle name="Currency [0] 5093" xfId="10623" hidden="1" xr:uid="{00000000-0005-0000-0000-0000C2CA0000}"/>
    <cellStyle name="Currency [0] 5093" xfId="40011" hidden="1" xr:uid="{00000000-0005-0000-0000-0000C3CA0000}"/>
    <cellStyle name="Currency [0] 5094" xfId="10651" hidden="1" xr:uid="{00000000-0005-0000-0000-0000C4CA0000}"/>
    <cellStyle name="Currency [0] 5094" xfId="40039" hidden="1" xr:uid="{00000000-0005-0000-0000-0000C5CA0000}"/>
    <cellStyle name="Currency [0] 5095" xfId="10611" hidden="1" xr:uid="{00000000-0005-0000-0000-0000C6CA0000}"/>
    <cellStyle name="Currency [0] 5095" xfId="39999" hidden="1" xr:uid="{00000000-0005-0000-0000-0000C7CA0000}"/>
    <cellStyle name="Currency [0] 5096" xfId="10640" hidden="1" xr:uid="{00000000-0005-0000-0000-0000C8CA0000}"/>
    <cellStyle name="Currency [0] 5096" xfId="40028" hidden="1" xr:uid="{00000000-0005-0000-0000-0000C9CA0000}"/>
    <cellStyle name="Currency [0] 5097" xfId="10637" hidden="1" xr:uid="{00000000-0005-0000-0000-0000CACA0000}"/>
    <cellStyle name="Currency [0] 5097" xfId="40025" hidden="1" xr:uid="{00000000-0005-0000-0000-0000CBCA0000}"/>
    <cellStyle name="Currency [0] 5098" xfId="10690" hidden="1" xr:uid="{00000000-0005-0000-0000-0000CCCA0000}"/>
    <cellStyle name="Currency [0] 5098" xfId="40078" hidden="1" xr:uid="{00000000-0005-0000-0000-0000CDCA0000}"/>
    <cellStyle name="Currency [0] 5099" xfId="10518" hidden="1" xr:uid="{00000000-0005-0000-0000-0000CECA0000}"/>
    <cellStyle name="Currency [0] 5099" xfId="39906" hidden="1" xr:uid="{00000000-0005-0000-0000-0000CFCA0000}"/>
    <cellStyle name="Currency [0] 51" xfId="2445" hidden="1" xr:uid="{00000000-0005-0000-0000-0000D0CA0000}"/>
    <cellStyle name="Currency [0] 51" xfId="31834" hidden="1" xr:uid="{00000000-0005-0000-0000-0000D1CA0000}"/>
    <cellStyle name="Currency [0] 510" xfId="2904" hidden="1" xr:uid="{00000000-0005-0000-0000-0000D2CA0000}"/>
    <cellStyle name="Currency [0] 510" xfId="32293" hidden="1" xr:uid="{00000000-0005-0000-0000-0000D3CA0000}"/>
    <cellStyle name="Currency [0] 5100" xfId="10677" hidden="1" xr:uid="{00000000-0005-0000-0000-0000D4CA0000}"/>
    <cellStyle name="Currency [0] 5100" xfId="40065" hidden="1" xr:uid="{00000000-0005-0000-0000-0000D5CA0000}"/>
    <cellStyle name="Currency [0] 5101" xfId="10694" hidden="1" xr:uid="{00000000-0005-0000-0000-0000D6CA0000}"/>
    <cellStyle name="Currency [0] 5101" xfId="40082" hidden="1" xr:uid="{00000000-0005-0000-0000-0000D7CA0000}"/>
    <cellStyle name="Currency [0] 5102" xfId="10696" hidden="1" xr:uid="{00000000-0005-0000-0000-0000D8CA0000}"/>
    <cellStyle name="Currency [0] 5102" xfId="40084" hidden="1" xr:uid="{00000000-0005-0000-0000-0000D9CA0000}"/>
    <cellStyle name="Currency [0] 5103" xfId="10577" hidden="1" xr:uid="{00000000-0005-0000-0000-0000DACA0000}"/>
    <cellStyle name="Currency [0] 5103" xfId="39965" hidden="1" xr:uid="{00000000-0005-0000-0000-0000DBCA0000}"/>
    <cellStyle name="Currency [0] 5104" xfId="10613" hidden="1" xr:uid="{00000000-0005-0000-0000-0000DCCA0000}"/>
    <cellStyle name="Currency [0] 5104" xfId="40001" hidden="1" xr:uid="{00000000-0005-0000-0000-0000DDCA0000}"/>
    <cellStyle name="Currency [0] 5105" xfId="10682" hidden="1" xr:uid="{00000000-0005-0000-0000-0000DECA0000}"/>
    <cellStyle name="Currency [0] 5105" xfId="40070" hidden="1" xr:uid="{00000000-0005-0000-0000-0000DFCA0000}"/>
    <cellStyle name="Currency [0] 5106" xfId="10670" hidden="1" xr:uid="{00000000-0005-0000-0000-0000E0CA0000}"/>
    <cellStyle name="Currency [0] 5106" xfId="40058" hidden="1" xr:uid="{00000000-0005-0000-0000-0000E1CA0000}"/>
    <cellStyle name="Currency [0] 5107" xfId="10687" hidden="1" xr:uid="{00000000-0005-0000-0000-0000E2CA0000}"/>
    <cellStyle name="Currency [0] 5107" xfId="40075" hidden="1" xr:uid="{00000000-0005-0000-0000-0000E3CA0000}"/>
    <cellStyle name="Currency [0] 5108" xfId="10698" hidden="1" xr:uid="{00000000-0005-0000-0000-0000E4CA0000}"/>
    <cellStyle name="Currency [0] 5108" xfId="40086" hidden="1" xr:uid="{00000000-0005-0000-0000-0000E5CA0000}"/>
    <cellStyle name="Currency [0] 5109" xfId="10546" hidden="1" xr:uid="{00000000-0005-0000-0000-0000E6CA0000}"/>
    <cellStyle name="Currency [0] 5109" xfId="39934" hidden="1" xr:uid="{00000000-0005-0000-0000-0000E7CA0000}"/>
    <cellStyle name="Currency [0] 511" xfId="2927" hidden="1" xr:uid="{00000000-0005-0000-0000-0000E8CA0000}"/>
    <cellStyle name="Currency [0] 511" xfId="32316" hidden="1" xr:uid="{00000000-0005-0000-0000-0000E9CA0000}"/>
    <cellStyle name="Currency [0] 5110" xfId="10610" hidden="1" xr:uid="{00000000-0005-0000-0000-0000EACA0000}"/>
    <cellStyle name="Currency [0] 5110" xfId="39998" hidden="1" xr:uid="{00000000-0005-0000-0000-0000EBCA0000}"/>
    <cellStyle name="Currency [0] 5111" xfId="10702" hidden="1" xr:uid="{00000000-0005-0000-0000-0000ECCA0000}"/>
    <cellStyle name="Currency [0] 5111" xfId="40090" hidden="1" xr:uid="{00000000-0005-0000-0000-0000EDCA0000}"/>
    <cellStyle name="Currency [0] 5112" xfId="10704" hidden="1" xr:uid="{00000000-0005-0000-0000-0000EECA0000}"/>
    <cellStyle name="Currency [0] 5112" xfId="40092" hidden="1" xr:uid="{00000000-0005-0000-0000-0000EFCA0000}"/>
    <cellStyle name="Currency [0] 5113" xfId="10659" hidden="1" xr:uid="{00000000-0005-0000-0000-0000F0CA0000}"/>
    <cellStyle name="Currency [0] 5113" xfId="40047" hidden="1" xr:uid="{00000000-0005-0000-0000-0000F1CA0000}"/>
    <cellStyle name="Currency [0] 5114" xfId="10671" hidden="1" xr:uid="{00000000-0005-0000-0000-0000F2CA0000}"/>
    <cellStyle name="Currency [0] 5114" xfId="40059" hidden="1" xr:uid="{00000000-0005-0000-0000-0000F3CA0000}"/>
    <cellStyle name="Currency [0] 5115" xfId="10699" hidden="1" xr:uid="{00000000-0005-0000-0000-0000F4CA0000}"/>
    <cellStyle name="Currency [0] 5115" xfId="40087" hidden="1" xr:uid="{00000000-0005-0000-0000-0000F5CA0000}"/>
    <cellStyle name="Currency [0] 5116" xfId="10672" hidden="1" xr:uid="{00000000-0005-0000-0000-0000F6CA0000}"/>
    <cellStyle name="Currency [0] 5116" xfId="40060" hidden="1" xr:uid="{00000000-0005-0000-0000-0000F7CA0000}"/>
    <cellStyle name="Currency [0] 5117" xfId="10705" hidden="1" xr:uid="{00000000-0005-0000-0000-0000F8CA0000}"/>
    <cellStyle name="Currency [0] 5117" xfId="40093" hidden="1" xr:uid="{00000000-0005-0000-0000-0000F9CA0000}"/>
    <cellStyle name="Currency [0] 5118" xfId="10707" hidden="1" xr:uid="{00000000-0005-0000-0000-0000FACA0000}"/>
    <cellStyle name="Currency [0] 5118" xfId="40095" hidden="1" xr:uid="{00000000-0005-0000-0000-0000FBCA0000}"/>
    <cellStyle name="Currency [0] 5119" xfId="10700" hidden="1" xr:uid="{00000000-0005-0000-0000-0000FCCA0000}"/>
    <cellStyle name="Currency [0] 5119" xfId="40088" hidden="1" xr:uid="{00000000-0005-0000-0000-0000FDCA0000}"/>
    <cellStyle name="Currency [0] 512" xfId="2933" hidden="1" xr:uid="{00000000-0005-0000-0000-0000FECA0000}"/>
    <cellStyle name="Currency [0] 512" xfId="32322" hidden="1" xr:uid="{00000000-0005-0000-0000-0000FFCA0000}"/>
    <cellStyle name="Currency [0] 5120" xfId="10646" hidden="1" xr:uid="{00000000-0005-0000-0000-000000CB0000}"/>
    <cellStyle name="Currency [0] 5120" xfId="40034" hidden="1" xr:uid="{00000000-0005-0000-0000-000001CB0000}"/>
    <cellStyle name="Currency [0] 5121" xfId="10709" hidden="1" xr:uid="{00000000-0005-0000-0000-000002CB0000}"/>
    <cellStyle name="Currency [0] 5121" xfId="40097" hidden="1" xr:uid="{00000000-0005-0000-0000-000003CB0000}"/>
    <cellStyle name="Currency [0] 5122" xfId="10711" hidden="1" xr:uid="{00000000-0005-0000-0000-000004CB0000}"/>
    <cellStyle name="Currency [0] 5122" xfId="40099" hidden="1" xr:uid="{00000000-0005-0000-0000-000005CB0000}"/>
    <cellStyle name="Currency [0] 5123" xfId="10223" hidden="1" xr:uid="{00000000-0005-0000-0000-000006CB0000}"/>
    <cellStyle name="Currency [0] 5123" xfId="39611" hidden="1" xr:uid="{00000000-0005-0000-0000-000007CB0000}"/>
    <cellStyle name="Currency [0] 5124" xfId="10201" hidden="1" xr:uid="{00000000-0005-0000-0000-000008CB0000}"/>
    <cellStyle name="Currency [0] 5124" xfId="39589" hidden="1" xr:uid="{00000000-0005-0000-0000-000009CB0000}"/>
    <cellStyle name="Currency [0] 5125" xfId="10717" hidden="1" xr:uid="{00000000-0005-0000-0000-00000ACB0000}"/>
    <cellStyle name="Currency [0] 5125" xfId="40105" hidden="1" xr:uid="{00000000-0005-0000-0000-00000BCB0000}"/>
    <cellStyle name="Currency [0] 5126" xfId="10723" hidden="1" xr:uid="{00000000-0005-0000-0000-00000CCB0000}"/>
    <cellStyle name="Currency [0] 5126" xfId="40111" hidden="1" xr:uid="{00000000-0005-0000-0000-00000DCB0000}"/>
    <cellStyle name="Currency [0] 5127" xfId="10725" hidden="1" xr:uid="{00000000-0005-0000-0000-00000ECB0000}"/>
    <cellStyle name="Currency [0] 5127" xfId="40113" hidden="1" xr:uid="{00000000-0005-0000-0000-00000FCB0000}"/>
    <cellStyle name="Currency [0] 5128" xfId="10218" hidden="1" xr:uid="{00000000-0005-0000-0000-000010CB0000}"/>
    <cellStyle name="Currency [0] 5128" xfId="39606" hidden="1" xr:uid="{00000000-0005-0000-0000-000011CB0000}"/>
    <cellStyle name="Currency [0] 5129" xfId="10719" hidden="1" xr:uid="{00000000-0005-0000-0000-000012CB0000}"/>
    <cellStyle name="Currency [0] 5129" xfId="40107" hidden="1" xr:uid="{00000000-0005-0000-0000-000013CB0000}"/>
    <cellStyle name="Currency [0] 513" xfId="2895" hidden="1" xr:uid="{00000000-0005-0000-0000-000014CB0000}"/>
    <cellStyle name="Currency [0] 513" xfId="32284" hidden="1" xr:uid="{00000000-0005-0000-0000-000015CB0000}"/>
    <cellStyle name="Currency [0] 5130" xfId="10727" hidden="1" xr:uid="{00000000-0005-0000-0000-000016CB0000}"/>
    <cellStyle name="Currency [0] 5130" xfId="40115" hidden="1" xr:uid="{00000000-0005-0000-0000-000017CB0000}"/>
    <cellStyle name="Currency [0] 5131" xfId="10729" hidden="1" xr:uid="{00000000-0005-0000-0000-000018CB0000}"/>
    <cellStyle name="Currency [0] 5131" xfId="40117" hidden="1" xr:uid="{00000000-0005-0000-0000-000019CB0000}"/>
    <cellStyle name="Currency [0] 5132" xfId="10718" hidden="1" xr:uid="{00000000-0005-0000-0000-00001ACB0000}"/>
    <cellStyle name="Currency [0] 5132" xfId="40106" hidden="1" xr:uid="{00000000-0005-0000-0000-00001BCB0000}"/>
    <cellStyle name="Currency [0] 5133" xfId="10224" hidden="1" xr:uid="{00000000-0005-0000-0000-00001CCB0000}"/>
    <cellStyle name="Currency [0] 5133" xfId="39612" hidden="1" xr:uid="{00000000-0005-0000-0000-00001DCB0000}"/>
    <cellStyle name="Currency [0] 5134" xfId="10740" hidden="1" xr:uid="{00000000-0005-0000-0000-00001ECB0000}"/>
    <cellStyle name="Currency [0] 5134" xfId="40128" hidden="1" xr:uid="{00000000-0005-0000-0000-00001FCB0000}"/>
    <cellStyle name="Currency [0] 5135" xfId="10749" hidden="1" xr:uid="{00000000-0005-0000-0000-000020CB0000}"/>
    <cellStyle name="Currency [0] 5135" xfId="40137" hidden="1" xr:uid="{00000000-0005-0000-0000-000021CB0000}"/>
    <cellStyle name="Currency [0] 5136" xfId="10760" hidden="1" xr:uid="{00000000-0005-0000-0000-000022CB0000}"/>
    <cellStyle name="Currency [0] 5136" xfId="40148" hidden="1" xr:uid="{00000000-0005-0000-0000-000023CB0000}"/>
    <cellStyle name="Currency [0] 5137" xfId="10766" hidden="1" xr:uid="{00000000-0005-0000-0000-000024CB0000}"/>
    <cellStyle name="Currency [0] 5137" xfId="40154" hidden="1" xr:uid="{00000000-0005-0000-0000-000025CB0000}"/>
    <cellStyle name="Currency [0] 5138" xfId="10738" hidden="1" xr:uid="{00000000-0005-0000-0000-000026CB0000}"/>
    <cellStyle name="Currency [0] 5138" xfId="40126" hidden="1" xr:uid="{00000000-0005-0000-0000-000027CB0000}"/>
    <cellStyle name="Currency [0] 5139" xfId="10756" hidden="1" xr:uid="{00000000-0005-0000-0000-000028CB0000}"/>
    <cellStyle name="Currency [0] 5139" xfId="40144" hidden="1" xr:uid="{00000000-0005-0000-0000-000029CB0000}"/>
    <cellStyle name="Currency [0] 514" xfId="2925" hidden="1" xr:uid="{00000000-0005-0000-0000-00002ACB0000}"/>
    <cellStyle name="Currency [0] 514" xfId="32314" hidden="1" xr:uid="{00000000-0005-0000-0000-00002BCB0000}"/>
    <cellStyle name="Currency [0] 5140" xfId="10778" hidden="1" xr:uid="{00000000-0005-0000-0000-00002CCB0000}"/>
    <cellStyle name="Currency [0] 5140" xfId="40166" hidden="1" xr:uid="{00000000-0005-0000-0000-00002DCB0000}"/>
    <cellStyle name="Currency [0] 5141" xfId="10780" hidden="1" xr:uid="{00000000-0005-0000-0000-00002ECB0000}"/>
    <cellStyle name="Currency [0] 5141" xfId="40168" hidden="1" xr:uid="{00000000-0005-0000-0000-00002FCB0000}"/>
    <cellStyle name="Currency [0] 5142" xfId="10714" hidden="1" xr:uid="{00000000-0005-0000-0000-000030CB0000}"/>
    <cellStyle name="Currency [0] 5142" xfId="40102" hidden="1" xr:uid="{00000000-0005-0000-0000-000031CB0000}"/>
    <cellStyle name="Currency [0] 5143" xfId="10228" hidden="1" xr:uid="{00000000-0005-0000-0000-000032CB0000}"/>
    <cellStyle name="Currency [0] 5143" xfId="39616" hidden="1" xr:uid="{00000000-0005-0000-0000-000033CB0000}"/>
    <cellStyle name="Currency [0] 5144" xfId="10752" hidden="1" xr:uid="{00000000-0005-0000-0000-000034CB0000}"/>
    <cellStyle name="Currency [0] 5144" xfId="40140" hidden="1" xr:uid="{00000000-0005-0000-0000-000035CB0000}"/>
    <cellStyle name="Currency [0] 5145" xfId="10244" hidden="1" xr:uid="{00000000-0005-0000-0000-000036CB0000}"/>
    <cellStyle name="Currency [0] 5145" xfId="39632" hidden="1" xr:uid="{00000000-0005-0000-0000-000037CB0000}"/>
    <cellStyle name="Currency [0] 5146" xfId="10741" hidden="1" xr:uid="{00000000-0005-0000-0000-000038CB0000}"/>
    <cellStyle name="Currency [0] 5146" xfId="40129" hidden="1" xr:uid="{00000000-0005-0000-0000-000039CB0000}"/>
    <cellStyle name="Currency [0] 5147" xfId="10785" hidden="1" xr:uid="{00000000-0005-0000-0000-00003ACB0000}"/>
    <cellStyle name="Currency [0] 5147" xfId="40173" hidden="1" xr:uid="{00000000-0005-0000-0000-00003BCB0000}"/>
    <cellStyle name="Currency [0] 5148" xfId="10753" hidden="1" xr:uid="{00000000-0005-0000-0000-00003CCB0000}"/>
    <cellStyle name="Currency [0] 5148" xfId="40141" hidden="1" xr:uid="{00000000-0005-0000-0000-00003DCB0000}"/>
    <cellStyle name="Currency [0] 5149" xfId="10761" hidden="1" xr:uid="{00000000-0005-0000-0000-00003ECB0000}"/>
    <cellStyle name="Currency [0] 5149" xfId="40149" hidden="1" xr:uid="{00000000-0005-0000-0000-00003FCB0000}"/>
    <cellStyle name="Currency [0] 515" xfId="2937" hidden="1" xr:uid="{00000000-0005-0000-0000-000040CB0000}"/>
    <cellStyle name="Currency [0] 515" xfId="32326" hidden="1" xr:uid="{00000000-0005-0000-0000-000041CB0000}"/>
    <cellStyle name="Currency [0] 5150" xfId="10797" hidden="1" xr:uid="{00000000-0005-0000-0000-000042CB0000}"/>
    <cellStyle name="Currency [0] 5150" xfId="40185" hidden="1" xr:uid="{00000000-0005-0000-0000-000043CB0000}"/>
    <cellStyle name="Currency [0] 5151" xfId="10799" hidden="1" xr:uid="{00000000-0005-0000-0000-000044CB0000}"/>
    <cellStyle name="Currency [0] 5151" xfId="40187" hidden="1" xr:uid="{00000000-0005-0000-0000-000045CB0000}"/>
    <cellStyle name="Currency [0] 5152" xfId="10755" hidden="1" xr:uid="{00000000-0005-0000-0000-000046CB0000}"/>
    <cellStyle name="Currency [0] 5152" xfId="40143" hidden="1" xr:uid="{00000000-0005-0000-0000-000047CB0000}"/>
    <cellStyle name="Currency [0] 5153" xfId="10768" hidden="1" xr:uid="{00000000-0005-0000-0000-000048CB0000}"/>
    <cellStyle name="Currency [0] 5153" xfId="40156" hidden="1" xr:uid="{00000000-0005-0000-0000-000049CB0000}"/>
    <cellStyle name="Currency [0] 5154" xfId="10773" hidden="1" xr:uid="{00000000-0005-0000-0000-00004ACB0000}"/>
    <cellStyle name="Currency [0] 5154" xfId="40161" hidden="1" xr:uid="{00000000-0005-0000-0000-00004BCB0000}"/>
    <cellStyle name="Currency [0] 5155" xfId="10767" hidden="1" xr:uid="{00000000-0005-0000-0000-00004CCB0000}"/>
    <cellStyle name="Currency [0] 5155" xfId="40155" hidden="1" xr:uid="{00000000-0005-0000-0000-00004DCB0000}"/>
    <cellStyle name="Currency [0] 5156" xfId="10815" hidden="1" xr:uid="{00000000-0005-0000-0000-00004ECB0000}"/>
    <cellStyle name="Currency [0] 5156" xfId="40203" hidden="1" xr:uid="{00000000-0005-0000-0000-00004FCB0000}"/>
    <cellStyle name="Currency [0] 5157" xfId="10823" hidden="1" xr:uid="{00000000-0005-0000-0000-000050CB0000}"/>
    <cellStyle name="Currency [0] 5157" xfId="40211" hidden="1" xr:uid="{00000000-0005-0000-0000-000051CB0000}"/>
    <cellStyle name="Currency [0] 5158" xfId="10751" hidden="1" xr:uid="{00000000-0005-0000-0000-000052CB0000}"/>
    <cellStyle name="Currency [0] 5158" xfId="40139" hidden="1" xr:uid="{00000000-0005-0000-0000-000053CB0000}"/>
    <cellStyle name="Currency [0] 5159" xfId="10809" hidden="1" xr:uid="{00000000-0005-0000-0000-000054CB0000}"/>
    <cellStyle name="Currency [0] 5159" xfId="40197" hidden="1" xr:uid="{00000000-0005-0000-0000-000055CB0000}"/>
    <cellStyle name="Currency [0] 516" xfId="2938" hidden="1" xr:uid="{00000000-0005-0000-0000-000056CB0000}"/>
    <cellStyle name="Currency [0] 516" xfId="32327" hidden="1" xr:uid="{00000000-0005-0000-0000-000057CB0000}"/>
    <cellStyle name="Currency [0] 5160" xfId="10832" hidden="1" xr:uid="{00000000-0005-0000-0000-000058CB0000}"/>
    <cellStyle name="Currency [0] 5160" xfId="40220" hidden="1" xr:uid="{00000000-0005-0000-0000-000059CB0000}"/>
    <cellStyle name="Currency [0] 5161" xfId="10834" hidden="1" xr:uid="{00000000-0005-0000-0000-00005ACB0000}"/>
    <cellStyle name="Currency [0] 5161" xfId="40222" hidden="1" xr:uid="{00000000-0005-0000-0000-00005BCB0000}"/>
    <cellStyle name="Currency [0] 5162" xfId="10734" hidden="1" xr:uid="{00000000-0005-0000-0000-00005CCB0000}"/>
    <cellStyle name="Currency [0] 5162" xfId="40122" hidden="1" xr:uid="{00000000-0005-0000-0000-00005DCB0000}"/>
    <cellStyle name="Currency [0] 5163" xfId="10744" hidden="1" xr:uid="{00000000-0005-0000-0000-00005ECB0000}"/>
    <cellStyle name="Currency [0] 5163" xfId="40132" hidden="1" xr:uid="{00000000-0005-0000-0000-00005FCB0000}"/>
    <cellStyle name="Currency [0] 5164" xfId="10806" hidden="1" xr:uid="{00000000-0005-0000-0000-000060CB0000}"/>
    <cellStyle name="Currency [0] 5164" xfId="40194" hidden="1" xr:uid="{00000000-0005-0000-0000-000061CB0000}"/>
    <cellStyle name="Currency [0] 5165" xfId="10771" hidden="1" xr:uid="{00000000-0005-0000-0000-000062CB0000}"/>
    <cellStyle name="Currency [0] 5165" xfId="40159" hidden="1" xr:uid="{00000000-0005-0000-0000-000063CB0000}"/>
    <cellStyle name="Currency [0] 5166" xfId="10721" hidden="1" xr:uid="{00000000-0005-0000-0000-000064CB0000}"/>
    <cellStyle name="Currency [0] 5166" xfId="40109" hidden="1" xr:uid="{00000000-0005-0000-0000-000065CB0000}"/>
    <cellStyle name="Currency [0] 5167" xfId="10842" hidden="1" xr:uid="{00000000-0005-0000-0000-000066CB0000}"/>
    <cellStyle name="Currency [0] 5167" xfId="40230" hidden="1" xr:uid="{00000000-0005-0000-0000-000067CB0000}"/>
    <cellStyle name="Currency [0] 5168" xfId="10807" hidden="1" xr:uid="{00000000-0005-0000-0000-000068CB0000}"/>
    <cellStyle name="Currency [0] 5168" xfId="40195" hidden="1" xr:uid="{00000000-0005-0000-0000-000069CB0000}"/>
    <cellStyle name="Currency [0] 5169" xfId="10818" hidden="1" xr:uid="{00000000-0005-0000-0000-00006ACB0000}"/>
    <cellStyle name="Currency [0] 5169" xfId="40206" hidden="1" xr:uid="{00000000-0005-0000-0000-00006BCB0000}"/>
    <cellStyle name="Currency [0] 517" xfId="2886" hidden="1" xr:uid="{00000000-0005-0000-0000-00006CCB0000}"/>
    <cellStyle name="Currency [0] 517" xfId="32275" hidden="1" xr:uid="{00000000-0005-0000-0000-00006DCB0000}"/>
    <cellStyle name="Currency [0] 5170" xfId="10850" hidden="1" xr:uid="{00000000-0005-0000-0000-00006ECB0000}"/>
    <cellStyle name="Currency [0] 5170" xfId="40238" hidden="1" xr:uid="{00000000-0005-0000-0000-00006FCB0000}"/>
    <cellStyle name="Currency [0] 5171" xfId="10852" hidden="1" xr:uid="{00000000-0005-0000-0000-000070CB0000}"/>
    <cellStyle name="Currency [0] 5171" xfId="40240" hidden="1" xr:uid="{00000000-0005-0000-0000-000071CB0000}"/>
    <cellStyle name="Currency [0] 5172" xfId="10804" hidden="1" xr:uid="{00000000-0005-0000-0000-000072CB0000}"/>
    <cellStyle name="Currency [0] 5172" xfId="40192" hidden="1" xr:uid="{00000000-0005-0000-0000-000073CB0000}"/>
    <cellStyle name="Currency [0] 5173" xfId="10803" hidden="1" xr:uid="{00000000-0005-0000-0000-000074CB0000}"/>
    <cellStyle name="Currency [0] 5173" xfId="40191" hidden="1" xr:uid="{00000000-0005-0000-0000-000075CB0000}"/>
    <cellStyle name="Currency [0] 5174" xfId="10793" hidden="1" xr:uid="{00000000-0005-0000-0000-000076CB0000}"/>
    <cellStyle name="Currency [0] 5174" xfId="40181" hidden="1" xr:uid="{00000000-0005-0000-0000-000077CB0000}"/>
    <cellStyle name="Currency [0] 5175" xfId="10789" hidden="1" xr:uid="{00000000-0005-0000-0000-000078CB0000}"/>
    <cellStyle name="Currency [0] 5175" xfId="40177" hidden="1" xr:uid="{00000000-0005-0000-0000-000079CB0000}"/>
    <cellStyle name="Currency [0] 5176" xfId="10791" hidden="1" xr:uid="{00000000-0005-0000-0000-00007ACB0000}"/>
    <cellStyle name="Currency [0] 5176" xfId="40179" hidden="1" xr:uid="{00000000-0005-0000-0000-00007BCB0000}"/>
    <cellStyle name="Currency [0] 5177" xfId="10859" hidden="1" xr:uid="{00000000-0005-0000-0000-00007CCB0000}"/>
    <cellStyle name="Currency [0] 5177" xfId="40247" hidden="1" xr:uid="{00000000-0005-0000-0000-00007DCB0000}"/>
    <cellStyle name="Currency [0] 5178" xfId="10230" hidden="1" xr:uid="{00000000-0005-0000-0000-00007ECB0000}"/>
    <cellStyle name="Currency [0] 5178" xfId="39618" hidden="1" xr:uid="{00000000-0005-0000-0000-00007FCB0000}"/>
    <cellStyle name="Currency [0] 5179" xfId="10837" hidden="1" xr:uid="{00000000-0005-0000-0000-000080CB0000}"/>
    <cellStyle name="Currency [0] 5179" xfId="40225" hidden="1" xr:uid="{00000000-0005-0000-0000-000081CB0000}"/>
    <cellStyle name="Currency [0] 518" xfId="2893" hidden="1" xr:uid="{00000000-0005-0000-0000-000082CB0000}"/>
    <cellStyle name="Currency [0] 518" xfId="32282" hidden="1" xr:uid="{00000000-0005-0000-0000-000083CB0000}"/>
    <cellStyle name="Currency [0] 5180" xfId="10865" hidden="1" xr:uid="{00000000-0005-0000-0000-000084CB0000}"/>
    <cellStyle name="Currency [0] 5180" xfId="40253" hidden="1" xr:uid="{00000000-0005-0000-0000-000085CB0000}"/>
    <cellStyle name="Currency [0] 5181" xfId="10867" hidden="1" xr:uid="{00000000-0005-0000-0000-000086CB0000}"/>
    <cellStyle name="Currency [0] 5181" xfId="40255" hidden="1" xr:uid="{00000000-0005-0000-0000-000087CB0000}"/>
    <cellStyle name="Currency [0] 5182" xfId="10742" hidden="1" xr:uid="{00000000-0005-0000-0000-000088CB0000}"/>
    <cellStyle name="Currency [0] 5182" xfId="40130" hidden="1" xr:uid="{00000000-0005-0000-0000-000089CB0000}"/>
    <cellStyle name="Currency [0] 5183" xfId="10816" hidden="1" xr:uid="{00000000-0005-0000-0000-00008ACB0000}"/>
    <cellStyle name="Currency [0] 5183" xfId="40204" hidden="1" xr:uid="{00000000-0005-0000-0000-00008BCB0000}"/>
    <cellStyle name="Currency [0] 5184" xfId="10772" hidden="1" xr:uid="{00000000-0005-0000-0000-00008CCB0000}"/>
    <cellStyle name="Currency [0] 5184" xfId="40160" hidden="1" xr:uid="{00000000-0005-0000-0000-00008DCB0000}"/>
    <cellStyle name="Currency [0] 5185" xfId="10808" hidden="1" xr:uid="{00000000-0005-0000-0000-00008ECB0000}"/>
    <cellStyle name="Currency [0] 5185" xfId="40196" hidden="1" xr:uid="{00000000-0005-0000-0000-00008FCB0000}"/>
    <cellStyle name="Currency [0] 5186" xfId="10812" hidden="1" xr:uid="{00000000-0005-0000-0000-000090CB0000}"/>
    <cellStyle name="Currency [0] 5186" xfId="40200" hidden="1" xr:uid="{00000000-0005-0000-0000-000091CB0000}"/>
    <cellStyle name="Currency [0] 5187" xfId="10873" hidden="1" xr:uid="{00000000-0005-0000-0000-000092CB0000}"/>
    <cellStyle name="Currency [0] 5187" xfId="40261" hidden="1" xr:uid="{00000000-0005-0000-0000-000093CB0000}"/>
    <cellStyle name="Currency [0] 5188" xfId="10217" hidden="1" xr:uid="{00000000-0005-0000-0000-000094CB0000}"/>
    <cellStyle name="Currency [0] 5188" xfId="39605" hidden="1" xr:uid="{00000000-0005-0000-0000-000095CB0000}"/>
    <cellStyle name="Currency [0] 5189" xfId="10855" hidden="1" xr:uid="{00000000-0005-0000-0000-000096CB0000}"/>
    <cellStyle name="Currency [0] 5189" xfId="40243" hidden="1" xr:uid="{00000000-0005-0000-0000-000097CB0000}"/>
    <cellStyle name="Currency [0] 519" xfId="2922" hidden="1" xr:uid="{00000000-0005-0000-0000-000098CB0000}"/>
    <cellStyle name="Currency [0] 519" xfId="32311" hidden="1" xr:uid="{00000000-0005-0000-0000-000099CB0000}"/>
    <cellStyle name="Currency [0] 5190" xfId="10878" hidden="1" xr:uid="{00000000-0005-0000-0000-00009ACB0000}"/>
    <cellStyle name="Currency [0] 5190" xfId="40266" hidden="1" xr:uid="{00000000-0005-0000-0000-00009BCB0000}"/>
    <cellStyle name="Currency [0] 5191" xfId="10880" hidden="1" xr:uid="{00000000-0005-0000-0000-00009CCB0000}"/>
    <cellStyle name="Currency [0] 5191" xfId="40268" hidden="1" xr:uid="{00000000-0005-0000-0000-00009DCB0000}"/>
    <cellStyle name="Currency [0] 5192" xfId="10736" hidden="1" xr:uid="{00000000-0005-0000-0000-00009ECB0000}"/>
    <cellStyle name="Currency [0] 5192" xfId="40124" hidden="1" xr:uid="{00000000-0005-0000-0000-00009FCB0000}"/>
    <cellStyle name="Currency [0] 5193" xfId="10835" hidden="1" xr:uid="{00000000-0005-0000-0000-0000A0CB0000}"/>
    <cellStyle name="Currency [0] 5193" xfId="40223" hidden="1" xr:uid="{00000000-0005-0000-0000-0000A1CB0000}"/>
    <cellStyle name="Currency [0] 5194" xfId="10802" hidden="1" xr:uid="{00000000-0005-0000-0000-0000A2CB0000}"/>
    <cellStyle name="Currency [0] 5194" xfId="40190" hidden="1" xr:uid="{00000000-0005-0000-0000-0000A3CB0000}"/>
    <cellStyle name="Currency [0] 5195" xfId="10820" hidden="1" xr:uid="{00000000-0005-0000-0000-0000A4CB0000}"/>
    <cellStyle name="Currency [0] 5195" xfId="40208" hidden="1" xr:uid="{00000000-0005-0000-0000-0000A5CB0000}"/>
    <cellStyle name="Currency [0] 5196" xfId="10817" hidden="1" xr:uid="{00000000-0005-0000-0000-0000A6CB0000}"/>
    <cellStyle name="Currency [0] 5196" xfId="40205" hidden="1" xr:uid="{00000000-0005-0000-0000-0000A7CB0000}"/>
    <cellStyle name="Currency [0] 5197" xfId="10884" hidden="1" xr:uid="{00000000-0005-0000-0000-0000A8CB0000}"/>
    <cellStyle name="Currency [0] 5197" xfId="40272" hidden="1" xr:uid="{00000000-0005-0000-0000-0000A9CB0000}"/>
    <cellStyle name="Currency [0] 5198" xfId="10769" hidden="1" xr:uid="{00000000-0005-0000-0000-0000AACB0000}"/>
    <cellStyle name="Currency [0] 5198" xfId="40157" hidden="1" xr:uid="{00000000-0005-0000-0000-0000ABCB0000}"/>
    <cellStyle name="Currency [0] 5199" xfId="10869" hidden="1" xr:uid="{00000000-0005-0000-0000-0000ACCB0000}"/>
    <cellStyle name="Currency [0] 5199" xfId="40257" hidden="1" xr:uid="{00000000-0005-0000-0000-0000ADCB0000}"/>
    <cellStyle name="Currency [0] 52" xfId="2444" hidden="1" xr:uid="{00000000-0005-0000-0000-0000AECB0000}"/>
    <cellStyle name="Currency [0] 52" xfId="31833" hidden="1" xr:uid="{00000000-0005-0000-0000-0000AFCB0000}"/>
    <cellStyle name="Currency [0] 520" xfId="2907" hidden="1" xr:uid="{00000000-0005-0000-0000-0000B0CB0000}"/>
    <cellStyle name="Currency [0] 520" xfId="32296" hidden="1" xr:uid="{00000000-0005-0000-0000-0000B1CB0000}"/>
    <cellStyle name="Currency [0] 5200" xfId="10891" hidden="1" xr:uid="{00000000-0005-0000-0000-0000B2CB0000}"/>
    <cellStyle name="Currency [0] 5200" xfId="40279" hidden="1" xr:uid="{00000000-0005-0000-0000-0000B3CB0000}"/>
    <cellStyle name="Currency [0] 5201" xfId="10893" hidden="1" xr:uid="{00000000-0005-0000-0000-0000B4CB0000}"/>
    <cellStyle name="Currency [0] 5201" xfId="40281" hidden="1" xr:uid="{00000000-0005-0000-0000-0000B5CB0000}"/>
    <cellStyle name="Currency [0] 5202" xfId="10821" hidden="1" xr:uid="{00000000-0005-0000-0000-0000B6CB0000}"/>
    <cellStyle name="Currency [0] 5202" xfId="40209" hidden="1" xr:uid="{00000000-0005-0000-0000-0000B7CB0000}"/>
    <cellStyle name="Currency [0] 5203" xfId="10853" hidden="1" xr:uid="{00000000-0005-0000-0000-0000B8CB0000}"/>
    <cellStyle name="Currency [0] 5203" xfId="40241" hidden="1" xr:uid="{00000000-0005-0000-0000-0000B9CB0000}"/>
    <cellStyle name="Currency [0] 5204" xfId="10196" hidden="1" xr:uid="{00000000-0005-0000-0000-0000BACB0000}"/>
    <cellStyle name="Currency [0] 5204" xfId="39584" hidden="1" xr:uid="{00000000-0005-0000-0000-0000BBCB0000}"/>
    <cellStyle name="Currency [0] 5205" xfId="10839" hidden="1" xr:uid="{00000000-0005-0000-0000-0000BCCB0000}"/>
    <cellStyle name="Currency [0] 5205" xfId="40227" hidden="1" xr:uid="{00000000-0005-0000-0000-0000BDCB0000}"/>
    <cellStyle name="Currency [0] 5206" xfId="10836" hidden="1" xr:uid="{00000000-0005-0000-0000-0000BECB0000}"/>
    <cellStyle name="Currency [0] 5206" xfId="40224" hidden="1" xr:uid="{00000000-0005-0000-0000-0000BFCB0000}"/>
    <cellStyle name="Currency [0] 5207" xfId="10897" hidden="1" xr:uid="{00000000-0005-0000-0000-0000C0CB0000}"/>
    <cellStyle name="Currency [0] 5207" xfId="40285" hidden="1" xr:uid="{00000000-0005-0000-0000-0000C1CB0000}"/>
    <cellStyle name="Currency [0] 5208" xfId="10732" hidden="1" xr:uid="{00000000-0005-0000-0000-0000C2CB0000}"/>
    <cellStyle name="Currency [0] 5208" xfId="40120" hidden="1" xr:uid="{00000000-0005-0000-0000-0000C3CB0000}"/>
    <cellStyle name="Currency [0] 5209" xfId="10881" hidden="1" xr:uid="{00000000-0005-0000-0000-0000C4CB0000}"/>
    <cellStyle name="Currency [0] 5209" xfId="40269" hidden="1" xr:uid="{00000000-0005-0000-0000-0000C5CB0000}"/>
    <cellStyle name="Currency [0] 521" xfId="2880" hidden="1" xr:uid="{00000000-0005-0000-0000-0000C6CB0000}"/>
    <cellStyle name="Currency [0] 521" xfId="32269" hidden="1" xr:uid="{00000000-0005-0000-0000-0000C7CB0000}"/>
    <cellStyle name="Currency [0] 5210" xfId="10901" hidden="1" xr:uid="{00000000-0005-0000-0000-0000C8CB0000}"/>
    <cellStyle name="Currency [0] 5210" xfId="40289" hidden="1" xr:uid="{00000000-0005-0000-0000-0000C9CB0000}"/>
    <cellStyle name="Currency [0] 5211" xfId="10903" hidden="1" xr:uid="{00000000-0005-0000-0000-0000CACB0000}"/>
    <cellStyle name="Currency [0] 5211" xfId="40291" hidden="1" xr:uid="{00000000-0005-0000-0000-0000CBCB0000}"/>
    <cellStyle name="Currency [0] 5212" xfId="10840" hidden="1" xr:uid="{00000000-0005-0000-0000-0000CCCB0000}"/>
    <cellStyle name="Currency [0] 5212" xfId="40228" hidden="1" xr:uid="{00000000-0005-0000-0000-0000CDCB0000}"/>
    <cellStyle name="Currency [0] 5213" xfId="10868" hidden="1" xr:uid="{00000000-0005-0000-0000-0000CECB0000}"/>
    <cellStyle name="Currency [0] 5213" xfId="40256" hidden="1" xr:uid="{00000000-0005-0000-0000-0000CFCB0000}"/>
    <cellStyle name="Currency [0] 5214" xfId="10828" hidden="1" xr:uid="{00000000-0005-0000-0000-0000D0CB0000}"/>
    <cellStyle name="Currency [0] 5214" xfId="40216" hidden="1" xr:uid="{00000000-0005-0000-0000-0000D1CB0000}"/>
    <cellStyle name="Currency [0] 5215" xfId="10857" hidden="1" xr:uid="{00000000-0005-0000-0000-0000D2CB0000}"/>
    <cellStyle name="Currency [0] 5215" xfId="40245" hidden="1" xr:uid="{00000000-0005-0000-0000-0000D3CB0000}"/>
    <cellStyle name="Currency [0] 5216" xfId="10854" hidden="1" xr:uid="{00000000-0005-0000-0000-0000D4CB0000}"/>
    <cellStyle name="Currency [0] 5216" xfId="40242" hidden="1" xr:uid="{00000000-0005-0000-0000-0000D5CB0000}"/>
    <cellStyle name="Currency [0] 5217" xfId="10907" hidden="1" xr:uid="{00000000-0005-0000-0000-0000D6CB0000}"/>
    <cellStyle name="Currency [0] 5217" xfId="40295" hidden="1" xr:uid="{00000000-0005-0000-0000-0000D7CB0000}"/>
    <cellStyle name="Currency [0] 5218" xfId="10735" hidden="1" xr:uid="{00000000-0005-0000-0000-0000D8CB0000}"/>
    <cellStyle name="Currency [0] 5218" xfId="40123" hidden="1" xr:uid="{00000000-0005-0000-0000-0000D9CB0000}"/>
    <cellStyle name="Currency [0] 5219" xfId="10894" hidden="1" xr:uid="{00000000-0005-0000-0000-0000DACB0000}"/>
    <cellStyle name="Currency [0] 5219" xfId="40282" hidden="1" xr:uid="{00000000-0005-0000-0000-0000DBCB0000}"/>
    <cellStyle name="Currency [0] 522" xfId="2944" hidden="1" xr:uid="{00000000-0005-0000-0000-0000DCCB0000}"/>
    <cellStyle name="Currency [0] 522" xfId="32333" hidden="1" xr:uid="{00000000-0005-0000-0000-0000DDCB0000}"/>
    <cellStyle name="Currency [0] 5220" xfId="10911" hidden="1" xr:uid="{00000000-0005-0000-0000-0000DECB0000}"/>
    <cellStyle name="Currency [0] 5220" xfId="40299" hidden="1" xr:uid="{00000000-0005-0000-0000-0000DFCB0000}"/>
    <cellStyle name="Currency [0] 5221" xfId="10913" hidden="1" xr:uid="{00000000-0005-0000-0000-0000E0CB0000}"/>
    <cellStyle name="Currency [0] 5221" xfId="40301" hidden="1" xr:uid="{00000000-0005-0000-0000-0000E1CB0000}"/>
    <cellStyle name="Currency [0] 5222" xfId="10794" hidden="1" xr:uid="{00000000-0005-0000-0000-0000E2CB0000}"/>
    <cellStyle name="Currency [0] 5222" xfId="40182" hidden="1" xr:uid="{00000000-0005-0000-0000-0000E3CB0000}"/>
    <cellStyle name="Currency [0] 5223" xfId="10830" hidden="1" xr:uid="{00000000-0005-0000-0000-0000E4CB0000}"/>
    <cellStyle name="Currency [0] 5223" xfId="40218" hidden="1" xr:uid="{00000000-0005-0000-0000-0000E5CB0000}"/>
    <cellStyle name="Currency [0] 5224" xfId="10899" hidden="1" xr:uid="{00000000-0005-0000-0000-0000E6CB0000}"/>
    <cellStyle name="Currency [0] 5224" xfId="40287" hidden="1" xr:uid="{00000000-0005-0000-0000-0000E7CB0000}"/>
    <cellStyle name="Currency [0] 5225" xfId="10887" hidden="1" xr:uid="{00000000-0005-0000-0000-0000E8CB0000}"/>
    <cellStyle name="Currency [0] 5225" xfId="40275" hidden="1" xr:uid="{00000000-0005-0000-0000-0000E9CB0000}"/>
    <cellStyle name="Currency [0] 5226" xfId="10904" hidden="1" xr:uid="{00000000-0005-0000-0000-0000EACB0000}"/>
    <cellStyle name="Currency [0] 5226" xfId="40292" hidden="1" xr:uid="{00000000-0005-0000-0000-0000EBCB0000}"/>
    <cellStyle name="Currency [0] 5227" xfId="10915" hidden="1" xr:uid="{00000000-0005-0000-0000-0000ECCB0000}"/>
    <cellStyle name="Currency [0] 5227" xfId="40303" hidden="1" xr:uid="{00000000-0005-0000-0000-0000EDCB0000}"/>
    <cellStyle name="Currency [0] 5228" xfId="10763" hidden="1" xr:uid="{00000000-0005-0000-0000-0000EECB0000}"/>
    <cellStyle name="Currency [0] 5228" xfId="40151" hidden="1" xr:uid="{00000000-0005-0000-0000-0000EFCB0000}"/>
    <cellStyle name="Currency [0] 5229" xfId="10827" hidden="1" xr:uid="{00000000-0005-0000-0000-0000F0CB0000}"/>
    <cellStyle name="Currency [0] 5229" xfId="40215" hidden="1" xr:uid="{00000000-0005-0000-0000-0000F1CB0000}"/>
    <cellStyle name="Currency [0] 523" xfId="2923" hidden="1" xr:uid="{00000000-0005-0000-0000-0000F2CB0000}"/>
    <cellStyle name="Currency [0] 523" xfId="32312" hidden="1" xr:uid="{00000000-0005-0000-0000-0000F3CB0000}"/>
    <cellStyle name="Currency [0] 5230" xfId="10919" hidden="1" xr:uid="{00000000-0005-0000-0000-0000F4CB0000}"/>
    <cellStyle name="Currency [0] 5230" xfId="40307" hidden="1" xr:uid="{00000000-0005-0000-0000-0000F5CB0000}"/>
    <cellStyle name="Currency [0] 5231" xfId="10921" hidden="1" xr:uid="{00000000-0005-0000-0000-0000F6CB0000}"/>
    <cellStyle name="Currency [0] 5231" xfId="40309" hidden="1" xr:uid="{00000000-0005-0000-0000-0000F7CB0000}"/>
    <cellStyle name="Currency [0] 5232" xfId="10876" hidden="1" xr:uid="{00000000-0005-0000-0000-0000F8CB0000}"/>
    <cellStyle name="Currency [0] 5232" xfId="40264" hidden="1" xr:uid="{00000000-0005-0000-0000-0000F9CB0000}"/>
    <cellStyle name="Currency [0] 5233" xfId="10888" hidden="1" xr:uid="{00000000-0005-0000-0000-0000FACB0000}"/>
    <cellStyle name="Currency [0] 5233" xfId="40276" hidden="1" xr:uid="{00000000-0005-0000-0000-0000FBCB0000}"/>
    <cellStyle name="Currency [0] 5234" xfId="10916" hidden="1" xr:uid="{00000000-0005-0000-0000-0000FCCB0000}"/>
    <cellStyle name="Currency [0] 5234" xfId="40304" hidden="1" xr:uid="{00000000-0005-0000-0000-0000FDCB0000}"/>
    <cellStyle name="Currency [0] 5235" xfId="10889" hidden="1" xr:uid="{00000000-0005-0000-0000-0000FECB0000}"/>
    <cellStyle name="Currency [0] 5235" xfId="40277" hidden="1" xr:uid="{00000000-0005-0000-0000-0000FFCB0000}"/>
    <cellStyle name="Currency [0] 5236" xfId="10922" hidden="1" xr:uid="{00000000-0005-0000-0000-000000CC0000}"/>
    <cellStyle name="Currency [0] 5236" xfId="40310" hidden="1" xr:uid="{00000000-0005-0000-0000-000001CC0000}"/>
    <cellStyle name="Currency [0] 5237" xfId="10924" hidden="1" xr:uid="{00000000-0005-0000-0000-000002CC0000}"/>
    <cellStyle name="Currency [0] 5237" xfId="40312" hidden="1" xr:uid="{00000000-0005-0000-0000-000003CC0000}"/>
    <cellStyle name="Currency [0] 5238" xfId="10917" hidden="1" xr:uid="{00000000-0005-0000-0000-000004CC0000}"/>
    <cellStyle name="Currency [0] 5238" xfId="40305" hidden="1" xr:uid="{00000000-0005-0000-0000-000005CC0000}"/>
    <cellStyle name="Currency [0] 5239" xfId="10863" hidden="1" xr:uid="{00000000-0005-0000-0000-000006CC0000}"/>
    <cellStyle name="Currency [0] 5239" xfId="40251" hidden="1" xr:uid="{00000000-0005-0000-0000-000007CC0000}"/>
    <cellStyle name="Currency [0] 524" xfId="2930" hidden="1" xr:uid="{00000000-0005-0000-0000-000008CC0000}"/>
    <cellStyle name="Currency [0] 524" xfId="32319" hidden="1" xr:uid="{00000000-0005-0000-0000-000009CC0000}"/>
    <cellStyle name="Currency [0] 5240" xfId="10926" hidden="1" xr:uid="{00000000-0005-0000-0000-00000ACC0000}"/>
    <cellStyle name="Currency [0] 5240" xfId="40314" hidden="1" xr:uid="{00000000-0005-0000-0000-00000BCC0000}"/>
    <cellStyle name="Currency [0] 5241" xfId="10928" hidden="1" xr:uid="{00000000-0005-0000-0000-00000CCC0000}"/>
    <cellStyle name="Currency [0] 5241" xfId="40316" hidden="1" xr:uid="{00000000-0005-0000-0000-00000DCC0000}"/>
    <cellStyle name="Currency [0] 5242" xfId="10290" hidden="1" xr:uid="{00000000-0005-0000-0000-00000ECC0000}"/>
    <cellStyle name="Currency [0] 5242" xfId="39678" hidden="1" xr:uid="{00000000-0005-0000-0000-00000FCC0000}"/>
    <cellStyle name="Currency [0] 5243" xfId="10231" hidden="1" xr:uid="{00000000-0005-0000-0000-000010CC0000}"/>
    <cellStyle name="Currency [0] 5243" xfId="39619" hidden="1" xr:uid="{00000000-0005-0000-0000-000011CC0000}"/>
    <cellStyle name="Currency [0] 5244" xfId="10934" hidden="1" xr:uid="{00000000-0005-0000-0000-000012CC0000}"/>
    <cellStyle name="Currency [0] 5244" xfId="40322" hidden="1" xr:uid="{00000000-0005-0000-0000-000013CC0000}"/>
    <cellStyle name="Currency [0] 5245" xfId="10940" hidden="1" xr:uid="{00000000-0005-0000-0000-000014CC0000}"/>
    <cellStyle name="Currency [0] 5245" xfId="40328" hidden="1" xr:uid="{00000000-0005-0000-0000-000015CC0000}"/>
    <cellStyle name="Currency [0] 5246" xfId="10942" hidden="1" xr:uid="{00000000-0005-0000-0000-000016CC0000}"/>
    <cellStyle name="Currency [0] 5246" xfId="40330" hidden="1" xr:uid="{00000000-0005-0000-0000-000017CC0000}"/>
    <cellStyle name="Currency [0] 5247" xfId="10221" hidden="1" xr:uid="{00000000-0005-0000-0000-000018CC0000}"/>
    <cellStyle name="Currency [0] 5247" xfId="39609" hidden="1" xr:uid="{00000000-0005-0000-0000-000019CC0000}"/>
    <cellStyle name="Currency [0] 5248" xfId="10936" hidden="1" xr:uid="{00000000-0005-0000-0000-00001ACC0000}"/>
    <cellStyle name="Currency [0] 5248" xfId="40324" hidden="1" xr:uid="{00000000-0005-0000-0000-00001BCC0000}"/>
    <cellStyle name="Currency [0] 5249" xfId="10944" hidden="1" xr:uid="{00000000-0005-0000-0000-00001CCC0000}"/>
    <cellStyle name="Currency [0] 5249" xfId="40332" hidden="1" xr:uid="{00000000-0005-0000-0000-00001DCC0000}"/>
    <cellStyle name="Currency [0] 525" xfId="2945" hidden="1" xr:uid="{00000000-0005-0000-0000-00001ECC0000}"/>
    <cellStyle name="Currency [0] 525" xfId="32334" hidden="1" xr:uid="{00000000-0005-0000-0000-00001FCC0000}"/>
    <cellStyle name="Currency [0] 5250" xfId="10946" hidden="1" xr:uid="{00000000-0005-0000-0000-000020CC0000}"/>
    <cellStyle name="Currency [0] 5250" xfId="40334" hidden="1" xr:uid="{00000000-0005-0000-0000-000021CC0000}"/>
    <cellStyle name="Currency [0] 5251" xfId="10935" hidden="1" xr:uid="{00000000-0005-0000-0000-000022CC0000}"/>
    <cellStyle name="Currency [0] 5251" xfId="40323" hidden="1" xr:uid="{00000000-0005-0000-0000-000023CC0000}"/>
    <cellStyle name="Currency [0] 5252" xfId="10266" hidden="1" xr:uid="{00000000-0005-0000-0000-000024CC0000}"/>
    <cellStyle name="Currency [0] 5252" xfId="39654" hidden="1" xr:uid="{00000000-0005-0000-0000-000025CC0000}"/>
    <cellStyle name="Currency [0] 5253" xfId="10957" hidden="1" xr:uid="{00000000-0005-0000-0000-000026CC0000}"/>
    <cellStyle name="Currency [0] 5253" xfId="40345" hidden="1" xr:uid="{00000000-0005-0000-0000-000027CC0000}"/>
    <cellStyle name="Currency [0] 5254" xfId="10966" hidden="1" xr:uid="{00000000-0005-0000-0000-000028CC0000}"/>
    <cellStyle name="Currency [0] 5254" xfId="40354" hidden="1" xr:uid="{00000000-0005-0000-0000-000029CC0000}"/>
    <cellStyle name="Currency [0] 5255" xfId="10977" hidden="1" xr:uid="{00000000-0005-0000-0000-00002ACC0000}"/>
    <cellStyle name="Currency [0] 5255" xfId="40365" hidden="1" xr:uid="{00000000-0005-0000-0000-00002BCC0000}"/>
    <cellStyle name="Currency [0] 5256" xfId="10983" hidden="1" xr:uid="{00000000-0005-0000-0000-00002CCC0000}"/>
    <cellStyle name="Currency [0] 5256" xfId="40371" hidden="1" xr:uid="{00000000-0005-0000-0000-00002DCC0000}"/>
    <cellStyle name="Currency [0] 5257" xfId="10955" hidden="1" xr:uid="{00000000-0005-0000-0000-00002ECC0000}"/>
    <cellStyle name="Currency [0] 5257" xfId="40343" hidden="1" xr:uid="{00000000-0005-0000-0000-00002FCC0000}"/>
    <cellStyle name="Currency [0] 5258" xfId="10973" hidden="1" xr:uid="{00000000-0005-0000-0000-000030CC0000}"/>
    <cellStyle name="Currency [0] 5258" xfId="40361" hidden="1" xr:uid="{00000000-0005-0000-0000-000031CC0000}"/>
    <cellStyle name="Currency [0] 5259" xfId="10995" hidden="1" xr:uid="{00000000-0005-0000-0000-000032CC0000}"/>
    <cellStyle name="Currency [0] 5259" xfId="40383" hidden="1" xr:uid="{00000000-0005-0000-0000-000033CC0000}"/>
    <cellStyle name="Currency [0] 526" xfId="2946" hidden="1" xr:uid="{00000000-0005-0000-0000-000034CC0000}"/>
    <cellStyle name="Currency [0] 526" xfId="32335" hidden="1" xr:uid="{00000000-0005-0000-0000-000035CC0000}"/>
    <cellStyle name="Currency [0] 5260" xfId="10997" hidden="1" xr:uid="{00000000-0005-0000-0000-000036CC0000}"/>
    <cellStyle name="Currency [0] 5260" xfId="40385" hidden="1" xr:uid="{00000000-0005-0000-0000-000037CC0000}"/>
    <cellStyle name="Currency [0] 5261" xfId="10931" hidden="1" xr:uid="{00000000-0005-0000-0000-000038CC0000}"/>
    <cellStyle name="Currency [0] 5261" xfId="40319" hidden="1" xr:uid="{00000000-0005-0000-0000-000039CC0000}"/>
    <cellStyle name="Currency [0] 5262" xfId="10220" hidden="1" xr:uid="{00000000-0005-0000-0000-00003ACC0000}"/>
    <cellStyle name="Currency [0] 5262" xfId="39608" hidden="1" xr:uid="{00000000-0005-0000-0000-00003BCC0000}"/>
    <cellStyle name="Currency [0] 5263" xfId="10969" hidden="1" xr:uid="{00000000-0005-0000-0000-00003CCC0000}"/>
    <cellStyle name="Currency [0] 5263" xfId="40357" hidden="1" xr:uid="{00000000-0005-0000-0000-00003DCC0000}"/>
    <cellStyle name="Currency [0] 5264" xfId="10199" hidden="1" xr:uid="{00000000-0005-0000-0000-00003ECC0000}"/>
    <cellStyle name="Currency [0] 5264" xfId="39587" hidden="1" xr:uid="{00000000-0005-0000-0000-00003FCC0000}"/>
    <cellStyle name="Currency [0] 5265" xfId="10958" hidden="1" xr:uid="{00000000-0005-0000-0000-000040CC0000}"/>
    <cellStyle name="Currency [0] 5265" xfId="40346" hidden="1" xr:uid="{00000000-0005-0000-0000-000041CC0000}"/>
    <cellStyle name="Currency [0] 5266" xfId="11002" hidden="1" xr:uid="{00000000-0005-0000-0000-000042CC0000}"/>
    <cellStyle name="Currency [0] 5266" xfId="40390" hidden="1" xr:uid="{00000000-0005-0000-0000-000043CC0000}"/>
    <cellStyle name="Currency [0] 5267" xfId="10970" hidden="1" xr:uid="{00000000-0005-0000-0000-000044CC0000}"/>
    <cellStyle name="Currency [0] 5267" xfId="40358" hidden="1" xr:uid="{00000000-0005-0000-0000-000045CC0000}"/>
    <cellStyle name="Currency [0] 5268" xfId="10978" hidden="1" xr:uid="{00000000-0005-0000-0000-000046CC0000}"/>
    <cellStyle name="Currency [0] 5268" xfId="40366" hidden="1" xr:uid="{00000000-0005-0000-0000-000047CC0000}"/>
    <cellStyle name="Currency [0] 5269" xfId="11014" hidden="1" xr:uid="{00000000-0005-0000-0000-000048CC0000}"/>
    <cellStyle name="Currency [0] 5269" xfId="40402" hidden="1" xr:uid="{00000000-0005-0000-0000-000049CC0000}"/>
    <cellStyle name="Currency [0] 527" xfId="2921" hidden="1" xr:uid="{00000000-0005-0000-0000-00004ACC0000}"/>
    <cellStyle name="Currency [0] 527" xfId="32310" hidden="1" xr:uid="{00000000-0005-0000-0000-00004BCC0000}"/>
    <cellStyle name="Currency [0] 5270" xfId="11016" hidden="1" xr:uid="{00000000-0005-0000-0000-00004CCC0000}"/>
    <cellStyle name="Currency [0] 5270" xfId="40404" hidden="1" xr:uid="{00000000-0005-0000-0000-00004DCC0000}"/>
    <cellStyle name="Currency [0] 5271" xfId="10972" hidden="1" xr:uid="{00000000-0005-0000-0000-00004ECC0000}"/>
    <cellStyle name="Currency [0] 5271" xfId="40360" hidden="1" xr:uid="{00000000-0005-0000-0000-00004FCC0000}"/>
    <cellStyle name="Currency [0] 5272" xfId="10985" hidden="1" xr:uid="{00000000-0005-0000-0000-000050CC0000}"/>
    <cellStyle name="Currency [0] 5272" xfId="40373" hidden="1" xr:uid="{00000000-0005-0000-0000-000051CC0000}"/>
    <cellStyle name="Currency [0] 5273" xfId="10990" hidden="1" xr:uid="{00000000-0005-0000-0000-000052CC0000}"/>
    <cellStyle name="Currency [0] 5273" xfId="40378" hidden="1" xr:uid="{00000000-0005-0000-0000-000053CC0000}"/>
    <cellStyle name="Currency [0] 5274" xfId="10984" hidden="1" xr:uid="{00000000-0005-0000-0000-000054CC0000}"/>
    <cellStyle name="Currency [0] 5274" xfId="40372" hidden="1" xr:uid="{00000000-0005-0000-0000-000055CC0000}"/>
    <cellStyle name="Currency [0] 5275" xfId="11032" hidden="1" xr:uid="{00000000-0005-0000-0000-000056CC0000}"/>
    <cellStyle name="Currency [0] 5275" xfId="40420" hidden="1" xr:uid="{00000000-0005-0000-0000-000057CC0000}"/>
    <cellStyle name="Currency [0] 5276" xfId="11040" hidden="1" xr:uid="{00000000-0005-0000-0000-000058CC0000}"/>
    <cellStyle name="Currency [0] 5276" xfId="40428" hidden="1" xr:uid="{00000000-0005-0000-0000-000059CC0000}"/>
    <cellStyle name="Currency [0] 5277" xfId="10968" hidden="1" xr:uid="{00000000-0005-0000-0000-00005ACC0000}"/>
    <cellStyle name="Currency [0] 5277" xfId="40356" hidden="1" xr:uid="{00000000-0005-0000-0000-00005BCC0000}"/>
    <cellStyle name="Currency [0] 5278" xfId="11026" hidden="1" xr:uid="{00000000-0005-0000-0000-00005CCC0000}"/>
    <cellStyle name="Currency [0] 5278" xfId="40414" hidden="1" xr:uid="{00000000-0005-0000-0000-00005DCC0000}"/>
    <cellStyle name="Currency [0] 5279" xfId="11049" hidden="1" xr:uid="{00000000-0005-0000-0000-00005ECC0000}"/>
    <cellStyle name="Currency [0] 5279" xfId="40437" hidden="1" xr:uid="{00000000-0005-0000-0000-00005FCC0000}"/>
    <cellStyle name="Currency [0] 528" xfId="2920" hidden="1" xr:uid="{00000000-0005-0000-0000-000060CC0000}"/>
    <cellStyle name="Currency [0] 528" xfId="32309" hidden="1" xr:uid="{00000000-0005-0000-0000-000061CC0000}"/>
    <cellStyle name="Currency [0] 5280" xfId="11051" hidden="1" xr:uid="{00000000-0005-0000-0000-000062CC0000}"/>
    <cellStyle name="Currency [0] 5280" xfId="40439" hidden="1" xr:uid="{00000000-0005-0000-0000-000063CC0000}"/>
    <cellStyle name="Currency [0] 5281" xfId="10951" hidden="1" xr:uid="{00000000-0005-0000-0000-000064CC0000}"/>
    <cellStyle name="Currency [0] 5281" xfId="40339" hidden="1" xr:uid="{00000000-0005-0000-0000-000065CC0000}"/>
    <cellStyle name="Currency [0] 5282" xfId="10961" hidden="1" xr:uid="{00000000-0005-0000-0000-000066CC0000}"/>
    <cellStyle name="Currency [0] 5282" xfId="40349" hidden="1" xr:uid="{00000000-0005-0000-0000-000067CC0000}"/>
    <cellStyle name="Currency [0] 5283" xfId="11023" hidden="1" xr:uid="{00000000-0005-0000-0000-000068CC0000}"/>
    <cellStyle name="Currency [0] 5283" xfId="40411" hidden="1" xr:uid="{00000000-0005-0000-0000-000069CC0000}"/>
    <cellStyle name="Currency [0] 5284" xfId="10988" hidden="1" xr:uid="{00000000-0005-0000-0000-00006ACC0000}"/>
    <cellStyle name="Currency [0] 5284" xfId="40376" hidden="1" xr:uid="{00000000-0005-0000-0000-00006BCC0000}"/>
    <cellStyle name="Currency [0] 5285" xfId="10938" hidden="1" xr:uid="{00000000-0005-0000-0000-00006CCC0000}"/>
    <cellStyle name="Currency [0] 5285" xfId="40326" hidden="1" xr:uid="{00000000-0005-0000-0000-00006DCC0000}"/>
    <cellStyle name="Currency [0] 5286" xfId="11059" hidden="1" xr:uid="{00000000-0005-0000-0000-00006ECC0000}"/>
    <cellStyle name="Currency [0] 5286" xfId="40447" hidden="1" xr:uid="{00000000-0005-0000-0000-00006FCC0000}"/>
    <cellStyle name="Currency [0] 5287" xfId="11024" hidden="1" xr:uid="{00000000-0005-0000-0000-000070CC0000}"/>
    <cellStyle name="Currency [0] 5287" xfId="40412" hidden="1" xr:uid="{00000000-0005-0000-0000-000071CC0000}"/>
    <cellStyle name="Currency [0] 5288" xfId="11035" hidden="1" xr:uid="{00000000-0005-0000-0000-000072CC0000}"/>
    <cellStyle name="Currency [0] 5288" xfId="40423" hidden="1" xr:uid="{00000000-0005-0000-0000-000073CC0000}"/>
    <cellStyle name="Currency [0] 5289" xfId="11067" hidden="1" xr:uid="{00000000-0005-0000-0000-000074CC0000}"/>
    <cellStyle name="Currency [0] 5289" xfId="40455" hidden="1" xr:uid="{00000000-0005-0000-0000-000075CC0000}"/>
    <cellStyle name="Currency [0] 529" xfId="2915" hidden="1" xr:uid="{00000000-0005-0000-0000-000076CC0000}"/>
    <cellStyle name="Currency [0] 529" xfId="32304" hidden="1" xr:uid="{00000000-0005-0000-0000-000077CC0000}"/>
    <cellStyle name="Currency [0] 5290" xfId="11069" hidden="1" xr:uid="{00000000-0005-0000-0000-000078CC0000}"/>
    <cellStyle name="Currency [0] 5290" xfId="40457" hidden="1" xr:uid="{00000000-0005-0000-0000-000079CC0000}"/>
    <cellStyle name="Currency [0] 5291" xfId="11021" hidden="1" xr:uid="{00000000-0005-0000-0000-00007ACC0000}"/>
    <cellStyle name="Currency [0] 5291" xfId="40409" hidden="1" xr:uid="{00000000-0005-0000-0000-00007BCC0000}"/>
    <cellStyle name="Currency [0] 5292" xfId="11020" hidden="1" xr:uid="{00000000-0005-0000-0000-00007CCC0000}"/>
    <cellStyle name="Currency [0] 5292" xfId="40408" hidden="1" xr:uid="{00000000-0005-0000-0000-00007DCC0000}"/>
    <cellStyle name="Currency [0] 5293" xfId="11010" hidden="1" xr:uid="{00000000-0005-0000-0000-00007ECC0000}"/>
    <cellStyle name="Currency [0] 5293" xfId="40398" hidden="1" xr:uid="{00000000-0005-0000-0000-00007FCC0000}"/>
    <cellStyle name="Currency [0] 5294" xfId="11006" hidden="1" xr:uid="{00000000-0005-0000-0000-000080CC0000}"/>
    <cellStyle name="Currency [0] 5294" xfId="40394" hidden="1" xr:uid="{00000000-0005-0000-0000-000081CC0000}"/>
    <cellStyle name="Currency [0] 5295" xfId="11008" hidden="1" xr:uid="{00000000-0005-0000-0000-000082CC0000}"/>
    <cellStyle name="Currency [0] 5295" xfId="40396" hidden="1" xr:uid="{00000000-0005-0000-0000-000083CC0000}"/>
    <cellStyle name="Currency [0] 5296" xfId="11076" hidden="1" xr:uid="{00000000-0005-0000-0000-000084CC0000}"/>
    <cellStyle name="Currency [0] 5296" xfId="40464" hidden="1" xr:uid="{00000000-0005-0000-0000-000085CC0000}"/>
    <cellStyle name="Currency [0] 5297" xfId="10235" hidden="1" xr:uid="{00000000-0005-0000-0000-000086CC0000}"/>
    <cellStyle name="Currency [0] 5297" xfId="39623" hidden="1" xr:uid="{00000000-0005-0000-0000-000087CC0000}"/>
    <cellStyle name="Currency [0] 5298" xfId="11054" hidden="1" xr:uid="{00000000-0005-0000-0000-000088CC0000}"/>
    <cellStyle name="Currency [0] 5298" xfId="40442" hidden="1" xr:uid="{00000000-0005-0000-0000-000089CC0000}"/>
    <cellStyle name="Currency [0] 5299" xfId="11082" hidden="1" xr:uid="{00000000-0005-0000-0000-00008ACC0000}"/>
    <cellStyle name="Currency [0] 5299" xfId="40470" hidden="1" xr:uid="{00000000-0005-0000-0000-00008BCC0000}"/>
    <cellStyle name="Currency [0] 53" xfId="2439" hidden="1" xr:uid="{00000000-0005-0000-0000-00008CCC0000}"/>
    <cellStyle name="Currency [0] 53" xfId="31828" hidden="1" xr:uid="{00000000-0005-0000-0000-00008DCC0000}"/>
    <cellStyle name="Currency [0] 530" xfId="2913" hidden="1" xr:uid="{00000000-0005-0000-0000-00008ECC0000}"/>
    <cellStyle name="Currency [0] 530" xfId="32302" hidden="1" xr:uid="{00000000-0005-0000-0000-00008FCC0000}"/>
    <cellStyle name="Currency [0] 5300" xfId="11084" hidden="1" xr:uid="{00000000-0005-0000-0000-000090CC0000}"/>
    <cellStyle name="Currency [0] 5300" xfId="40472" hidden="1" xr:uid="{00000000-0005-0000-0000-000091CC0000}"/>
    <cellStyle name="Currency [0] 5301" xfId="10959" hidden="1" xr:uid="{00000000-0005-0000-0000-000092CC0000}"/>
    <cellStyle name="Currency [0] 5301" xfId="40347" hidden="1" xr:uid="{00000000-0005-0000-0000-000093CC0000}"/>
    <cellStyle name="Currency [0] 5302" xfId="11033" hidden="1" xr:uid="{00000000-0005-0000-0000-000094CC0000}"/>
    <cellStyle name="Currency [0] 5302" xfId="40421" hidden="1" xr:uid="{00000000-0005-0000-0000-000095CC0000}"/>
    <cellStyle name="Currency [0] 5303" xfId="10989" hidden="1" xr:uid="{00000000-0005-0000-0000-000096CC0000}"/>
    <cellStyle name="Currency [0] 5303" xfId="40377" hidden="1" xr:uid="{00000000-0005-0000-0000-000097CC0000}"/>
    <cellStyle name="Currency [0] 5304" xfId="11025" hidden="1" xr:uid="{00000000-0005-0000-0000-000098CC0000}"/>
    <cellStyle name="Currency [0] 5304" xfId="40413" hidden="1" xr:uid="{00000000-0005-0000-0000-000099CC0000}"/>
    <cellStyle name="Currency [0] 5305" xfId="11029" hidden="1" xr:uid="{00000000-0005-0000-0000-00009ACC0000}"/>
    <cellStyle name="Currency [0] 5305" xfId="40417" hidden="1" xr:uid="{00000000-0005-0000-0000-00009BCC0000}"/>
    <cellStyle name="Currency [0] 5306" xfId="11090" hidden="1" xr:uid="{00000000-0005-0000-0000-00009CCC0000}"/>
    <cellStyle name="Currency [0] 5306" xfId="40478" hidden="1" xr:uid="{00000000-0005-0000-0000-00009DCC0000}"/>
    <cellStyle name="Currency [0] 5307" xfId="10248" hidden="1" xr:uid="{00000000-0005-0000-0000-00009ECC0000}"/>
    <cellStyle name="Currency [0] 5307" xfId="39636" hidden="1" xr:uid="{00000000-0005-0000-0000-00009FCC0000}"/>
    <cellStyle name="Currency [0] 5308" xfId="11072" hidden="1" xr:uid="{00000000-0005-0000-0000-0000A0CC0000}"/>
    <cellStyle name="Currency [0] 5308" xfId="40460" hidden="1" xr:uid="{00000000-0005-0000-0000-0000A1CC0000}"/>
    <cellStyle name="Currency [0] 5309" xfId="11095" hidden="1" xr:uid="{00000000-0005-0000-0000-0000A2CC0000}"/>
    <cellStyle name="Currency [0] 5309" xfId="40483" hidden="1" xr:uid="{00000000-0005-0000-0000-0000A3CC0000}"/>
    <cellStyle name="Currency [0] 531" xfId="2914" hidden="1" xr:uid="{00000000-0005-0000-0000-0000A4CC0000}"/>
    <cellStyle name="Currency [0] 531" xfId="32303" hidden="1" xr:uid="{00000000-0005-0000-0000-0000A5CC0000}"/>
    <cellStyle name="Currency [0] 5310" xfId="11097" hidden="1" xr:uid="{00000000-0005-0000-0000-0000A6CC0000}"/>
    <cellStyle name="Currency [0] 5310" xfId="40485" hidden="1" xr:uid="{00000000-0005-0000-0000-0000A7CC0000}"/>
    <cellStyle name="Currency [0] 5311" xfId="10953" hidden="1" xr:uid="{00000000-0005-0000-0000-0000A8CC0000}"/>
    <cellStyle name="Currency [0] 5311" xfId="40341" hidden="1" xr:uid="{00000000-0005-0000-0000-0000A9CC0000}"/>
    <cellStyle name="Currency [0] 5312" xfId="11052" hidden="1" xr:uid="{00000000-0005-0000-0000-0000AACC0000}"/>
    <cellStyle name="Currency [0] 5312" xfId="40440" hidden="1" xr:uid="{00000000-0005-0000-0000-0000ABCC0000}"/>
    <cellStyle name="Currency [0] 5313" xfId="11019" hidden="1" xr:uid="{00000000-0005-0000-0000-0000ACCC0000}"/>
    <cellStyle name="Currency [0] 5313" xfId="40407" hidden="1" xr:uid="{00000000-0005-0000-0000-0000ADCC0000}"/>
    <cellStyle name="Currency [0] 5314" xfId="11037" hidden="1" xr:uid="{00000000-0005-0000-0000-0000AECC0000}"/>
    <cellStyle name="Currency [0] 5314" xfId="40425" hidden="1" xr:uid="{00000000-0005-0000-0000-0000AFCC0000}"/>
    <cellStyle name="Currency [0] 5315" xfId="11034" hidden="1" xr:uid="{00000000-0005-0000-0000-0000B0CC0000}"/>
    <cellStyle name="Currency [0] 5315" xfId="40422" hidden="1" xr:uid="{00000000-0005-0000-0000-0000B1CC0000}"/>
    <cellStyle name="Currency [0] 5316" xfId="11101" hidden="1" xr:uid="{00000000-0005-0000-0000-0000B2CC0000}"/>
    <cellStyle name="Currency [0] 5316" xfId="40489" hidden="1" xr:uid="{00000000-0005-0000-0000-0000B3CC0000}"/>
    <cellStyle name="Currency [0] 5317" xfId="10986" hidden="1" xr:uid="{00000000-0005-0000-0000-0000B4CC0000}"/>
    <cellStyle name="Currency [0] 5317" xfId="40374" hidden="1" xr:uid="{00000000-0005-0000-0000-0000B5CC0000}"/>
    <cellStyle name="Currency [0] 5318" xfId="11086" hidden="1" xr:uid="{00000000-0005-0000-0000-0000B6CC0000}"/>
    <cellStyle name="Currency [0] 5318" xfId="40474" hidden="1" xr:uid="{00000000-0005-0000-0000-0000B7CC0000}"/>
    <cellStyle name="Currency [0] 5319" xfId="11108" hidden="1" xr:uid="{00000000-0005-0000-0000-0000B8CC0000}"/>
    <cellStyle name="Currency [0] 5319" xfId="40496" hidden="1" xr:uid="{00000000-0005-0000-0000-0000B9CC0000}"/>
    <cellStyle name="Currency [0] 532" xfId="2951" hidden="1" xr:uid="{00000000-0005-0000-0000-0000BACC0000}"/>
    <cellStyle name="Currency [0] 532" xfId="32340" hidden="1" xr:uid="{00000000-0005-0000-0000-0000BBCC0000}"/>
    <cellStyle name="Currency [0] 5320" xfId="11110" hidden="1" xr:uid="{00000000-0005-0000-0000-0000BCCC0000}"/>
    <cellStyle name="Currency [0] 5320" xfId="40498" hidden="1" xr:uid="{00000000-0005-0000-0000-0000BDCC0000}"/>
    <cellStyle name="Currency [0] 5321" xfId="11038" hidden="1" xr:uid="{00000000-0005-0000-0000-0000BECC0000}"/>
    <cellStyle name="Currency [0] 5321" xfId="40426" hidden="1" xr:uid="{00000000-0005-0000-0000-0000BFCC0000}"/>
    <cellStyle name="Currency [0] 5322" xfId="11070" hidden="1" xr:uid="{00000000-0005-0000-0000-0000C0CC0000}"/>
    <cellStyle name="Currency [0] 5322" xfId="40458" hidden="1" xr:uid="{00000000-0005-0000-0000-0000C1CC0000}"/>
    <cellStyle name="Currency [0] 5323" xfId="10200" hidden="1" xr:uid="{00000000-0005-0000-0000-0000C2CC0000}"/>
    <cellStyle name="Currency [0] 5323" xfId="39588" hidden="1" xr:uid="{00000000-0005-0000-0000-0000C3CC0000}"/>
    <cellStyle name="Currency [0] 5324" xfId="11056" hidden="1" xr:uid="{00000000-0005-0000-0000-0000C4CC0000}"/>
    <cellStyle name="Currency [0] 5324" xfId="40444" hidden="1" xr:uid="{00000000-0005-0000-0000-0000C5CC0000}"/>
    <cellStyle name="Currency [0] 5325" xfId="11053" hidden="1" xr:uid="{00000000-0005-0000-0000-0000C6CC0000}"/>
    <cellStyle name="Currency [0] 5325" xfId="40441" hidden="1" xr:uid="{00000000-0005-0000-0000-0000C7CC0000}"/>
    <cellStyle name="Currency [0] 5326" xfId="11114" hidden="1" xr:uid="{00000000-0005-0000-0000-0000C8CC0000}"/>
    <cellStyle name="Currency [0] 5326" xfId="40502" hidden="1" xr:uid="{00000000-0005-0000-0000-0000C9CC0000}"/>
    <cellStyle name="Currency [0] 5327" xfId="10949" hidden="1" xr:uid="{00000000-0005-0000-0000-0000CACC0000}"/>
    <cellStyle name="Currency [0] 5327" xfId="40337" hidden="1" xr:uid="{00000000-0005-0000-0000-0000CBCC0000}"/>
    <cellStyle name="Currency [0] 5328" xfId="11098" hidden="1" xr:uid="{00000000-0005-0000-0000-0000CCCC0000}"/>
    <cellStyle name="Currency [0] 5328" xfId="40486" hidden="1" xr:uid="{00000000-0005-0000-0000-0000CDCC0000}"/>
    <cellStyle name="Currency [0] 5329" xfId="11118" hidden="1" xr:uid="{00000000-0005-0000-0000-0000CECC0000}"/>
    <cellStyle name="Currency [0] 5329" xfId="40506" hidden="1" xr:uid="{00000000-0005-0000-0000-0000CFCC0000}"/>
    <cellStyle name="Currency [0] 533" xfId="2530" hidden="1" xr:uid="{00000000-0005-0000-0000-0000D0CC0000}"/>
    <cellStyle name="Currency [0] 533" xfId="31919" hidden="1" xr:uid="{00000000-0005-0000-0000-0000D1CC0000}"/>
    <cellStyle name="Currency [0] 5330" xfId="11120" hidden="1" xr:uid="{00000000-0005-0000-0000-0000D2CC0000}"/>
    <cellStyle name="Currency [0] 5330" xfId="40508" hidden="1" xr:uid="{00000000-0005-0000-0000-0000D3CC0000}"/>
    <cellStyle name="Currency [0] 5331" xfId="11057" hidden="1" xr:uid="{00000000-0005-0000-0000-0000D4CC0000}"/>
    <cellStyle name="Currency [0] 5331" xfId="40445" hidden="1" xr:uid="{00000000-0005-0000-0000-0000D5CC0000}"/>
    <cellStyle name="Currency [0] 5332" xfId="11085" hidden="1" xr:uid="{00000000-0005-0000-0000-0000D6CC0000}"/>
    <cellStyle name="Currency [0] 5332" xfId="40473" hidden="1" xr:uid="{00000000-0005-0000-0000-0000D7CC0000}"/>
    <cellStyle name="Currency [0] 5333" xfId="11045" hidden="1" xr:uid="{00000000-0005-0000-0000-0000D8CC0000}"/>
    <cellStyle name="Currency [0] 5333" xfId="40433" hidden="1" xr:uid="{00000000-0005-0000-0000-0000D9CC0000}"/>
    <cellStyle name="Currency [0] 5334" xfId="11074" hidden="1" xr:uid="{00000000-0005-0000-0000-0000DACC0000}"/>
    <cellStyle name="Currency [0] 5334" xfId="40462" hidden="1" xr:uid="{00000000-0005-0000-0000-0000DBCC0000}"/>
    <cellStyle name="Currency [0] 5335" xfId="11071" hidden="1" xr:uid="{00000000-0005-0000-0000-0000DCCC0000}"/>
    <cellStyle name="Currency [0] 5335" xfId="40459" hidden="1" xr:uid="{00000000-0005-0000-0000-0000DDCC0000}"/>
    <cellStyle name="Currency [0] 5336" xfId="11124" hidden="1" xr:uid="{00000000-0005-0000-0000-0000DECC0000}"/>
    <cellStyle name="Currency [0] 5336" xfId="40512" hidden="1" xr:uid="{00000000-0005-0000-0000-0000DFCC0000}"/>
    <cellStyle name="Currency [0] 5337" xfId="10952" hidden="1" xr:uid="{00000000-0005-0000-0000-0000E0CC0000}"/>
    <cellStyle name="Currency [0] 5337" xfId="40340" hidden="1" xr:uid="{00000000-0005-0000-0000-0000E1CC0000}"/>
    <cellStyle name="Currency [0] 5338" xfId="11111" hidden="1" xr:uid="{00000000-0005-0000-0000-0000E2CC0000}"/>
    <cellStyle name="Currency [0] 5338" xfId="40499" hidden="1" xr:uid="{00000000-0005-0000-0000-0000E3CC0000}"/>
    <cellStyle name="Currency [0] 5339" xfId="11128" hidden="1" xr:uid="{00000000-0005-0000-0000-0000E4CC0000}"/>
    <cellStyle name="Currency [0] 5339" xfId="40516" hidden="1" xr:uid="{00000000-0005-0000-0000-0000E5CC0000}"/>
    <cellStyle name="Currency [0] 534" xfId="2941" hidden="1" xr:uid="{00000000-0005-0000-0000-0000E6CC0000}"/>
    <cellStyle name="Currency [0] 534" xfId="32330" hidden="1" xr:uid="{00000000-0005-0000-0000-0000E7CC0000}"/>
    <cellStyle name="Currency [0] 5340" xfId="11130" hidden="1" xr:uid="{00000000-0005-0000-0000-0000E8CC0000}"/>
    <cellStyle name="Currency [0] 5340" xfId="40518" hidden="1" xr:uid="{00000000-0005-0000-0000-0000E9CC0000}"/>
    <cellStyle name="Currency [0] 5341" xfId="11011" hidden="1" xr:uid="{00000000-0005-0000-0000-0000EACC0000}"/>
    <cellStyle name="Currency [0] 5341" xfId="40399" hidden="1" xr:uid="{00000000-0005-0000-0000-0000EBCC0000}"/>
    <cellStyle name="Currency [0] 5342" xfId="11047" hidden="1" xr:uid="{00000000-0005-0000-0000-0000ECCC0000}"/>
    <cellStyle name="Currency [0] 5342" xfId="40435" hidden="1" xr:uid="{00000000-0005-0000-0000-0000EDCC0000}"/>
    <cellStyle name="Currency [0] 5343" xfId="11116" hidden="1" xr:uid="{00000000-0005-0000-0000-0000EECC0000}"/>
    <cellStyle name="Currency [0] 5343" xfId="40504" hidden="1" xr:uid="{00000000-0005-0000-0000-0000EFCC0000}"/>
    <cellStyle name="Currency [0] 5344" xfId="11104" hidden="1" xr:uid="{00000000-0005-0000-0000-0000F0CC0000}"/>
    <cellStyle name="Currency [0] 5344" xfId="40492" hidden="1" xr:uid="{00000000-0005-0000-0000-0000F1CC0000}"/>
    <cellStyle name="Currency [0] 5345" xfId="11121" hidden="1" xr:uid="{00000000-0005-0000-0000-0000F2CC0000}"/>
    <cellStyle name="Currency [0] 5345" xfId="40509" hidden="1" xr:uid="{00000000-0005-0000-0000-0000F3CC0000}"/>
    <cellStyle name="Currency [0] 5346" xfId="11132" hidden="1" xr:uid="{00000000-0005-0000-0000-0000F4CC0000}"/>
    <cellStyle name="Currency [0] 5346" xfId="40520" hidden="1" xr:uid="{00000000-0005-0000-0000-0000F5CC0000}"/>
    <cellStyle name="Currency [0] 5347" xfId="10980" hidden="1" xr:uid="{00000000-0005-0000-0000-0000F6CC0000}"/>
    <cellStyle name="Currency [0] 5347" xfId="40368" hidden="1" xr:uid="{00000000-0005-0000-0000-0000F7CC0000}"/>
    <cellStyle name="Currency [0] 5348" xfId="11044" hidden="1" xr:uid="{00000000-0005-0000-0000-0000F8CC0000}"/>
    <cellStyle name="Currency [0] 5348" xfId="40432" hidden="1" xr:uid="{00000000-0005-0000-0000-0000F9CC0000}"/>
    <cellStyle name="Currency [0] 5349" xfId="11136" hidden="1" xr:uid="{00000000-0005-0000-0000-0000FACC0000}"/>
    <cellStyle name="Currency [0] 5349" xfId="40524" hidden="1" xr:uid="{00000000-0005-0000-0000-0000FBCC0000}"/>
    <cellStyle name="Currency [0] 535" xfId="2953" hidden="1" xr:uid="{00000000-0005-0000-0000-0000FCCC0000}"/>
    <cellStyle name="Currency [0] 535" xfId="32342" hidden="1" xr:uid="{00000000-0005-0000-0000-0000FDCC0000}"/>
    <cellStyle name="Currency [0] 5350" xfId="11138" hidden="1" xr:uid="{00000000-0005-0000-0000-0000FECC0000}"/>
    <cellStyle name="Currency [0] 5350" xfId="40526" hidden="1" xr:uid="{00000000-0005-0000-0000-0000FFCC0000}"/>
    <cellStyle name="Currency [0] 5351" xfId="11093" hidden="1" xr:uid="{00000000-0005-0000-0000-000000CD0000}"/>
    <cellStyle name="Currency [0] 5351" xfId="40481" hidden="1" xr:uid="{00000000-0005-0000-0000-000001CD0000}"/>
    <cellStyle name="Currency [0] 5352" xfId="11105" hidden="1" xr:uid="{00000000-0005-0000-0000-000002CD0000}"/>
    <cellStyle name="Currency [0] 5352" xfId="40493" hidden="1" xr:uid="{00000000-0005-0000-0000-000003CD0000}"/>
    <cellStyle name="Currency [0] 5353" xfId="11133" hidden="1" xr:uid="{00000000-0005-0000-0000-000004CD0000}"/>
    <cellStyle name="Currency [0] 5353" xfId="40521" hidden="1" xr:uid="{00000000-0005-0000-0000-000005CD0000}"/>
    <cellStyle name="Currency [0] 5354" xfId="11106" hidden="1" xr:uid="{00000000-0005-0000-0000-000006CD0000}"/>
    <cellStyle name="Currency [0] 5354" xfId="40494" hidden="1" xr:uid="{00000000-0005-0000-0000-000007CD0000}"/>
    <cellStyle name="Currency [0] 5355" xfId="11139" hidden="1" xr:uid="{00000000-0005-0000-0000-000008CD0000}"/>
    <cellStyle name="Currency [0] 5355" xfId="40527" hidden="1" xr:uid="{00000000-0005-0000-0000-000009CD0000}"/>
    <cellStyle name="Currency [0] 5356" xfId="11141" hidden="1" xr:uid="{00000000-0005-0000-0000-00000ACD0000}"/>
    <cellStyle name="Currency [0] 5356" xfId="40529" hidden="1" xr:uid="{00000000-0005-0000-0000-00000BCD0000}"/>
    <cellStyle name="Currency [0] 5357" xfId="11134" hidden="1" xr:uid="{00000000-0005-0000-0000-00000CCD0000}"/>
    <cellStyle name="Currency [0] 5357" xfId="40522" hidden="1" xr:uid="{00000000-0005-0000-0000-00000DCD0000}"/>
    <cellStyle name="Currency [0] 5358" xfId="11080" hidden="1" xr:uid="{00000000-0005-0000-0000-00000ECD0000}"/>
    <cellStyle name="Currency [0] 5358" xfId="40468" hidden="1" xr:uid="{00000000-0005-0000-0000-00000FCD0000}"/>
    <cellStyle name="Currency [0] 5359" xfId="11143" hidden="1" xr:uid="{00000000-0005-0000-0000-000010CD0000}"/>
    <cellStyle name="Currency [0] 5359" xfId="40531" hidden="1" xr:uid="{00000000-0005-0000-0000-000011CD0000}"/>
    <cellStyle name="Currency [0] 536" xfId="2954" hidden="1" xr:uid="{00000000-0005-0000-0000-000012CD0000}"/>
    <cellStyle name="Currency [0] 536" xfId="32343" hidden="1" xr:uid="{00000000-0005-0000-0000-000013CD0000}"/>
    <cellStyle name="Currency [0] 5360" xfId="11145" hidden="1" xr:uid="{00000000-0005-0000-0000-000014CD0000}"/>
    <cellStyle name="Currency [0] 5360" xfId="40533" hidden="1" xr:uid="{00000000-0005-0000-0000-000015CD0000}"/>
    <cellStyle name="Currency [0] 5361" xfId="7559" hidden="1" xr:uid="{00000000-0005-0000-0000-000016CD0000}"/>
    <cellStyle name="Currency [0] 5361" xfId="36947" hidden="1" xr:uid="{00000000-0005-0000-0000-000017CD0000}"/>
    <cellStyle name="Currency [0] 5362" xfId="7584" hidden="1" xr:uid="{00000000-0005-0000-0000-000018CD0000}"/>
    <cellStyle name="Currency [0] 5362" xfId="36972" hidden="1" xr:uid="{00000000-0005-0000-0000-000019CD0000}"/>
    <cellStyle name="Currency [0] 5363" xfId="9986" hidden="1" xr:uid="{00000000-0005-0000-0000-00001ACD0000}"/>
    <cellStyle name="Currency [0] 5363" xfId="39374" hidden="1" xr:uid="{00000000-0005-0000-0000-00001BCD0000}"/>
    <cellStyle name="Currency [0] 5364" xfId="11150" hidden="1" xr:uid="{00000000-0005-0000-0000-00001CCD0000}"/>
    <cellStyle name="Currency [0] 5364" xfId="40538" hidden="1" xr:uid="{00000000-0005-0000-0000-00001DCD0000}"/>
    <cellStyle name="Currency [0] 5365" xfId="11152" hidden="1" xr:uid="{00000000-0005-0000-0000-00001ECD0000}"/>
    <cellStyle name="Currency [0] 5365" xfId="40540" hidden="1" xr:uid="{00000000-0005-0000-0000-00001FCD0000}"/>
    <cellStyle name="Currency [0] 5366" xfId="7573" hidden="1" xr:uid="{00000000-0005-0000-0000-000020CD0000}"/>
    <cellStyle name="Currency [0] 5366" xfId="36961" hidden="1" xr:uid="{00000000-0005-0000-0000-000021CD0000}"/>
    <cellStyle name="Currency [0] 5367" xfId="11146" hidden="1" xr:uid="{00000000-0005-0000-0000-000022CD0000}"/>
    <cellStyle name="Currency [0] 5367" xfId="40534" hidden="1" xr:uid="{00000000-0005-0000-0000-000023CD0000}"/>
    <cellStyle name="Currency [0] 5368" xfId="11154" hidden="1" xr:uid="{00000000-0005-0000-0000-000024CD0000}"/>
    <cellStyle name="Currency [0] 5368" xfId="40542" hidden="1" xr:uid="{00000000-0005-0000-0000-000025CD0000}"/>
    <cellStyle name="Currency [0] 5369" xfId="11156" hidden="1" xr:uid="{00000000-0005-0000-0000-000026CD0000}"/>
    <cellStyle name="Currency [0] 5369" xfId="40544" hidden="1" xr:uid="{00000000-0005-0000-0000-000027CD0000}"/>
    <cellStyle name="Currency [0] 537" xfId="2892" hidden="1" xr:uid="{00000000-0005-0000-0000-000028CD0000}"/>
    <cellStyle name="Currency [0] 537" xfId="32281" hidden="1" xr:uid="{00000000-0005-0000-0000-000029CD0000}"/>
    <cellStyle name="Currency [0] 5370" xfId="7578" hidden="1" xr:uid="{00000000-0005-0000-0000-00002ACD0000}"/>
    <cellStyle name="Currency [0] 5370" xfId="36966" hidden="1" xr:uid="{00000000-0005-0000-0000-00002BCD0000}"/>
    <cellStyle name="Currency [0] 5371" xfId="7575" hidden="1" xr:uid="{00000000-0005-0000-0000-00002CCD0000}"/>
    <cellStyle name="Currency [0] 5371" xfId="36963" hidden="1" xr:uid="{00000000-0005-0000-0000-00002DCD0000}"/>
    <cellStyle name="Currency [0] 5372" xfId="11167" hidden="1" xr:uid="{00000000-0005-0000-0000-00002ECD0000}"/>
    <cellStyle name="Currency [0] 5372" xfId="40555" hidden="1" xr:uid="{00000000-0005-0000-0000-00002FCD0000}"/>
    <cellStyle name="Currency [0] 5373" xfId="11176" hidden="1" xr:uid="{00000000-0005-0000-0000-000030CD0000}"/>
    <cellStyle name="Currency [0] 5373" xfId="40564" hidden="1" xr:uid="{00000000-0005-0000-0000-000031CD0000}"/>
    <cellStyle name="Currency [0] 5374" xfId="11187" hidden="1" xr:uid="{00000000-0005-0000-0000-000032CD0000}"/>
    <cellStyle name="Currency [0] 5374" xfId="40575" hidden="1" xr:uid="{00000000-0005-0000-0000-000033CD0000}"/>
    <cellStyle name="Currency [0] 5375" xfId="11193" hidden="1" xr:uid="{00000000-0005-0000-0000-000034CD0000}"/>
    <cellStyle name="Currency [0] 5375" xfId="40581" hidden="1" xr:uid="{00000000-0005-0000-0000-000035CD0000}"/>
    <cellStyle name="Currency [0] 5376" xfId="11165" hidden="1" xr:uid="{00000000-0005-0000-0000-000036CD0000}"/>
    <cellStyle name="Currency [0] 5376" xfId="40553" hidden="1" xr:uid="{00000000-0005-0000-0000-000037CD0000}"/>
    <cellStyle name="Currency [0] 5377" xfId="11183" hidden="1" xr:uid="{00000000-0005-0000-0000-000038CD0000}"/>
    <cellStyle name="Currency [0] 5377" xfId="40571" hidden="1" xr:uid="{00000000-0005-0000-0000-000039CD0000}"/>
    <cellStyle name="Currency [0] 5378" xfId="11205" hidden="1" xr:uid="{00000000-0005-0000-0000-00003ACD0000}"/>
    <cellStyle name="Currency [0] 5378" xfId="40593" hidden="1" xr:uid="{00000000-0005-0000-0000-00003BCD0000}"/>
    <cellStyle name="Currency [0] 5379" xfId="11207" hidden="1" xr:uid="{00000000-0005-0000-0000-00003CCD0000}"/>
    <cellStyle name="Currency [0] 5379" xfId="40595" hidden="1" xr:uid="{00000000-0005-0000-0000-00003DCD0000}"/>
    <cellStyle name="Currency [0] 538" xfId="2928" hidden="1" xr:uid="{00000000-0005-0000-0000-00003ECD0000}"/>
    <cellStyle name="Currency [0] 538" xfId="32317" hidden="1" xr:uid="{00000000-0005-0000-0000-00003FCD0000}"/>
    <cellStyle name="Currency [0] 5380" xfId="7603" hidden="1" xr:uid="{00000000-0005-0000-0000-000040CD0000}"/>
    <cellStyle name="Currency [0] 5380" xfId="36991" hidden="1" xr:uid="{00000000-0005-0000-0000-000041CD0000}"/>
    <cellStyle name="Currency [0] 5381" xfId="7621" hidden="1" xr:uid="{00000000-0005-0000-0000-000042CD0000}"/>
    <cellStyle name="Currency [0] 5381" xfId="37009" hidden="1" xr:uid="{00000000-0005-0000-0000-000043CD0000}"/>
    <cellStyle name="Currency [0] 5382" xfId="11179" hidden="1" xr:uid="{00000000-0005-0000-0000-000044CD0000}"/>
    <cellStyle name="Currency [0] 5382" xfId="40567" hidden="1" xr:uid="{00000000-0005-0000-0000-000045CD0000}"/>
    <cellStyle name="Currency [0] 5383" xfId="7654" hidden="1" xr:uid="{00000000-0005-0000-0000-000046CD0000}"/>
    <cellStyle name="Currency [0] 5383" xfId="37042" hidden="1" xr:uid="{00000000-0005-0000-0000-000047CD0000}"/>
    <cellStyle name="Currency [0] 5384" xfId="11168" hidden="1" xr:uid="{00000000-0005-0000-0000-000048CD0000}"/>
    <cellStyle name="Currency [0] 5384" xfId="40556" hidden="1" xr:uid="{00000000-0005-0000-0000-000049CD0000}"/>
    <cellStyle name="Currency [0] 5385" xfId="11212" hidden="1" xr:uid="{00000000-0005-0000-0000-00004ACD0000}"/>
    <cellStyle name="Currency [0] 5385" xfId="40600" hidden="1" xr:uid="{00000000-0005-0000-0000-00004BCD0000}"/>
    <cellStyle name="Currency [0] 5386" xfId="11180" hidden="1" xr:uid="{00000000-0005-0000-0000-00004CCD0000}"/>
    <cellStyle name="Currency [0] 5386" xfId="40568" hidden="1" xr:uid="{00000000-0005-0000-0000-00004DCD0000}"/>
    <cellStyle name="Currency [0] 5387" xfId="11188" hidden="1" xr:uid="{00000000-0005-0000-0000-00004ECD0000}"/>
    <cellStyle name="Currency [0] 5387" xfId="40576" hidden="1" xr:uid="{00000000-0005-0000-0000-00004FCD0000}"/>
    <cellStyle name="Currency [0] 5388" xfId="11224" hidden="1" xr:uid="{00000000-0005-0000-0000-000050CD0000}"/>
    <cellStyle name="Currency [0] 5388" xfId="40612" hidden="1" xr:uid="{00000000-0005-0000-0000-000051CD0000}"/>
    <cellStyle name="Currency [0] 5389" xfId="11226" hidden="1" xr:uid="{00000000-0005-0000-0000-000052CD0000}"/>
    <cellStyle name="Currency [0] 5389" xfId="40614" hidden="1" xr:uid="{00000000-0005-0000-0000-000053CD0000}"/>
    <cellStyle name="Currency [0] 539" xfId="2908" hidden="1" xr:uid="{00000000-0005-0000-0000-000054CD0000}"/>
    <cellStyle name="Currency [0] 539" xfId="32297" hidden="1" xr:uid="{00000000-0005-0000-0000-000055CD0000}"/>
    <cellStyle name="Currency [0] 5390" xfId="11182" hidden="1" xr:uid="{00000000-0005-0000-0000-000056CD0000}"/>
    <cellStyle name="Currency [0] 5390" xfId="40570" hidden="1" xr:uid="{00000000-0005-0000-0000-000057CD0000}"/>
    <cellStyle name="Currency [0] 5391" xfId="11195" hidden="1" xr:uid="{00000000-0005-0000-0000-000058CD0000}"/>
    <cellStyle name="Currency [0] 5391" xfId="40583" hidden="1" xr:uid="{00000000-0005-0000-0000-000059CD0000}"/>
    <cellStyle name="Currency [0] 5392" xfId="11200" hidden="1" xr:uid="{00000000-0005-0000-0000-00005ACD0000}"/>
    <cellStyle name="Currency [0] 5392" xfId="40588" hidden="1" xr:uid="{00000000-0005-0000-0000-00005BCD0000}"/>
    <cellStyle name="Currency [0] 5393" xfId="11194" hidden="1" xr:uid="{00000000-0005-0000-0000-00005CCD0000}"/>
    <cellStyle name="Currency [0] 5393" xfId="40582" hidden="1" xr:uid="{00000000-0005-0000-0000-00005DCD0000}"/>
    <cellStyle name="Currency [0] 5394" xfId="11242" hidden="1" xr:uid="{00000000-0005-0000-0000-00005ECD0000}"/>
    <cellStyle name="Currency [0] 5394" xfId="40630" hidden="1" xr:uid="{00000000-0005-0000-0000-00005FCD0000}"/>
    <cellStyle name="Currency [0] 5395" xfId="11250" hidden="1" xr:uid="{00000000-0005-0000-0000-000060CD0000}"/>
    <cellStyle name="Currency [0] 5395" xfId="40638" hidden="1" xr:uid="{00000000-0005-0000-0000-000061CD0000}"/>
    <cellStyle name="Currency [0] 5396" xfId="11178" hidden="1" xr:uid="{00000000-0005-0000-0000-000062CD0000}"/>
    <cellStyle name="Currency [0] 5396" xfId="40566" hidden="1" xr:uid="{00000000-0005-0000-0000-000063CD0000}"/>
    <cellStyle name="Currency [0] 5397" xfId="11236" hidden="1" xr:uid="{00000000-0005-0000-0000-000064CD0000}"/>
    <cellStyle name="Currency [0] 5397" xfId="40624" hidden="1" xr:uid="{00000000-0005-0000-0000-000065CD0000}"/>
    <cellStyle name="Currency [0] 5398" xfId="11259" hidden="1" xr:uid="{00000000-0005-0000-0000-000066CD0000}"/>
    <cellStyle name="Currency [0] 5398" xfId="40647" hidden="1" xr:uid="{00000000-0005-0000-0000-000067CD0000}"/>
    <cellStyle name="Currency [0] 5399" xfId="11261" hidden="1" xr:uid="{00000000-0005-0000-0000-000068CD0000}"/>
    <cellStyle name="Currency [0] 5399" xfId="40649" hidden="1" xr:uid="{00000000-0005-0000-0000-000069CD0000}"/>
    <cellStyle name="Currency [0] 54" xfId="2437" hidden="1" xr:uid="{00000000-0005-0000-0000-00006ACD0000}"/>
    <cellStyle name="Currency [0] 54" xfId="31826" hidden="1" xr:uid="{00000000-0005-0000-0000-00006BCD0000}"/>
    <cellStyle name="Currency [0] 540" xfId="2924" hidden="1" xr:uid="{00000000-0005-0000-0000-00006CCD0000}"/>
    <cellStyle name="Currency [0] 540" xfId="32313" hidden="1" xr:uid="{00000000-0005-0000-0000-00006DCD0000}"/>
    <cellStyle name="Currency [0] 5400" xfId="11161" hidden="1" xr:uid="{00000000-0005-0000-0000-00006ECD0000}"/>
    <cellStyle name="Currency [0] 5400" xfId="40549" hidden="1" xr:uid="{00000000-0005-0000-0000-00006FCD0000}"/>
    <cellStyle name="Currency [0] 5401" xfId="11171" hidden="1" xr:uid="{00000000-0005-0000-0000-000070CD0000}"/>
    <cellStyle name="Currency [0] 5401" xfId="40559" hidden="1" xr:uid="{00000000-0005-0000-0000-000071CD0000}"/>
    <cellStyle name="Currency [0] 5402" xfId="11233" hidden="1" xr:uid="{00000000-0005-0000-0000-000072CD0000}"/>
    <cellStyle name="Currency [0] 5402" xfId="40621" hidden="1" xr:uid="{00000000-0005-0000-0000-000073CD0000}"/>
    <cellStyle name="Currency [0] 5403" xfId="11198" hidden="1" xr:uid="{00000000-0005-0000-0000-000074CD0000}"/>
    <cellStyle name="Currency [0] 5403" xfId="40586" hidden="1" xr:uid="{00000000-0005-0000-0000-000075CD0000}"/>
    <cellStyle name="Currency [0] 5404" xfId="11148" hidden="1" xr:uid="{00000000-0005-0000-0000-000076CD0000}"/>
    <cellStyle name="Currency [0] 5404" xfId="40536" hidden="1" xr:uid="{00000000-0005-0000-0000-000077CD0000}"/>
    <cellStyle name="Currency [0] 5405" xfId="11269" hidden="1" xr:uid="{00000000-0005-0000-0000-000078CD0000}"/>
    <cellStyle name="Currency [0] 5405" xfId="40657" hidden="1" xr:uid="{00000000-0005-0000-0000-000079CD0000}"/>
    <cellStyle name="Currency [0] 5406" xfId="11234" hidden="1" xr:uid="{00000000-0005-0000-0000-00007ACD0000}"/>
    <cellStyle name="Currency [0] 5406" xfId="40622" hidden="1" xr:uid="{00000000-0005-0000-0000-00007BCD0000}"/>
    <cellStyle name="Currency [0] 5407" xfId="11245" hidden="1" xr:uid="{00000000-0005-0000-0000-00007CCD0000}"/>
    <cellStyle name="Currency [0] 5407" xfId="40633" hidden="1" xr:uid="{00000000-0005-0000-0000-00007DCD0000}"/>
    <cellStyle name="Currency [0] 5408" xfId="11277" hidden="1" xr:uid="{00000000-0005-0000-0000-00007ECD0000}"/>
    <cellStyle name="Currency [0] 5408" xfId="40665" hidden="1" xr:uid="{00000000-0005-0000-0000-00007FCD0000}"/>
    <cellStyle name="Currency [0] 5409" xfId="11279" hidden="1" xr:uid="{00000000-0005-0000-0000-000080CD0000}"/>
    <cellStyle name="Currency [0] 5409" xfId="40667" hidden="1" xr:uid="{00000000-0005-0000-0000-000081CD0000}"/>
    <cellStyle name="Currency [0] 541" xfId="2926" hidden="1" xr:uid="{00000000-0005-0000-0000-000082CD0000}"/>
    <cellStyle name="Currency [0] 541" xfId="32315" hidden="1" xr:uid="{00000000-0005-0000-0000-000083CD0000}"/>
    <cellStyle name="Currency [0] 5410" xfId="11231" hidden="1" xr:uid="{00000000-0005-0000-0000-000084CD0000}"/>
    <cellStyle name="Currency [0] 5410" xfId="40619" hidden="1" xr:uid="{00000000-0005-0000-0000-000085CD0000}"/>
    <cellStyle name="Currency [0] 5411" xfId="11230" hidden="1" xr:uid="{00000000-0005-0000-0000-000086CD0000}"/>
    <cellStyle name="Currency [0] 5411" xfId="40618" hidden="1" xr:uid="{00000000-0005-0000-0000-000087CD0000}"/>
    <cellStyle name="Currency [0] 5412" xfId="11220" hidden="1" xr:uid="{00000000-0005-0000-0000-000088CD0000}"/>
    <cellStyle name="Currency [0] 5412" xfId="40608" hidden="1" xr:uid="{00000000-0005-0000-0000-000089CD0000}"/>
    <cellStyle name="Currency [0] 5413" xfId="11216" hidden="1" xr:uid="{00000000-0005-0000-0000-00008ACD0000}"/>
    <cellStyle name="Currency [0] 5413" xfId="40604" hidden="1" xr:uid="{00000000-0005-0000-0000-00008BCD0000}"/>
    <cellStyle name="Currency [0] 5414" xfId="11218" hidden="1" xr:uid="{00000000-0005-0000-0000-00008CCD0000}"/>
    <cellStyle name="Currency [0] 5414" xfId="40606" hidden="1" xr:uid="{00000000-0005-0000-0000-00008DCD0000}"/>
    <cellStyle name="Currency [0] 5415" xfId="11286" hidden="1" xr:uid="{00000000-0005-0000-0000-00008ECD0000}"/>
    <cellStyle name="Currency [0] 5415" xfId="40674" hidden="1" xr:uid="{00000000-0005-0000-0000-00008FCD0000}"/>
    <cellStyle name="Currency [0] 5416" xfId="8814" hidden="1" xr:uid="{00000000-0005-0000-0000-000090CD0000}"/>
    <cellStyle name="Currency [0] 5416" xfId="38202" hidden="1" xr:uid="{00000000-0005-0000-0000-000091CD0000}"/>
    <cellStyle name="Currency [0] 5417" xfId="11264" hidden="1" xr:uid="{00000000-0005-0000-0000-000092CD0000}"/>
    <cellStyle name="Currency [0] 5417" xfId="40652" hidden="1" xr:uid="{00000000-0005-0000-0000-000093CD0000}"/>
    <cellStyle name="Currency [0] 5418" xfId="11292" hidden="1" xr:uid="{00000000-0005-0000-0000-000094CD0000}"/>
    <cellStyle name="Currency [0] 5418" xfId="40680" hidden="1" xr:uid="{00000000-0005-0000-0000-000095CD0000}"/>
    <cellStyle name="Currency [0] 5419" xfId="11294" hidden="1" xr:uid="{00000000-0005-0000-0000-000096CD0000}"/>
    <cellStyle name="Currency [0] 5419" xfId="40682" hidden="1" xr:uid="{00000000-0005-0000-0000-000097CD0000}"/>
    <cellStyle name="Currency [0] 542" xfId="2957" hidden="1" xr:uid="{00000000-0005-0000-0000-000098CD0000}"/>
    <cellStyle name="Currency [0] 542" xfId="32346" hidden="1" xr:uid="{00000000-0005-0000-0000-000099CD0000}"/>
    <cellStyle name="Currency [0] 5420" xfId="11169" hidden="1" xr:uid="{00000000-0005-0000-0000-00009ACD0000}"/>
    <cellStyle name="Currency [0] 5420" xfId="40557" hidden="1" xr:uid="{00000000-0005-0000-0000-00009BCD0000}"/>
    <cellStyle name="Currency [0] 5421" xfId="11243" hidden="1" xr:uid="{00000000-0005-0000-0000-00009CCD0000}"/>
    <cellStyle name="Currency [0] 5421" xfId="40631" hidden="1" xr:uid="{00000000-0005-0000-0000-00009DCD0000}"/>
    <cellStyle name="Currency [0] 5422" xfId="11199" hidden="1" xr:uid="{00000000-0005-0000-0000-00009ECD0000}"/>
    <cellStyle name="Currency [0] 5422" xfId="40587" hidden="1" xr:uid="{00000000-0005-0000-0000-00009FCD0000}"/>
    <cellStyle name="Currency [0] 5423" xfId="11235" hidden="1" xr:uid="{00000000-0005-0000-0000-0000A0CD0000}"/>
    <cellStyle name="Currency [0] 5423" xfId="40623" hidden="1" xr:uid="{00000000-0005-0000-0000-0000A1CD0000}"/>
    <cellStyle name="Currency [0] 5424" xfId="11239" hidden="1" xr:uid="{00000000-0005-0000-0000-0000A2CD0000}"/>
    <cellStyle name="Currency [0] 5424" xfId="40627" hidden="1" xr:uid="{00000000-0005-0000-0000-0000A3CD0000}"/>
    <cellStyle name="Currency [0] 5425" xfId="11300" hidden="1" xr:uid="{00000000-0005-0000-0000-0000A4CD0000}"/>
    <cellStyle name="Currency [0] 5425" xfId="40688" hidden="1" xr:uid="{00000000-0005-0000-0000-0000A5CD0000}"/>
    <cellStyle name="Currency [0] 5426" xfId="7623" hidden="1" xr:uid="{00000000-0005-0000-0000-0000A6CD0000}"/>
    <cellStyle name="Currency [0] 5426" xfId="37011" hidden="1" xr:uid="{00000000-0005-0000-0000-0000A7CD0000}"/>
    <cellStyle name="Currency [0] 5427" xfId="11282" hidden="1" xr:uid="{00000000-0005-0000-0000-0000A8CD0000}"/>
    <cellStyle name="Currency [0] 5427" xfId="40670" hidden="1" xr:uid="{00000000-0005-0000-0000-0000A9CD0000}"/>
    <cellStyle name="Currency [0] 5428" xfId="11305" hidden="1" xr:uid="{00000000-0005-0000-0000-0000AACD0000}"/>
    <cellStyle name="Currency [0] 5428" xfId="40693" hidden="1" xr:uid="{00000000-0005-0000-0000-0000ABCD0000}"/>
    <cellStyle name="Currency [0] 5429" xfId="11307" hidden="1" xr:uid="{00000000-0005-0000-0000-0000ACCD0000}"/>
    <cellStyle name="Currency [0] 5429" xfId="40695" hidden="1" xr:uid="{00000000-0005-0000-0000-0000ADCD0000}"/>
    <cellStyle name="Currency [0] 543" xfId="2533" hidden="1" xr:uid="{00000000-0005-0000-0000-0000AECD0000}"/>
    <cellStyle name="Currency [0] 543" xfId="31922" hidden="1" xr:uid="{00000000-0005-0000-0000-0000AFCD0000}"/>
    <cellStyle name="Currency [0] 5430" xfId="11163" hidden="1" xr:uid="{00000000-0005-0000-0000-0000B0CD0000}"/>
    <cellStyle name="Currency [0] 5430" xfId="40551" hidden="1" xr:uid="{00000000-0005-0000-0000-0000B1CD0000}"/>
    <cellStyle name="Currency [0] 5431" xfId="11262" hidden="1" xr:uid="{00000000-0005-0000-0000-0000B2CD0000}"/>
    <cellStyle name="Currency [0] 5431" xfId="40650" hidden="1" xr:uid="{00000000-0005-0000-0000-0000B3CD0000}"/>
    <cellStyle name="Currency [0] 5432" xfId="11229" hidden="1" xr:uid="{00000000-0005-0000-0000-0000B4CD0000}"/>
    <cellStyle name="Currency [0] 5432" xfId="40617" hidden="1" xr:uid="{00000000-0005-0000-0000-0000B5CD0000}"/>
    <cellStyle name="Currency [0] 5433" xfId="11247" hidden="1" xr:uid="{00000000-0005-0000-0000-0000B6CD0000}"/>
    <cellStyle name="Currency [0] 5433" xfId="40635" hidden="1" xr:uid="{00000000-0005-0000-0000-0000B7CD0000}"/>
    <cellStyle name="Currency [0] 5434" xfId="11244" hidden="1" xr:uid="{00000000-0005-0000-0000-0000B8CD0000}"/>
    <cellStyle name="Currency [0] 5434" xfId="40632" hidden="1" xr:uid="{00000000-0005-0000-0000-0000B9CD0000}"/>
    <cellStyle name="Currency [0] 5435" xfId="11311" hidden="1" xr:uid="{00000000-0005-0000-0000-0000BACD0000}"/>
    <cellStyle name="Currency [0] 5435" xfId="40699" hidden="1" xr:uid="{00000000-0005-0000-0000-0000BBCD0000}"/>
    <cellStyle name="Currency [0] 5436" xfId="11196" hidden="1" xr:uid="{00000000-0005-0000-0000-0000BCCD0000}"/>
    <cellStyle name="Currency [0] 5436" xfId="40584" hidden="1" xr:uid="{00000000-0005-0000-0000-0000BDCD0000}"/>
    <cellStyle name="Currency [0] 5437" xfId="11296" hidden="1" xr:uid="{00000000-0005-0000-0000-0000BECD0000}"/>
    <cellStyle name="Currency [0] 5437" xfId="40684" hidden="1" xr:uid="{00000000-0005-0000-0000-0000BFCD0000}"/>
    <cellStyle name="Currency [0] 5438" xfId="11318" hidden="1" xr:uid="{00000000-0005-0000-0000-0000C0CD0000}"/>
    <cellStyle name="Currency [0] 5438" xfId="40706" hidden="1" xr:uid="{00000000-0005-0000-0000-0000C1CD0000}"/>
    <cellStyle name="Currency [0] 5439" xfId="11320" hidden="1" xr:uid="{00000000-0005-0000-0000-0000C2CD0000}"/>
    <cellStyle name="Currency [0] 5439" xfId="40708" hidden="1" xr:uid="{00000000-0005-0000-0000-0000C3CD0000}"/>
    <cellStyle name="Currency [0] 544" xfId="2949" hidden="1" xr:uid="{00000000-0005-0000-0000-0000C4CD0000}"/>
    <cellStyle name="Currency [0] 544" xfId="32338" hidden="1" xr:uid="{00000000-0005-0000-0000-0000C5CD0000}"/>
    <cellStyle name="Currency [0] 5440" xfId="11248" hidden="1" xr:uid="{00000000-0005-0000-0000-0000C6CD0000}"/>
    <cellStyle name="Currency [0] 5440" xfId="40636" hidden="1" xr:uid="{00000000-0005-0000-0000-0000C7CD0000}"/>
    <cellStyle name="Currency [0] 5441" xfId="11280" hidden="1" xr:uid="{00000000-0005-0000-0000-0000C8CD0000}"/>
    <cellStyle name="Currency [0] 5441" xfId="40668" hidden="1" xr:uid="{00000000-0005-0000-0000-0000C9CD0000}"/>
    <cellStyle name="Currency [0] 5442" xfId="7593" hidden="1" xr:uid="{00000000-0005-0000-0000-0000CACD0000}"/>
    <cellStyle name="Currency [0] 5442" xfId="36981" hidden="1" xr:uid="{00000000-0005-0000-0000-0000CBCD0000}"/>
    <cellStyle name="Currency [0] 5443" xfId="11266" hidden="1" xr:uid="{00000000-0005-0000-0000-0000CCCD0000}"/>
    <cellStyle name="Currency [0] 5443" xfId="40654" hidden="1" xr:uid="{00000000-0005-0000-0000-0000CDCD0000}"/>
    <cellStyle name="Currency [0] 5444" xfId="11263" hidden="1" xr:uid="{00000000-0005-0000-0000-0000CECD0000}"/>
    <cellStyle name="Currency [0] 5444" xfId="40651" hidden="1" xr:uid="{00000000-0005-0000-0000-0000CFCD0000}"/>
    <cellStyle name="Currency [0] 5445" xfId="11324" hidden="1" xr:uid="{00000000-0005-0000-0000-0000D0CD0000}"/>
    <cellStyle name="Currency [0] 5445" xfId="40712" hidden="1" xr:uid="{00000000-0005-0000-0000-0000D1CD0000}"/>
    <cellStyle name="Currency [0] 5446" xfId="11159" hidden="1" xr:uid="{00000000-0005-0000-0000-0000D2CD0000}"/>
    <cellStyle name="Currency [0] 5446" xfId="40547" hidden="1" xr:uid="{00000000-0005-0000-0000-0000D3CD0000}"/>
    <cellStyle name="Currency [0] 5447" xfId="11308" hidden="1" xr:uid="{00000000-0005-0000-0000-0000D4CD0000}"/>
    <cellStyle name="Currency [0] 5447" xfId="40696" hidden="1" xr:uid="{00000000-0005-0000-0000-0000D5CD0000}"/>
    <cellStyle name="Currency [0] 5448" xfId="11328" hidden="1" xr:uid="{00000000-0005-0000-0000-0000D6CD0000}"/>
    <cellStyle name="Currency [0] 5448" xfId="40716" hidden="1" xr:uid="{00000000-0005-0000-0000-0000D7CD0000}"/>
    <cellStyle name="Currency [0] 5449" xfId="11330" hidden="1" xr:uid="{00000000-0005-0000-0000-0000D8CD0000}"/>
    <cellStyle name="Currency [0] 5449" xfId="40718" hidden="1" xr:uid="{00000000-0005-0000-0000-0000D9CD0000}"/>
    <cellStyle name="Currency [0] 545" xfId="2959" hidden="1" xr:uid="{00000000-0005-0000-0000-0000DACD0000}"/>
    <cellStyle name="Currency [0] 545" xfId="32348" hidden="1" xr:uid="{00000000-0005-0000-0000-0000DBCD0000}"/>
    <cellStyle name="Currency [0] 5450" xfId="11267" hidden="1" xr:uid="{00000000-0005-0000-0000-0000DCCD0000}"/>
    <cellStyle name="Currency [0] 5450" xfId="40655" hidden="1" xr:uid="{00000000-0005-0000-0000-0000DDCD0000}"/>
    <cellStyle name="Currency [0] 5451" xfId="11295" hidden="1" xr:uid="{00000000-0005-0000-0000-0000DECD0000}"/>
    <cellStyle name="Currency [0] 5451" xfId="40683" hidden="1" xr:uid="{00000000-0005-0000-0000-0000DFCD0000}"/>
    <cellStyle name="Currency [0] 5452" xfId="11255" hidden="1" xr:uid="{00000000-0005-0000-0000-0000E0CD0000}"/>
    <cellStyle name="Currency [0] 5452" xfId="40643" hidden="1" xr:uid="{00000000-0005-0000-0000-0000E1CD0000}"/>
    <cellStyle name="Currency [0] 5453" xfId="11284" hidden="1" xr:uid="{00000000-0005-0000-0000-0000E2CD0000}"/>
    <cellStyle name="Currency [0] 5453" xfId="40672" hidden="1" xr:uid="{00000000-0005-0000-0000-0000E3CD0000}"/>
    <cellStyle name="Currency [0] 5454" xfId="11281" hidden="1" xr:uid="{00000000-0005-0000-0000-0000E4CD0000}"/>
    <cellStyle name="Currency [0] 5454" xfId="40669" hidden="1" xr:uid="{00000000-0005-0000-0000-0000E5CD0000}"/>
    <cellStyle name="Currency [0] 5455" xfId="11334" hidden="1" xr:uid="{00000000-0005-0000-0000-0000E6CD0000}"/>
    <cellStyle name="Currency [0] 5455" xfId="40722" hidden="1" xr:uid="{00000000-0005-0000-0000-0000E7CD0000}"/>
    <cellStyle name="Currency [0] 5456" xfId="11162" hidden="1" xr:uid="{00000000-0005-0000-0000-0000E8CD0000}"/>
    <cellStyle name="Currency [0] 5456" xfId="40550" hidden="1" xr:uid="{00000000-0005-0000-0000-0000E9CD0000}"/>
    <cellStyle name="Currency [0] 5457" xfId="11321" hidden="1" xr:uid="{00000000-0005-0000-0000-0000EACD0000}"/>
    <cellStyle name="Currency [0] 5457" xfId="40709" hidden="1" xr:uid="{00000000-0005-0000-0000-0000EBCD0000}"/>
    <cellStyle name="Currency [0] 5458" xfId="11338" hidden="1" xr:uid="{00000000-0005-0000-0000-0000ECCD0000}"/>
    <cellStyle name="Currency [0] 5458" xfId="40726" hidden="1" xr:uid="{00000000-0005-0000-0000-0000EDCD0000}"/>
    <cellStyle name="Currency [0] 5459" xfId="11340" hidden="1" xr:uid="{00000000-0005-0000-0000-0000EECD0000}"/>
    <cellStyle name="Currency [0] 5459" xfId="40728" hidden="1" xr:uid="{00000000-0005-0000-0000-0000EFCD0000}"/>
    <cellStyle name="Currency [0] 546" xfId="2960" hidden="1" xr:uid="{00000000-0005-0000-0000-0000F0CD0000}"/>
    <cellStyle name="Currency [0] 546" xfId="32349" hidden="1" xr:uid="{00000000-0005-0000-0000-0000F1CD0000}"/>
    <cellStyle name="Currency [0] 5460" xfId="11221" hidden="1" xr:uid="{00000000-0005-0000-0000-0000F2CD0000}"/>
    <cellStyle name="Currency [0] 5460" xfId="40609" hidden="1" xr:uid="{00000000-0005-0000-0000-0000F3CD0000}"/>
    <cellStyle name="Currency [0] 5461" xfId="11257" hidden="1" xr:uid="{00000000-0005-0000-0000-0000F4CD0000}"/>
    <cellStyle name="Currency [0] 5461" xfId="40645" hidden="1" xr:uid="{00000000-0005-0000-0000-0000F5CD0000}"/>
    <cellStyle name="Currency [0] 5462" xfId="11326" hidden="1" xr:uid="{00000000-0005-0000-0000-0000F6CD0000}"/>
    <cellStyle name="Currency [0] 5462" xfId="40714" hidden="1" xr:uid="{00000000-0005-0000-0000-0000F7CD0000}"/>
    <cellStyle name="Currency [0] 5463" xfId="11314" hidden="1" xr:uid="{00000000-0005-0000-0000-0000F8CD0000}"/>
    <cellStyle name="Currency [0] 5463" xfId="40702" hidden="1" xr:uid="{00000000-0005-0000-0000-0000F9CD0000}"/>
    <cellStyle name="Currency [0] 5464" xfId="11331" hidden="1" xr:uid="{00000000-0005-0000-0000-0000FACD0000}"/>
    <cellStyle name="Currency [0] 5464" xfId="40719" hidden="1" xr:uid="{00000000-0005-0000-0000-0000FBCD0000}"/>
    <cellStyle name="Currency [0] 5465" xfId="11342" hidden="1" xr:uid="{00000000-0005-0000-0000-0000FCCD0000}"/>
    <cellStyle name="Currency [0] 5465" xfId="40730" hidden="1" xr:uid="{00000000-0005-0000-0000-0000FDCD0000}"/>
    <cellStyle name="Currency [0] 5466" xfId="11190" hidden="1" xr:uid="{00000000-0005-0000-0000-0000FECD0000}"/>
    <cellStyle name="Currency [0] 5466" xfId="40578" hidden="1" xr:uid="{00000000-0005-0000-0000-0000FFCD0000}"/>
    <cellStyle name="Currency [0] 5467" xfId="11254" hidden="1" xr:uid="{00000000-0005-0000-0000-000000CE0000}"/>
    <cellStyle name="Currency [0] 5467" xfId="40642" hidden="1" xr:uid="{00000000-0005-0000-0000-000001CE0000}"/>
    <cellStyle name="Currency [0] 5468" xfId="11346" hidden="1" xr:uid="{00000000-0005-0000-0000-000002CE0000}"/>
    <cellStyle name="Currency [0] 5468" xfId="40734" hidden="1" xr:uid="{00000000-0005-0000-0000-000003CE0000}"/>
    <cellStyle name="Currency [0] 5469" xfId="11348" hidden="1" xr:uid="{00000000-0005-0000-0000-000004CE0000}"/>
    <cellStyle name="Currency [0] 5469" xfId="40736" hidden="1" xr:uid="{00000000-0005-0000-0000-000005CE0000}"/>
    <cellStyle name="Currency [0] 547" xfId="2888" hidden="1" xr:uid="{00000000-0005-0000-0000-000006CE0000}"/>
    <cellStyle name="Currency [0] 547" xfId="32277" hidden="1" xr:uid="{00000000-0005-0000-0000-000007CE0000}"/>
    <cellStyle name="Currency [0] 5470" xfId="11303" hidden="1" xr:uid="{00000000-0005-0000-0000-000008CE0000}"/>
    <cellStyle name="Currency [0] 5470" xfId="40691" hidden="1" xr:uid="{00000000-0005-0000-0000-000009CE0000}"/>
    <cellStyle name="Currency [0] 5471" xfId="11315" hidden="1" xr:uid="{00000000-0005-0000-0000-00000ACE0000}"/>
    <cellStyle name="Currency [0] 5471" xfId="40703" hidden="1" xr:uid="{00000000-0005-0000-0000-00000BCE0000}"/>
    <cellStyle name="Currency [0] 5472" xfId="11343" hidden="1" xr:uid="{00000000-0005-0000-0000-00000CCE0000}"/>
    <cellStyle name="Currency [0] 5472" xfId="40731" hidden="1" xr:uid="{00000000-0005-0000-0000-00000DCE0000}"/>
    <cellStyle name="Currency [0] 5473" xfId="11316" hidden="1" xr:uid="{00000000-0005-0000-0000-00000ECE0000}"/>
    <cellStyle name="Currency [0] 5473" xfId="40704" hidden="1" xr:uid="{00000000-0005-0000-0000-00000FCE0000}"/>
    <cellStyle name="Currency [0] 5474" xfId="11349" hidden="1" xr:uid="{00000000-0005-0000-0000-000010CE0000}"/>
    <cellStyle name="Currency [0] 5474" xfId="40737" hidden="1" xr:uid="{00000000-0005-0000-0000-000011CE0000}"/>
    <cellStyle name="Currency [0] 5475" xfId="11351" hidden="1" xr:uid="{00000000-0005-0000-0000-000012CE0000}"/>
    <cellStyle name="Currency [0] 5475" xfId="40739" hidden="1" xr:uid="{00000000-0005-0000-0000-000013CE0000}"/>
    <cellStyle name="Currency [0] 5476" xfId="11344" hidden="1" xr:uid="{00000000-0005-0000-0000-000014CE0000}"/>
    <cellStyle name="Currency [0] 5476" xfId="40732" hidden="1" xr:uid="{00000000-0005-0000-0000-000015CE0000}"/>
    <cellStyle name="Currency [0] 5477" xfId="11290" hidden="1" xr:uid="{00000000-0005-0000-0000-000016CE0000}"/>
    <cellStyle name="Currency [0] 5477" xfId="40678" hidden="1" xr:uid="{00000000-0005-0000-0000-000017CE0000}"/>
    <cellStyle name="Currency [0] 5478" xfId="11353" hidden="1" xr:uid="{00000000-0005-0000-0000-000018CE0000}"/>
    <cellStyle name="Currency [0] 5478" xfId="40741" hidden="1" xr:uid="{00000000-0005-0000-0000-000019CE0000}"/>
    <cellStyle name="Currency [0] 5479" xfId="11355" hidden="1" xr:uid="{00000000-0005-0000-0000-00001ACE0000}"/>
    <cellStyle name="Currency [0] 5479" xfId="40743" hidden="1" xr:uid="{00000000-0005-0000-0000-00001BCE0000}"/>
    <cellStyle name="Currency [0] 548" xfId="2939" hidden="1" xr:uid="{00000000-0005-0000-0000-00001CCE0000}"/>
    <cellStyle name="Currency [0] 548" xfId="32328" hidden="1" xr:uid="{00000000-0005-0000-0000-00001DCE0000}"/>
    <cellStyle name="Currency [0] 5480" xfId="11412" hidden="1" xr:uid="{00000000-0005-0000-0000-00001ECE0000}"/>
    <cellStyle name="Currency [0] 5480" xfId="40800" hidden="1" xr:uid="{00000000-0005-0000-0000-00001FCE0000}"/>
    <cellStyle name="Currency [0] 5481" xfId="11431" hidden="1" xr:uid="{00000000-0005-0000-0000-000020CE0000}"/>
    <cellStyle name="Currency [0] 5481" xfId="40819" hidden="1" xr:uid="{00000000-0005-0000-0000-000021CE0000}"/>
    <cellStyle name="Currency [0] 5482" xfId="11438" hidden="1" xr:uid="{00000000-0005-0000-0000-000022CE0000}"/>
    <cellStyle name="Currency [0] 5482" xfId="40826" hidden="1" xr:uid="{00000000-0005-0000-0000-000023CE0000}"/>
    <cellStyle name="Currency [0] 5483" xfId="11445" hidden="1" xr:uid="{00000000-0005-0000-0000-000024CE0000}"/>
    <cellStyle name="Currency [0] 5483" xfId="40833" hidden="1" xr:uid="{00000000-0005-0000-0000-000025CE0000}"/>
    <cellStyle name="Currency [0] 5484" xfId="11450" hidden="1" xr:uid="{00000000-0005-0000-0000-000026CE0000}"/>
    <cellStyle name="Currency [0] 5484" xfId="40838" hidden="1" xr:uid="{00000000-0005-0000-0000-000027CE0000}"/>
    <cellStyle name="Currency [0] 5485" xfId="11429" hidden="1" xr:uid="{00000000-0005-0000-0000-000028CE0000}"/>
    <cellStyle name="Currency [0] 5485" xfId="40817" hidden="1" xr:uid="{00000000-0005-0000-0000-000029CE0000}"/>
    <cellStyle name="Currency [0] 5486" xfId="11440" hidden="1" xr:uid="{00000000-0005-0000-0000-00002ACE0000}"/>
    <cellStyle name="Currency [0] 5486" xfId="40828" hidden="1" xr:uid="{00000000-0005-0000-0000-00002BCE0000}"/>
    <cellStyle name="Currency [0] 5487" xfId="11454" hidden="1" xr:uid="{00000000-0005-0000-0000-00002CCE0000}"/>
    <cellStyle name="Currency [0] 5487" xfId="40842" hidden="1" xr:uid="{00000000-0005-0000-0000-00002DCE0000}"/>
    <cellStyle name="Currency [0] 5488" xfId="11456" hidden="1" xr:uid="{00000000-0005-0000-0000-00002ECE0000}"/>
    <cellStyle name="Currency [0] 5488" xfId="40844" hidden="1" xr:uid="{00000000-0005-0000-0000-00002FCE0000}"/>
    <cellStyle name="Currency [0] 5489" xfId="11439" hidden="1" xr:uid="{00000000-0005-0000-0000-000030CE0000}"/>
    <cellStyle name="Currency [0] 5489" xfId="40827" hidden="1" xr:uid="{00000000-0005-0000-0000-000031CE0000}"/>
    <cellStyle name="Currency [0] 549" xfId="2919" hidden="1" xr:uid="{00000000-0005-0000-0000-000032CE0000}"/>
    <cellStyle name="Currency [0] 549" xfId="32308" hidden="1" xr:uid="{00000000-0005-0000-0000-000033CE0000}"/>
    <cellStyle name="Currency [0] 5490" xfId="11413" hidden="1" xr:uid="{00000000-0005-0000-0000-000034CE0000}"/>
    <cellStyle name="Currency [0] 5490" xfId="40801" hidden="1" xr:uid="{00000000-0005-0000-0000-000035CE0000}"/>
    <cellStyle name="Currency [0] 5491" xfId="11467" hidden="1" xr:uid="{00000000-0005-0000-0000-000036CE0000}"/>
    <cellStyle name="Currency [0] 5491" xfId="40855" hidden="1" xr:uid="{00000000-0005-0000-0000-000037CE0000}"/>
    <cellStyle name="Currency [0] 5492" xfId="11476" hidden="1" xr:uid="{00000000-0005-0000-0000-000038CE0000}"/>
    <cellStyle name="Currency [0] 5492" xfId="40864" hidden="1" xr:uid="{00000000-0005-0000-0000-000039CE0000}"/>
    <cellStyle name="Currency [0] 5493" xfId="11487" hidden="1" xr:uid="{00000000-0005-0000-0000-00003ACE0000}"/>
    <cellStyle name="Currency [0] 5493" xfId="40875" hidden="1" xr:uid="{00000000-0005-0000-0000-00003BCE0000}"/>
    <cellStyle name="Currency [0] 5494" xfId="11493" hidden="1" xr:uid="{00000000-0005-0000-0000-00003CCE0000}"/>
    <cellStyle name="Currency [0] 5494" xfId="40881" hidden="1" xr:uid="{00000000-0005-0000-0000-00003DCE0000}"/>
    <cellStyle name="Currency [0] 5495" xfId="11465" hidden="1" xr:uid="{00000000-0005-0000-0000-00003ECE0000}"/>
    <cellStyle name="Currency [0] 5495" xfId="40853" hidden="1" xr:uid="{00000000-0005-0000-0000-00003FCE0000}"/>
    <cellStyle name="Currency [0] 5496" xfId="11483" hidden="1" xr:uid="{00000000-0005-0000-0000-000040CE0000}"/>
    <cellStyle name="Currency [0] 5496" xfId="40871" hidden="1" xr:uid="{00000000-0005-0000-0000-000041CE0000}"/>
    <cellStyle name="Currency [0] 5497" xfId="11505" hidden="1" xr:uid="{00000000-0005-0000-0000-000042CE0000}"/>
    <cellStyle name="Currency [0] 5497" xfId="40893" hidden="1" xr:uid="{00000000-0005-0000-0000-000043CE0000}"/>
    <cellStyle name="Currency [0] 5498" xfId="11507" hidden="1" xr:uid="{00000000-0005-0000-0000-000044CE0000}"/>
    <cellStyle name="Currency [0] 5498" xfId="40895" hidden="1" xr:uid="{00000000-0005-0000-0000-000045CE0000}"/>
    <cellStyle name="Currency [0] 5499" xfId="11435" hidden="1" xr:uid="{00000000-0005-0000-0000-000046CE0000}"/>
    <cellStyle name="Currency [0] 5499" xfId="40823" hidden="1" xr:uid="{00000000-0005-0000-0000-000047CE0000}"/>
    <cellStyle name="Currency [0] 55" xfId="2438" hidden="1" xr:uid="{00000000-0005-0000-0000-000048CE0000}"/>
    <cellStyle name="Currency [0] 55" xfId="31827" hidden="1" xr:uid="{00000000-0005-0000-0000-000049CE0000}"/>
    <cellStyle name="Currency [0] 550" xfId="2931" hidden="1" xr:uid="{00000000-0005-0000-0000-00004ACE0000}"/>
    <cellStyle name="Currency [0] 550" xfId="32320" hidden="1" xr:uid="{00000000-0005-0000-0000-00004BCE0000}"/>
    <cellStyle name="Currency [0] 5500" xfId="11419" hidden="1" xr:uid="{00000000-0005-0000-0000-00004CCE0000}"/>
    <cellStyle name="Currency [0] 5500" xfId="40807" hidden="1" xr:uid="{00000000-0005-0000-0000-00004DCE0000}"/>
    <cellStyle name="Currency [0] 5501" xfId="11479" hidden="1" xr:uid="{00000000-0005-0000-0000-00004ECE0000}"/>
    <cellStyle name="Currency [0] 5501" xfId="40867" hidden="1" xr:uid="{00000000-0005-0000-0000-00004FCE0000}"/>
    <cellStyle name="Currency [0] 5502" xfId="11424" hidden="1" xr:uid="{00000000-0005-0000-0000-000050CE0000}"/>
    <cellStyle name="Currency [0] 5502" xfId="40812" hidden="1" xr:uid="{00000000-0005-0000-0000-000051CE0000}"/>
    <cellStyle name="Currency [0] 5503" xfId="11468" hidden="1" xr:uid="{00000000-0005-0000-0000-000052CE0000}"/>
    <cellStyle name="Currency [0] 5503" xfId="40856" hidden="1" xr:uid="{00000000-0005-0000-0000-000053CE0000}"/>
    <cellStyle name="Currency [0] 5504" xfId="11512" hidden="1" xr:uid="{00000000-0005-0000-0000-000054CE0000}"/>
    <cellStyle name="Currency [0] 5504" xfId="40900" hidden="1" xr:uid="{00000000-0005-0000-0000-000055CE0000}"/>
    <cellStyle name="Currency [0] 5505" xfId="11480" hidden="1" xr:uid="{00000000-0005-0000-0000-000056CE0000}"/>
    <cellStyle name="Currency [0] 5505" xfId="40868" hidden="1" xr:uid="{00000000-0005-0000-0000-000057CE0000}"/>
    <cellStyle name="Currency [0] 5506" xfId="11488" hidden="1" xr:uid="{00000000-0005-0000-0000-000058CE0000}"/>
    <cellStyle name="Currency [0] 5506" xfId="40876" hidden="1" xr:uid="{00000000-0005-0000-0000-000059CE0000}"/>
    <cellStyle name="Currency [0] 5507" xfId="11524" hidden="1" xr:uid="{00000000-0005-0000-0000-00005ACE0000}"/>
    <cellStyle name="Currency [0] 5507" xfId="40912" hidden="1" xr:uid="{00000000-0005-0000-0000-00005BCE0000}"/>
    <cellStyle name="Currency [0] 5508" xfId="11526" hidden="1" xr:uid="{00000000-0005-0000-0000-00005CCE0000}"/>
    <cellStyle name="Currency [0] 5508" xfId="40914" hidden="1" xr:uid="{00000000-0005-0000-0000-00005DCE0000}"/>
    <cellStyle name="Currency [0] 5509" xfId="11482" hidden="1" xr:uid="{00000000-0005-0000-0000-00005ECE0000}"/>
    <cellStyle name="Currency [0] 5509" xfId="40870" hidden="1" xr:uid="{00000000-0005-0000-0000-00005FCE0000}"/>
    <cellStyle name="Currency [0] 551" xfId="2929" hidden="1" xr:uid="{00000000-0005-0000-0000-000060CE0000}"/>
    <cellStyle name="Currency [0] 551" xfId="32318" hidden="1" xr:uid="{00000000-0005-0000-0000-000061CE0000}"/>
    <cellStyle name="Currency [0] 5510" xfId="11495" hidden="1" xr:uid="{00000000-0005-0000-0000-000062CE0000}"/>
    <cellStyle name="Currency [0] 5510" xfId="40883" hidden="1" xr:uid="{00000000-0005-0000-0000-000063CE0000}"/>
    <cellStyle name="Currency [0] 5511" xfId="11500" hidden="1" xr:uid="{00000000-0005-0000-0000-000064CE0000}"/>
    <cellStyle name="Currency [0] 5511" xfId="40888" hidden="1" xr:uid="{00000000-0005-0000-0000-000065CE0000}"/>
    <cellStyle name="Currency [0] 5512" xfId="11494" hidden="1" xr:uid="{00000000-0005-0000-0000-000066CE0000}"/>
    <cellStyle name="Currency [0] 5512" xfId="40882" hidden="1" xr:uid="{00000000-0005-0000-0000-000067CE0000}"/>
    <cellStyle name="Currency [0] 5513" xfId="11542" hidden="1" xr:uid="{00000000-0005-0000-0000-000068CE0000}"/>
    <cellStyle name="Currency [0] 5513" xfId="40930" hidden="1" xr:uid="{00000000-0005-0000-0000-000069CE0000}"/>
    <cellStyle name="Currency [0] 5514" xfId="11550" hidden="1" xr:uid="{00000000-0005-0000-0000-00006ACE0000}"/>
    <cellStyle name="Currency [0] 5514" xfId="40938" hidden="1" xr:uid="{00000000-0005-0000-0000-00006BCE0000}"/>
    <cellStyle name="Currency [0] 5515" xfId="11478" hidden="1" xr:uid="{00000000-0005-0000-0000-00006CCE0000}"/>
    <cellStyle name="Currency [0] 5515" xfId="40866" hidden="1" xr:uid="{00000000-0005-0000-0000-00006DCE0000}"/>
    <cellStyle name="Currency [0] 5516" xfId="11536" hidden="1" xr:uid="{00000000-0005-0000-0000-00006ECE0000}"/>
    <cellStyle name="Currency [0] 5516" xfId="40924" hidden="1" xr:uid="{00000000-0005-0000-0000-00006FCE0000}"/>
    <cellStyle name="Currency [0] 5517" xfId="11559" hidden="1" xr:uid="{00000000-0005-0000-0000-000070CE0000}"/>
    <cellStyle name="Currency [0] 5517" xfId="40947" hidden="1" xr:uid="{00000000-0005-0000-0000-000071CE0000}"/>
    <cellStyle name="Currency [0] 5518" xfId="11561" hidden="1" xr:uid="{00000000-0005-0000-0000-000072CE0000}"/>
    <cellStyle name="Currency [0] 5518" xfId="40949" hidden="1" xr:uid="{00000000-0005-0000-0000-000073CE0000}"/>
    <cellStyle name="Currency [0] 5519" xfId="11461" hidden="1" xr:uid="{00000000-0005-0000-0000-000074CE0000}"/>
    <cellStyle name="Currency [0] 5519" xfId="40849" hidden="1" xr:uid="{00000000-0005-0000-0000-000075CE0000}"/>
    <cellStyle name="Currency [0] 552" xfId="2962" hidden="1" xr:uid="{00000000-0005-0000-0000-000076CE0000}"/>
    <cellStyle name="Currency [0] 552" xfId="32351" hidden="1" xr:uid="{00000000-0005-0000-0000-000077CE0000}"/>
    <cellStyle name="Currency [0] 5520" xfId="11471" hidden="1" xr:uid="{00000000-0005-0000-0000-000078CE0000}"/>
    <cellStyle name="Currency [0] 5520" xfId="40859" hidden="1" xr:uid="{00000000-0005-0000-0000-000079CE0000}"/>
    <cellStyle name="Currency [0] 5521" xfId="11533" hidden="1" xr:uid="{00000000-0005-0000-0000-00007ACE0000}"/>
    <cellStyle name="Currency [0] 5521" xfId="40921" hidden="1" xr:uid="{00000000-0005-0000-0000-00007BCE0000}"/>
    <cellStyle name="Currency [0] 5522" xfId="11498" hidden="1" xr:uid="{00000000-0005-0000-0000-00007CCE0000}"/>
    <cellStyle name="Currency [0] 5522" xfId="40886" hidden="1" xr:uid="{00000000-0005-0000-0000-00007DCE0000}"/>
    <cellStyle name="Currency [0] 5523" xfId="11443" hidden="1" xr:uid="{00000000-0005-0000-0000-00007ECE0000}"/>
    <cellStyle name="Currency [0] 5523" xfId="40831" hidden="1" xr:uid="{00000000-0005-0000-0000-00007FCE0000}"/>
    <cellStyle name="Currency [0] 5524" xfId="11569" hidden="1" xr:uid="{00000000-0005-0000-0000-000080CE0000}"/>
    <cellStyle name="Currency [0] 5524" xfId="40957" hidden="1" xr:uid="{00000000-0005-0000-0000-000081CE0000}"/>
    <cellStyle name="Currency [0] 5525" xfId="11534" hidden="1" xr:uid="{00000000-0005-0000-0000-000082CE0000}"/>
    <cellStyle name="Currency [0] 5525" xfId="40922" hidden="1" xr:uid="{00000000-0005-0000-0000-000083CE0000}"/>
    <cellStyle name="Currency [0] 5526" xfId="11545" hidden="1" xr:uid="{00000000-0005-0000-0000-000084CE0000}"/>
    <cellStyle name="Currency [0] 5526" xfId="40933" hidden="1" xr:uid="{00000000-0005-0000-0000-000085CE0000}"/>
    <cellStyle name="Currency [0] 5527" xfId="11577" hidden="1" xr:uid="{00000000-0005-0000-0000-000086CE0000}"/>
    <cellStyle name="Currency [0] 5527" xfId="40965" hidden="1" xr:uid="{00000000-0005-0000-0000-000087CE0000}"/>
    <cellStyle name="Currency [0] 5528" xfId="11579" hidden="1" xr:uid="{00000000-0005-0000-0000-000088CE0000}"/>
    <cellStyle name="Currency [0] 5528" xfId="40967" hidden="1" xr:uid="{00000000-0005-0000-0000-000089CE0000}"/>
    <cellStyle name="Currency [0] 5529" xfId="11531" hidden="1" xr:uid="{00000000-0005-0000-0000-00008ACE0000}"/>
    <cellStyle name="Currency [0] 5529" xfId="40919" hidden="1" xr:uid="{00000000-0005-0000-0000-00008BCE0000}"/>
    <cellStyle name="Currency [0] 553" xfId="2906" hidden="1" xr:uid="{00000000-0005-0000-0000-00008CCE0000}"/>
    <cellStyle name="Currency [0] 553" xfId="32295" hidden="1" xr:uid="{00000000-0005-0000-0000-00008DCE0000}"/>
    <cellStyle name="Currency [0] 5530" xfId="11530" hidden="1" xr:uid="{00000000-0005-0000-0000-00008ECE0000}"/>
    <cellStyle name="Currency [0] 5530" xfId="40918" hidden="1" xr:uid="{00000000-0005-0000-0000-00008FCE0000}"/>
    <cellStyle name="Currency [0] 5531" xfId="11520" hidden="1" xr:uid="{00000000-0005-0000-0000-000090CE0000}"/>
    <cellStyle name="Currency [0] 5531" xfId="40908" hidden="1" xr:uid="{00000000-0005-0000-0000-000091CE0000}"/>
    <cellStyle name="Currency [0] 5532" xfId="11516" hidden="1" xr:uid="{00000000-0005-0000-0000-000092CE0000}"/>
    <cellStyle name="Currency [0] 5532" xfId="40904" hidden="1" xr:uid="{00000000-0005-0000-0000-000093CE0000}"/>
    <cellStyle name="Currency [0] 5533" xfId="11518" hidden="1" xr:uid="{00000000-0005-0000-0000-000094CE0000}"/>
    <cellStyle name="Currency [0] 5533" xfId="40906" hidden="1" xr:uid="{00000000-0005-0000-0000-000095CE0000}"/>
    <cellStyle name="Currency [0] 5534" xfId="11586" hidden="1" xr:uid="{00000000-0005-0000-0000-000096CE0000}"/>
    <cellStyle name="Currency [0] 5534" xfId="40974" hidden="1" xr:uid="{00000000-0005-0000-0000-000097CE0000}"/>
    <cellStyle name="Currency [0] 5535" xfId="11421" hidden="1" xr:uid="{00000000-0005-0000-0000-000098CE0000}"/>
    <cellStyle name="Currency [0] 5535" xfId="40809" hidden="1" xr:uid="{00000000-0005-0000-0000-000099CE0000}"/>
    <cellStyle name="Currency [0] 5536" xfId="11564" hidden="1" xr:uid="{00000000-0005-0000-0000-00009ACE0000}"/>
    <cellStyle name="Currency [0] 5536" xfId="40952" hidden="1" xr:uid="{00000000-0005-0000-0000-00009BCE0000}"/>
    <cellStyle name="Currency [0] 5537" xfId="11592" hidden="1" xr:uid="{00000000-0005-0000-0000-00009CCE0000}"/>
    <cellStyle name="Currency [0] 5537" xfId="40980" hidden="1" xr:uid="{00000000-0005-0000-0000-00009DCE0000}"/>
    <cellStyle name="Currency [0] 5538" xfId="11594" hidden="1" xr:uid="{00000000-0005-0000-0000-00009ECE0000}"/>
    <cellStyle name="Currency [0] 5538" xfId="40982" hidden="1" xr:uid="{00000000-0005-0000-0000-00009FCE0000}"/>
    <cellStyle name="Currency [0] 5539" xfId="11469" hidden="1" xr:uid="{00000000-0005-0000-0000-0000A0CE0000}"/>
    <cellStyle name="Currency [0] 5539" xfId="40857" hidden="1" xr:uid="{00000000-0005-0000-0000-0000A1CE0000}"/>
    <cellStyle name="Currency [0] 554" xfId="2956" hidden="1" xr:uid="{00000000-0005-0000-0000-0000A2CE0000}"/>
    <cellStyle name="Currency [0] 554" xfId="32345" hidden="1" xr:uid="{00000000-0005-0000-0000-0000A3CE0000}"/>
    <cellStyle name="Currency [0] 5540" xfId="11543" hidden="1" xr:uid="{00000000-0005-0000-0000-0000A4CE0000}"/>
    <cellStyle name="Currency [0] 5540" xfId="40931" hidden="1" xr:uid="{00000000-0005-0000-0000-0000A5CE0000}"/>
    <cellStyle name="Currency [0] 5541" xfId="11499" hidden="1" xr:uid="{00000000-0005-0000-0000-0000A6CE0000}"/>
    <cellStyle name="Currency [0] 5541" xfId="40887" hidden="1" xr:uid="{00000000-0005-0000-0000-0000A7CE0000}"/>
    <cellStyle name="Currency [0] 5542" xfId="11535" hidden="1" xr:uid="{00000000-0005-0000-0000-0000A8CE0000}"/>
    <cellStyle name="Currency [0] 5542" xfId="40923" hidden="1" xr:uid="{00000000-0005-0000-0000-0000A9CE0000}"/>
    <cellStyle name="Currency [0] 5543" xfId="11539" hidden="1" xr:uid="{00000000-0005-0000-0000-0000AACE0000}"/>
    <cellStyle name="Currency [0] 5543" xfId="40927" hidden="1" xr:uid="{00000000-0005-0000-0000-0000ABCE0000}"/>
    <cellStyle name="Currency [0] 5544" xfId="11600" hidden="1" xr:uid="{00000000-0005-0000-0000-0000ACCE0000}"/>
    <cellStyle name="Currency [0] 5544" xfId="40988" hidden="1" xr:uid="{00000000-0005-0000-0000-0000ADCE0000}"/>
    <cellStyle name="Currency [0] 5545" xfId="11416" hidden="1" xr:uid="{00000000-0005-0000-0000-0000AECE0000}"/>
    <cellStyle name="Currency [0] 5545" xfId="40804" hidden="1" xr:uid="{00000000-0005-0000-0000-0000AFCE0000}"/>
    <cellStyle name="Currency [0] 5546" xfId="11582" hidden="1" xr:uid="{00000000-0005-0000-0000-0000B0CE0000}"/>
    <cellStyle name="Currency [0] 5546" xfId="40970" hidden="1" xr:uid="{00000000-0005-0000-0000-0000B1CE0000}"/>
    <cellStyle name="Currency [0] 5547" xfId="11605" hidden="1" xr:uid="{00000000-0005-0000-0000-0000B2CE0000}"/>
    <cellStyle name="Currency [0] 5547" xfId="40993" hidden="1" xr:uid="{00000000-0005-0000-0000-0000B3CE0000}"/>
    <cellStyle name="Currency [0] 5548" xfId="11607" hidden="1" xr:uid="{00000000-0005-0000-0000-0000B4CE0000}"/>
    <cellStyle name="Currency [0] 5548" xfId="40995" hidden="1" xr:uid="{00000000-0005-0000-0000-0000B5CE0000}"/>
    <cellStyle name="Currency [0] 5549" xfId="11463" hidden="1" xr:uid="{00000000-0005-0000-0000-0000B6CE0000}"/>
    <cellStyle name="Currency [0] 5549" xfId="40851" hidden="1" xr:uid="{00000000-0005-0000-0000-0000B7CE0000}"/>
    <cellStyle name="Currency [0] 555" xfId="2966" hidden="1" xr:uid="{00000000-0005-0000-0000-0000B8CE0000}"/>
    <cellStyle name="Currency [0] 555" xfId="32355" hidden="1" xr:uid="{00000000-0005-0000-0000-0000B9CE0000}"/>
    <cellStyle name="Currency [0] 5550" xfId="11562" hidden="1" xr:uid="{00000000-0005-0000-0000-0000BACE0000}"/>
    <cellStyle name="Currency [0] 5550" xfId="40950" hidden="1" xr:uid="{00000000-0005-0000-0000-0000BBCE0000}"/>
    <cellStyle name="Currency [0] 5551" xfId="11529" hidden="1" xr:uid="{00000000-0005-0000-0000-0000BCCE0000}"/>
    <cellStyle name="Currency [0] 5551" xfId="40917" hidden="1" xr:uid="{00000000-0005-0000-0000-0000BDCE0000}"/>
    <cellStyle name="Currency [0] 5552" xfId="11547" hidden="1" xr:uid="{00000000-0005-0000-0000-0000BECE0000}"/>
    <cellStyle name="Currency [0] 5552" xfId="40935" hidden="1" xr:uid="{00000000-0005-0000-0000-0000BFCE0000}"/>
    <cellStyle name="Currency [0] 5553" xfId="11544" hidden="1" xr:uid="{00000000-0005-0000-0000-0000C0CE0000}"/>
    <cellStyle name="Currency [0] 5553" xfId="40932" hidden="1" xr:uid="{00000000-0005-0000-0000-0000C1CE0000}"/>
    <cellStyle name="Currency [0] 5554" xfId="11611" hidden="1" xr:uid="{00000000-0005-0000-0000-0000C2CE0000}"/>
    <cellStyle name="Currency [0] 5554" xfId="40999" hidden="1" xr:uid="{00000000-0005-0000-0000-0000C3CE0000}"/>
    <cellStyle name="Currency [0] 5555" xfId="11496" hidden="1" xr:uid="{00000000-0005-0000-0000-0000C4CE0000}"/>
    <cellStyle name="Currency [0] 5555" xfId="40884" hidden="1" xr:uid="{00000000-0005-0000-0000-0000C5CE0000}"/>
    <cellStyle name="Currency [0] 5556" xfId="11596" hidden="1" xr:uid="{00000000-0005-0000-0000-0000C6CE0000}"/>
    <cellStyle name="Currency [0] 5556" xfId="40984" hidden="1" xr:uid="{00000000-0005-0000-0000-0000C7CE0000}"/>
    <cellStyle name="Currency [0] 5557" xfId="11618" hidden="1" xr:uid="{00000000-0005-0000-0000-0000C8CE0000}"/>
    <cellStyle name="Currency [0] 5557" xfId="41006" hidden="1" xr:uid="{00000000-0005-0000-0000-0000C9CE0000}"/>
    <cellStyle name="Currency [0] 5558" xfId="11620" hidden="1" xr:uid="{00000000-0005-0000-0000-0000CACE0000}"/>
    <cellStyle name="Currency [0] 5558" xfId="41008" hidden="1" xr:uid="{00000000-0005-0000-0000-0000CBCE0000}"/>
    <cellStyle name="Currency [0] 5559" xfId="11548" hidden="1" xr:uid="{00000000-0005-0000-0000-0000CCCE0000}"/>
    <cellStyle name="Currency [0] 5559" xfId="40936" hidden="1" xr:uid="{00000000-0005-0000-0000-0000CDCE0000}"/>
    <cellStyle name="Currency [0] 556" xfId="2967" hidden="1" xr:uid="{00000000-0005-0000-0000-0000CECE0000}"/>
    <cellStyle name="Currency [0] 556" xfId="32356" hidden="1" xr:uid="{00000000-0005-0000-0000-0000CFCE0000}"/>
    <cellStyle name="Currency [0] 5560" xfId="11580" hidden="1" xr:uid="{00000000-0005-0000-0000-0000D0CE0000}"/>
    <cellStyle name="Currency [0] 5560" xfId="40968" hidden="1" xr:uid="{00000000-0005-0000-0000-0000D1CE0000}"/>
    <cellStyle name="Currency [0] 5561" xfId="11432" hidden="1" xr:uid="{00000000-0005-0000-0000-0000D2CE0000}"/>
    <cellStyle name="Currency [0] 5561" xfId="40820" hidden="1" xr:uid="{00000000-0005-0000-0000-0000D3CE0000}"/>
    <cellStyle name="Currency [0] 5562" xfId="11566" hidden="1" xr:uid="{00000000-0005-0000-0000-0000D4CE0000}"/>
    <cellStyle name="Currency [0] 5562" xfId="40954" hidden="1" xr:uid="{00000000-0005-0000-0000-0000D5CE0000}"/>
    <cellStyle name="Currency [0] 5563" xfId="11563" hidden="1" xr:uid="{00000000-0005-0000-0000-0000D6CE0000}"/>
    <cellStyle name="Currency [0] 5563" xfId="40951" hidden="1" xr:uid="{00000000-0005-0000-0000-0000D7CE0000}"/>
    <cellStyle name="Currency [0] 5564" xfId="11624" hidden="1" xr:uid="{00000000-0005-0000-0000-0000D8CE0000}"/>
    <cellStyle name="Currency [0] 5564" xfId="41012" hidden="1" xr:uid="{00000000-0005-0000-0000-0000D9CE0000}"/>
    <cellStyle name="Currency [0] 5565" xfId="11459" hidden="1" xr:uid="{00000000-0005-0000-0000-0000DACE0000}"/>
    <cellStyle name="Currency [0] 5565" xfId="40847" hidden="1" xr:uid="{00000000-0005-0000-0000-0000DBCE0000}"/>
    <cellStyle name="Currency [0] 5566" xfId="11608" hidden="1" xr:uid="{00000000-0005-0000-0000-0000DCCE0000}"/>
    <cellStyle name="Currency [0] 5566" xfId="40996" hidden="1" xr:uid="{00000000-0005-0000-0000-0000DDCE0000}"/>
    <cellStyle name="Currency [0] 5567" xfId="11628" hidden="1" xr:uid="{00000000-0005-0000-0000-0000DECE0000}"/>
    <cellStyle name="Currency [0] 5567" xfId="41016" hidden="1" xr:uid="{00000000-0005-0000-0000-0000DFCE0000}"/>
    <cellStyle name="Currency [0] 5568" xfId="11630" hidden="1" xr:uid="{00000000-0005-0000-0000-0000E0CE0000}"/>
    <cellStyle name="Currency [0] 5568" xfId="41018" hidden="1" xr:uid="{00000000-0005-0000-0000-0000E1CE0000}"/>
    <cellStyle name="Currency [0] 5569" xfId="11567" hidden="1" xr:uid="{00000000-0005-0000-0000-0000E2CE0000}"/>
    <cellStyle name="Currency [0] 5569" xfId="40955" hidden="1" xr:uid="{00000000-0005-0000-0000-0000E3CE0000}"/>
    <cellStyle name="Currency [0] 557" xfId="2932" hidden="1" xr:uid="{00000000-0005-0000-0000-0000E4CE0000}"/>
    <cellStyle name="Currency [0] 557" xfId="32321" hidden="1" xr:uid="{00000000-0005-0000-0000-0000E5CE0000}"/>
    <cellStyle name="Currency [0] 5570" xfId="11595" hidden="1" xr:uid="{00000000-0005-0000-0000-0000E6CE0000}"/>
    <cellStyle name="Currency [0] 5570" xfId="40983" hidden="1" xr:uid="{00000000-0005-0000-0000-0000E7CE0000}"/>
    <cellStyle name="Currency [0] 5571" xfId="11555" hidden="1" xr:uid="{00000000-0005-0000-0000-0000E8CE0000}"/>
    <cellStyle name="Currency [0] 5571" xfId="40943" hidden="1" xr:uid="{00000000-0005-0000-0000-0000E9CE0000}"/>
    <cellStyle name="Currency [0] 5572" xfId="11584" hidden="1" xr:uid="{00000000-0005-0000-0000-0000EACE0000}"/>
    <cellStyle name="Currency [0] 5572" xfId="40972" hidden="1" xr:uid="{00000000-0005-0000-0000-0000EBCE0000}"/>
    <cellStyle name="Currency [0] 5573" xfId="11581" hidden="1" xr:uid="{00000000-0005-0000-0000-0000ECCE0000}"/>
    <cellStyle name="Currency [0] 5573" xfId="40969" hidden="1" xr:uid="{00000000-0005-0000-0000-0000EDCE0000}"/>
    <cellStyle name="Currency [0] 5574" xfId="11634" hidden="1" xr:uid="{00000000-0005-0000-0000-0000EECE0000}"/>
    <cellStyle name="Currency [0] 5574" xfId="41022" hidden="1" xr:uid="{00000000-0005-0000-0000-0000EFCE0000}"/>
    <cellStyle name="Currency [0] 5575" xfId="11462" hidden="1" xr:uid="{00000000-0005-0000-0000-0000F0CE0000}"/>
    <cellStyle name="Currency [0] 5575" xfId="40850" hidden="1" xr:uid="{00000000-0005-0000-0000-0000F1CE0000}"/>
    <cellStyle name="Currency [0] 5576" xfId="11621" hidden="1" xr:uid="{00000000-0005-0000-0000-0000F2CE0000}"/>
    <cellStyle name="Currency [0] 5576" xfId="41009" hidden="1" xr:uid="{00000000-0005-0000-0000-0000F3CE0000}"/>
    <cellStyle name="Currency [0] 5577" xfId="11638" hidden="1" xr:uid="{00000000-0005-0000-0000-0000F4CE0000}"/>
    <cellStyle name="Currency [0] 5577" xfId="41026" hidden="1" xr:uid="{00000000-0005-0000-0000-0000F5CE0000}"/>
    <cellStyle name="Currency [0] 5578" xfId="11640" hidden="1" xr:uid="{00000000-0005-0000-0000-0000F6CE0000}"/>
    <cellStyle name="Currency [0] 5578" xfId="41028" hidden="1" xr:uid="{00000000-0005-0000-0000-0000F7CE0000}"/>
    <cellStyle name="Currency [0] 5579" xfId="11521" hidden="1" xr:uid="{00000000-0005-0000-0000-0000F8CE0000}"/>
    <cellStyle name="Currency [0] 5579" xfId="40909" hidden="1" xr:uid="{00000000-0005-0000-0000-0000F9CE0000}"/>
    <cellStyle name="Currency [0] 558" xfId="2947" hidden="1" xr:uid="{00000000-0005-0000-0000-0000FACE0000}"/>
    <cellStyle name="Currency [0] 558" xfId="32336" hidden="1" xr:uid="{00000000-0005-0000-0000-0000FBCE0000}"/>
    <cellStyle name="Currency [0] 5580" xfId="11557" hidden="1" xr:uid="{00000000-0005-0000-0000-0000FCCE0000}"/>
    <cellStyle name="Currency [0] 5580" xfId="40945" hidden="1" xr:uid="{00000000-0005-0000-0000-0000FDCE0000}"/>
    <cellStyle name="Currency [0] 5581" xfId="11626" hidden="1" xr:uid="{00000000-0005-0000-0000-0000FECE0000}"/>
    <cellStyle name="Currency [0] 5581" xfId="41014" hidden="1" xr:uid="{00000000-0005-0000-0000-0000FFCE0000}"/>
    <cellStyle name="Currency [0] 5582" xfId="11614" hidden="1" xr:uid="{00000000-0005-0000-0000-000000CF0000}"/>
    <cellStyle name="Currency [0] 5582" xfId="41002" hidden="1" xr:uid="{00000000-0005-0000-0000-000001CF0000}"/>
    <cellStyle name="Currency [0] 5583" xfId="11631" hidden="1" xr:uid="{00000000-0005-0000-0000-000002CF0000}"/>
    <cellStyle name="Currency [0] 5583" xfId="41019" hidden="1" xr:uid="{00000000-0005-0000-0000-000003CF0000}"/>
    <cellStyle name="Currency [0] 5584" xfId="11642" hidden="1" xr:uid="{00000000-0005-0000-0000-000004CF0000}"/>
    <cellStyle name="Currency [0] 5584" xfId="41030" hidden="1" xr:uid="{00000000-0005-0000-0000-000005CF0000}"/>
    <cellStyle name="Currency [0] 5585" xfId="11490" hidden="1" xr:uid="{00000000-0005-0000-0000-000006CF0000}"/>
    <cellStyle name="Currency [0] 5585" xfId="40878" hidden="1" xr:uid="{00000000-0005-0000-0000-000007CF0000}"/>
    <cellStyle name="Currency [0] 5586" xfId="11554" hidden="1" xr:uid="{00000000-0005-0000-0000-000008CF0000}"/>
    <cellStyle name="Currency [0] 5586" xfId="40942" hidden="1" xr:uid="{00000000-0005-0000-0000-000009CF0000}"/>
    <cellStyle name="Currency [0] 5587" xfId="11646" hidden="1" xr:uid="{00000000-0005-0000-0000-00000ACF0000}"/>
    <cellStyle name="Currency [0] 5587" xfId="41034" hidden="1" xr:uid="{00000000-0005-0000-0000-00000BCF0000}"/>
    <cellStyle name="Currency [0] 5588" xfId="11648" hidden="1" xr:uid="{00000000-0005-0000-0000-00000CCF0000}"/>
    <cellStyle name="Currency [0] 5588" xfId="41036" hidden="1" xr:uid="{00000000-0005-0000-0000-00000DCF0000}"/>
    <cellStyle name="Currency [0] 5589" xfId="11603" hidden="1" xr:uid="{00000000-0005-0000-0000-00000ECF0000}"/>
    <cellStyle name="Currency [0] 5589" xfId="40991" hidden="1" xr:uid="{00000000-0005-0000-0000-00000FCF0000}"/>
    <cellStyle name="Currency [0] 559" xfId="2513" hidden="1" xr:uid="{00000000-0005-0000-0000-000010CF0000}"/>
    <cellStyle name="Currency [0] 559" xfId="31902" hidden="1" xr:uid="{00000000-0005-0000-0000-000011CF0000}"/>
    <cellStyle name="Currency [0] 5590" xfId="11615" hidden="1" xr:uid="{00000000-0005-0000-0000-000012CF0000}"/>
    <cellStyle name="Currency [0] 5590" xfId="41003" hidden="1" xr:uid="{00000000-0005-0000-0000-000013CF0000}"/>
    <cellStyle name="Currency [0] 5591" xfId="11643" hidden="1" xr:uid="{00000000-0005-0000-0000-000014CF0000}"/>
    <cellStyle name="Currency [0] 5591" xfId="41031" hidden="1" xr:uid="{00000000-0005-0000-0000-000015CF0000}"/>
    <cellStyle name="Currency [0] 5592" xfId="11616" hidden="1" xr:uid="{00000000-0005-0000-0000-000016CF0000}"/>
    <cellStyle name="Currency [0] 5592" xfId="41004" hidden="1" xr:uid="{00000000-0005-0000-0000-000017CF0000}"/>
    <cellStyle name="Currency [0] 5593" xfId="11649" hidden="1" xr:uid="{00000000-0005-0000-0000-000018CF0000}"/>
    <cellStyle name="Currency [0] 5593" xfId="41037" hidden="1" xr:uid="{00000000-0005-0000-0000-000019CF0000}"/>
    <cellStyle name="Currency [0] 5594" xfId="11651" hidden="1" xr:uid="{00000000-0005-0000-0000-00001ACF0000}"/>
    <cellStyle name="Currency [0] 5594" xfId="41039" hidden="1" xr:uid="{00000000-0005-0000-0000-00001BCF0000}"/>
    <cellStyle name="Currency [0] 5595" xfId="11644" hidden="1" xr:uid="{00000000-0005-0000-0000-00001CCF0000}"/>
    <cellStyle name="Currency [0] 5595" xfId="41032" hidden="1" xr:uid="{00000000-0005-0000-0000-00001DCF0000}"/>
    <cellStyle name="Currency [0] 5596" xfId="11590" hidden="1" xr:uid="{00000000-0005-0000-0000-00001ECF0000}"/>
    <cellStyle name="Currency [0] 5596" xfId="40978" hidden="1" xr:uid="{00000000-0005-0000-0000-00001FCF0000}"/>
    <cellStyle name="Currency [0] 5597" xfId="11654" hidden="1" xr:uid="{00000000-0005-0000-0000-000020CF0000}"/>
    <cellStyle name="Currency [0] 5597" xfId="41042" hidden="1" xr:uid="{00000000-0005-0000-0000-000021CF0000}"/>
    <cellStyle name="Currency [0] 5598" xfId="11656" hidden="1" xr:uid="{00000000-0005-0000-0000-000022CF0000}"/>
    <cellStyle name="Currency [0] 5598" xfId="41044" hidden="1" xr:uid="{00000000-0005-0000-0000-000023CF0000}"/>
    <cellStyle name="Currency [0] 5599" xfId="11373" hidden="1" xr:uid="{00000000-0005-0000-0000-000024CF0000}"/>
    <cellStyle name="Currency [0] 5599" xfId="40761" hidden="1" xr:uid="{00000000-0005-0000-0000-000025CF0000}"/>
    <cellStyle name="Currency [0] 56" xfId="2475" hidden="1" xr:uid="{00000000-0005-0000-0000-000026CF0000}"/>
    <cellStyle name="Currency [0] 56" xfId="31864" hidden="1" xr:uid="{00000000-0005-0000-0000-000027CF0000}"/>
    <cellStyle name="Currency [0] 560" xfId="2942" hidden="1" xr:uid="{00000000-0005-0000-0000-000028CF0000}"/>
    <cellStyle name="Currency [0] 560" xfId="32331" hidden="1" xr:uid="{00000000-0005-0000-0000-000029CF0000}"/>
    <cellStyle name="Currency [0] 5600" xfId="11395" hidden="1" xr:uid="{00000000-0005-0000-0000-00002ACF0000}"/>
    <cellStyle name="Currency [0] 5600" xfId="40783" hidden="1" xr:uid="{00000000-0005-0000-0000-00002BCF0000}"/>
    <cellStyle name="Currency [0] 5601" xfId="11660" hidden="1" xr:uid="{00000000-0005-0000-0000-00002CCF0000}"/>
    <cellStyle name="Currency [0] 5601" xfId="41048" hidden="1" xr:uid="{00000000-0005-0000-0000-00002DCF0000}"/>
    <cellStyle name="Currency [0] 5602" xfId="11667" hidden="1" xr:uid="{00000000-0005-0000-0000-00002ECF0000}"/>
    <cellStyle name="Currency [0] 5602" xfId="41055" hidden="1" xr:uid="{00000000-0005-0000-0000-00002FCF0000}"/>
    <cellStyle name="Currency [0] 5603" xfId="11669" hidden="1" xr:uid="{00000000-0005-0000-0000-000030CF0000}"/>
    <cellStyle name="Currency [0] 5603" xfId="41057" hidden="1" xr:uid="{00000000-0005-0000-0000-000031CF0000}"/>
    <cellStyle name="Currency [0] 5604" xfId="11360" hidden="1" xr:uid="{00000000-0005-0000-0000-000032CF0000}"/>
    <cellStyle name="Currency [0] 5604" xfId="40748" hidden="1" xr:uid="{00000000-0005-0000-0000-000033CF0000}"/>
    <cellStyle name="Currency [0] 5605" xfId="11663" hidden="1" xr:uid="{00000000-0005-0000-0000-000034CF0000}"/>
    <cellStyle name="Currency [0] 5605" xfId="41051" hidden="1" xr:uid="{00000000-0005-0000-0000-000035CF0000}"/>
    <cellStyle name="Currency [0] 5606" xfId="11672" hidden="1" xr:uid="{00000000-0005-0000-0000-000036CF0000}"/>
    <cellStyle name="Currency [0] 5606" xfId="41060" hidden="1" xr:uid="{00000000-0005-0000-0000-000037CF0000}"/>
    <cellStyle name="Currency [0] 5607" xfId="11674" hidden="1" xr:uid="{00000000-0005-0000-0000-000038CF0000}"/>
    <cellStyle name="Currency [0] 5607" xfId="41062" hidden="1" xr:uid="{00000000-0005-0000-0000-000039CF0000}"/>
    <cellStyle name="Currency [0] 5608" xfId="11662" hidden="1" xr:uid="{00000000-0005-0000-0000-00003ACF0000}"/>
    <cellStyle name="Currency [0] 5608" xfId="41050" hidden="1" xr:uid="{00000000-0005-0000-0000-00003BCF0000}"/>
    <cellStyle name="Currency [0] 5609" xfId="11372" hidden="1" xr:uid="{00000000-0005-0000-0000-00003CCF0000}"/>
    <cellStyle name="Currency [0] 5609" xfId="40760" hidden="1" xr:uid="{00000000-0005-0000-0000-00003DCF0000}"/>
    <cellStyle name="Currency [0] 561" xfId="2940" hidden="1" xr:uid="{00000000-0005-0000-0000-00003ECF0000}"/>
    <cellStyle name="Currency [0] 561" xfId="32329" hidden="1" xr:uid="{00000000-0005-0000-0000-00003FCF0000}"/>
    <cellStyle name="Currency [0] 5610" xfId="11685" hidden="1" xr:uid="{00000000-0005-0000-0000-000040CF0000}"/>
    <cellStyle name="Currency [0] 5610" xfId="41073" hidden="1" xr:uid="{00000000-0005-0000-0000-000041CF0000}"/>
    <cellStyle name="Currency [0] 5611" xfId="11694" hidden="1" xr:uid="{00000000-0005-0000-0000-000042CF0000}"/>
    <cellStyle name="Currency [0] 5611" xfId="41082" hidden="1" xr:uid="{00000000-0005-0000-0000-000043CF0000}"/>
    <cellStyle name="Currency [0] 5612" xfId="11705" hidden="1" xr:uid="{00000000-0005-0000-0000-000044CF0000}"/>
    <cellStyle name="Currency [0] 5612" xfId="41093" hidden="1" xr:uid="{00000000-0005-0000-0000-000045CF0000}"/>
    <cellStyle name="Currency [0] 5613" xfId="11711" hidden="1" xr:uid="{00000000-0005-0000-0000-000046CF0000}"/>
    <cellStyle name="Currency [0] 5613" xfId="41099" hidden="1" xr:uid="{00000000-0005-0000-0000-000047CF0000}"/>
    <cellStyle name="Currency [0] 5614" xfId="11683" hidden="1" xr:uid="{00000000-0005-0000-0000-000048CF0000}"/>
    <cellStyle name="Currency [0] 5614" xfId="41071" hidden="1" xr:uid="{00000000-0005-0000-0000-000049CF0000}"/>
    <cellStyle name="Currency [0] 5615" xfId="11701" hidden="1" xr:uid="{00000000-0005-0000-0000-00004ACF0000}"/>
    <cellStyle name="Currency [0] 5615" xfId="41089" hidden="1" xr:uid="{00000000-0005-0000-0000-00004BCF0000}"/>
    <cellStyle name="Currency [0] 5616" xfId="11723" hidden="1" xr:uid="{00000000-0005-0000-0000-00004CCF0000}"/>
    <cellStyle name="Currency [0] 5616" xfId="41111" hidden="1" xr:uid="{00000000-0005-0000-0000-00004DCF0000}"/>
    <cellStyle name="Currency [0] 5617" xfId="11725" hidden="1" xr:uid="{00000000-0005-0000-0000-00004ECF0000}"/>
    <cellStyle name="Currency [0] 5617" xfId="41113" hidden="1" xr:uid="{00000000-0005-0000-0000-00004FCF0000}"/>
    <cellStyle name="Currency [0] 5618" xfId="11657" hidden="1" xr:uid="{00000000-0005-0000-0000-000050CF0000}"/>
    <cellStyle name="Currency [0] 5618" xfId="41045" hidden="1" xr:uid="{00000000-0005-0000-0000-000051CF0000}"/>
    <cellStyle name="Currency [0] 5619" xfId="11368" hidden="1" xr:uid="{00000000-0005-0000-0000-000052CF0000}"/>
    <cellStyle name="Currency [0] 5619" xfId="40756" hidden="1" xr:uid="{00000000-0005-0000-0000-000053CF0000}"/>
    <cellStyle name="Currency [0] 562" xfId="2969" hidden="1" xr:uid="{00000000-0005-0000-0000-000054CF0000}"/>
    <cellStyle name="Currency [0] 562" xfId="32358" hidden="1" xr:uid="{00000000-0005-0000-0000-000055CF0000}"/>
    <cellStyle name="Currency [0] 5620" xfId="11697" hidden="1" xr:uid="{00000000-0005-0000-0000-000056CF0000}"/>
    <cellStyle name="Currency [0] 5620" xfId="41085" hidden="1" xr:uid="{00000000-0005-0000-0000-000057CF0000}"/>
    <cellStyle name="Currency [0] 5621" xfId="11364" hidden="1" xr:uid="{00000000-0005-0000-0000-000058CF0000}"/>
    <cellStyle name="Currency [0] 5621" xfId="40752" hidden="1" xr:uid="{00000000-0005-0000-0000-000059CF0000}"/>
    <cellStyle name="Currency [0] 5622" xfId="11686" hidden="1" xr:uid="{00000000-0005-0000-0000-00005ACF0000}"/>
    <cellStyle name="Currency [0] 5622" xfId="41074" hidden="1" xr:uid="{00000000-0005-0000-0000-00005BCF0000}"/>
    <cellStyle name="Currency [0] 5623" xfId="11730" hidden="1" xr:uid="{00000000-0005-0000-0000-00005CCF0000}"/>
    <cellStyle name="Currency [0] 5623" xfId="41118" hidden="1" xr:uid="{00000000-0005-0000-0000-00005DCF0000}"/>
    <cellStyle name="Currency [0] 5624" xfId="11698" hidden="1" xr:uid="{00000000-0005-0000-0000-00005ECF0000}"/>
    <cellStyle name="Currency [0] 5624" xfId="41086" hidden="1" xr:uid="{00000000-0005-0000-0000-00005FCF0000}"/>
    <cellStyle name="Currency [0] 5625" xfId="11706" hidden="1" xr:uid="{00000000-0005-0000-0000-000060CF0000}"/>
    <cellStyle name="Currency [0] 5625" xfId="41094" hidden="1" xr:uid="{00000000-0005-0000-0000-000061CF0000}"/>
    <cellStyle name="Currency [0] 5626" xfId="11742" hidden="1" xr:uid="{00000000-0005-0000-0000-000062CF0000}"/>
    <cellStyle name="Currency [0] 5626" xfId="41130" hidden="1" xr:uid="{00000000-0005-0000-0000-000063CF0000}"/>
    <cellStyle name="Currency [0] 5627" xfId="11744" hidden="1" xr:uid="{00000000-0005-0000-0000-000064CF0000}"/>
    <cellStyle name="Currency [0] 5627" xfId="41132" hidden="1" xr:uid="{00000000-0005-0000-0000-000065CF0000}"/>
    <cellStyle name="Currency [0] 5628" xfId="11700" hidden="1" xr:uid="{00000000-0005-0000-0000-000066CF0000}"/>
    <cellStyle name="Currency [0] 5628" xfId="41088" hidden="1" xr:uid="{00000000-0005-0000-0000-000067CF0000}"/>
    <cellStyle name="Currency [0] 5629" xfId="11713" hidden="1" xr:uid="{00000000-0005-0000-0000-000068CF0000}"/>
    <cellStyle name="Currency [0] 5629" xfId="41101" hidden="1" xr:uid="{00000000-0005-0000-0000-000069CF0000}"/>
    <cellStyle name="Currency [0] 563" xfId="2885" hidden="1" xr:uid="{00000000-0005-0000-0000-00006ACF0000}"/>
    <cellStyle name="Currency [0] 563" xfId="32274" hidden="1" xr:uid="{00000000-0005-0000-0000-00006BCF0000}"/>
    <cellStyle name="Currency [0] 5630" xfId="11718" hidden="1" xr:uid="{00000000-0005-0000-0000-00006CCF0000}"/>
    <cellStyle name="Currency [0] 5630" xfId="41106" hidden="1" xr:uid="{00000000-0005-0000-0000-00006DCF0000}"/>
    <cellStyle name="Currency [0] 5631" xfId="11712" hidden="1" xr:uid="{00000000-0005-0000-0000-00006ECF0000}"/>
    <cellStyle name="Currency [0] 5631" xfId="41100" hidden="1" xr:uid="{00000000-0005-0000-0000-00006FCF0000}"/>
    <cellStyle name="Currency [0] 5632" xfId="11760" hidden="1" xr:uid="{00000000-0005-0000-0000-000070CF0000}"/>
    <cellStyle name="Currency [0] 5632" xfId="41148" hidden="1" xr:uid="{00000000-0005-0000-0000-000071CF0000}"/>
    <cellStyle name="Currency [0] 5633" xfId="11768" hidden="1" xr:uid="{00000000-0005-0000-0000-000072CF0000}"/>
    <cellStyle name="Currency [0] 5633" xfId="41156" hidden="1" xr:uid="{00000000-0005-0000-0000-000073CF0000}"/>
    <cellStyle name="Currency [0] 5634" xfId="11696" hidden="1" xr:uid="{00000000-0005-0000-0000-000074CF0000}"/>
    <cellStyle name="Currency [0] 5634" xfId="41084" hidden="1" xr:uid="{00000000-0005-0000-0000-000075CF0000}"/>
    <cellStyle name="Currency [0] 5635" xfId="11754" hidden="1" xr:uid="{00000000-0005-0000-0000-000076CF0000}"/>
    <cellStyle name="Currency [0] 5635" xfId="41142" hidden="1" xr:uid="{00000000-0005-0000-0000-000077CF0000}"/>
    <cellStyle name="Currency [0] 5636" xfId="11777" hidden="1" xr:uid="{00000000-0005-0000-0000-000078CF0000}"/>
    <cellStyle name="Currency [0] 5636" xfId="41165" hidden="1" xr:uid="{00000000-0005-0000-0000-000079CF0000}"/>
    <cellStyle name="Currency [0] 5637" xfId="11779" hidden="1" xr:uid="{00000000-0005-0000-0000-00007ACF0000}"/>
    <cellStyle name="Currency [0] 5637" xfId="41167" hidden="1" xr:uid="{00000000-0005-0000-0000-00007BCF0000}"/>
    <cellStyle name="Currency [0] 5638" xfId="11679" hidden="1" xr:uid="{00000000-0005-0000-0000-00007CCF0000}"/>
    <cellStyle name="Currency [0] 5638" xfId="41067" hidden="1" xr:uid="{00000000-0005-0000-0000-00007DCF0000}"/>
    <cellStyle name="Currency [0] 5639" xfId="11689" hidden="1" xr:uid="{00000000-0005-0000-0000-00007ECF0000}"/>
    <cellStyle name="Currency [0] 5639" xfId="41077" hidden="1" xr:uid="{00000000-0005-0000-0000-00007FCF0000}"/>
    <cellStyle name="Currency [0] 564" xfId="2961" hidden="1" xr:uid="{00000000-0005-0000-0000-000080CF0000}"/>
    <cellStyle name="Currency [0] 564" xfId="32350" hidden="1" xr:uid="{00000000-0005-0000-0000-000081CF0000}"/>
    <cellStyle name="Currency [0] 5640" xfId="11751" hidden="1" xr:uid="{00000000-0005-0000-0000-000082CF0000}"/>
    <cellStyle name="Currency [0] 5640" xfId="41139" hidden="1" xr:uid="{00000000-0005-0000-0000-000083CF0000}"/>
    <cellStyle name="Currency [0] 5641" xfId="11716" hidden="1" xr:uid="{00000000-0005-0000-0000-000084CF0000}"/>
    <cellStyle name="Currency [0] 5641" xfId="41104" hidden="1" xr:uid="{00000000-0005-0000-0000-000085CF0000}"/>
    <cellStyle name="Currency [0] 5642" xfId="11665" hidden="1" xr:uid="{00000000-0005-0000-0000-000086CF0000}"/>
    <cellStyle name="Currency [0] 5642" xfId="41053" hidden="1" xr:uid="{00000000-0005-0000-0000-000087CF0000}"/>
    <cellStyle name="Currency [0] 5643" xfId="11787" hidden="1" xr:uid="{00000000-0005-0000-0000-000088CF0000}"/>
    <cellStyle name="Currency [0] 5643" xfId="41175" hidden="1" xr:uid="{00000000-0005-0000-0000-000089CF0000}"/>
    <cellStyle name="Currency [0] 5644" xfId="11752" hidden="1" xr:uid="{00000000-0005-0000-0000-00008ACF0000}"/>
    <cellStyle name="Currency [0] 5644" xfId="41140" hidden="1" xr:uid="{00000000-0005-0000-0000-00008BCF0000}"/>
    <cellStyle name="Currency [0] 5645" xfId="11763" hidden="1" xr:uid="{00000000-0005-0000-0000-00008CCF0000}"/>
    <cellStyle name="Currency [0] 5645" xfId="41151" hidden="1" xr:uid="{00000000-0005-0000-0000-00008DCF0000}"/>
    <cellStyle name="Currency [0] 5646" xfId="11795" hidden="1" xr:uid="{00000000-0005-0000-0000-00008ECF0000}"/>
    <cellStyle name="Currency [0] 5646" xfId="41183" hidden="1" xr:uid="{00000000-0005-0000-0000-00008FCF0000}"/>
    <cellStyle name="Currency [0] 5647" xfId="11797" hidden="1" xr:uid="{00000000-0005-0000-0000-000090CF0000}"/>
    <cellStyle name="Currency [0] 5647" xfId="41185" hidden="1" xr:uid="{00000000-0005-0000-0000-000091CF0000}"/>
    <cellStyle name="Currency [0] 5648" xfId="11749" hidden="1" xr:uid="{00000000-0005-0000-0000-000092CF0000}"/>
    <cellStyle name="Currency [0] 5648" xfId="41137" hidden="1" xr:uid="{00000000-0005-0000-0000-000093CF0000}"/>
    <cellStyle name="Currency [0] 5649" xfId="11748" hidden="1" xr:uid="{00000000-0005-0000-0000-000094CF0000}"/>
    <cellStyle name="Currency [0] 5649" xfId="41136" hidden="1" xr:uid="{00000000-0005-0000-0000-000095CF0000}"/>
    <cellStyle name="Currency [0] 565" xfId="2971" hidden="1" xr:uid="{00000000-0005-0000-0000-000096CF0000}"/>
    <cellStyle name="Currency [0] 565" xfId="32360" hidden="1" xr:uid="{00000000-0005-0000-0000-000097CF0000}"/>
    <cellStyle name="Currency [0] 5650" xfId="11738" hidden="1" xr:uid="{00000000-0005-0000-0000-000098CF0000}"/>
    <cellStyle name="Currency [0] 5650" xfId="41126" hidden="1" xr:uid="{00000000-0005-0000-0000-000099CF0000}"/>
    <cellStyle name="Currency [0] 5651" xfId="11734" hidden="1" xr:uid="{00000000-0005-0000-0000-00009ACF0000}"/>
    <cellStyle name="Currency [0] 5651" xfId="41122" hidden="1" xr:uid="{00000000-0005-0000-0000-00009BCF0000}"/>
    <cellStyle name="Currency [0] 5652" xfId="11736" hidden="1" xr:uid="{00000000-0005-0000-0000-00009CCF0000}"/>
    <cellStyle name="Currency [0] 5652" xfId="41124" hidden="1" xr:uid="{00000000-0005-0000-0000-00009DCF0000}"/>
    <cellStyle name="Currency [0] 5653" xfId="11804" hidden="1" xr:uid="{00000000-0005-0000-0000-00009ECF0000}"/>
    <cellStyle name="Currency [0] 5653" xfId="41192" hidden="1" xr:uid="{00000000-0005-0000-0000-00009FCF0000}"/>
    <cellStyle name="Currency [0] 5654" xfId="11366" hidden="1" xr:uid="{00000000-0005-0000-0000-0000A0CF0000}"/>
    <cellStyle name="Currency [0] 5654" xfId="40754" hidden="1" xr:uid="{00000000-0005-0000-0000-0000A1CF0000}"/>
    <cellStyle name="Currency [0] 5655" xfId="11782" hidden="1" xr:uid="{00000000-0005-0000-0000-0000A2CF0000}"/>
    <cellStyle name="Currency [0] 5655" xfId="41170" hidden="1" xr:uid="{00000000-0005-0000-0000-0000A3CF0000}"/>
    <cellStyle name="Currency [0] 5656" xfId="11810" hidden="1" xr:uid="{00000000-0005-0000-0000-0000A4CF0000}"/>
    <cellStyle name="Currency [0] 5656" xfId="41198" hidden="1" xr:uid="{00000000-0005-0000-0000-0000A5CF0000}"/>
    <cellStyle name="Currency [0] 5657" xfId="11812" hidden="1" xr:uid="{00000000-0005-0000-0000-0000A6CF0000}"/>
    <cellStyle name="Currency [0] 5657" xfId="41200" hidden="1" xr:uid="{00000000-0005-0000-0000-0000A7CF0000}"/>
    <cellStyle name="Currency [0] 5658" xfId="11687" hidden="1" xr:uid="{00000000-0005-0000-0000-0000A8CF0000}"/>
    <cellStyle name="Currency [0] 5658" xfId="41075" hidden="1" xr:uid="{00000000-0005-0000-0000-0000A9CF0000}"/>
    <cellStyle name="Currency [0] 5659" xfId="11761" hidden="1" xr:uid="{00000000-0005-0000-0000-0000AACF0000}"/>
    <cellStyle name="Currency [0] 5659" xfId="41149" hidden="1" xr:uid="{00000000-0005-0000-0000-0000ABCF0000}"/>
    <cellStyle name="Currency [0] 566" xfId="2972" hidden="1" xr:uid="{00000000-0005-0000-0000-0000ACCF0000}"/>
    <cellStyle name="Currency [0] 566" xfId="32361" hidden="1" xr:uid="{00000000-0005-0000-0000-0000ADCF0000}"/>
    <cellStyle name="Currency [0] 5660" xfId="11717" hidden="1" xr:uid="{00000000-0005-0000-0000-0000AECF0000}"/>
    <cellStyle name="Currency [0] 5660" xfId="41105" hidden="1" xr:uid="{00000000-0005-0000-0000-0000AFCF0000}"/>
    <cellStyle name="Currency [0] 5661" xfId="11753" hidden="1" xr:uid="{00000000-0005-0000-0000-0000B0CF0000}"/>
    <cellStyle name="Currency [0] 5661" xfId="41141" hidden="1" xr:uid="{00000000-0005-0000-0000-0000B1CF0000}"/>
    <cellStyle name="Currency [0] 5662" xfId="11757" hidden="1" xr:uid="{00000000-0005-0000-0000-0000B2CF0000}"/>
    <cellStyle name="Currency [0] 5662" xfId="41145" hidden="1" xr:uid="{00000000-0005-0000-0000-0000B3CF0000}"/>
    <cellStyle name="Currency [0] 5663" xfId="11818" hidden="1" xr:uid="{00000000-0005-0000-0000-0000B4CF0000}"/>
    <cellStyle name="Currency [0] 5663" xfId="41206" hidden="1" xr:uid="{00000000-0005-0000-0000-0000B5CF0000}"/>
    <cellStyle name="Currency [0] 5664" xfId="11401" hidden="1" xr:uid="{00000000-0005-0000-0000-0000B6CF0000}"/>
    <cellStyle name="Currency [0] 5664" xfId="40789" hidden="1" xr:uid="{00000000-0005-0000-0000-0000B7CF0000}"/>
    <cellStyle name="Currency [0] 5665" xfId="11800" hidden="1" xr:uid="{00000000-0005-0000-0000-0000B8CF0000}"/>
    <cellStyle name="Currency [0] 5665" xfId="41188" hidden="1" xr:uid="{00000000-0005-0000-0000-0000B9CF0000}"/>
    <cellStyle name="Currency [0] 5666" xfId="11823" hidden="1" xr:uid="{00000000-0005-0000-0000-0000BACF0000}"/>
    <cellStyle name="Currency [0] 5666" xfId="41211" hidden="1" xr:uid="{00000000-0005-0000-0000-0000BBCF0000}"/>
    <cellStyle name="Currency [0] 5667" xfId="11825" hidden="1" xr:uid="{00000000-0005-0000-0000-0000BCCF0000}"/>
    <cellStyle name="Currency [0] 5667" xfId="41213" hidden="1" xr:uid="{00000000-0005-0000-0000-0000BDCF0000}"/>
    <cellStyle name="Currency [0] 5668" xfId="11681" hidden="1" xr:uid="{00000000-0005-0000-0000-0000BECF0000}"/>
    <cellStyle name="Currency [0] 5668" xfId="41069" hidden="1" xr:uid="{00000000-0005-0000-0000-0000BFCF0000}"/>
    <cellStyle name="Currency [0] 5669" xfId="11780" hidden="1" xr:uid="{00000000-0005-0000-0000-0000C0CF0000}"/>
    <cellStyle name="Currency [0] 5669" xfId="41168" hidden="1" xr:uid="{00000000-0005-0000-0000-0000C1CF0000}"/>
    <cellStyle name="Currency [0] 567" xfId="2943" hidden="1" xr:uid="{00000000-0005-0000-0000-0000C2CF0000}"/>
    <cellStyle name="Currency [0] 567" xfId="32332" hidden="1" xr:uid="{00000000-0005-0000-0000-0000C3CF0000}"/>
    <cellStyle name="Currency [0] 5670" xfId="11747" hidden="1" xr:uid="{00000000-0005-0000-0000-0000C4CF0000}"/>
    <cellStyle name="Currency [0] 5670" xfId="41135" hidden="1" xr:uid="{00000000-0005-0000-0000-0000C5CF0000}"/>
    <cellStyle name="Currency [0] 5671" xfId="11765" hidden="1" xr:uid="{00000000-0005-0000-0000-0000C6CF0000}"/>
    <cellStyle name="Currency [0] 5671" xfId="41153" hidden="1" xr:uid="{00000000-0005-0000-0000-0000C7CF0000}"/>
    <cellStyle name="Currency [0] 5672" xfId="11762" hidden="1" xr:uid="{00000000-0005-0000-0000-0000C8CF0000}"/>
    <cellStyle name="Currency [0] 5672" xfId="41150" hidden="1" xr:uid="{00000000-0005-0000-0000-0000C9CF0000}"/>
    <cellStyle name="Currency [0] 5673" xfId="11829" hidden="1" xr:uid="{00000000-0005-0000-0000-0000CACF0000}"/>
    <cellStyle name="Currency [0] 5673" xfId="41217" hidden="1" xr:uid="{00000000-0005-0000-0000-0000CBCF0000}"/>
    <cellStyle name="Currency [0] 5674" xfId="11714" hidden="1" xr:uid="{00000000-0005-0000-0000-0000CCCF0000}"/>
    <cellStyle name="Currency [0] 5674" xfId="41102" hidden="1" xr:uid="{00000000-0005-0000-0000-0000CDCF0000}"/>
    <cellStyle name="Currency [0] 5675" xfId="11814" hidden="1" xr:uid="{00000000-0005-0000-0000-0000CECF0000}"/>
    <cellStyle name="Currency [0] 5675" xfId="41202" hidden="1" xr:uid="{00000000-0005-0000-0000-0000CFCF0000}"/>
    <cellStyle name="Currency [0] 5676" xfId="11836" hidden="1" xr:uid="{00000000-0005-0000-0000-0000D0CF0000}"/>
    <cellStyle name="Currency [0] 5676" xfId="41224" hidden="1" xr:uid="{00000000-0005-0000-0000-0000D1CF0000}"/>
    <cellStyle name="Currency [0] 5677" xfId="11838" hidden="1" xr:uid="{00000000-0005-0000-0000-0000D2CF0000}"/>
    <cellStyle name="Currency [0] 5677" xfId="41226" hidden="1" xr:uid="{00000000-0005-0000-0000-0000D3CF0000}"/>
    <cellStyle name="Currency [0] 5678" xfId="11766" hidden="1" xr:uid="{00000000-0005-0000-0000-0000D4CF0000}"/>
    <cellStyle name="Currency [0] 5678" xfId="41154" hidden="1" xr:uid="{00000000-0005-0000-0000-0000D5CF0000}"/>
    <cellStyle name="Currency [0] 5679" xfId="11798" hidden="1" xr:uid="{00000000-0005-0000-0000-0000D6CF0000}"/>
    <cellStyle name="Currency [0] 5679" xfId="41186" hidden="1" xr:uid="{00000000-0005-0000-0000-0000D7CF0000}"/>
    <cellStyle name="Currency [0] 568" xfId="2955" hidden="1" xr:uid="{00000000-0005-0000-0000-0000D8CF0000}"/>
    <cellStyle name="Currency [0] 568" xfId="32344" hidden="1" xr:uid="{00000000-0005-0000-0000-0000D9CF0000}"/>
    <cellStyle name="Currency [0] 5680" xfId="11446" hidden="1" xr:uid="{00000000-0005-0000-0000-0000DACF0000}"/>
    <cellStyle name="Currency [0] 5680" xfId="40834" hidden="1" xr:uid="{00000000-0005-0000-0000-0000DBCF0000}"/>
    <cellStyle name="Currency [0] 5681" xfId="11784" hidden="1" xr:uid="{00000000-0005-0000-0000-0000DCCF0000}"/>
    <cellStyle name="Currency [0] 5681" xfId="41172" hidden="1" xr:uid="{00000000-0005-0000-0000-0000DDCF0000}"/>
    <cellStyle name="Currency [0] 5682" xfId="11781" hidden="1" xr:uid="{00000000-0005-0000-0000-0000DECF0000}"/>
    <cellStyle name="Currency [0] 5682" xfId="41169" hidden="1" xr:uid="{00000000-0005-0000-0000-0000DFCF0000}"/>
    <cellStyle name="Currency [0] 5683" xfId="11842" hidden="1" xr:uid="{00000000-0005-0000-0000-0000E0CF0000}"/>
    <cellStyle name="Currency [0] 5683" xfId="41230" hidden="1" xr:uid="{00000000-0005-0000-0000-0000E1CF0000}"/>
    <cellStyle name="Currency [0] 5684" xfId="11677" hidden="1" xr:uid="{00000000-0005-0000-0000-0000E2CF0000}"/>
    <cellStyle name="Currency [0] 5684" xfId="41065" hidden="1" xr:uid="{00000000-0005-0000-0000-0000E3CF0000}"/>
    <cellStyle name="Currency [0] 5685" xfId="11826" hidden="1" xr:uid="{00000000-0005-0000-0000-0000E4CF0000}"/>
    <cellStyle name="Currency [0] 5685" xfId="41214" hidden="1" xr:uid="{00000000-0005-0000-0000-0000E5CF0000}"/>
    <cellStyle name="Currency [0] 5686" xfId="11846" hidden="1" xr:uid="{00000000-0005-0000-0000-0000E6CF0000}"/>
    <cellStyle name="Currency [0] 5686" xfId="41234" hidden="1" xr:uid="{00000000-0005-0000-0000-0000E7CF0000}"/>
    <cellStyle name="Currency [0] 5687" xfId="11848" hidden="1" xr:uid="{00000000-0005-0000-0000-0000E8CF0000}"/>
    <cellStyle name="Currency [0] 5687" xfId="41236" hidden="1" xr:uid="{00000000-0005-0000-0000-0000E9CF0000}"/>
    <cellStyle name="Currency [0] 5688" xfId="11785" hidden="1" xr:uid="{00000000-0005-0000-0000-0000EACF0000}"/>
    <cellStyle name="Currency [0] 5688" xfId="41173" hidden="1" xr:uid="{00000000-0005-0000-0000-0000EBCF0000}"/>
    <cellStyle name="Currency [0] 5689" xfId="11813" hidden="1" xr:uid="{00000000-0005-0000-0000-0000ECCF0000}"/>
    <cellStyle name="Currency [0] 5689" xfId="41201" hidden="1" xr:uid="{00000000-0005-0000-0000-0000EDCF0000}"/>
    <cellStyle name="Currency [0] 569" xfId="2935" hidden="1" xr:uid="{00000000-0005-0000-0000-0000EECF0000}"/>
    <cellStyle name="Currency [0] 569" xfId="32324" hidden="1" xr:uid="{00000000-0005-0000-0000-0000EFCF0000}"/>
    <cellStyle name="Currency [0] 5690" xfId="11773" hidden="1" xr:uid="{00000000-0005-0000-0000-0000F0CF0000}"/>
    <cellStyle name="Currency [0] 5690" xfId="41161" hidden="1" xr:uid="{00000000-0005-0000-0000-0000F1CF0000}"/>
    <cellStyle name="Currency [0] 5691" xfId="11802" hidden="1" xr:uid="{00000000-0005-0000-0000-0000F2CF0000}"/>
    <cellStyle name="Currency [0] 5691" xfId="41190" hidden="1" xr:uid="{00000000-0005-0000-0000-0000F3CF0000}"/>
    <cellStyle name="Currency [0] 5692" xfId="11799" hidden="1" xr:uid="{00000000-0005-0000-0000-0000F4CF0000}"/>
    <cellStyle name="Currency [0] 5692" xfId="41187" hidden="1" xr:uid="{00000000-0005-0000-0000-0000F5CF0000}"/>
    <cellStyle name="Currency [0] 5693" xfId="11852" hidden="1" xr:uid="{00000000-0005-0000-0000-0000F6CF0000}"/>
    <cellStyle name="Currency [0] 5693" xfId="41240" hidden="1" xr:uid="{00000000-0005-0000-0000-0000F7CF0000}"/>
    <cellStyle name="Currency [0] 5694" xfId="11680" hidden="1" xr:uid="{00000000-0005-0000-0000-0000F8CF0000}"/>
    <cellStyle name="Currency [0] 5694" xfId="41068" hidden="1" xr:uid="{00000000-0005-0000-0000-0000F9CF0000}"/>
    <cellStyle name="Currency [0] 5695" xfId="11839" hidden="1" xr:uid="{00000000-0005-0000-0000-0000FACF0000}"/>
    <cellStyle name="Currency [0] 5695" xfId="41227" hidden="1" xr:uid="{00000000-0005-0000-0000-0000FBCF0000}"/>
    <cellStyle name="Currency [0] 5696" xfId="11856" hidden="1" xr:uid="{00000000-0005-0000-0000-0000FCCF0000}"/>
    <cellStyle name="Currency [0] 5696" xfId="41244" hidden="1" xr:uid="{00000000-0005-0000-0000-0000FDCF0000}"/>
    <cellStyle name="Currency [0] 5697" xfId="11858" hidden="1" xr:uid="{00000000-0005-0000-0000-0000FECF0000}"/>
    <cellStyle name="Currency [0] 5697" xfId="41246" hidden="1" xr:uid="{00000000-0005-0000-0000-0000FFCF0000}"/>
    <cellStyle name="Currency [0] 5698" xfId="11739" hidden="1" xr:uid="{00000000-0005-0000-0000-000000D00000}"/>
    <cellStyle name="Currency [0] 5698" xfId="41127" hidden="1" xr:uid="{00000000-0005-0000-0000-000001D00000}"/>
    <cellStyle name="Currency [0] 5699" xfId="11775" hidden="1" xr:uid="{00000000-0005-0000-0000-000002D00000}"/>
    <cellStyle name="Currency [0] 5699" xfId="41163" hidden="1" xr:uid="{00000000-0005-0000-0000-000003D00000}"/>
    <cellStyle name="Currency [0] 57" xfId="2395" hidden="1" xr:uid="{00000000-0005-0000-0000-000004D00000}"/>
    <cellStyle name="Currency [0] 57" xfId="31784" hidden="1" xr:uid="{00000000-0005-0000-0000-000005D00000}"/>
    <cellStyle name="Currency [0] 570" xfId="2950" hidden="1" xr:uid="{00000000-0005-0000-0000-000006D00000}"/>
    <cellStyle name="Currency [0] 570" xfId="32339" hidden="1" xr:uid="{00000000-0005-0000-0000-000007D00000}"/>
    <cellStyle name="Currency [0] 5700" xfId="11844" hidden="1" xr:uid="{00000000-0005-0000-0000-000008D00000}"/>
    <cellStyle name="Currency [0] 5700" xfId="41232" hidden="1" xr:uid="{00000000-0005-0000-0000-000009D00000}"/>
    <cellStyle name="Currency [0] 5701" xfId="11832" hidden="1" xr:uid="{00000000-0005-0000-0000-00000AD00000}"/>
    <cellStyle name="Currency [0] 5701" xfId="41220" hidden="1" xr:uid="{00000000-0005-0000-0000-00000BD00000}"/>
    <cellStyle name="Currency [0] 5702" xfId="11849" hidden="1" xr:uid="{00000000-0005-0000-0000-00000CD00000}"/>
    <cellStyle name="Currency [0] 5702" xfId="41237" hidden="1" xr:uid="{00000000-0005-0000-0000-00000DD00000}"/>
    <cellStyle name="Currency [0] 5703" xfId="11860" hidden="1" xr:uid="{00000000-0005-0000-0000-00000ED00000}"/>
    <cellStyle name="Currency [0] 5703" xfId="41248" hidden="1" xr:uid="{00000000-0005-0000-0000-00000FD00000}"/>
    <cellStyle name="Currency [0] 5704" xfId="11708" hidden="1" xr:uid="{00000000-0005-0000-0000-000010D00000}"/>
    <cellStyle name="Currency [0] 5704" xfId="41096" hidden="1" xr:uid="{00000000-0005-0000-0000-000011D00000}"/>
    <cellStyle name="Currency [0] 5705" xfId="11772" hidden="1" xr:uid="{00000000-0005-0000-0000-000012D00000}"/>
    <cellStyle name="Currency [0] 5705" xfId="41160" hidden="1" xr:uid="{00000000-0005-0000-0000-000013D00000}"/>
    <cellStyle name="Currency [0] 5706" xfId="11864" hidden="1" xr:uid="{00000000-0005-0000-0000-000014D00000}"/>
    <cellStyle name="Currency [0] 5706" xfId="41252" hidden="1" xr:uid="{00000000-0005-0000-0000-000015D00000}"/>
    <cellStyle name="Currency [0] 5707" xfId="11866" hidden="1" xr:uid="{00000000-0005-0000-0000-000016D00000}"/>
    <cellStyle name="Currency [0] 5707" xfId="41254" hidden="1" xr:uid="{00000000-0005-0000-0000-000017D00000}"/>
    <cellStyle name="Currency [0] 5708" xfId="11821" hidden="1" xr:uid="{00000000-0005-0000-0000-000018D00000}"/>
    <cellStyle name="Currency [0] 5708" xfId="41209" hidden="1" xr:uid="{00000000-0005-0000-0000-000019D00000}"/>
    <cellStyle name="Currency [0] 5709" xfId="11833" hidden="1" xr:uid="{00000000-0005-0000-0000-00001AD00000}"/>
    <cellStyle name="Currency [0] 5709" xfId="41221" hidden="1" xr:uid="{00000000-0005-0000-0000-00001BD00000}"/>
    <cellStyle name="Currency [0] 571" xfId="2948" hidden="1" xr:uid="{00000000-0005-0000-0000-00001CD00000}"/>
    <cellStyle name="Currency [0] 571" xfId="32337" hidden="1" xr:uid="{00000000-0005-0000-0000-00001DD00000}"/>
    <cellStyle name="Currency [0] 5710" xfId="11861" hidden="1" xr:uid="{00000000-0005-0000-0000-00001ED00000}"/>
    <cellStyle name="Currency [0] 5710" xfId="41249" hidden="1" xr:uid="{00000000-0005-0000-0000-00001FD00000}"/>
    <cellStyle name="Currency [0] 5711" xfId="11834" hidden="1" xr:uid="{00000000-0005-0000-0000-000020D00000}"/>
    <cellStyle name="Currency [0] 5711" xfId="41222" hidden="1" xr:uid="{00000000-0005-0000-0000-000021D00000}"/>
    <cellStyle name="Currency [0] 5712" xfId="11867" hidden="1" xr:uid="{00000000-0005-0000-0000-000022D00000}"/>
    <cellStyle name="Currency [0] 5712" xfId="41255" hidden="1" xr:uid="{00000000-0005-0000-0000-000023D00000}"/>
    <cellStyle name="Currency [0] 5713" xfId="11869" hidden="1" xr:uid="{00000000-0005-0000-0000-000024D00000}"/>
    <cellStyle name="Currency [0] 5713" xfId="41257" hidden="1" xr:uid="{00000000-0005-0000-0000-000025D00000}"/>
    <cellStyle name="Currency [0] 5714" xfId="11862" hidden="1" xr:uid="{00000000-0005-0000-0000-000026D00000}"/>
    <cellStyle name="Currency [0] 5714" xfId="41250" hidden="1" xr:uid="{00000000-0005-0000-0000-000027D00000}"/>
    <cellStyle name="Currency [0] 5715" xfId="11808" hidden="1" xr:uid="{00000000-0005-0000-0000-000028D00000}"/>
    <cellStyle name="Currency [0] 5715" xfId="41196" hidden="1" xr:uid="{00000000-0005-0000-0000-000029D00000}"/>
    <cellStyle name="Currency [0] 5716" xfId="11871" hidden="1" xr:uid="{00000000-0005-0000-0000-00002AD00000}"/>
    <cellStyle name="Currency [0] 5716" xfId="41259" hidden="1" xr:uid="{00000000-0005-0000-0000-00002BD00000}"/>
    <cellStyle name="Currency [0] 5717" xfId="11873" hidden="1" xr:uid="{00000000-0005-0000-0000-00002CD00000}"/>
    <cellStyle name="Currency [0] 5717" xfId="41261" hidden="1" xr:uid="{00000000-0005-0000-0000-00002DD00000}"/>
    <cellStyle name="Currency [0] 5718" xfId="11385" hidden="1" xr:uid="{00000000-0005-0000-0000-00002ED00000}"/>
    <cellStyle name="Currency [0] 5718" xfId="40773" hidden="1" xr:uid="{00000000-0005-0000-0000-00002FD00000}"/>
    <cellStyle name="Currency [0] 5719" xfId="11363" hidden="1" xr:uid="{00000000-0005-0000-0000-000030D00000}"/>
    <cellStyle name="Currency [0] 5719" xfId="40751" hidden="1" xr:uid="{00000000-0005-0000-0000-000031D00000}"/>
    <cellStyle name="Currency [0] 572" xfId="2974" hidden="1" xr:uid="{00000000-0005-0000-0000-000032D00000}"/>
    <cellStyle name="Currency [0] 572" xfId="32363" hidden="1" xr:uid="{00000000-0005-0000-0000-000033D00000}"/>
    <cellStyle name="Currency [0] 5720" xfId="11879" hidden="1" xr:uid="{00000000-0005-0000-0000-000034D00000}"/>
    <cellStyle name="Currency [0] 5720" xfId="41267" hidden="1" xr:uid="{00000000-0005-0000-0000-000035D00000}"/>
    <cellStyle name="Currency [0] 5721" xfId="11885" hidden="1" xr:uid="{00000000-0005-0000-0000-000036D00000}"/>
    <cellStyle name="Currency [0] 5721" xfId="41273" hidden="1" xr:uid="{00000000-0005-0000-0000-000037D00000}"/>
    <cellStyle name="Currency [0] 5722" xfId="11887" hidden="1" xr:uid="{00000000-0005-0000-0000-000038D00000}"/>
    <cellStyle name="Currency [0] 5722" xfId="41275" hidden="1" xr:uid="{00000000-0005-0000-0000-000039D00000}"/>
    <cellStyle name="Currency [0] 5723" xfId="11380" hidden="1" xr:uid="{00000000-0005-0000-0000-00003AD00000}"/>
    <cellStyle name="Currency [0] 5723" xfId="40768" hidden="1" xr:uid="{00000000-0005-0000-0000-00003BD00000}"/>
    <cellStyle name="Currency [0] 5724" xfId="11881" hidden="1" xr:uid="{00000000-0005-0000-0000-00003CD00000}"/>
    <cellStyle name="Currency [0] 5724" xfId="41269" hidden="1" xr:uid="{00000000-0005-0000-0000-00003DD00000}"/>
    <cellStyle name="Currency [0] 5725" xfId="11889" hidden="1" xr:uid="{00000000-0005-0000-0000-00003ED00000}"/>
    <cellStyle name="Currency [0] 5725" xfId="41277" hidden="1" xr:uid="{00000000-0005-0000-0000-00003FD00000}"/>
    <cellStyle name="Currency [0] 5726" xfId="11891" hidden="1" xr:uid="{00000000-0005-0000-0000-000040D00000}"/>
    <cellStyle name="Currency [0] 5726" xfId="41279" hidden="1" xr:uid="{00000000-0005-0000-0000-000041D00000}"/>
    <cellStyle name="Currency [0] 5727" xfId="11880" hidden="1" xr:uid="{00000000-0005-0000-0000-000042D00000}"/>
    <cellStyle name="Currency [0] 5727" xfId="41268" hidden="1" xr:uid="{00000000-0005-0000-0000-000043D00000}"/>
    <cellStyle name="Currency [0] 5728" xfId="11386" hidden="1" xr:uid="{00000000-0005-0000-0000-000044D00000}"/>
    <cellStyle name="Currency [0] 5728" xfId="40774" hidden="1" xr:uid="{00000000-0005-0000-0000-000045D00000}"/>
    <cellStyle name="Currency [0] 5729" xfId="11902" hidden="1" xr:uid="{00000000-0005-0000-0000-000046D00000}"/>
    <cellStyle name="Currency [0] 5729" xfId="41290" hidden="1" xr:uid="{00000000-0005-0000-0000-000047D00000}"/>
    <cellStyle name="Currency [0] 573" xfId="2887" hidden="1" xr:uid="{00000000-0005-0000-0000-000048D00000}"/>
    <cellStyle name="Currency [0] 573" xfId="32276" hidden="1" xr:uid="{00000000-0005-0000-0000-000049D00000}"/>
    <cellStyle name="Currency [0] 5730" xfId="11911" hidden="1" xr:uid="{00000000-0005-0000-0000-00004AD00000}"/>
    <cellStyle name="Currency [0] 5730" xfId="41299" hidden="1" xr:uid="{00000000-0005-0000-0000-00004BD00000}"/>
    <cellStyle name="Currency [0] 5731" xfId="11922" hidden="1" xr:uid="{00000000-0005-0000-0000-00004CD00000}"/>
    <cellStyle name="Currency [0] 5731" xfId="41310" hidden="1" xr:uid="{00000000-0005-0000-0000-00004DD00000}"/>
    <cellStyle name="Currency [0] 5732" xfId="11928" hidden="1" xr:uid="{00000000-0005-0000-0000-00004ED00000}"/>
    <cellStyle name="Currency [0] 5732" xfId="41316" hidden="1" xr:uid="{00000000-0005-0000-0000-00004FD00000}"/>
    <cellStyle name="Currency [0] 5733" xfId="11900" hidden="1" xr:uid="{00000000-0005-0000-0000-000050D00000}"/>
    <cellStyle name="Currency [0] 5733" xfId="41288" hidden="1" xr:uid="{00000000-0005-0000-0000-000051D00000}"/>
    <cellStyle name="Currency [0] 5734" xfId="11918" hidden="1" xr:uid="{00000000-0005-0000-0000-000052D00000}"/>
    <cellStyle name="Currency [0] 5734" xfId="41306" hidden="1" xr:uid="{00000000-0005-0000-0000-000053D00000}"/>
    <cellStyle name="Currency [0] 5735" xfId="11940" hidden="1" xr:uid="{00000000-0005-0000-0000-000054D00000}"/>
    <cellStyle name="Currency [0] 5735" xfId="41328" hidden="1" xr:uid="{00000000-0005-0000-0000-000055D00000}"/>
    <cellStyle name="Currency [0] 5736" xfId="11942" hidden="1" xr:uid="{00000000-0005-0000-0000-000056D00000}"/>
    <cellStyle name="Currency [0] 5736" xfId="41330" hidden="1" xr:uid="{00000000-0005-0000-0000-000057D00000}"/>
    <cellStyle name="Currency [0] 5737" xfId="11876" hidden="1" xr:uid="{00000000-0005-0000-0000-000058D00000}"/>
    <cellStyle name="Currency [0] 5737" xfId="41264" hidden="1" xr:uid="{00000000-0005-0000-0000-000059D00000}"/>
    <cellStyle name="Currency [0] 5738" xfId="11390" hidden="1" xr:uid="{00000000-0005-0000-0000-00005AD00000}"/>
    <cellStyle name="Currency [0] 5738" xfId="40778" hidden="1" xr:uid="{00000000-0005-0000-0000-00005BD00000}"/>
    <cellStyle name="Currency [0] 5739" xfId="11914" hidden="1" xr:uid="{00000000-0005-0000-0000-00005CD00000}"/>
    <cellStyle name="Currency [0] 5739" xfId="41302" hidden="1" xr:uid="{00000000-0005-0000-0000-00005DD00000}"/>
    <cellStyle name="Currency [0] 574" xfId="2968" hidden="1" xr:uid="{00000000-0005-0000-0000-00005ED00000}"/>
    <cellStyle name="Currency [0] 574" xfId="32357" hidden="1" xr:uid="{00000000-0005-0000-0000-00005FD00000}"/>
    <cellStyle name="Currency [0] 5740" xfId="11406" hidden="1" xr:uid="{00000000-0005-0000-0000-000060D00000}"/>
    <cellStyle name="Currency [0] 5740" xfId="40794" hidden="1" xr:uid="{00000000-0005-0000-0000-000061D00000}"/>
    <cellStyle name="Currency [0] 5741" xfId="11903" hidden="1" xr:uid="{00000000-0005-0000-0000-000062D00000}"/>
    <cellStyle name="Currency [0] 5741" xfId="41291" hidden="1" xr:uid="{00000000-0005-0000-0000-000063D00000}"/>
    <cellStyle name="Currency [0] 5742" xfId="11947" hidden="1" xr:uid="{00000000-0005-0000-0000-000064D00000}"/>
    <cellStyle name="Currency [0] 5742" xfId="41335" hidden="1" xr:uid="{00000000-0005-0000-0000-000065D00000}"/>
    <cellStyle name="Currency [0] 5743" xfId="11915" hidden="1" xr:uid="{00000000-0005-0000-0000-000066D00000}"/>
    <cellStyle name="Currency [0] 5743" xfId="41303" hidden="1" xr:uid="{00000000-0005-0000-0000-000067D00000}"/>
    <cellStyle name="Currency [0] 5744" xfId="11923" hidden="1" xr:uid="{00000000-0005-0000-0000-000068D00000}"/>
    <cellStyle name="Currency [0] 5744" xfId="41311" hidden="1" xr:uid="{00000000-0005-0000-0000-000069D00000}"/>
    <cellStyle name="Currency [0] 5745" xfId="11959" hidden="1" xr:uid="{00000000-0005-0000-0000-00006AD00000}"/>
    <cellStyle name="Currency [0] 5745" xfId="41347" hidden="1" xr:uid="{00000000-0005-0000-0000-00006BD00000}"/>
    <cellStyle name="Currency [0] 5746" xfId="11961" hidden="1" xr:uid="{00000000-0005-0000-0000-00006CD00000}"/>
    <cellStyle name="Currency [0] 5746" xfId="41349" hidden="1" xr:uid="{00000000-0005-0000-0000-00006DD00000}"/>
    <cellStyle name="Currency [0] 5747" xfId="11917" hidden="1" xr:uid="{00000000-0005-0000-0000-00006ED00000}"/>
    <cellStyle name="Currency [0] 5747" xfId="41305" hidden="1" xr:uid="{00000000-0005-0000-0000-00006FD00000}"/>
    <cellStyle name="Currency [0] 5748" xfId="11930" hidden="1" xr:uid="{00000000-0005-0000-0000-000070D00000}"/>
    <cellStyle name="Currency [0] 5748" xfId="41318" hidden="1" xr:uid="{00000000-0005-0000-0000-000071D00000}"/>
    <cellStyle name="Currency [0] 5749" xfId="11935" hidden="1" xr:uid="{00000000-0005-0000-0000-000072D00000}"/>
    <cellStyle name="Currency [0] 5749" xfId="41323" hidden="1" xr:uid="{00000000-0005-0000-0000-000073D00000}"/>
    <cellStyle name="Currency [0] 575" xfId="2975" hidden="1" xr:uid="{00000000-0005-0000-0000-000074D00000}"/>
    <cellStyle name="Currency [0] 575" xfId="32364" hidden="1" xr:uid="{00000000-0005-0000-0000-000075D00000}"/>
    <cellStyle name="Currency [0] 5750" xfId="11929" hidden="1" xr:uid="{00000000-0005-0000-0000-000076D00000}"/>
    <cellStyle name="Currency [0] 5750" xfId="41317" hidden="1" xr:uid="{00000000-0005-0000-0000-000077D00000}"/>
    <cellStyle name="Currency [0] 5751" xfId="11977" hidden="1" xr:uid="{00000000-0005-0000-0000-000078D00000}"/>
    <cellStyle name="Currency [0] 5751" xfId="41365" hidden="1" xr:uid="{00000000-0005-0000-0000-000079D00000}"/>
    <cellStyle name="Currency [0] 5752" xfId="11985" hidden="1" xr:uid="{00000000-0005-0000-0000-00007AD00000}"/>
    <cellStyle name="Currency [0] 5752" xfId="41373" hidden="1" xr:uid="{00000000-0005-0000-0000-00007BD00000}"/>
    <cellStyle name="Currency [0] 5753" xfId="11913" hidden="1" xr:uid="{00000000-0005-0000-0000-00007CD00000}"/>
    <cellStyle name="Currency [0] 5753" xfId="41301" hidden="1" xr:uid="{00000000-0005-0000-0000-00007DD00000}"/>
    <cellStyle name="Currency [0] 5754" xfId="11971" hidden="1" xr:uid="{00000000-0005-0000-0000-00007ED00000}"/>
    <cellStyle name="Currency [0] 5754" xfId="41359" hidden="1" xr:uid="{00000000-0005-0000-0000-00007FD00000}"/>
    <cellStyle name="Currency [0] 5755" xfId="11994" hidden="1" xr:uid="{00000000-0005-0000-0000-000080D00000}"/>
    <cellStyle name="Currency [0] 5755" xfId="41382" hidden="1" xr:uid="{00000000-0005-0000-0000-000081D00000}"/>
    <cellStyle name="Currency [0] 5756" xfId="11996" hidden="1" xr:uid="{00000000-0005-0000-0000-000082D00000}"/>
    <cellStyle name="Currency [0] 5756" xfId="41384" hidden="1" xr:uid="{00000000-0005-0000-0000-000083D00000}"/>
    <cellStyle name="Currency [0] 5757" xfId="11896" hidden="1" xr:uid="{00000000-0005-0000-0000-000084D00000}"/>
    <cellStyle name="Currency [0] 5757" xfId="41284" hidden="1" xr:uid="{00000000-0005-0000-0000-000085D00000}"/>
    <cellStyle name="Currency [0] 5758" xfId="11906" hidden="1" xr:uid="{00000000-0005-0000-0000-000086D00000}"/>
    <cellStyle name="Currency [0] 5758" xfId="41294" hidden="1" xr:uid="{00000000-0005-0000-0000-000087D00000}"/>
    <cellStyle name="Currency [0] 5759" xfId="11968" hidden="1" xr:uid="{00000000-0005-0000-0000-000088D00000}"/>
    <cellStyle name="Currency [0] 5759" xfId="41356" hidden="1" xr:uid="{00000000-0005-0000-0000-000089D00000}"/>
    <cellStyle name="Currency [0] 576" xfId="2976" hidden="1" xr:uid="{00000000-0005-0000-0000-00008AD00000}"/>
    <cellStyle name="Currency [0] 576" xfId="32365" hidden="1" xr:uid="{00000000-0005-0000-0000-00008BD00000}"/>
    <cellStyle name="Currency [0] 5760" xfId="11933" hidden="1" xr:uid="{00000000-0005-0000-0000-00008CD00000}"/>
    <cellStyle name="Currency [0] 5760" xfId="41321" hidden="1" xr:uid="{00000000-0005-0000-0000-00008DD00000}"/>
    <cellStyle name="Currency [0] 5761" xfId="11883" hidden="1" xr:uid="{00000000-0005-0000-0000-00008ED00000}"/>
    <cellStyle name="Currency [0] 5761" xfId="41271" hidden="1" xr:uid="{00000000-0005-0000-0000-00008FD00000}"/>
    <cellStyle name="Currency [0] 5762" xfId="12004" hidden="1" xr:uid="{00000000-0005-0000-0000-000090D00000}"/>
    <cellStyle name="Currency [0] 5762" xfId="41392" hidden="1" xr:uid="{00000000-0005-0000-0000-000091D00000}"/>
    <cellStyle name="Currency [0] 5763" xfId="11969" hidden="1" xr:uid="{00000000-0005-0000-0000-000092D00000}"/>
    <cellStyle name="Currency [0] 5763" xfId="41357" hidden="1" xr:uid="{00000000-0005-0000-0000-000093D00000}"/>
    <cellStyle name="Currency [0] 5764" xfId="11980" hidden="1" xr:uid="{00000000-0005-0000-0000-000094D00000}"/>
    <cellStyle name="Currency [0] 5764" xfId="41368" hidden="1" xr:uid="{00000000-0005-0000-0000-000095D00000}"/>
    <cellStyle name="Currency [0] 5765" xfId="12012" hidden="1" xr:uid="{00000000-0005-0000-0000-000096D00000}"/>
    <cellStyle name="Currency [0] 5765" xfId="41400" hidden="1" xr:uid="{00000000-0005-0000-0000-000097D00000}"/>
    <cellStyle name="Currency [0] 5766" xfId="12014" hidden="1" xr:uid="{00000000-0005-0000-0000-000098D00000}"/>
    <cellStyle name="Currency [0] 5766" xfId="41402" hidden="1" xr:uid="{00000000-0005-0000-0000-000099D00000}"/>
    <cellStyle name="Currency [0] 5767" xfId="11966" hidden="1" xr:uid="{00000000-0005-0000-0000-00009AD00000}"/>
    <cellStyle name="Currency [0] 5767" xfId="41354" hidden="1" xr:uid="{00000000-0005-0000-0000-00009BD00000}"/>
    <cellStyle name="Currency [0] 5768" xfId="11965" hidden="1" xr:uid="{00000000-0005-0000-0000-00009CD00000}"/>
    <cellStyle name="Currency [0] 5768" xfId="41353" hidden="1" xr:uid="{00000000-0005-0000-0000-00009DD00000}"/>
    <cellStyle name="Currency [0] 5769" xfId="11955" hidden="1" xr:uid="{00000000-0005-0000-0000-00009ED00000}"/>
    <cellStyle name="Currency [0] 5769" xfId="41343" hidden="1" xr:uid="{00000000-0005-0000-0000-00009FD00000}"/>
    <cellStyle name="Currency [0] 577" xfId="2916" hidden="1" xr:uid="{00000000-0005-0000-0000-0000A0D00000}"/>
    <cellStyle name="Currency [0] 577" xfId="32305" hidden="1" xr:uid="{00000000-0005-0000-0000-0000A1D00000}"/>
    <cellStyle name="Currency [0] 5770" xfId="11951" hidden="1" xr:uid="{00000000-0005-0000-0000-0000A2D00000}"/>
    <cellStyle name="Currency [0] 5770" xfId="41339" hidden="1" xr:uid="{00000000-0005-0000-0000-0000A3D00000}"/>
    <cellStyle name="Currency [0] 5771" xfId="11953" hidden="1" xr:uid="{00000000-0005-0000-0000-0000A4D00000}"/>
    <cellStyle name="Currency [0] 5771" xfId="41341" hidden="1" xr:uid="{00000000-0005-0000-0000-0000A5D00000}"/>
    <cellStyle name="Currency [0] 5772" xfId="12021" hidden="1" xr:uid="{00000000-0005-0000-0000-0000A6D00000}"/>
    <cellStyle name="Currency [0] 5772" xfId="41409" hidden="1" xr:uid="{00000000-0005-0000-0000-0000A7D00000}"/>
    <cellStyle name="Currency [0] 5773" xfId="11392" hidden="1" xr:uid="{00000000-0005-0000-0000-0000A8D00000}"/>
    <cellStyle name="Currency [0] 5773" xfId="40780" hidden="1" xr:uid="{00000000-0005-0000-0000-0000A9D00000}"/>
    <cellStyle name="Currency [0] 5774" xfId="11999" hidden="1" xr:uid="{00000000-0005-0000-0000-0000AAD00000}"/>
    <cellStyle name="Currency [0] 5774" xfId="41387" hidden="1" xr:uid="{00000000-0005-0000-0000-0000ABD00000}"/>
    <cellStyle name="Currency [0] 5775" xfId="12027" hidden="1" xr:uid="{00000000-0005-0000-0000-0000ACD00000}"/>
    <cellStyle name="Currency [0] 5775" xfId="41415" hidden="1" xr:uid="{00000000-0005-0000-0000-0000ADD00000}"/>
    <cellStyle name="Currency [0] 5776" xfId="12029" hidden="1" xr:uid="{00000000-0005-0000-0000-0000AED00000}"/>
    <cellStyle name="Currency [0] 5776" xfId="41417" hidden="1" xr:uid="{00000000-0005-0000-0000-0000AFD00000}"/>
    <cellStyle name="Currency [0] 5777" xfId="11904" hidden="1" xr:uid="{00000000-0005-0000-0000-0000B0D00000}"/>
    <cellStyle name="Currency [0] 5777" xfId="41292" hidden="1" xr:uid="{00000000-0005-0000-0000-0000B1D00000}"/>
    <cellStyle name="Currency [0] 5778" xfId="11978" hidden="1" xr:uid="{00000000-0005-0000-0000-0000B2D00000}"/>
    <cellStyle name="Currency [0] 5778" xfId="41366" hidden="1" xr:uid="{00000000-0005-0000-0000-0000B3D00000}"/>
    <cellStyle name="Currency [0] 5779" xfId="11934" hidden="1" xr:uid="{00000000-0005-0000-0000-0000B4D00000}"/>
    <cellStyle name="Currency [0] 5779" xfId="41322" hidden="1" xr:uid="{00000000-0005-0000-0000-0000B5D00000}"/>
    <cellStyle name="Currency [0] 578" xfId="2936" hidden="1" xr:uid="{00000000-0005-0000-0000-0000B6D00000}"/>
    <cellStyle name="Currency [0] 578" xfId="32325" hidden="1" xr:uid="{00000000-0005-0000-0000-0000B7D00000}"/>
    <cellStyle name="Currency [0] 5780" xfId="11970" hidden="1" xr:uid="{00000000-0005-0000-0000-0000B8D00000}"/>
    <cellStyle name="Currency [0] 5780" xfId="41358" hidden="1" xr:uid="{00000000-0005-0000-0000-0000B9D00000}"/>
    <cellStyle name="Currency [0] 5781" xfId="11974" hidden="1" xr:uid="{00000000-0005-0000-0000-0000BAD00000}"/>
    <cellStyle name="Currency [0] 5781" xfId="41362" hidden="1" xr:uid="{00000000-0005-0000-0000-0000BBD00000}"/>
    <cellStyle name="Currency [0] 5782" xfId="12035" hidden="1" xr:uid="{00000000-0005-0000-0000-0000BCD00000}"/>
    <cellStyle name="Currency [0] 5782" xfId="41423" hidden="1" xr:uid="{00000000-0005-0000-0000-0000BDD00000}"/>
    <cellStyle name="Currency [0] 5783" xfId="11379" hidden="1" xr:uid="{00000000-0005-0000-0000-0000BED00000}"/>
    <cellStyle name="Currency [0] 5783" xfId="40767" hidden="1" xr:uid="{00000000-0005-0000-0000-0000BFD00000}"/>
    <cellStyle name="Currency [0] 5784" xfId="12017" hidden="1" xr:uid="{00000000-0005-0000-0000-0000C0D00000}"/>
    <cellStyle name="Currency [0] 5784" xfId="41405" hidden="1" xr:uid="{00000000-0005-0000-0000-0000C1D00000}"/>
    <cellStyle name="Currency [0] 5785" xfId="12040" hidden="1" xr:uid="{00000000-0005-0000-0000-0000C2D00000}"/>
    <cellStyle name="Currency [0] 5785" xfId="41428" hidden="1" xr:uid="{00000000-0005-0000-0000-0000C3D00000}"/>
    <cellStyle name="Currency [0] 5786" xfId="12042" hidden="1" xr:uid="{00000000-0005-0000-0000-0000C4D00000}"/>
    <cellStyle name="Currency [0] 5786" xfId="41430" hidden="1" xr:uid="{00000000-0005-0000-0000-0000C5D00000}"/>
    <cellStyle name="Currency [0] 5787" xfId="11898" hidden="1" xr:uid="{00000000-0005-0000-0000-0000C6D00000}"/>
    <cellStyle name="Currency [0] 5787" xfId="41286" hidden="1" xr:uid="{00000000-0005-0000-0000-0000C7D00000}"/>
    <cellStyle name="Currency [0] 5788" xfId="11997" hidden="1" xr:uid="{00000000-0005-0000-0000-0000C8D00000}"/>
    <cellStyle name="Currency [0] 5788" xfId="41385" hidden="1" xr:uid="{00000000-0005-0000-0000-0000C9D00000}"/>
    <cellStyle name="Currency [0] 5789" xfId="11964" hidden="1" xr:uid="{00000000-0005-0000-0000-0000CAD00000}"/>
    <cellStyle name="Currency [0] 5789" xfId="41352" hidden="1" xr:uid="{00000000-0005-0000-0000-0000CBD00000}"/>
    <cellStyle name="Currency [0] 579" xfId="2970" hidden="1" xr:uid="{00000000-0005-0000-0000-0000CCD00000}"/>
    <cellStyle name="Currency [0] 579" xfId="32359" hidden="1" xr:uid="{00000000-0005-0000-0000-0000CDD00000}"/>
    <cellStyle name="Currency [0] 5790" xfId="11982" hidden="1" xr:uid="{00000000-0005-0000-0000-0000CED00000}"/>
    <cellStyle name="Currency [0] 5790" xfId="41370" hidden="1" xr:uid="{00000000-0005-0000-0000-0000CFD00000}"/>
    <cellStyle name="Currency [0] 5791" xfId="11979" hidden="1" xr:uid="{00000000-0005-0000-0000-0000D0D00000}"/>
    <cellStyle name="Currency [0] 5791" xfId="41367" hidden="1" xr:uid="{00000000-0005-0000-0000-0000D1D00000}"/>
    <cellStyle name="Currency [0] 5792" xfId="12046" hidden="1" xr:uid="{00000000-0005-0000-0000-0000D2D00000}"/>
    <cellStyle name="Currency [0] 5792" xfId="41434" hidden="1" xr:uid="{00000000-0005-0000-0000-0000D3D00000}"/>
    <cellStyle name="Currency [0] 5793" xfId="11931" hidden="1" xr:uid="{00000000-0005-0000-0000-0000D4D00000}"/>
    <cellStyle name="Currency [0] 5793" xfId="41319" hidden="1" xr:uid="{00000000-0005-0000-0000-0000D5D00000}"/>
    <cellStyle name="Currency [0] 5794" xfId="12031" hidden="1" xr:uid="{00000000-0005-0000-0000-0000D6D00000}"/>
    <cellStyle name="Currency [0] 5794" xfId="41419" hidden="1" xr:uid="{00000000-0005-0000-0000-0000D7D00000}"/>
    <cellStyle name="Currency [0] 5795" xfId="12053" hidden="1" xr:uid="{00000000-0005-0000-0000-0000D8D00000}"/>
    <cellStyle name="Currency [0] 5795" xfId="41441" hidden="1" xr:uid="{00000000-0005-0000-0000-0000D9D00000}"/>
    <cellStyle name="Currency [0] 5796" xfId="12055" hidden="1" xr:uid="{00000000-0005-0000-0000-0000DAD00000}"/>
    <cellStyle name="Currency [0] 5796" xfId="41443" hidden="1" xr:uid="{00000000-0005-0000-0000-0000DBD00000}"/>
    <cellStyle name="Currency [0] 5797" xfId="11983" hidden="1" xr:uid="{00000000-0005-0000-0000-0000DCD00000}"/>
    <cellStyle name="Currency [0] 5797" xfId="41371" hidden="1" xr:uid="{00000000-0005-0000-0000-0000DDD00000}"/>
    <cellStyle name="Currency [0] 5798" xfId="12015" hidden="1" xr:uid="{00000000-0005-0000-0000-0000DED00000}"/>
    <cellStyle name="Currency [0] 5798" xfId="41403" hidden="1" xr:uid="{00000000-0005-0000-0000-0000DFD00000}"/>
    <cellStyle name="Currency [0] 5799" xfId="11358" hidden="1" xr:uid="{00000000-0005-0000-0000-0000E0D00000}"/>
    <cellStyle name="Currency [0] 5799" xfId="40746" hidden="1" xr:uid="{00000000-0005-0000-0000-0000E1D00000}"/>
    <cellStyle name="Currency [0] 58" xfId="2465" hidden="1" xr:uid="{00000000-0005-0000-0000-0000E2D00000}"/>
    <cellStyle name="Currency [0] 58" xfId="31854" hidden="1" xr:uid="{00000000-0005-0000-0000-0000E3D00000}"/>
    <cellStyle name="Currency [0] 580" xfId="2963" hidden="1" xr:uid="{00000000-0005-0000-0000-0000E4D00000}"/>
    <cellStyle name="Currency [0] 580" xfId="32352" hidden="1" xr:uid="{00000000-0005-0000-0000-0000E5D00000}"/>
    <cellStyle name="Currency [0] 5800" xfId="12001" hidden="1" xr:uid="{00000000-0005-0000-0000-0000E6D00000}"/>
    <cellStyle name="Currency [0] 5800" xfId="41389" hidden="1" xr:uid="{00000000-0005-0000-0000-0000E7D00000}"/>
    <cellStyle name="Currency [0] 5801" xfId="11998" hidden="1" xr:uid="{00000000-0005-0000-0000-0000E8D00000}"/>
    <cellStyle name="Currency [0] 5801" xfId="41386" hidden="1" xr:uid="{00000000-0005-0000-0000-0000E9D00000}"/>
    <cellStyle name="Currency [0] 5802" xfId="12059" hidden="1" xr:uid="{00000000-0005-0000-0000-0000EAD00000}"/>
    <cellStyle name="Currency [0] 5802" xfId="41447" hidden="1" xr:uid="{00000000-0005-0000-0000-0000EBD00000}"/>
    <cellStyle name="Currency [0] 5803" xfId="11894" hidden="1" xr:uid="{00000000-0005-0000-0000-0000ECD00000}"/>
    <cellStyle name="Currency [0] 5803" xfId="41282" hidden="1" xr:uid="{00000000-0005-0000-0000-0000EDD00000}"/>
    <cellStyle name="Currency [0] 5804" xfId="12043" hidden="1" xr:uid="{00000000-0005-0000-0000-0000EED00000}"/>
    <cellStyle name="Currency [0] 5804" xfId="41431" hidden="1" xr:uid="{00000000-0005-0000-0000-0000EFD00000}"/>
    <cellStyle name="Currency [0] 5805" xfId="12063" hidden="1" xr:uid="{00000000-0005-0000-0000-0000F0D00000}"/>
    <cellStyle name="Currency [0] 5805" xfId="41451" hidden="1" xr:uid="{00000000-0005-0000-0000-0000F1D00000}"/>
    <cellStyle name="Currency [0] 5806" xfId="12065" hidden="1" xr:uid="{00000000-0005-0000-0000-0000F2D00000}"/>
    <cellStyle name="Currency [0] 5806" xfId="41453" hidden="1" xr:uid="{00000000-0005-0000-0000-0000F3D00000}"/>
    <cellStyle name="Currency [0] 5807" xfId="12002" hidden="1" xr:uid="{00000000-0005-0000-0000-0000F4D00000}"/>
    <cellStyle name="Currency [0] 5807" xfId="41390" hidden="1" xr:uid="{00000000-0005-0000-0000-0000F5D00000}"/>
    <cellStyle name="Currency [0] 5808" xfId="12030" hidden="1" xr:uid="{00000000-0005-0000-0000-0000F6D00000}"/>
    <cellStyle name="Currency [0] 5808" xfId="41418" hidden="1" xr:uid="{00000000-0005-0000-0000-0000F7D00000}"/>
    <cellStyle name="Currency [0] 5809" xfId="11990" hidden="1" xr:uid="{00000000-0005-0000-0000-0000F8D00000}"/>
    <cellStyle name="Currency [0] 5809" xfId="41378" hidden="1" xr:uid="{00000000-0005-0000-0000-0000F9D00000}"/>
    <cellStyle name="Currency [0] 581" xfId="2973" hidden="1" xr:uid="{00000000-0005-0000-0000-0000FAD00000}"/>
    <cellStyle name="Currency [0] 581" xfId="32362" hidden="1" xr:uid="{00000000-0005-0000-0000-0000FBD00000}"/>
    <cellStyle name="Currency [0] 5810" xfId="12019" hidden="1" xr:uid="{00000000-0005-0000-0000-0000FCD00000}"/>
    <cellStyle name="Currency [0] 5810" xfId="41407" hidden="1" xr:uid="{00000000-0005-0000-0000-0000FDD00000}"/>
    <cellStyle name="Currency [0] 5811" xfId="12016" hidden="1" xr:uid="{00000000-0005-0000-0000-0000FED00000}"/>
    <cellStyle name="Currency [0] 5811" xfId="41404" hidden="1" xr:uid="{00000000-0005-0000-0000-0000FFD00000}"/>
    <cellStyle name="Currency [0] 5812" xfId="12069" hidden="1" xr:uid="{00000000-0005-0000-0000-000000D10000}"/>
    <cellStyle name="Currency [0] 5812" xfId="41457" hidden="1" xr:uid="{00000000-0005-0000-0000-000001D10000}"/>
    <cellStyle name="Currency [0] 5813" xfId="11897" hidden="1" xr:uid="{00000000-0005-0000-0000-000002D10000}"/>
    <cellStyle name="Currency [0] 5813" xfId="41285" hidden="1" xr:uid="{00000000-0005-0000-0000-000003D10000}"/>
    <cellStyle name="Currency [0] 5814" xfId="12056" hidden="1" xr:uid="{00000000-0005-0000-0000-000004D10000}"/>
    <cellStyle name="Currency [0] 5814" xfId="41444" hidden="1" xr:uid="{00000000-0005-0000-0000-000005D10000}"/>
    <cellStyle name="Currency [0] 5815" xfId="12073" hidden="1" xr:uid="{00000000-0005-0000-0000-000006D10000}"/>
    <cellStyle name="Currency [0] 5815" xfId="41461" hidden="1" xr:uid="{00000000-0005-0000-0000-000007D10000}"/>
    <cellStyle name="Currency [0] 5816" xfId="12075" hidden="1" xr:uid="{00000000-0005-0000-0000-000008D10000}"/>
    <cellStyle name="Currency [0] 5816" xfId="41463" hidden="1" xr:uid="{00000000-0005-0000-0000-000009D10000}"/>
    <cellStyle name="Currency [0] 5817" xfId="11956" hidden="1" xr:uid="{00000000-0005-0000-0000-00000AD10000}"/>
    <cellStyle name="Currency [0] 5817" xfId="41344" hidden="1" xr:uid="{00000000-0005-0000-0000-00000BD10000}"/>
    <cellStyle name="Currency [0] 5818" xfId="11992" hidden="1" xr:uid="{00000000-0005-0000-0000-00000CD10000}"/>
    <cellStyle name="Currency [0] 5818" xfId="41380" hidden="1" xr:uid="{00000000-0005-0000-0000-00000DD10000}"/>
    <cellStyle name="Currency [0] 5819" xfId="12061" hidden="1" xr:uid="{00000000-0005-0000-0000-00000ED10000}"/>
    <cellStyle name="Currency [0] 5819" xfId="41449" hidden="1" xr:uid="{00000000-0005-0000-0000-00000FD10000}"/>
    <cellStyle name="Currency [0] 582" xfId="2977" hidden="1" xr:uid="{00000000-0005-0000-0000-000010D10000}"/>
    <cellStyle name="Currency [0] 582" xfId="32366" hidden="1" xr:uid="{00000000-0005-0000-0000-000011D10000}"/>
    <cellStyle name="Currency [0] 5820" xfId="12049" hidden="1" xr:uid="{00000000-0005-0000-0000-000012D10000}"/>
    <cellStyle name="Currency [0] 5820" xfId="41437" hidden="1" xr:uid="{00000000-0005-0000-0000-000013D10000}"/>
    <cellStyle name="Currency [0] 5821" xfId="12066" hidden="1" xr:uid="{00000000-0005-0000-0000-000014D10000}"/>
    <cellStyle name="Currency [0] 5821" xfId="41454" hidden="1" xr:uid="{00000000-0005-0000-0000-000015D10000}"/>
    <cellStyle name="Currency [0] 5822" xfId="12077" hidden="1" xr:uid="{00000000-0005-0000-0000-000016D10000}"/>
    <cellStyle name="Currency [0] 5822" xfId="41465" hidden="1" xr:uid="{00000000-0005-0000-0000-000017D10000}"/>
    <cellStyle name="Currency [0] 5823" xfId="11925" hidden="1" xr:uid="{00000000-0005-0000-0000-000018D10000}"/>
    <cellStyle name="Currency [0] 5823" xfId="41313" hidden="1" xr:uid="{00000000-0005-0000-0000-000019D10000}"/>
    <cellStyle name="Currency [0] 5824" xfId="11989" hidden="1" xr:uid="{00000000-0005-0000-0000-00001AD10000}"/>
    <cellStyle name="Currency [0] 5824" xfId="41377" hidden="1" xr:uid="{00000000-0005-0000-0000-00001BD10000}"/>
    <cellStyle name="Currency [0] 5825" xfId="12081" hidden="1" xr:uid="{00000000-0005-0000-0000-00001CD10000}"/>
    <cellStyle name="Currency [0] 5825" xfId="41469" hidden="1" xr:uid="{00000000-0005-0000-0000-00001DD10000}"/>
    <cellStyle name="Currency [0] 5826" xfId="12083" hidden="1" xr:uid="{00000000-0005-0000-0000-00001ED10000}"/>
    <cellStyle name="Currency [0] 5826" xfId="41471" hidden="1" xr:uid="{00000000-0005-0000-0000-00001FD10000}"/>
    <cellStyle name="Currency [0] 5827" xfId="12038" hidden="1" xr:uid="{00000000-0005-0000-0000-000020D10000}"/>
    <cellStyle name="Currency [0] 5827" xfId="41426" hidden="1" xr:uid="{00000000-0005-0000-0000-000021D10000}"/>
    <cellStyle name="Currency [0] 5828" xfId="12050" hidden="1" xr:uid="{00000000-0005-0000-0000-000022D10000}"/>
    <cellStyle name="Currency [0] 5828" xfId="41438" hidden="1" xr:uid="{00000000-0005-0000-0000-000023D10000}"/>
    <cellStyle name="Currency [0] 5829" xfId="12078" hidden="1" xr:uid="{00000000-0005-0000-0000-000024D10000}"/>
    <cellStyle name="Currency [0] 5829" xfId="41466" hidden="1" xr:uid="{00000000-0005-0000-0000-000025D10000}"/>
    <cellStyle name="Currency [0] 583" xfId="2902" hidden="1" xr:uid="{00000000-0005-0000-0000-000026D10000}"/>
    <cellStyle name="Currency [0] 583" xfId="32291" hidden="1" xr:uid="{00000000-0005-0000-0000-000027D10000}"/>
    <cellStyle name="Currency [0] 5830" xfId="12051" hidden="1" xr:uid="{00000000-0005-0000-0000-000028D10000}"/>
    <cellStyle name="Currency [0] 5830" xfId="41439" hidden="1" xr:uid="{00000000-0005-0000-0000-000029D10000}"/>
    <cellStyle name="Currency [0] 5831" xfId="12084" hidden="1" xr:uid="{00000000-0005-0000-0000-00002AD10000}"/>
    <cellStyle name="Currency [0] 5831" xfId="41472" hidden="1" xr:uid="{00000000-0005-0000-0000-00002BD10000}"/>
    <cellStyle name="Currency [0] 5832" xfId="12086" hidden="1" xr:uid="{00000000-0005-0000-0000-00002CD10000}"/>
    <cellStyle name="Currency [0] 5832" xfId="41474" hidden="1" xr:uid="{00000000-0005-0000-0000-00002DD10000}"/>
    <cellStyle name="Currency [0] 5833" xfId="12079" hidden="1" xr:uid="{00000000-0005-0000-0000-00002ED10000}"/>
    <cellStyle name="Currency [0] 5833" xfId="41467" hidden="1" xr:uid="{00000000-0005-0000-0000-00002FD10000}"/>
    <cellStyle name="Currency [0] 5834" xfId="12025" hidden="1" xr:uid="{00000000-0005-0000-0000-000030D10000}"/>
    <cellStyle name="Currency [0] 5834" xfId="41413" hidden="1" xr:uid="{00000000-0005-0000-0000-000031D10000}"/>
    <cellStyle name="Currency [0] 5835" xfId="12088" hidden="1" xr:uid="{00000000-0005-0000-0000-000032D10000}"/>
    <cellStyle name="Currency [0] 5835" xfId="41476" hidden="1" xr:uid="{00000000-0005-0000-0000-000033D10000}"/>
    <cellStyle name="Currency [0] 5836" xfId="12090" hidden="1" xr:uid="{00000000-0005-0000-0000-000034D10000}"/>
    <cellStyle name="Currency [0] 5836" xfId="41478" hidden="1" xr:uid="{00000000-0005-0000-0000-000035D10000}"/>
    <cellStyle name="Currency [0] 5837" xfId="11452" hidden="1" xr:uid="{00000000-0005-0000-0000-000036D10000}"/>
    <cellStyle name="Currency [0] 5837" xfId="40840" hidden="1" xr:uid="{00000000-0005-0000-0000-000037D10000}"/>
    <cellStyle name="Currency [0] 5838" xfId="11393" hidden="1" xr:uid="{00000000-0005-0000-0000-000038D10000}"/>
    <cellStyle name="Currency [0] 5838" xfId="40781" hidden="1" xr:uid="{00000000-0005-0000-0000-000039D10000}"/>
    <cellStyle name="Currency [0] 5839" xfId="12096" hidden="1" xr:uid="{00000000-0005-0000-0000-00003AD10000}"/>
    <cellStyle name="Currency [0] 5839" xfId="41484" hidden="1" xr:uid="{00000000-0005-0000-0000-00003BD10000}"/>
    <cellStyle name="Currency [0] 584" xfId="2934" hidden="1" xr:uid="{00000000-0005-0000-0000-00003CD10000}"/>
    <cellStyle name="Currency [0] 584" xfId="32323" hidden="1" xr:uid="{00000000-0005-0000-0000-00003DD10000}"/>
    <cellStyle name="Currency [0] 5840" xfId="12102" hidden="1" xr:uid="{00000000-0005-0000-0000-00003ED10000}"/>
    <cellStyle name="Currency [0] 5840" xfId="41490" hidden="1" xr:uid="{00000000-0005-0000-0000-00003FD10000}"/>
    <cellStyle name="Currency [0] 5841" xfId="12104" hidden="1" xr:uid="{00000000-0005-0000-0000-000040D10000}"/>
    <cellStyle name="Currency [0] 5841" xfId="41492" hidden="1" xr:uid="{00000000-0005-0000-0000-000041D10000}"/>
    <cellStyle name="Currency [0] 5842" xfId="11383" hidden="1" xr:uid="{00000000-0005-0000-0000-000042D10000}"/>
    <cellStyle name="Currency [0] 5842" xfId="40771" hidden="1" xr:uid="{00000000-0005-0000-0000-000043D10000}"/>
    <cellStyle name="Currency [0] 5843" xfId="12098" hidden="1" xr:uid="{00000000-0005-0000-0000-000044D10000}"/>
    <cellStyle name="Currency [0] 5843" xfId="41486" hidden="1" xr:uid="{00000000-0005-0000-0000-000045D10000}"/>
    <cellStyle name="Currency [0] 5844" xfId="12106" hidden="1" xr:uid="{00000000-0005-0000-0000-000046D10000}"/>
    <cellStyle name="Currency [0] 5844" xfId="41494" hidden="1" xr:uid="{00000000-0005-0000-0000-000047D10000}"/>
    <cellStyle name="Currency [0] 5845" xfId="12108" hidden="1" xr:uid="{00000000-0005-0000-0000-000048D10000}"/>
    <cellStyle name="Currency [0] 5845" xfId="41496" hidden="1" xr:uid="{00000000-0005-0000-0000-000049D10000}"/>
    <cellStyle name="Currency [0] 5846" xfId="12097" hidden="1" xr:uid="{00000000-0005-0000-0000-00004AD10000}"/>
    <cellStyle name="Currency [0] 5846" xfId="41485" hidden="1" xr:uid="{00000000-0005-0000-0000-00004BD10000}"/>
    <cellStyle name="Currency [0] 5847" xfId="11428" hidden="1" xr:uid="{00000000-0005-0000-0000-00004CD10000}"/>
    <cellStyle name="Currency [0] 5847" xfId="40816" hidden="1" xr:uid="{00000000-0005-0000-0000-00004DD10000}"/>
    <cellStyle name="Currency [0] 5848" xfId="12119" hidden="1" xr:uid="{00000000-0005-0000-0000-00004ED10000}"/>
    <cellStyle name="Currency [0] 5848" xfId="41507" hidden="1" xr:uid="{00000000-0005-0000-0000-00004FD10000}"/>
    <cellStyle name="Currency [0] 5849" xfId="12128" hidden="1" xr:uid="{00000000-0005-0000-0000-000050D10000}"/>
    <cellStyle name="Currency [0] 5849" xfId="41516" hidden="1" xr:uid="{00000000-0005-0000-0000-000051D10000}"/>
    <cellStyle name="Currency [0] 585" xfId="2980" hidden="1" xr:uid="{00000000-0005-0000-0000-000052D10000}"/>
    <cellStyle name="Currency [0] 585" xfId="32369" hidden="1" xr:uid="{00000000-0005-0000-0000-000053D10000}"/>
    <cellStyle name="Currency [0] 5850" xfId="12139" hidden="1" xr:uid="{00000000-0005-0000-0000-000054D10000}"/>
    <cellStyle name="Currency [0] 5850" xfId="41527" hidden="1" xr:uid="{00000000-0005-0000-0000-000055D10000}"/>
    <cellStyle name="Currency [0] 5851" xfId="12145" hidden="1" xr:uid="{00000000-0005-0000-0000-000056D10000}"/>
    <cellStyle name="Currency [0] 5851" xfId="41533" hidden="1" xr:uid="{00000000-0005-0000-0000-000057D10000}"/>
    <cellStyle name="Currency [0] 5852" xfId="12117" hidden="1" xr:uid="{00000000-0005-0000-0000-000058D10000}"/>
    <cellStyle name="Currency [0] 5852" xfId="41505" hidden="1" xr:uid="{00000000-0005-0000-0000-000059D10000}"/>
    <cellStyle name="Currency [0] 5853" xfId="12135" hidden="1" xr:uid="{00000000-0005-0000-0000-00005AD10000}"/>
    <cellStyle name="Currency [0] 5853" xfId="41523" hidden="1" xr:uid="{00000000-0005-0000-0000-00005BD10000}"/>
    <cellStyle name="Currency [0] 5854" xfId="12157" hidden="1" xr:uid="{00000000-0005-0000-0000-00005CD10000}"/>
    <cellStyle name="Currency [0] 5854" xfId="41545" hidden="1" xr:uid="{00000000-0005-0000-0000-00005DD10000}"/>
    <cellStyle name="Currency [0] 5855" xfId="12159" hidden="1" xr:uid="{00000000-0005-0000-0000-00005ED10000}"/>
    <cellStyle name="Currency [0] 5855" xfId="41547" hidden="1" xr:uid="{00000000-0005-0000-0000-00005FD10000}"/>
    <cellStyle name="Currency [0] 5856" xfId="12093" hidden="1" xr:uid="{00000000-0005-0000-0000-000060D10000}"/>
    <cellStyle name="Currency [0] 5856" xfId="41481" hidden="1" xr:uid="{00000000-0005-0000-0000-000061D10000}"/>
    <cellStyle name="Currency [0] 5857" xfId="11382" hidden="1" xr:uid="{00000000-0005-0000-0000-000062D10000}"/>
    <cellStyle name="Currency [0] 5857" xfId="40770" hidden="1" xr:uid="{00000000-0005-0000-0000-000063D10000}"/>
    <cellStyle name="Currency [0] 5858" xfId="12131" hidden="1" xr:uid="{00000000-0005-0000-0000-000064D10000}"/>
    <cellStyle name="Currency [0] 5858" xfId="41519" hidden="1" xr:uid="{00000000-0005-0000-0000-000065D10000}"/>
    <cellStyle name="Currency [0] 5859" xfId="11361" hidden="1" xr:uid="{00000000-0005-0000-0000-000066D10000}"/>
    <cellStyle name="Currency [0] 5859" xfId="40749" hidden="1" xr:uid="{00000000-0005-0000-0000-000067D10000}"/>
    <cellStyle name="Currency [0] 586" xfId="2981" hidden="1" xr:uid="{00000000-0005-0000-0000-000068D10000}"/>
    <cellStyle name="Currency [0] 586" xfId="32370" hidden="1" xr:uid="{00000000-0005-0000-0000-000069D10000}"/>
    <cellStyle name="Currency [0] 5860" xfId="12120" hidden="1" xr:uid="{00000000-0005-0000-0000-00006AD10000}"/>
    <cellStyle name="Currency [0] 5860" xfId="41508" hidden="1" xr:uid="{00000000-0005-0000-0000-00006BD10000}"/>
    <cellStyle name="Currency [0] 5861" xfId="12164" hidden="1" xr:uid="{00000000-0005-0000-0000-00006CD10000}"/>
    <cellStyle name="Currency [0] 5861" xfId="41552" hidden="1" xr:uid="{00000000-0005-0000-0000-00006DD10000}"/>
    <cellStyle name="Currency [0] 5862" xfId="12132" hidden="1" xr:uid="{00000000-0005-0000-0000-00006ED10000}"/>
    <cellStyle name="Currency [0] 5862" xfId="41520" hidden="1" xr:uid="{00000000-0005-0000-0000-00006FD10000}"/>
    <cellStyle name="Currency [0] 5863" xfId="12140" hidden="1" xr:uid="{00000000-0005-0000-0000-000070D10000}"/>
    <cellStyle name="Currency [0] 5863" xfId="41528" hidden="1" xr:uid="{00000000-0005-0000-0000-000071D10000}"/>
    <cellStyle name="Currency [0] 5864" xfId="12176" hidden="1" xr:uid="{00000000-0005-0000-0000-000072D10000}"/>
    <cellStyle name="Currency [0] 5864" xfId="41564" hidden="1" xr:uid="{00000000-0005-0000-0000-000073D10000}"/>
    <cellStyle name="Currency [0] 5865" xfId="12178" hidden="1" xr:uid="{00000000-0005-0000-0000-000074D10000}"/>
    <cellStyle name="Currency [0] 5865" xfId="41566" hidden="1" xr:uid="{00000000-0005-0000-0000-000075D10000}"/>
    <cellStyle name="Currency [0] 5866" xfId="12134" hidden="1" xr:uid="{00000000-0005-0000-0000-000076D10000}"/>
    <cellStyle name="Currency [0] 5866" xfId="41522" hidden="1" xr:uid="{00000000-0005-0000-0000-000077D10000}"/>
    <cellStyle name="Currency [0] 5867" xfId="12147" hidden="1" xr:uid="{00000000-0005-0000-0000-000078D10000}"/>
    <cellStyle name="Currency [0] 5867" xfId="41535" hidden="1" xr:uid="{00000000-0005-0000-0000-000079D10000}"/>
    <cellStyle name="Currency [0] 5868" xfId="12152" hidden="1" xr:uid="{00000000-0005-0000-0000-00007AD10000}"/>
    <cellStyle name="Currency [0] 5868" xfId="41540" hidden="1" xr:uid="{00000000-0005-0000-0000-00007BD10000}"/>
    <cellStyle name="Currency [0] 5869" xfId="12146" hidden="1" xr:uid="{00000000-0005-0000-0000-00007CD10000}"/>
    <cellStyle name="Currency [0] 5869" xfId="41534" hidden="1" xr:uid="{00000000-0005-0000-0000-00007DD10000}"/>
    <cellStyle name="Currency [0] 587" xfId="2958" hidden="1" xr:uid="{00000000-0005-0000-0000-00007ED10000}"/>
    <cellStyle name="Currency [0] 587" xfId="32347" hidden="1" xr:uid="{00000000-0005-0000-0000-00007FD10000}"/>
    <cellStyle name="Currency [0] 5870" xfId="12194" hidden="1" xr:uid="{00000000-0005-0000-0000-000080D10000}"/>
    <cellStyle name="Currency [0] 5870" xfId="41582" hidden="1" xr:uid="{00000000-0005-0000-0000-000081D10000}"/>
    <cellStyle name="Currency [0] 5871" xfId="12202" hidden="1" xr:uid="{00000000-0005-0000-0000-000082D10000}"/>
    <cellStyle name="Currency [0] 5871" xfId="41590" hidden="1" xr:uid="{00000000-0005-0000-0000-000083D10000}"/>
    <cellStyle name="Currency [0] 5872" xfId="12130" hidden="1" xr:uid="{00000000-0005-0000-0000-000084D10000}"/>
    <cellStyle name="Currency [0] 5872" xfId="41518" hidden="1" xr:uid="{00000000-0005-0000-0000-000085D10000}"/>
    <cellStyle name="Currency [0] 5873" xfId="12188" hidden="1" xr:uid="{00000000-0005-0000-0000-000086D10000}"/>
    <cellStyle name="Currency [0] 5873" xfId="41576" hidden="1" xr:uid="{00000000-0005-0000-0000-000087D10000}"/>
    <cellStyle name="Currency [0] 5874" xfId="12211" hidden="1" xr:uid="{00000000-0005-0000-0000-000088D10000}"/>
    <cellStyle name="Currency [0] 5874" xfId="41599" hidden="1" xr:uid="{00000000-0005-0000-0000-000089D10000}"/>
    <cellStyle name="Currency [0] 5875" xfId="12213" hidden="1" xr:uid="{00000000-0005-0000-0000-00008AD10000}"/>
    <cellStyle name="Currency [0] 5875" xfId="41601" hidden="1" xr:uid="{00000000-0005-0000-0000-00008BD10000}"/>
    <cellStyle name="Currency [0] 5876" xfId="12113" hidden="1" xr:uid="{00000000-0005-0000-0000-00008CD10000}"/>
    <cellStyle name="Currency [0] 5876" xfId="41501" hidden="1" xr:uid="{00000000-0005-0000-0000-00008DD10000}"/>
    <cellStyle name="Currency [0] 5877" xfId="12123" hidden="1" xr:uid="{00000000-0005-0000-0000-00008ED10000}"/>
    <cellStyle name="Currency [0] 5877" xfId="41511" hidden="1" xr:uid="{00000000-0005-0000-0000-00008FD10000}"/>
    <cellStyle name="Currency [0] 5878" xfId="12185" hidden="1" xr:uid="{00000000-0005-0000-0000-000090D10000}"/>
    <cellStyle name="Currency [0] 5878" xfId="41573" hidden="1" xr:uid="{00000000-0005-0000-0000-000091D10000}"/>
    <cellStyle name="Currency [0] 5879" xfId="12150" hidden="1" xr:uid="{00000000-0005-0000-0000-000092D10000}"/>
    <cellStyle name="Currency [0] 5879" xfId="41538" hidden="1" xr:uid="{00000000-0005-0000-0000-000093D10000}"/>
    <cellStyle name="Currency [0] 588" xfId="2964" hidden="1" xr:uid="{00000000-0005-0000-0000-000094D10000}"/>
    <cellStyle name="Currency [0] 588" xfId="32353" hidden="1" xr:uid="{00000000-0005-0000-0000-000095D10000}"/>
    <cellStyle name="Currency [0] 5880" xfId="12100" hidden="1" xr:uid="{00000000-0005-0000-0000-000096D10000}"/>
    <cellStyle name="Currency [0] 5880" xfId="41488" hidden="1" xr:uid="{00000000-0005-0000-0000-000097D10000}"/>
    <cellStyle name="Currency [0] 5881" xfId="12221" hidden="1" xr:uid="{00000000-0005-0000-0000-000098D10000}"/>
    <cellStyle name="Currency [0] 5881" xfId="41609" hidden="1" xr:uid="{00000000-0005-0000-0000-000099D10000}"/>
    <cellStyle name="Currency [0] 5882" xfId="12186" hidden="1" xr:uid="{00000000-0005-0000-0000-00009AD10000}"/>
    <cellStyle name="Currency [0] 5882" xfId="41574" hidden="1" xr:uid="{00000000-0005-0000-0000-00009BD10000}"/>
    <cellStyle name="Currency [0] 5883" xfId="12197" hidden="1" xr:uid="{00000000-0005-0000-0000-00009CD10000}"/>
    <cellStyle name="Currency [0] 5883" xfId="41585" hidden="1" xr:uid="{00000000-0005-0000-0000-00009DD10000}"/>
    <cellStyle name="Currency [0] 5884" xfId="12229" hidden="1" xr:uid="{00000000-0005-0000-0000-00009ED10000}"/>
    <cellStyle name="Currency [0] 5884" xfId="41617" hidden="1" xr:uid="{00000000-0005-0000-0000-00009FD10000}"/>
    <cellStyle name="Currency [0] 5885" xfId="12231" hidden="1" xr:uid="{00000000-0005-0000-0000-0000A0D10000}"/>
    <cellStyle name="Currency [0] 5885" xfId="41619" hidden="1" xr:uid="{00000000-0005-0000-0000-0000A1D10000}"/>
    <cellStyle name="Currency [0] 5886" xfId="12183" hidden="1" xr:uid="{00000000-0005-0000-0000-0000A2D10000}"/>
    <cellStyle name="Currency [0] 5886" xfId="41571" hidden="1" xr:uid="{00000000-0005-0000-0000-0000A3D10000}"/>
    <cellStyle name="Currency [0] 5887" xfId="12182" hidden="1" xr:uid="{00000000-0005-0000-0000-0000A4D10000}"/>
    <cellStyle name="Currency [0] 5887" xfId="41570" hidden="1" xr:uid="{00000000-0005-0000-0000-0000A5D10000}"/>
    <cellStyle name="Currency [0] 5888" xfId="12172" hidden="1" xr:uid="{00000000-0005-0000-0000-0000A6D10000}"/>
    <cellStyle name="Currency [0] 5888" xfId="41560" hidden="1" xr:uid="{00000000-0005-0000-0000-0000A7D10000}"/>
    <cellStyle name="Currency [0] 5889" xfId="12168" hidden="1" xr:uid="{00000000-0005-0000-0000-0000A8D10000}"/>
    <cellStyle name="Currency [0] 5889" xfId="41556" hidden="1" xr:uid="{00000000-0005-0000-0000-0000A9D10000}"/>
    <cellStyle name="Currency [0] 589" xfId="2978" hidden="1" xr:uid="{00000000-0005-0000-0000-0000AAD10000}"/>
    <cellStyle name="Currency [0] 589" xfId="32367" hidden="1" xr:uid="{00000000-0005-0000-0000-0000ABD10000}"/>
    <cellStyle name="Currency [0] 5890" xfId="12170" hidden="1" xr:uid="{00000000-0005-0000-0000-0000ACD10000}"/>
    <cellStyle name="Currency [0] 5890" xfId="41558" hidden="1" xr:uid="{00000000-0005-0000-0000-0000ADD10000}"/>
    <cellStyle name="Currency [0] 5891" xfId="12238" hidden="1" xr:uid="{00000000-0005-0000-0000-0000AED10000}"/>
    <cellStyle name="Currency [0] 5891" xfId="41626" hidden="1" xr:uid="{00000000-0005-0000-0000-0000AFD10000}"/>
    <cellStyle name="Currency [0] 5892" xfId="11397" hidden="1" xr:uid="{00000000-0005-0000-0000-0000B0D10000}"/>
    <cellStyle name="Currency [0] 5892" xfId="40785" hidden="1" xr:uid="{00000000-0005-0000-0000-0000B1D10000}"/>
    <cellStyle name="Currency [0] 5893" xfId="12216" hidden="1" xr:uid="{00000000-0005-0000-0000-0000B2D10000}"/>
    <cellStyle name="Currency [0] 5893" xfId="41604" hidden="1" xr:uid="{00000000-0005-0000-0000-0000B3D10000}"/>
    <cellStyle name="Currency [0] 5894" xfId="12244" hidden="1" xr:uid="{00000000-0005-0000-0000-0000B4D10000}"/>
    <cellStyle name="Currency [0] 5894" xfId="41632" hidden="1" xr:uid="{00000000-0005-0000-0000-0000B5D10000}"/>
    <cellStyle name="Currency [0] 5895" xfId="12246" hidden="1" xr:uid="{00000000-0005-0000-0000-0000B6D10000}"/>
    <cellStyle name="Currency [0] 5895" xfId="41634" hidden="1" xr:uid="{00000000-0005-0000-0000-0000B7D10000}"/>
    <cellStyle name="Currency [0] 5896" xfId="12121" hidden="1" xr:uid="{00000000-0005-0000-0000-0000B8D10000}"/>
    <cellStyle name="Currency [0] 5896" xfId="41509" hidden="1" xr:uid="{00000000-0005-0000-0000-0000B9D10000}"/>
    <cellStyle name="Currency [0] 5897" xfId="12195" hidden="1" xr:uid="{00000000-0005-0000-0000-0000BAD10000}"/>
    <cellStyle name="Currency [0] 5897" xfId="41583" hidden="1" xr:uid="{00000000-0005-0000-0000-0000BBD10000}"/>
    <cellStyle name="Currency [0] 5898" xfId="12151" hidden="1" xr:uid="{00000000-0005-0000-0000-0000BCD10000}"/>
    <cellStyle name="Currency [0] 5898" xfId="41539" hidden="1" xr:uid="{00000000-0005-0000-0000-0000BDD10000}"/>
    <cellStyle name="Currency [0] 5899" xfId="12187" hidden="1" xr:uid="{00000000-0005-0000-0000-0000BED10000}"/>
    <cellStyle name="Currency [0] 5899" xfId="41575" hidden="1" xr:uid="{00000000-0005-0000-0000-0000BFD10000}"/>
    <cellStyle name="Currency [0] 59" xfId="2477" hidden="1" xr:uid="{00000000-0005-0000-0000-0000C0D10000}"/>
    <cellStyle name="Currency [0] 59" xfId="31866" hidden="1" xr:uid="{00000000-0005-0000-0000-0000C1D10000}"/>
    <cellStyle name="Currency [0] 590" xfId="2965" hidden="1" xr:uid="{00000000-0005-0000-0000-0000C2D10000}"/>
    <cellStyle name="Currency [0] 590" xfId="32354" hidden="1" xr:uid="{00000000-0005-0000-0000-0000C3D10000}"/>
    <cellStyle name="Currency [0] 5900" xfId="12191" hidden="1" xr:uid="{00000000-0005-0000-0000-0000C4D10000}"/>
    <cellStyle name="Currency [0] 5900" xfId="41579" hidden="1" xr:uid="{00000000-0005-0000-0000-0000C5D10000}"/>
    <cellStyle name="Currency [0] 5901" xfId="12252" hidden="1" xr:uid="{00000000-0005-0000-0000-0000C6D10000}"/>
    <cellStyle name="Currency [0] 5901" xfId="41640" hidden="1" xr:uid="{00000000-0005-0000-0000-0000C7D10000}"/>
    <cellStyle name="Currency [0] 5902" xfId="11410" hidden="1" xr:uid="{00000000-0005-0000-0000-0000C8D10000}"/>
    <cellStyle name="Currency [0] 5902" xfId="40798" hidden="1" xr:uid="{00000000-0005-0000-0000-0000C9D10000}"/>
    <cellStyle name="Currency [0] 5903" xfId="12234" hidden="1" xr:uid="{00000000-0005-0000-0000-0000CAD10000}"/>
    <cellStyle name="Currency [0] 5903" xfId="41622" hidden="1" xr:uid="{00000000-0005-0000-0000-0000CBD10000}"/>
    <cellStyle name="Currency [0] 5904" xfId="12257" hidden="1" xr:uid="{00000000-0005-0000-0000-0000CCD10000}"/>
    <cellStyle name="Currency [0] 5904" xfId="41645" hidden="1" xr:uid="{00000000-0005-0000-0000-0000CDD10000}"/>
    <cellStyle name="Currency [0] 5905" xfId="12259" hidden="1" xr:uid="{00000000-0005-0000-0000-0000CED10000}"/>
    <cellStyle name="Currency [0] 5905" xfId="41647" hidden="1" xr:uid="{00000000-0005-0000-0000-0000CFD10000}"/>
    <cellStyle name="Currency [0] 5906" xfId="12115" hidden="1" xr:uid="{00000000-0005-0000-0000-0000D0D10000}"/>
    <cellStyle name="Currency [0] 5906" xfId="41503" hidden="1" xr:uid="{00000000-0005-0000-0000-0000D1D10000}"/>
    <cellStyle name="Currency [0] 5907" xfId="12214" hidden="1" xr:uid="{00000000-0005-0000-0000-0000D2D10000}"/>
    <cellStyle name="Currency [0] 5907" xfId="41602" hidden="1" xr:uid="{00000000-0005-0000-0000-0000D3D10000}"/>
    <cellStyle name="Currency [0] 5908" xfId="12181" hidden="1" xr:uid="{00000000-0005-0000-0000-0000D4D10000}"/>
    <cellStyle name="Currency [0] 5908" xfId="41569" hidden="1" xr:uid="{00000000-0005-0000-0000-0000D5D10000}"/>
    <cellStyle name="Currency [0] 5909" xfId="12199" hidden="1" xr:uid="{00000000-0005-0000-0000-0000D6D10000}"/>
    <cellStyle name="Currency [0] 5909" xfId="41587" hidden="1" xr:uid="{00000000-0005-0000-0000-0000D7D10000}"/>
    <cellStyle name="Currency [0] 591" xfId="2982" hidden="1" xr:uid="{00000000-0005-0000-0000-0000D8D10000}"/>
    <cellStyle name="Currency [0] 591" xfId="32371" hidden="1" xr:uid="{00000000-0005-0000-0000-0000D9D10000}"/>
    <cellStyle name="Currency [0] 5910" xfId="12196" hidden="1" xr:uid="{00000000-0005-0000-0000-0000DAD10000}"/>
    <cellStyle name="Currency [0] 5910" xfId="41584" hidden="1" xr:uid="{00000000-0005-0000-0000-0000DBD10000}"/>
    <cellStyle name="Currency [0] 5911" xfId="12263" hidden="1" xr:uid="{00000000-0005-0000-0000-0000DCD10000}"/>
    <cellStyle name="Currency [0] 5911" xfId="41651" hidden="1" xr:uid="{00000000-0005-0000-0000-0000DDD10000}"/>
    <cellStyle name="Currency [0] 5912" xfId="12148" hidden="1" xr:uid="{00000000-0005-0000-0000-0000DED10000}"/>
    <cellStyle name="Currency [0] 5912" xfId="41536" hidden="1" xr:uid="{00000000-0005-0000-0000-0000DFD10000}"/>
    <cellStyle name="Currency [0] 5913" xfId="12248" hidden="1" xr:uid="{00000000-0005-0000-0000-0000E0D10000}"/>
    <cellStyle name="Currency [0] 5913" xfId="41636" hidden="1" xr:uid="{00000000-0005-0000-0000-0000E1D10000}"/>
    <cellStyle name="Currency [0] 5914" xfId="12270" hidden="1" xr:uid="{00000000-0005-0000-0000-0000E2D10000}"/>
    <cellStyle name="Currency [0] 5914" xfId="41658" hidden="1" xr:uid="{00000000-0005-0000-0000-0000E3D10000}"/>
    <cellStyle name="Currency [0] 5915" xfId="12272" hidden="1" xr:uid="{00000000-0005-0000-0000-0000E4D10000}"/>
    <cellStyle name="Currency [0] 5915" xfId="41660" hidden="1" xr:uid="{00000000-0005-0000-0000-0000E5D10000}"/>
    <cellStyle name="Currency [0] 5916" xfId="12200" hidden="1" xr:uid="{00000000-0005-0000-0000-0000E6D10000}"/>
    <cellStyle name="Currency [0] 5916" xfId="41588" hidden="1" xr:uid="{00000000-0005-0000-0000-0000E7D10000}"/>
    <cellStyle name="Currency [0] 5917" xfId="12232" hidden="1" xr:uid="{00000000-0005-0000-0000-0000E8D10000}"/>
    <cellStyle name="Currency [0] 5917" xfId="41620" hidden="1" xr:uid="{00000000-0005-0000-0000-0000E9D10000}"/>
    <cellStyle name="Currency [0] 5918" xfId="11362" hidden="1" xr:uid="{00000000-0005-0000-0000-0000EAD10000}"/>
    <cellStyle name="Currency [0] 5918" xfId="40750" hidden="1" xr:uid="{00000000-0005-0000-0000-0000EBD10000}"/>
    <cellStyle name="Currency [0] 5919" xfId="12218" hidden="1" xr:uid="{00000000-0005-0000-0000-0000ECD10000}"/>
    <cellStyle name="Currency [0] 5919" xfId="41606" hidden="1" xr:uid="{00000000-0005-0000-0000-0000EDD10000}"/>
    <cellStyle name="Currency [0] 592" xfId="2983" hidden="1" xr:uid="{00000000-0005-0000-0000-0000EED10000}"/>
    <cellStyle name="Currency [0] 592" xfId="32372" hidden="1" xr:uid="{00000000-0005-0000-0000-0000EFD10000}"/>
    <cellStyle name="Currency [0] 5920" xfId="12215" hidden="1" xr:uid="{00000000-0005-0000-0000-0000F0D10000}"/>
    <cellStyle name="Currency [0] 5920" xfId="41603" hidden="1" xr:uid="{00000000-0005-0000-0000-0000F1D10000}"/>
    <cellStyle name="Currency [0] 5921" xfId="12276" hidden="1" xr:uid="{00000000-0005-0000-0000-0000F2D10000}"/>
    <cellStyle name="Currency [0] 5921" xfId="41664" hidden="1" xr:uid="{00000000-0005-0000-0000-0000F3D10000}"/>
    <cellStyle name="Currency [0] 5922" xfId="12111" hidden="1" xr:uid="{00000000-0005-0000-0000-0000F4D10000}"/>
    <cellStyle name="Currency [0] 5922" xfId="41499" hidden="1" xr:uid="{00000000-0005-0000-0000-0000F5D10000}"/>
    <cellStyle name="Currency [0] 5923" xfId="12260" hidden="1" xr:uid="{00000000-0005-0000-0000-0000F6D10000}"/>
    <cellStyle name="Currency [0] 5923" xfId="41648" hidden="1" xr:uid="{00000000-0005-0000-0000-0000F7D10000}"/>
    <cellStyle name="Currency [0] 5924" xfId="12280" hidden="1" xr:uid="{00000000-0005-0000-0000-0000F8D10000}"/>
    <cellStyle name="Currency [0] 5924" xfId="41668" hidden="1" xr:uid="{00000000-0005-0000-0000-0000F9D10000}"/>
    <cellStyle name="Currency [0] 5925" xfId="12282" hidden="1" xr:uid="{00000000-0005-0000-0000-0000FAD10000}"/>
    <cellStyle name="Currency [0] 5925" xfId="41670" hidden="1" xr:uid="{00000000-0005-0000-0000-0000FBD10000}"/>
    <cellStyle name="Currency [0] 5926" xfId="12219" hidden="1" xr:uid="{00000000-0005-0000-0000-0000FCD10000}"/>
    <cellStyle name="Currency [0] 5926" xfId="41607" hidden="1" xr:uid="{00000000-0005-0000-0000-0000FDD10000}"/>
    <cellStyle name="Currency [0] 5927" xfId="12247" hidden="1" xr:uid="{00000000-0005-0000-0000-0000FED10000}"/>
    <cellStyle name="Currency [0] 5927" xfId="41635" hidden="1" xr:uid="{00000000-0005-0000-0000-0000FFD10000}"/>
    <cellStyle name="Currency [0] 5928" xfId="12207" hidden="1" xr:uid="{00000000-0005-0000-0000-000000D20000}"/>
    <cellStyle name="Currency [0] 5928" xfId="41595" hidden="1" xr:uid="{00000000-0005-0000-0000-000001D20000}"/>
    <cellStyle name="Currency [0] 5929" xfId="12236" hidden="1" xr:uid="{00000000-0005-0000-0000-000002D20000}"/>
    <cellStyle name="Currency [0] 5929" xfId="41624" hidden="1" xr:uid="{00000000-0005-0000-0000-000003D20000}"/>
    <cellStyle name="Currency [0] 593" xfId="2979" hidden="1" xr:uid="{00000000-0005-0000-0000-000004D20000}"/>
    <cellStyle name="Currency [0] 593" xfId="32368" hidden="1" xr:uid="{00000000-0005-0000-0000-000005D20000}"/>
    <cellStyle name="Currency [0] 5930" xfId="12233" hidden="1" xr:uid="{00000000-0005-0000-0000-000006D20000}"/>
    <cellStyle name="Currency [0] 5930" xfId="41621" hidden="1" xr:uid="{00000000-0005-0000-0000-000007D20000}"/>
    <cellStyle name="Currency [0] 5931" xfId="12286" hidden="1" xr:uid="{00000000-0005-0000-0000-000008D20000}"/>
    <cellStyle name="Currency [0] 5931" xfId="41674" hidden="1" xr:uid="{00000000-0005-0000-0000-000009D20000}"/>
    <cellStyle name="Currency [0] 5932" xfId="12114" hidden="1" xr:uid="{00000000-0005-0000-0000-00000AD20000}"/>
    <cellStyle name="Currency [0] 5932" xfId="41502" hidden="1" xr:uid="{00000000-0005-0000-0000-00000BD20000}"/>
    <cellStyle name="Currency [0] 5933" xfId="12273" hidden="1" xr:uid="{00000000-0005-0000-0000-00000CD20000}"/>
    <cellStyle name="Currency [0] 5933" xfId="41661" hidden="1" xr:uid="{00000000-0005-0000-0000-00000DD20000}"/>
    <cellStyle name="Currency [0] 5934" xfId="12290" hidden="1" xr:uid="{00000000-0005-0000-0000-00000ED20000}"/>
    <cellStyle name="Currency [0] 5934" xfId="41678" hidden="1" xr:uid="{00000000-0005-0000-0000-00000FD20000}"/>
    <cellStyle name="Currency [0] 5935" xfId="12292" hidden="1" xr:uid="{00000000-0005-0000-0000-000010D20000}"/>
    <cellStyle name="Currency [0] 5935" xfId="41680" hidden="1" xr:uid="{00000000-0005-0000-0000-000011D20000}"/>
    <cellStyle name="Currency [0] 5936" xfId="12173" hidden="1" xr:uid="{00000000-0005-0000-0000-000012D20000}"/>
    <cellStyle name="Currency [0] 5936" xfId="41561" hidden="1" xr:uid="{00000000-0005-0000-0000-000013D20000}"/>
    <cellStyle name="Currency [0] 5937" xfId="12209" hidden="1" xr:uid="{00000000-0005-0000-0000-000014D20000}"/>
    <cellStyle name="Currency [0] 5937" xfId="41597" hidden="1" xr:uid="{00000000-0005-0000-0000-000015D20000}"/>
    <cellStyle name="Currency [0] 5938" xfId="12278" hidden="1" xr:uid="{00000000-0005-0000-0000-000016D20000}"/>
    <cellStyle name="Currency [0] 5938" xfId="41666" hidden="1" xr:uid="{00000000-0005-0000-0000-000017D20000}"/>
    <cellStyle name="Currency [0] 5939" xfId="12266" hidden="1" xr:uid="{00000000-0005-0000-0000-000018D20000}"/>
    <cellStyle name="Currency [0] 5939" xfId="41654" hidden="1" xr:uid="{00000000-0005-0000-0000-000019D20000}"/>
    <cellStyle name="Currency [0] 594" xfId="2952" hidden="1" xr:uid="{00000000-0005-0000-0000-00001AD20000}"/>
    <cellStyle name="Currency [0] 594" xfId="32341" hidden="1" xr:uid="{00000000-0005-0000-0000-00001BD20000}"/>
    <cellStyle name="Currency [0] 5940" xfId="12283" hidden="1" xr:uid="{00000000-0005-0000-0000-00001CD20000}"/>
    <cellStyle name="Currency [0] 5940" xfId="41671" hidden="1" xr:uid="{00000000-0005-0000-0000-00001DD20000}"/>
    <cellStyle name="Currency [0] 5941" xfId="12294" hidden="1" xr:uid="{00000000-0005-0000-0000-00001ED20000}"/>
    <cellStyle name="Currency [0] 5941" xfId="41682" hidden="1" xr:uid="{00000000-0005-0000-0000-00001FD20000}"/>
    <cellStyle name="Currency [0] 5942" xfId="12142" hidden="1" xr:uid="{00000000-0005-0000-0000-000020D20000}"/>
    <cellStyle name="Currency [0] 5942" xfId="41530" hidden="1" xr:uid="{00000000-0005-0000-0000-000021D20000}"/>
    <cellStyle name="Currency [0] 5943" xfId="12206" hidden="1" xr:uid="{00000000-0005-0000-0000-000022D20000}"/>
    <cellStyle name="Currency [0] 5943" xfId="41594" hidden="1" xr:uid="{00000000-0005-0000-0000-000023D20000}"/>
    <cellStyle name="Currency [0] 5944" xfId="12298" hidden="1" xr:uid="{00000000-0005-0000-0000-000024D20000}"/>
    <cellStyle name="Currency [0] 5944" xfId="41686" hidden="1" xr:uid="{00000000-0005-0000-0000-000025D20000}"/>
    <cellStyle name="Currency [0] 5945" xfId="12300" hidden="1" xr:uid="{00000000-0005-0000-0000-000026D20000}"/>
    <cellStyle name="Currency [0] 5945" xfId="41688" hidden="1" xr:uid="{00000000-0005-0000-0000-000027D20000}"/>
    <cellStyle name="Currency [0] 5946" xfId="12255" hidden="1" xr:uid="{00000000-0005-0000-0000-000028D20000}"/>
    <cellStyle name="Currency [0] 5946" xfId="41643" hidden="1" xr:uid="{00000000-0005-0000-0000-000029D20000}"/>
    <cellStyle name="Currency [0] 5947" xfId="12267" hidden="1" xr:uid="{00000000-0005-0000-0000-00002AD20000}"/>
    <cellStyle name="Currency [0] 5947" xfId="41655" hidden="1" xr:uid="{00000000-0005-0000-0000-00002BD20000}"/>
    <cellStyle name="Currency [0] 5948" xfId="12295" hidden="1" xr:uid="{00000000-0005-0000-0000-00002CD20000}"/>
    <cellStyle name="Currency [0] 5948" xfId="41683" hidden="1" xr:uid="{00000000-0005-0000-0000-00002DD20000}"/>
    <cellStyle name="Currency [0] 5949" xfId="12268" hidden="1" xr:uid="{00000000-0005-0000-0000-00002ED20000}"/>
    <cellStyle name="Currency [0] 5949" xfId="41656" hidden="1" xr:uid="{00000000-0005-0000-0000-00002FD20000}"/>
    <cellStyle name="Currency [0] 595" xfId="2984" hidden="1" xr:uid="{00000000-0005-0000-0000-000030D20000}"/>
    <cellStyle name="Currency [0] 595" xfId="32373" hidden="1" xr:uid="{00000000-0005-0000-0000-000031D20000}"/>
    <cellStyle name="Currency [0] 5950" xfId="12301" hidden="1" xr:uid="{00000000-0005-0000-0000-000032D20000}"/>
    <cellStyle name="Currency [0] 5950" xfId="41689" hidden="1" xr:uid="{00000000-0005-0000-0000-000033D20000}"/>
    <cellStyle name="Currency [0] 5951" xfId="12303" hidden="1" xr:uid="{00000000-0005-0000-0000-000034D20000}"/>
    <cellStyle name="Currency [0] 5951" xfId="41691" hidden="1" xr:uid="{00000000-0005-0000-0000-000035D20000}"/>
    <cellStyle name="Currency [0] 5952" xfId="12296" hidden="1" xr:uid="{00000000-0005-0000-0000-000036D20000}"/>
    <cellStyle name="Currency [0] 5952" xfId="41684" hidden="1" xr:uid="{00000000-0005-0000-0000-000037D20000}"/>
    <cellStyle name="Currency [0] 5953" xfId="12242" hidden="1" xr:uid="{00000000-0005-0000-0000-000038D20000}"/>
    <cellStyle name="Currency [0] 5953" xfId="41630" hidden="1" xr:uid="{00000000-0005-0000-0000-000039D20000}"/>
    <cellStyle name="Currency [0] 5954" xfId="12305" hidden="1" xr:uid="{00000000-0005-0000-0000-00003AD20000}"/>
    <cellStyle name="Currency [0] 5954" xfId="41693" hidden="1" xr:uid="{00000000-0005-0000-0000-00003BD20000}"/>
    <cellStyle name="Currency [0] 5955" xfId="12307" hidden="1" xr:uid="{00000000-0005-0000-0000-00003CD20000}"/>
    <cellStyle name="Currency [0] 5955" xfId="41695" hidden="1" xr:uid="{00000000-0005-0000-0000-00003DD20000}"/>
    <cellStyle name="Currency [0] 5956" xfId="12309" hidden="1" xr:uid="{00000000-0005-0000-0000-00003ED20000}"/>
    <cellStyle name="Currency [0] 5956" xfId="41697" hidden="1" xr:uid="{00000000-0005-0000-0000-00003FD20000}"/>
    <cellStyle name="Currency [0] 5957" xfId="12310" hidden="1" xr:uid="{00000000-0005-0000-0000-000040D20000}"/>
    <cellStyle name="Currency [0] 5957" xfId="41698" hidden="1" xr:uid="{00000000-0005-0000-0000-000041D20000}"/>
    <cellStyle name="Currency [0] 5958" xfId="12313" hidden="1" xr:uid="{00000000-0005-0000-0000-000042D20000}"/>
    <cellStyle name="Currency [0] 5958" xfId="41701" hidden="1" xr:uid="{00000000-0005-0000-0000-000043D20000}"/>
    <cellStyle name="Currency [0] 5959" xfId="12331" hidden="1" xr:uid="{00000000-0005-0000-0000-000044D20000}"/>
    <cellStyle name="Currency [0] 5959" xfId="41719" hidden="1" xr:uid="{00000000-0005-0000-0000-000045D20000}"/>
    <cellStyle name="Currency [0] 596" xfId="2985" hidden="1" xr:uid="{00000000-0005-0000-0000-000046D20000}"/>
    <cellStyle name="Currency [0] 596" xfId="32374" hidden="1" xr:uid="{00000000-0005-0000-0000-000047D20000}"/>
    <cellStyle name="Currency [0] 5960" xfId="12338" hidden="1" xr:uid="{00000000-0005-0000-0000-000048D20000}"/>
    <cellStyle name="Currency [0] 5960" xfId="41726" hidden="1" xr:uid="{00000000-0005-0000-0000-000049D20000}"/>
    <cellStyle name="Currency [0] 5961" xfId="12344" hidden="1" xr:uid="{00000000-0005-0000-0000-00004AD20000}"/>
    <cellStyle name="Currency [0] 5961" xfId="41732" hidden="1" xr:uid="{00000000-0005-0000-0000-00004BD20000}"/>
    <cellStyle name="Currency [0] 5962" xfId="12346" hidden="1" xr:uid="{00000000-0005-0000-0000-00004CD20000}"/>
    <cellStyle name="Currency [0] 5962" xfId="41734" hidden="1" xr:uid="{00000000-0005-0000-0000-00004DD20000}"/>
    <cellStyle name="Currency [0] 5963" xfId="12329" hidden="1" xr:uid="{00000000-0005-0000-0000-00004ED20000}"/>
    <cellStyle name="Currency [0] 5963" xfId="41717" hidden="1" xr:uid="{00000000-0005-0000-0000-00004FD20000}"/>
    <cellStyle name="Currency [0] 5964" xfId="12340" hidden="1" xr:uid="{00000000-0005-0000-0000-000050D20000}"/>
    <cellStyle name="Currency [0] 5964" xfId="41728" hidden="1" xr:uid="{00000000-0005-0000-0000-000051D20000}"/>
    <cellStyle name="Currency [0] 5965" xfId="12348" hidden="1" xr:uid="{00000000-0005-0000-0000-000052D20000}"/>
    <cellStyle name="Currency [0] 5965" xfId="41736" hidden="1" xr:uid="{00000000-0005-0000-0000-000053D20000}"/>
    <cellStyle name="Currency [0] 5966" xfId="12350" hidden="1" xr:uid="{00000000-0005-0000-0000-000054D20000}"/>
    <cellStyle name="Currency [0] 5966" xfId="41738" hidden="1" xr:uid="{00000000-0005-0000-0000-000055D20000}"/>
    <cellStyle name="Currency [0] 5967" xfId="12339" hidden="1" xr:uid="{00000000-0005-0000-0000-000056D20000}"/>
    <cellStyle name="Currency [0] 5967" xfId="41727" hidden="1" xr:uid="{00000000-0005-0000-0000-000057D20000}"/>
    <cellStyle name="Currency [0] 5968" xfId="12314" hidden="1" xr:uid="{00000000-0005-0000-0000-000058D20000}"/>
    <cellStyle name="Currency [0] 5968" xfId="41702" hidden="1" xr:uid="{00000000-0005-0000-0000-000059D20000}"/>
    <cellStyle name="Currency [0] 5969" xfId="12361" hidden="1" xr:uid="{00000000-0005-0000-0000-00005AD20000}"/>
    <cellStyle name="Currency [0] 5969" xfId="41749" hidden="1" xr:uid="{00000000-0005-0000-0000-00005BD20000}"/>
    <cellStyle name="Currency [0] 597" xfId="2986" hidden="1" xr:uid="{00000000-0005-0000-0000-00005CD20000}"/>
    <cellStyle name="Currency [0] 597" xfId="32375" hidden="1" xr:uid="{00000000-0005-0000-0000-00005DD20000}"/>
    <cellStyle name="Currency [0] 5970" xfId="12370" hidden="1" xr:uid="{00000000-0005-0000-0000-00005ED20000}"/>
    <cellStyle name="Currency [0] 5970" xfId="41758" hidden="1" xr:uid="{00000000-0005-0000-0000-00005FD20000}"/>
    <cellStyle name="Currency [0] 5971" xfId="12381" hidden="1" xr:uid="{00000000-0005-0000-0000-000060D20000}"/>
    <cellStyle name="Currency [0] 5971" xfId="41769" hidden="1" xr:uid="{00000000-0005-0000-0000-000061D20000}"/>
    <cellStyle name="Currency [0] 5972" xfId="12387" hidden="1" xr:uid="{00000000-0005-0000-0000-000062D20000}"/>
    <cellStyle name="Currency [0] 5972" xfId="41775" hidden="1" xr:uid="{00000000-0005-0000-0000-000063D20000}"/>
    <cellStyle name="Currency [0] 5973" xfId="12359" hidden="1" xr:uid="{00000000-0005-0000-0000-000064D20000}"/>
    <cellStyle name="Currency [0] 5973" xfId="41747" hidden="1" xr:uid="{00000000-0005-0000-0000-000065D20000}"/>
    <cellStyle name="Currency [0] 5974" xfId="12377" hidden="1" xr:uid="{00000000-0005-0000-0000-000066D20000}"/>
    <cellStyle name="Currency [0] 5974" xfId="41765" hidden="1" xr:uid="{00000000-0005-0000-0000-000067D20000}"/>
    <cellStyle name="Currency [0] 5975" xfId="12399" hidden="1" xr:uid="{00000000-0005-0000-0000-000068D20000}"/>
    <cellStyle name="Currency [0] 5975" xfId="41787" hidden="1" xr:uid="{00000000-0005-0000-0000-000069D20000}"/>
    <cellStyle name="Currency [0] 5976" xfId="12401" hidden="1" xr:uid="{00000000-0005-0000-0000-00006AD20000}"/>
    <cellStyle name="Currency [0] 5976" xfId="41789" hidden="1" xr:uid="{00000000-0005-0000-0000-00006BD20000}"/>
    <cellStyle name="Currency [0] 5977" xfId="12335" hidden="1" xr:uid="{00000000-0005-0000-0000-00006CD20000}"/>
    <cellStyle name="Currency [0] 5977" xfId="41723" hidden="1" xr:uid="{00000000-0005-0000-0000-00006DD20000}"/>
    <cellStyle name="Currency [0] 5978" xfId="12320" hidden="1" xr:uid="{00000000-0005-0000-0000-00006ED20000}"/>
    <cellStyle name="Currency [0] 5978" xfId="41708" hidden="1" xr:uid="{00000000-0005-0000-0000-00006FD20000}"/>
    <cellStyle name="Currency [0] 5979" xfId="12373" hidden="1" xr:uid="{00000000-0005-0000-0000-000070D20000}"/>
    <cellStyle name="Currency [0] 5979" xfId="41761" hidden="1" xr:uid="{00000000-0005-0000-0000-000071D20000}"/>
    <cellStyle name="Currency [0] 598" xfId="2992" hidden="1" xr:uid="{00000000-0005-0000-0000-000072D20000}"/>
    <cellStyle name="Currency [0] 598" xfId="32381" hidden="1" xr:uid="{00000000-0005-0000-0000-000073D20000}"/>
    <cellStyle name="Currency [0] 5980" xfId="12325" hidden="1" xr:uid="{00000000-0005-0000-0000-000074D20000}"/>
    <cellStyle name="Currency [0] 5980" xfId="41713" hidden="1" xr:uid="{00000000-0005-0000-0000-000075D20000}"/>
    <cellStyle name="Currency [0] 5981" xfId="12362" hidden="1" xr:uid="{00000000-0005-0000-0000-000076D20000}"/>
    <cellStyle name="Currency [0] 5981" xfId="41750" hidden="1" xr:uid="{00000000-0005-0000-0000-000077D20000}"/>
    <cellStyle name="Currency [0] 5982" xfId="12406" hidden="1" xr:uid="{00000000-0005-0000-0000-000078D20000}"/>
    <cellStyle name="Currency [0] 5982" xfId="41794" hidden="1" xr:uid="{00000000-0005-0000-0000-000079D20000}"/>
    <cellStyle name="Currency [0] 5983" xfId="12374" hidden="1" xr:uid="{00000000-0005-0000-0000-00007AD20000}"/>
    <cellStyle name="Currency [0] 5983" xfId="41762" hidden="1" xr:uid="{00000000-0005-0000-0000-00007BD20000}"/>
    <cellStyle name="Currency [0] 5984" xfId="12382" hidden="1" xr:uid="{00000000-0005-0000-0000-00007CD20000}"/>
    <cellStyle name="Currency [0] 5984" xfId="41770" hidden="1" xr:uid="{00000000-0005-0000-0000-00007DD20000}"/>
    <cellStyle name="Currency [0] 5985" xfId="12418" hidden="1" xr:uid="{00000000-0005-0000-0000-00007ED20000}"/>
    <cellStyle name="Currency [0] 5985" xfId="41806" hidden="1" xr:uid="{00000000-0005-0000-0000-00007FD20000}"/>
    <cellStyle name="Currency [0] 5986" xfId="12420" hidden="1" xr:uid="{00000000-0005-0000-0000-000080D20000}"/>
    <cellStyle name="Currency [0] 5986" xfId="41808" hidden="1" xr:uid="{00000000-0005-0000-0000-000081D20000}"/>
    <cellStyle name="Currency [0] 5987" xfId="12376" hidden="1" xr:uid="{00000000-0005-0000-0000-000082D20000}"/>
    <cellStyle name="Currency [0] 5987" xfId="41764" hidden="1" xr:uid="{00000000-0005-0000-0000-000083D20000}"/>
    <cellStyle name="Currency [0] 5988" xfId="12389" hidden="1" xr:uid="{00000000-0005-0000-0000-000084D20000}"/>
    <cellStyle name="Currency [0] 5988" xfId="41777" hidden="1" xr:uid="{00000000-0005-0000-0000-000085D20000}"/>
    <cellStyle name="Currency [0] 5989" xfId="12394" hidden="1" xr:uid="{00000000-0005-0000-0000-000086D20000}"/>
    <cellStyle name="Currency [0] 5989" xfId="41782" hidden="1" xr:uid="{00000000-0005-0000-0000-000087D20000}"/>
    <cellStyle name="Currency [0] 599" xfId="3018" hidden="1" xr:uid="{00000000-0005-0000-0000-000088D20000}"/>
    <cellStyle name="Currency [0] 599" xfId="32407" hidden="1" xr:uid="{00000000-0005-0000-0000-000089D20000}"/>
    <cellStyle name="Currency [0] 5990" xfId="12388" hidden="1" xr:uid="{00000000-0005-0000-0000-00008AD20000}"/>
    <cellStyle name="Currency [0] 5990" xfId="41776" hidden="1" xr:uid="{00000000-0005-0000-0000-00008BD20000}"/>
    <cellStyle name="Currency [0] 5991" xfId="12436" hidden="1" xr:uid="{00000000-0005-0000-0000-00008CD20000}"/>
    <cellStyle name="Currency [0] 5991" xfId="41824" hidden="1" xr:uid="{00000000-0005-0000-0000-00008DD20000}"/>
    <cellStyle name="Currency [0] 5992" xfId="12444" hidden="1" xr:uid="{00000000-0005-0000-0000-00008ED20000}"/>
    <cellStyle name="Currency [0] 5992" xfId="41832" hidden="1" xr:uid="{00000000-0005-0000-0000-00008FD20000}"/>
    <cellStyle name="Currency [0] 5993" xfId="12372" hidden="1" xr:uid="{00000000-0005-0000-0000-000090D20000}"/>
    <cellStyle name="Currency [0] 5993" xfId="41760" hidden="1" xr:uid="{00000000-0005-0000-0000-000091D20000}"/>
    <cellStyle name="Currency [0] 5994" xfId="12430" hidden="1" xr:uid="{00000000-0005-0000-0000-000092D20000}"/>
    <cellStyle name="Currency [0] 5994" xfId="41818" hidden="1" xr:uid="{00000000-0005-0000-0000-000093D20000}"/>
    <cellStyle name="Currency [0] 5995" xfId="12453" hidden="1" xr:uid="{00000000-0005-0000-0000-000094D20000}"/>
    <cellStyle name="Currency [0] 5995" xfId="41841" hidden="1" xr:uid="{00000000-0005-0000-0000-000095D20000}"/>
    <cellStyle name="Currency [0] 5996" xfId="12455" hidden="1" xr:uid="{00000000-0005-0000-0000-000096D20000}"/>
    <cellStyle name="Currency [0] 5996" xfId="41843" hidden="1" xr:uid="{00000000-0005-0000-0000-000097D20000}"/>
    <cellStyle name="Currency [0] 5997" xfId="12355" hidden="1" xr:uid="{00000000-0005-0000-0000-000098D20000}"/>
    <cellStyle name="Currency [0] 5997" xfId="41743" hidden="1" xr:uid="{00000000-0005-0000-0000-000099D20000}"/>
    <cellStyle name="Currency [0] 5998" xfId="12365" hidden="1" xr:uid="{00000000-0005-0000-0000-00009AD20000}"/>
    <cellStyle name="Currency [0] 5998" xfId="41753" hidden="1" xr:uid="{00000000-0005-0000-0000-00009BD20000}"/>
    <cellStyle name="Currency [0] 5999" xfId="12427" hidden="1" xr:uid="{00000000-0005-0000-0000-00009CD20000}"/>
    <cellStyle name="Currency [0] 5999" xfId="41815" hidden="1" xr:uid="{00000000-0005-0000-0000-00009DD20000}"/>
    <cellStyle name="Currency [0] 6" xfId="61680" hidden="1" xr:uid="{00000000-0005-0000-0000-0000C2D20000}"/>
    <cellStyle name="Currency [0] 6" xfId="62575" hidden="1" xr:uid="{00000000-0005-0000-0000-0000CDD20000}"/>
    <cellStyle name="Currency [0] 6" xfId="62418" hidden="1" xr:uid="{00000000-0005-0000-0000-0000CBD20000}"/>
    <cellStyle name="Currency [0] 6" xfId="1289" hidden="1" xr:uid="{00000000-0005-0000-0000-0000ACD20000}"/>
    <cellStyle name="Currency [0] 6" xfId="1617" hidden="1" xr:uid="{00000000-0005-0000-0000-0000B0D20000}"/>
    <cellStyle name="Currency [0] 6" xfId="1453" hidden="1" xr:uid="{00000000-0005-0000-0000-0000B1D20000}"/>
    <cellStyle name="Currency [0] 6" xfId="62985" hidden="1" xr:uid="{00000000-0005-0000-0000-0000D2D20000}"/>
    <cellStyle name="Currency [0] 6" xfId="783" hidden="1" xr:uid="{00000000-0005-0000-0000-0000A9D20000}"/>
    <cellStyle name="Currency [0] 6" xfId="62905" hidden="1" xr:uid="{00000000-0005-0000-0000-0000D1D20000}"/>
    <cellStyle name="Currency [0] 6" xfId="1311" hidden="1" xr:uid="{00000000-0005-0000-0000-0000ABD20000}"/>
    <cellStyle name="Currency [0] 6" xfId="2133" hidden="1" xr:uid="{00000000-0005-0000-0000-0000B6D20000}"/>
    <cellStyle name="Currency [0] 6" xfId="2297" hidden="1" xr:uid="{00000000-0005-0000-0000-0000B7D20000}"/>
    <cellStyle name="Currency [0] 6" xfId="609" hidden="1" xr:uid="{00000000-0005-0000-0000-0000A4D20000}"/>
    <cellStyle name="Currency [0] 6" xfId="445" hidden="1" xr:uid="{00000000-0005-0000-0000-0000A5D20000}"/>
    <cellStyle name="Currency [0] 6" xfId="804" hidden="1" xr:uid="{00000000-0005-0000-0000-0000A6D20000}"/>
    <cellStyle name="Currency [0] 6" xfId="2276" hidden="1" xr:uid="{00000000-0005-0000-0000-0000B8D20000}"/>
    <cellStyle name="Currency [0] 6" xfId="1802" hidden="1" xr:uid="{00000000-0005-0000-0000-0000B2D20000}"/>
    <cellStyle name="Currency [0] 6" xfId="63067" hidden="1" xr:uid="{00000000-0005-0000-0000-0000D3D20000}"/>
    <cellStyle name="Currency [0] 6" xfId="1945" hidden="1" xr:uid="{00000000-0005-0000-0000-0000B4D20000}"/>
    <cellStyle name="Currency [0] 6" xfId="97" hidden="1" xr:uid="{00000000-0005-0000-0000-0000A1D20000}"/>
    <cellStyle name="Currency [0] 6" xfId="466" hidden="1" xr:uid="{00000000-0005-0000-0000-0000A2D20000}"/>
    <cellStyle name="Currency [0] 6" xfId="1125" hidden="1" xr:uid="{00000000-0005-0000-0000-0000ADD20000}"/>
    <cellStyle name="Currency [0] 6" xfId="1474" hidden="1" xr:uid="{00000000-0005-0000-0000-0000AED20000}"/>
    <cellStyle name="Currency [0] 6" xfId="1639" hidden="1" xr:uid="{00000000-0005-0000-0000-0000AFD20000}"/>
    <cellStyle name="Currency [0] 6" xfId="631" hidden="1" xr:uid="{00000000-0005-0000-0000-0000A3D20000}"/>
    <cellStyle name="Currency [0] 6" xfId="969" hidden="1" xr:uid="{00000000-0005-0000-0000-0000A7D20000}"/>
    <cellStyle name="Currency [0] 6" xfId="947" hidden="1" xr:uid="{00000000-0005-0000-0000-0000A8D20000}"/>
    <cellStyle name="Currency [0] 6" xfId="61844" hidden="1" xr:uid="{00000000-0005-0000-0000-0000C4D20000}"/>
    <cellStyle name="Currency [0] 6" xfId="62174" hidden="1" xr:uid="{00000000-0005-0000-0000-0000C8D20000}"/>
    <cellStyle name="Currency [0] 6" xfId="62256" hidden="1" xr:uid="{00000000-0005-0000-0000-0000C9D20000}"/>
    <cellStyle name="Currency [0] 6" xfId="261" hidden="1" xr:uid="{00000000-0005-0000-0000-0000A0D20000}"/>
    <cellStyle name="Currency [0] 6" xfId="61600" hidden="1" xr:uid="{00000000-0005-0000-0000-0000C1D20000}"/>
    <cellStyle name="Currency [0] 6" xfId="283" hidden="1" xr:uid="{00000000-0005-0000-0000-00009FD20000}"/>
    <cellStyle name="Currency [0] 6" xfId="61762" hidden="1" xr:uid="{00000000-0005-0000-0000-0000C3D20000}"/>
    <cellStyle name="Currency [0] 6" xfId="62659" hidden="1" xr:uid="{00000000-0005-0000-0000-0000CED20000}"/>
    <cellStyle name="Currency [0] 6" xfId="62741" hidden="1" xr:uid="{00000000-0005-0000-0000-0000CFD20000}"/>
    <cellStyle name="Currency [0] 6" xfId="61187" hidden="1" xr:uid="{00000000-0005-0000-0000-0000BCD20000}"/>
    <cellStyle name="Currency [0] 6" xfId="61269" hidden="1" xr:uid="{00000000-0005-0000-0000-0000BDD20000}"/>
    <cellStyle name="Currency [0] 6" xfId="61353" hidden="1" xr:uid="{00000000-0005-0000-0000-0000BED20000}"/>
    <cellStyle name="Currency [0] 6" xfId="62823" hidden="1" xr:uid="{00000000-0005-0000-0000-0000D0D20000}"/>
    <cellStyle name="Currency [0] 6" xfId="62336" hidden="1" xr:uid="{00000000-0005-0000-0000-0000CAD20000}"/>
    <cellStyle name="Currency [0] 6" xfId="118" hidden="1" xr:uid="{00000000-0005-0000-0000-00009ED20000}"/>
    <cellStyle name="Currency [0] 6" xfId="62493" hidden="1" xr:uid="{00000000-0005-0000-0000-0000CCD20000}"/>
    <cellStyle name="Currency [0] 6" xfId="2112" hidden="1" xr:uid="{00000000-0005-0000-0000-0000B9D20000}"/>
    <cellStyle name="Currency [0] 6" xfId="2406" hidden="1" xr:uid="{00000000-0005-0000-0000-0000BAD20000}"/>
    <cellStyle name="Currency [0] 6" xfId="61926" hidden="1" xr:uid="{00000000-0005-0000-0000-0000C5D20000}"/>
    <cellStyle name="Currency [0] 6" xfId="62010" hidden="1" xr:uid="{00000000-0005-0000-0000-0000C6D20000}"/>
    <cellStyle name="Currency [0] 6" xfId="62092" hidden="1" xr:uid="{00000000-0005-0000-0000-0000C7D20000}"/>
    <cellStyle name="Currency [0] 6" xfId="31795" hidden="1" xr:uid="{00000000-0005-0000-0000-0000BBD20000}"/>
    <cellStyle name="Currency [0] 6" xfId="61435" hidden="1" xr:uid="{00000000-0005-0000-0000-0000BFD20000}"/>
    <cellStyle name="Currency [0] 6" xfId="61518" hidden="1" xr:uid="{00000000-0005-0000-0000-0000C0D20000}"/>
    <cellStyle name="Currency [0] 6" xfId="1781" hidden="1" xr:uid="{00000000-0005-0000-0000-0000B5D20000}"/>
    <cellStyle name="Currency [0] 6" xfId="1967" hidden="1" xr:uid="{00000000-0005-0000-0000-0000B3D20000}"/>
    <cellStyle name="Currency [0] 6" xfId="1146" hidden="1" xr:uid="{00000000-0005-0000-0000-0000AAD20000}"/>
    <cellStyle name="Currency [0] 60" xfId="2478" hidden="1" xr:uid="{00000000-0005-0000-0000-0000D4D20000}"/>
    <cellStyle name="Currency [0] 60" xfId="31867" hidden="1" xr:uid="{00000000-0005-0000-0000-0000D5D20000}"/>
    <cellStyle name="Currency [0] 600" xfId="3026" hidden="1" xr:uid="{00000000-0005-0000-0000-0000D6D20000}"/>
    <cellStyle name="Currency [0] 600" xfId="32415" hidden="1" xr:uid="{00000000-0005-0000-0000-0000D7D20000}"/>
    <cellStyle name="Currency [0] 6000" xfId="12392" hidden="1" xr:uid="{00000000-0005-0000-0000-0000D8D20000}"/>
    <cellStyle name="Currency [0] 6000" xfId="41780" hidden="1" xr:uid="{00000000-0005-0000-0000-0000D9D20000}"/>
    <cellStyle name="Currency [0] 6001" xfId="12342" hidden="1" xr:uid="{00000000-0005-0000-0000-0000DAD20000}"/>
    <cellStyle name="Currency [0] 6001" xfId="41730" hidden="1" xr:uid="{00000000-0005-0000-0000-0000DBD20000}"/>
    <cellStyle name="Currency [0] 6002" xfId="12463" hidden="1" xr:uid="{00000000-0005-0000-0000-0000DCD20000}"/>
    <cellStyle name="Currency [0] 6002" xfId="41851" hidden="1" xr:uid="{00000000-0005-0000-0000-0000DDD20000}"/>
    <cellStyle name="Currency [0] 6003" xfId="12428" hidden="1" xr:uid="{00000000-0005-0000-0000-0000DED20000}"/>
    <cellStyle name="Currency [0] 6003" xfId="41816" hidden="1" xr:uid="{00000000-0005-0000-0000-0000DFD20000}"/>
    <cellStyle name="Currency [0] 6004" xfId="12439" hidden="1" xr:uid="{00000000-0005-0000-0000-0000E0D20000}"/>
    <cellStyle name="Currency [0] 6004" xfId="41827" hidden="1" xr:uid="{00000000-0005-0000-0000-0000E1D20000}"/>
    <cellStyle name="Currency [0] 6005" xfId="12471" hidden="1" xr:uid="{00000000-0005-0000-0000-0000E2D20000}"/>
    <cellStyle name="Currency [0] 6005" xfId="41859" hidden="1" xr:uid="{00000000-0005-0000-0000-0000E3D20000}"/>
    <cellStyle name="Currency [0] 6006" xfId="12473" hidden="1" xr:uid="{00000000-0005-0000-0000-0000E4D20000}"/>
    <cellStyle name="Currency [0] 6006" xfId="41861" hidden="1" xr:uid="{00000000-0005-0000-0000-0000E5D20000}"/>
    <cellStyle name="Currency [0] 6007" xfId="12425" hidden="1" xr:uid="{00000000-0005-0000-0000-0000E6D20000}"/>
    <cellStyle name="Currency [0] 6007" xfId="41813" hidden="1" xr:uid="{00000000-0005-0000-0000-0000E7D20000}"/>
    <cellStyle name="Currency [0] 6008" xfId="12424" hidden="1" xr:uid="{00000000-0005-0000-0000-0000E8D20000}"/>
    <cellStyle name="Currency [0] 6008" xfId="41812" hidden="1" xr:uid="{00000000-0005-0000-0000-0000E9D20000}"/>
    <cellStyle name="Currency [0] 6009" xfId="12414" hidden="1" xr:uid="{00000000-0005-0000-0000-0000EAD20000}"/>
    <cellStyle name="Currency [0] 6009" xfId="41802" hidden="1" xr:uid="{00000000-0005-0000-0000-0000EBD20000}"/>
    <cellStyle name="Currency [0] 601" xfId="3029" hidden="1" xr:uid="{00000000-0005-0000-0000-0000ECD20000}"/>
    <cellStyle name="Currency [0] 601" xfId="32418" hidden="1" xr:uid="{00000000-0005-0000-0000-0000EDD20000}"/>
    <cellStyle name="Currency [0] 6010" xfId="12410" hidden="1" xr:uid="{00000000-0005-0000-0000-0000EED20000}"/>
    <cellStyle name="Currency [0] 6010" xfId="41798" hidden="1" xr:uid="{00000000-0005-0000-0000-0000EFD20000}"/>
    <cellStyle name="Currency [0] 6011" xfId="12412" hidden="1" xr:uid="{00000000-0005-0000-0000-0000F0D20000}"/>
    <cellStyle name="Currency [0] 6011" xfId="41800" hidden="1" xr:uid="{00000000-0005-0000-0000-0000F1D20000}"/>
    <cellStyle name="Currency [0] 6012" xfId="12480" hidden="1" xr:uid="{00000000-0005-0000-0000-0000F2D20000}"/>
    <cellStyle name="Currency [0] 6012" xfId="41868" hidden="1" xr:uid="{00000000-0005-0000-0000-0000F3D20000}"/>
    <cellStyle name="Currency [0] 6013" xfId="12322" hidden="1" xr:uid="{00000000-0005-0000-0000-0000F4D20000}"/>
    <cellStyle name="Currency [0] 6013" xfId="41710" hidden="1" xr:uid="{00000000-0005-0000-0000-0000F5D20000}"/>
    <cellStyle name="Currency [0] 6014" xfId="12458" hidden="1" xr:uid="{00000000-0005-0000-0000-0000F6D20000}"/>
    <cellStyle name="Currency [0] 6014" xfId="41846" hidden="1" xr:uid="{00000000-0005-0000-0000-0000F7D20000}"/>
    <cellStyle name="Currency [0] 6015" xfId="12486" hidden="1" xr:uid="{00000000-0005-0000-0000-0000F8D20000}"/>
    <cellStyle name="Currency [0] 6015" xfId="41874" hidden="1" xr:uid="{00000000-0005-0000-0000-0000F9D20000}"/>
    <cellStyle name="Currency [0] 6016" xfId="12488" hidden="1" xr:uid="{00000000-0005-0000-0000-0000FAD20000}"/>
    <cellStyle name="Currency [0] 6016" xfId="41876" hidden="1" xr:uid="{00000000-0005-0000-0000-0000FBD20000}"/>
    <cellStyle name="Currency [0] 6017" xfId="12363" hidden="1" xr:uid="{00000000-0005-0000-0000-0000FCD20000}"/>
    <cellStyle name="Currency [0] 6017" xfId="41751" hidden="1" xr:uid="{00000000-0005-0000-0000-0000FDD20000}"/>
    <cellStyle name="Currency [0] 6018" xfId="12437" hidden="1" xr:uid="{00000000-0005-0000-0000-0000FED20000}"/>
    <cellStyle name="Currency [0] 6018" xfId="41825" hidden="1" xr:uid="{00000000-0005-0000-0000-0000FFD20000}"/>
    <cellStyle name="Currency [0] 6019" xfId="12393" hidden="1" xr:uid="{00000000-0005-0000-0000-000000D30000}"/>
    <cellStyle name="Currency [0] 6019" xfId="41781" hidden="1" xr:uid="{00000000-0005-0000-0000-000001D30000}"/>
    <cellStyle name="Currency [0] 602" xfId="3033" hidden="1" xr:uid="{00000000-0005-0000-0000-000002D30000}"/>
    <cellStyle name="Currency [0] 602" xfId="32422" hidden="1" xr:uid="{00000000-0005-0000-0000-000003D30000}"/>
    <cellStyle name="Currency [0] 6020" xfId="12429" hidden="1" xr:uid="{00000000-0005-0000-0000-000004D30000}"/>
    <cellStyle name="Currency [0] 6020" xfId="41817" hidden="1" xr:uid="{00000000-0005-0000-0000-000005D30000}"/>
    <cellStyle name="Currency [0] 6021" xfId="12433" hidden="1" xr:uid="{00000000-0005-0000-0000-000006D30000}"/>
    <cellStyle name="Currency [0] 6021" xfId="41821" hidden="1" xr:uid="{00000000-0005-0000-0000-000007D30000}"/>
    <cellStyle name="Currency [0] 6022" xfId="12494" hidden="1" xr:uid="{00000000-0005-0000-0000-000008D30000}"/>
    <cellStyle name="Currency [0] 6022" xfId="41882" hidden="1" xr:uid="{00000000-0005-0000-0000-000009D30000}"/>
    <cellStyle name="Currency [0] 6023" xfId="12317" hidden="1" xr:uid="{00000000-0005-0000-0000-00000AD30000}"/>
    <cellStyle name="Currency [0] 6023" xfId="41705" hidden="1" xr:uid="{00000000-0005-0000-0000-00000BD30000}"/>
    <cellStyle name="Currency [0] 6024" xfId="12476" hidden="1" xr:uid="{00000000-0005-0000-0000-00000CD30000}"/>
    <cellStyle name="Currency [0] 6024" xfId="41864" hidden="1" xr:uid="{00000000-0005-0000-0000-00000DD30000}"/>
    <cellStyle name="Currency [0] 6025" xfId="12499" hidden="1" xr:uid="{00000000-0005-0000-0000-00000ED30000}"/>
    <cellStyle name="Currency [0] 6025" xfId="41887" hidden="1" xr:uid="{00000000-0005-0000-0000-00000FD30000}"/>
    <cellStyle name="Currency [0] 6026" xfId="12501" hidden="1" xr:uid="{00000000-0005-0000-0000-000010D30000}"/>
    <cellStyle name="Currency [0] 6026" xfId="41889" hidden="1" xr:uid="{00000000-0005-0000-0000-000011D30000}"/>
    <cellStyle name="Currency [0] 6027" xfId="12357" hidden="1" xr:uid="{00000000-0005-0000-0000-000012D30000}"/>
    <cellStyle name="Currency [0] 6027" xfId="41745" hidden="1" xr:uid="{00000000-0005-0000-0000-000013D30000}"/>
    <cellStyle name="Currency [0] 6028" xfId="12456" hidden="1" xr:uid="{00000000-0005-0000-0000-000014D30000}"/>
    <cellStyle name="Currency [0] 6028" xfId="41844" hidden="1" xr:uid="{00000000-0005-0000-0000-000015D30000}"/>
    <cellStyle name="Currency [0] 6029" xfId="12423" hidden="1" xr:uid="{00000000-0005-0000-0000-000016D30000}"/>
    <cellStyle name="Currency [0] 6029" xfId="41811" hidden="1" xr:uid="{00000000-0005-0000-0000-000017D30000}"/>
    <cellStyle name="Currency [0] 603" xfId="3035" hidden="1" xr:uid="{00000000-0005-0000-0000-000018D30000}"/>
    <cellStyle name="Currency [0] 603" xfId="32424" hidden="1" xr:uid="{00000000-0005-0000-0000-000019D30000}"/>
    <cellStyle name="Currency [0] 6030" xfId="12441" hidden="1" xr:uid="{00000000-0005-0000-0000-00001AD30000}"/>
    <cellStyle name="Currency [0] 6030" xfId="41829" hidden="1" xr:uid="{00000000-0005-0000-0000-00001BD30000}"/>
    <cellStyle name="Currency [0] 6031" xfId="12438" hidden="1" xr:uid="{00000000-0005-0000-0000-00001CD30000}"/>
    <cellStyle name="Currency [0] 6031" xfId="41826" hidden="1" xr:uid="{00000000-0005-0000-0000-00001DD30000}"/>
    <cellStyle name="Currency [0] 6032" xfId="12505" hidden="1" xr:uid="{00000000-0005-0000-0000-00001ED30000}"/>
    <cellStyle name="Currency [0] 6032" xfId="41893" hidden="1" xr:uid="{00000000-0005-0000-0000-00001FD30000}"/>
    <cellStyle name="Currency [0] 6033" xfId="12390" hidden="1" xr:uid="{00000000-0005-0000-0000-000020D30000}"/>
    <cellStyle name="Currency [0] 6033" xfId="41778" hidden="1" xr:uid="{00000000-0005-0000-0000-000021D30000}"/>
    <cellStyle name="Currency [0] 6034" xfId="12490" hidden="1" xr:uid="{00000000-0005-0000-0000-000022D30000}"/>
    <cellStyle name="Currency [0] 6034" xfId="41878" hidden="1" xr:uid="{00000000-0005-0000-0000-000023D30000}"/>
    <cellStyle name="Currency [0] 6035" xfId="12512" hidden="1" xr:uid="{00000000-0005-0000-0000-000024D30000}"/>
    <cellStyle name="Currency [0] 6035" xfId="41900" hidden="1" xr:uid="{00000000-0005-0000-0000-000025D30000}"/>
    <cellStyle name="Currency [0] 6036" xfId="12514" hidden="1" xr:uid="{00000000-0005-0000-0000-000026D30000}"/>
    <cellStyle name="Currency [0] 6036" xfId="41902" hidden="1" xr:uid="{00000000-0005-0000-0000-000027D30000}"/>
    <cellStyle name="Currency [0] 6037" xfId="12442" hidden="1" xr:uid="{00000000-0005-0000-0000-000028D30000}"/>
    <cellStyle name="Currency [0] 6037" xfId="41830" hidden="1" xr:uid="{00000000-0005-0000-0000-000029D30000}"/>
    <cellStyle name="Currency [0] 6038" xfId="12474" hidden="1" xr:uid="{00000000-0005-0000-0000-00002AD30000}"/>
    <cellStyle name="Currency [0] 6038" xfId="41862" hidden="1" xr:uid="{00000000-0005-0000-0000-00002BD30000}"/>
    <cellStyle name="Currency [0] 6039" xfId="12332" hidden="1" xr:uid="{00000000-0005-0000-0000-00002CD30000}"/>
    <cellStyle name="Currency [0] 6039" xfId="41720" hidden="1" xr:uid="{00000000-0005-0000-0000-00002DD30000}"/>
    <cellStyle name="Currency [0] 604" xfId="3025" hidden="1" xr:uid="{00000000-0005-0000-0000-00002ED30000}"/>
    <cellStyle name="Currency [0] 604" xfId="32414" hidden="1" xr:uid="{00000000-0005-0000-0000-00002FD30000}"/>
    <cellStyle name="Currency [0] 6040" xfId="12460" hidden="1" xr:uid="{00000000-0005-0000-0000-000030D30000}"/>
    <cellStyle name="Currency [0] 6040" xfId="41848" hidden="1" xr:uid="{00000000-0005-0000-0000-000031D30000}"/>
    <cellStyle name="Currency [0] 6041" xfId="12457" hidden="1" xr:uid="{00000000-0005-0000-0000-000032D30000}"/>
    <cellStyle name="Currency [0] 6041" xfId="41845" hidden="1" xr:uid="{00000000-0005-0000-0000-000033D30000}"/>
    <cellStyle name="Currency [0] 6042" xfId="12518" hidden="1" xr:uid="{00000000-0005-0000-0000-000034D30000}"/>
    <cellStyle name="Currency [0] 6042" xfId="41906" hidden="1" xr:uid="{00000000-0005-0000-0000-000035D30000}"/>
    <cellStyle name="Currency [0] 6043" xfId="12353" hidden="1" xr:uid="{00000000-0005-0000-0000-000036D30000}"/>
    <cellStyle name="Currency [0] 6043" xfId="41741" hidden="1" xr:uid="{00000000-0005-0000-0000-000037D30000}"/>
    <cellStyle name="Currency [0] 6044" xfId="12502" hidden="1" xr:uid="{00000000-0005-0000-0000-000038D30000}"/>
    <cellStyle name="Currency [0] 6044" xfId="41890" hidden="1" xr:uid="{00000000-0005-0000-0000-000039D30000}"/>
    <cellStyle name="Currency [0] 6045" xfId="12522" hidden="1" xr:uid="{00000000-0005-0000-0000-00003AD30000}"/>
    <cellStyle name="Currency [0] 6045" xfId="41910" hidden="1" xr:uid="{00000000-0005-0000-0000-00003BD30000}"/>
    <cellStyle name="Currency [0] 6046" xfId="12524" hidden="1" xr:uid="{00000000-0005-0000-0000-00003CD30000}"/>
    <cellStyle name="Currency [0] 6046" xfId="41912" hidden="1" xr:uid="{00000000-0005-0000-0000-00003DD30000}"/>
    <cellStyle name="Currency [0] 6047" xfId="12461" hidden="1" xr:uid="{00000000-0005-0000-0000-00003ED30000}"/>
    <cellStyle name="Currency [0] 6047" xfId="41849" hidden="1" xr:uid="{00000000-0005-0000-0000-00003FD30000}"/>
    <cellStyle name="Currency [0] 6048" xfId="12489" hidden="1" xr:uid="{00000000-0005-0000-0000-000040D30000}"/>
    <cellStyle name="Currency [0] 6048" xfId="41877" hidden="1" xr:uid="{00000000-0005-0000-0000-000041D30000}"/>
    <cellStyle name="Currency [0] 6049" xfId="12449" hidden="1" xr:uid="{00000000-0005-0000-0000-000042D30000}"/>
    <cellStyle name="Currency [0] 6049" xfId="41837" hidden="1" xr:uid="{00000000-0005-0000-0000-000043D30000}"/>
    <cellStyle name="Currency [0] 605" xfId="3031" hidden="1" xr:uid="{00000000-0005-0000-0000-000044D30000}"/>
    <cellStyle name="Currency [0] 605" xfId="32420" hidden="1" xr:uid="{00000000-0005-0000-0000-000045D30000}"/>
    <cellStyle name="Currency [0] 6050" xfId="12478" hidden="1" xr:uid="{00000000-0005-0000-0000-000046D30000}"/>
    <cellStyle name="Currency [0] 6050" xfId="41866" hidden="1" xr:uid="{00000000-0005-0000-0000-000047D30000}"/>
    <cellStyle name="Currency [0] 6051" xfId="12475" hidden="1" xr:uid="{00000000-0005-0000-0000-000048D30000}"/>
    <cellStyle name="Currency [0] 6051" xfId="41863" hidden="1" xr:uid="{00000000-0005-0000-0000-000049D30000}"/>
    <cellStyle name="Currency [0] 6052" xfId="12528" hidden="1" xr:uid="{00000000-0005-0000-0000-00004AD30000}"/>
    <cellStyle name="Currency [0] 6052" xfId="41916" hidden="1" xr:uid="{00000000-0005-0000-0000-00004BD30000}"/>
    <cellStyle name="Currency [0] 6053" xfId="12356" hidden="1" xr:uid="{00000000-0005-0000-0000-00004CD30000}"/>
    <cellStyle name="Currency [0] 6053" xfId="41744" hidden="1" xr:uid="{00000000-0005-0000-0000-00004DD30000}"/>
    <cellStyle name="Currency [0] 6054" xfId="12515" hidden="1" xr:uid="{00000000-0005-0000-0000-00004ED30000}"/>
    <cellStyle name="Currency [0] 6054" xfId="41903" hidden="1" xr:uid="{00000000-0005-0000-0000-00004FD30000}"/>
    <cellStyle name="Currency [0] 6055" xfId="12532" hidden="1" xr:uid="{00000000-0005-0000-0000-000050D30000}"/>
    <cellStyle name="Currency [0] 6055" xfId="41920" hidden="1" xr:uid="{00000000-0005-0000-0000-000051D30000}"/>
    <cellStyle name="Currency [0] 6056" xfId="12534" hidden="1" xr:uid="{00000000-0005-0000-0000-000052D30000}"/>
    <cellStyle name="Currency [0] 6056" xfId="41922" hidden="1" xr:uid="{00000000-0005-0000-0000-000053D30000}"/>
    <cellStyle name="Currency [0] 6057" xfId="12415" hidden="1" xr:uid="{00000000-0005-0000-0000-000054D30000}"/>
    <cellStyle name="Currency [0] 6057" xfId="41803" hidden="1" xr:uid="{00000000-0005-0000-0000-000055D30000}"/>
    <cellStyle name="Currency [0] 6058" xfId="12451" hidden="1" xr:uid="{00000000-0005-0000-0000-000056D30000}"/>
    <cellStyle name="Currency [0] 6058" xfId="41839" hidden="1" xr:uid="{00000000-0005-0000-0000-000057D30000}"/>
    <cellStyle name="Currency [0] 6059" xfId="12520" hidden="1" xr:uid="{00000000-0005-0000-0000-000058D30000}"/>
    <cellStyle name="Currency [0] 6059" xfId="41908" hidden="1" xr:uid="{00000000-0005-0000-0000-000059D30000}"/>
    <cellStyle name="Currency [0] 606" xfId="3036" hidden="1" xr:uid="{00000000-0005-0000-0000-00005AD30000}"/>
    <cellStyle name="Currency [0] 606" xfId="32425" hidden="1" xr:uid="{00000000-0005-0000-0000-00005BD30000}"/>
    <cellStyle name="Currency [0] 6060" xfId="12508" hidden="1" xr:uid="{00000000-0005-0000-0000-00005CD30000}"/>
    <cellStyle name="Currency [0] 6060" xfId="41896" hidden="1" xr:uid="{00000000-0005-0000-0000-00005DD30000}"/>
    <cellStyle name="Currency [0] 6061" xfId="12525" hidden="1" xr:uid="{00000000-0005-0000-0000-00005ED30000}"/>
    <cellStyle name="Currency [0] 6061" xfId="41913" hidden="1" xr:uid="{00000000-0005-0000-0000-00005FD30000}"/>
    <cellStyle name="Currency [0] 6062" xfId="12536" hidden="1" xr:uid="{00000000-0005-0000-0000-000060D30000}"/>
    <cellStyle name="Currency [0] 6062" xfId="41924" hidden="1" xr:uid="{00000000-0005-0000-0000-000061D30000}"/>
    <cellStyle name="Currency [0] 6063" xfId="12384" hidden="1" xr:uid="{00000000-0005-0000-0000-000062D30000}"/>
    <cellStyle name="Currency [0] 6063" xfId="41772" hidden="1" xr:uid="{00000000-0005-0000-0000-000063D30000}"/>
    <cellStyle name="Currency [0] 6064" xfId="12448" hidden="1" xr:uid="{00000000-0005-0000-0000-000064D30000}"/>
    <cellStyle name="Currency [0] 6064" xfId="41836" hidden="1" xr:uid="{00000000-0005-0000-0000-000065D30000}"/>
    <cellStyle name="Currency [0] 6065" xfId="12540" hidden="1" xr:uid="{00000000-0005-0000-0000-000066D30000}"/>
    <cellStyle name="Currency [0] 6065" xfId="41928" hidden="1" xr:uid="{00000000-0005-0000-0000-000067D30000}"/>
    <cellStyle name="Currency [0] 6066" xfId="12542" hidden="1" xr:uid="{00000000-0005-0000-0000-000068D30000}"/>
    <cellStyle name="Currency [0] 6066" xfId="41930" hidden="1" xr:uid="{00000000-0005-0000-0000-000069D30000}"/>
    <cellStyle name="Currency [0] 6067" xfId="12497" hidden="1" xr:uid="{00000000-0005-0000-0000-00006AD30000}"/>
    <cellStyle name="Currency [0] 6067" xfId="41885" hidden="1" xr:uid="{00000000-0005-0000-0000-00006BD30000}"/>
    <cellStyle name="Currency [0] 6068" xfId="12509" hidden="1" xr:uid="{00000000-0005-0000-0000-00006CD30000}"/>
    <cellStyle name="Currency [0] 6068" xfId="41897" hidden="1" xr:uid="{00000000-0005-0000-0000-00006DD30000}"/>
    <cellStyle name="Currency [0] 6069" xfId="12537" hidden="1" xr:uid="{00000000-0005-0000-0000-00006ED30000}"/>
    <cellStyle name="Currency [0] 6069" xfId="41925" hidden="1" xr:uid="{00000000-0005-0000-0000-00006FD30000}"/>
    <cellStyle name="Currency [0] 607" xfId="3037" hidden="1" xr:uid="{00000000-0005-0000-0000-000070D30000}"/>
    <cellStyle name="Currency [0] 607" xfId="32426" hidden="1" xr:uid="{00000000-0005-0000-0000-000071D30000}"/>
    <cellStyle name="Currency [0] 6070" xfId="12510" hidden="1" xr:uid="{00000000-0005-0000-0000-000072D30000}"/>
    <cellStyle name="Currency [0] 6070" xfId="41898" hidden="1" xr:uid="{00000000-0005-0000-0000-000073D30000}"/>
    <cellStyle name="Currency [0] 6071" xfId="12543" hidden="1" xr:uid="{00000000-0005-0000-0000-000074D30000}"/>
    <cellStyle name="Currency [0] 6071" xfId="41931" hidden="1" xr:uid="{00000000-0005-0000-0000-000075D30000}"/>
    <cellStyle name="Currency [0] 6072" xfId="12545" hidden="1" xr:uid="{00000000-0005-0000-0000-000076D30000}"/>
    <cellStyle name="Currency [0] 6072" xfId="41933" hidden="1" xr:uid="{00000000-0005-0000-0000-000077D30000}"/>
    <cellStyle name="Currency [0] 6073" xfId="12538" hidden="1" xr:uid="{00000000-0005-0000-0000-000078D30000}"/>
    <cellStyle name="Currency [0] 6073" xfId="41926" hidden="1" xr:uid="{00000000-0005-0000-0000-000079D30000}"/>
    <cellStyle name="Currency [0] 6074" xfId="12484" hidden="1" xr:uid="{00000000-0005-0000-0000-00007AD30000}"/>
    <cellStyle name="Currency [0] 6074" xfId="41872" hidden="1" xr:uid="{00000000-0005-0000-0000-00007BD30000}"/>
    <cellStyle name="Currency [0] 6075" xfId="12547" hidden="1" xr:uid="{00000000-0005-0000-0000-00007CD30000}"/>
    <cellStyle name="Currency [0] 6075" xfId="41935" hidden="1" xr:uid="{00000000-0005-0000-0000-00007DD30000}"/>
    <cellStyle name="Currency [0] 6076" xfId="12549" hidden="1" xr:uid="{00000000-0005-0000-0000-00007ED30000}"/>
    <cellStyle name="Currency [0] 6076" xfId="41937" hidden="1" xr:uid="{00000000-0005-0000-0000-00007FD30000}"/>
    <cellStyle name="Currency [0] 6077" xfId="12606" hidden="1" xr:uid="{00000000-0005-0000-0000-000080D30000}"/>
    <cellStyle name="Currency [0] 6077" xfId="41994" hidden="1" xr:uid="{00000000-0005-0000-0000-000081D30000}"/>
    <cellStyle name="Currency [0] 6078" xfId="12625" hidden="1" xr:uid="{00000000-0005-0000-0000-000082D30000}"/>
    <cellStyle name="Currency [0] 6078" xfId="42013" hidden="1" xr:uid="{00000000-0005-0000-0000-000083D30000}"/>
    <cellStyle name="Currency [0] 6079" xfId="12632" hidden="1" xr:uid="{00000000-0005-0000-0000-000084D30000}"/>
    <cellStyle name="Currency [0] 6079" xfId="42020" hidden="1" xr:uid="{00000000-0005-0000-0000-000085D30000}"/>
    <cellStyle name="Currency [0] 608" xfId="3030" hidden="1" xr:uid="{00000000-0005-0000-0000-000086D30000}"/>
    <cellStyle name="Currency [0] 608" xfId="32419" hidden="1" xr:uid="{00000000-0005-0000-0000-000087D30000}"/>
    <cellStyle name="Currency [0] 6080" xfId="12639" hidden="1" xr:uid="{00000000-0005-0000-0000-000088D30000}"/>
    <cellStyle name="Currency [0] 6080" xfId="42027" hidden="1" xr:uid="{00000000-0005-0000-0000-000089D30000}"/>
    <cellStyle name="Currency [0] 6081" xfId="12644" hidden="1" xr:uid="{00000000-0005-0000-0000-00008AD30000}"/>
    <cellStyle name="Currency [0] 6081" xfId="42032" hidden="1" xr:uid="{00000000-0005-0000-0000-00008BD30000}"/>
    <cellStyle name="Currency [0] 6082" xfId="12623" hidden="1" xr:uid="{00000000-0005-0000-0000-00008CD30000}"/>
    <cellStyle name="Currency [0] 6082" xfId="42011" hidden="1" xr:uid="{00000000-0005-0000-0000-00008DD30000}"/>
    <cellStyle name="Currency [0] 6083" xfId="12634" hidden="1" xr:uid="{00000000-0005-0000-0000-00008ED30000}"/>
    <cellStyle name="Currency [0] 6083" xfId="42022" hidden="1" xr:uid="{00000000-0005-0000-0000-00008FD30000}"/>
    <cellStyle name="Currency [0] 6084" xfId="12648" hidden="1" xr:uid="{00000000-0005-0000-0000-000090D30000}"/>
    <cellStyle name="Currency [0] 6084" xfId="42036" hidden="1" xr:uid="{00000000-0005-0000-0000-000091D30000}"/>
    <cellStyle name="Currency [0] 6085" xfId="12650" hidden="1" xr:uid="{00000000-0005-0000-0000-000092D30000}"/>
    <cellStyle name="Currency [0] 6085" xfId="42038" hidden="1" xr:uid="{00000000-0005-0000-0000-000093D30000}"/>
    <cellStyle name="Currency [0] 6086" xfId="12633" hidden="1" xr:uid="{00000000-0005-0000-0000-000094D30000}"/>
    <cellStyle name="Currency [0] 6086" xfId="42021" hidden="1" xr:uid="{00000000-0005-0000-0000-000095D30000}"/>
    <cellStyle name="Currency [0] 6087" xfId="12607" hidden="1" xr:uid="{00000000-0005-0000-0000-000096D30000}"/>
    <cellStyle name="Currency [0] 6087" xfId="41995" hidden="1" xr:uid="{00000000-0005-0000-0000-000097D30000}"/>
    <cellStyle name="Currency [0] 6088" xfId="12661" hidden="1" xr:uid="{00000000-0005-0000-0000-000098D30000}"/>
    <cellStyle name="Currency [0] 6088" xfId="42049" hidden="1" xr:uid="{00000000-0005-0000-0000-000099D30000}"/>
    <cellStyle name="Currency [0] 6089" xfId="12670" hidden="1" xr:uid="{00000000-0005-0000-0000-00009AD30000}"/>
    <cellStyle name="Currency [0] 6089" xfId="42058" hidden="1" xr:uid="{00000000-0005-0000-0000-00009BD30000}"/>
    <cellStyle name="Currency [0] 609" xfId="3019" hidden="1" xr:uid="{00000000-0005-0000-0000-00009CD30000}"/>
    <cellStyle name="Currency [0] 609" xfId="32408" hidden="1" xr:uid="{00000000-0005-0000-0000-00009DD30000}"/>
    <cellStyle name="Currency [0] 6090" xfId="12681" hidden="1" xr:uid="{00000000-0005-0000-0000-00009ED30000}"/>
    <cellStyle name="Currency [0] 6090" xfId="42069" hidden="1" xr:uid="{00000000-0005-0000-0000-00009FD30000}"/>
    <cellStyle name="Currency [0] 6091" xfId="12687" hidden="1" xr:uid="{00000000-0005-0000-0000-0000A0D30000}"/>
    <cellStyle name="Currency [0] 6091" xfId="42075" hidden="1" xr:uid="{00000000-0005-0000-0000-0000A1D30000}"/>
    <cellStyle name="Currency [0] 6092" xfId="12659" hidden="1" xr:uid="{00000000-0005-0000-0000-0000A2D30000}"/>
    <cellStyle name="Currency [0] 6092" xfId="42047" hidden="1" xr:uid="{00000000-0005-0000-0000-0000A3D30000}"/>
    <cellStyle name="Currency [0] 6093" xfId="12677" hidden="1" xr:uid="{00000000-0005-0000-0000-0000A4D30000}"/>
    <cellStyle name="Currency [0] 6093" xfId="42065" hidden="1" xr:uid="{00000000-0005-0000-0000-0000A5D30000}"/>
    <cellStyle name="Currency [0] 6094" xfId="12699" hidden="1" xr:uid="{00000000-0005-0000-0000-0000A6D30000}"/>
    <cellStyle name="Currency [0] 6094" xfId="42087" hidden="1" xr:uid="{00000000-0005-0000-0000-0000A7D30000}"/>
    <cellStyle name="Currency [0] 6095" xfId="12701" hidden="1" xr:uid="{00000000-0005-0000-0000-0000A8D30000}"/>
    <cellStyle name="Currency [0] 6095" xfId="42089" hidden="1" xr:uid="{00000000-0005-0000-0000-0000A9D30000}"/>
    <cellStyle name="Currency [0] 6096" xfId="12629" hidden="1" xr:uid="{00000000-0005-0000-0000-0000AAD30000}"/>
    <cellStyle name="Currency [0] 6096" xfId="42017" hidden="1" xr:uid="{00000000-0005-0000-0000-0000ABD30000}"/>
    <cellStyle name="Currency [0] 6097" xfId="12613" hidden="1" xr:uid="{00000000-0005-0000-0000-0000ACD30000}"/>
    <cellStyle name="Currency [0] 6097" xfId="42001" hidden="1" xr:uid="{00000000-0005-0000-0000-0000ADD30000}"/>
    <cellStyle name="Currency [0] 6098" xfId="12673" hidden="1" xr:uid="{00000000-0005-0000-0000-0000AED30000}"/>
    <cellStyle name="Currency [0] 6098" xfId="42061" hidden="1" xr:uid="{00000000-0005-0000-0000-0000AFD30000}"/>
    <cellStyle name="Currency [0] 6099" xfId="12618" hidden="1" xr:uid="{00000000-0005-0000-0000-0000B0D30000}"/>
    <cellStyle name="Currency [0] 6099" xfId="42006" hidden="1" xr:uid="{00000000-0005-0000-0000-0000B1D30000}"/>
    <cellStyle name="Currency [0] 61" xfId="2416" hidden="1" xr:uid="{00000000-0005-0000-0000-0000B2D30000}"/>
    <cellStyle name="Currency [0] 61" xfId="31805" hidden="1" xr:uid="{00000000-0005-0000-0000-0000B3D30000}"/>
    <cellStyle name="Currency [0] 610" xfId="3043" hidden="1" xr:uid="{00000000-0005-0000-0000-0000B4D30000}"/>
    <cellStyle name="Currency [0] 610" xfId="32432" hidden="1" xr:uid="{00000000-0005-0000-0000-0000B5D30000}"/>
    <cellStyle name="Currency [0] 6100" xfId="12662" hidden="1" xr:uid="{00000000-0005-0000-0000-0000B6D30000}"/>
    <cellStyle name="Currency [0] 6100" xfId="42050" hidden="1" xr:uid="{00000000-0005-0000-0000-0000B7D30000}"/>
    <cellStyle name="Currency [0] 6101" xfId="12706" hidden="1" xr:uid="{00000000-0005-0000-0000-0000B8D30000}"/>
    <cellStyle name="Currency [0] 6101" xfId="42094" hidden="1" xr:uid="{00000000-0005-0000-0000-0000B9D30000}"/>
    <cellStyle name="Currency [0] 6102" xfId="12674" hidden="1" xr:uid="{00000000-0005-0000-0000-0000BAD30000}"/>
    <cellStyle name="Currency [0] 6102" xfId="42062" hidden="1" xr:uid="{00000000-0005-0000-0000-0000BBD30000}"/>
    <cellStyle name="Currency [0] 6103" xfId="12682" hidden="1" xr:uid="{00000000-0005-0000-0000-0000BCD30000}"/>
    <cellStyle name="Currency [0] 6103" xfId="42070" hidden="1" xr:uid="{00000000-0005-0000-0000-0000BDD30000}"/>
    <cellStyle name="Currency [0] 6104" xfId="12718" hidden="1" xr:uid="{00000000-0005-0000-0000-0000BED30000}"/>
    <cellStyle name="Currency [0] 6104" xfId="42106" hidden="1" xr:uid="{00000000-0005-0000-0000-0000BFD30000}"/>
    <cellStyle name="Currency [0] 6105" xfId="12720" hidden="1" xr:uid="{00000000-0005-0000-0000-0000C0D30000}"/>
    <cellStyle name="Currency [0] 6105" xfId="42108" hidden="1" xr:uid="{00000000-0005-0000-0000-0000C1D30000}"/>
    <cellStyle name="Currency [0] 6106" xfId="12676" hidden="1" xr:uid="{00000000-0005-0000-0000-0000C2D30000}"/>
    <cellStyle name="Currency [0] 6106" xfId="42064" hidden="1" xr:uid="{00000000-0005-0000-0000-0000C3D30000}"/>
    <cellStyle name="Currency [0] 6107" xfId="12689" hidden="1" xr:uid="{00000000-0005-0000-0000-0000C4D30000}"/>
    <cellStyle name="Currency [0] 6107" xfId="42077" hidden="1" xr:uid="{00000000-0005-0000-0000-0000C5D30000}"/>
    <cellStyle name="Currency [0] 6108" xfId="12694" hidden="1" xr:uid="{00000000-0005-0000-0000-0000C6D30000}"/>
    <cellStyle name="Currency [0] 6108" xfId="42082" hidden="1" xr:uid="{00000000-0005-0000-0000-0000C7D30000}"/>
    <cellStyle name="Currency [0] 6109" xfId="12688" hidden="1" xr:uid="{00000000-0005-0000-0000-0000C8D30000}"/>
    <cellStyle name="Currency [0] 6109" xfId="42076" hidden="1" xr:uid="{00000000-0005-0000-0000-0000C9D30000}"/>
    <cellStyle name="Currency [0] 611" xfId="3047" hidden="1" xr:uid="{00000000-0005-0000-0000-0000CAD30000}"/>
    <cellStyle name="Currency [0] 611" xfId="32436" hidden="1" xr:uid="{00000000-0005-0000-0000-0000CBD30000}"/>
    <cellStyle name="Currency [0] 6110" xfId="12736" hidden="1" xr:uid="{00000000-0005-0000-0000-0000CCD30000}"/>
    <cellStyle name="Currency [0] 6110" xfId="42124" hidden="1" xr:uid="{00000000-0005-0000-0000-0000CDD30000}"/>
    <cellStyle name="Currency [0] 6111" xfId="12744" hidden="1" xr:uid="{00000000-0005-0000-0000-0000CED30000}"/>
    <cellStyle name="Currency [0] 6111" xfId="42132" hidden="1" xr:uid="{00000000-0005-0000-0000-0000CFD30000}"/>
    <cellStyle name="Currency [0] 6112" xfId="12672" hidden="1" xr:uid="{00000000-0005-0000-0000-0000D0D30000}"/>
    <cellStyle name="Currency [0] 6112" xfId="42060" hidden="1" xr:uid="{00000000-0005-0000-0000-0000D1D30000}"/>
    <cellStyle name="Currency [0] 6113" xfId="12730" hidden="1" xr:uid="{00000000-0005-0000-0000-0000D2D30000}"/>
    <cellStyle name="Currency [0] 6113" xfId="42118" hidden="1" xr:uid="{00000000-0005-0000-0000-0000D3D30000}"/>
    <cellStyle name="Currency [0] 6114" xfId="12753" hidden="1" xr:uid="{00000000-0005-0000-0000-0000D4D30000}"/>
    <cellStyle name="Currency [0] 6114" xfId="42141" hidden="1" xr:uid="{00000000-0005-0000-0000-0000D5D30000}"/>
    <cellStyle name="Currency [0] 6115" xfId="12755" hidden="1" xr:uid="{00000000-0005-0000-0000-0000D6D30000}"/>
    <cellStyle name="Currency [0] 6115" xfId="42143" hidden="1" xr:uid="{00000000-0005-0000-0000-0000D7D30000}"/>
    <cellStyle name="Currency [0] 6116" xfId="12655" hidden="1" xr:uid="{00000000-0005-0000-0000-0000D8D30000}"/>
    <cellStyle name="Currency [0] 6116" xfId="42043" hidden="1" xr:uid="{00000000-0005-0000-0000-0000D9D30000}"/>
    <cellStyle name="Currency [0] 6117" xfId="12665" hidden="1" xr:uid="{00000000-0005-0000-0000-0000DAD30000}"/>
    <cellStyle name="Currency [0] 6117" xfId="42053" hidden="1" xr:uid="{00000000-0005-0000-0000-0000DBD30000}"/>
    <cellStyle name="Currency [0] 6118" xfId="12727" hidden="1" xr:uid="{00000000-0005-0000-0000-0000DCD30000}"/>
    <cellStyle name="Currency [0] 6118" xfId="42115" hidden="1" xr:uid="{00000000-0005-0000-0000-0000DDD30000}"/>
    <cellStyle name="Currency [0] 6119" xfId="12692" hidden="1" xr:uid="{00000000-0005-0000-0000-0000DED30000}"/>
    <cellStyle name="Currency [0] 6119" xfId="42080" hidden="1" xr:uid="{00000000-0005-0000-0000-0000DFD30000}"/>
    <cellStyle name="Currency [0] 612" xfId="3053" hidden="1" xr:uid="{00000000-0005-0000-0000-0000E0D30000}"/>
    <cellStyle name="Currency [0] 612" xfId="32442" hidden="1" xr:uid="{00000000-0005-0000-0000-0000E1D30000}"/>
    <cellStyle name="Currency [0] 6120" xfId="12637" hidden="1" xr:uid="{00000000-0005-0000-0000-0000E2D30000}"/>
    <cellStyle name="Currency [0] 6120" xfId="42025" hidden="1" xr:uid="{00000000-0005-0000-0000-0000E3D30000}"/>
    <cellStyle name="Currency [0] 6121" xfId="12763" hidden="1" xr:uid="{00000000-0005-0000-0000-0000E4D30000}"/>
    <cellStyle name="Currency [0] 6121" xfId="42151" hidden="1" xr:uid="{00000000-0005-0000-0000-0000E5D30000}"/>
    <cellStyle name="Currency [0] 6122" xfId="12728" hidden="1" xr:uid="{00000000-0005-0000-0000-0000E6D30000}"/>
    <cellStyle name="Currency [0] 6122" xfId="42116" hidden="1" xr:uid="{00000000-0005-0000-0000-0000E7D30000}"/>
    <cellStyle name="Currency [0] 6123" xfId="12739" hidden="1" xr:uid="{00000000-0005-0000-0000-0000E8D30000}"/>
    <cellStyle name="Currency [0] 6123" xfId="42127" hidden="1" xr:uid="{00000000-0005-0000-0000-0000E9D30000}"/>
    <cellStyle name="Currency [0] 6124" xfId="12771" hidden="1" xr:uid="{00000000-0005-0000-0000-0000EAD30000}"/>
    <cellStyle name="Currency [0] 6124" xfId="42159" hidden="1" xr:uid="{00000000-0005-0000-0000-0000EBD30000}"/>
    <cellStyle name="Currency [0] 6125" xfId="12773" hidden="1" xr:uid="{00000000-0005-0000-0000-0000ECD30000}"/>
    <cellStyle name="Currency [0] 6125" xfId="42161" hidden="1" xr:uid="{00000000-0005-0000-0000-0000EDD30000}"/>
    <cellStyle name="Currency [0] 6126" xfId="12725" hidden="1" xr:uid="{00000000-0005-0000-0000-0000EED30000}"/>
    <cellStyle name="Currency [0] 6126" xfId="42113" hidden="1" xr:uid="{00000000-0005-0000-0000-0000EFD30000}"/>
    <cellStyle name="Currency [0] 6127" xfId="12724" hidden="1" xr:uid="{00000000-0005-0000-0000-0000F0D30000}"/>
    <cellStyle name="Currency [0] 6127" xfId="42112" hidden="1" xr:uid="{00000000-0005-0000-0000-0000F1D30000}"/>
    <cellStyle name="Currency [0] 6128" xfId="12714" hidden="1" xr:uid="{00000000-0005-0000-0000-0000F2D30000}"/>
    <cellStyle name="Currency [0] 6128" xfId="42102" hidden="1" xr:uid="{00000000-0005-0000-0000-0000F3D30000}"/>
    <cellStyle name="Currency [0] 6129" xfId="12710" hidden="1" xr:uid="{00000000-0005-0000-0000-0000F4D30000}"/>
    <cellStyle name="Currency [0] 6129" xfId="42098" hidden="1" xr:uid="{00000000-0005-0000-0000-0000F5D30000}"/>
    <cellStyle name="Currency [0] 613" xfId="3056" hidden="1" xr:uid="{00000000-0005-0000-0000-0000F6D30000}"/>
    <cellStyle name="Currency [0] 613" xfId="32445" hidden="1" xr:uid="{00000000-0005-0000-0000-0000F7D30000}"/>
    <cellStyle name="Currency [0] 6130" xfId="12712" hidden="1" xr:uid="{00000000-0005-0000-0000-0000F8D30000}"/>
    <cellStyle name="Currency [0] 6130" xfId="42100" hidden="1" xr:uid="{00000000-0005-0000-0000-0000F9D30000}"/>
    <cellStyle name="Currency [0] 6131" xfId="12780" hidden="1" xr:uid="{00000000-0005-0000-0000-0000FAD30000}"/>
    <cellStyle name="Currency [0] 6131" xfId="42168" hidden="1" xr:uid="{00000000-0005-0000-0000-0000FBD30000}"/>
    <cellStyle name="Currency [0] 6132" xfId="12615" hidden="1" xr:uid="{00000000-0005-0000-0000-0000FCD30000}"/>
    <cellStyle name="Currency [0] 6132" xfId="42003" hidden="1" xr:uid="{00000000-0005-0000-0000-0000FDD30000}"/>
    <cellStyle name="Currency [0] 6133" xfId="12758" hidden="1" xr:uid="{00000000-0005-0000-0000-0000FED30000}"/>
    <cellStyle name="Currency [0] 6133" xfId="42146" hidden="1" xr:uid="{00000000-0005-0000-0000-0000FFD30000}"/>
    <cellStyle name="Currency [0] 6134" xfId="12786" hidden="1" xr:uid="{00000000-0005-0000-0000-000000D40000}"/>
    <cellStyle name="Currency [0] 6134" xfId="42174" hidden="1" xr:uid="{00000000-0005-0000-0000-000001D40000}"/>
    <cellStyle name="Currency [0] 6135" xfId="12788" hidden="1" xr:uid="{00000000-0005-0000-0000-000002D40000}"/>
    <cellStyle name="Currency [0] 6135" xfId="42176" hidden="1" xr:uid="{00000000-0005-0000-0000-000003D40000}"/>
    <cellStyle name="Currency [0] 6136" xfId="12663" hidden="1" xr:uid="{00000000-0005-0000-0000-000004D40000}"/>
    <cellStyle name="Currency [0] 6136" xfId="42051" hidden="1" xr:uid="{00000000-0005-0000-0000-000005D40000}"/>
    <cellStyle name="Currency [0] 6137" xfId="12737" hidden="1" xr:uid="{00000000-0005-0000-0000-000006D40000}"/>
    <cellStyle name="Currency [0] 6137" xfId="42125" hidden="1" xr:uid="{00000000-0005-0000-0000-000007D40000}"/>
    <cellStyle name="Currency [0] 6138" xfId="12693" hidden="1" xr:uid="{00000000-0005-0000-0000-000008D40000}"/>
    <cellStyle name="Currency [0] 6138" xfId="42081" hidden="1" xr:uid="{00000000-0005-0000-0000-000009D40000}"/>
    <cellStyle name="Currency [0] 6139" xfId="12729" hidden="1" xr:uid="{00000000-0005-0000-0000-00000AD40000}"/>
    <cellStyle name="Currency [0] 6139" xfId="42117" hidden="1" xr:uid="{00000000-0005-0000-0000-00000BD40000}"/>
    <cellStyle name="Currency [0] 614" xfId="3042" hidden="1" xr:uid="{00000000-0005-0000-0000-00000CD40000}"/>
    <cellStyle name="Currency [0] 614" xfId="32431" hidden="1" xr:uid="{00000000-0005-0000-0000-00000DD40000}"/>
    <cellStyle name="Currency [0] 6140" xfId="12733" hidden="1" xr:uid="{00000000-0005-0000-0000-00000ED40000}"/>
    <cellStyle name="Currency [0] 6140" xfId="42121" hidden="1" xr:uid="{00000000-0005-0000-0000-00000FD40000}"/>
    <cellStyle name="Currency [0] 6141" xfId="12794" hidden="1" xr:uid="{00000000-0005-0000-0000-000010D40000}"/>
    <cellStyle name="Currency [0] 6141" xfId="42182" hidden="1" xr:uid="{00000000-0005-0000-0000-000011D40000}"/>
    <cellStyle name="Currency [0] 6142" xfId="12610" hidden="1" xr:uid="{00000000-0005-0000-0000-000012D40000}"/>
    <cellStyle name="Currency [0] 6142" xfId="41998" hidden="1" xr:uid="{00000000-0005-0000-0000-000013D40000}"/>
    <cellStyle name="Currency [0] 6143" xfId="12776" hidden="1" xr:uid="{00000000-0005-0000-0000-000014D40000}"/>
    <cellStyle name="Currency [0] 6143" xfId="42164" hidden="1" xr:uid="{00000000-0005-0000-0000-000015D40000}"/>
    <cellStyle name="Currency [0] 6144" xfId="12799" hidden="1" xr:uid="{00000000-0005-0000-0000-000016D40000}"/>
    <cellStyle name="Currency [0] 6144" xfId="42187" hidden="1" xr:uid="{00000000-0005-0000-0000-000017D40000}"/>
    <cellStyle name="Currency [0] 6145" xfId="12801" hidden="1" xr:uid="{00000000-0005-0000-0000-000018D40000}"/>
    <cellStyle name="Currency [0] 6145" xfId="42189" hidden="1" xr:uid="{00000000-0005-0000-0000-000019D40000}"/>
    <cellStyle name="Currency [0] 6146" xfId="12657" hidden="1" xr:uid="{00000000-0005-0000-0000-00001AD40000}"/>
    <cellStyle name="Currency [0] 6146" xfId="42045" hidden="1" xr:uid="{00000000-0005-0000-0000-00001BD40000}"/>
    <cellStyle name="Currency [0] 6147" xfId="12756" hidden="1" xr:uid="{00000000-0005-0000-0000-00001CD40000}"/>
    <cellStyle name="Currency [0] 6147" xfId="42144" hidden="1" xr:uid="{00000000-0005-0000-0000-00001DD40000}"/>
    <cellStyle name="Currency [0] 6148" xfId="12723" hidden="1" xr:uid="{00000000-0005-0000-0000-00001ED40000}"/>
    <cellStyle name="Currency [0] 6148" xfId="42111" hidden="1" xr:uid="{00000000-0005-0000-0000-00001FD40000}"/>
    <cellStyle name="Currency [0] 6149" xfId="12741" hidden="1" xr:uid="{00000000-0005-0000-0000-000020D40000}"/>
    <cellStyle name="Currency [0] 6149" xfId="42129" hidden="1" xr:uid="{00000000-0005-0000-0000-000021D40000}"/>
    <cellStyle name="Currency [0] 615" xfId="3052" hidden="1" xr:uid="{00000000-0005-0000-0000-000022D40000}"/>
    <cellStyle name="Currency [0] 615" xfId="32441" hidden="1" xr:uid="{00000000-0005-0000-0000-000023D40000}"/>
    <cellStyle name="Currency [0] 6150" xfId="12738" hidden="1" xr:uid="{00000000-0005-0000-0000-000024D40000}"/>
    <cellStyle name="Currency [0] 6150" xfId="42126" hidden="1" xr:uid="{00000000-0005-0000-0000-000025D40000}"/>
    <cellStyle name="Currency [0] 6151" xfId="12805" hidden="1" xr:uid="{00000000-0005-0000-0000-000026D40000}"/>
    <cellStyle name="Currency [0] 6151" xfId="42193" hidden="1" xr:uid="{00000000-0005-0000-0000-000027D40000}"/>
    <cellStyle name="Currency [0] 6152" xfId="12690" hidden="1" xr:uid="{00000000-0005-0000-0000-000028D40000}"/>
    <cellStyle name="Currency [0] 6152" xfId="42078" hidden="1" xr:uid="{00000000-0005-0000-0000-000029D40000}"/>
    <cellStyle name="Currency [0] 6153" xfId="12790" hidden="1" xr:uid="{00000000-0005-0000-0000-00002AD40000}"/>
    <cellStyle name="Currency [0] 6153" xfId="42178" hidden="1" xr:uid="{00000000-0005-0000-0000-00002BD40000}"/>
    <cellStyle name="Currency [0] 6154" xfId="12812" hidden="1" xr:uid="{00000000-0005-0000-0000-00002CD40000}"/>
    <cellStyle name="Currency [0] 6154" xfId="42200" hidden="1" xr:uid="{00000000-0005-0000-0000-00002DD40000}"/>
    <cellStyle name="Currency [0] 6155" xfId="12814" hidden="1" xr:uid="{00000000-0005-0000-0000-00002ED40000}"/>
    <cellStyle name="Currency [0] 6155" xfId="42202" hidden="1" xr:uid="{00000000-0005-0000-0000-00002FD40000}"/>
    <cellStyle name="Currency [0] 6156" xfId="12742" hidden="1" xr:uid="{00000000-0005-0000-0000-000030D40000}"/>
    <cellStyle name="Currency [0] 6156" xfId="42130" hidden="1" xr:uid="{00000000-0005-0000-0000-000031D40000}"/>
    <cellStyle name="Currency [0] 6157" xfId="12774" hidden="1" xr:uid="{00000000-0005-0000-0000-000032D40000}"/>
    <cellStyle name="Currency [0] 6157" xfId="42162" hidden="1" xr:uid="{00000000-0005-0000-0000-000033D40000}"/>
    <cellStyle name="Currency [0] 6158" xfId="12626" hidden="1" xr:uid="{00000000-0005-0000-0000-000034D40000}"/>
    <cellStyle name="Currency [0] 6158" xfId="42014" hidden="1" xr:uid="{00000000-0005-0000-0000-000035D40000}"/>
    <cellStyle name="Currency [0] 6159" xfId="12760" hidden="1" xr:uid="{00000000-0005-0000-0000-000036D40000}"/>
    <cellStyle name="Currency [0] 6159" xfId="42148" hidden="1" xr:uid="{00000000-0005-0000-0000-000037D40000}"/>
    <cellStyle name="Currency [0] 616" xfId="3063" hidden="1" xr:uid="{00000000-0005-0000-0000-000038D40000}"/>
    <cellStyle name="Currency [0] 616" xfId="32452" hidden="1" xr:uid="{00000000-0005-0000-0000-000039D40000}"/>
    <cellStyle name="Currency [0] 6160" xfId="12757" hidden="1" xr:uid="{00000000-0005-0000-0000-00003AD40000}"/>
    <cellStyle name="Currency [0] 6160" xfId="42145" hidden="1" xr:uid="{00000000-0005-0000-0000-00003BD40000}"/>
    <cellStyle name="Currency [0] 6161" xfId="12818" hidden="1" xr:uid="{00000000-0005-0000-0000-00003CD40000}"/>
    <cellStyle name="Currency [0] 6161" xfId="42206" hidden="1" xr:uid="{00000000-0005-0000-0000-00003DD40000}"/>
    <cellStyle name="Currency [0] 6162" xfId="12653" hidden="1" xr:uid="{00000000-0005-0000-0000-00003ED40000}"/>
    <cellStyle name="Currency [0] 6162" xfId="42041" hidden="1" xr:uid="{00000000-0005-0000-0000-00003FD40000}"/>
    <cellStyle name="Currency [0] 6163" xfId="12802" hidden="1" xr:uid="{00000000-0005-0000-0000-000040D40000}"/>
    <cellStyle name="Currency [0] 6163" xfId="42190" hidden="1" xr:uid="{00000000-0005-0000-0000-000041D40000}"/>
    <cellStyle name="Currency [0] 6164" xfId="12822" hidden="1" xr:uid="{00000000-0005-0000-0000-000042D40000}"/>
    <cellStyle name="Currency [0] 6164" xfId="42210" hidden="1" xr:uid="{00000000-0005-0000-0000-000043D40000}"/>
    <cellStyle name="Currency [0] 6165" xfId="12824" hidden="1" xr:uid="{00000000-0005-0000-0000-000044D40000}"/>
    <cellStyle name="Currency [0] 6165" xfId="42212" hidden="1" xr:uid="{00000000-0005-0000-0000-000045D40000}"/>
    <cellStyle name="Currency [0] 6166" xfId="12761" hidden="1" xr:uid="{00000000-0005-0000-0000-000046D40000}"/>
    <cellStyle name="Currency [0] 6166" xfId="42149" hidden="1" xr:uid="{00000000-0005-0000-0000-000047D40000}"/>
    <cellStyle name="Currency [0] 6167" xfId="12789" hidden="1" xr:uid="{00000000-0005-0000-0000-000048D40000}"/>
    <cellStyle name="Currency [0] 6167" xfId="42177" hidden="1" xr:uid="{00000000-0005-0000-0000-000049D40000}"/>
    <cellStyle name="Currency [0] 6168" xfId="12749" hidden="1" xr:uid="{00000000-0005-0000-0000-00004AD40000}"/>
    <cellStyle name="Currency [0] 6168" xfId="42137" hidden="1" xr:uid="{00000000-0005-0000-0000-00004BD40000}"/>
    <cellStyle name="Currency [0] 6169" xfId="12778" hidden="1" xr:uid="{00000000-0005-0000-0000-00004CD40000}"/>
    <cellStyle name="Currency [0] 6169" xfId="42166" hidden="1" xr:uid="{00000000-0005-0000-0000-00004DD40000}"/>
    <cellStyle name="Currency [0] 617" xfId="3064" hidden="1" xr:uid="{00000000-0005-0000-0000-00004ED40000}"/>
    <cellStyle name="Currency [0] 617" xfId="32453" hidden="1" xr:uid="{00000000-0005-0000-0000-00004FD40000}"/>
    <cellStyle name="Currency [0] 6170" xfId="12775" hidden="1" xr:uid="{00000000-0005-0000-0000-000050D40000}"/>
    <cellStyle name="Currency [0] 6170" xfId="42163" hidden="1" xr:uid="{00000000-0005-0000-0000-000051D40000}"/>
    <cellStyle name="Currency [0] 6171" xfId="12828" hidden="1" xr:uid="{00000000-0005-0000-0000-000052D40000}"/>
    <cellStyle name="Currency [0] 6171" xfId="42216" hidden="1" xr:uid="{00000000-0005-0000-0000-000053D40000}"/>
    <cellStyle name="Currency [0] 6172" xfId="12656" hidden="1" xr:uid="{00000000-0005-0000-0000-000054D40000}"/>
    <cellStyle name="Currency [0] 6172" xfId="42044" hidden="1" xr:uid="{00000000-0005-0000-0000-000055D40000}"/>
    <cellStyle name="Currency [0] 6173" xfId="12815" hidden="1" xr:uid="{00000000-0005-0000-0000-000056D40000}"/>
    <cellStyle name="Currency [0] 6173" xfId="42203" hidden="1" xr:uid="{00000000-0005-0000-0000-000057D40000}"/>
    <cellStyle name="Currency [0] 6174" xfId="12832" hidden="1" xr:uid="{00000000-0005-0000-0000-000058D40000}"/>
    <cellStyle name="Currency [0] 6174" xfId="42220" hidden="1" xr:uid="{00000000-0005-0000-0000-000059D40000}"/>
    <cellStyle name="Currency [0] 6175" xfId="12834" hidden="1" xr:uid="{00000000-0005-0000-0000-00005AD40000}"/>
    <cellStyle name="Currency [0] 6175" xfId="42222" hidden="1" xr:uid="{00000000-0005-0000-0000-00005BD40000}"/>
    <cellStyle name="Currency [0] 6176" xfId="12715" hidden="1" xr:uid="{00000000-0005-0000-0000-00005CD40000}"/>
    <cellStyle name="Currency [0] 6176" xfId="42103" hidden="1" xr:uid="{00000000-0005-0000-0000-00005DD40000}"/>
    <cellStyle name="Currency [0] 6177" xfId="12751" hidden="1" xr:uid="{00000000-0005-0000-0000-00005ED40000}"/>
    <cellStyle name="Currency [0] 6177" xfId="42139" hidden="1" xr:uid="{00000000-0005-0000-0000-00005FD40000}"/>
    <cellStyle name="Currency [0] 6178" xfId="12820" hidden="1" xr:uid="{00000000-0005-0000-0000-000060D40000}"/>
    <cellStyle name="Currency [0] 6178" xfId="42208" hidden="1" xr:uid="{00000000-0005-0000-0000-000061D40000}"/>
    <cellStyle name="Currency [0] 6179" xfId="12808" hidden="1" xr:uid="{00000000-0005-0000-0000-000062D40000}"/>
    <cellStyle name="Currency [0] 6179" xfId="42196" hidden="1" xr:uid="{00000000-0005-0000-0000-000063D40000}"/>
    <cellStyle name="Currency [0] 618" xfId="3028" hidden="1" xr:uid="{00000000-0005-0000-0000-000064D40000}"/>
    <cellStyle name="Currency [0] 618" xfId="32417" hidden="1" xr:uid="{00000000-0005-0000-0000-000065D40000}"/>
    <cellStyle name="Currency [0] 6180" xfId="12825" hidden="1" xr:uid="{00000000-0005-0000-0000-000066D40000}"/>
    <cellStyle name="Currency [0] 6180" xfId="42213" hidden="1" xr:uid="{00000000-0005-0000-0000-000067D40000}"/>
    <cellStyle name="Currency [0] 6181" xfId="12836" hidden="1" xr:uid="{00000000-0005-0000-0000-000068D40000}"/>
    <cellStyle name="Currency [0] 6181" xfId="42224" hidden="1" xr:uid="{00000000-0005-0000-0000-000069D40000}"/>
    <cellStyle name="Currency [0] 6182" xfId="12684" hidden="1" xr:uid="{00000000-0005-0000-0000-00006AD40000}"/>
    <cellStyle name="Currency [0] 6182" xfId="42072" hidden="1" xr:uid="{00000000-0005-0000-0000-00006BD40000}"/>
    <cellStyle name="Currency [0] 6183" xfId="12748" hidden="1" xr:uid="{00000000-0005-0000-0000-00006CD40000}"/>
    <cellStyle name="Currency [0] 6183" xfId="42136" hidden="1" xr:uid="{00000000-0005-0000-0000-00006DD40000}"/>
    <cellStyle name="Currency [0] 6184" xfId="12840" hidden="1" xr:uid="{00000000-0005-0000-0000-00006ED40000}"/>
    <cellStyle name="Currency [0] 6184" xfId="42228" hidden="1" xr:uid="{00000000-0005-0000-0000-00006FD40000}"/>
    <cellStyle name="Currency [0] 6185" xfId="12842" hidden="1" xr:uid="{00000000-0005-0000-0000-000070D40000}"/>
    <cellStyle name="Currency [0] 6185" xfId="42230" hidden="1" xr:uid="{00000000-0005-0000-0000-000071D40000}"/>
    <cellStyle name="Currency [0] 6186" xfId="12797" hidden="1" xr:uid="{00000000-0005-0000-0000-000072D40000}"/>
    <cellStyle name="Currency [0] 6186" xfId="42185" hidden="1" xr:uid="{00000000-0005-0000-0000-000073D40000}"/>
    <cellStyle name="Currency [0] 6187" xfId="12809" hidden="1" xr:uid="{00000000-0005-0000-0000-000074D40000}"/>
    <cellStyle name="Currency [0] 6187" xfId="42197" hidden="1" xr:uid="{00000000-0005-0000-0000-000075D40000}"/>
    <cellStyle name="Currency [0] 6188" xfId="12837" hidden="1" xr:uid="{00000000-0005-0000-0000-000076D40000}"/>
    <cellStyle name="Currency [0] 6188" xfId="42225" hidden="1" xr:uid="{00000000-0005-0000-0000-000077D40000}"/>
    <cellStyle name="Currency [0] 6189" xfId="12810" hidden="1" xr:uid="{00000000-0005-0000-0000-000078D40000}"/>
    <cellStyle name="Currency [0] 6189" xfId="42198" hidden="1" xr:uid="{00000000-0005-0000-0000-000079D40000}"/>
    <cellStyle name="Currency [0] 619" xfId="3021" hidden="1" xr:uid="{00000000-0005-0000-0000-00007AD40000}"/>
    <cellStyle name="Currency [0] 619" xfId="32410" hidden="1" xr:uid="{00000000-0005-0000-0000-00007BD40000}"/>
    <cellStyle name="Currency [0] 6190" xfId="12843" hidden="1" xr:uid="{00000000-0005-0000-0000-00007CD40000}"/>
    <cellStyle name="Currency [0] 6190" xfId="42231" hidden="1" xr:uid="{00000000-0005-0000-0000-00007DD40000}"/>
    <cellStyle name="Currency [0] 6191" xfId="12845" hidden="1" xr:uid="{00000000-0005-0000-0000-00007ED40000}"/>
    <cellStyle name="Currency [0] 6191" xfId="42233" hidden="1" xr:uid="{00000000-0005-0000-0000-00007FD40000}"/>
    <cellStyle name="Currency [0] 6192" xfId="12838" hidden="1" xr:uid="{00000000-0005-0000-0000-000080D40000}"/>
    <cellStyle name="Currency [0] 6192" xfId="42226" hidden="1" xr:uid="{00000000-0005-0000-0000-000081D40000}"/>
    <cellStyle name="Currency [0] 6193" xfId="12784" hidden="1" xr:uid="{00000000-0005-0000-0000-000082D40000}"/>
    <cellStyle name="Currency [0] 6193" xfId="42172" hidden="1" xr:uid="{00000000-0005-0000-0000-000083D40000}"/>
    <cellStyle name="Currency [0] 6194" xfId="12848" hidden="1" xr:uid="{00000000-0005-0000-0000-000084D40000}"/>
    <cellStyle name="Currency [0] 6194" xfId="42236" hidden="1" xr:uid="{00000000-0005-0000-0000-000085D40000}"/>
    <cellStyle name="Currency [0] 6195" xfId="12850" hidden="1" xr:uid="{00000000-0005-0000-0000-000086D40000}"/>
    <cellStyle name="Currency [0] 6195" xfId="42238" hidden="1" xr:uid="{00000000-0005-0000-0000-000087D40000}"/>
    <cellStyle name="Currency [0] 6196" xfId="12567" hidden="1" xr:uid="{00000000-0005-0000-0000-000088D40000}"/>
    <cellStyle name="Currency [0] 6196" xfId="41955" hidden="1" xr:uid="{00000000-0005-0000-0000-000089D40000}"/>
    <cellStyle name="Currency [0] 6197" xfId="12589" hidden="1" xr:uid="{00000000-0005-0000-0000-00008AD40000}"/>
    <cellStyle name="Currency [0] 6197" xfId="41977" hidden="1" xr:uid="{00000000-0005-0000-0000-00008BD40000}"/>
    <cellStyle name="Currency [0] 6198" xfId="12854" hidden="1" xr:uid="{00000000-0005-0000-0000-00008CD40000}"/>
    <cellStyle name="Currency [0] 6198" xfId="42242" hidden="1" xr:uid="{00000000-0005-0000-0000-00008DD40000}"/>
    <cellStyle name="Currency [0] 6199" xfId="12861" hidden="1" xr:uid="{00000000-0005-0000-0000-00008ED40000}"/>
    <cellStyle name="Currency [0] 6199" xfId="42249" hidden="1" xr:uid="{00000000-0005-0000-0000-00008FD40000}"/>
    <cellStyle name="Currency [0] 62" xfId="2452" hidden="1" xr:uid="{00000000-0005-0000-0000-000090D40000}"/>
    <cellStyle name="Currency [0] 62" xfId="31841" hidden="1" xr:uid="{00000000-0005-0000-0000-000091D40000}"/>
    <cellStyle name="Currency [0] 620" xfId="3049" hidden="1" xr:uid="{00000000-0005-0000-0000-000092D40000}"/>
    <cellStyle name="Currency [0] 620" xfId="32438" hidden="1" xr:uid="{00000000-0005-0000-0000-000093D40000}"/>
    <cellStyle name="Currency [0] 6200" xfId="12863" hidden="1" xr:uid="{00000000-0005-0000-0000-000094D40000}"/>
    <cellStyle name="Currency [0] 6200" xfId="42251" hidden="1" xr:uid="{00000000-0005-0000-0000-000095D40000}"/>
    <cellStyle name="Currency [0] 6201" xfId="12554" hidden="1" xr:uid="{00000000-0005-0000-0000-000096D40000}"/>
    <cellStyle name="Currency [0] 6201" xfId="41942" hidden="1" xr:uid="{00000000-0005-0000-0000-000097D40000}"/>
    <cellStyle name="Currency [0] 6202" xfId="12857" hidden="1" xr:uid="{00000000-0005-0000-0000-000098D40000}"/>
    <cellStyle name="Currency [0] 6202" xfId="42245" hidden="1" xr:uid="{00000000-0005-0000-0000-000099D40000}"/>
    <cellStyle name="Currency [0] 6203" xfId="12866" hidden="1" xr:uid="{00000000-0005-0000-0000-00009AD40000}"/>
    <cellStyle name="Currency [0] 6203" xfId="42254" hidden="1" xr:uid="{00000000-0005-0000-0000-00009BD40000}"/>
    <cellStyle name="Currency [0] 6204" xfId="12868" hidden="1" xr:uid="{00000000-0005-0000-0000-00009CD40000}"/>
    <cellStyle name="Currency [0] 6204" xfId="42256" hidden="1" xr:uid="{00000000-0005-0000-0000-00009DD40000}"/>
    <cellStyle name="Currency [0] 6205" xfId="12856" hidden="1" xr:uid="{00000000-0005-0000-0000-00009ED40000}"/>
    <cellStyle name="Currency [0] 6205" xfId="42244" hidden="1" xr:uid="{00000000-0005-0000-0000-00009FD40000}"/>
    <cellStyle name="Currency [0] 6206" xfId="12566" hidden="1" xr:uid="{00000000-0005-0000-0000-0000A0D40000}"/>
    <cellStyle name="Currency [0] 6206" xfId="41954" hidden="1" xr:uid="{00000000-0005-0000-0000-0000A1D40000}"/>
    <cellStyle name="Currency [0] 6207" xfId="12879" hidden="1" xr:uid="{00000000-0005-0000-0000-0000A2D40000}"/>
    <cellStyle name="Currency [0] 6207" xfId="42267" hidden="1" xr:uid="{00000000-0005-0000-0000-0000A3D40000}"/>
    <cellStyle name="Currency [0] 6208" xfId="12888" hidden="1" xr:uid="{00000000-0005-0000-0000-0000A4D40000}"/>
    <cellStyle name="Currency [0] 6208" xfId="42276" hidden="1" xr:uid="{00000000-0005-0000-0000-0000A5D40000}"/>
    <cellStyle name="Currency [0] 6209" xfId="12899" hidden="1" xr:uid="{00000000-0005-0000-0000-0000A6D40000}"/>
    <cellStyle name="Currency [0] 6209" xfId="42287" hidden="1" xr:uid="{00000000-0005-0000-0000-0000A7D40000}"/>
    <cellStyle name="Currency [0] 621" xfId="3023" hidden="1" xr:uid="{00000000-0005-0000-0000-0000A8D40000}"/>
    <cellStyle name="Currency [0] 621" xfId="32412" hidden="1" xr:uid="{00000000-0005-0000-0000-0000A9D40000}"/>
    <cellStyle name="Currency [0] 6210" xfId="12905" hidden="1" xr:uid="{00000000-0005-0000-0000-0000AAD40000}"/>
    <cellStyle name="Currency [0] 6210" xfId="42293" hidden="1" xr:uid="{00000000-0005-0000-0000-0000ABD40000}"/>
    <cellStyle name="Currency [0] 6211" xfId="12877" hidden="1" xr:uid="{00000000-0005-0000-0000-0000ACD40000}"/>
    <cellStyle name="Currency [0] 6211" xfId="42265" hidden="1" xr:uid="{00000000-0005-0000-0000-0000ADD40000}"/>
    <cellStyle name="Currency [0] 6212" xfId="12895" hidden="1" xr:uid="{00000000-0005-0000-0000-0000AED40000}"/>
    <cellStyle name="Currency [0] 6212" xfId="42283" hidden="1" xr:uid="{00000000-0005-0000-0000-0000AFD40000}"/>
    <cellStyle name="Currency [0] 6213" xfId="12917" hidden="1" xr:uid="{00000000-0005-0000-0000-0000B0D40000}"/>
    <cellStyle name="Currency [0] 6213" xfId="42305" hidden="1" xr:uid="{00000000-0005-0000-0000-0000B1D40000}"/>
    <cellStyle name="Currency [0] 6214" xfId="12919" hidden="1" xr:uid="{00000000-0005-0000-0000-0000B2D40000}"/>
    <cellStyle name="Currency [0] 6214" xfId="42307" hidden="1" xr:uid="{00000000-0005-0000-0000-0000B3D40000}"/>
    <cellStyle name="Currency [0] 6215" xfId="12851" hidden="1" xr:uid="{00000000-0005-0000-0000-0000B4D40000}"/>
    <cellStyle name="Currency [0] 6215" xfId="42239" hidden="1" xr:uid="{00000000-0005-0000-0000-0000B5D40000}"/>
    <cellStyle name="Currency [0] 6216" xfId="12562" hidden="1" xr:uid="{00000000-0005-0000-0000-0000B6D40000}"/>
    <cellStyle name="Currency [0] 6216" xfId="41950" hidden="1" xr:uid="{00000000-0005-0000-0000-0000B7D40000}"/>
    <cellStyle name="Currency [0] 6217" xfId="12891" hidden="1" xr:uid="{00000000-0005-0000-0000-0000B8D40000}"/>
    <cellStyle name="Currency [0] 6217" xfId="42279" hidden="1" xr:uid="{00000000-0005-0000-0000-0000B9D40000}"/>
    <cellStyle name="Currency [0] 6218" xfId="12558" hidden="1" xr:uid="{00000000-0005-0000-0000-0000BAD40000}"/>
    <cellStyle name="Currency [0] 6218" xfId="41946" hidden="1" xr:uid="{00000000-0005-0000-0000-0000BBD40000}"/>
    <cellStyle name="Currency [0] 6219" xfId="12880" hidden="1" xr:uid="{00000000-0005-0000-0000-0000BCD40000}"/>
    <cellStyle name="Currency [0] 6219" xfId="42268" hidden="1" xr:uid="{00000000-0005-0000-0000-0000BDD40000}"/>
    <cellStyle name="Currency [0] 622" xfId="3044" hidden="1" xr:uid="{00000000-0005-0000-0000-0000BED40000}"/>
    <cellStyle name="Currency [0] 622" xfId="32433" hidden="1" xr:uid="{00000000-0005-0000-0000-0000BFD40000}"/>
    <cellStyle name="Currency [0] 6220" xfId="12924" hidden="1" xr:uid="{00000000-0005-0000-0000-0000C0D40000}"/>
    <cellStyle name="Currency [0] 6220" xfId="42312" hidden="1" xr:uid="{00000000-0005-0000-0000-0000C1D40000}"/>
    <cellStyle name="Currency [0] 6221" xfId="12892" hidden="1" xr:uid="{00000000-0005-0000-0000-0000C2D40000}"/>
    <cellStyle name="Currency [0] 6221" xfId="42280" hidden="1" xr:uid="{00000000-0005-0000-0000-0000C3D40000}"/>
    <cellStyle name="Currency [0] 6222" xfId="12900" hidden="1" xr:uid="{00000000-0005-0000-0000-0000C4D40000}"/>
    <cellStyle name="Currency [0] 6222" xfId="42288" hidden="1" xr:uid="{00000000-0005-0000-0000-0000C5D40000}"/>
    <cellStyle name="Currency [0] 6223" xfId="12936" hidden="1" xr:uid="{00000000-0005-0000-0000-0000C6D40000}"/>
    <cellStyle name="Currency [0] 6223" xfId="42324" hidden="1" xr:uid="{00000000-0005-0000-0000-0000C7D40000}"/>
    <cellStyle name="Currency [0] 6224" xfId="12938" hidden="1" xr:uid="{00000000-0005-0000-0000-0000C8D40000}"/>
    <cellStyle name="Currency [0] 6224" xfId="42326" hidden="1" xr:uid="{00000000-0005-0000-0000-0000C9D40000}"/>
    <cellStyle name="Currency [0] 6225" xfId="12894" hidden="1" xr:uid="{00000000-0005-0000-0000-0000CAD40000}"/>
    <cellStyle name="Currency [0] 6225" xfId="42282" hidden="1" xr:uid="{00000000-0005-0000-0000-0000CBD40000}"/>
    <cellStyle name="Currency [0] 6226" xfId="12907" hidden="1" xr:uid="{00000000-0005-0000-0000-0000CCD40000}"/>
    <cellStyle name="Currency [0] 6226" xfId="42295" hidden="1" xr:uid="{00000000-0005-0000-0000-0000CDD40000}"/>
    <cellStyle name="Currency [0] 6227" xfId="12912" hidden="1" xr:uid="{00000000-0005-0000-0000-0000CED40000}"/>
    <cellStyle name="Currency [0] 6227" xfId="42300" hidden="1" xr:uid="{00000000-0005-0000-0000-0000CFD40000}"/>
    <cellStyle name="Currency [0] 6228" xfId="12906" hidden="1" xr:uid="{00000000-0005-0000-0000-0000D0D40000}"/>
    <cellStyle name="Currency [0] 6228" xfId="42294" hidden="1" xr:uid="{00000000-0005-0000-0000-0000D1D40000}"/>
    <cellStyle name="Currency [0] 6229" xfId="12954" hidden="1" xr:uid="{00000000-0005-0000-0000-0000D2D40000}"/>
    <cellStyle name="Currency [0] 6229" xfId="42342" hidden="1" xr:uid="{00000000-0005-0000-0000-0000D3D40000}"/>
    <cellStyle name="Currency [0] 623" xfId="3065" hidden="1" xr:uid="{00000000-0005-0000-0000-0000D4D40000}"/>
    <cellStyle name="Currency [0] 623" xfId="32454" hidden="1" xr:uid="{00000000-0005-0000-0000-0000D5D40000}"/>
    <cellStyle name="Currency [0] 6230" xfId="12962" hidden="1" xr:uid="{00000000-0005-0000-0000-0000D6D40000}"/>
    <cellStyle name="Currency [0] 6230" xfId="42350" hidden="1" xr:uid="{00000000-0005-0000-0000-0000D7D40000}"/>
    <cellStyle name="Currency [0] 6231" xfId="12890" hidden="1" xr:uid="{00000000-0005-0000-0000-0000D8D40000}"/>
    <cellStyle name="Currency [0] 6231" xfId="42278" hidden="1" xr:uid="{00000000-0005-0000-0000-0000D9D40000}"/>
    <cellStyle name="Currency [0] 6232" xfId="12948" hidden="1" xr:uid="{00000000-0005-0000-0000-0000DAD40000}"/>
    <cellStyle name="Currency [0] 6232" xfId="42336" hidden="1" xr:uid="{00000000-0005-0000-0000-0000DBD40000}"/>
    <cellStyle name="Currency [0] 6233" xfId="12971" hidden="1" xr:uid="{00000000-0005-0000-0000-0000DCD40000}"/>
    <cellStyle name="Currency [0] 6233" xfId="42359" hidden="1" xr:uid="{00000000-0005-0000-0000-0000DDD40000}"/>
    <cellStyle name="Currency [0] 6234" xfId="12973" hidden="1" xr:uid="{00000000-0005-0000-0000-0000DED40000}"/>
    <cellStyle name="Currency [0] 6234" xfId="42361" hidden="1" xr:uid="{00000000-0005-0000-0000-0000DFD40000}"/>
    <cellStyle name="Currency [0] 6235" xfId="12873" hidden="1" xr:uid="{00000000-0005-0000-0000-0000E0D40000}"/>
    <cellStyle name="Currency [0] 6235" xfId="42261" hidden="1" xr:uid="{00000000-0005-0000-0000-0000E1D40000}"/>
    <cellStyle name="Currency [0] 6236" xfId="12883" hidden="1" xr:uid="{00000000-0005-0000-0000-0000E2D40000}"/>
    <cellStyle name="Currency [0] 6236" xfId="42271" hidden="1" xr:uid="{00000000-0005-0000-0000-0000E3D40000}"/>
    <cellStyle name="Currency [0] 6237" xfId="12945" hidden="1" xr:uid="{00000000-0005-0000-0000-0000E4D40000}"/>
    <cellStyle name="Currency [0] 6237" xfId="42333" hidden="1" xr:uid="{00000000-0005-0000-0000-0000E5D40000}"/>
    <cellStyle name="Currency [0] 6238" xfId="12910" hidden="1" xr:uid="{00000000-0005-0000-0000-0000E6D40000}"/>
    <cellStyle name="Currency [0] 6238" xfId="42298" hidden="1" xr:uid="{00000000-0005-0000-0000-0000E7D40000}"/>
    <cellStyle name="Currency [0] 6239" xfId="12859" hidden="1" xr:uid="{00000000-0005-0000-0000-0000E8D40000}"/>
    <cellStyle name="Currency [0] 6239" xfId="42247" hidden="1" xr:uid="{00000000-0005-0000-0000-0000E9D40000}"/>
    <cellStyle name="Currency [0] 624" xfId="3050" hidden="1" xr:uid="{00000000-0005-0000-0000-0000EAD40000}"/>
    <cellStyle name="Currency [0] 624" xfId="32439" hidden="1" xr:uid="{00000000-0005-0000-0000-0000EBD40000}"/>
    <cellStyle name="Currency [0] 6240" xfId="12981" hidden="1" xr:uid="{00000000-0005-0000-0000-0000ECD40000}"/>
    <cellStyle name="Currency [0] 6240" xfId="42369" hidden="1" xr:uid="{00000000-0005-0000-0000-0000EDD40000}"/>
    <cellStyle name="Currency [0] 6241" xfId="12946" hidden="1" xr:uid="{00000000-0005-0000-0000-0000EED40000}"/>
    <cellStyle name="Currency [0] 6241" xfId="42334" hidden="1" xr:uid="{00000000-0005-0000-0000-0000EFD40000}"/>
    <cellStyle name="Currency [0] 6242" xfId="12957" hidden="1" xr:uid="{00000000-0005-0000-0000-0000F0D40000}"/>
    <cellStyle name="Currency [0] 6242" xfId="42345" hidden="1" xr:uid="{00000000-0005-0000-0000-0000F1D40000}"/>
    <cellStyle name="Currency [0] 6243" xfId="12989" hidden="1" xr:uid="{00000000-0005-0000-0000-0000F2D40000}"/>
    <cellStyle name="Currency [0] 6243" xfId="42377" hidden="1" xr:uid="{00000000-0005-0000-0000-0000F3D40000}"/>
    <cellStyle name="Currency [0] 6244" xfId="12991" hidden="1" xr:uid="{00000000-0005-0000-0000-0000F4D40000}"/>
    <cellStyle name="Currency [0] 6244" xfId="42379" hidden="1" xr:uid="{00000000-0005-0000-0000-0000F5D40000}"/>
    <cellStyle name="Currency [0] 6245" xfId="12943" hidden="1" xr:uid="{00000000-0005-0000-0000-0000F6D40000}"/>
    <cellStyle name="Currency [0] 6245" xfId="42331" hidden="1" xr:uid="{00000000-0005-0000-0000-0000F7D40000}"/>
    <cellStyle name="Currency [0] 6246" xfId="12942" hidden="1" xr:uid="{00000000-0005-0000-0000-0000F8D40000}"/>
    <cellStyle name="Currency [0] 6246" xfId="42330" hidden="1" xr:uid="{00000000-0005-0000-0000-0000F9D40000}"/>
    <cellStyle name="Currency [0] 6247" xfId="12932" hidden="1" xr:uid="{00000000-0005-0000-0000-0000FAD40000}"/>
    <cellStyle name="Currency [0] 6247" xfId="42320" hidden="1" xr:uid="{00000000-0005-0000-0000-0000FBD40000}"/>
    <cellStyle name="Currency [0] 6248" xfId="12928" hidden="1" xr:uid="{00000000-0005-0000-0000-0000FCD40000}"/>
    <cellStyle name="Currency [0] 6248" xfId="42316" hidden="1" xr:uid="{00000000-0005-0000-0000-0000FDD40000}"/>
    <cellStyle name="Currency [0] 6249" xfId="12930" hidden="1" xr:uid="{00000000-0005-0000-0000-0000FED40000}"/>
    <cellStyle name="Currency [0] 6249" xfId="42318" hidden="1" xr:uid="{00000000-0005-0000-0000-0000FFD40000}"/>
    <cellStyle name="Currency [0] 625" xfId="3054" hidden="1" xr:uid="{00000000-0005-0000-0000-000000D50000}"/>
    <cellStyle name="Currency [0] 625" xfId="32443" hidden="1" xr:uid="{00000000-0005-0000-0000-000001D50000}"/>
    <cellStyle name="Currency [0] 6250" xfId="12998" hidden="1" xr:uid="{00000000-0005-0000-0000-000002D50000}"/>
    <cellStyle name="Currency [0] 6250" xfId="42386" hidden="1" xr:uid="{00000000-0005-0000-0000-000003D50000}"/>
    <cellStyle name="Currency [0] 6251" xfId="12560" hidden="1" xr:uid="{00000000-0005-0000-0000-000004D50000}"/>
    <cellStyle name="Currency [0] 6251" xfId="41948" hidden="1" xr:uid="{00000000-0005-0000-0000-000005D50000}"/>
    <cellStyle name="Currency [0] 6252" xfId="12976" hidden="1" xr:uid="{00000000-0005-0000-0000-000006D50000}"/>
    <cellStyle name="Currency [0] 6252" xfId="42364" hidden="1" xr:uid="{00000000-0005-0000-0000-000007D50000}"/>
    <cellStyle name="Currency [0] 6253" xfId="13004" hidden="1" xr:uid="{00000000-0005-0000-0000-000008D50000}"/>
    <cellStyle name="Currency [0] 6253" xfId="42392" hidden="1" xr:uid="{00000000-0005-0000-0000-000009D50000}"/>
    <cellStyle name="Currency [0] 6254" xfId="13006" hidden="1" xr:uid="{00000000-0005-0000-0000-00000AD50000}"/>
    <cellStyle name="Currency [0] 6254" xfId="42394" hidden="1" xr:uid="{00000000-0005-0000-0000-00000BD50000}"/>
    <cellStyle name="Currency [0] 6255" xfId="12881" hidden="1" xr:uid="{00000000-0005-0000-0000-00000CD50000}"/>
    <cellStyle name="Currency [0] 6255" xfId="42269" hidden="1" xr:uid="{00000000-0005-0000-0000-00000DD50000}"/>
    <cellStyle name="Currency [0] 6256" xfId="12955" hidden="1" xr:uid="{00000000-0005-0000-0000-00000ED50000}"/>
    <cellStyle name="Currency [0] 6256" xfId="42343" hidden="1" xr:uid="{00000000-0005-0000-0000-00000FD50000}"/>
    <cellStyle name="Currency [0] 6257" xfId="12911" hidden="1" xr:uid="{00000000-0005-0000-0000-000010D50000}"/>
    <cellStyle name="Currency [0] 6257" xfId="42299" hidden="1" xr:uid="{00000000-0005-0000-0000-000011D50000}"/>
    <cellStyle name="Currency [0] 6258" xfId="12947" hidden="1" xr:uid="{00000000-0005-0000-0000-000012D50000}"/>
    <cellStyle name="Currency [0] 6258" xfId="42335" hidden="1" xr:uid="{00000000-0005-0000-0000-000013D50000}"/>
    <cellStyle name="Currency [0] 6259" xfId="12951" hidden="1" xr:uid="{00000000-0005-0000-0000-000014D50000}"/>
    <cellStyle name="Currency [0] 6259" xfId="42339" hidden="1" xr:uid="{00000000-0005-0000-0000-000015D50000}"/>
    <cellStyle name="Currency [0] 626" xfId="3070" hidden="1" xr:uid="{00000000-0005-0000-0000-000016D50000}"/>
    <cellStyle name="Currency [0] 626" xfId="32459" hidden="1" xr:uid="{00000000-0005-0000-0000-000017D50000}"/>
    <cellStyle name="Currency [0] 6260" xfId="13012" hidden="1" xr:uid="{00000000-0005-0000-0000-000018D50000}"/>
    <cellStyle name="Currency [0] 6260" xfId="42400" hidden="1" xr:uid="{00000000-0005-0000-0000-000019D50000}"/>
    <cellStyle name="Currency [0] 6261" xfId="12595" hidden="1" xr:uid="{00000000-0005-0000-0000-00001AD50000}"/>
    <cellStyle name="Currency [0] 6261" xfId="41983" hidden="1" xr:uid="{00000000-0005-0000-0000-00001BD50000}"/>
    <cellStyle name="Currency [0] 6262" xfId="12994" hidden="1" xr:uid="{00000000-0005-0000-0000-00001CD50000}"/>
    <cellStyle name="Currency [0] 6262" xfId="42382" hidden="1" xr:uid="{00000000-0005-0000-0000-00001DD50000}"/>
    <cellStyle name="Currency [0] 6263" xfId="13017" hidden="1" xr:uid="{00000000-0005-0000-0000-00001ED50000}"/>
    <cellStyle name="Currency [0] 6263" xfId="42405" hidden="1" xr:uid="{00000000-0005-0000-0000-00001FD50000}"/>
    <cellStyle name="Currency [0] 6264" xfId="13019" hidden="1" xr:uid="{00000000-0005-0000-0000-000020D50000}"/>
    <cellStyle name="Currency [0] 6264" xfId="42407" hidden="1" xr:uid="{00000000-0005-0000-0000-000021D50000}"/>
    <cellStyle name="Currency [0] 6265" xfId="12875" hidden="1" xr:uid="{00000000-0005-0000-0000-000022D50000}"/>
    <cellStyle name="Currency [0] 6265" xfId="42263" hidden="1" xr:uid="{00000000-0005-0000-0000-000023D50000}"/>
    <cellStyle name="Currency [0] 6266" xfId="12974" hidden="1" xr:uid="{00000000-0005-0000-0000-000024D50000}"/>
    <cellStyle name="Currency [0] 6266" xfId="42362" hidden="1" xr:uid="{00000000-0005-0000-0000-000025D50000}"/>
    <cellStyle name="Currency [0] 6267" xfId="12941" hidden="1" xr:uid="{00000000-0005-0000-0000-000026D50000}"/>
    <cellStyle name="Currency [0] 6267" xfId="42329" hidden="1" xr:uid="{00000000-0005-0000-0000-000027D50000}"/>
    <cellStyle name="Currency [0] 6268" xfId="12959" hidden="1" xr:uid="{00000000-0005-0000-0000-000028D50000}"/>
    <cellStyle name="Currency [0] 6268" xfId="42347" hidden="1" xr:uid="{00000000-0005-0000-0000-000029D50000}"/>
    <cellStyle name="Currency [0] 6269" xfId="12956" hidden="1" xr:uid="{00000000-0005-0000-0000-00002AD50000}"/>
    <cellStyle name="Currency [0] 6269" xfId="42344" hidden="1" xr:uid="{00000000-0005-0000-0000-00002BD50000}"/>
    <cellStyle name="Currency [0] 627" xfId="3071" hidden="1" xr:uid="{00000000-0005-0000-0000-00002CD50000}"/>
    <cellStyle name="Currency [0] 627" xfId="32460" hidden="1" xr:uid="{00000000-0005-0000-0000-00002DD50000}"/>
    <cellStyle name="Currency [0] 6270" xfId="13023" hidden="1" xr:uid="{00000000-0005-0000-0000-00002ED50000}"/>
    <cellStyle name="Currency [0] 6270" xfId="42411" hidden="1" xr:uid="{00000000-0005-0000-0000-00002FD50000}"/>
    <cellStyle name="Currency [0] 6271" xfId="12908" hidden="1" xr:uid="{00000000-0005-0000-0000-000030D50000}"/>
    <cellStyle name="Currency [0] 6271" xfId="42296" hidden="1" xr:uid="{00000000-0005-0000-0000-000031D50000}"/>
    <cellStyle name="Currency [0] 6272" xfId="13008" hidden="1" xr:uid="{00000000-0005-0000-0000-000032D50000}"/>
    <cellStyle name="Currency [0] 6272" xfId="42396" hidden="1" xr:uid="{00000000-0005-0000-0000-000033D50000}"/>
    <cellStyle name="Currency [0] 6273" xfId="13030" hidden="1" xr:uid="{00000000-0005-0000-0000-000034D50000}"/>
    <cellStyle name="Currency [0] 6273" xfId="42418" hidden="1" xr:uid="{00000000-0005-0000-0000-000035D50000}"/>
    <cellStyle name="Currency [0] 6274" xfId="13032" hidden="1" xr:uid="{00000000-0005-0000-0000-000036D50000}"/>
    <cellStyle name="Currency [0] 6274" xfId="42420" hidden="1" xr:uid="{00000000-0005-0000-0000-000037D50000}"/>
    <cellStyle name="Currency [0] 6275" xfId="12960" hidden="1" xr:uid="{00000000-0005-0000-0000-000038D50000}"/>
    <cellStyle name="Currency [0] 6275" xfId="42348" hidden="1" xr:uid="{00000000-0005-0000-0000-000039D50000}"/>
    <cellStyle name="Currency [0] 6276" xfId="12992" hidden="1" xr:uid="{00000000-0005-0000-0000-00003AD50000}"/>
    <cellStyle name="Currency [0] 6276" xfId="42380" hidden="1" xr:uid="{00000000-0005-0000-0000-00003BD50000}"/>
    <cellStyle name="Currency [0] 6277" xfId="12640" hidden="1" xr:uid="{00000000-0005-0000-0000-00003CD50000}"/>
    <cellStyle name="Currency [0] 6277" xfId="42028" hidden="1" xr:uid="{00000000-0005-0000-0000-00003DD50000}"/>
    <cellStyle name="Currency [0] 6278" xfId="12978" hidden="1" xr:uid="{00000000-0005-0000-0000-00003ED50000}"/>
    <cellStyle name="Currency [0] 6278" xfId="42366" hidden="1" xr:uid="{00000000-0005-0000-0000-00003FD50000}"/>
    <cellStyle name="Currency [0] 6279" xfId="12975" hidden="1" xr:uid="{00000000-0005-0000-0000-000040D50000}"/>
    <cellStyle name="Currency [0] 6279" xfId="42363" hidden="1" xr:uid="{00000000-0005-0000-0000-000041D50000}"/>
    <cellStyle name="Currency [0] 628" xfId="3051" hidden="1" xr:uid="{00000000-0005-0000-0000-000042D50000}"/>
    <cellStyle name="Currency [0] 628" xfId="32440" hidden="1" xr:uid="{00000000-0005-0000-0000-000043D50000}"/>
    <cellStyle name="Currency [0] 6280" xfId="13036" hidden="1" xr:uid="{00000000-0005-0000-0000-000044D50000}"/>
    <cellStyle name="Currency [0] 6280" xfId="42424" hidden="1" xr:uid="{00000000-0005-0000-0000-000045D50000}"/>
    <cellStyle name="Currency [0] 6281" xfId="12871" hidden="1" xr:uid="{00000000-0005-0000-0000-000046D50000}"/>
    <cellStyle name="Currency [0] 6281" xfId="42259" hidden="1" xr:uid="{00000000-0005-0000-0000-000047D50000}"/>
    <cellStyle name="Currency [0] 6282" xfId="13020" hidden="1" xr:uid="{00000000-0005-0000-0000-000048D50000}"/>
    <cellStyle name="Currency [0] 6282" xfId="42408" hidden="1" xr:uid="{00000000-0005-0000-0000-000049D50000}"/>
    <cellStyle name="Currency [0] 6283" xfId="13040" hidden="1" xr:uid="{00000000-0005-0000-0000-00004AD50000}"/>
    <cellStyle name="Currency [0] 6283" xfId="42428" hidden="1" xr:uid="{00000000-0005-0000-0000-00004BD50000}"/>
    <cellStyle name="Currency [0] 6284" xfId="13042" hidden="1" xr:uid="{00000000-0005-0000-0000-00004CD50000}"/>
    <cellStyle name="Currency [0] 6284" xfId="42430" hidden="1" xr:uid="{00000000-0005-0000-0000-00004DD50000}"/>
    <cellStyle name="Currency [0] 6285" xfId="12979" hidden="1" xr:uid="{00000000-0005-0000-0000-00004ED50000}"/>
    <cellStyle name="Currency [0] 6285" xfId="42367" hidden="1" xr:uid="{00000000-0005-0000-0000-00004FD50000}"/>
    <cellStyle name="Currency [0] 6286" xfId="13007" hidden="1" xr:uid="{00000000-0005-0000-0000-000050D50000}"/>
    <cellStyle name="Currency [0] 6286" xfId="42395" hidden="1" xr:uid="{00000000-0005-0000-0000-000051D50000}"/>
    <cellStyle name="Currency [0] 6287" xfId="12967" hidden="1" xr:uid="{00000000-0005-0000-0000-000052D50000}"/>
    <cellStyle name="Currency [0] 6287" xfId="42355" hidden="1" xr:uid="{00000000-0005-0000-0000-000053D50000}"/>
    <cellStyle name="Currency [0] 6288" xfId="12996" hidden="1" xr:uid="{00000000-0005-0000-0000-000054D50000}"/>
    <cellStyle name="Currency [0] 6288" xfId="42384" hidden="1" xr:uid="{00000000-0005-0000-0000-000055D50000}"/>
    <cellStyle name="Currency [0] 6289" xfId="12993" hidden="1" xr:uid="{00000000-0005-0000-0000-000056D50000}"/>
    <cellStyle name="Currency [0] 6289" xfId="42381" hidden="1" xr:uid="{00000000-0005-0000-0000-000057D50000}"/>
    <cellStyle name="Currency [0] 629" xfId="3058" hidden="1" xr:uid="{00000000-0005-0000-0000-000058D50000}"/>
    <cellStyle name="Currency [0] 629" xfId="32447" hidden="1" xr:uid="{00000000-0005-0000-0000-000059D50000}"/>
    <cellStyle name="Currency [0] 6290" xfId="13046" hidden="1" xr:uid="{00000000-0005-0000-0000-00005AD50000}"/>
    <cellStyle name="Currency [0] 6290" xfId="42434" hidden="1" xr:uid="{00000000-0005-0000-0000-00005BD50000}"/>
    <cellStyle name="Currency [0] 6291" xfId="12874" hidden="1" xr:uid="{00000000-0005-0000-0000-00005CD50000}"/>
    <cellStyle name="Currency [0] 6291" xfId="42262" hidden="1" xr:uid="{00000000-0005-0000-0000-00005DD50000}"/>
    <cellStyle name="Currency [0] 6292" xfId="13033" hidden="1" xr:uid="{00000000-0005-0000-0000-00005ED50000}"/>
    <cellStyle name="Currency [0] 6292" xfId="42421" hidden="1" xr:uid="{00000000-0005-0000-0000-00005FD50000}"/>
    <cellStyle name="Currency [0] 6293" xfId="13050" hidden="1" xr:uid="{00000000-0005-0000-0000-000060D50000}"/>
    <cellStyle name="Currency [0] 6293" xfId="42438" hidden="1" xr:uid="{00000000-0005-0000-0000-000061D50000}"/>
    <cellStyle name="Currency [0] 6294" xfId="13052" hidden="1" xr:uid="{00000000-0005-0000-0000-000062D50000}"/>
    <cellStyle name="Currency [0] 6294" xfId="42440" hidden="1" xr:uid="{00000000-0005-0000-0000-000063D50000}"/>
    <cellStyle name="Currency [0] 6295" xfId="12933" hidden="1" xr:uid="{00000000-0005-0000-0000-000064D50000}"/>
    <cellStyle name="Currency [0] 6295" xfId="42321" hidden="1" xr:uid="{00000000-0005-0000-0000-000065D50000}"/>
    <cellStyle name="Currency [0] 6296" xfId="12969" hidden="1" xr:uid="{00000000-0005-0000-0000-000066D50000}"/>
    <cellStyle name="Currency [0] 6296" xfId="42357" hidden="1" xr:uid="{00000000-0005-0000-0000-000067D50000}"/>
    <cellStyle name="Currency [0] 6297" xfId="13038" hidden="1" xr:uid="{00000000-0005-0000-0000-000068D50000}"/>
    <cellStyle name="Currency [0] 6297" xfId="42426" hidden="1" xr:uid="{00000000-0005-0000-0000-000069D50000}"/>
    <cellStyle name="Currency [0] 6298" xfId="13026" hidden="1" xr:uid="{00000000-0005-0000-0000-00006AD50000}"/>
    <cellStyle name="Currency [0] 6298" xfId="42414" hidden="1" xr:uid="{00000000-0005-0000-0000-00006BD50000}"/>
    <cellStyle name="Currency [0] 6299" xfId="13043" hidden="1" xr:uid="{00000000-0005-0000-0000-00006CD50000}"/>
    <cellStyle name="Currency [0] 6299" xfId="42431" hidden="1" xr:uid="{00000000-0005-0000-0000-00006DD50000}"/>
    <cellStyle name="Currency [0] 63" xfId="2432" hidden="1" xr:uid="{00000000-0005-0000-0000-00006ED50000}"/>
    <cellStyle name="Currency [0] 63" xfId="31821" hidden="1" xr:uid="{00000000-0005-0000-0000-00006FD50000}"/>
    <cellStyle name="Currency [0] 630" xfId="3062" hidden="1" xr:uid="{00000000-0005-0000-0000-000070D50000}"/>
    <cellStyle name="Currency [0] 630" xfId="32451" hidden="1" xr:uid="{00000000-0005-0000-0000-000071D50000}"/>
    <cellStyle name="Currency [0] 6300" xfId="13054" hidden="1" xr:uid="{00000000-0005-0000-0000-000072D50000}"/>
    <cellStyle name="Currency [0] 6300" xfId="42442" hidden="1" xr:uid="{00000000-0005-0000-0000-000073D50000}"/>
    <cellStyle name="Currency [0] 6301" xfId="12902" hidden="1" xr:uid="{00000000-0005-0000-0000-000074D50000}"/>
    <cellStyle name="Currency [0] 6301" xfId="42290" hidden="1" xr:uid="{00000000-0005-0000-0000-000075D50000}"/>
    <cellStyle name="Currency [0] 6302" xfId="12966" hidden="1" xr:uid="{00000000-0005-0000-0000-000076D50000}"/>
    <cellStyle name="Currency [0] 6302" xfId="42354" hidden="1" xr:uid="{00000000-0005-0000-0000-000077D50000}"/>
    <cellStyle name="Currency [0] 6303" xfId="13058" hidden="1" xr:uid="{00000000-0005-0000-0000-000078D50000}"/>
    <cellStyle name="Currency [0] 6303" xfId="42446" hidden="1" xr:uid="{00000000-0005-0000-0000-000079D50000}"/>
    <cellStyle name="Currency [0] 6304" xfId="13060" hidden="1" xr:uid="{00000000-0005-0000-0000-00007AD50000}"/>
    <cellStyle name="Currency [0] 6304" xfId="42448" hidden="1" xr:uid="{00000000-0005-0000-0000-00007BD50000}"/>
    <cellStyle name="Currency [0] 6305" xfId="13015" hidden="1" xr:uid="{00000000-0005-0000-0000-00007CD50000}"/>
    <cellStyle name="Currency [0] 6305" xfId="42403" hidden="1" xr:uid="{00000000-0005-0000-0000-00007DD50000}"/>
    <cellStyle name="Currency [0] 6306" xfId="13027" hidden="1" xr:uid="{00000000-0005-0000-0000-00007ED50000}"/>
    <cellStyle name="Currency [0] 6306" xfId="42415" hidden="1" xr:uid="{00000000-0005-0000-0000-00007FD50000}"/>
    <cellStyle name="Currency [0] 6307" xfId="13055" hidden="1" xr:uid="{00000000-0005-0000-0000-000080D50000}"/>
    <cellStyle name="Currency [0] 6307" xfId="42443" hidden="1" xr:uid="{00000000-0005-0000-0000-000081D50000}"/>
    <cellStyle name="Currency [0] 6308" xfId="13028" hidden="1" xr:uid="{00000000-0005-0000-0000-000082D50000}"/>
    <cellStyle name="Currency [0] 6308" xfId="42416" hidden="1" xr:uid="{00000000-0005-0000-0000-000083D50000}"/>
    <cellStyle name="Currency [0] 6309" xfId="13061" hidden="1" xr:uid="{00000000-0005-0000-0000-000084D50000}"/>
    <cellStyle name="Currency [0] 6309" xfId="42449" hidden="1" xr:uid="{00000000-0005-0000-0000-000085D50000}"/>
    <cellStyle name="Currency [0] 631" xfId="3057" hidden="1" xr:uid="{00000000-0005-0000-0000-000086D50000}"/>
    <cellStyle name="Currency [0] 631" xfId="32446" hidden="1" xr:uid="{00000000-0005-0000-0000-000087D50000}"/>
    <cellStyle name="Currency [0] 6310" xfId="13063" hidden="1" xr:uid="{00000000-0005-0000-0000-000088D50000}"/>
    <cellStyle name="Currency [0] 6310" xfId="42451" hidden="1" xr:uid="{00000000-0005-0000-0000-000089D50000}"/>
    <cellStyle name="Currency [0] 6311" xfId="13056" hidden="1" xr:uid="{00000000-0005-0000-0000-00008AD50000}"/>
    <cellStyle name="Currency [0] 6311" xfId="42444" hidden="1" xr:uid="{00000000-0005-0000-0000-00008BD50000}"/>
    <cellStyle name="Currency [0] 6312" xfId="13002" hidden="1" xr:uid="{00000000-0005-0000-0000-00008CD50000}"/>
    <cellStyle name="Currency [0] 6312" xfId="42390" hidden="1" xr:uid="{00000000-0005-0000-0000-00008DD50000}"/>
    <cellStyle name="Currency [0] 6313" xfId="13065" hidden="1" xr:uid="{00000000-0005-0000-0000-00008ED50000}"/>
    <cellStyle name="Currency [0] 6313" xfId="42453" hidden="1" xr:uid="{00000000-0005-0000-0000-00008FD50000}"/>
    <cellStyle name="Currency [0] 6314" xfId="13067" hidden="1" xr:uid="{00000000-0005-0000-0000-000090D50000}"/>
    <cellStyle name="Currency [0] 6314" xfId="42455" hidden="1" xr:uid="{00000000-0005-0000-0000-000091D50000}"/>
    <cellStyle name="Currency [0] 6315" xfId="12579" hidden="1" xr:uid="{00000000-0005-0000-0000-000092D50000}"/>
    <cellStyle name="Currency [0] 6315" xfId="41967" hidden="1" xr:uid="{00000000-0005-0000-0000-000093D50000}"/>
    <cellStyle name="Currency [0] 6316" xfId="12557" hidden="1" xr:uid="{00000000-0005-0000-0000-000094D50000}"/>
    <cellStyle name="Currency [0] 6316" xfId="41945" hidden="1" xr:uid="{00000000-0005-0000-0000-000095D50000}"/>
    <cellStyle name="Currency [0] 6317" xfId="13073" hidden="1" xr:uid="{00000000-0005-0000-0000-000096D50000}"/>
    <cellStyle name="Currency [0] 6317" xfId="42461" hidden="1" xr:uid="{00000000-0005-0000-0000-000097D50000}"/>
    <cellStyle name="Currency [0] 6318" xfId="13079" hidden="1" xr:uid="{00000000-0005-0000-0000-000098D50000}"/>
    <cellStyle name="Currency [0] 6318" xfId="42467" hidden="1" xr:uid="{00000000-0005-0000-0000-000099D50000}"/>
    <cellStyle name="Currency [0] 6319" xfId="13081" hidden="1" xr:uid="{00000000-0005-0000-0000-00009AD50000}"/>
    <cellStyle name="Currency [0] 6319" xfId="42469" hidden="1" xr:uid="{00000000-0005-0000-0000-00009BD50000}"/>
    <cellStyle name="Currency [0] 632" xfId="3080" hidden="1" xr:uid="{00000000-0005-0000-0000-00009CD50000}"/>
    <cellStyle name="Currency [0] 632" xfId="32469" hidden="1" xr:uid="{00000000-0005-0000-0000-00009DD50000}"/>
    <cellStyle name="Currency [0] 6320" xfId="12574" hidden="1" xr:uid="{00000000-0005-0000-0000-00009ED50000}"/>
    <cellStyle name="Currency [0] 6320" xfId="41962" hidden="1" xr:uid="{00000000-0005-0000-0000-00009FD50000}"/>
    <cellStyle name="Currency [0] 6321" xfId="13075" hidden="1" xr:uid="{00000000-0005-0000-0000-0000A0D50000}"/>
    <cellStyle name="Currency [0] 6321" xfId="42463" hidden="1" xr:uid="{00000000-0005-0000-0000-0000A1D50000}"/>
    <cellStyle name="Currency [0] 6322" xfId="13083" hidden="1" xr:uid="{00000000-0005-0000-0000-0000A2D50000}"/>
    <cellStyle name="Currency [0] 6322" xfId="42471" hidden="1" xr:uid="{00000000-0005-0000-0000-0000A3D50000}"/>
    <cellStyle name="Currency [0] 6323" xfId="13085" hidden="1" xr:uid="{00000000-0005-0000-0000-0000A4D50000}"/>
    <cellStyle name="Currency [0] 6323" xfId="42473" hidden="1" xr:uid="{00000000-0005-0000-0000-0000A5D50000}"/>
    <cellStyle name="Currency [0] 6324" xfId="13074" hidden="1" xr:uid="{00000000-0005-0000-0000-0000A6D50000}"/>
    <cellStyle name="Currency [0] 6324" xfId="42462" hidden="1" xr:uid="{00000000-0005-0000-0000-0000A7D50000}"/>
    <cellStyle name="Currency [0] 6325" xfId="12580" hidden="1" xr:uid="{00000000-0005-0000-0000-0000A8D50000}"/>
    <cellStyle name="Currency [0] 6325" xfId="41968" hidden="1" xr:uid="{00000000-0005-0000-0000-0000A9D50000}"/>
    <cellStyle name="Currency [0] 6326" xfId="13096" hidden="1" xr:uid="{00000000-0005-0000-0000-0000AAD50000}"/>
    <cellStyle name="Currency [0] 6326" xfId="42484" hidden="1" xr:uid="{00000000-0005-0000-0000-0000ABD50000}"/>
    <cellStyle name="Currency [0] 6327" xfId="13105" hidden="1" xr:uid="{00000000-0005-0000-0000-0000ACD50000}"/>
    <cellStyle name="Currency [0] 6327" xfId="42493" hidden="1" xr:uid="{00000000-0005-0000-0000-0000ADD50000}"/>
    <cellStyle name="Currency [0] 6328" xfId="13116" hidden="1" xr:uid="{00000000-0005-0000-0000-0000AED50000}"/>
    <cellStyle name="Currency [0] 6328" xfId="42504" hidden="1" xr:uid="{00000000-0005-0000-0000-0000AFD50000}"/>
    <cellStyle name="Currency [0] 6329" xfId="13122" hidden="1" xr:uid="{00000000-0005-0000-0000-0000B0D50000}"/>
    <cellStyle name="Currency [0] 6329" xfId="42510" hidden="1" xr:uid="{00000000-0005-0000-0000-0000B1D50000}"/>
    <cellStyle name="Currency [0] 633" xfId="3086" hidden="1" xr:uid="{00000000-0005-0000-0000-0000B2D50000}"/>
    <cellStyle name="Currency [0] 633" xfId="32475" hidden="1" xr:uid="{00000000-0005-0000-0000-0000B3D50000}"/>
    <cellStyle name="Currency [0] 6330" xfId="13094" hidden="1" xr:uid="{00000000-0005-0000-0000-0000B4D50000}"/>
    <cellStyle name="Currency [0] 6330" xfId="42482" hidden="1" xr:uid="{00000000-0005-0000-0000-0000B5D50000}"/>
    <cellStyle name="Currency [0] 6331" xfId="13112" hidden="1" xr:uid="{00000000-0005-0000-0000-0000B6D50000}"/>
    <cellStyle name="Currency [0] 6331" xfId="42500" hidden="1" xr:uid="{00000000-0005-0000-0000-0000B7D50000}"/>
    <cellStyle name="Currency [0] 6332" xfId="13134" hidden="1" xr:uid="{00000000-0005-0000-0000-0000B8D50000}"/>
    <cellStyle name="Currency [0] 6332" xfId="42522" hidden="1" xr:uid="{00000000-0005-0000-0000-0000B9D50000}"/>
    <cellStyle name="Currency [0] 6333" xfId="13136" hidden="1" xr:uid="{00000000-0005-0000-0000-0000BAD50000}"/>
    <cellStyle name="Currency [0] 6333" xfId="42524" hidden="1" xr:uid="{00000000-0005-0000-0000-0000BBD50000}"/>
    <cellStyle name="Currency [0] 6334" xfId="13070" hidden="1" xr:uid="{00000000-0005-0000-0000-0000BCD50000}"/>
    <cellStyle name="Currency [0] 6334" xfId="42458" hidden="1" xr:uid="{00000000-0005-0000-0000-0000BDD50000}"/>
    <cellStyle name="Currency [0] 6335" xfId="12584" hidden="1" xr:uid="{00000000-0005-0000-0000-0000BED50000}"/>
    <cellStyle name="Currency [0] 6335" xfId="41972" hidden="1" xr:uid="{00000000-0005-0000-0000-0000BFD50000}"/>
    <cellStyle name="Currency [0] 6336" xfId="13108" hidden="1" xr:uid="{00000000-0005-0000-0000-0000C0D50000}"/>
    <cellStyle name="Currency [0] 6336" xfId="42496" hidden="1" xr:uid="{00000000-0005-0000-0000-0000C1D50000}"/>
    <cellStyle name="Currency [0] 6337" xfId="12600" hidden="1" xr:uid="{00000000-0005-0000-0000-0000C2D50000}"/>
    <cellStyle name="Currency [0] 6337" xfId="41988" hidden="1" xr:uid="{00000000-0005-0000-0000-0000C3D50000}"/>
    <cellStyle name="Currency [0] 6338" xfId="13097" hidden="1" xr:uid="{00000000-0005-0000-0000-0000C4D50000}"/>
    <cellStyle name="Currency [0] 6338" xfId="42485" hidden="1" xr:uid="{00000000-0005-0000-0000-0000C5D50000}"/>
    <cellStyle name="Currency [0] 6339" xfId="13141" hidden="1" xr:uid="{00000000-0005-0000-0000-0000C6D50000}"/>
    <cellStyle name="Currency [0] 6339" xfId="42529" hidden="1" xr:uid="{00000000-0005-0000-0000-0000C7D50000}"/>
    <cellStyle name="Currency [0] 634" xfId="3048" hidden="1" xr:uid="{00000000-0005-0000-0000-0000C8D50000}"/>
    <cellStyle name="Currency [0] 634" xfId="32437" hidden="1" xr:uid="{00000000-0005-0000-0000-0000C9D50000}"/>
    <cellStyle name="Currency [0] 6340" xfId="13109" hidden="1" xr:uid="{00000000-0005-0000-0000-0000CAD50000}"/>
    <cellStyle name="Currency [0] 6340" xfId="42497" hidden="1" xr:uid="{00000000-0005-0000-0000-0000CBD50000}"/>
    <cellStyle name="Currency [0] 6341" xfId="13117" hidden="1" xr:uid="{00000000-0005-0000-0000-0000CCD50000}"/>
    <cellStyle name="Currency [0] 6341" xfId="42505" hidden="1" xr:uid="{00000000-0005-0000-0000-0000CDD50000}"/>
    <cellStyle name="Currency [0] 6342" xfId="13153" hidden="1" xr:uid="{00000000-0005-0000-0000-0000CED50000}"/>
    <cellStyle name="Currency [0] 6342" xfId="42541" hidden="1" xr:uid="{00000000-0005-0000-0000-0000CFD50000}"/>
    <cellStyle name="Currency [0] 6343" xfId="13155" hidden="1" xr:uid="{00000000-0005-0000-0000-0000D0D50000}"/>
    <cellStyle name="Currency [0] 6343" xfId="42543" hidden="1" xr:uid="{00000000-0005-0000-0000-0000D1D50000}"/>
    <cellStyle name="Currency [0] 6344" xfId="13111" hidden="1" xr:uid="{00000000-0005-0000-0000-0000D2D50000}"/>
    <cellStyle name="Currency [0] 6344" xfId="42499" hidden="1" xr:uid="{00000000-0005-0000-0000-0000D3D50000}"/>
    <cellStyle name="Currency [0] 6345" xfId="13124" hidden="1" xr:uid="{00000000-0005-0000-0000-0000D4D50000}"/>
    <cellStyle name="Currency [0] 6345" xfId="42512" hidden="1" xr:uid="{00000000-0005-0000-0000-0000D5D50000}"/>
    <cellStyle name="Currency [0] 6346" xfId="13129" hidden="1" xr:uid="{00000000-0005-0000-0000-0000D6D50000}"/>
    <cellStyle name="Currency [0] 6346" xfId="42517" hidden="1" xr:uid="{00000000-0005-0000-0000-0000D7D50000}"/>
    <cellStyle name="Currency [0] 6347" xfId="13123" hidden="1" xr:uid="{00000000-0005-0000-0000-0000D8D50000}"/>
    <cellStyle name="Currency [0] 6347" xfId="42511" hidden="1" xr:uid="{00000000-0005-0000-0000-0000D9D50000}"/>
    <cellStyle name="Currency [0] 6348" xfId="13171" hidden="1" xr:uid="{00000000-0005-0000-0000-0000DAD50000}"/>
    <cellStyle name="Currency [0] 6348" xfId="42559" hidden="1" xr:uid="{00000000-0005-0000-0000-0000DBD50000}"/>
    <cellStyle name="Currency [0] 6349" xfId="13179" hidden="1" xr:uid="{00000000-0005-0000-0000-0000DCD50000}"/>
    <cellStyle name="Currency [0] 6349" xfId="42567" hidden="1" xr:uid="{00000000-0005-0000-0000-0000DDD50000}"/>
    <cellStyle name="Currency [0] 635" xfId="3078" hidden="1" xr:uid="{00000000-0005-0000-0000-0000DED50000}"/>
    <cellStyle name="Currency [0] 635" xfId="32467" hidden="1" xr:uid="{00000000-0005-0000-0000-0000DFD50000}"/>
    <cellStyle name="Currency [0] 6350" xfId="13107" hidden="1" xr:uid="{00000000-0005-0000-0000-0000E0D50000}"/>
    <cellStyle name="Currency [0] 6350" xfId="42495" hidden="1" xr:uid="{00000000-0005-0000-0000-0000E1D50000}"/>
    <cellStyle name="Currency [0] 6351" xfId="13165" hidden="1" xr:uid="{00000000-0005-0000-0000-0000E2D50000}"/>
    <cellStyle name="Currency [0] 6351" xfId="42553" hidden="1" xr:uid="{00000000-0005-0000-0000-0000E3D50000}"/>
    <cellStyle name="Currency [0] 6352" xfId="13188" hidden="1" xr:uid="{00000000-0005-0000-0000-0000E4D50000}"/>
    <cellStyle name="Currency [0] 6352" xfId="42576" hidden="1" xr:uid="{00000000-0005-0000-0000-0000E5D50000}"/>
    <cellStyle name="Currency [0] 6353" xfId="13190" hidden="1" xr:uid="{00000000-0005-0000-0000-0000E6D50000}"/>
    <cellStyle name="Currency [0] 6353" xfId="42578" hidden="1" xr:uid="{00000000-0005-0000-0000-0000E7D50000}"/>
    <cellStyle name="Currency [0] 6354" xfId="13090" hidden="1" xr:uid="{00000000-0005-0000-0000-0000E8D50000}"/>
    <cellStyle name="Currency [0] 6354" xfId="42478" hidden="1" xr:uid="{00000000-0005-0000-0000-0000E9D50000}"/>
    <cellStyle name="Currency [0] 6355" xfId="13100" hidden="1" xr:uid="{00000000-0005-0000-0000-0000EAD50000}"/>
    <cellStyle name="Currency [0] 6355" xfId="42488" hidden="1" xr:uid="{00000000-0005-0000-0000-0000EBD50000}"/>
    <cellStyle name="Currency [0] 6356" xfId="13162" hidden="1" xr:uid="{00000000-0005-0000-0000-0000ECD50000}"/>
    <cellStyle name="Currency [0] 6356" xfId="42550" hidden="1" xr:uid="{00000000-0005-0000-0000-0000EDD50000}"/>
    <cellStyle name="Currency [0] 6357" xfId="13127" hidden="1" xr:uid="{00000000-0005-0000-0000-0000EED50000}"/>
    <cellStyle name="Currency [0] 6357" xfId="42515" hidden="1" xr:uid="{00000000-0005-0000-0000-0000EFD50000}"/>
    <cellStyle name="Currency [0] 6358" xfId="13077" hidden="1" xr:uid="{00000000-0005-0000-0000-0000F0D50000}"/>
    <cellStyle name="Currency [0] 6358" xfId="42465" hidden="1" xr:uid="{00000000-0005-0000-0000-0000F1D50000}"/>
    <cellStyle name="Currency [0] 6359" xfId="13198" hidden="1" xr:uid="{00000000-0005-0000-0000-0000F2D50000}"/>
    <cellStyle name="Currency [0] 6359" xfId="42586" hidden="1" xr:uid="{00000000-0005-0000-0000-0000F3D50000}"/>
    <cellStyle name="Currency [0] 636" xfId="3090" hidden="1" xr:uid="{00000000-0005-0000-0000-0000F4D50000}"/>
    <cellStyle name="Currency [0] 636" xfId="32479" hidden="1" xr:uid="{00000000-0005-0000-0000-0000F5D50000}"/>
    <cellStyle name="Currency [0] 6360" xfId="13163" hidden="1" xr:uid="{00000000-0005-0000-0000-0000F6D50000}"/>
    <cellStyle name="Currency [0] 6360" xfId="42551" hidden="1" xr:uid="{00000000-0005-0000-0000-0000F7D50000}"/>
    <cellStyle name="Currency [0] 6361" xfId="13174" hidden="1" xr:uid="{00000000-0005-0000-0000-0000F8D50000}"/>
    <cellStyle name="Currency [0] 6361" xfId="42562" hidden="1" xr:uid="{00000000-0005-0000-0000-0000F9D50000}"/>
    <cellStyle name="Currency [0] 6362" xfId="13206" hidden="1" xr:uid="{00000000-0005-0000-0000-0000FAD50000}"/>
    <cellStyle name="Currency [0] 6362" xfId="42594" hidden="1" xr:uid="{00000000-0005-0000-0000-0000FBD50000}"/>
    <cellStyle name="Currency [0] 6363" xfId="13208" hidden="1" xr:uid="{00000000-0005-0000-0000-0000FCD50000}"/>
    <cellStyle name="Currency [0] 6363" xfId="42596" hidden="1" xr:uid="{00000000-0005-0000-0000-0000FDD50000}"/>
    <cellStyle name="Currency [0] 6364" xfId="13160" hidden="1" xr:uid="{00000000-0005-0000-0000-0000FED50000}"/>
    <cellStyle name="Currency [0] 6364" xfId="42548" hidden="1" xr:uid="{00000000-0005-0000-0000-0000FFD50000}"/>
    <cellStyle name="Currency [0] 6365" xfId="13159" hidden="1" xr:uid="{00000000-0005-0000-0000-000000D60000}"/>
    <cellStyle name="Currency [0] 6365" xfId="42547" hidden="1" xr:uid="{00000000-0005-0000-0000-000001D60000}"/>
    <cellStyle name="Currency [0] 6366" xfId="13149" hidden="1" xr:uid="{00000000-0005-0000-0000-000002D60000}"/>
    <cellStyle name="Currency [0] 6366" xfId="42537" hidden="1" xr:uid="{00000000-0005-0000-0000-000003D60000}"/>
    <cellStyle name="Currency [0] 6367" xfId="13145" hidden="1" xr:uid="{00000000-0005-0000-0000-000004D60000}"/>
    <cellStyle name="Currency [0] 6367" xfId="42533" hidden="1" xr:uid="{00000000-0005-0000-0000-000005D60000}"/>
    <cellStyle name="Currency [0] 6368" xfId="13147" hidden="1" xr:uid="{00000000-0005-0000-0000-000006D60000}"/>
    <cellStyle name="Currency [0] 6368" xfId="42535" hidden="1" xr:uid="{00000000-0005-0000-0000-000007D60000}"/>
    <cellStyle name="Currency [0] 6369" xfId="13215" hidden="1" xr:uid="{00000000-0005-0000-0000-000008D60000}"/>
    <cellStyle name="Currency [0] 6369" xfId="42603" hidden="1" xr:uid="{00000000-0005-0000-0000-000009D60000}"/>
    <cellStyle name="Currency [0] 637" xfId="3091" hidden="1" xr:uid="{00000000-0005-0000-0000-00000AD60000}"/>
    <cellStyle name="Currency [0] 637" xfId="32480" hidden="1" xr:uid="{00000000-0005-0000-0000-00000BD60000}"/>
    <cellStyle name="Currency [0] 6370" xfId="12586" hidden="1" xr:uid="{00000000-0005-0000-0000-00000CD60000}"/>
    <cellStyle name="Currency [0] 6370" xfId="41974" hidden="1" xr:uid="{00000000-0005-0000-0000-00000DD60000}"/>
    <cellStyle name="Currency [0] 6371" xfId="13193" hidden="1" xr:uid="{00000000-0005-0000-0000-00000ED60000}"/>
    <cellStyle name="Currency [0] 6371" xfId="42581" hidden="1" xr:uid="{00000000-0005-0000-0000-00000FD60000}"/>
    <cellStyle name="Currency [0] 6372" xfId="13221" hidden="1" xr:uid="{00000000-0005-0000-0000-000010D60000}"/>
    <cellStyle name="Currency [0] 6372" xfId="42609" hidden="1" xr:uid="{00000000-0005-0000-0000-000011D60000}"/>
    <cellStyle name="Currency [0] 6373" xfId="13223" hidden="1" xr:uid="{00000000-0005-0000-0000-000012D60000}"/>
    <cellStyle name="Currency [0] 6373" xfId="42611" hidden="1" xr:uid="{00000000-0005-0000-0000-000013D60000}"/>
    <cellStyle name="Currency [0] 6374" xfId="13098" hidden="1" xr:uid="{00000000-0005-0000-0000-000014D60000}"/>
    <cellStyle name="Currency [0] 6374" xfId="42486" hidden="1" xr:uid="{00000000-0005-0000-0000-000015D60000}"/>
    <cellStyle name="Currency [0] 6375" xfId="13172" hidden="1" xr:uid="{00000000-0005-0000-0000-000016D60000}"/>
    <cellStyle name="Currency [0] 6375" xfId="42560" hidden="1" xr:uid="{00000000-0005-0000-0000-000017D60000}"/>
    <cellStyle name="Currency [0] 6376" xfId="13128" hidden="1" xr:uid="{00000000-0005-0000-0000-000018D60000}"/>
    <cellStyle name="Currency [0] 6376" xfId="42516" hidden="1" xr:uid="{00000000-0005-0000-0000-000019D60000}"/>
    <cellStyle name="Currency [0] 6377" xfId="13164" hidden="1" xr:uid="{00000000-0005-0000-0000-00001AD60000}"/>
    <cellStyle name="Currency [0] 6377" xfId="42552" hidden="1" xr:uid="{00000000-0005-0000-0000-00001BD60000}"/>
    <cellStyle name="Currency [0] 6378" xfId="13168" hidden="1" xr:uid="{00000000-0005-0000-0000-00001CD60000}"/>
    <cellStyle name="Currency [0] 6378" xfId="42556" hidden="1" xr:uid="{00000000-0005-0000-0000-00001DD60000}"/>
    <cellStyle name="Currency [0] 6379" xfId="13229" hidden="1" xr:uid="{00000000-0005-0000-0000-00001ED60000}"/>
    <cellStyle name="Currency [0] 6379" xfId="42617" hidden="1" xr:uid="{00000000-0005-0000-0000-00001FD60000}"/>
    <cellStyle name="Currency [0] 638" xfId="3039" hidden="1" xr:uid="{00000000-0005-0000-0000-000020D60000}"/>
    <cellStyle name="Currency [0] 638" xfId="32428" hidden="1" xr:uid="{00000000-0005-0000-0000-000021D60000}"/>
    <cellStyle name="Currency [0] 6380" xfId="12573" hidden="1" xr:uid="{00000000-0005-0000-0000-000022D60000}"/>
    <cellStyle name="Currency [0] 6380" xfId="41961" hidden="1" xr:uid="{00000000-0005-0000-0000-000023D60000}"/>
    <cellStyle name="Currency [0] 6381" xfId="13211" hidden="1" xr:uid="{00000000-0005-0000-0000-000024D60000}"/>
    <cellStyle name="Currency [0] 6381" xfId="42599" hidden="1" xr:uid="{00000000-0005-0000-0000-000025D60000}"/>
    <cellStyle name="Currency [0] 6382" xfId="13234" hidden="1" xr:uid="{00000000-0005-0000-0000-000026D60000}"/>
    <cellStyle name="Currency [0] 6382" xfId="42622" hidden="1" xr:uid="{00000000-0005-0000-0000-000027D60000}"/>
    <cellStyle name="Currency [0] 6383" xfId="13236" hidden="1" xr:uid="{00000000-0005-0000-0000-000028D60000}"/>
    <cellStyle name="Currency [0] 6383" xfId="42624" hidden="1" xr:uid="{00000000-0005-0000-0000-000029D60000}"/>
    <cellStyle name="Currency [0] 6384" xfId="13092" hidden="1" xr:uid="{00000000-0005-0000-0000-00002AD60000}"/>
    <cellStyle name="Currency [0] 6384" xfId="42480" hidden="1" xr:uid="{00000000-0005-0000-0000-00002BD60000}"/>
    <cellStyle name="Currency [0] 6385" xfId="13191" hidden="1" xr:uid="{00000000-0005-0000-0000-00002CD60000}"/>
    <cellStyle name="Currency [0] 6385" xfId="42579" hidden="1" xr:uid="{00000000-0005-0000-0000-00002DD60000}"/>
    <cellStyle name="Currency [0] 6386" xfId="13158" hidden="1" xr:uid="{00000000-0005-0000-0000-00002ED60000}"/>
    <cellStyle name="Currency [0] 6386" xfId="42546" hidden="1" xr:uid="{00000000-0005-0000-0000-00002FD60000}"/>
    <cellStyle name="Currency [0] 6387" xfId="13176" hidden="1" xr:uid="{00000000-0005-0000-0000-000030D60000}"/>
    <cellStyle name="Currency [0] 6387" xfId="42564" hidden="1" xr:uid="{00000000-0005-0000-0000-000031D60000}"/>
    <cellStyle name="Currency [0] 6388" xfId="13173" hidden="1" xr:uid="{00000000-0005-0000-0000-000032D60000}"/>
    <cellStyle name="Currency [0] 6388" xfId="42561" hidden="1" xr:uid="{00000000-0005-0000-0000-000033D60000}"/>
    <cellStyle name="Currency [0] 6389" xfId="13240" hidden="1" xr:uid="{00000000-0005-0000-0000-000034D60000}"/>
    <cellStyle name="Currency [0] 6389" xfId="42628" hidden="1" xr:uid="{00000000-0005-0000-0000-000035D60000}"/>
    <cellStyle name="Currency [0] 639" xfId="3046" hidden="1" xr:uid="{00000000-0005-0000-0000-000036D60000}"/>
    <cellStyle name="Currency [0] 639" xfId="32435" hidden="1" xr:uid="{00000000-0005-0000-0000-000037D60000}"/>
    <cellStyle name="Currency [0] 6390" xfId="13125" hidden="1" xr:uid="{00000000-0005-0000-0000-000038D60000}"/>
    <cellStyle name="Currency [0] 6390" xfId="42513" hidden="1" xr:uid="{00000000-0005-0000-0000-000039D60000}"/>
    <cellStyle name="Currency [0] 6391" xfId="13225" hidden="1" xr:uid="{00000000-0005-0000-0000-00003AD60000}"/>
    <cellStyle name="Currency [0] 6391" xfId="42613" hidden="1" xr:uid="{00000000-0005-0000-0000-00003BD60000}"/>
    <cellStyle name="Currency [0] 6392" xfId="13247" hidden="1" xr:uid="{00000000-0005-0000-0000-00003CD60000}"/>
    <cellStyle name="Currency [0] 6392" xfId="42635" hidden="1" xr:uid="{00000000-0005-0000-0000-00003DD60000}"/>
    <cellStyle name="Currency [0] 6393" xfId="13249" hidden="1" xr:uid="{00000000-0005-0000-0000-00003ED60000}"/>
    <cellStyle name="Currency [0] 6393" xfId="42637" hidden="1" xr:uid="{00000000-0005-0000-0000-00003FD60000}"/>
    <cellStyle name="Currency [0] 6394" xfId="13177" hidden="1" xr:uid="{00000000-0005-0000-0000-000040D60000}"/>
    <cellStyle name="Currency [0] 6394" xfId="42565" hidden="1" xr:uid="{00000000-0005-0000-0000-000041D60000}"/>
    <cellStyle name="Currency [0] 6395" xfId="13209" hidden="1" xr:uid="{00000000-0005-0000-0000-000042D60000}"/>
    <cellStyle name="Currency [0] 6395" xfId="42597" hidden="1" xr:uid="{00000000-0005-0000-0000-000043D60000}"/>
    <cellStyle name="Currency [0] 6396" xfId="12552" hidden="1" xr:uid="{00000000-0005-0000-0000-000044D60000}"/>
    <cellStyle name="Currency [0] 6396" xfId="41940" hidden="1" xr:uid="{00000000-0005-0000-0000-000045D60000}"/>
    <cellStyle name="Currency [0] 6397" xfId="13195" hidden="1" xr:uid="{00000000-0005-0000-0000-000046D60000}"/>
    <cellStyle name="Currency [0] 6397" xfId="42583" hidden="1" xr:uid="{00000000-0005-0000-0000-000047D60000}"/>
    <cellStyle name="Currency [0] 6398" xfId="13192" hidden="1" xr:uid="{00000000-0005-0000-0000-000048D60000}"/>
    <cellStyle name="Currency [0] 6398" xfId="42580" hidden="1" xr:uid="{00000000-0005-0000-0000-000049D60000}"/>
    <cellStyle name="Currency [0] 6399" xfId="13253" hidden="1" xr:uid="{00000000-0005-0000-0000-00004AD60000}"/>
    <cellStyle name="Currency [0] 6399" xfId="42641" hidden="1" xr:uid="{00000000-0005-0000-0000-00004BD60000}"/>
    <cellStyle name="Currency [0] 64" xfId="2448" hidden="1" xr:uid="{00000000-0005-0000-0000-00004CD60000}"/>
    <cellStyle name="Currency [0] 64" xfId="31837" hidden="1" xr:uid="{00000000-0005-0000-0000-00004DD60000}"/>
    <cellStyle name="Currency [0] 640" xfId="3075" hidden="1" xr:uid="{00000000-0005-0000-0000-00004ED60000}"/>
    <cellStyle name="Currency [0] 640" xfId="32464" hidden="1" xr:uid="{00000000-0005-0000-0000-00004FD60000}"/>
    <cellStyle name="Currency [0] 6400" xfId="13088" hidden="1" xr:uid="{00000000-0005-0000-0000-000050D60000}"/>
    <cellStyle name="Currency [0] 6400" xfId="42476" hidden="1" xr:uid="{00000000-0005-0000-0000-000051D60000}"/>
    <cellStyle name="Currency [0] 6401" xfId="13237" hidden="1" xr:uid="{00000000-0005-0000-0000-000052D60000}"/>
    <cellStyle name="Currency [0] 6401" xfId="42625" hidden="1" xr:uid="{00000000-0005-0000-0000-000053D60000}"/>
    <cellStyle name="Currency [0] 6402" xfId="13257" hidden="1" xr:uid="{00000000-0005-0000-0000-000054D60000}"/>
    <cellStyle name="Currency [0] 6402" xfId="42645" hidden="1" xr:uid="{00000000-0005-0000-0000-000055D60000}"/>
    <cellStyle name="Currency [0] 6403" xfId="13259" hidden="1" xr:uid="{00000000-0005-0000-0000-000056D60000}"/>
    <cellStyle name="Currency [0] 6403" xfId="42647" hidden="1" xr:uid="{00000000-0005-0000-0000-000057D60000}"/>
    <cellStyle name="Currency [0] 6404" xfId="13196" hidden="1" xr:uid="{00000000-0005-0000-0000-000058D60000}"/>
    <cellStyle name="Currency [0] 6404" xfId="42584" hidden="1" xr:uid="{00000000-0005-0000-0000-000059D60000}"/>
    <cellStyle name="Currency [0] 6405" xfId="13224" hidden="1" xr:uid="{00000000-0005-0000-0000-00005AD60000}"/>
    <cellStyle name="Currency [0] 6405" xfId="42612" hidden="1" xr:uid="{00000000-0005-0000-0000-00005BD60000}"/>
    <cellStyle name="Currency [0] 6406" xfId="13184" hidden="1" xr:uid="{00000000-0005-0000-0000-00005CD60000}"/>
    <cellStyle name="Currency [0] 6406" xfId="42572" hidden="1" xr:uid="{00000000-0005-0000-0000-00005DD60000}"/>
    <cellStyle name="Currency [0] 6407" xfId="13213" hidden="1" xr:uid="{00000000-0005-0000-0000-00005ED60000}"/>
    <cellStyle name="Currency [0] 6407" xfId="42601" hidden="1" xr:uid="{00000000-0005-0000-0000-00005FD60000}"/>
    <cellStyle name="Currency [0] 6408" xfId="13210" hidden="1" xr:uid="{00000000-0005-0000-0000-000060D60000}"/>
    <cellStyle name="Currency [0] 6408" xfId="42598" hidden="1" xr:uid="{00000000-0005-0000-0000-000061D60000}"/>
    <cellStyle name="Currency [0] 6409" xfId="13263" hidden="1" xr:uid="{00000000-0005-0000-0000-000062D60000}"/>
    <cellStyle name="Currency [0] 6409" xfId="42651" hidden="1" xr:uid="{00000000-0005-0000-0000-000063D60000}"/>
    <cellStyle name="Currency [0] 641" xfId="3060" hidden="1" xr:uid="{00000000-0005-0000-0000-000064D60000}"/>
    <cellStyle name="Currency [0] 641" xfId="32449" hidden="1" xr:uid="{00000000-0005-0000-0000-000065D60000}"/>
    <cellStyle name="Currency [0] 6410" xfId="13091" hidden="1" xr:uid="{00000000-0005-0000-0000-000066D60000}"/>
    <cellStyle name="Currency [0] 6410" xfId="42479" hidden="1" xr:uid="{00000000-0005-0000-0000-000067D60000}"/>
    <cellStyle name="Currency [0] 6411" xfId="13250" hidden="1" xr:uid="{00000000-0005-0000-0000-000068D60000}"/>
    <cellStyle name="Currency [0] 6411" xfId="42638" hidden="1" xr:uid="{00000000-0005-0000-0000-000069D60000}"/>
    <cellStyle name="Currency [0] 6412" xfId="13267" hidden="1" xr:uid="{00000000-0005-0000-0000-00006AD60000}"/>
    <cellStyle name="Currency [0] 6412" xfId="42655" hidden="1" xr:uid="{00000000-0005-0000-0000-00006BD60000}"/>
    <cellStyle name="Currency [0] 6413" xfId="13269" hidden="1" xr:uid="{00000000-0005-0000-0000-00006CD60000}"/>
    <cellStyle name="Currency [0] 6413" xfId="42657" hidden="1" xr:uid="{00000000-0005-0000-0000-00006DD60000}"/>
    <cellStyle name="Currency [0] 6414" xfId="13150" hidden="1" xr:uid="{00000000-0005-0000-0000-00006ED60000}"/>
    <cellStyle name="Currency [0] 6414" xfId="42538" hidden="1" xr:uid="{00000000-0005-0000-0000-00006FD60000}"/>
    <cellStyle name="Currency [0] 6415" xfId="13186" hidden="1" xr:uid="{00000000-0005-0000-0000-000070D60000}"/>
    <cellStyle name="Currency [0] 6415" xfId="42574" hidden="1" xr:uid="{00000000-0005-0000-0000-000071D60000}"/>
    <cellStyle name="Currency [0] 6416" xfId="13255" hidden="1" xr:uid="{00000000-0005-0000-0000-000072D60000}"/>
    <cellStyle name="Currency [0] 6416" xfId="42643" hidden="1" xr:uid="{00000000-0005-0000-0000-000073D60000}"/>
    <cellStyle name="Currency [0] 6417" xfId="13243" hidden="1" xr:uid="{00000000-0005-0000-0000-000074D60000}"/>
    <cellStyle name="Currency [0] 6417" xfId="42631" hidden="1" xr:uid="{00000000-0005-0000-0000-000075D60000}"/>
    <cellStyle name="Currency [0] 6418" xfId="13260" hidden="1" xr:uid="{00000000-0005-0000-0000-000076D60000}"/>
    <cellStyle name="Currency [0] 6418" xfId="42648" hidden="1" xr:uid="{00000000-0005-0000-0000-000077D60000}"/>
    <cellStyle name="Currency [0] 6419" xfId="13271" hidden="1" xr:uid="{00000000-0005-0000-0000-000078D60000}"/>
    <cellStyle name="Currency [0] 6419" xfId="42659" hidden="1" xr:uid="{00000000-0005-0000-0000-000079D60000}"/>
    <cellStyle name="Currency [0] 642" xfId="3032" hidden="1" xr:uid="{00000000-0005-0000-0000-00007AD60000}"/>
    <cellStyle name="Currency [0] 642" xfId="32421" hidden="1" xr:uid="{00000000-0005-0000-0000-00007BD60000}"/>
    <cellStyle name="Currency [0] 6420" xfId="13119" hidden="1" xr:uid="{00000000-0005-0000-0000-00007CD60000}"/>
    <cellStyle name="Currency [0] 6420" xfId="42507" hidden="1" xr:uid="{00000000-0005-0000-0000-00007DD60000}"/>
    <cellStyle name="Currency [0] 6421" xfId="13183" hidden="1" xr:uid="{00000000-0005-0000-0000-00007ED60000}"/>
    <cellStyle name="Currency [0] 6421" xfId="42571" hidden="1" xr:uid="{00000000-0005-0000-0000-00007FD60000}"/>
    <cellStyle name="Currency [0] 6422" xfId="13275" hidden="1" xr:uid="{00000000-0005-0000-0000-000080D60000}"/>
    <cellStyle name="Currency [0] 6422" xfId="42663" hidden="1" xr:uid="{00000000-0005-0000-0000-000081D60000}"/>
    <cellStyle name="Currency [0] 6423" xfId="13277" hidden="1" xr:uid="{00000000-0005-0000-0000-000082D60000}"/>
    <cellStyle name="Currency [0] 6423" xfId="42665" hidden="1" xr:uid="{00000000-0005-0000-0000-000083D60000}"/>
    <cellStyle name="Currency [0] 6424" xfId="13232" hidden="1" xr:uid="{00000000-0005-0000-0000-000084D60000}"/>
    <cellStyle name="Currency [0] 6424" xfId="42620" hidden="1" xr:uid="{00000000-0005-0000-0000-000085D60000}"/>
    <cellStyle name="Currency [0] 6425" xfId="13244" hidden="1" xr:uid="{00000000-0005-0000-0000-000086D60000}"/>
    <cellStyle name="Currency [0] 6425" xfId="42632" hidden="1" xr:uid="{00000000-0005-0000-0000-000087D60000}"/>
    <cellStyle name="Currency [0] 6426" xfId="13272" hidden="1" xr:uid="{00000000-0005-0000-0000-000088D60000}"/>
    <cellStyle name="Currency [0] 6426" xfId="42660" hidden="1" xr:uid="{00000000-0005-0000-0000-000089D60000}"/>
    <cellStyle name="Currency [0] 6427" xfId="13245" hidden="1" xr:uid="{00000000-0005-0000-0000-00008AD60000}"/>
    <cellStyle name="Currency [0] 6427" xfId="42633" hidden="1" xr:uid="{00000000-0005-0000-0000-00008BD60000}"/>
    <cellStyle name="Currency [0] 6428" xfId="13278" hidden="1" xr:uid="{00000000-0005-0000-0000-00008CD60000}"/>
    <cellStyle name="Currency [0] 6428" xfId="42666" hidden="1" xr:uid="{00000000-0005-0000-0000-00008DD60000}"/>
    <cellStyle name="Currency [0] 6429" xfId="13280" hidden="1" xr:uid="{00000000-0005-0000-0000-00008ED60000}"/>
    <cellStyle name="Currency [0] 6429" xfId="42668" hidden="1" xr:uid="{00000000-0005-0000-0000-00008FD60000}"/>
    <cellStyle name="Currency [0] 643" xfId="3097" hidden="1" xr:uid="{00000000-0005-0000-0000-000090D60000}"/>
    <cellStyle name="Currency [0] 643" xfId="32486" hidden="1" xr:uid="{00000000-0005-0000-0000-000091D60000}"/>
    <cellStyle name="Currency [0] 6430" xfId="13273" hidden="1" xr:uid="{00000000-0005-0000-0000-000092D60000}"/>
    <cellStyle name="Currency [0] 6430" xfId="42661" hidden="1" xr:uid="{00000000-0005-0000-0000-000093D60000}"/>
    <cellStyle name="Currency [0] 6431" xfId="13219" hidden="1" xr:uid="{00000000-0005-0000-0000-000094D60000}"/>
    <cellStyle name="Currency [0] 6431" xfId="42607" hidden="1" xr:uid="{00000000-0005-0000-0000-000095D60000}"/>
    <cellStyle name="Currency [0] 6432" xfId="13282" hidden="1" xr:uid="{00000000-0005-0000-0000-000096D60000}"/>
    <cellStyle name="Currency [0] 6432" xfId="42670" hidden="1" xr:uid="{00000000-0005-0000-0000-000097D60000}"/>
    <cellStyle name="Currency [0] 6433" xfId="13284" hidden="1" xr:uid="{00000000-0005-0000-0000-000098D60000}"/>
    <cellStyle name="Currency [0] 6433" xfId="42672" hidden="1" xr:uid="{00000000-0005-0000-0000-000099D60000}"/>
    <cellStyle name="Currency [0] 6434" xfId="12646" hidden="1" xr:uid="{00000000-0005-0000-0000-00009AD60000}"/>
    <cellStyle name="Currency [0] 6434" xfId="42034" hidden="1" xr:uid="{00000000-0005-0000-0000-00009BD60000}"/>
    <cellStyle name="Currency [0] 6435" xfId="12587" hidden="1" xr:uid="{00000000-0005-0000-0000-00009CD60000}"/>
    <cellStyle name="Currency [0] 6435" xfId="41975" hidden="1" xr:uid="{00000000-0005-0000-0000-00009DD60000}"/>
    <cellStyle name="Currency [0] 6436" xfId="13290" hidden="1" xr:uid="{00000000-0005-0000-0000-00009ED60000}"/>
    <cellStyle name="Currency [0] 6436" xfId="42678" hidden="1" xr:uid="{00000000-0005-0000-0000-00009FD60000}"/>
    <cellStyle name="Currency [0] 6437" xfId="13296" hidden="1" xr:uid="{00000000-0005-0000-0000-0000A0D60000}"/>
    <cellStyle name="Currency [0] 6437" xfId="42684" hidden="1" xr:uid="{00000000-0005-0000-0000-0000A1D60000}"/>
    <cellStyle name="Currency [0] 6438" xfId="13298" hidden="1" xr:uid="{00000000-0005-0000-0000-0000A2D60000}"/>
    <cellStyle name="Currency [0] 6438" xfId="42686" hidden="1" xr:uid="{00000000-0005-0000-0000-0000A3D60000}"/>
    <cellStyle name="Currency [0] 6439" xfId="12577" hidden="1" xr:uid="{00000000-0005-0000-0000-0000A4D60000}"/>
    <cellStyle name="Currency [0] 6439" xfId="41965" hidden="1" xr:uid="{00000000-0005-0000-0000-0000A5D60000}"/>
    <cellStyle name="Currency [0] 644" xfId="3076" hidden="1" xr:uid="{00000000-0005-0000-0000-0000A6D60000}"/>
    <cellStyle name="Currency [0] 644" xfId="32465" hidden="1" xr:uid="{00000000-0005-0000-0000-0000A7D60000}"/>
    <cellStyle name="Currency [0] 6440" xfId="13292" hidden="1" xr:uid="{00000000-0005-0000-0000-0000A8D60000}"/>
    <cellStyle name="Currency [0] 6440" xfId="42680" hidden="1" xr:uid="{00000000-0005-0000-0000-0000A9D60000}"/>
    <cellStyle name="Currency [0] 6441" xfId="13300" hidden="1" xr:uid="{00000000-0005-0000-0000-0000AAD60000}"/>
    <cellStyle name="Currency [0] 6441" xfId="42688" hidden="1" xr:uid="{00000000-0005-0000-0000-0000ABD60000}"/>
    <cellStyle name="Currency [0] 6442" xfId="13302" hidden="1" xr:uid="{00000000-0005-0000-0000-0000ACD60000}"/>
    <cellStyle name="Currency [0] 6442" xfId="42690" hidden="1" xr:uid="{00000000-0005-0000-0000-0000ADD60000}"/>
    <cellStyle name="Currency [0] 6443" xfId="13291" hidden="1" xr:uid="{00000000-0005-0000-0000-0000AED60000}"/>
    <cellStyle name="Currency [0] 6443" xfId="42679" hidden="1" xr:uid="{00000000-0005-0000-0000-0000AFD60000}"/>
    <cellStyle name="Currency [0] 6444" xfId="12622" hidden="1" xr:uid="{00000000-0005-0000-0000-0000B0D60000}"/>
    <cellStyle name="Currency [0] 6444" xfId="42010" hidden="1" xr:uid="{00000000-0005-0000-0000-0000B1D60000}"/>
    <cellStyle name="Currency [0] 6445" xfId="13313" hidden="1" xr:uid="{00000000-0005-0000-0000-0000B2D60000}"/>
    <cellStyle name="Currency [0] 6445" xfId="42701" hidden="1" xr:uid="{00000000-0005-0000-0000-0000B3D60000}"/>
    <cellStyle name="Currency [0] 6446" xfId="13322" hidden="1" xr:uid="{00000000-0005-0000-0000-0000B4D60000}"/>
    <cellStyle name="Currency [0] 6446" xfId="42710" hidden="1" xr:uid="{00000000-0005-0000-0000-0000B5D60000}"/>
    <cellStyle name="Currency [0] 6447" xfId="13333" hidden="1" xr:uid="{00000000-0005-0000-0000-0000B6D60000}"/>
    <cellStyle name="Currency [0] 6447" xfId="42721" hidden="1" xr:uid="{00000000-0005-0000-0000-0000B7D60000}"/>
    <cellStyle name="Currency [0] 6448" xfId="13339" hidden="1" xr:uid="{00000000-0005-0000-0000-0000B8D60000}"/>
    <cellStyle name="Currency [0] 6448" xfId="42727" hidden="1" xr:uid="{00000000-0005-0000-0000-0000B9D60000}"/>
    <cellStyle name="Currency [0] 6449" xfId="13311" hidden="1" xr:uid="{00000000-0005-0000-0000-0000BAD60000}"/>
    <cellStyle name="Currency [0] 6449" xfId="42699" hidden="1" xr:uid="{00000000-0005-0000-0000-0000BBD60000}"/>
    <cellStyle name="Currency [0] 645" xfId="3083" hidden="1" xr:uid="{00000000-0005-0000-0000-0000BCD60000}"/>
    <cellStyle name="Currency [0] 645" xfId="32472" hidden="1" xr:uid="{00000000-0005-0000-0000-0000BDD60000}"/>
    <cellStyle name="Currency [0] 6450" xfId="13329" hidden="1" xr:uid="{00000000-0005-0000-0000-0000BED60000}"/>
    <cellStyle name="Currency [0] 6450" xfId="42717" hidden="1" xr:uid="{00000000-0005-0000-0000-0000BFD60000}"/>
    <cellStyle name="Currency [0] 6451" xfId="13351" hidden="1" xr:uid="{00000000-0005-0000-0000-0000C0D60000}"/>
    <cellStyle name="Currency [0] 6451" xfId="42739" hidden="1" xr:uid="{00000000-0005-0000-0000-0000C1D60000}"/>
    <cellStyle name="Currency [0] 6452" xfId="13353" hidden="1" xr:uid="{00000000-0005-0000-0000-0000C2D60000}"/>
    <cellStyle name="Currency [0] 6452" xfId="42741" hidden="1" xr:uid="{00000000-0005-0000-0000-0000C3D60000}"/>
    <cellStyle name="Currency [0] 6453" xfId="13287" hidden="1" xr:uid="{00000000-0005-0000-0000-0000C4D60000}"/>
    <cellStyle name="Currency [0] 6453" xfId="42675" hidden="1" xr:uid="{00000000-0005-0000-0000-0000C5D60000}"/>
    <cellStyle name="Currency [0] 6454" xfId="12576" hidden="1" xr:uid="{00000000-0005-0000-0000-0000C6D60000}"/>
    <cellStyle name="Currency [0] 6454" xfId="41964" hidden="1" xr:uid="{00000000-0005-0000-0000-0000C7D60000}"/>
    <cellStyle name="Currency [0] 6455" xfId="13325" hidden="1" xr:uid="{00000000-0005-0000-0000-0000C8D60000}"/>
    <cellStyle name="Currency [0] 6455" xfId="42713" hidden="1" xr:uid="{00000000-0005-0000-0000-0000C9D60000}"/>
    <cellStyle name="Currency [0] 6456" xfId="12555" hidden="1" xr:uid="{00000000-0005-0000-0000-0000CAD60000}"/>
    <cellStyle name="Currency [0] 6456" xfId="41943" hidden="1" xr:uid="{00000000-0005-0000-0000-0000CBD60000}"/>
    <cellStyle name="Currency [0] 6457" xfId="13314" hidden="1" xr:uid="{00000000-0005-0000-0000-0000CCD60000}"/>
    <cellStyle name="Currency [0] 6457" xfId="42702" hidden="1" xr:uid="{00000000-0005-0000-0000-0000CDD60000}"/>
    <cellStyle name="Currency [0] 6458" xfId="13358" hidden="1" xr:uid="{00000000-0005-0000-0000-0000CED60000}"/>
    <cellStyle name="Currency [0] 6458" xfId="42746" hidden="1" xr:uid="{00000000-0005-0000-0000-0000CFD60000}"/>
    <cellStyle name="Currency [0] 6459" xfId="13326" hidden="1" xr:uid="{00000000-0005-0000-0000-0000D0D60000}"/>
    <cellStyle name="Currency [0] 6459" xfId="42714" hidden="1" xr:uid="{00000000-0005-0000-0000-0000D1D60000}"/>
    <cellStyle name="Currency [0] 646" xfId="3098" hidden="1" xr:uid="{00000000-0005-0000-0000-0000D2D60000}"/>
    <cellStyle name="Currency [0] 646" xfId="32487" hidden="1" xr:uid="{00000000-0005-0000-0000-0000D3D60000}"/>
    <cellStyle name="Currency [0] 6460" xfId="13334" hidden="1" xr:uid="{00000000-0005-0000-0000-0000D4D60000}"/>
    <cellStyle name="Currency [0] 6460" xfId="42722" hidden="1" xr:uid="{00000000-0005-0000-0000-0000D5D60000}"/>
    <cellStyle name="Currency [0] 6461" xfId="13370" hidden="1" xr:uid="{00000000-0005-0000-0000-0000D6D60000}"/>
    <cellStyle name="Currency [0] 6461" xfId="42758" hidden="1" xr:uid="{00000000-0005-0000-0000-0000D7D60000}"/>
    <cellStyle name="Currency [0] 6462" xfId="13372" hidden="1" xr:uid="{00000000-0005-0000-0000-0000D8D60000}"/>
    <cellStyle name="Currency [0] 6462" xfId="42760" hidden="1" xr:uid="{00000000-0005-0000-0000-0000D9D60000}"/>
    <cellStyle name="Currency [0] 6463" xfId="13328" hidden="1" xr:uid="{00000000-0005-0000-0000-0000DAD60000}"/>
    <cellStyle name="Currency [0] 6463" xfId="42716" hidden="1" xr:uid="{00000000-0005-0000-0000-0000DBD60000}"/>
    <cellStyle name="Currency [0] 6464" xfId="13341" hidden="1" xr:uid="{00000000-0005-0000-0000-0000DCD60000}"/>
    <cellStyle name="Currency [0] 6464" xfId="42729" hidden="1" xr:uid="{00000000-0005-0000-0000-0000DDD60000}"/>
    <cellStyle name="Currency [0] 6465" xfId="13346" hidden="1" xr:uid="{00000000-0005-0000-0000-0000DED60000}"/>
    <cellStyle name="Currency [0] 6465" xfId="42734" hidden="1" xr:uid="{00000000-0005-0000-0000-0000DFD60000}"/>
    <cellStyle name="Currency [0] 6466" xfId="13340" hidden="1" xr:uid="{00000000-0005-0000-0000-0000E0D60000}"/>
    <cellStyle name="Currency [0] 6466" xfId="42728" hidden="1" xr:uid="{00000000-0005-0000-0000-0000E1D60000}"/>
    <cellStyle name="Currency [0] 6467" xfId="13388" hidden="1" xr:uid="{00000000-0005-0000-0000-0000E2D60000}"/>
    <cellStyle name="Currency [0] 6467" xfId="42776" hidden="1" xr:uid="{00000000-0005-0000-0000-0000E3D60000}"/>
    <cellStyle name="Currency [0] 6468" xfId="13396" hidden="1" xr:uid="{00000000-0005-0000-0000-0000E4D60000}"/>
    <cellStyle name="Currency [0] 6468" xfId="42784" hidden="1" xr:uid="{00000000-0005-0000-0000-0000E5D60000}"/>
    <cellStyle name="Currency [0] 6469" xfId="13324" hidden="1" xr:uid="{00000000-0005-0000-0000-0000E6D60000}"/>
    <cellStyle name="Currency [0] 6469" xfId="42712" hidden="1" xr:uid="{00000000-0005-0000-0000-0000E7D60000}"/>
    <cellStyle name="Currency [0] 647" xfId="3099" hidden="1" xr:uid="{00000000-0005-0000-0000-0000E8D60000}"/>
    <cellStyle name="Currency [0] 647" xfId="32488" hidden="1" xr:uid="{00000000-0005-0000-0000-0000E9D60000}"/>
    <cellStyle name="Currency [0] 6470" xfId="13382" hidden="1" xr:uid="{00000000-0005-0000-0000-0000EAD60000}"/>
    <cellStyle name="Currency [0] 6470" xfId="42770" hidden="1" xr:uid="{00000000-0005-0000-0000-0000EBD60000}"/>
    <cellStyle name="Currency [0] 6471" xfId="13405" hidden="1" xr:uid="{00000000-0005-0000-0000-0000ECD60000}"/>
    <cellStyle name="Currency [0] 6471" xfId="42793" hidden="1" xr:uid="{00000000-0005-0000-0000-0000EDD60000}"/>
    <cellStyle name="Currency [0] 6472" xfId="13407" hidden="1" xr:uid="{00000000-0005-0000-0000-0000EED60000}"/>
    <cellStyle name="Currency [0] 6472" xfId="42795" hidden="1" xr:uid="{00000000-0005-0000-0000-0000EFD60000}"/>
    <cellStyle name="Currency [0] 6473" xfId="13307" hidden="1" xr:uid="{00000000-0005-0000-0000-0000F0D60000}"/>
    <cellStyle name="Currency [0] 6473" xfId="42695" hidden="1" xr:uid="{00000000-0005-0000-0000-0000F1D60000}"/>
    <cellStyle name="Currency [0] 6474" xfId="13317" hidden="1" xr:uid="{00000000-0005-0000-0000-0000F2D60000}"/>
    <cellStyle name="Currency [0] 6474" xfId="42705" hidden="1" xr:uid="{00000000-0005-0000-0000-0000F3D60000}"/>
    <cellStyle name="Currency [0] 6475" xfId="13379" hidden="1" xr:uid="{00000000-0005-0000-0000-0000F4D60000}"/>
    <cellStyle name="Currency [0] 6475" xfId="42767" hidden="1" xr:uid="{00000000-0005-0000-0000-0000F5D60000}"/>
    <cellStyle name="Currency [0] 6476" xfId="13344" hidden="1" xr:uid="{00000000-0005-0000-0000-0000F6D60000}"/>
    <cellStyle name="Currency [0] 6476" xfId="42732" hidden="1" xr:uid="{00000000-0005-0000-0000-0000F7D60000}"/>
    <cellStyle name="Currency [0] 6477" xfId="13294" hidden="1" xr:uid="{00000000-0005-0000-0000-0000F8D60000}"/>
    <cellStyle name="Currency [0] 6477" xfId="42682" hidden="1" xr:uid="{00000000-0005-0000-0000-0000F9D60000}"/>
    <cellStyle name="Currency [0] 6478" xfId="13415" hidden="1" xr:uid="{00000000-0005-0000-0000-0000FAD60000}"/>
    <cellStyle name="Currency [0] 6478" xfId="42803" hidden="1" xr:uid="{00000000-0005-0000-0000-0000FBD60000}"/>
    <cellStyle name="Currency [0] 6479" xfId="13380" hidden="1" xr:uid="{00000000-0005-0000-0000-0000FCD60000}"/>
    <cellStyle name="Currency [0] 6479" xfId="42768" hidden="1" xr:uid="{00000000-0005-0000-0000-0000FDD60000}"/>
    <cellStyle name="Currency [0] 648" xfId="3074" hidden="1" xr:uid="{00000000-0005-0000-0000-0000FED60000}"/>
    <cellStyle name="Currency [0] 648" xfId="32463" hidden="1" xr:uid="{00000000-0005-0000-0000-0000FFD60000}"/>
    <cellStyle name="Currency [0] 6480" xfId="13391" hidden="1" xr:uid="{00000000-0005-0000-0000-000000D70000}"/>
    <cellStyle name="Currency [0] 6480" xfId="42779" hidden="1" xr:uid="{00000000-0005-0000-0000-000001D70000}"/>
    <cellStyle name="Currency [0] 6481" xfId="13423" hidden="1" xr:uid="{00000000-0005-0000-0000-000002D70000}"/>
    <cellStyle name="Currency [0] 6481" xfId="42811" hidden="1" xr:uid="{00000000-0005-0000-0000-000003D70000}"/>
    <cellStyle name="Currency [0] 6482" xfId="13425" hidden="1" xr:uid="{00000000-0005-0000-0000-000004D70000}"/>
    <cellStyle name="Currency [0] 6482" xfId="42813" hidden="1" xr:uid="{00000000-0005-0000-0000-000005D70000}"/>
    <cellStyle name="Currency [0] 6483" xfId="13377" hidden="1" xr:uid="{00000000-0005-0000-0000-000006D70000}"/>
    <cellStyle name="Currency [0] 6483" xfId="42765" hidden="1" xr:uid="{00000000-0005-0000-0000-000007D70000}"/>
    <cellStyle name="Currency [0] 6484" xfId="13376" hidden="1" xr:uid="{00000000-0005-0000-0000-000008D70000}"/>
    <cellStyle name="Currency [0] 6484" xfId="42764" hidden="1" xr:uid="{00000000-0005-0000-0000-000009D70000}"/>
    <cellStyle name="Currency [0] 6485" xfId="13366" hidden="1" xr:uid="{00000000-0005-0000-0000-00000AD70000}"/>
    <cellStyle name="Currency [0] 6485" xfId="42754" hidden="1" xr:uid="{00000000-0005-0000-0000-00000BD70000}"/>
    <cellStyle name="Currency [0] 6486" xfId="13362" hidden="1" xr:uid="{00000000-0005-0000-0000-00000CD70000}"/>
    <cellStyle name="Currency [0] 6486" xfId="42750" hidden="1" xr:uid="{00000000-0005-0000-0000-00000DD70000}"/>
    <cellStyle name="Currency [0] 6487" xfId="13364" hidden="1" xr:uid="{00000000-0005-0000-0000-00000ED70000}"/>
    <cellStyle name="Currency [0] 6487" xfId="42752" hidden="1" xr:uid="{00000000-0005-0000-0000-00000FD70000}"/>
    <cellStyle name="Currency [0] 6488" xfId="13432" hidden="1" xr:uid="{00000000-0005-0000-0000-000010D70000}"/>
    <cellStyle name="Currency [0] 6488" xfId="42820" hidden="1" xr:uid="{00000000-0005-0000-0000-000011D70000}"/>
    <cellStyle name="Currency [0] 6489" xfId="12591" hidden="1" xr:uid="{00000000-0005-0000-0000-000012D70000}"/>
    <cellStyle name="Currency [0] 6489" xfId="41979" hidden="1" xr:uid="{00000000-0005-0000-0000-000013D70000}"/>
    <cellStyle name="Currency [0] 649" xfId="3073" hidden="1" xr:uid="{00000000-0005-0000-0000-000014D70000}"/>
    <cellStyle name="Currency [0] 649" xfId="32462" hidden="1" xr:uid="{00000000-0005-0000-0000-000015D70000}"/>
    <cellStyle name="Currency [0] 6490" xfId="13410" hidden="1" xr:uid="{00000000-0005-0000-0000-000016D70000}"/>
    <cellStyle name="Currency [0] 6490" xfId="42798" hidden="1" xr:uid="{00000000-0005-0000-0000-000017D70000}"/>
    <cellStyle name="Currency [0] 6491" xfId="13438" hidden="1" xr:uid="{00000000-0005-0000-0000-000018D70000}"/>
    <cellStyle name="Currency [0] 6491" xfId="42826" hidden="1" xr:uid="{00000000-0005-0000-0000-000019D70000}"/>
    <cellStyle name="Currency [0] 6492" xfId="13440" hidden="1" xr:uid="{00000000-0005-0000-0000-00001AD70000}"/>
    <cellStyle name="Currency [0] 6492" xfId="42828" hidden="1" xr:uid="{00000000-0005-0000-0000-00001BD70000}"/>
    <cellStyle name="Currency [0] 6493" xfId="13315" hidden="1" xr:uid="{00000000-0005-0000-0000-00001CD70000}"/>
    <cellStyle name="Currency [0] 6493" xfId="42703" hidden="1" xr:uid="{00000000-0005-0000-0000-00001DD70000}"/>
    <cellStyle name="Currency [0] 6494" xfId="13389" hidden="1" xr:uid="{00000000-0005-0000-0000-00001ED70000}"/>
    <cellStyle name="Currency [0] 6494" xfId="42777" hidden="1" xr:uid="{00000000-0005-0000-0000-00001FD70000}"/>
    <cellStyle name="Currency [0] 6495" xfId="13345" hidden="1" xr:uid="{00000000-0005-0000-0000-000020D70000}"/>
    <cellStyle name="Currency [0] 6495" xfId="42733" hidden="1" xr:uid="{00000000-0005-0000-0000-000021D70000}"/>
    <cellStyle name="Currency [0] 6496" xfId="13381" hidden="1" xr:uid="{00000000-0005-0000-0000-000022D70000}"/>
    <cellStyle name="Currency [0] 6496" xfId="42769" hidden="1" xr:uid="{00000000-0005-0000-0000-000023D70000}"/>
    <cellStyle name="Currency [0] 6497" xfId="13385" hidden="1" xr:uid="{00000000-0005-0000-0000-000024D70000}"/>
    <cellStyle name="Currency [0] 6497" xfId="42773" hidden="1" xr:uid="{00000000-0005-0000-0000-000025D70000}"/>
    <cellStyle name="Currency [0] 6498" xfId="13446" hidden="1" xr:uid="{00000000-0005-0000-0000-000026D70000}"/>
    <cellStyle name="Currency [0] 6498" xfId="42834" hidden="1" xr:uid="{00000000-0005-0000-0000-000027D70000}"/>
    <cellStyle name="Currency [0] 6499" xfId="12604" hidden="1" xr:uid="{00000000-0005-0000-0000-000028D70000}"/>
    <cellStyle name="Currency [0] 6499" xfId="41992" hidden="1" xr:uid="{00000000-0005-0000-0000-000029D70000}"/>
    <cellStyle name="Currency [0] 65" xfId="2450" hidden="1" xr:uid="{00000000-0005-0000-0000-00002AD70000}"/>
    <cellStyle name="Currency [0] 65" xfId="31839" hidden="1" xr:uid="{00000000-0005-0000-0000-00002BD70000}"/>
    <cellStyle name="Currency [0] 650" xfId="3068" hidden="1" xr:uid="{00000000-0005-0000-0000-00002CD70000}"/>
    <cellStyle name="Currency [0] 650" xfId="32457" hidden="1" xr:uid="{00000000-0005-0000-0000-00002DD70000}"/>
    <cellStyle name="Currency [0] 6500" xfId="13428" hidden="1" xr:uid="{00000000-0005-0000-0000-00002ED70000}"/>
    <cellStyle name="Currency [0] 6500" xfId="42816" hidden="1" xr:uid="{00000000-0005-0000-0000-00002FD70000}"/>
    <cellStyle name="Currency [0] 6501" xfId="13451" hidden="1" xr:uid="{00000000-0005-0000-0000-000030D70000}"/>
    <cellStyle name="Currency [0] 6501" xfId="42839" hidden="1" xr:uid="{00000000-0005-0000-0000-000031D70000}"/>
    <cellStyle name="Currency [0] 6502" xfId="13453" hidden="1" xr:uid="{00000000-0005-0000-0000-000032D70000}"/>
    <cellStyle name="Currency [0] 6502" xfId="42841" hidden="1" xr:uid="{00000000-0005-0000-0000-000033D70000}"/>
    <cellStyle name="Currency [0] 6503" xfId="13309" hidden="1" xr:uid="{00000000-0005-0000-0000-000034D70000}"/>
    <cellStyle name="Currency [0] 6503" xfId="42697" hidden="1" xr:uid="{00000000-0005-0000-0000-000035D70000}"/>
    <cellStyle name="Currency [0] 6504" xfId="13408" hidden="1" xr:uid="{00000000-0005-0000-0000-000036D70000}"/>
    <cellStyle name="Currency [0] 6504" xfId="42796" hidden="1" xr:uid="{00000000-0005-0000-0000-000037D70000}"/>
    <cellStyle name="Currency [0] 6505" xfId="13375" hidden="1" xr:uid="{00000000-0005-0000-0000-000038D70000}"/>
    <cellStyle name="Currency [0] 6505" xfId="42763" hidden="1" xr:uid="{00000000-0005-0000-0000-000039D70000}"/>
    <cellStyle name="Currency [0] 6506" xfId="13393" hidden="1" xr:uid="{00000000-0005-0000-0000-00003AD70000}"/>
    <cellStyle name="Currency [0] 6506" xfId="42781" hidden="1" xr:uid="{00000000-0005-0000-0000-00003BD70000}"/>
    <cellStyle name="Currency [0] 6507" xfId="13390" hidden="1" xr:uid="{00000000-0005-0000-0000-00003CD70000}"/>
    <cellStyle name="Currency [0] 6507" xfId="42778" hidden="1" xr:uid="{00000000-0005-0000-0000-00003DD70000}"/>
    <cellStyle name="Currency [0] 6508" xfId="13457" hidden="1" xr:uid="{00000000-0005-0000-0000-00003ED70000}"/>
    <cellStyle name="Currency [0] 6508" xfId="42845" hidden="1" xr:uid="{00000000-0005-0000-0000-00003FD70000}"/>
    <cellStyle name="Currency [0] 6509" xfId="13342" hidden="1" xr:uid="{00000000-0005-0000-0000-000040D70000}"/>
    <cellStyle name="Currency [0] 6509" xfId="42730" hidden="1" xr:uid="{00000000-0005-0000-0000-000041D70000}"/>
    <cellStyle name="Currency [0] 651" xfId="3066" hidden="1" xr:uid="{00000000-0005-0000-0000-000042D70000}"/>
    <cellStyle name="Currency [0] 651" xfId="32455" hidden="1" xr:uid="{00000000-0005-0000-0000-000043D70000}"/>
    <cellStyle name="Currency [0] 6510" xfId="13442" hidden="1" xr:uid="{00000000-0005-0000-0000-000044D70000}"/>
    <cellStyle name="Currency [0] 6510" xfId="42830" hidden="1" xr:uid="{00000000-0005-0000-0000-000045D70000}"/>
    <cellStyle name="Currency [0] 6511" xfId="13464" hidden="1" xr:uid="{00000000-0005-0000-0000-000046D70000}"/>
    <cellStyle name="Currency [0] 6511" xfId="42852" hidden="1" xr:uid="{00000000-0005-0000-0000-000047D70000}"/>
    <cellStyle name="Currency [0] 6512" xfId="13466" hidden="1" xr:uid="{00000000-0005-0000-0000-000048D70000}"/>
    <cellStyle name="Currency [0] 6512" xfId="42854" hidden="1" xr:uid="{00000000-0005-0000-0000-000049D70000}"/>
    <cellStyle name="Currency [0] 6513" xfId="13394" hidden="1" xr:uid="{00000000-0005-0000-0000-00004AD70000}"/>
    <cellStyle name="Currency [0] 6513" xfId="42782" hidden="1" xr:uid="{00000000-0005-0000-0000-00004BD70000}"/>
    <cellStyle name="Currency [0] 6514" xfId="13426" hidden="1" xr:uid="{00000000-0005-0000-0000-00004CD70000}"/>
    <cellStyle name="Currency [0] 6514" xfId="42814" hidden="1" xr:uid="{00000000-0005-0000-0000-00004DD70000}"/>
    <cellStyle name="Currency [0] 6515" xfId="12556" hidden="1" xr:uid="{00000000-0005-0000-0000-00004ED70000}"/>
    <cellStyle name="Currency [0] 6515" xfId="41944" hidden="1" xr:uid="{00000000-0005-0000-0000-00004FD70000}"/>
    <cellStyle name="Currency [0] 6516" xfId="13412" hidden="1" xr:uid="{00000000-0005-0000-0000-000050D70000}"/>
    <cellStyle name="Currency [0] 6516" xfId="42800" hidden="1" xr:uid="{00000000-0005-0000-0000-000051D70000}"/>
    <cellStyle name="Currency [0] 6517" xfId="13409" hidden="1" xr:uid="{00000000-0005-0000-0000-000052D70000}"/>
    <cellStyle name="Currency [0] 6517" xfId="42797" hidden="1" xr:uid="{00000000-0005-0000-0000-000053D70000}"/>
    <cellStyle name="Currency [0] 6518" xfId="13470" hidden="1" xr:uid="{00000000-0005-0000-0000-000054D70000}"/>
    <cellStyle name="Currency [0] 6518" xfId="42858" hidden="1" xr:uid="{00000000-0005-0000-0000-000055D70000}"/>
    <cellStyle name="Currency [0] 6519" xfId="13305" hidden="1" xr:uid="{00000000-0005-0000-0000-000056D70000}"/>
    <cellStyle name="Currency [0] 6519" xfId="42693" hidden="1" xr:uid="{00000000-0005-0000-0000-000057D70000}"/>
    <cellStyle name="Currency [0] 652" xfId="3067" hidden="1" xr:uid="{00000000-0005-0000-0000-000058D70000}"/>
    <cellStyle name="Currency [0] 652" xfId="32456" hidden="1" xr:uid="{00000000-0005-0000-0000-000059D70000}"/>
    <cellStyle name="Currency [0] 6520" xfId="13454" hidden="1" xr:uid="{00000000-0005-0000-0000-00005AD70000}"/>
    <cellStyle name="Currency [0] 6520" xfId="42842" hidden="1" xr:uid="{00000000-0005-0000-0000-00005BD70000}"/>
    <cellStyle name="Currency [0] 6521" xfId="13474" hidden="1" xr:uid="{00000000-0005-0000-0000-00005CD70000}"/>
    <cellStyle name="Currency [0] 6521" xfId="42862" hidden="1" xr:uid="{00000000-0005-0000-0000-00005DD70000}"/>
    <cellStyle name="Currency [0] 6522" xfId="13476" hidden="1" xr:uid="{00000000-0005-0000-0000-00005ED70000}"/>
    <cellStyle name="Currency [0] 6522" xfId="42864" hidden="1" xr:uid="{00000000-0005-0000-0000-00005FD70000}"/>
    <cellStyle name="Currency [0] 6523" xfId="13413" hidden="1" xr:uid="{00000000-0005-0000-0000-000060D70000}"/>
    <cellStyle name="Currency [0] 6523" xfId="42801" hidden="1" xr:uid="{00000000-0005-0000-0000-000061D70000}"/>
    <cellStyle name="Currency [0] 6524" xfId="13441" hidden="1" xr:uid="{00000000-0005-0000-0000-000062D70000}"/>
    <cellStyle name="Currency [0] 6524" xfId="42829" hidden="1" xr:uid="{00000000-0005-0000-0000-000063D70000}"/>
    <cellStyle name="Currency [0] 6525" xfId="13401" hidden="1" xr:uid="{00000000-0005-0000-0000-000064D70000}"/>
    <cellStyle name="Currency [0] 6525" xfId="42789" hidden="1" xr:uid="{00000000-0005-0000-0000-000065D70000}"/>
    <cellStyle name="Currency [0] 6526" xfId="13430" hidden="1" xr:uid="{00000000-0005-0000-0000-000066D70000}"/>
    <cellStyle name="Currency [0] 6526" xfId="42818" hidden="1" xr:uid="{00000000-0005-0000-0000-000067D70000}"/>
    <cellStyle name="Currency [0] 6527" xfId="13427" hidden="1" xr:uid="{00000000-0005-0000-0000-000068D70000}"/>
    <cellStyle name="Currency [0] 6527" xfId="42815" hidden="1" xr:uid="{00000000-0005-0000-0000-000069D70000}"/>
    <cellStyle name="Currency [0] 6528" xfId="13480" hidden="1" xr:uid="{00000000-0005-0000-0000-00006AD70000}"/>
    <cellStyle name="Currency [0] 6528" xfId="42868" hidden="1" xr:uid="{00000000-0005-0000-0000-00006BD70000}"/>
    <cellStyle name="Currency [0] 6529" xfId="13308" hidden="1" xr:uid="{00000000-0005-0000-0000-00006CD70000}"/>
    <cellStyle name="Currency [0] 6529" xfId="42696" hidden="1" xr:uid="{00000000-0005-0000-0000-00006DD70000}"/>
    <cellStyle name="Currency [0] 653" xfId="3104" hidden="1" xr:uid="{00000000-0005-0000-0000-00006ED70000}"/>
    <cellStyle name="Currency [0] 653" xfId="32493" hidden="1" xr:uid="{00000000-0005-0000-0000-00006FD70000}"/>
    <cellStyle name="Currency [0] 6530" xfId="13467" hidden="1" xr:uid="{00000000-0005-0000-0000-000070D70000}"/>
    <cellStyle name="Currency [0] 6530" xfId="42855" hidden="1" xr:uid="{00000000-0005-0000-0000-000071D70000}"/>
    <cellStyle name="Currency [0] 6531" xfId="13484" hidden="1" xr:uid="{00000000-0005-0000-0000-000072D70000}"/>
    <cellStyle name="Currency [0] 6531" xfId="42872" hidden="1" xr:uid="{00000000-0005-0000-0000-000073D70000}"/>
    <cellStyle name="Currency [0] 6532" xfId="13486" hidden="1" xr:uid="{00000000-0005-0000-0000-000074D70000}"/>
    <cellStyle name="Currency [0] 6532" xfId="42874" hidden="1" xr:uid="{00000000-0005-0000-0000-000075D70000}"/>
    <cellStyle name="Currency [0] 6533" xfId="13367" hidden="1" xr:uid="{00000000-0005-0000-0000-000076D70000}"/>
    <cellStyle name="Currency [0] 6533" xfId="42755" hidden="1" xr:uid="{00000000-0005-0000-0000-000077D70000}"/>
    <cellStyle name="Currency [0] 6534" xfId="13403" hidden="1" xr:uid="{00000000-0005-0000-0000-000078D70000}"/>
    <cellStyle name="Currency [0] 6534" xfId="42791" hidden="1" xr:uid="{00000000-0005-0000-0000-000079D70000}"/>
    <cellStyle name="Currency [0] 6535" xfId="13472" hidden="1" xr:uid="{00000000-0005-0000-0000-00007AD70000}"/>
    <cellStyle name="Currency [0] 6535" xfId="42860" hidden="1" xr:uid="{00000000-0005-0000-0000-00007BD70000}"/>
    <cellStyle name="Currency [0] 6536" xfId="13460" hidden="1" xr:uid="{00000000-0005-0000-0000-00007CD70000}"/>
    <cellStyle name="Currency [0] 6536" xfId="42848" hidden="1" xr:uid="{00000000-0005-0000-0000-00007DD70000}"/>
    <cellStyle name="Currency [0] 6537" xfId="13477" hidden="1" xr:uid="{00000000-0005-0000-0000-00007ED70000}"/>
    <cellStyle name="Currency [0] 6537" xfId="42865" hidden="1" xr:uid="{00000000-0005-0000-0000-00007FD70000}"/>
    <cellStyle name="Currency [0] 6538" xfId="13488" hidden="1" xr:uid="{00000000-0005-0000-0000-000080D70000}"/>
    <cellStyle name="Currency [0] 6538" xfId="42876" hidden="1" xr:uid="{00000000-0005-0000-0000-000081D70000}"/>
    <cellStyle name="Currency [0] 6539" xfId="13336" hidden="1" xr:uid="{00000000-0005-0000-0000-000082D70000}"/>
    <cellStyle name="Currency [0] 6539" xfId="42724" hidden="1" xr:uid="{00000000-0005-0000-0000-000083D70000}"/>
    <cellStyle name="Currency [0] 654" xfId="3022" hidden="1" xr:uid="{00000000-0005-0000-0000-000084D70000}"/>
    <cellStyle name="Currency [0] 654" xfId="32411" hidden="1" xr:uid="{00000000-0005-0000-0000-000085D70000}"/>
    <cellStyle name="Currency [0] 6540" xfId="13400" hidden="1" xr:uid="{00000000-0005-0000-0000-000086D70000}"/>
    <cellStyle name="Currency [0] 6540" xfId="42788" hidden="1" xr:uid="{00000000-0005-0000-0000-000087D70000}"/>
    <cellStyle name="Currency [0] 6541" xfId="13492" hidden="1" xr:uid="{00000000-0005-0000-0000-000088D70000}"/>
    <cellStyle name="Currency [0] 6541" xfId="42880" hidden="1" xr:uid="{00000000-0005-0000-0000-000089D70000}"/>
    <cellStyle name="Currency [0] 6542" xfId="13494" hidden="1" xr:uid="{00000000-0005-0000-0000-00008AD70000}"/>
    <cellStyle name="Currency [0] 6542" xfId="42882" hidden="1" xr:uid="{00000000-0005-0000-0000-00008BD70000}"/>
    <cellStyle name="Currency [0] 6543" xfId="13449" hidden="1" xr:uid="{00000000-0005-0000-0000-00008CD70000}"/>
    <cellStyle name="Currency [0] 6543" xfId="42837" hidden="1" xr:uid="{00000000-0005-0000-0000-00008DD70000}"/>
    <cellStyle name="Currency [0] 6544" xfId="13461" hidden="1" xr:uid="{00000000-0005-0000-0000-00008ED70000}"/>
    <cellStyle name="Currency [0] 6544" xfId="42849" hidden="1" xr:uid="{00000000-0005-0000-0000-00008FD70000}"/>
    <cellStyle name="Currency [0] 6545" xfId="13489" hidden="1" xr:uid="{00000000-0005-0000-0000-000090D70000}"/>
    <cellStyle name="Currency [0] 6545" xfId="42877" hidden="1" xr:uid="{00000000-0005-0000-0000-000091D70000}"/>
    <cellStyle name="Currency [0] 6546" xfId="13462" hidden="1" xr:uid="{00000000-0005-0000-0000-000092D70000}"/>
    <cellStyle name="Currency [0] 6546" xfId="42850" hidden="1" xr:uid="{00000000-0005-0000-0000-000093D70000}"/>
    <cellStyle name="Currency [0] 6547" xfId="13495" hidden="1" xr:uid="{00000000-0005-0000-0000-000094D70000}"/>
    <cellStyle name="Currency [0] 6547" xfId="42883" hidden="1" xr:uid="{00000000-0005-0000-0000-000095D70000}"/>
    <cellStyle name="Currency [0] 6548" xfId="13497" hidden="1" xr:uid="{00000000-0005-0000-0000-000096D70000}"/>
    <cellStyle name="Currency [0] 6548" xfId="42885" hidden="1" xr:uid="{00000000-0005-0000-0000-000097D70000}"/>
    <cellStyle name="Currency [0] 6549" xfId="13490" hidden="1" xr:uid="{00000000-0005-0000-0000-000098D70000}"/>
    <cellStyle name="Currency [0] 6549" xfId="42878" hidden="1" xr:uid="{00000000-0005-0000-0000-000099D70000}"/>
    <cellStyle name="Currency [0] 655" xfId="3094" hidden="1" xr:uid="{00000000-0005-0000-0000-00009AD70000}"/>
    <cellStyle name="Currency [0] 655" xfId="32483" hidden="1" xr:uid="{00000000-0005-0000-0000-00009BD70000}"/>
    <cellStyle name="Currency [0] 6550" xfId="13436" hidden="1" xr:uid="{00000000-0005-0000-0000-00009CD70000}"/>
    <cellStyle name="Currency [0] 6550" xfId="42824" hidden="1" xr:uid="{00000000-0005-0000-0000-00009DD70000}"/>
    <cellStyle name="Currency [0] 6551" xfId="13499" hidden="1" xr:uid="{00000000-0005-0000-0000-00009ED70000}"/>
    <cellStyle name="Currency [0] 6551" xfId="42887" hidden="1" xr:uid="{00000000-0005-0000-0000-00009FD70000}"/>
    <cellStyle name="Currency [0] 6552" xfId="13501" hidden="1" xr:uid="{00000000-0005-0000-0000-0000A0D70000}"/>
    <cellStyle name="Currency [0] 6552" xfId="42889" hidden="1" xr:uid="{00000000-0005-0000-0000-0000A1D70000}"/>
    <cellStyle name="Currency [0] 6553" xfId="13548" hidden="1" xr:uid="{00000000-0005-0000-0000-0000A2D70000}"/>
    <cellStyle name="Currency [0] 6553" xfId="42936" hidden="1" xr:uid="{00000000-0005-0000-0000-0000A3D70000}"/>
    <cellStyle name="Currency [0] 6554" xfId="13568" hidden="1" xr:uid="{00000000-0005-0000-0000-0000A4D70000}"/>
    <cellStyle name="Currency [0] 6554" xfId="42956" hidden="1" xr:uid="{00000000-0005-0000-0000-0000A5D70000}"/>
    <cellStyle name="Currency [0] 6555" xfId="13575" hidden="1" xr:uid="{00000000-0005-0000-0000-0000A6D70000}"/>
    <cellStyle name="Currency [0] 6555" xfId="42963" hidden="1" xr:uid="{00000000-0005-0000-0000-0000A7D70000}"/>
    <cellStyle name="Currency [0] 6556" xfId="13583" hidden="1" xr:uid="{00000000-0005-0000-0000-0000A8D70000}"/>
    <cellStyle name="Currency [0] 6556" xfId="42971" hidden="1" xr:uid="{00000000-0005-0000-0000-0000A9D70000}"/>
    <cellStyle name="Currency [0] 6557" xfId="13586" hidden="1" xr:uid="{00000000-0005-0000-0000-0000AAD70000}"/>
    <cellStyle name="Currency [0] 6557" xfId="42974" hidden="1" xr:uid="{00000000-0005-0000-0000-0000ABD70000}"/>
    <cellStyle name="Currency [0] 6558" xfId="13566" hidden="1" xr:uid="{00000000-0005-0000-0000-0000ACD70000}"/>
    <cellStyle name="Currency [0] 6558" xfId="42954" hidden="1" xr:uid="{00000000-0005-0000-0000-0000ADD70000}"/>
    <cellStyle name="Currency [0] 6559" xfId="13579" hidden="1" xr:uid="{00000000-0005-0000-0000-0000AED70000}"/>
    <cellStyle name="Currency [0] 6559" xfId="42967" hidden="1" xr:uid="{00000000-0005-0000-0000-0000AFD70000}"/>
    <cellStyle name="Currency [0] 656" xfId="3106" hidden="1" xr:uid="{00000000-0005-0000-0000-0000B0D70000}"/>
    <cellStyle name="Currency [0] 656" xfId="32495" hidden="1" xr:uid="{00000000-0005-0000-0000-0000B1D70000}"/>
    <cellStyle name="Currency [0] 6560" xfId="13588" hidden="1" xr:uid="{00000000-0005-0000-0000-0000B2D70000}"/>
    <cellStyle name="Currency [0] 6560" xfId="42976" hidden="1" xr:uid="{00000000-0005-0000-0000-0000B3D70000}"/>
    <cellStyle name="Currency [0] 6561" xfId="13590" hidden="1" xr:uid="{00000000-0005-0000-0000-0000B4D70000}"/>
    <cellStyle name="Currency [0] 6561" xfId="42978" hidden="1" xr:uid="{00000000-0005-0000-0000-0000B5D70000}"/>
    <cellStyle name="Currency [0] 6562" xfId="13576" hidden="1" xr:uid="{00000000-0005-0000-0000-0000B6D70000}"/>
    <cellStyle name="Currency [0] 6562" xfId="42964" hidden="1" xr:uid="{00000000-0005-0000-0000-0000B7D70000}"/>
    <cellStyle name="Currency [0] 6563" xfId="13549" hidden="1" xr:uid="{00000000-0005-0000-0000-0000B8D70000}"/>
    <cellStyle name="Currency [0] 6563" xfId="42937" hidden="1" xr:uid="{00000000-0005-0000-0000-0000B9D70000}"/>
    <cellStyle name="Currency [0] 6564" xfId="13601" hidden="1" xr:uid="{00000000-0005-0000-0000-0000BAD70000}"/>
    <cellStyle name="Currency [0] 6564" xfId="42989" hidden="1" xr:uid="{00000000-0005-0000-0000-0000BBD70000}"/>
    <cellStyle name="Currency [0] 6565" xfId="13610" hidden="1" xr:uid="{00000000-0005-0000-0000-0000BCD70000}"/>
    <cellStyle name="Currency [0] 6565" xfId="42998" hidden="1" xr:uid="{00000000-0005-0000-0000-0000BDD70000}"/>
    <cellStyle name="Currency [0] 6566" xfId="13621" hidden="1" xr:uid="{00000000-0005-0000-0000-0000BED70000}"/>
    <cellStyle name="Currency [0] 6566" xfId="43009" hidden="1" xr:uid="{00000000-0005-0000-0000-0000BFD70000}"/>
    <cellStyle name="Currency [0] 6567" xfId="13627" hidden="1" xr:uid="{00000000-0005-0000-0000-0000C0D70000}"/>
    <cellStyle name="Currency [0] 6567" xfId="43015" hidden="1" xr:uid="{00000000-0005-0000-0000-0000C1D70000}"/>
    <cellStyle name="Currency [0] 6568" xfId="13599" hidden="1" xr:uid="{00000000-0005-0000-0000-0000C2D70000}"/>
    <cellStyle name="Currency [0] 6568" xfId="42987" hidden="1" xr:uid="{00000000-0005-0000-0000-0000C3D70000}"/>
    <cellStyle name="Currency [0] 6569" xfId="13617" hidden="1" xr:uid="{00000000-0005-0000-0000-0000C4D70000}"/>
    <cellStyle name="Currency [0] 6569" xfId="43005" hidden="1" xr:uid="{00000000-0005-0000-0000-0000C5D70000}"/>
    <cellStyle name="Currency [0] 657" xfId="3107" hidden="1" xr:uid="{00000000-0005-0000-0000-0000C6D70000}"/>
    <cellStyle name="Currency [0] 657" xfId="32496" hidden="1" xr:uid="{00000000-0005-0000-0000-0000C7D70000}"/>
    <cellStyle name="Currency [0] 6570" xfId="13639" hidden="1" xr:uid="{00000000-0005-0000-0000-0000C8D70000}"/>
    <cellStyle name="Currency [0] 6570" xfId="43027" hidden="1" xr:uid="{00000000-0005-0000-0000-0000C9D70000}"/>
    <cellStyle name="Currency [0] 6571" xfId="13641" hidden="1" xr:uid="{00000000-0005-0000-0000-0000CAD70000}"/>
    <cellStyle name="Currency [0] 6571" xfId="43029" hidden="1" xr:uid="{00000000-0005-0000-0000-0000CBD70000}"/>
    <cellStyle name="Currency [0] 6572" xfId="13572" hidden="1" xr:uid="{00000000-0005-0000-0000-0000CCD70000}"/>
    <cellStyle name="Currency [0] 6572" xfId="42960" hidden="1" xr:uid="{00000000-0005-0000-0000-0000CDD70000}"/>
    <cellStyle name="Currency [0] 6573" xfId="13555" hidden="1" xr:uid="{00000000-0005-0000-0000-0000CED70000}"/>
    <cellStyle name="Currency [0] 6573" xfId="42943" hidden="1" xr:uid="{00000000-0005-0000-0000-0000CFD70000}"/>
    <cellStyle name="Currency [0] 6574" xfId="13613" hidden="1" xr:uid="{00000000-0005-0000-0000-0000D0D70000}"/>
    <cellStyle name="Currency [0] 6574" xfId="43001" hidden="1" xr:uid="{00000000-0005-0000-0000-0000D1D70000}"/>
    <cellStyle name="Currency [0] 6575" xfId="13561" hidden="1" xr:uid="{00000000-0005-0000-0000-0000D2D70000}"/>
    <cellStyle name="Currency [0] 6575" xfId="42949" hidden="1" xr:uid="{00000000-0005-0000-0000-0000D3D70000}"/>
    <cellStyle name="Currency [0] 6576" xfId="13602" hidden="1" xr:uid="{00000000-0005-0000-0000-0000D4D70000}"/>
    <cellStyle name="Currency [0] 6576" xfId="42990" hidden="1" xr:uid="{00000000-0005-0000-0000-0000D5D70000}"/>
    <cellStyle name="Currency [0] 6577" xfId="13646" hidden="1" xr:uid="{00000000-0005-0000-0000-0000D6D70000}"/>
    <cellStyle name="Currency [0] 6577" xfId="43034" hidden="1" xr:uid="{00000000-0005-0000-0000-0000D7D70000}"/>
    <cellStyle name="Currency [0] 6578" xfId="13614" hidden="1" xr:uid="{00000000-0005-0000-0000-0000D8D70000}"/>
    <cellStyle name="Currency [0] 6578" xfId="43002" hidden="1" xr:uid="{00000000-0005-0000-0000-0000D9D70000}"/>
    <cellStyle name="Currency [0] 6579" xfId="13622" hidden="1" xr:uid="{00000000-0005-0000-0000-0000DAD70000}"/>
    <cellStyle name="Currency [0] 6579" xfId="43010" hidden="1" xr:uid="{00000000-0005-0000-0000-0000DBD70000}"/>
    <cellStyle name="Currency [0] 658" xfId="3045" hidden="1" xr:uid="{00000000-0005-0000-0000-0000DCD70000}"/>
    <cellStyle name="Currency [0] 658" xfId="32434" hidden="1" xr:uid="{00000000-0005-0000-0000-0000DDD70000}"/>
    <cellStyle name="Currency [0] 6580" xfId="13658" hidden="1" xr:uid="{00000000-0005-0000-0000-0000DED70000}"/>
    <cellStyle name="Currency [0] 6580" xfId="43046" hidden="1" xr:uid="{00000000-0005-0000-0000-0000DFD70000}"/>
    <cellStyle name="Currency [0] 6581" xfId="13660" hidden="1" xr:uid="{00000000-0005-0000-0000-0000E0D70000}"/>
    <cellStyle name="Currency [0] 6581" xfId="43048" hidden="1" xr:uid="{00000000-0005-0000-0000-0000E1D70000}"/>
    <cellStyle name="Currency [0] 6582" xfId="13616" hidden="1" xr:uid="{00000000-0005-0000-0000-0000E2D70000}"/>
    <cellStyle name="Currency [0] 6582" xfId="43004" hidden="1" xr:uid="{00000000-0005-0000-0000-0000E3D70000}"/>
    <cellStyle name="Currency [0] 6583" xfId="13629" hidden="1" xr:uid="{00000000-0005-0000-0000-0000E4D70000}"/>
    <cellStyle name="Currency [0] 6583" xfId="43017" hidden="1" xr:uid="{00000000-0005-0000-0000-0000E5D70000}"/>
    <cellStyle name="Currency [0] 6584" xfId="13634" hidden="1" xr:uid="{00000000-0005-0000-0000-0000E6D70000}"/>
    <cellStyle name="Currency [0] 6584" xfId="43022" hidden="1" xr:uid="{00000000-0005-0000-0000-0000E7D70000}"/>
    <cellStyle name="Currency [0] 6585" xfId="13628" hidden="1" xr:uid="{00000000-0005-0000-0000-0000E8D70000}"/>
    <cellStyle name="Currency [0] 6585" xfId="43016" hidden="1" xr:uid="{00000000-0005-0000-0000-0000E9D70000}"/>
    <cellStyle name="Currency [0] 6586" xfId="13676" hidden="1" xr:uid="{00000000-0005-0000-0000-0000EAD70000}"/>
    <cellStyle name="Currency [0] 6586" xfId="43064" hidden="1" xr:uid="{00000000-0005-0000-0000-0000EBD70000}"/>
    <cellStyle name="Currency [0] 6587" xfId="13684" hidden="1" xr:uid="{00000000-0005-0000-0000-0000ECD70000}"/>
    <cellStyle name="Currency [0] 6587" xfId="43072" hidden="1" xr:uid="{00000000-0005-0000-0000-0000EDD70000}"/>
    <cellStyle name="Currency [0] 6588" xfId="13612" hidden="1" xr:uid="{00000000-0005-0000-0000-0000EED70000}"/>
    <cellStyle name="Currency [0] 6588" xfId="43000" hidden="1" xr:uid="{00000000-0005-0000-0000-0000EFD70000}"/>
    <cellStyle name="Currency [0] 6589" xfId="13670" hidden="1" xr:uid="{00000000-0005-0000-0000-0000F0D70000}"/>
    <cellStyle name="Currency [0] 6589" xfId="43058" hidden="1" xr:uid="{00000000-0005-0000-0000-0000F1D70000}"/>
    <cellStyle name="Currency [0] 659" xfId="3081" hidden="1" xr:uid="{00000000-0005-0000-0000-0000F2D70000}"/>
    <cellStyle name="Currency [0] 659" xfId="32470" hidden="1" xr:uid="{00000000-0005-0000-0000-0000F3D70000}"/>
    <cellStyle name="Currency [0] 6590" xfId="13693" hidden="1" xr:uid="{00000000-0005-0000-0000-0000F4D70000}"/>
    <cellStyle name="Currency [0] 6590" xfId="43081" hidden="1" xr:uid="{00000000-0005-0000-0000-0000F5D70000}"/>
    <cellStyle name="Currency [0] 6591" xfId="13695" hidden="1" xr:uid="{00000000-0005-0000-0000-0000F6D70000}"/>
    <cellStyle name="Currency [0] 6591" xfId="43083" hidden="1" xr:uid="{00000000-0005-0000-0000-0000F7D70000}"/>
    <cellStyle name="Currency [0] 6592" xfId="13595" hidden="1" xr:uid="{00000000-0005-0000-0000-0000F8D70000}"/>
    <cellStyle name="Currency [0] 6592" xfId="42983" hidden="1" xr:uid="{00000000-0005-0000-0000-0000F9D70000}"/>
    <cellStyle name="Currency [0] 6593" xfId="13605" hidden="1" xr:uid="{00000000-0005-0000-0000-0000FAD70000}"/>
    <cellStyle name="Currency [0] 6593" xfId="42993" hidden="1" xr:uid="{00000000-0005-0000-0000-0000FBD70000}"/>
    <cellStyle name="Currency [0] 6594" xfId="13667" hidden="1" xr:uid="{00000000-0005-0000-0000-0000FCD70000}"/>
    <cellStyle name="Currency [0] 6594" xfId="43055" hidden="1" xr:uid="{00000000-0005-0000-0000-0000FDD70000}"/>
    <cellStyle name="Currency [0] 6595" xfId="13632" hidden="1" xr:uid="{00000000-0005-0000-0000-0000FED70000}"/>
    <cellStyle name="Currency [0] 6595" xfId="43020" hidden="1" xr:uid="{00000000-0005-0000-0000-0000FFD70000}"/>
    <cellStyle name="Currency [0] 6596" xfId="13581" hidden="1" xr:uid="{00000000-0005-0000-0000-000000D80000}"/>
    <cellStyle name="Currency [0] 6596" xfId="42969" hidden="1" xr:uid="{00000000-0005-0000-0000-000001D80000}"/>
    <cellStyle name="Currency [0] 6597" xfId="13703" hidden="1" xr:uid="{00000000-0005-0000-0000-000002D80000}"/>
    <cellStyle name="Currency [0] 6597" xfId="43091" hidden="1" xr:uid="{00000000-0005-0000-0000-000003D80000}"/>
    <cellStyle name="Currency [0] 6598" xfId="13668" hidden="1" xr:uid="{00000000-0005-0000-0000-000004D80000}"/>
    <cellStyle name="Currency [0] 6598" xfId="43056" hidden="1" xr:uid="{00000000-0005-0000-0000-000005D80000}"/>
    <cellStyle name="Currency [0] 6599" xfId="13679" hidden="1" xr:uid="{00000000-0005-0000-0000-000006D80000}"/>
    <cellStyle name="Currency [0] 6599" xfId="43067" hidden="1" xr:uid="{00000000-0005-0000-0000-000007D80000}"/>
    <cellStyle name="Currency [0] 66" xfId="2481" hidden="1" xr:uid="{00000000-0005-0000-0000-000008D80000}"/>
    <cellStyle name="Currency [0] 66" xfId="31870" hidden="1" xr:uid="{00000000-0005-0000-0000-000009D80000}"/>
    <cellStyle name="Currency [0] 660" xfId="3061" hidden="1" xr:uid="{00000000-0005-0000-0000-00000AD80000}"/>
    <cellStyle name="Currency [0] 660" xfId="32450" hidden="1" xr:uid="{00000000-0005-0000-0000-00000BD80000}"/>
    <cellStyle name="Currency [0] 6600" xfId="13711" hidden="1" xr:uid="{00000000-0005-0000-0000-00000CD80000}"/>
    <cellStyle name="Currency [0] 6600" xfId="43099" hidden="1" xr:uid="{00000000-0005-0000-0000-00000DD80000}"/>
    <cellStyle name="Currency [0] 6601" xfId="13713" hidden="1" xr:uid="{00000000-0005-0000-0000-00000ED80000}"/>
    <cellStyle name="Currency [0] 6601" xfId="43101" hidden="1" xr:uid="{00000000-0005-0000-0000-00000FD80000}"/>
    <cellStyle name="Currency [0] 6602" xfId="13665" hidden="1" xr:uid="{00000000-0005-0000-0000-000010D80000}"/>
    <cellStyle name="Currency [0] 6602" xfId="43053" hidden="1" xr:uid="{00000000-0005-0000-0000-000011D80000}"/>
    <cellStyle name="Currency [0] 6603" xfId="13664" hidden="1" xr:uid="{00000000-0005-0000-0000-000012D80000}"/>
    <cellStyle name="Currency [0] 6603" xfId="43052" hidden="1" xr:uid="{00000000-0005-0000-0000-000013D80000}"/>
    <cellStyle name="Currency [0] 6604" xfId="13654" hidden="1" xr:uid="{00000000-0005-0000-0000-000014D80000}"/>
    <cellStyle name="Currency [0] 6604" xfId="43042" hidden="1" xr:uid="{00000000-0005-0000-0000-000015D80000}"/>
    <cellStyle name="Currency [0] 6605" xfId="13650" hidden="1" xr:uid="{00000000-0005-0000-0000-000016D80000}"/>
    <cellStyle name="Currency [0] 6605" xfId="43038" hidden="1" xr:uid="{00000000-0005-0000-0000-000017D80000}"/>
    <cellStyle name="Currency [0] 6606" xfId="13652" hidden="1" xr:uid="{00000000-0005-0000-0000-000018D80000}"/>
    <cellStyle name="Currency [0] 6606" xfId="43040" hidden="1" xr:uid="{00000000-0005-0000-0000-000019D80000}"/>
    <cellStyle name="Currency [0] 6607" xfId="13720" hidden="1" xr:uid="{00000000-0005-0000-0000-00001AD80000}"/>
    <cellStyle name="Currency [0] 6607" xfId="43108" hidden="1" xr:uid="{00000000-0005-0000-0000-00001BD80000}"/>
    <cellStyle name="Currency [0] 6608" xfId="13557" hidden="1" xr:uid="{00000000-0005-0000-0000-00001CD80000}"/>
    <cellStyle name="Currency [0] 6608" xfId="42945" hidden="1" xr:uid="{00000000-0005-0000-0000-00001DD80000}"/>
    <cellStyle name="Currency [0] 6609" xfId="13698" hidden="1" xr:uid="{00000000-0005-0000-0000-00001ED80000}"/>
    <cellStyle name="Currency [0] 6609" xfId="43086" hidden="1" xr:uid="{00000000-0005-0000-0000-00001FD80000}"/>
    <cellStyle name="Currency [0] 661" xfId="3077" hidden="1" xr:uid="{00000000-0005-0000-0000-000020D80000}"/>
    <cellStyle name="Currency [0] 661" xfId="32466" hidden="1" xr:uid="{00000000-0005-0000-0000-000021D80000}"/>
    <cellStyle name="Currency [0] 6610" xfId="13726" hidden="1" xr:uid="{00000000-0005-0000-0000-000022D80000}"/>
    <cellStyle name="Currency [0] 6610" xfId="43114" hidden="1" xr:uid="{00000000-0005-0000-0000-000023D80000}"/>
    <cellStyle name="Currency [0] 6611" xfId="13728" hidden="1" xr:uid="{00000000-0005-0000-0000-000024D80000}"/>
    <cellStyle name="Currency [0] 6611" xfId="43116" hidden="1" xr:uid="{00000000-0005-0000-0000-000025D80000}"/>
    <cellStyle name="Currency [0] 6612" xfId="13603" hidden="1" xr:uid="{00000000-0005-0000-0000-000026D80000}"/>
    <cellStyle name="Currency [0] 6612" xfId="42991" hidden="1" xr:uid="{00000000-0005-0000-0000-000027D80000}"/>
    <cellStyle name="Currency [0] 6613" xfId="13677" hidden="1" xr:uid="{00000000-0005-0000-0000-000028D80000}"/>
    <cellStyle name="Currency [0] 6613" xfId="43065" hidden="1" xr:uid="{00000000-0005-0000-0000-000029D80000}"/>
    <cellStyle name="Currency [0] 6614" xfId="13633" hidden="1" xr:uid="{00000000-0005-0000-0000-00002AD80000}"/>
    <cellStyle name="Currency [0] 6614" xfId="43021" hidden="1" xr:uid="{00000000-0005-0000-0000-00002BD80000}"/>
    <cellStyle name="Currency [0] 6615" xfId="13669" hidden="1" xr:uid="{00000000-0005-0000-0000-00002CD80000}"/>
    <cellStyle name="Currency [0] 6615" xfId="43057" hidden="1" xr:uid="{00000000-0005-0000-0000-00002DD80000}"/>
    <cellStyle name="Currency [0] 6616" xfId="13673" hidden="1" xr:uid="{00000000-0005-0000-0000-00002ED80000}"/>
    <cellStyle name="Currency [0] 6616" xfId="43061" hidden="1" xr:uid="{00000000-0005-0000-0000-00002FD80000}"/>
    <cellStyle name="Currency [0] 6617" xfId="13734" hidden="1" xr:uid="{00000000-0005-0000-0000-000030D80000}"/>
    <cellStyle name="Currency [0] 6617" xfId="43122" hidden="1" xr:uid="{00000000-0005-0000-0000-000031D80000}"/>
    <cellStyle name="Currency [0] 6618" xfId="13552" hidden="1" xr:uid="{00000000-0005-0000-0000-000032D80000}"/>
    <cellStyle name="Currency [0] 6618" xfId="42940" hidden="1" xr:uid="{00000000-0005-0000-0000-000033D80000}"/>
    <cellStyle name="Currency [0] 6619" xfId="13716" hidden="1" xr:uid="{00000000-0005-0000-0000-000034D80000}"/>
    <cellStyle name="Currency [0] 6619" xfId="43104" hidden="1" xr:uid="{00000000-0005-0000-0000-000035D80000}"/>
    <cellStyle name="Currency [0] 662" xfId="3079" hidden="1" xr:uid="{00000000-0005-0000-0000-000036D80000}"/>
    <cellStyle name="Currency [0] 662" xfId="32468" hidden="1" xr:uid="{00000000-0005-0000-0000-000037D80000}"/>
    <cellStyle name="Currency [0] 6620" xfId="13739" hidden="1" xr:uid="{00000000-0005-0000-0000-000038D80000}"/>
    <cellStyle name="Currency [0] 6620" xfId="43127" hidden="1" xr:uid="{00000000-0005-0000-0000-000039D80000}"/>
    <cellStyle name="Currency [0] 6621" xfId="13741" hidden="1" xr:uid="{00000000-0005-0000-0000-00003AD80000}"/>
    <cellStyle name="Currency [0] 6621" xfId="43129" hidden="1" xr:uid="{00000000-0005-0000-0000-00003BD80000}"/>
    <cellStyle name="Currency [0] 6622" xfId="13597" hidden="1" xr:uid="{00000000-0005-0000-0000-00003CD80000}"/>
    <cellStyle name="Currency [0] 6622" xfId="42985" hidden="1" xr:uid="{00000000-0005-0000-0000-00003DD80000}"/>
    <cellStyle name="Currency [0] 6623" xfId="13696" hidden="1" xr:uid="{00000000-0005-0000-0000-00003ED80000}"/>
    <cellStyle name="Currency [0] 6623" xfId="43084" hidden="1" xr:uid="{00000000-0005-0000-0000-00003FD80000}"/>
    <cellStyle name="Currency [0] 6624" xfId="13663" hidden="1" xr:uid="{00000000-0005-0000-0000-000040D80000}"/>
    <cellStyle name="Currency [0] 6624" xfId="43051" hidden="1" xr:uid="{00000000-0005-0000-0000-000041D80000}"/>
    <cellStyle name="Currency [0] 6625" xfId="13681" hidden="1" xr:uid="{00000000-0005-0000-0000-000042D80000}"/>
    <cellStyle name="Currency [0] 6625" xfId="43069" hidden="1" xr:uid="{00000000-0005-0000-0000-000043D80000}"/>
    <cellStyle name="Currency [0] 6626" xfId="13678" hidden="1" xr:uid="{00000000-0005-0000-0000-000044D80000}"/>
    <cellStyle name="Currency [0] 6626" xfId="43066" hidden="1" xr:uid="{00000000-0005-0000-0000-000045D80000}"/>
    <cellStyle name="Currency [0] 6627" xfId="13745" hidden="1" xr:uid="{00000000-0005-0000-0000-000046D80000}"/>
    <cellStyle name="Currency [0] 6627" xfId="43133" hidden="1" xr:uid="{00000000-0005-0000-0000-000047D80000}"/>
    <cellStyle name="Currency [0] 6628" xfId="13630" hidden="1" xr:uid="{00000000-0005-0000-0000-000048D80000}"/>
    <cellStyle name="Currency [0] 6628" xfId="43018" hidden="1" xr:uid="{00000000-0005-0000-0000-000049D80000}"/>
    <cellStyle name="Currency [0] 6629" xfId="13730" hidden="1" xr:uid="{00000000-0005-0000-0000-00004AD80000}"/>
    <cellStyle name="Currency [0] 6629" xfId="43118" hidden="1" xr:uid="{00000000-0005-0000-0000-00004BD80000}"/>
    <cellStyle name="Currency [0] 663" xfId="3110" hidden="1" xr:uid="{00000000-0005-0000-0000-00004CD80000}"/>
    <cellStyle name="Currency [0] 663" xfId="32499" hidden="1" xr:uid="{00000000-0005-0000-0000-00004DD80000}"/>
    <cellStyle name="Currency [0] 6630" xfId="13752" hidden="1" xr:uid="{00000000-0005-0000-0000-00004ED80000}"/>
    <cellStyle name="Currency [0] 6630" xfId="43140" hidden="1" xr:uid="{00000000-0005-0000-0000-00004FD80000}"/>
    <cellStyle name="Currency [0] 6631" xfId="13754" hidden="1" xr:uid="{00000000-0005-0000-0000-000050D80000}"/>
    <cellStyle name="Currency [0] 6631" xfId="43142" hidden="1" xr:uid="{00000000-0005-0000-0000-000051D80000}"/>
    <cellStyle name="Currency [0] 6632" xfId="13682" hidden="1" xr:uid="{00000000-0005-0000-0000-000052D80000}"/>
    <cellStyle name="Currency [0] 6632" xfId="43070" hidden="1" xr:uid="{00000000-0005-0000-0000-000053D80000}"/>
    <cellStyle name="Currency [0] 6633" xfId="13714" hidden="1" xr:uid="{00000000-0005-0000-0000-000054D80000}"/>
    <cellStyle name="Currency [0] 6633" xfId="43102" hidden="1" xr:uid="{00000000-0005-0000-0000-000055D80000}"/>
    <cellStyle name="Currency [0] 6634" xfId="13569" hidden="1" xr:uid="{00000000-0005-0000-0000-000056D80000}"/>
    <cellStyle name="Currency [0] 6634" xfId="42957" hidden="1" xr:uid="{00000000-0005-0000-0000-000057D80000}"/>
    <cellStyle name="Currency [0] 6635" xfId="13700" hidden="1" xr:uid="{00000000-0005-0000-0000-000058D80000}"/>
    <cellStyle name="Currency [0] 6635" xfId="43088" hidden="1" xr:uid="{00000000-0005-0000-0000-000059D80000}"/>
    <cellStyle name="Currency [0] 6636" xfId="13697" hidden="1" xr:uid="{00000000-0005-0000-0000-00005AD80000}"/>
    <cellStyle name="Currency [0] 6636" xfId="43085" hidden="1" xr:uid="{00000000-0005-0000-0000-00005BD80000}"/>
    <cellStyle name="Currency [0] 6637" xfId="13758" hidden="1" xr:uid="{00000000-0005-0000-0000-00005CD80000}"/>
    <cellStyle name="Currency [0] 6637" xfId="43146" hidden="1" xr:uid="{00000000-0005-0000-0000-00005DD80000}"/>
    <cellStyle name="Currency [0] 6638" xfId="13593" hidden="1" xr:uid="{00000000-0005-0000-0000-00005ED80000}"/>
    <cellStyle name="Currency [0] 6638" xfId="42981" hidden="1" xr:uid="{00000000-0005-0000-0000-00005FD80000}"/>
    <cellStyle name="Currency [0] 6639" xfId="13742" hidden="1" xr:uid="{00000000-0005-0000-0000-000060D80000}"/>
    <cellStyle name="Currency [0] 6639" xfId="43130" hidden="1" xr:uid="{00000000-0005-0000-0000-000061D80000}"/>
    <cellStyle name="Currency [0] 664" xfId="3020" hidden="1" xr:uid="{00000000-0005-0000-0000-000062D80000}"/>
    <cellStyle name="Currency [0] 664" xfId="32409" hidden="1" xr:uid="{00000000-0005-0000-0000-000063D80000}"/>
    <cellStyle name="Currency [0] 6640" xfId="13762" hidden="1" xr:uid="{00000000-0005-0000-0000-000064D80000}"/>
    <cellStyle name="Currency [0] 6640" xfId="43150" hidden="1" xr:uid="{00000000-0005-0000-0000-000065D80000}"/>
    <cellStyle name="Currency [0] 6641" xfId="13764" hidden="1" xr:uid="{00000000-0005-0000-0000-000066D80000}"/>
    <cellStyle name="Currency [0] 6641" xfId="43152" hidden="1" xr:uid="{00000000-0005-0000-0000-000067D80000}"/>
    <cellStyle name="Currency [0] 6642" xfId="13701" hidden="1" xr:uid="{00000000-0005-0000-0000-000068D80000}"/>
    <cellStyle name="Currency [0] 6642" xfId="43089" hidden="1" xr:uid="{00000000-0005-0000-0000-000069D80000}"/>
    <cellStyle name="Currency [0] 6643" xfId="13729" hidden="1" xr:uid="{00000000-0005-0000-0000-00006AD80000}"/>
    <cellStyle name="Currency [0] 6643" xfId="43117" hidden="1" xr:uid="{00000000-0005-0000-0000-00006BD80000}"/>
    <cellStyle name="Currency [0] 6644" xfId="13689" hidden="1" xr:uid="{00000000-0005-0000-0000-00006CD80000}"/>
    <cellStyle name="Currency [0] 6644" xfId="43077" hidden="1" xr:uid="{00000000-0005-0000-0000-00006DD80000}"/>
    <cellStyle name="Currency [0] 6645" xfId="13718" hidden="1" xr:uid="{00000000-0005-0000-0000-00006ED80000}"/>
    <cellStyle name="Currency [0] 6645" xfId="43106" hidden="1" xr:uid="{00000000-0005-0000-0000-00006FD80000}"/>
    <cellStyle name="Currency [0] 6646" xfId="13715" hidden="1" xr:uid="{00000000-0005-0000-0000-000070D80000}"/>
    <cellStyle name="Currency [0] 6646" xfId="43103" hidden="1" xr:uid="{00000000-0005-0000-0000-000071D80000}"/>
    <cellStyle name="Currency [0] 6647" xfId="13768" hidden="1" xr:uid="{00000000-0005-0000-0000-000072D80000}"/>
    <cellStyle name="Currency [0] 6647" xfId="43156" hidden="1" xr:uid="{00000000-0005-0000-0000-000073D80000}"/>
    <cellStyle name="Currency [0] 6648" xfId="13596" hidden="1" xr:uid="{00000000-0005-0000-0000-000074D80000}"/>
    <cellStyle name="Currency [0] 6648" xfId="42984" hidden="1" xr:uid="{00000000-0005-0000-0000-000075D80000}"/>
    <cellStyle name="Currency [0] 6649" xfId="13755" hidden="1" xr:uid="{00000000-0005-0000-0000-000076D80000}"/>
    <cellStyle name="Currency [0] 6649" xfId="43143" hidden="1" xr:uid="{00000000-0005-0000-0000-000077D80000}"/>
    <cellStyle name="Currency [0] 665" xfId="3102" hidden="1" xr:uid="{00000000-0005-0000-0000-000078D80000}"/>
    <cellStyle name="Currency [0] 665" xfId="32491" hidden="1" xr:uid="{00000000-0005-0000-0000-000079D80000}"/>
    <cellStyle name="Currency [0] 6650" xfId="13772" hidden="1" xr:uid="{00000000-0005-0000-0000-00007AD80000}"/>
    <cellStyle name="Currency [0] 6650" xfId="43160" hidden="1" xr:uid="{00000000-0005-0000-0000-00007BD80000}"/>
    <cellStyle name="Currency [0] 6651" xfId="13774" hidden="1" xr:uid="{00000000-0005-0000-0000-00007CD80000}"/>
    <cellStyle name="Currency [0] 6651" xfId="43162" hidden="1" xr:uid="{00000000-0005-0000-0000-00007DD80000}"/>
    <cellStyle name="Currency [0] 6652" xfId="13655" hidden="1" xr:uid="{00000000-0005-0000-0000-00007ED80000}"/>
    <cellStyle name="Currency [0] 6652" xfId="43043" hidden="1" xr:uid="{00000000-0005-0000-0000-00007FD80000}"/>
    <cellStyle name="Currency [0] 6653" xfId="13691" hidden="1" xr:uid="{00000000-0005-0000-0000-000080D80000}"/>
    <cellStyle name="Currency [0] 6653" xfId="43079" hidden="1" xr:uid="{00000000-0005-0000-0000-000081D80000}"/>
    <cellStyle name="Currency [0] 6654" xfId="13760" hidden="1" xr:uid="{00000000-0005-0000-0000-000082D80000}"/>
    <cellStyle name="Currency [0] 6654" xfId="43148" hidden="1" xr:uid="{00000000-0005-0000-0000-000083D80000}"/>
    <cellStyle name="Currency [0] 6655" xfId="13748" hidden="1" xr:uid="{00000000-0005-0000-0000-000084D80000}"/>
    <cellStyle name="Currency [0] 6655" xfId="43136" hidden="1" xr:uid="{00000000-0005-0000-0000-000085D80000}"/>
    <cellStyle name="Currency [0] 6656" xfId="13765" hidden="1" xr:uid="{00000000-0005-0000-0000-000086D80000}"/>
    <cellStyle name="Currency [0] 6656" xfId="43153" hidden="1" xr:uid="{00000000-0005-0000-0000-000087D80000}"/>
    <cellStyle name="Currency [0] 6657" xfId="13776" hidden="1" xr:uid="{00000000-0005-0000-0000-000088D80000}"/>
    <cellStyle name="Currency [0] 6657" xfId="43164" hidden="1" xr:uid="{00000000-0005-0000-0000-000089D80000}"/>
    <cellStyle name="Currency [0] 6658" xfId="13624" hidden="1" xr:uid="{00000000-0005-0000-0000-00008AD80000}"/>
    <cellStyle name="Currency [0] 6658" xfId="43012" hidden="1" xr:uid="{00000000-0005-0000-0000-00008BD80000}"/>
    <cellStyle name="Currency [0] 6659" xfId="13688" hidden="1" xr:uid="{00000000-0005-0000-0000-00008CD80000}"/>
    <cellStyle name="Currency [0] 6659" xfId="43076" hidden="1" xr:uid="{00000000-0005-0000-0000-00008DD80000}"/>
    <cellStyle name="Currency [0] 666" xfId="3112" hidden="1" xr:uid="{00000000-0005-0000-0000-00008ED80000}"/>
    <cellStyle name="Currency [0] 666" xfId="32501" hidden="1" xr:uid="{00000000-0005-0000-0000-00008FD80000}"/>
    <cellStyle name="Currency [0] 6660" xfId="13780" hidden="1" xr:uid="{00000000-0005-0000-0000-000090D80000}"/>
    <cellStyle name="Currency [0] 6660" xfId="43168" hidden="1" xr:uid="{00000000-0005-0000-0000-000091D80000}"/>
    <cellStyle name="Currency [0] 6661" xfId="13782" hidden="1" xr:uid="{00000000-0005-0000-0000-000092D80000}"/>
    <cellStyle name="Currency [0] 6661" xfId="43170" hidden="1" xr:uid="{00000000-0005-0000-0000-000093D80000}"/>
    <cellStyle name="Currency [0] 6662" xfId="13737" hidden="1" xr:uid="{00000000-0005-0000-0000-000094D80000}"/>
    <cellStyle name="Currency [0] 6662" xfId="43125" hidden="1" xr:uid="{00000000-0005-0000-0000-000095D80000}"/>
    <cellStyle name="Currency [0] 6663" xfId="13749" hidden="1" xr:uid="{00000000-0005-0000-0000-000096D80000}"/>
    <cellStyle name="Currency [0] 6663" xfId="43137" hidden="1" xr:uid="{00000000-0005-0000-0000-000097D80000}"/>
    <cellStyle name="Currency [0] 6664" xfId="13777" hidden="1" xr:uid="{00000000-0005-0000-0000-000098D80000}"/>
    <cellStyle name="Currency [0] 6664" xfId="43165" hidden="1" xr:uid="{00000000-0005-0000-0000-000099D80000}"/>
    <cellStyle name="Currency [0] 6665" xfId="13750" hidden="1" xr:uid="{00000000-0005-0000-0000-00009AD80000}"/>
    <cellStyle name="Currency [0] 6665" xfId="43138" hidden="1" xr:uid="{00000000-0005-0000-0000-00009BD80000}"/>
    <cellStyle name="Currency [0] 6666" xfId="13783" hidden="1" xr:uid="{00000000-0005-0000-0000-00009CD80000}"/>
    <cellStyle name="Currency [0] 6666" xfId="43171" hidden="1" xr:uid="{00000000-0005-0000-0000-00009DD80000}"/>
    <cellStyle name="Currency [0] 6667" xfId="13785" hidden="1" xr:uid="{00000000-0005-0000-0000-00009ED80000}"/>
    <cellStyle name="Currency [0] 6667" xfId="43173" hidden="1" xr:uid="{00000000-0005-0000-0000-00009FD80000}"/>
    <cellStyle name="Currency [0] 6668" xfId="13778" hidden="1" xr:uid="{00000000-0005-0000-0000-0000A0D80000}"/>
    <cellStyle name="Currency [0] 6668" xfId="43166" hidden="1" xr:uid="{00000000-0005-0000-0000-0000A1D80000}"/>
    <cellStyle name="Currency [0] 6669" xfId="13724" hidden="1" xr:uid="{00000000-0005-0000-0000-0000A2D80000}"/>
    <cellStyle name="Currency [0] 6669" xfId="43112" hidden="1" xr:uid="{00000000-0005-0000-0000-0000A3D80000}"/>
    <cellStyle name="Currency [0] 667" xfId="3113" hidden="1" xr:uid="{00000000-0005-0000-0000-0000A4D80000}"/>
    <cellStyle name="Currency [0] 667" xfId="32502" hidden="1" xr:uid="{00000000-0005-0000-0000-0000A5D80000}"/>
    <cellStyle name="Currency [0] 6670" xfId="13787" hidden="1" xr:uid="{00000000-0005-0000-0000-0000A6D80000}"/>
    <cellStyle name="Currency [0] 6670" xfId="43175" hidden="1" xr:uid="{00000000-0005-0000-0000-0000A7D80000}"/>
    <cellStyle name="Currency [0] 6671" xfId="13789" hidden="1" xr:uid="{00000000-0005-0000-0000-0000A8D80000}"/>
    <cellStyle name="Currency [0] 6671" xfId="43177" hidden="1" xr:uid="{00000000-0005-0000-0000-0000A9D80000}"/>
    <cellStyle name="Currency [0] 6672" xfId="13849" hidden="1" xr:uid="{00000000-0005-0000-0000-0000AAD80000}"/>
    <cellStyle name="Currency [0] 6672" xfId="43237" hidden="1" xr:uid="{00000000-0005-0000-0000-0000ABD80000}"/>
    <cellStyle name="Currency [0] 6673" xfId="13868" hidden="1" xr:uid="{00000000-0005-0000-0000-0000ACD80000}"/>
    <cellStyle name="Currency [0] 6673" xfId="43256" hidden="1" xr:uid="{00000000-0005-0000-0000-0000ADD80000}"/>
    <cellStyle name="Currency [0] 6674" xfId="13875" hidden="1" xr:uid="{00000000-0005-0000-0000-0000AED80000}"/>
    <cellStyle name="Currency [0] 6674" xfId="43263" hidden="1" xr:uid="{00000000-0005-0000-0000-0000AFD80000}"/>
    <cellStyle name="Currency [0] 6675" xfId="13882" hidden="1" xr:uid="{00000000-0005-0000-0000-0000B0D80000}"/>
    <cellStyle name="Currency [0] 6675" xfId="43270" hidden="1" xr:uid="{00000000-0005-0000-0000-0000B1D80000}"/>
    <cellStyle name="Currency [0] 6676" xfId="13887" hidden="1" xr:uid="{00000000-0005-0000-0000-0000B2D80000}"/>
    <cellStyle name="Currency [0] 6676" xfId="43275" hidden="1" xr:uid="{00000000-0005-0000-0000-0000B3D80000}"/>
    <cellStyle name="Currency [0] 6677" xfId="13866" hidden="1" xr:uid="{00000000-0005-0000-0000-0000B4D80000}"/>
    <cellStyle name="Currency [0] 6677" xfId="43254" hidden="1" xr:uid="{00000000-0005-0000-0000-0000B5D80000}"/>
    <cellStyle name="Currency [0] 6678" xfId="13877" hidden="1" xr:uid="{00000000-0005-0000-0000-0000B6D80000}"/>
    <cellStyle name="Currency [0] 6678" xfId="43265" hidden="1" xr:uid="{00000000-0005-0000-0000-0000B7D80000}"/>
    <cellStyle name="Currency [0] 6679" xfId="13891" hidden="1" xr:uid="{00000000-0005-0000-0000-0000B8D80000}"/>
    <cellStyle name="Currency [0] 6679" xfId="43279" hidden="1" xr:uid="{00000000-0005-0000-0000-0000B9D80000}"/>
    <cellStyle name="Currency [0] 668" xfId="3041" hidden="1" xr:uid="{00000000-0005-0000-0000-0000BAD80000}"/>
    <cellStyle name="Currency [0] 668" xfId="32430" hidden="1" xr:uid="{00000000-0005-0000-0000-0000BBD80000}"/>
    <cellStyle name="Currency [0] 6680" xfId="13893" hidden="1" xr:uid="{00000000-0005-0000-0000-0000BCD80000}"/>
    <cellStyle name="Currency [0] 6680" xfId="43281" hidden="1" xr:uid="{00000000-0005-0000-0000-0000BDD80000}"/>
    <cellStyle name="Currency [0] 6681" xfId="13876" hidden="1" xr:uid="{00000000-0005-0000-0000-0000BED80000}"/>
    <cellStyle name="Currency [0] 6681" xfId="43264" hidden="1" xr:uid="{00000000-0005-0000-0000-0000BFD80000}"/>
    <cellStyle name="Currency [0] 6682" xfId="13850" hidden="1" xr:uid="{00000000-0005-0000-0000-0000C0D80000}"/>
    <cellStyle name="Currency [0] 6682" xfId="43238" hidden="1" xr:uid="{00000000-0005-0000-0000-0000C1D80000}"/>
    <cellStyle name="Currency [0] 6683" xfId="13904" hidden="1" xr:uid="{00000000-0005-0000-0000-0000C2D80000}"/>
    <cellStyle name="Currency [0] 6683" xfId="43292" hidden="1" xr:uid="{00000000-0005-0000-0000-0000C3D80000}"/>
    <cellStyle name="Currency [0] 6684" xfId="13913" hidden="1" xr:uid="{00000000-0005-0000-0000-0000C4D80000}"/>
    <cellStyle name="Currency [0] 6684" xfId="43301" hidden="1" xr:uid="{00000000-0005-0000-0000-0000C5D80000}"/>
    <cellStyle name="Currency [0] 6685" xfId="13924" hidden="1" xr:uid="{00000000-0005-0000-0000-0000C6D80000}"/>
    <cellStyle name="Currency [0] 6685" xfId="43312" hidden="1" xr:uid="{00000000-0005-0000-0000-0000C7D80000}"/>
    <cellStyle name="Currency [0] 6686" xfId="13930" hidden="1" xr:uid="{00000000-0005-0000-0000-0000C8D80000}"/>
    <cellStyle name="Currency [0] 6686" xfId="43318" hidden="1" xr:uid="{00000000-0005-0000-0000-0000C9D80000}"/>
    <cellStyle name="Currency [0] 6687" xfId="13902" hidden="1" xr:uid="{00000000-0005-0000-0000-0000CAD80000}"/>
    <cellStyle name="Currency [0] 6687" xfId="43290" hidden="1" xr:uid="{00000000-0005-0000-0000-0000CBD80000}"/>
    <cellStyle name="Currency [0] 6688" xfId="13920" hidden="1" xr:uid="{00000000-0005-0000-0000-0000CCD80000}"/>
    <cellStyle name="Currency [0] 6688" xfId="43308" hidden="1" xr:uid="{00000000-0005-0000-0000-0000CDD80000}"/>
    <cellStyle name="Currency [0] 6689" xfId="13942" hidden="1" xr:uid="{00000000-0005-0000-0000-0000CED80000}"/>
    <cellStyle name="Currency [0] 6689" xfId="43330" hidden="1" xr:uid="{00000000-0005-0000-0000-0000CFD80000}"/>
    <cellStyle name="Currency [0] 669" xfId="3092" hidden="1" xr:uid="{00000000-0005-0000-0000-0000D0D80000}"/>
    <cellStyle name="Currency [0] 669" xfId="32481" hidden="1" xr:uid="{00000000-0005-0000-0000-0000D1D80000}"/>
    <cellStyle name="Currency [0] 6690" xfId="13944" hidden="1" xr:uid="{00000000-0005-0000-0000-0000D2D80000}"/>
    <cellStyle name="Currency [0] 6690" xfId="43332" hidden="1" xr:uid="{00000000-0005-0000-0000-0000D3D80000}"/>
    <cellStyle name="Currency [0] 6691" xfId="13872" hidden="1" xr:uid="{00000000-0005-0000-0000-0000D4D80000}"/>
    <cellStyle name="Currency [0] 6691" xfId="43260" hidden="1" xr:uid="{00000000-0005-0000-0000-0000D5D80000}"/>
    <cellStyle name="Currency [0] 6692" xfId="13856" hidden="1" xr:uid="{00000000-0005-0000-0000-0000D6D80000}"/>
    <cellStyle name="Currency [0] 6692" xfId="43244" hidden="1" xr:uid="{00000000-0005-0000-0000-0000D7D80000}"/>
    <cellStyle name="Currency [0] 6693" xfId="13916" hidden="1" xr:uid="{00000000-0005-0000-0000-0000D8D80000}"/>
    <cellStyle name="Currency [0] 6693" xfId="43304" hidden="1" xr:uid="{00000000-0005-0000-0000-0000D9D80000}"/>
    <cellStyle name="Currency [0] 6694" xfId="13861" hidden="1" xr:uid="{00000000-0005-0000-0000-0000DAD80000}"/>
    <cellStyle name="Currency [0] 6694" xfId="43249" hidden="1" xr:uid="{00000000-0005-0000-0000-0000DBD80000}"/>
    <cellStyle name="Currency [0] 6695" xfId="13905" hidden="1" xr:uid="{00000000-0005-0000-0000-0000DCD80000}"/>
    <cellStyle name="Currency [0] 6695" xfId="43293" hidden="1" xr:uid="{00000000-0005-0000-0000-0000DDD80000}"/>
    <cellStyle name="Currency [0] 6696" xfId="13949" hidden="1" xr:uid="{00000000-0005-0000-0000-0000DED80000}"/>
    <cellStyle name="Currency [0] 6696" xfId="43337" hidden="1" xr:uid="{00000000-0005-0000-0000-0000DFD80000}"/>
    <cellStyle name="Currency [0] 6697" xfId="13917" hidden="1" xr:uid="{00000000-0005-0000-0000-0000E0D80000}"/>
    <cellStyle name="Currency [0] 6697" xfId="43305" hidden="1" xr:uid="{00000000-0005-0000-0000-0000E1D80000}"/>
    <cellStyle name="Currency [0] 6698" xfId="13925" hidden="1" xr:uid="{00000000-0005-0000-0000-0000E2D80000}"/>
    <cellStyle name="Currency [0] 6698" xfId="43313" hidden="1" xr:uid="{00000000-0005-0000-0000-0000E3D80000}"/>
    <cellStyle name="Currency [0] 6699" xfId="13961" hidden="1" xr:uid="{00000000-0005-0000-0000-0000E4D80000}"/>
    <cellStyle name="Currency [0] 6699" xfId="43349" hidden="1" xr:uid="{00000000-0005-0000-0000-0000E5D80000}"/>
    <cellStyle name="Currency [0] 67" xfId="2393" hidden="1" xr:uid="{00000000-0005-0000-0000-0000E6D80000}"/>
    <cellStyle name="Currency [0] 67" xfId="31782" hidden="1" xr:uid="{00000000-0005-0000-0000-0000E7D80000}"/>
    <cellStyle name="Currency [0] 670" xfId="3072" hidden="1" xr:uid="{00000000-0005-0000-0000-0000E8D80000}"/>
    <cellStyle name="Currency [0] 670" xfId="32461" hidden="1" xr:uid="{00000000-0005-0000-0000-0000E9D80000}"/>
    <cellStyle name="Currency [0] 6700" xfId="13963" hidden="1" xr:uid="{00000000-0005-0000-0000-0000EAD80000}"/>
    <cellStyle name="Currency [0] 6700" xfId="43351" hidden="1" xr:uid="{00000000-0005-0000-0000-0000EBD80000}"/>
    <cellStyle name="Currency [0] 6701" xfId="13919" hidden="1" xr:uid="{00000000-0005-0000-0000-0000ECD80000}"/>
    <cellStyle name="Currency [0] 6701" xfId="43307" hidden="1" xr:uid="{00000000-0005-0000-0000-0000EDD80000}"/>
    <cellStyle name="Currency [0] 6702" xfId="13932" hidden="1" xr:uid="{00000000-0005-0000-0000-0000EED80000}"/>
    <cellStyle name="Currency [0] 6702" xfId="43320" hidden="1" xr:uid="{00000000-0005-0000-0000-0000EFD80000}"/>
    <cellStyle name="Currency [0] 6703" xfId="13937" hidden="1" xr:uid="{00000000-0005-0000-0000-0000F0D80000}"/>
    <cellStyle name="Currency [0] 6703" xfId="43325" hidden="1" xr:uid="{00000000-0005-0000-0000-0000F1D80000}"/>
    <cellStyle name="Currency [0] 6704" xfId="13931" hidden="1" xr:uid="{00000000-0005-0000-0000-0000F2D80000}"/>
    <cellStyle name="Currency [0] 6704" xfId="43319" hidden="1" xr:uid="{00000000-0005-0000-0000-0000F3D80000}"/>
    <cellStyle name="Currency [0] 6705" xfId="13979" hidden="1" xr:uid="{00000000-0005-0000-0000-0000F4D80000}"/>
    <cellStyle name="Currency [0] 6705" xfId="43367" hidden="1" xr:uid="{00000000-0005-0000-0000-0000F5D80000}"/>
    <cellStyle name="Currency [0] 6706" xfId="13987" hidden="1" xr:uid="{00000000-0005-0000-0000-0000F6D80000}"/>
    <cellStyle name="Currency [0] 6706" xfId="43375" hidden="1" xr:uid="{00000000-0005-0000-0000-0000F7D80000}"/>
    <cellStyle name="Currency [0] 6707" xfId="13915" hidden="1" xr:uid="{00000000-0005-0000-0000-0000F8D80000}"/>
    <cellStyle name="Currency [0] 6707" xfId="43303" hidden="1" xr:uid="{00000000-0005-0000-0000-0000F9D80000}"/>
    <cellStyle name="Currency [0] 6708" xfId="13973" hidden="1" xr:uid="{00000000-0005-0000-0000-0000FAD80000}"/>
    <cellStyle name="Currency [0] 6708" xfId="43361" hidden="1" xr:uid="{00000000-0005-0000-0000-0000FBD80000}"/>
    <cellStyle name="Currency [0] 6709" xfId="13996" hidden="1" xr:uid="{00000000-0005-0000-0000-0000FCD80000}"/>
    <cellStyle name="Currency [0] 6709" xfId="43384" hidden="1" xr:uid="{00000000-0005-0000-0000-0000FDD80000}"/>
    <cellStyle name="Currency [0] 671" xfId="3084" hidden="1" xr:uid="{00000000-0005-0000-0000-0000FED80000}"/>
    <cellStyle name="Currency [0] 671" xfId="32473" hidden="1" xr:uid="{00000000-0005-0000-0000-0000FFD80000}"/>
    <cellStyle name="Currency [0] 6710" xfId="13998" hidden="1" xr:uid="{00000000-0005-0000-0000-000000D90000}"/>
    <cellStyle name="Currency [0] 6710" xfId="43386" hidden="1" xr:uid="{00000000-0005-0000-0000-000001D90000}"/>
    <cellStyle name="Currency [0] 6711" xfId="13898" hidden="1" xr:uid="{00000000-0005-0000-0000-000002D90000}"/>
    <cellStyle name="Currency [0] 6711" xfId="43286" hidden="1" xr:uid="{00000000-0005-0000-0000-000003D90000}"/>
    <cellStyle name="Currency [0] 6712" xfId="13908" hidden="1" xr:uid="{00000000-0005-0000-0000-000004D90000}"/>
    <cellStyle name="Currency [0] 6712" xfId="43296" hidden="1" xr:uid="{00000000-0005-0000-0000-000005D90000}"/>
    <cellStyle name="Currency [0] 6713" xfId="13970" hidden="1" xr:uid="{00000000-0005-0000-0000-000006D90000}"/>
    <cellStyle name="Currency [0] 6713" xfId="43358" hidden="1" xr:uid="{00000000-0005-0000-0000-000007D90000}"/>
    <cellStyle name="Currency [0] 6714" xfId="13935" hidden="1" xr:uid="{00000000-0005-0000-0000-000008D90000}"/>
    <cellStyle name="Currency [0] 6714" xfId="43323" hidden="1" xr:uid="{00000000-0005-0000-0000-000009D90000}"/>
    <cellStyle name="Currency [0] 6715" xfId="13880" hidden="1" xr:uid="{00000000-0005-0000-0000-00000AD90000}"/>
    <cellStyle name="Currency [0] 6715" xfId="43268" hidden="1" xr:uid="{00000000-0005-0000-0000-00000BD90000}"/>
    <cellStyle name="Currency [0] 6716" xfId="14006" hidden="1" xr:uid="{00000000-0005-0000-0000-00000CD90000}"/>
    <cellStyle name="Currency [0] 6716" xfId="43394" hidden="1" xr:uid="{00000000-0005-0000-0000-00000DD90000}"/>
    <cellStyle name="Currency [0] 6717" xfId="13971" hidden="1" xr:uid="{00000000-0005-0000-0000-00000ED90000}"/>
    <cellStyle name="Currency [0] 6717" xfId="43359" hidden="1" xr:uid="{00000000-0005-0000-0000-00000FD90000}"/>
    <cellStyle name="Currency [0] 6718" xfId="13982" hidden="1" xr:uid="{00000000-0005-0000-0000-000010D90000}"/>
    <cellStyle name="Currency [0] 6718" xfId="43370" hidden="1" xr:uid="{00000000-0005-0000-0000-000011D90000}"/>
    <cellStyle name="Currency [0] 6719" xfId="14014" hidden="1" xr:uid="{00000000-0005-0000-0000-000012D90000}"/>
    <cellStyle name="Currency [0] 6719" xfId="43402" hidden="1" xr:uid="{00000000-0005-0000-0000-000013D90000}"/>
    <cellStyle name="Currency [0] 672" xfId="3082" hidden="1" xr:uid="{00000000-0005-0000-0000-000014D90000}"/>
    <cellStyle name="Currency [0] 672" xfId="32471" hidden="1" xr:uid="{00000000-0005-0000-0000-000015D90000}"/>
    <cellStyle name="Currency [0] 6720" xfId="14016" hidden="1" xr:uid="{00000000-0005-0000-0000-000016D90000}"/>
    <cellStyle name="Currency [0] 6720" xfId="43404" hidden="1" xr:uid="{00000000-0005-0000-0000-000017D90000}"/>
    <cellStyle name="Currency [0] 6721" xfId="13968" hidden="1" xr:uid="{00000000-0005-0000-0000-000018D90000}"/>
    <cellStyle name="Currency [0] 6721" xfId="43356" hidden="1" xr:uid="{00000000-0005-0000-0000-000019D90000}"/>
    <cellStyle name="Currency [0] 6722" xfId="13967" hidden="1" xr:uid="{00000000-0005-0000-0000-00001AD90000}"/>
    <cellStyle name="Currency [0] 6722" xfId="43355" hidden="1" xr:uid="{00000000-0005-0000-0000-00001BD90000}"/>
    <cellStyle name="Currency [0] 6723" xfId="13957" hidden="1" xr:uid="{00000000-0005-0000-0000-00001CD90000}"/>
    <cellStyle name="Currency [0] 6723" xfId="43345" hidden="1" xr:uid="{00000000-0005-0000-0000-00001DD90000}"/>
    <cellStyle name="Currency [0] 6724" xfId="13953" hidden="1" xr:uid="{00000000-0005-0000-0000-00001ED90000}"/>
    <cellStyle name="Currency [0] 6724" xfId="43341" hidden="1" xr:uid="{00000000-0005-0000-0000-00001FD90000}"/>
    <cellStyle name="Currency [0] 6725" xfId="13955" hidden="1" xr:uid="{00000000-0005-0000-0000-000020D90000}"/>
    <cellStyle name="Currency [0] 6725" xfId="43343" hidden="1" xr:uid="{00000000-0005-0000-0000-000021D90000}"/>
    <cellStyle name="Currency [0] 6726" xfId="14023" hidden="1" xr:uid="{00000000-0005-0000-0000-000022D90000}"/>
    <cellStyle name="Currency [0] 6726" xfId="43411" hidden="1" xr:uid="{00000000-0005-0000-0000-000023D90000}"/>
    <cellStyle name="Currency [0] 6727" xfId="13858" hidden="1" xr:uid="{00000000-0005-0000-0000-000024D90000}"/>
    <cellStyle name="Currency [0] 6727" xfId="43246" hidden="1" xr:uid="{00000000-0005-0000-0000-000025D90000}"/>
    <cellStyle name="Currency [0] 6728" xfId="14001" hidden="1" xr:uid="{00000000-0005-0000-0000-000026D90000}"/>
    <cellStyle name="Currency [0] 6728" xfId="43389" hidden="1" xr:uid="{00000000-0005-0000-0000-000027D90000}"/>
    <cellStyle name="Currency [0] 6729" xfId="14029" hidden="1" xr:uid="{00000000-0005-0000-0000-000028D90000}"/>
    <cellStyle name="Currency [0] 6729" xfId="43417" hidden="1" xr:uid="{00000000-0005-0000-0000-000029D90000}"/>
    <cellStyle name="Currency [0] 673" xfId="3115" hidden="1" xr:uid="{00000000-0005-0000-0000-00002AD90000}"/>
    <cellStyle name="Currency [0] 673" xfId="32504" hidden="1" xr:uid="{00000000-0005-0000-0000-00002BD90000}"/>
    <cellStyle name="Currency [0] 6730" xfId="14031" hidden="1" xr:uid="{00000000-0005-0000-0000-00002CD90000}"/>
    <cellStyle name="Currency [0] 6730" xfId="43419" hidden="1" xr:uid="{00000000-0005-0000-0000-00002DD90000}"/>
    <cellStyle name="Currency [0] 6731" xfId="13906" hidden="1" xr:uid="{00000000-0005-0000-0000-00002ED90000}"/>
    <cellStyle name="Currency [0] 6731" xfId="43294" hidden="1" xr:uid="{00000000-0005-0000-0000-00002FD90000}"/>
    <cellStyle name="Currency [0] 6732" xfId="13980" hidden="1" xr:uid="{00000000-0005-0000-0000-000030D90000}"/>
    <cellStyle name="Currency [0] 6732" xfId="43368" hidden="1" xr:uid="{00000000-0005-0000-0000-000031D90000}"/>
    <cellStyle name="Currency [0] 6733" xfId="13936" hidden="1" xr:uid="{00000000-0005-0000-0000-000032D90000}"/>
    <cellStyle name="Currency [0] 6733" xfId="43324" hidden="1" xr:uid="{00000000-0005-0000-0000-000033D90000}"/>
    <cellStyle name="Currency [0] 6734" xfId="13972" hidden="1" xr:uid="{00000000-0005-0000-0000-000034D90000}"/>
    <cellStyle name="Currency [0] 6734" xfId="43360" hidden="1" xr:uid="{00000000-0005-0000-0000-000035D90000}"/>
    <cellStyle name="Currency [0] 6735" xfId="13976" hidden="1" xr:uid="{00000000-0005-0000-0000-000036D90000}"/>
    <cellStyle name="Currency [0] 6735" xfId="43364" hidden="1" xr:uid="{00000000-0005-0000-0000-000037D90000}"/>
    <cellStyle name="Currency [0] 6736" xfId="14037" hidden="1" xr:uid="{00000000-0005-0000-0000-000038D90000}"/>
    <cellStyle name="Currency [0] 6736" xfId="43425" hidden="1" xr:uid="{00000000-0005-0000-0000-000039D90000}"/>
    <cellStyle name="Currency [0] 6737" xfId="13853" hidden="1" xr:uid="{00000000-0005-0000-0000-00003AD90000}"/>
    <cellStyle name="Currency [0] 6737" xfId="43241" hidden="1" xr:uid="{00000000-0005-0000-0000-00003BD90000}"/>
    <cellStyle name="Currency [0] 6738" xfId="14019" hidden="1" xr:uid="{00000000-0005-0000-0000-00003CD90000}"/>
    <cellStyle name="Currency [0] 6738" xfId="43407" hidden="1" xr:uid="{00000000-0005-0000-0000-00003DD90000}"/>
    <cellStyle name="Currency [0] 6739" xfId="14042" hidden="1" xr:uid="{00000000-0005-0000-0000-00003ED90000}"/>
    <cellStyle name="Currency [0] 6739" xfId="43430" hidden="1" xr:uid="{00000000-0005-0000-0000-00003FD90000}"/>
    <cellStyle name="Currency [0] 674" xfId="3059" hidden="1" xr:uid="{00000000-0005-0000-0000-000040D90000}"/>
    <cellStyle name="Currency [0] 674" xfId="32448" hidden="1" xr:uid="{00000000-0005-0000-0000-000041D90000}"/>
    <cellStyle name="Currency [0] 6740" xfId="14044" hidden="1" xr:uid="{00000000-0005-0000-0000-000042D90000}"/>
    <cellStyle name="Currency [0] 6740" xfId="43432" hidden="1" xr:uid="{00000000-0005-0000-0000-000043D90000}"/>
    <cellStyle name="Currency [0] 6741" xfId="13900" hidden="1" xr:uid="{00000000-0005-0000-0000-000044D90000}"/>
    <cellStyle name="Currency [0] 6741" xfId="43288" hidden="1" xr:uid="{00000000-0005-0000-0000-000045D90000}"/>
    <cellStyle name="Currency [0] 6742" xfId="13999" hidden="1" xr:uid="{00000000-0005-0000-0000-000046D90000}"/>
    <cellStyle name="Currency [0] 6742" xfId="43387" hidden="1" xr:uid="{00000000-0005-0000-0000-000047D90000}"/>
    <cellStyle name="Currency [0] 6743" xfId="13966" hidden="1" xr:uid="{00000000-0005-0000-0000-000048D90000}"/>
    <cellStyle name="Currency [0] 6743" xfId="43354" hidden="1" xr:uid="{00000000-0005-0000-0000-000049D90000}"/>
    <cellStyle name="Currency [0] 6744" xfId="13984" hidden="1" xr:uid="{00000000-0005-0000-0000-00004AD90000}"/>
    <cellStyle name="Currency [0] 6744" xfId="43372" hidden="1" xr:uid="{00000000-0005-0000-0000-00004BD90000}"/>
    <cellStyle name="Currency [0] 6745" xfId="13981" hidden="1" xr:uid="{00000000-0005-0000-0000-00004CD90000}"/>
    <cellStyle name="Currency [0] 6745" xfId="43369" hidden="1" xr:uid="{00000000-0005-0000-0000-00004DD90000}"/>
    <cellStyle name="Currency [0] 6746" xfId="14048" hidden="1" xr:uid="{00000000-0005-0000-0000-00004ED90000}"/>
    <cellStyle name="Currency [0] 6746" xfId="43436" hidden="1" xr:uid="{00000000-0005-0000-0000-00004FD90000}"/>
    <cellStyle name="Currency [0] 6747" xfId="13933" hidden="1" xr:uid="{00000000-0005-0000-0000-000050D90000}"/>
    <cellStyle name="Currency [0] 6747" xfId="43321" hidden="1" xr:uid="{00000000-0005-0000-0000-000051D90000}"/>
    <cellStyle name="Currency [0] 6748" xfId="14033" hidden="1" xr:uid="{00000000-0005-0000-0000-000052D90000}"/>
    <cellStyle name="Currency [0] 6748" xfId="43421" hidden="1" xr:uid="{00000000-0005-0000-0000-000053D90000}"/>
    <cellStyle name="Currency [0] 6749" xfId="14055" hidden="1" xr:uid="{00000000-0005-0000-0000-000054D90000}"/>
    <cellStyle name="Currency [0] 6749" xfId="43443" hidden="1" xr:uid="{00000000-0005-0000-0000-000055D90000}"/>
    <cellStyle name="Currency [0] 675" xfId="3109" hidden="1" xr:uid="{00000000-0005-0000-0000-000056D90000}"/>
    <cellStyle name="Currency [0] 675" xfId="32498" hidden="1" xr:uid="{00000000-0005-0000-0000-000057D90000}"/>
    <cellStyle name="Currency [0] 6750" xfId="14057" hidden="1" xr:uid="{00000000-0005-0000-0000-000058D90000}"/>
    <cellStyle name="Currency [0] 6750" xfId="43445" hidden="1" xr:uid="{00000000-0005-0000-0000-000059D90000}"/>
    <cellStyle name="Currency [0] 6751" xfId="13985" hidden="1" xr:uid="{00000000-0005-0000-0000-00005AD90000}"/>
    <cellStyle name="Currency [0] 6751" xfId="43373" hidden="1" xr:uid="{00000000-0005-0000-0000-00005BD90000}"/>
    <cellStyle name="Currency [0] 6752" xfId="14017" hidden="1" xr:uid="{00000000-0005-0000-0000-00005CD90000}"/>
    <cellStyle name="Currency [0] 6752" xfId="43405" hidden="1" xr:uid="{00000000-0005-0000-0000-00005DD90000}"/>
    <cellStyle name="Currency [0] 6753" xfId="13869" hidden="1" xr:uid="{00000000-0005-0000-0000-00005ED90000}"/>
    <cellStyle name="Currency [0] 6753" xfId="43257" hidden="1" xr:uid="{00000000-0005-0000-0000-00005FD90000}"/>
    <cellStyle name="Currency [0] 6754" xfId="14003" hidden="1" xr:uid="{00000000-0005-0000-0000-000060D90000}"/>
    <cellStyle name="Currency [0] 6754" xfId="43391" hidden="1" xr:uid="{00000000-0005-0000-0000-000061D90000}"/>
    <cellStyle name="Currency [0] 6755" xfId="14000" hidden="1" xr:uid="{00000000-0005-0000-0000-000062D90000}"/>
    <cellStyle name="Currency [0] 6755" xfId="43388" hidden="1" xr:uid="{00000000-0005-0000-0000-000063D90000}"/>
    <cellStyle name="Currency [0] 6756" xfId="14061" hidden="1" xr:uid="{00000000-0005-0000-0000-000064D90000}"/>
    <cellStyle name="Currency [0] 6756" xfId="43449" hidden="1" xr:uid="{00000000-0005-0000-0000-000065D90000}"/>
    <cellStyle name="Currency [0] 6757" xfId="13896" hidden="1" xr:uid="{00000000-0005-0000-0000-000066D90000}"/>
    <cellStyle name="Currency [0] 6757" xfId="43284" hidden="1" xr:uid="{00000000-0005-0000-0000-000067D90000}"/>
    <cellStyle name="Currency [0] 6758" xfId="14045" hidden="1" xr:uid="{00000000-0005-0000-0000-000068D90000}"/>
    <cellStyle name="Currency [0] 6758" xfId="43433" hidden="1" xr:uid="{00000000-0005-0000-0000-000069D90000}"/>
    <cellStyle name="Currency [0] 6759" xfId="14065" hidden="1" xr:uid="{00000000-0005-0000-0000-00006AD90000}"/>
    <cellStyle name="Currency [0] 6759" xfId="43453" hidden="1" xr:uid="{00000000-0005-0000-0000-00006BD90000}"/>
    <cellStyle name="Currency [0] 676" xfId="3119" hidden="1" xr:uid="{00000000-0005-0000-0000-00006CD90000}"/>
    <cellStyle name="Currency [0] 676" xfId="32508" hidden="1" xr:uid="{00000000-0005-0000-0000-00006DD90000}"/>
    <cellStyle name="Currency [0] 6760" xfId="14067" hidden="1" xr:uid="{00000000-0005-0000-0000-00006ED90000}"/>
    <cellStyle name="Currency [0] 6760" xfId="43455" hidden="1" xr:uid="{00000000-0005-0000-0000-00006FD90000}"/>
    <cellStyle name="Currency [0] 6761" xfId="14004" hidden="1" xr:uid="{00000000-0005-0000-0000-000070D90000}"/>
    <cellStyle name="Currency [0] 6761" xfId="43392" hidden="1" xr:uid="{00000000-0005-0000-0000-000071D90000}"/>
    <cellStyle name="Currency [0] 6762" xfId="14032" hidden="1" xr:uid="{00000000-0005-0000-0000-000072D90000}"/>
    <cellStyle name="Currency [0] 6762" xfId="43420" hidden="1" xr:uid="{00000000-0005-0000-0000-000073D90000}"/>
    <cellStyle name="Currency [0] 6763" xfId="13992" hidden="1" xr:uid="{00000000-0005-0000-0000-000074D90000}"/>
    <cellStyle name="Currency [0] 6763" xfId="43380" hidden="1" xr:uid="{00000000-0005-0000-0000-000075D90000}"/>
    <cellStyle name="Currency [0] 6764" xfId="14021" hidden="1" xr:uid="{00000000-0005-0000-0000-000076D90000}"/>
    <cellStyle name="Currency [0] 6764" xfId="43409" hidden="1" xr:uid="{00000000-0005-0000-0000-000077D90000}"/>
    <cellStyle name="Currency [0] 6765" xfId="14018" hidden="1" xr:uid="{00000000-0005-0000-0000-000078D90000}"/>
    <cellStyle name="Currency [0] 6765" xfId="43406" hidden="1" xr:uid="{00000000-0005-0000-0000-000079D90000}"/>
    <cellStyle name="Currency [0] 6766" xfId="14071" hidden="1" xr:uid="{00000000-0005-0000-0000-00007AD90000}"/>
    <cellStyle name="Currency [0] 6766" xfId="43459" hidden="1" xr:uid="{00000000-0005-0000-0000-00007BD90000}"/>
    <cellStyle name="Currency [0] 6767" xfId="13899" hidden="1" xr:uid="{00000000-0005-0000-0000-00007CD90000}"/>
    <cellStyle name="Currency [0] 6767" xfId="43287" hidden="1" xr:uid="{00000000-0005-0000-0000-00007DD90000}"/>
    <cellStyle name="Currency [0] 6768" xfId="14058" hidden="1" xr:uid="{00000000-0005-0000-0000-00007ED90000}"/>
    <cellStyle name="Currency [0] 6768" xfId="43446" hidden="1" xr:uid="{00000000-0005-0000-0000-00007FD90000}"/>
    <cellStyle name="Currency [0] 6769" xfId="14075" hidden="1" xr:uid="{00000000-0005-0000-0000-000080D90000}"/>
    <cellStyle name="Currency [0] 6769" xfId="43463" hidden="1" xr:uid="{00000000-0005-0000-0000-000081D90000}"/>
    <cellStyle name="Currency [0] 677" xfId="3120" hidden="1" xr:uid="{00000000-0005-0000-0000-000082D90000}"/>
    <cellStyle name="Currency [0] 677" xfId="32509" hidden="1" xr:uid="{00000000-0005-0000-0000-000083D90000}"/>
    <cellStyle name="Currency [0] 6770" xfId="14077" hidden="1" xr:uid="{00000000-0005-0000-0000-000084D90000}"/>
    <cellStyle name="Currency [0] 6770" xfId="43465" hidden="1" xr:uid="{00000000-0005-0000-0000-000085D90000}"/>
    <cellStyle name="Currency [0] 6771" xfId="13958" hidden="1" xr:uid="{00000000-0005-0000-0000-000086D90000}"/>
    <cellStyle name="Currency [0] 6771" xfId="43346" hidden="1" xr:uid="{00000000-0005-0000-0000-000087D90000}"/>
    <cellStyle name="Currency [0] 6772" xfId="13994" hidden="1" xr:uid="{00000000-0005-0000-0000-000088D90000}"/>
    <cellStyle name="Currency [0] 6772" xfId="43382" hidden="1" xr:uid="{00000000-0005-0000-0000-000089D90000}"/>
    <cellStyle name="Currency [0] 6773" xfId="14063" hidden="1" xr:uid="{00000000-0005-0000-0000-00008AD90000}"/>
    <cellStyle name="Currency [0] 6773" xfId="43451" hidden="1" xr:uid="{00000000-0005-0000-0000-00008BD90000}"/>
    <cellStyle name="Currency [0] 6774" xfId="14051" hidden="1" xr:uid="{00000000-0005-0000-0000-00008CD90000}"/>
    <cellStyle name="Currency [0] 6774" xfId="43439" hidden="1" xr:uid="{00000000-0005-0000-0000-00008DD90000}"/>
    <cellStyle name="Currency [0] 6775" xfId="14068" hidden="1" xr:uid="{00000000-0005-0000-0000-00008ED90000}"/>
    <cellStyle name="Currency [0] 6775" xfId="43456" hidden="1" xr:uid="{00000000-0005-0000-0000-00008FD90000}"/>
    <cellStyle name="Currency [0] 6776" xfId="14079" hidden="1" xr:uid="{00000000-0005-0000-0000-000090D90000}"/>
    <cellStyle name="Currency [0] 6776" xfId="43467" hidden="1" xr:uid="{00000000-0005-0000-0000-000091D90000}"/>
    <cellStyle name="Currency [0] 6777" xfId="13927" hidden="1" xr:uid="{00000000-0005-0000-0000-000092D90000}"/>
    <cellStyle name="Currency [0] 6777" xfId="43315" hidden="1" xr:uid="{00000000-0005-0000-0000-000093D90000}"/>
    <cellStyle name="Currency [0] 6778" xfId="13991" hidden="1" xr:uid="{00000000-0005-0000-0000-000094D90000}"/>
    <cellStyle name="Currency [0] 6778" xfId="43379" hidden="1" xr:uid="{00000000-0005-0000-0000-000095D90000}"/>
    <cellStyle name="Currency [0] 6779" xfId="14083" hidden="1" xr:uid="{00000000-0005-0000-0000-000096D90000}"/>
    <cellStyle name="Currency [0] 6779" xfId="43471" hidden="1" xr:uid="{00000000-0005-0000-0000-000097D90000}"/>
    <cellStyle name="Currency [0] 678" xfId="3085" hidden="1" xr:uid="{00000000-0005-0000-0000-000098D90000}"/>
    <cellStyle name="Currency [0] 678" xfId="32474" hidden="1" xr:uid="{00000000-0005-0000-0000-000099D90000}"/>
    <cellStyle name="Currency [0] 6780" xfId="14085" hidden="1" xr:uid="{00000000-0005-0000-0000-00009AD90000}"/>
    <cellStyle name="Currency [0] 6780" xfId="43473" hidden="1" xr:uid="{00000000-0005-0000-0000-00009BD90000}"/>
    <cellStyle name="Currency [0] 6781" xfId="14040" hidden="1" xr:uid="{00000000-0005-0000-0000-00009CD90000}"/>
    <cellStyle name="Currency [0] 6781" xfId="43428" hidden="1" xr:uid="{00000000-0005-0000-0000-00009DD90000}"/>
    <cellStyle name="Currency [0] 6782" xfId="14052" hidden="1" xr:uid="{00000000-0005-0000-0000-00009ED90000}"/>
    <cellStyle name="Currency [0] 6782" xfId="43440" hidden="1" xr:uid="{00000000-0005-0000-0000-00009FD90000}"/>
    <cellStyle name="Currency [0] 6783" xfId="14080" hidden="1" xr:uid="{00000000-0005-0000-0000-0000A0D90000}"/>
    <cellStyle name="Currency [0] 6783" xfId="43468" hidden="1" xr:uid="{00000000-0005-0000-0000-0000A1D90000}"/>
    <cellStyle name="Currency [0] 6784" xfId="14053" hidden="1" xr:uid="{00000000-0005-0000-0000-0000A2D90000}"/>
    <cellStyle name="Currency [0] 6784" xfId="43441" hidden="1" xr:uid="{00000000-0005-0000-0000-0000A3D90000}"/>
    <cellStyle name="Currency [0] 6785" xfId="14086" hidden="1" xr:uid="{00000000-0005-0000-0000-0000A4D90000}"/>
    <cellStyle name="Currency [0] 6785" xfId="43474" hidden="1" xr:uid="{00000000-0005-0000-0000-0000A5D90000}"/>
    <cellStyle name="Currency [0] 6786" xfId="14088" hidden="1" xr:uid="{00000000-0005-0000-0000-0000A6D90000}"/>
    <cellStyle name="Currency [0] 6786" xfId="43476" hidden="1" xr:uid="{00000000-0005-0000-0000-0000A7D90000}"/>
    <cellStyle name="Currency [0] 6787" xfId="14081" hidden="1" xr:uid="{00000000-0005-0000-0000-0000A8D90000}"/>
    <cellStyle name="Currency [0] 6787" xfId="43469" hidden="1" xr:uid="{00000000-0005-0000-0000-0000A9D90000}"/>
    <cellStyle name="Currency [0] 6788" xfId="14027" hidden="1" xr:uid="{00000000-0005-0000-0000-0000AAD90000}"/>
    <cellStyle name="Currency [0] 6788" xfId="43415" hidden="1" xr:uid="{00000000-0005-0000-0000-0000ABD90000}"/>
    <cellStyle name="Currency [0] 6789" xfId="14091" hidden="1" xr:uid="{00000000-0005-0000-0000-0000ACD90000}"/>
    <cellStyle name="Currency [0] 6789" xfId="43479" hidden="1" xr:uid="{00000000-0005-0000-0000-0000ADD90000}"/>
    <cellStyle name="Currency [0] 679" xfId="3100" hidden="1" xr:uid="{00000000-0005-0000-0000-0000AED90000}"/>
    <cellStyle name="Currency [0] 679" xfId="32489" hidden="1" xr:uid="{00000000-0005-0000-0000-0000AFD90000}"/>
    <cellStyle name="Currency [0] 6790" xfId="14093" hidden="1" xr:uid="{00000000-0005-0000-0000-0000B0D90000}"/>
    <cellStyle name="Currency [0] 6790" xfId="43481" hidden="1" xr:uid="{00000000-0005-0000-0000-0000B1D90000}"/>
    <cellStyle name="Currency [0] 6791" xfId="13810" hidden="1" xr:uid="{00000000-0005-0000-0000-0000B2D90000}"/>
    <cellStyle name="Currency [0] 6791" xfId="43198" hidden="1" xr:uid="{00000000-0005-0000-0000-0000B3D90000}"/>
    <cellStyle name="Currency [0] 6792" xfId="13832" hidden="1" xr:uid="{00000000-0005-0000-0000-0000B4D90000}"/>
    <cellStyle name="Currency [0] 6792" xfId="43220" hidden="1" xr:uid="{00000000-0005-0000-0000-0000B5D90000}"/>
    <cellStyle name="Currency [0] 6793" xfId="14097" hidden="1" xr:uid="{00000000-0005-0000-0000-0000B6D90000}"/>
    <cellStyle name="Currency [0] 6793" xfId="43485" hidden="1" xr:uid="{00000000-0005-0000-0000-0000B7D90000}"/>
    <cellStyle name="Currency [0] 6794" xfId="14104" hidden="1" xr:uid="{00000000-0005-0000-0000-0000B8D90000}"/>
    <cellStyle name="Currency [0] 6794" xfId="43492" hidden="1" xr:uid="{00000000-0005-0000-0000-0000B9D90000}"/>
    <cellStyle name="Currency [0] 6795" xfId="14106" hidden="1" xr:uid="{00000000-0005-0000-0000-0000BAD90000}"/>
    <cellStyle name="Currency [0] 6795" xfId="43494" hidden="1" xr:uid="{00000000-0005-0000-0000-0000BBD90000}"/>
    <cellStyle name="Currency [0] 6796" xfId="13797" hidden="1" xr:uid="{00000000-0005-0000-0000-0000BCD90000}"/>
    <cellStyle name="Currency [0] 6796" xfId="43185" hidden="1" xr:uid="{00000000-0005-0000-0000-0000BDD90000}"/>
    <cellStyle name="Currency [0] 6797" xfId="14100" hidden="1" xr:uid="{00000000-0005-0000-0000-0000BED90000}"/>
    <cellStyle name="Currency [0] 6797" xfId="43488" hidden="1" xr:uid="{00000000-0005-0000-0000-0000BFD90000}"/>
    <cellStyle name="Currency [0] 6798" xfId="14109" hidden="1" xr:uid="{00000000-0005-0000-0000-0000C0D90000}"/>
    <cellStyle name="Currency [0] 6798" xfId="43497" hidden="1" xr:uid="{00000000-0005-0000-0000-0000C1D90000}"/>
    <cellStyle name="Currency [0] 6799" xfId="14111" hidden="1" xr:uid="{00000000-0005-0000-0000-0000C2D90000}"/>
    <cellStyle name="Currency [0] 6799" xfId="43499" hidden="1" xr:uid="{00000000-0005-0000-0000-0000C3D90000}"/>
    <cellStyle name="Currency [0] 68" xfId="2473" hidden="1" xr:uid="{00000000-0005-0000-0000-0000C4D90000}"/>
    <cellStyle name="Currency [0] 68" xfId="31862" hidden="1" xr:uid="{00000000-0005-0000-0000-0000C5D90000}"/>
    <cellStyle name="Currency [0] 680" xfId="3027" hidden="1" xr:uid="{00000000-0005-0000-0000-0000C6D90000}"/>
    <cellStyle name="Currency [0] 680" xfId="32416" hidden="1" xr:uid="{00000000-0005-0000-0000-0000C7D90000}"/>
    <cellStyle name="Currency [0] 6800" xfId="14099" hidden="1" xr:uid="{00000000-0005-0000-0000-0000C8D90000}"/>
    <cellStyle name="Currency [0] 6800" xfId="43487" hidden="1" xr:uid="{00000000-0005-0000-0000-0000C9D90000}"/>
    <cellStyle name="Currency [0] 6801" xfId="13809" hidden="1" xr:uid="{00000000-0005-0000-0000-0000CAD90000}"/>
    <cellStyle name="Currency [0] 6801" xfId="43197" hidden="1" xr:uid="{00000000-0005-0000-0000-0000CBD90000}"/>
    <cellStyle name="Currency [0] 6802" xfId="14122" hidden="1" xr:uid="{00000000-0005-0000-0000-0000CCD90000}"/>
    <cellStyle name="Currency [0] 6802" xfId="43510" hidden="1" xr:uid="{00000000-0005-0000-0000-0000CDD90000}"/>
    <cellStyle name="Currency [0] 6803" xfId="14131" hidden="1" xr:uid="{00000000-0005-0000-0000-0000CED90000}"/>
    <cellStyle name="Currency [0] 6803" xfId="43519" hidden="1" xr:uid="{00000000-0005-0000-0000-0000CFD90000}"/>
    <cellStyle name="Currency [0] 6804" xfId="14142" hidden="1" xr:uid="{00000000-0005-0000-0000-0000D0D90000}"/>
    <cellStyle name="Currency [0] 6804" xfId="43530" hidden="1" xr:uid="{00000000-0005-0000-0000-0000D1D90000}"/>
    <cellStyle name="Currency [0] 6805" xfId="14148" hidden="1" xr:uid="{00000000-0005-0000-0000-0000D2D90000}"/>
    <cellStyle name="Currency [0] 6805" xfId="43536" hidden="1" xr:uid="{00000000-0005-0000-0000-0000D3D90000}"/>
    <cellStyle name="Currency [0] 6806" xfId="14120" hidden="1" xr:uid="{00000000-0005-0000-0000-0000D4D90000}"/>
    <cellStyle name="Currency [0] 6806" xfId="43508" hidden="1" xr:uid="{00000000-0005-0000-0000-0000D5D90000}"/>
    <cellStyle name="Currency [0] 6807" xfId="14138" hidden="1" xr:uid="{00000000-0005-0000-0000-0000D6D90000}"/>
    <cellStyle name="Currency [0] 6807" xfId="43526" hidden="1" xr:uid="{00000000-0005-0000-0000-0000D7D90000}"/>
    <cellStyle name="Currency [0] 6808" xfId="14160" hidden="1" xr:uid="{00000000-0005-0000-0000-0000D8D90000}"/>
    <cellStyle name="Currency [0] 6808" xfId="43548" hidden="1" xr:uid="{00000000-0005-0000-0000-0000D9D90000}"/>
    <cellStyle name="Currency [0] 6809" xfId="14162" hidden="1" xr:uid="{00000000-0005-0000-0000-0000DAD90000}"/>
    <cellStyle name="Currency [0] 6809" xfId="43550" hidden="1" xr:uid="{00000000-0005-0000-0000-0000DBD90000}"/>
    <cellStyle name="Currency [0] 681" xfId="3095" hidden="1" xr:uid="{00000000-0005-0000-0000-0000DCD90000}"/>
    <cellStyle name="Currency [0] 681" xfId="32484" hidden="1" xr:uid="{00000000-0005-0000-0000-0000DDD90000}"/>
    <cellStyle name="Currency [0] 6810" xfId="14094" hidden="1" xr:uid="{00000000-0005-0000-0000-0000DED90000}"/>
    <cellStyle name="Currency [0] 6810" xfId="43482" hidden="1" xr:uid="{00000000-0005-0000-0000-0000DFD90000}"/>
    <cellStyle name="Currency [0] 6811" xfId="13805" hidden="1" xr:uid="{00000000-0005-0000-0000-0000E0D90000}"/>
    <cellStyle name="Currency [0] 6811" xfId="43193" hidden="1" xr:uid="{00000000-0005-0000-0000-0000E1D90000}"/>
    <cellStyle name="Currency [0] 6812" xfId="14134" hidden="1" xr:uid="{00000000-0005-0000-0000-0000E2D90000}"/>
    <cellStyle name="Currency [0] 6812" xfId="43522" hidden="1" xr:uid="{00000000-0005-0000-0000-0000E3D90000}"/>
    <cellStyle name="Currency [0] 6813" xfId="13801" hidden="1" xr:uid="{00000000-0005-0000-0000-0000E4D90000}"/>
    <cellStyle name="Currency [0] 6813" xfId="43189" hidden="1" xr:uid="{00000000-0005-0000-0000-0000E5D90000}"/>
    <cellStyle name="Currency [0] 6814" xfId="14123" hidden="1" xr:uid="{00000000-0005-0000-0000-0000E6D90000}"/>
    <cellStyle name="Currency [0] 6814" xfId="43511" hidden="1" xr:uid="{00000000-0005-0000-0000-0000E7D90000}"/>
    <cellStyle name="Currency [0] 6815" xfId="14167" hidden="1" xr:uid="{00000000-0005-0000-0000-0000E8D90000}"/>
    <cellStyle name="Currency [0] 6815" xfId="43555" hidden="1" xr:uid="{00000000-0005-0000-0000-0000E9D90000}"/>
    <cellStyle name="Currency [0] 6816" xfId="14135" hidden="1" xr:uid="{00000000-0005-0000-0000-0000EAD90000}"/>
    <cellStyle name="Currency [0] 6816" xfId="43523" hidden="1" xr:uid="{00000000-0005-0000-0000-0000EBD90000}"/>
    <cellStyle name="Currency [0] 6817" xfId="14143" hidden="1" xr:uid="{00000000-0005-0000-0000-0000ECD90000}"/>
    <cellStyle name="Currency [0] 6817" xfId="43531" hidden="1" xr:uid="{00000000-0005-0000-0000-0000EDD90000}"/>
    <cellStyle name="Currency [0] 6818" xfId="14179" hidden="1" xr:uid="{00000000-0005-0000-0000-0000EED90000}"/>
    <cellStyle name="Currency [0] 6818" xfId="43567" hidden="1" xr:uid="{00000000-0005-0000-0000-0000EFD90000}"/>
    <cellStyle name="Currency [0] 6819" xfId="14181" hidden="1" xr:uid="{00000000-0005-0000-0000-0000F0D90000}"/>
    <cellStyle name="Currency [0] 6819" xfId="43569" hidden="1" xr:uid="{00000000-0005-0000-0000-0000F1D90000}"/>
    <cellStyle name="Currency [0] 682" xfId="3093" hidden="1" xr:uid="{00000000-0005-0000-0000-0000F2D90000}"/>
    <cellStyle name="Currency [0] 682" xfId="32482" hidden="1" xr:uid="{00000000-0005-0000-0000-0000F3D90000}"/>
    <cellStyle name="Currency [0] 6820" xfId="14137" hidden="1" xr:uid="{00000000-0005-0000-0000-0000F4D90000}"/>
    <cellStyle name="Currency [0] 6820" xfId="43525" hidden="1" xr:uid="{00000000-0005-0000-0000-0000F5D90000}"/>
    <cellStyle name="Currency [0] 6821" xfId="14150" hidden="1" xr:uid="{00000000-0005-0000-0000-0000F6D90000}"/>
    <cellStyle name="Currency [0] 6821" xfId="43538" hidden="1" xr:uid="{00000000-0005-0000-0000-0000F7D90000}"/>
    <cellStyle name="Currency [0] 6822" xfId="14155" hidden="1" xr:uid="{00000000-0005-0000-0000-0000F8D90000}"/>
    <cellStyle name="Currency [0] 6822" xfId="43543" hidden="1" xr:uid="{00000000-0005-0000-0000-0000F9D90000}"/>
    <cellStyle name="Currency [0] 6823" xfId="14149" hidden="1" xr:uid="{00000000-0005-0000-0000-0000FAD90000}"/>
    <cellStyle name="Currency [0] 6823" xfId="43537" hidden="1" xr:uid="{00000000-0005-0000-0000-0000FBD90000}"/>
    <cellStyle name="Currency [0] 6824" xfId="14197" hidden="1" xr:uid="{00000000-0005-0000-0000-0000FCD90000}"/>
    <cellStyle name="Currency [0] 6824" xfId="43585" hidden="1" xr:uid="{00000000-0005-0000-0000-0000FDD90000}"/>
    <cellStyle name="Currency [0] 6825" xfId="14205" hidden="1" xr:uid="{00000000-0005-0000-0000-0000FED90000}"/>
    <cellStyle name="Currency [0] 6825" xfId="43593" hidden="1" xr:uid="{00000000-0005-0000-0000-0000FFD90000}"/>
    <cellStyle name="Currency [0] 6826" xfId="14133" hidden="1" xr:uid="{00000000-0005-0000-0000-000000DA0000}"/>
    <cellStyle name="Currency [0] 6826" xfId="43521" hidden="1" xr:uid="{00000000-0005-0000-0000-000001DA0000}"/>
    <cellStyle name="Currency [0] 6827" xfId="14191" hidden="1" xr:uid="{00000000-0005-0000-0000-000002DA0000}"/>
    <cellStyle name="Currency [0] 6827" xfId="43579" hidden="1" xr:uid="{00000000-0005-0000-0000-000003DA0000}"/>
    <cellStyle name="Currency [0] 6828" xfId="14214" hidden="1" xr:uid="{00000000-0005-0000-0000-000004DA0000}"/>
    <cellStyle name="Currency [0] 6828" xfId="43602" hidden="1" xr:uid="{00000000-0005-0000-0000-000005DA0000}"/>
    <cellStyle name="Currency [0] 6829" xfId="14216" hidden="1" xr:uid="{00000000-0005-0000-0000-000006DA0000}"/>
    <cellStyle name="Currency [0] 6829" xfId="43604" hidden="1" xr:uid="{00000000-0005-0000-0000-000007DA0000}"/>
    <cellStyle name="Currency [0] 683" xfId="3122" hidden="1" xr:uid="{00000000-0005-0000-0000-000008DA0000}"/>
    <cellStyle name="Currency [0] 683" xfId="32511" hidden="1" xr:uid="{00000000-0005-0000-0000-000009DA0000}"/>
    <cellStyle name="Currency [0] 6830" xfId="14116" hidden="1" xr:uid="{00000000-0005-0000-0000-00000ADA0000}"/>
    <cellStyle name="Currency [0] 6830" xfId="43504" hidden="1" xr:uid="{00000000-0005-0000-0000-00000BDA0000}"/>
    <cellStyle name="Currency [0] 6831" xfId="14126" hidden="1" xr:uid="{00000000-0005-0000-0000-00000CDA0000}"/>
    <cellStyle name="Currency [0] 6831" xfId="43514" hidden="1" xr:uid="{00000000-0005-0000-0000-00000DDA0000}"/>
    <cellStyle name="Currency [0] 6832" xfId="14188" hidden="1" xr:uid="{00000000-0005-0000-0000-00000EDA0000}"/>
    <cellStyle name="Currency [0] 6832" xfId="43576" hidden="1" xr:uid="{00000000-0005-0000-0000-00000FDA0000}"/>
    <cellStyle name="Currency [0] 6833" xfId="14153" hidden="1" xr:uid="{00000000-0005-0000-0000-000010DA0000}"/>
    <cellStyle name="Currency [0] 6833" xfId="43541" hidden="1" xr:uid="{00000000-0005-0000-0000-000011DA0000}"/>
    <cellStyle name="Currency [0] 6834" xfId="14102" hidden="1" xr:uid="{00000000-0005-0000-0000-000012DA0000}"/>
    <cellStyle name="Currency [0] 6834" xfId="43490" hidden="1" xr:uid="{00000000-0005-0000-0000-000013DA0000}"/>
    <cellStyle name="Currency [0] 6835" xfId="14224" hidden="1" xr:uid="{00000000-0005-0000-0000-000014DA0000}"/>
    <cellStyle name="Currency [0] 6835" xfId="43612" hidden="1" xr:uid="{00000000-0005-0000-0000-000015DA0000}"/>
    <cellStyle name="Currency [0] 6836" xfId="14189" hidden="1" xr:uid="{00000000-0005-0000-0000-000016DA0000}"/>
    <cellStyle name="Currency [0] 6836" xfId="43577" hidden="1" xr:uid="{00000000-0005-0000-0000-000017DA0000}"/>
    <cellStyle name="Currency [0] 6837" xfId="14200" hidden="1" xr:uid="{00000000-0005-0000-0000-000018DA0000}"/>
    <cellStyle name="Currency [0] 6837" xfId="43588" hidden="1" xr:uid="{00000000-0005-0000-0000-000019DA0000}"/>
    <cellStyle name="Currency [0] 6838" xfId="14232" hidden="1" xr:uid="{00000000-0005-0000-0000-00001ADA0000}"/>
    <cellStyle name="Currency [0] 6838" xfId="43620" hidden="1" xr:uid="{00000000-0005-0000-0000-00001BDA0000}"/>
    <cellStyle name="Currency [0] 6839" xfId="14234" hidden="1" xr:uid="{00000000-0005-0000-0000-00001CDA0000}"/>
    <cellStyle name="Currency [0] 6839" xfId="43622" hidden="1" xr:uid="{00000000-0005-0000-0000-00001DDA0000}"/>
    <cellStyle name="Currency [0] 684" xfId="3038" hidden="1" xr:uid="{00000000-0005-0000-0000-00001EDA0000}"/>
    <cellStyle name="Currency [0] 684" xfId="32427" hidden="1" xr:uid="{00000000-0005-0000-0000-00001FDA0000}"/>
    <cellStyle name="Currency [0] 6840" xfId="14186" hidden="1" xr:uid="{00000000-0005-0000-0000-000020DA0000}"/>
    <cellStyle name="Currency [0] 6840" xfId="43574" hidden="1" xr:uid="{00000000-0005-0000-0000-000021DA0000}"/>
    <cellStyle name="Currency [0] 6841" xfId="14185" hidden="1" xr:uid="{00000000-0005-0000-0000-000022DA0000}"/>
    <cellStyle name="Currency [0] 6841" xfId="43573" hidden="1" xr:uid="{00000000-0005-0000-0000-000023DA0000}"/>
    <cellStyle name="Currency [0] 6842" xfId="14175" hidden="1" xr:uid="{00000000-0005-0000-0000-000024DA0000}"/>
    <cellStyle name="Currency [0] 6842" xfId="43563" hidden="1" xr:uid="{00000000-0005-0000-0000-000025DA0000}"/>
    <cellStyle name="Currency [0] 6843" xfId="14171" hidden="1" xr:uid="{00000000-0005-0000-0000-000026DA0000}"/>
    <cellStyle name="Currency [0] 6843" xfId="43559" hidden="1" xr:uid="{00000000-0005-0000-0000-000027DA0000}"/>
    <cellStyle name="Currency [0] 6844" xfId="14173" hidden="1" xr:uid="{00000000-0005-0000-0000-000028DA0000}"/>
    <cellStyle name="Currency [0] 6844" xfId="43561" hidden="1" xr:uid="{00000000-0005-0000-0000-000029DA0000}"/>
    <cellStyle name="Currency [0] 6845" xfId="14241" hidden="1" xr:uid="{00000000-0005-0000-0000-00002ADA0000}"/>
    <cellStyle name="Currency [0] 6845" xfId="43629" hidden="1" xr:uid="{00000000-0005-0000-0000-00002BDA0000}"/>
    <cellStyle name="Currency [0] 6846" xfId="13803" hidden="1" xr:uid="{00000000-0005-0000-0000-00002CDA0000}"/>
    <cellStyle name="Currency [0] 6846" xfId="43191" hidden="1" xr:uid="{00000000-0005-0000-0000-00002DDA0000}"/>
    <cellStyle name="Currency [0] 6847" xfId="14219" hidden="1" xr:uid="{00000000-0005-0000-0000-00002EDA0000}"/>
    <cellStyle name="Currency [0] 6847" xfId="43607" hidden="1" xr:uid="{00000000-0005-0000-0000-00002FDA0000}"/>
    <cellStyle name="Currency [0] 6848" xfId="14247" hidden="1" xr:uid="{00000000-0005-0000-0000-000030DA0000}"/>
    <cellStyle name="Currency [0] 6848" xfId="43635" hidden="1" xr:uid="{00000000-0005-0000-0000-000031DA0000}"/>
    <cellStyle name="Currency [0] 6849" xfId="14249" hidden="1" xr:uid="{00000000-0005-0000-0000-000032DA0000}"/>
    <cellStyle name="Currency [0] 6849" xfId="43637" hidden="1" xr:uid="{00000000-0005-0000-0000-000033DA0000}"/>
    <cellStyle name="Currency [0] 685" xfId="3114" hidden="1" xr:uid="{00000000-0005-0000-0000-000034DA0000}"/>
    <cellStyle name="Currency [0] 685" xfId="32503" hidden="1" xr:uid="{00000000-0005-0000-0000-000035DA0000}"/>
    <cellStyle name="Currency [0] 6850" xfId="14124" hidden="1" xr:uid="{00000000-0005-0000-0000-000036DA0000}"/>
    <cellStyle name="Currency [0] 6850" xfId="43512" hidden="1" xr:uid="{00000000-0005-0000-0000-000037DA0000}"/>
    <cellStyle name="Currency [0] 6851" xfId="14198" hidden="1" xr:uid="{00000000-0005-0000-0000-000038DA0000}"/>
    <cellStyle name="Currency [0] 6851" xfId="43586" hidden="1" xr:uid="{00000000-0005-0000-0000-000039DA0000}"/>
    <cellStyle name="Currency [0] 6852" xfId="14154" hidden="1" xr:uid="{00000000-0005-0000-0000-00003ADA0000}"/>
    <cellStyle name="Currency [0] 6852" xfId="43542" hidden="1" xr:uid="{00000000-0005-0000-0000-00003BDA0000}"/>
    <cellStyle name="Currency [0] 6853" xfId="14190" hidden="1" xr:uid="{00000000-0005-0000-0000-00003CDA0000}"/>
    <cellStyle name="Currency [0] 6853" xfId="43578" hidden="1" xr:uid="{00000000-0005-0000-0000-00003DDA0000}"/>
    <cellStyle name="Currency [0] 6854" xfId="14194" hidden="1" xr:uid="{00000000-0005-0000-0000-00003EDA0000}"/>
    <cellStyle name="Currency [0] 6854" xfId="43582" hidden="1" xr:uid="{00000000-0005-0000-0000-00003FDA0000}"/>
    <cellStyle name="Currency [0] 6855" xfId="14255" hidden="1" xr:uid="{00000000-0005-0000-0000-000040DA0000}"/>
    <cellStyle name="Currency [0] 6855" xfId="43643" hidden="1" xr:uid="{00000000-0005-0000-0000-000041DA0000}"/>
    <cellStyle name="Currency [0] 6856" xfId="13838" hidden="1" xr:uid="{00000000-0005-0000-0000-000042DA0000}"/>
    <cellStyle name="Currency [0] 6856" xfId="43226" hidden="1" xr:uid="{00000000-0005-0000-0000-000043DA0000}"/>
    <cellStyle name="Currency [0] 6857" xfId="14237" hidden="1" xr:uid="{00000000-0005-0000-0000-000044DA0000}"/>
    <cellStyle name="Currency [0] 6857" xfId="43625" hidden="1" xr:uid="{00000000-0005-0000-0000-000045DA0000}"/>
    <cellStyle name="Currency [0] 6858" xfId="14260" hidden="1" xr:uid="{00000000-0005-0000-0000-000046DA0000}"/>
    <cellStyle name="Currency [0] 6858" xfId="43648" hidden="1" xr:uid="{00000000-0005-0000-0000-000047DA0000}"/>
    <cellStyle name="Currency [0] 6859" xfId="14262" hidden="1" xr:uid="{00000000-0005-0000-0000-000048DA0000}"/>
    <cellStyle name="Currency [0] 6859" xfId="43650" hidden="1" xr:uid="{00000000-0005-0000-0000-000049DA0000}"/>
    <cellStyle name="Currency [0] 686" xfId="3124" hidden="1" xr:uid="{00000000-0005-0000-0000-00004ADA0000}"/>
    <cellStyle name="Currency [0] 686" xfId="32513" hidden="1" xr:uid="{00000000-0005-0000-0000-00004BDA0000}"/>
    <cellStyle name="Currency [0] 6860" xfId="14118" hidden="1" xr:uid="{00000000-0005-0000-0000-00004CDA0000}"/>
    <cellStyle name="Currency [0] 6860" xfId="43506" hidden="1" xr:uid="{00000000-0005-0000-0000-00004DDA0000}"/>
    <cellStyle name="Currency [0] 6861" xfId="14217" hidden="1" xr:uid="{00000000-0005-0000-0000-00004EDA0000}"/>
    <cellStyle name="Currency [0] 6861" xfId="43605" hidden="1" xr:uid="{00000000-0005-0000-0000-00004FDA0000}"/>
    <cellStyle name="Currency [0] 6862" xfId="14184" hidden="1" xr:uid="{00000000-0005-0000-0000-000050DA0000}"/>
    <cellStyle name="Currency [0] 6862" xfId="43572" hidden="1" xr:uid="{00000000-0005-0000-0000-000051DA0000}"/>
    <cellStyle name="Currency [0] 6863" xfId="14202" hidden="1" xr:uid="{00000000-0005-0000-0000-000052DA0000}"/>
    <cellStyle name="Currency [0] 6863" xfId="43590" hidden="1" xr:uid="{00000000-0005-0000-0000-000053DA0000}"/>
    <cellStyle name="Currency [0] 6864" xfId="14199" hidden="1" xr:uid="{00000000-0005-0000-0000-000054DA0000}"/>
    <cellStyle name="Currency [0] 6864" xfId="43587" hidden="1" xr:uid="{00000000-0005-0000-0000-000055DA0000}"/>
    <cellStyle name="Currency [0] 6865" xfId="14266" hidden="1" xr:uid="{00000000-0005-0000-0000-000056DA0000}"/>
    <cellStyle name="Currency [0] 6865" xfId="43654" hidden="1" xr:uid="{00000000-0005-0000-0000-000057DA0000}"/>
    <cellStyle name="Currency [0] 6866" xfId="14151" hidden="1" xr:uid="{00000000-0005-0000-0000-000058DA0000}"/>
    <cellStyle name="Currency [0] 6866" xfId="43539" hidden="1" xr:uid="{00000000-0005-0000-0000-000059DA0000}"/>
    <cellStyle name="Currency [0] 6867" xfId="14251" hidden="1" xr:uid="{00000000-0005-0000-0000-00005ADA0000}"/>
    <cellStyle name="Currency [0] 6867" xfId="43639" hidden="1" xr:uid="{00000000-0005-0000-0000-00005BDA0000}"/>
    <cellStyle name="Currency [0] 6868" xfId="14273" hidden="1" xr:uid="{00000000-0005-0000-0000-00005CDA0000}"/>
    <cellStyle name="Currency [0] 6868" xfId="43661" hidden="1" xr:uid="{00000000-0005-0000-0000-00005DDA0000}"/>
    <cellStyle name="Currency [0] 6869" xfId="14275" hidden="1" xr:uid="{00000000-0005-0000-0000-00005EDA0000}"/>
    <cellStyle name="Currency [0] 6869" xfId="43663" hidden="1" xr:uid="{00000000-0005-0000-0000-00005FDA0000}"/>
    <cellStyle name="Currency [0] 687" xfId="3125" hidden="1" xr:uid="{00000000-0005-0000-0000-000060DA0000}"/>
    <cellStyle name="Currency [0] 687" xfId="32514" hidden="1" xr:uid="{00000000-0005-0000-0000-000061DA0000}"/>
    <cellStyle name="Currency [0] 6870" xfId="14203" hidden="1" xr:uid="{00000000-0005-0000-0000-000062DA0000}"/>
    <cellStyle name="Currency [0] 6870" xfId="43591" hidden="1" xr:uid="{00000000-0005-0000-0000-000063DA0000}"/>
    <cellStyle name="Currency [0] 6871" xfId="14235" hidden="1" xr:uid="{00000000-0005-0000-0000-000064DA0000}"/>
    <cellStyle name="Currency [0] 6871" xfId="43623" hidden="1" xr:uid="{00000000-0005-0000-0000-000065DA0000}"/>
    <cellStyle name="Currency [0] 6872" xfId="13883" hidden="1" xr:uid="{00000000-0005-0000-0000-000066DA0000}"/>
    <cellStyle name="Currency [0] 6872" xfId="43271" hidden="1" xr:uid="{00000000-0005-0000-0000-000067DA0000}"/>
    <cellStyle name="Currency [0] 6873" xfId="14221" hidden="1" xr:uid="{00000000-0005-0000-0000-000068DA0000}"/>
    <cellStyle name="Currency [0] 6873" xfId="43609" hidden="1" xr:uid="{00000000-0005-0000-0000-000069DA0000}"/>
    <cellStyle name="Currency [0] 6874" xfId="14218" hidden="1" xr:uid="{00000000-0005-0000-0000-00006ADA0000}"/>
    <cellStyle name="Currency [0] 6874" xfId="43606" hidden="1" xr:uid="{00000000-0005-0000-0000-00006BDA0000}"/>
    <cellStyle name="Currency [0] 6875" xfId="14279" hidden="1" xr:uid="{00000000-0005-0000-0000-00006CDA0000}"/>
    <cellStyle name="Currency [0] 6875" xfId="43667" hidden="1" xr:uid="{00000000-0005-0000-0000-00006DDA0000}"/>
    <cellStyle name="Currency [0] 6876" xfId="14114" hidden="1" xr:uid="{00000000-0005-0000-0000-00006EDA0000}"/>
    <cellStyle name="Currency [0] 6876" xfId="43502" hidden="1" xr:uid="{00000000-0005-0000-0000-00006FDA0000}"/>
    <cellStyle name="Currency [0] 6877" xfId="14263" hidden="1" xr:uid="{00000000-0005-0000-0000-000070DA0000}"/>
    <cellStyle name="Currency [0] 6877" xfId="43651" hidden="1" xr:uid="{00000000-0005-0000-0000-000071DA0000}"/>
    <cellStyle name="Currency [0] 6878" xfId="14283" hidden="1" xr:uid="{00000000-0005-0000-0000-000072DA0000}"/>
    <cellStyle name="Currency [0] 6878" xfId="43671" hidden="1" xr:uid="{00000000-0005-0000-0000-000073DA0000}"/>
    <cellStyle name="Currency [0] 6879" xfId="14285" hidden="1" xr:uid="{00000000-0005-0000-0000-000074DA0000}"/>
    <cellStyle name="Currency [0] 6879" xfId="43673" hidden="1" xr:uid="{00000000-0005-0000-0000-000075DA0000}"/>
    <cellStyle name="Currency [0] 688" xfId="3096" hidden="1" xr:uid="{00000000-0005-0000-0000-000076DA0000}"/>
    <cellStyle name="Currency [0] 688" xfId="32485" hidden="1" xr:uid="{00000000-0005-0000-0000-000077DA0000}"/>
    <cellStyle name="Currency [0] 6880" xfId="14222" hidden="1" xr:uid="{00000000-0005-0000-0000-000078DA0000}"/>
    <cellStyle name="Currency [0] 6880" xfId="43610" hidden="1" xr:uid="{00000000-0005-0000-0000-000079DA0000}"/>
    <cellStyle name="Currency [0] 6881" xfId="14250" hidden="1" xr:uid="{00000000-0005-0000-0000-00007ADA0000}"/>
    <cellStyle name="Currency [0] 6881" xfId="43638" hidden="1" xr:uid="{00000000-0005-0000-0000-00007BDA0000}"/>
    <cellStyle name="Currency [0] 6882" xfId="14210" hidden="1" xr:uid="{00000000-0005-0000-0000-00007CDA0000}"/>
    <cellStyle name="Currency [0] 6882" xfId="43598" hidden="1" xr:uid="{00000000-0005-0000-0000-00007DDA0000}"/>
    <cellStyle name="Currency [0] 6883" xfId="14239" hidden="1" xr:uid="{00000000-0005-0000-0000-00007EDA0000}"/>
    <cellStyle name="Currency [0] 6883" xfId="43627" hidden="1" xr:uid="{00000000-0005-0000-0000-00007FDA0000}"/>
    <cellStyle name="Currency [0] 6884" xfId="14236" hidden="1" xr:uid="{00000000-0005-0000-0000-000080DA0000}"/>
    <cellStyle name="Currency [0] 6884" xfId="43624" hidden="1" xr:uid="{00000000-0005-0000-0000-000081DA0000}"/>
    <cellStyle name="Currency [0] 6885" xfId="14289" hidden="1" xr:uid="{00000000-0005-0000-0000-000082DA0000}"/>
    <cellStyle name="Currency [0] 6885" xfId="43677" hidden="1" xr:uid="{00000000-0005-0000-0000-000083DA0000}"/>
    <cellStyle name="Currency [0] 6886" xfId="14117" hidden="1" xr:uid="{00000000-0005-0000-0000-000084DA0000}"/>
    <cellStyle name="Currency [0] 6886" xfId="43505" hidden="1" xr:uid="{00000000-0005-0000-0000-000085DA0000}"/>
    <cellStyle name="Currency [0] 6887" xfId="14276" hidden="1" xr:uid="{00000000-0005-0000-0000-000086DA0000}"/>
    <cellStyle name="Currency [0] 6887" xfId="43664" hidden="1" xr:uid="{00000000-0005-0000-0000-000087DA0000}"/>
    <cellStyle name="Currency [0] 6888" xfId="14293" hidden="1" xr:uid="{00000000-0005-0000-0000-000088DA0000}"/>
    <cellStyle name="Currency [0] 6888" xfId="43681" hidden="1" xr:uid="{00000000-0005-0000-0000-000089DA0000}"/>
    <cellStyle name="Currency [0] 6889" xfId="14295" hidden="1" xr:uid="{00000000-0005-0000-0000-00008ADA0000}"/>
    <cellStyle name="Currency [0] 6889" xfId="43683" hidden="1" xr:uid="{00000000-0005-0000-0000-00008BDA0000}"/>
    <cellStyle name="Currency [0] 689" xfId="3108" hidden="1" xr:uid="{00000000-0005-0000-0000-00008CDA0000}"/>
    <cellStyle name="Currency [0] 689" xfId="32497" hidden="1" xr:uid="{00000000-0005-0000-0000-00008DDA0000}"/>
    <cellStyle name="Currency [0] 6890" xfId="14176" hidden="1" xr:uid="{00000000-0005-0000-0000-00008EDA0000}"/>
    <cellStyle name="Currency [0] 6890" xfId="43564" hidden="1" xr:uid="{00000000-0005-0000-0000-00008FDA0000}"/>
    <cellStyle name="Currency [0] 6891" xfId="14212" hidden="1" xr:uid="{00000000-0005-0000-0000-000090DA0000}"/>
    <cellStyle name="Currency [0] 6891" xfId="43600" hidden="1" xr:uid="{00000000-0005-0000-0000-000091DA0000}"/>
    <cellStyle name="Currency [0] 6892" xfId="14281" hidden="1" xr:uid="{00000000-0005-0000-0000-000092DA0000}"/>
    <cellStyle name="Currency [0] 6892" xfId="43669" hidden="1" xr:uid="{00000000-0005-0000-0000-000093DA0000}"/>
    <cellStyle name="Currency [0] 6893" xfId="14269" hidden="1" xr:uid="{00000000-0005-0000-0000-000094DA0000}"/>
    <cellStyle name="Currency [0] 6893" xfId="43657" hidden="1" xr:uid="{00000000-0005-0000-0000-000095DA0000}"/>
    <cellStyle name="Currency [0] 6894" xfId="14286" hidden="1" xr:uid="{00000000-0005-0000-0000-000096DA0000}"/>
    <cellStyle name="Currency [0] 6894" xfId="43674" hidden="1" xr:uid="{00000000-0005-0000-0000-000097DA0000}"/>
    <cellStyle name="Currency [0] 6895" xfId="14297" hidden="1" xr:uid="{00000000-0005-0000-0000-000098DA0000}"/>
    <cellStyle name="Currency [0] 6895" xfId="43685" hidden="1" xr:uid="{00000000-0005-0000-0000-000099DA0000}"/>
    <cellStyle name="Currency [0] 6896" xfId="14145" hidden="1" xr:uid="{00000000-0005-0000-0000-00009ADA0000}"/>
    <cellStyle name="Currency [0] 6896" xfId="43533" hidden="1" xr:uid="{00000000-0005-0000-0000-00009BDA0000}"/>
    <cellStyle name="Currency [0] 6897" xfId="14209" hidden="1" xr:uid="{00000000-0005-0000-0000-00009CDA0000}"/>
    <cellStyle name="Currency [0] 6897" xfId="43597" hidden="1" xr:uid="{00000000-0005-0000-0000-00009DDA0000}"/>
    <cellStyle name="Currency [0] 6898" xfId="14301" hidden="1" xr:uid="{00000000-0005-0000-0000-00009EDA0000}"/>
    <cellStyle name="Currency [0] 6898" xfId="43689" hidden="1" xr:uid="{00000000-0005-0000-0000-00009FDA0000}"/>
    <cellStyle name="Currency [0] 6899" xfId="14303" hidden="1" xr:uid="{00000000-0005-0000-0000-0000A0DA0000}"/>
    <cellStyle name="Currency [0] 6899" xfId="43691" hidden="1" xr:uid="{00000000-0005-0000-0000-0000A1DA0000}"/>
    <cellStyle name="Currency [0] 69" xfId="2483" hidden="1" xr:uid="{00000000-0005-0000-0000-0000A2DA0000}"/>
    <cellStyle name="Currency [0] 69" xfId="31872" hidden="1" xr:uid="{00000000-0005-0000-0000-0000A3DA0000}"/>
    <cellStyle name="Currency [0] 690" xfId="3088" hidden="1" xr:uid="{00000000-0005-0000-0000-0000A4DA0000}"/>
    <cellStyle name="Currency [0] 690" xfId="32477" hidden="1" xr:uid="{00000000-0005-0000-0000-0000A5DA0000}"/>
    <cellStyle name="Currency [0] 6900" xfId="14258" hidden="1" xr:uid="{00000000-0005-0000-0000-0000A6DA0000}"/>
    <cellStyle name="Currency [0] 6900" xfId="43646" hidden="1" xr:uid="{00000000-0005-0000-0000-0000A7DA0000}"/>
    <cellStyle name="Currency [0] 6901" xfId="14270" hidden="1" xr:uid="{00000000-0005-0000-0000-0000A8DA0000}"/>
    <cellStyle name="Currency [0] 6901" xfId="43658" hidden="1" xr:uid="{00000000-0005-0000-0000-0000A9DA0000}"/>
    <cellStyle name="Currency [0] 6902" xfId="14298" hidden="1" xr:uid="{00000000-0005-0000-0000-0000AADA0000}"/>
    <cellStyle name="Currency [0] 6902" xfId="43686" hidden="1" xr:uid="{00000000-0005-0000-0000-0000ABDA0000}"/>
    <cellStyle name="Currency [0] 6903" xfId="14271" hidden="1" xr:uid="{00000000-0005-0000-0000-0000ACDA0000}"/>
    <cellStyle name="Currency [0] 6903" xfId="43659" hidden="1" xr:uid="{00000000-0005-0000-0000-0000ADDA0000}"/>
    <cellStyle name="Currency [0] 6904" xfId="14304" hidden="1" xr:uid="{00000000-0005-0000-0000-0000AEDA0000}"/>
    <cellStyle name="Currency [0] 6904" xfId="43692" hidden="1" xr:uid="{00000000-0005-0000-0000-0000AFDA0000}"/>
    <cellStyle name="Currency [0] 6905" xfId="14306" hidden="1" xr:uid="{00000000-0005-0000-0000-0000B0DA0000}"/>
    <cellStyle name="Currency [0] 6905" xfId="43694" hidden="1" xr:uid="{00000000-0005-0000-0000-0000B1DA0000}"/>
    <cellStyle name="Currency [0] 6906" xfId="14299" hidden="1" xr:uid="{00000000-0005-0000-0000-0000B2DA0000}"/>
    <cellStyle name="Currency [0] 6906" xfId="43687" hidden="1" xr:uid="{00000000-0005-0000-0000-0000B3DA0000}"/>
    <cellStyle name="Currency [0] 6907" xfId="14245" hidden="1" xr:uid="{00000000-0005-0000-0000-0000B4DA0000}"/>
    <cellStyle name="Currency [0] 6907" xfId="43633" hidden="1" xr:uid="{00000000-0005-0000-0000-0000B5DA0000}"/>
    <cellStyle name="Currency [0] 6908" xfId="14308" hidden="1" xr:uid="{00000000-0005-0000-0000-0000B6DA0000}"/>
    <cellStyle name="Currency [0] 6908" xfId="43696" hidden="1" xr:uid="{00000000-0005-0000-0000-0000B7DA0000}"/>
    <cellStyle name="Currency [0] 6909" xfId="14310" hidden="1" xr:uid="{00000000-0005-0000-0000-0000B8DA0000}"/>
    <cellStyle name="Currency [0] 6909" xfId="43698" hidden="1" xr:uid="{00000000-0005-0000-0000-0000B9DA0000}"/>
    <cellStyle name="Currency [0] 691" xfId="3103" hidden="1" xr:uid="{00000000-0005-0000-0000-0000BADA0000}"/>
    <cellStyle name="Currency [0] 691" xfId="32492" hidden="1" xr:uid="{00000000-0005-0000-0000-0000BBDA0000}"/>
    <cellStyle name="Currency [0] 6910" xfId="13822" hidden="1" xr:uid="{00000000-0005-0000-0000-0000BCDA0000}"/>
    <cellStyle name="Currency [0] 6910" xfId="43210" hidden="1" xr:uid="{00000000-0005-0000-0000-0000BDDA0000}"/>
    <cellStyle name="Currency [0] 6911" xfId="13800" hidden="1" xr:uid="{00000000-0005-0000-0000-0000BEDA0000}"/>
    <cellStyle name="Currency [0] 6911" xfId="43188" hidden="1" xr:uid="{00000000-0005-0000-0000-0000BFDA0000}"/>
    <cellStyle name="Currency [0] 6912" xfId="14316" hidden="1" xr:uid="{00000000-0005-0000-0000-0000C0DA0000}"/>
    <cellStyle name="Currency [0] 6912" xfId="43704" hidden="1" xr:uid="{00000000-0005-0000-0000-0000C1DA0000}"/>
    <cellStyle name="Currency [0] 6913" xfId="14322" hidden="1" xr:uid="{00000000-0005-0000-0000-0000C2DA0000}"/>
    <cellStyle name="Currency [0] 6913" xfId="43710" hidden="1" xr:uid="{00000000-0005-0000-0000-0000C3DA0000}"/>
    <cellStyle name="Currency [0] 6914" xfId="14324" hidden="1" xr:uid="{00000000-0005-0000-0000-0000C4DA0000}"/>
    <cellStyle name="Currency [0] 6914" xfId="43712" hidden="1" xr:uid="{00000000-0005-0000-0000-0000C5DA0000}"/>
    <cellStyle name="Currency [0] 6915" xfId="13817" hidden="1" xr:uid="{00000000-0005-0000-0000-0000C6DA0000}"/>
    <cellStyle name="Currency [0] 6915" xfId="43205" hidden="1" xr:uid="{00000000-0005-0000-0000-0000C7DA0000}"/>
    <cellStyle name="Currency [0] 6916" xfId="14318" hidden="1" xr:uid="{00000000-0005-0000-0000-0000C8DA0000}"/>
    <cellStyle name="Currency [0] 6916" xfId="43706" hidden="1" xr:uid="{00000000-0005-0000-0000-0000C9DA0000}"/>
    <cellStyle name="Currency [0] 6917" xfId="14326" hidden="1" xr:uid="{00000000-0005-0000-0000-0000CADA0000}"/>
    <cellStyle name="Currency [0] 6917" xfId="43714" hidden="1" xr:uid="{00000000-0005-0000-0000-0000CBDA0000}"/>
    <cellStyle name="Currency [0] 6918" xfId="14328" hidden="1" xr:uid="{00000000-0005-0000-0000-0000CCDA0000}"/>
    <cellStyle name="Currency [0] 6918" xfId="43716" hidden="1" xr:uid="{00000000-0005-0000-0000-0000CDDA0000}"/>
    <cellStyle name="Currency [0] 6919" xfId="14317" hidden="1" xr:uid="{00000000-0005-0000-0000-0000CEDA0000}"/>
    <cellStyle name="Currency [0] 6919" xfId="43705" hidden="1" xr:uid="{00000000-0005-0000-0000-0000CFDA0000}"/>
    <cellStyle name="Currency [0] 692" xfId="3101" hidden="1" xr:uid="{00000000-0005-0000-0000-0000D0DA0000}"/>
    <cellStyle name="Currency [0] 692" xfId="32490" hidden="1" xr:uid="{00000000-0005-0000-0000-0000D1DA0000}"/>
    <cellStyle name="Currency [0] 6920" xfId="13823" hidden="1" xr:uid="{00000000-0005-0000-0000-0000D2DA0000}"/>
    <cellStyle name="Currency [0] 6920" xfId="43211" hidden="1" xr:uid="{00000000-0005-0000-0000-0000D3DA0000}"/>
    <cellStyle name="Currency [0] 6921" xfId="14339" hidden="1" xr:uid="{00000000-0005-0000-0000-0000D4DA0000}"/>
    <cellStyle name="Currency [0] 6921" xfId="43727" hidden="1" xr:uid="{00000000-0005-0000-0000-0000D5DA0000}"/>
    <cellStyle name="Currency [0] 6922" xfId="14348" hidden="1" xr:uid="{00000000-0005-0000-0000-0000D6DA0000}"/>
    <cellStyle name="Currency [0] 6922" xfId="43736" hidden="1" xr:uid="{00000000-0005-0000-0000-0000D7DA0000}"/>
    <cellStyle name="Currency [0] 6923" xfId="14359" hidden="1" xr:uid="{00000000-0005-0000-0000-0000D8DA0000}"/>
    <cellStyle name="Currency [0] 6923" xfId="43747" hidden="1" xr:uid="{00000000-0005-0000-0000-0000D9DA0000}"/>
    <cellStyle name="Currency [0] 6924" xfId="14365" hidden="1" xr:uid="{00000000-0005-0000-0000-0000DADA0000}"/>
    <cellStyle name="Currency [0] 6924" xfId="43753" hidden="1" xr:uid="{00000000-0005-0000-0000-0000DBDA0000}"/>
    <cellStyle name="Currency [0] 6925" xfId="14337" hidden="1" xr:uid="{00000000-0005-0000-0000-0000DCDA0000}"/>
    <cellStyle name="Currency [0] 6925" xfId="43725" hidden="1" xr:uid="{00000000-0005-0000-0000-0000DDDA0000}"/>
    <cellStyle name="Currency [0] 6926" xfId="14355" hidden="1" xr:uid="{00000000-0005-0000-0000-0000DEDA0000}"/>
    <cellStyle name="Currency [0] 6926" xfId="43743" hidden="1" xr:uid="{00000000-0005-0000-0000-0000DFDA0000}"/>
    <cellStyle name="Currency [0] 6927" xfId="14377" hidden="1" xr:uid="{00000000-0005-0000-0000-0000E0DA0000}"/>
    <cellStyle name="Currency [0] 6927" xfId="43765" hidden="1" xr:uid="{00000000-0005-0000-0000-0000E1DA0000}"/>
    <cellStyle name="Currency [0] 6928" xfId="14379" hidden="1" xr:uid="{00000000-0005-0000-0000-0000E2DA0000}"/>
    <cellStyle name="Currency [0] 6928" xfId="43767" hidden="1" xr:uid="{00000000-0005-0000-0000-0000E3DA0000}"/>
    <cellStyle name="Currency [0] 6929" xfId="14313" hidden="1" xr:uid="{00000000-0005-0000-0000-0000E4DA0000}"/>
    <cellStyle name="Currency [0] 6929" xfId="43701" hidden="1" xr:uid="{00000000-0005-0000-0000-0000E5DA0000}"/>
    <cellStyle name="Currency [0] 693" xfId="3127" hidden="1" xr:uid="{00000000-0005-0000-0000-0000E6DA0000}"/>
    <cellStyle name="Currency [0] 693" xfId="32516" hidden="1" xr:uid="{00000000-0005-0000-0000-0000E7DA0000}"/>
    <cellStyle name="Currency [0] 6930" xfId="13827" hidden="1" xr:uid="{00000000-0005-0000-0000-0000E8DA0000}"/>
    <cellStyle name="Currency [0] 6930" xfId="43215" hidden="1" xr:uid="{00000000-0005-0000-0000-0000E9DA0000}"/>
    <cellStyle name="Currency [0] 6931" xfId="14351" hidden="1" xr:uid="{00000000-0005-0000-0000-0000EADA0000}"/>
    <cellStyle name="Currency [0] 6931" xfId="43739" hidden="1" xr:uid="{00000000-0005-0000-0000-0000EBDA0000}"/>
    <cellStyle name="Currency [0] 6932" xfId="13843" hidden="1" xr:uid="{00000000-0005-0000-0000-0000ECDA0000}"/>
    <cellStyle name="Currency [0] 6932" xfId="43231" hidden="1" xr:uid="{00000000-0005-0000-0000-0000EDDA0000}"/>
    <cellStyle name="Currency [0] 6933" xfId="14340" hidden="1" xr:uid="{00000000-0005-0000-0000-0000EEDA0000}"/>
    <cellStyle name="Currency [0] 6933" xfId="43728" hidden="1" xr:uid="{00000000-0005-0000-0000-0000EFDA0000}"/>
    <cellStyle name="Currency [0] 6934" xfId="14384" hidden="1" xr:uid="{00000000-0005-0000-0000-0000F0DA0000}"/>
    <cellStyle name="Currency [0] 6934" xfId="43772" hidden="1" xr:uid="{00000000-0005-0000-0000-0000F1DA0000}"/>
    <cellStyle name="Currency [0] 6935" xfId="14352" hidden="1" xr:uid="{00000000-0005-0000-0000-0000F2DA0000}"/>
    <cellStyle name="Currency [0] 6935" xfId="43740" hidden="1" xr:uid="{00000000-0005-0000-0000-0000F3DA0000}"/>
    <cellStyle name="Currency [0] 6936" xfId="14360" hidden="1" xr:uid="{00000000-0005-0000-0000-0000F4DA0000}"/>
    <cellStyle name="Currency [0] 6936" xfId="43748" hidden="1" xr:uid="{00000000-0005-0000-0000-0000F5DA0000}"/>
    <cellStyle name="Currency [0] 6937" xfId="14396" hidden="1" xr:uid="{00000000-0005-0000-0000-0000F6DA0000}"/>
    <cellStyle name="Currency [0] 6937" xfId="43784" hidden="1" xr:uid="{00000000-0005-0000-0000-0000F7DA0000}"/>
    <cellStyle name="Currency [0] 6938" xfId="14398" hidden="1" xr:uid="{00000000-0005-0000-0000-0000F8DA0000}"/>
    <cellStyle name="Currency [0] 6938" xfId="43786" hidden="1" xr:uid="{00000000-0005-0000-0000-0000F9DA0000}"/>
    <cellStyle name="Currency [0] 6939" xfId="14354" hidden="1" xr:uid="{00000000-0005-0000-0000-0000FADA0000}"/>
    <cellStyle name="Currency [0] 6939" xfId="43742" hidden="1" xr:uid="{00000000-0005-0000-0000-0000FBDA0000}"/>
    <cellStyle name="Currency [0] 694" xfId="3040" hidden="1" xr:uid="{00000000-0005-0000-0000-0000FCDA0000}"/>
    <cellStyle name="Currency [0] 694" xfId="32429" hidden="1" xr:uid="{00000000-0005-0000-0000-0000FDDA0000}"/>
    <cellStyle name="Currency [0] 6940" xfId="14367" hidden="1" xr:uid="{00000000-0005-0000-0000-0000FEDA0000}"/>
    <cellStyle name="Currency [0] 6940" xfId="43755" hidden="1" xr:uid="{00000000-0005-0000-0000-0000FFDA0000}"/>
    <cellStyle name="Currency [0] 6941" xfId="14372" hidden="1" xr:uid="{00000000-0005-0000-0000-000000DB0000}"/>
    <cellStyle name="Currency [0] 6941" xfId="43760" hidden="1" xr:uid="{00000000-0005-0000-0000-000001DB0000}"/>
    <cellStyle name="Currency [0] 6942" xfId="14366" hidden="1" xr:uid="{00000000-0005-0000-0000-000002DB0000}"/>
    <cellStyle name="Currency [0] 6942" xfId="43754" hidden="1" xr:uid="{00000000-0005-0000-0000-000003DB0000}"/>
    <cellStyle name="Currency [0] 6943" xfId="14414" hidden="1" xr:uid="{00000000-0005-0000-0000-000004DB0000}"/>
    <cellStyle name="Currency [0] 6943" xfId="43802" hidden="1" xr:uid="{00000000-0005-0000-0000-000005DB0000}"/>
    <cellStyle name="Currency [0] 6944" xfId="14422" hidden="1" xr:uid="{00000000-0005-0000-0000-000006DB0000}"/>
    <cellStyle name="Currency [0] 6944" xfId="43810" hidden="1" xr:uid="{00000000-0005-0000-0000-000007DB0000}"/>
    <cellStyle name="Currency [0] 6945" xfId="14350" hidden="1" xr:uid="{00000000-0005-0000-0000-000008DB0000}"/>
    <cellStyle name="Currency [0] 6945" xfId="43738" hidden="1" xr:uid="{00000000-0005-0000-0000-000009DB0000}"/>
    <cellStyle name="Currency [0] 6946" xfId="14408" hidden="1" xr:uid="{00000000-0005-0000-0000-00000ADB0000}"/>
    <cellStyle name="Currency [0] 6946" xfId="43796" hidden="1" xr:uid="{00000000-0005-0000-0000-00000BDB0000}"/>
    <cellStyle name="Currency [0] 6947" xfId="14431" hidden="1" xr:uid="{00000000-0005-0000-0000-00000CDB0000}"/>
    <cellStyle name="Currency [0] 6947" xfId="43819" hidden="1" xr:uid="{00000000-0005-0000-0000-00000DDB0000}"/>
    <cellStyle name="Currency [0] 6948" xfId="14433" hidden="1" xr:uid="{00000000-0005-0000-0000-00000EDB0000}"/>
    <cellStyle name="Currency [0] 6948" xfId="43821" hidden="1" xr:uid="{00000000-0005-0000-0000-00000FDB0000}"/>
    <cellStyle name="Currency [0] 6949" xfId="14333" hidden="1" xr:uid="{00000000-0005-0000-0000-000010DB0000}"/>
    <cellStyle name="Currency [0] 6949" xfId="43721" hidden="1" xr:uid="{00000000-0005-0000-0000-000011DB0000}"/>
    <cellStyle name="Currency [0] 695" xfId="3121" hidden="1" xr:uid="{00000000-0005-0000-0000-000012DB0000}"/>
    <cellStyle name="Currency [0] 695" xfId="32510" hidden="1" xr:uid="{00000000-0005-0000-0000-000013DB0000}"/>
    <cellStyle name="Currency [0] 6950" xfId="14343" hidden="1" xr:uid="{00000000-0005-0000-0000-000014DB0000}"/>
    <cellStyle name="Currency [0] 6950" xfId="43731" hidden="1" xr:uid="{00000000-0005-0000-0000-000015DB0000}"/>
    <cellStyle name="Currency [0] 6951" xfId="14405" hidden="1" xr:uid="{00000000-0005-0000-0000-000016DB0000}"/>
    <cellStyle name="Currency [0] 6951" xfId="43793" hidden="1" xr:uid="{00000000-0005-0000-0000-000017DB0000}"/>
    <cellStyle name="Currency [0] 6952" xfId="14370" hidden="1" xr:uid="{00000000-0005-0000-0000-000018DB0000}"/>
    <cellStyle name="Currency [0] 6952" xfId="43758" hidden="1" xr:uid="{00000000-0005-0000-0000-000019DB0000}"/>
    <cellStyle name="Currency [0] 6953" xfId="14320" hidden="1" xr:uid="{00000000-0005-0000-0000-00001ADB0000}"/>
    <cellStyle name="Currency [0] 6953" xfId="43708" hidden="1" xr:uid="{00000000-0005-0000-0000-00001BDB0000}"/>
    <cellStyle name="Currency [0] 6954" xfId="14441" hidden="1" xr:uid="{00000000-0005-0000-0000-00001CDB0000}"/>
    <cellStyle name="Currency [0] 6954" xfId="43829" hidden="1" xr:uid="{00000000-0005-0000-0000-00001DDB0000}"/>
    <cellStyle name="Currency [0] 6955" xfId="14406" hidden="1" xr:uid="{00000000-0005-0000-0000-00001EDB0000}"/>
    <cellStyle name="Currency [0] 6955" xfId="43794" hidden="1" xr:uid="{00000000-0005-0000-0000-00001FDB0000}"/>
    <cellStyle name="Currency [0] 6956" xfId="14417" hidden="1" xr:uid="{00000000-0005-0000-0000-000020DB0000}"/>
    <cellStyle name="Currency [0] 6956" xfId="43805" hidden="1" xr:uid="{00000000-0005-0000-0000-000021DB0000}"/>
    <cellStyle name="Currency [0] 6957" xfId="14449" hidden="1" xr:uid="{00000000-0005-0000-0000-000022DB0000}"/>
    <cellStyle name="Currency [0] 6957" xfId="43837" hidden="1" xr:uid="{00000000-0005-0000-0000-000023DB0000}"/>
    <cellStyle name="Currency [0] 6958" xfId="14451" hidden="1" xr:uid="{00000000-0005-0000-0000-000024DB0000}"/>
    <cellStyle name="Currency [0] 6958" xfId="43839" hidden="1" xr:uid="{00000000-0005-0000-0000-000025DB0000}"/>
    <cellStyle name="Currency [0] 6959" xfId="14403" hidden="1" xr:uid="{00000000-0005-0000-0000-000026DB0000}"/>
    <cellStyle name="Currency [0] 6959" xfId="43791" hidden="1" xr:uid="{00000000-0005-0000-0000-000027DB0000}"/>
    <cellStyle name="Currency [0] 696" xfId="3128" hidden="1" xr:uid="{00000000-0005-0000-0000-000028DB0000}"/>
    <cellStyle name="Currency [0] 696" xfId="32517" hidden="1" xr:uid="{00000000-0005-0000-0000-000029DB0000}"/>
    <cellStyle name="Currency [0] 6960" xfId="14402" hidden="1" xr:uid="{00000000-0005-0000-0000-00002ADB0000}"/>
    <cellStyle name="Currency [0] 6960" xfId="43790" hidden="1" xr:uid="{00000000-0005-0000-0000-00002BDB0000}"/>
    <cellStyle name="Currency [0] 6961" xfId="14392" hidden="1" xr:uid="{00000000-0005-0000-0000-00002CDB0000}"/>
    <cellStyle name="Currency [0] 6961" xfId="43780" hidden="1" xr:uid="{00000000-0005-0000-0000-00002DDB0000}"/>
    <cellStyle name="Currency [0] 6962" xfId="14388" hidden="1" xr:uid="{00000000-0005-0000-0000-00002EDB0000}"/>
    <cellStyle name="Currency [0] 6962" xfId="43776" hidden="1" xr:uid="{00000000-0005-0000-0000-00002FDB0000}"/>
    <cellStyle name="Currency [0] 6963" xfId="14390" hidden="1" xr:uid="{00000000-0005-0000-0000-000030DB0000}"/>
    <cellStyle name="Currency [0] 6963" xfId="43778" hidden="1" xr:uid="{00000000-0005-0000-0000-000031DB0000}"/>
    <cellStyle name="Currency [0] 6964" xfId="14458" hidden="1" xr:uid="{00000000-0005-0000-0000-000032DB0000}"/>
    <cellStyle name="Currency [0] 6964" xfId="43846" hidden="1" xr:uid="{00000000-0005-0000-0000-000033DB0000}"/>
    <cellStyle name="Currency [0] 6965" xfId="13829" hidden="1" xr:uid="{00000000-0005-0000-0000-000034DB0000}"/>
    <cellStyle name="Currency [0] 6965" xfId="43217" hidden="1" xr:uid="{00000000-0005-0000-0000-000035DB0000}"/>
    <cellStyle name="Currency [0] 6966" xfId="14436" hidden="1" xr:uid="{00000000-0005-0000-0000-000036DB0000}"/>
    <cellStyle name="Currency [0] 6966" xfId="43824" hidden="1" xr:uid="{00000000-0005-0000-0000-000037DB0000}"/>
    <cellStyle name="Currency [0] 6967" xfId="14464" hidden="1" xr:uid="{00000000-0005-0000-0000-000038DB0000}"/>
    <cellStyle name="Currency [0] 6967" xfId="43852" hidden="1" xr:uid="{00000000-0005-0000-0000-000039DB0000}"/>
    <cellStyle name="Currency [0] 6968" xfId="14466" hidden="1" xr:uid="{00000000-0005-0000-0000-00003ADB0000}"/>
    <cellStyle name="Currency [0] 6968" xfId="43854" hidden="1" xr:uid="{00000000-0005-0000-0000-00003BDB0000}"/>
    <cellStyle name="Currency [0] 6969" xfId="14341" hidden="1" xr:uid="{00000000-0005-0000-0000-00003CDB0000}"/>
    <cellStyle name="Currency [0] 6969" xfId="43729" hidden="1" xr:uid="{00000000-0005-0000-0000-00003DDB0000}"/>
    <cellStyle name="Currency [0] 697" xfId="3129" hidden="1" xr:uid="{00000000-0005-0000-0000-00003EDB0000}"/>
    <cellStyle name="Currency [0] 697" xfId="32518" hidden="1" xr:uid="{00000000-0005-0000-0000-00003FDB0000}"/>
    <cellStyle name="Currency [0] 6970" xfId="14415" hidden="1" xr:uid="{00000000-0005-0000-0000-000040DB0000}"/>
    <cellStyle name="Currency [0] 6970" xfId="43803" hidden="1" xr:uid="{00000000-0005-0000-0000-000041DB0000}"/>
    <cellStyle name="Currency [0] 6971" xfId="14371" hidden="1" xr:uid="{00000000-0005-0000-0000-000042DB0000}"/>
    <cellStyle name="Currency [0] 6971" xfId="43759" hidden="1" xr:uid="{00000000-0005-0000-0000-000043DB0000}"/>
    <cellStyle name="Currency [0] 6972" xfId="14407" hidden="1" xr:uid="{00000000-0005-0000-0000-000044DB0000}"/>
    <cellStyle name="Currency [0] 6972" xfId="43795" hidden="1" xr:uid="{00000000-0005-0000-0000-000045DB0000}"/>
    <cellStyle name="Currency [0] 6973" xfId="14411" hidden="1" xr:uid="{00000000-0005-0000-0000-000046DB0000}"/>
    <cellStyle name="Currency [0] 6973" xfId="43799" hidden="1" xr:uid="{00000000-0005-0000-0000-000047DB0000}"/>
    <cellStyle name="Currency [0] 6974" xfId="14472" hidden="1" xr:uid="{00000000-0005-0000-0000-000048DB0000}"/>
    <cellStyle name="Currency [0] 6974" xfId="43860" hidden="1" xr:uid="{00000000-0005-0000-0000-000049DB0000}"/>
    <cellStyle name="Currency [0] 6975" xfId="13816" hidden="1" xr:uid="{00000000-0005-0000-0000-00004ADB0000}"/>
    <cellStyle name="Currency [0] 6975" xfId="43204" hidden="1" xr:uid="{00000000-0005-0000-0000-00004BDB0000}"/>
    <cellStyle name="Currency [0] 6976" xfId="14454" hidden="1" xr:uid="{00000000-0005-0000-0000-00004CDB0000}"/>
    <cellStyle name="Currency [0] 6976" xfId="43842" hidden="1" xr:uid="{00000000-0005-0000-0000-00004DDB0000}"/>
    <cellStyle name="Currency [0] 6977" xfId="14477" hidden="1" xr:uid="{00000000-0005-0000-0000-00004EDB0000}"/>
    <cellStyle name="Currency [0] 6977" xfId="43865" hidden="1" xr:uid="{00000000-0005-0000-0000-00004FDB0000}"/>
    <cellStyle name="Currency [0] 6978" xfId="14479" hidden="1" xr:uid="{00000000-0005-0000-0000-000050DB0000}"/>
    <cellStyle name="Currency [0] 6978" xfId="43867" hidden="1" xr:uid="{00000000-0005-0000-0000-000051DB0000}"/>
    <cellStyle name="Currency [0] 6979" xfId="14335" hidden="1" xr:uid="{00000000-0005-0000-0000-000052DB0000}"/>
    <cellStyle name="Currency [0] 6979" xfId="43723" hidden="1" xr:uid="{00000000-0005-0000-0000-000053DB0000}"/>
    <cellStyle name="Currency [0] 698" xfId="3069" hidden="1" xr:uid="{00000000-0005-0000-0000-000054DB0000}"/>
    <cellStyle name="Currency [0] 698" xfId="32458" hidden="1" xr:uid="{00000000-0005-0000-0000-000055DB0000}"/>
    <cellStyle name="Currency [0] 6980" xfId="14434" hidden="1" xr:uid="{00000000-0005-0000-0000-000056DB0000}"/>
    <cellStyle name="Currency [0] 6980" xfId="43822" hidden="1" xr:uid="{00000000-0005-0000-0000-000057DB0000}"/>
    <cellStyle name="Currency [0] 6981" xfId="14401" hidden="1" xr:uid="{00000000-0005-0000-0000-000058DB0000}"/>
    <cellStyle name="Currency [0] 6981" xfId="43789" hidden="1" xr:uid="{00000000-0005-0000-0000-000059DB0000}"/>
    <cellStyle name="Currency [0] 6982" xfId="14419" hidden="1" xr:uid="{00000000-0005-0000-0000-00005ADB0000}"/>
    <cellStyle name="Currency [0] 6982" xfId="43807" hidden="1" xr:uid="{00000000-0005-0000-0000-00005BDB0000}"/>
    <cellStyle name="Currency [0] 6983" xfId="14416" hidden="1" xr:uid="{00000000-0005-0000-0000-00005CDB0000}"/>
    <cellStyle name="Currency [0] 6983" xfId="43804" hidden="1" xr:uid="{00000000-0005-0000-0000-00005DDB0000}"/>
    <cellStyle name="Currency [0] 6984" xfId="14483" hidden="1" xr:uid="{00000000-0005-0000-0000-00005EDB0000}"/>
    <cellStyle name="Currency [0] 6984" xfId="43871" hidden="1" xr:uid="{00000000-0005-0000-0000-00005FDB0000}"/>
    <cellStyle name="Currency [0] 6985" xfId="14368" hidden="1" xr:uid="{00000000-0005-0000-0000-000060DB0000}"/>
    <cellStyle name="Currency [0] 6985" xfId="43756" hidden="1" xr:uid="{00000000-0005-0000-0000-000061DB0000}"/>
    <cellStyle name="Currency [0] 6986" xfId="14468" hidden="1" xr:uid="{00000000-0005-0000-0000-000062DB0000}"/>
    <cellStyle name="Currency [0] 6986" xfId="43856" hidden="1" xr:uid="{00000000-0005-0000-0000-000063DB0000}"/>
    <cellStyle name="Currency [0] 6987" xfId="14490" hidden="1" xr:uid="{00000000-0005-0000-0000-000064DB0000}"/>
    <cellStyle name="Currency [0] 6987" xfId="43878" hidden="1" xr:uid="{00000000-0005-0000-0000-000065DB0000}"/>
    <cellStyle name="Currency [0] 6988" xfId="14492" hidden="1" xr:uid="{00000000-0005-0000-0000-000066DB0000}"/>
    <cellStyle name="Currency [0] 6988" xfId="43880" hidden="1" xr:uid="{00000000-0005-0000-0000-000067DB0000}"/>
    <cellStyle name="Currency [0] 6989" xfId="14420" hidden="1" xr:uid="{00000000-0005-0000-0000-000068DB0000}"/>
    <cellStyle name="Currency [0] 6989" xfId="43808" hidden="1" xr:uid="{00000000-0005-0000-0000-000069DB0000}"/>
    <cellStyle name="Currency [0] 699" xfId="3089" hidden="1" xr:uid="{00000000-0005-0000-0000-00006ADB0000}"/>
    <cellStyle name="Currency [0] 699" xfId="32478" hidden="1" xr:uid="{00000000-0005-0000-0000-00006BDB0000}"/>
    <cellStyle name="Currency [0] 6990" xfId="14452" hidden="1" xr:uid="{00000000-0005-0000-0000-00006CDB0000}"/>
    <cellStyle name="Currency [0] 6990" xfId="43840" hidden="1" xr:uid="{00000000-0005-0000-0000-00006DDB0000}"/>
    <cellStyle name="Currency [0] 6991" xfId="13795" hidden="1" xr:uid="{00000000-0005-0000-0000-00006EDB0000}"/>
    <cellStyle name="Currency [0] 6991" xfId="43183" hidden="1" xr:uid="{00000000-0005-0000-0000-00006FDB0000}"/>
    <cellStyle name="Currency [0] 6992" xfId="14438" hidden="1" xr:uid="{00000000-0005-0000-0000-000070DB0000}"/>
    <cellStyle name="Currency [0] 6992" xfId="43826" hidden="1" xr:uid="{00000000-0005-0000-0000-000071DB0000}"/>
    <cellStyle name="Currency [0] 6993" xfId="14435" hidden="1" xr:uid="{00000000-0005-0000-0000-000072DB0000}"/>
    <cellStyle name="Currency [0] 6993" xfId="43823" hidden="1" xr:uid="{00000000-0005-0000-0000-000073DB0000}"/>
    <cellStyle name="Currency [0] 6994" xfId="14496" hidden="1" xr:uid="{00000000-0005-0000-0000-000074DB0000}"/>
    <cellStyle name="Currency [0] 6994" xfId="43884" hidden="1" xr:uid="{00000000-0005-0000-0000-000075DB0000}"/>
    <cellStyle name="Currency [0] 6995" xfId="14331" hidden="1" xr:uid="{00000000-0005-0000-0000-000076DB0000}"/>
    <cellStyle name="Currency [0] 6995" xfId="43719" hidden="1" xr:uid="{00000000-0005-0000-0000-000077DB0000}"/>
    <cellStyle name="Currency [0] 6996" xfId="14480" hidden="1" xr:uid="{00000000-0005-0000-0000-000078DB0000}"/>
    <cellStyle name="Currency [0] 6996" xfId="43868" hidden="1" xr:uid="{00000000-0005-0000-0000-000079DB0000}"/>
    <cellStyle name="Currency [0] 6997" xfId="14500" hidden="1" xr:uid="{00000000-0005-0000-0000-00007ADB0000}"/>
    <cellStyle name="Currency [0] 6997" xfId="43888" hidden="1" xr:uid="{00000000-0005-0000-0000-00007BDB0000}"/>
    <cellStyle name="Currency [0] 6998" xfId="14502" hidden="1" xr:uid="{00000000-0005-0000-0000-00007CDB0000}"/>
    <cellStyle name="Currency [0] 6998" xfId="43890" hidden="1" xr:uid="{00000000-0005-0000-0000-00007DDB0000}"/>
    <cellStyle name="Currency [0] 6999" xfId="14439" hidden="1" xr:uid="{00000000-0005-0000-0000-00007EDB0000}"/>
    <cellStyle name="Currency [0] 6999" xfId="43827" hidden="1" xr:uid="{00000000-0005-0000-0000-00007FDB0000}"/>
    <cellStyle name="Currency [0] 7" xfId="120" hidden="1" xr:uid="{00000000-0005-0000-0000-000080DB0000}"/>
    <cellStyle name="Currency [0] 7" xfId="285" hidden="1" xr:uid="{00000000-0005-0000-0000-000081DB0000}"/>
    <cellStyle name="Currency [0] 7" xfId="259" hidden="1" xr:uid="{00000000-0005-0000-0000-000082DB0000}"/>
    <cellStyle name="Currency [0] 7" xfId="806" hidden="1" xr:uid="{00000000-0005-0000-0000-000088DB0000}"/>
    <cellStyle name="Currency [0] 7" xfId="971" hidden="1" xr:uid="{00000000-0005-0000-0000-000089DB0000}"/>
    <cellStyle name="Currency [0] 7" xfId="945" hidden="1" xr:uid="{00000000-0005-0000-0000-00008ADB0000}"/>
    <cellStyle name="Currency [0] 7" xfId="607" hidden="1" xr:uid="{00000000-0005-0000-0000-000086DB0000}"/>
    <cellStyle name="Currency [0] 7" xfId="443" hidden="1" xr:uid="{00000000-0005-0000-0000-000087DB0000}"/>
    <cellStyle name="Currency [0] 7" xfId="95" hidden="1" xr:uid="{00000000-0005-0000-0000-000083DB0000}"/>
    <cellStyle name="Currency [0] 7" xfId="468" hidden="1" xr:uid="{00000000-0005-0000-0000-000084DB0000}"/>
    <cellStyle name="Currency [0] 7" xfId="633" hidden="1" xr:uid="{00000000-0005-0000-0000-000085DB0000}"/>
    <cellStyle name="Currency [0] 7" xfId="781" hidden="1" xr:uid="{00000000-0005-0000-0000-00008BDB0000}"/>
    <cellStyle name="Currency [0] 7" xfId="1148" hidden="1" xr:uid="{00000000-0005-0000-0000-00008CDB0000}"/>
    <cellStyle name="Currency [0] 7" xfId="1313" hidden="1" xr:uid="{00000000-0005-0000-0000-00008DDB0000}"/>
    <cellStyle name="Currency [0] 7" xfId="1287" hidden="1" xr:uid="{00000000-0005-0000-0000-00008EDB0000}"/>
    <cellStyle name="Currency [0] 7" xfId="1123" hidden="1" xr:uid="{00000000-0005-0000-0000-00008FDB0000}"/>
    <cellStyle name="Currency [0] 7" xfId="1969" hidden="1" xr:uid="{00000000-0005-0000-0000-000095DB0000}"/>
    <cellStyle name="Currency [0] 7" xfId="1943" hidden="1" xr:uid="{00000000-0005-0000-0000-000096DB0000}"/>
    <cellStyle name="Currency [0] 7" xfId="1779" hidden="1" xr:uid="{00000000-0005-0000-0000-000097DB0000}"/>
    <cellStyle name="Currency [0] 7" xfId="1451" hidden="1" xr:uid="{00000000-0005-0000-0000-000093DB0000}"/>
    <cellStyle name="Currency [0] 7" xfId="1804" hidden="1" xr:uid="{00000000-0005-0000-0000-000094DB0000}"/>
    <cellStyle name="Currency [0] 7" xfId="1476" hidden="1" xr:uid="{00000000-0005-0000-0000-000090DB0000}"/>
    <cellStyle name="Currency [0] 7" xfId="1641" hidden="1" xr:uid="{00000000-0005-0000-0000-000091DB0000}"/>
    <cellStyle name="Currency [0] 7" xfId="1615" hidden="1" xr:uid="{00000000-0005-0000-0000-000092DB0000}"/>
    <cellStyle name="Currency [0] 7" xfId="2135" hidden="1" xr:uid="{00000000-0005-0000-0000-000098DB0000}"/>
    <cellStyle name="Currency [0] 7" xfId="2299" hidden="1" xr:uid="{00000000-0005-0000-0000-000099DB0000}"/>
    <cellStyle name="Currency [0] 7" xfId="2274" hidden="1" xr:uid="{00000000-0005-0000-0000-00009ADB0000}"/>
    <cellStyle name="Currency [0] 7" xfId="2110" hidden="1" xr:uid="{00000000-0005-0000-0000-00009BDB0000}"/>
    <cellStyle name="Currency [0] 7" xfId="2397" hidden="1" xr:uid="{00000000-0005-0000-0000-00009CDB0000}"/>
    <cellStyle name="Currency [0] 7" xfId="31786" hidden="1" xr:uid="{00000000-0005-0000-0000-00009DDB0000}"/>
    <cellStyle name="Currency [0] 7" xfId="61602" hidden="1" xr:uid="{00000000-0005-0000-0000-0000A3DB0000}"/>
    <cellStyle name="Currency [0] 7" xfId="61682" hidden="1" xr:uid="{00000000-0005-0000-0000-0000A4DB0000}"/>
    <cellStyle name="Currency [0] 7" xfId="61764" hidden="1" xr:uid="{00000000-0005-0000-0000-0000A5DB0000}"/>
    <cellStyle name="Currency [0] 7" xfId="61437" hidden="1" xr:uid="{00000000-0005-0000-0000-0000A1DB0000}"/>
    <cellStyle name="Currency [0] 7" xfId="61520" hidden="1" xr:uid="{00000000-0005-0000-0000-0000A2DB0000}"/>
    <cellStyle name="Currency [0] 7" xfId="61189" hidden="1" xr:uid="{00000000-0005-0000-0000-00009EDB0000}"/>
    <cellStyle name="Currency [0] 7" xfId="61271" hidden="1" xr:uid="{00000000-0005-0000-0000-00009FDB0000}"/>
    <cellStyle name="Currency [0] 7" xfId="61355" hidden="1" xr:uid="{00000000-0005-0000-0000-0000A0DB0000}"/>
    <cellStyle name="Currency [0] 7" xfId="61846" hidden="1" xr:uid="{00000000-0005-0000-0000-0000A6DB0000}"/>
    <cellStyle name="Currency [0] 7" xfId="61928" hidden="1" xr:uid="{00000000-0005-0000-0000-0000A7DB0000}"/>
    <cellStyle name="Currency [0] 7" xfId="62012" hidden="1" xr:uid="{00000000-0005-0000-0000-0000A8DB0000}"/>
    <cellStyle name="Currency [0] 7" xfId="62094" hidden="1" xr:uid="{00000000-0005-0000-0000-0000A9DB0000}"/>
    <cellStyle name="Currency [0] 7" xfId="62176" hidden="1" xr:uid="{00000000-0005-0000-0000-0000AADB0000}"/>
    <cellStyle name="Currency [0] 7" xfId="62661" hidden="1" xr:uid="{00000000-0005-0000-0000-0000B0DB0000}"/>
    <cellStyle name="Currency [0] 7" xfId="62743" hidden="1" xr:uid="{00000000-0005-0000-0000-0000B1DB0000}"/>
    <cellStyle name="Currency [0] 7" xfId="62825" hidden="1" xr:uid="{00000000-0005-0000-0000-0000B2DB0000}"/>
    <cellStyle name="Currency [0] 7" xfId="62495" hidden="1" xr:uid="{00000000-0005-0000-0000-0000AEDB0000}"/>
    <cellStyle name="Currency [0] 7" xfId="62577" hidden="1" xr:uid="{00000000-0005-0000-0000-0000AFDB0000}"/>
    <cellStyle name="Currency [0] 7" xfId="62258" hidden="1" xr:uid="{00000000-0005-0000-0000-0000ABDB0000}"/>
    <cellStyle name="Currency [0] 7" xfId="62338" hidden="1" xr:uid="{00000000-0005-0000-0000-0000ACDB0000}"/>
    <cellStyle name="Currency [0] 7" xfId="62420" hidden="1" xr:uid="{00000000-0005-0000-0000-0000ADDB0000}"/>
    <cellStyle name="Currency [0] 7" xfId="62907" hidden="1" xr:uid="{00000000-0005-0000-0000-0000B3DB0000}"/>
    <cellStyle name="Currency [0] 7" xfId="62987" hidden="1" xr:uid="{00000000-0005-0000-0000-0000B4DB0000}"/>
    <cellStyle name="Currency [0] 7" xfId="63069" hidden="1" xr:uid="{00000000-0005-0000-0000-0000B5DB0000}"/>
    <cellStyle name="Currency [0] 70" xfId="2484" hidden="1" xr:uid="{00000000-0005-0000-0000-0000B6DB0000}"/>
    <cellStyle name="Currency [0] 70" xfId="31873" hidden="1" xr:uid="{00000000-0005-0000-0000-0000B7DB0000}"/>
    <cellStyle name="Currency [0] 700" xfId="3123" hidden="1" xr:uid="{00000000-0005-0000-0000-0000B8DB0000}"/>
    <cellStyle name="Currency [0] 700" xfId="32512" hidden="1" xr:uid="{00000000-0005-0000-0000-0000B9DB0000}"/>
    <cellStyle name="Currency [0] 7000" xfId="14467" hidden="1" xr:uid="{00000000-0005-0000-0000-0000BADB0000}"/>
    <cellStyle name="Currency [0] 7000" xfId="43855" hidden="1" xr:uid="{00000000-0005-0000-0000-0000BBDB0000}"/>
    <cellStyle name="Currency [0] 7001" xfId="14427" hidden="1" xr:uid="{00000000-0005-0000-0000-0000BCDB0000}"/>
    <cellStyle name="Currency [0] 7001" xfId="43815" hidden="1" xr:uid="{00000000-0005-0000-0000-0000BDDB0000}"/>
    <cellStyle name="Currency [0] 7002" xfId="14456" hidden="1" xr:uid="{00000000-0005-0000-0000-0000BEDB0000}"/>
    <cellStyle name="Currency [0] 7002" xfId="43844" hidden="1" xr:uid="{00000000-0005-0000-0000-0000BFDB0000}"/>
    <cellStyle name="Currency [0] 7003" xfId="14453" hidden="1" xr:uid="{00000000-0005-0000-0000-0000C0DB0000}"/>
    <cellStyle name="Currency [0] 7003" xfId="43841" hidden="1" xr:uid="{00000000-0005-0000-0000-0000C1DB0000}"/>
    <cellStyle name="Currency [0] 7004" xfId="14506" hidden="1" xr:uid="{00000000-0005-0000-0000-0000C2DB0000}"/>
    <cellStyle name="Currency [0] 7004" xfId="43894" hidden="1" xr:uid="{00000000-0005-0000-0000-0000C3DB0000}"/>
    <cellStyle name="Currency [0] 7005" xfId="14334" hidden="1" xr:uid="{00000000-0005-0000-0000-0000C4DB0000}"/>
    <cellStyle name="Currency [0] 7005" xfId="43722" hidden="1" xr:uid="{00000000-0005-0000-0000-0000C5DB0000}"/>
    <cellStyle name="Currency [0] 7006" xfId="14493" hidden="1" xr:uid="{00000000-0005-0000-0000-0000C6DB0000}"/>
    <cellStyle name="Currency [0] 7006" xfId="43881" hidden="1" xr:uid="{00000000-0005-0000-0000-0000C7DB0000}"/>
    <cellStyle name="Currency [0] 7007" xfId="14510" hidden="1" xr:uid="{00000000-0005-0000-0000-0000C8DB0000}"/>
    <cellStyle name="Currency [0] 7007" xfId="43898" hidden="1" xr:uid="{00000000-0005-0000-0000-0000C9DB0000}"/>
    <cellStyle name="Currency [0] 7008" xfId="14512" hidden="1" xr:uid="{00000000-0005-0000-0000-0000CADB0000}"/>
    <cellStyle name="Currency [0] 7008" xfId="43900" hidden="1" xr:uid="{00000000-0005-0000-0000-0000CBDB0000}"/>
    <cellStyle name="Currency [0] 7009" xfId="14393" hidden="1" xr:uid="{00000000-0005-0000-0000-0000CCDB0000}"/>
    <cellStyle name="Currency [0] 7009" xfId="43781" hidden="1" xr:uid="{00000000-0005-0000-0000-0000CDDB0000}"/>
    <cellStyle name="Currency [0] 701" xfId="3116" hidden="1" xr:uid="{00000000-0005-0000-0000-0000CEDB0000}"/>
    <cellStyle name="Currency [0] 701" xfId="32505" hidden="1" xr:uid="{00000000-0005-0000-0000-0000CFDB0000}"/>
    <cellStyle name="Currency [0] 7010" xfId="14429" hidden="1" xr:uid="{00000000-0005-0000-0000-0000D0DB0000}"/>
    <cellStyle name="Currency [0] 7010" xfId="43817" hidden="1" xr:uid="{00000000-0005-0000-0000-0000D1DB0000}"/>
    <cellStyle name="Currency [0] 7011" xfId="14498" hidden="1" xr:uid="{00000000-0005-0000-0000-0000D2DB0000}"/>
    <cellStyle name="Currency [0] 7011" xfId="43886" hidden="1" xr:uid="{00000000-0005-0000-0000-0000D3DB0000}"/>
    <cellStyle name="Currency [0] 7012" xfId="14486" hidden="1" xr:uid="{00000000-0005-0000-0000-0000D4DB0000}"/>
    <cellStyle name="Currency [0] 7012" xfId="43874" hidden="1" xr:uid="{00000000-0005-0000-0000-0000D5DB0000}"/>
    <cellStyle name="Currency [0] 7013" xfId="14503" hidden="1" xr:uid="{00000000-0005-0000-0000-0000D6DB0000}"/>
    <cellStyle name="Currency [0] 7013" xfId="43891" hidden="1" xr:uid="{00000000-0005-0000-0000-0000D7DB0000}"/>
    <cellStyle name="Currency [0] 7014" xfId="14514" hidden="1" xr:uid="{00000000-0005-0000-0000-0000D8DB0000}"/>
    <cellStyle name="Currency [0] 7014" xfId="43902" hidden="1" xr:uid="{00000000-0005-0000-0000-0000D9DB0000}"/>
    <cellStyle name="Currency [0] 7015" xfId="14362" hidden="1" xr:uid="{00000000-0005-0000-0000-0000DADB0000}"/>
    <cellStyle name="Currency [0] 7015" xfId="43750" hidden="1" xr:uid="{00000000-0005-0000-0000-0000DBDB0000}"/>
    <cellStyle name="Currency [0] 7016" xfId="14426" hidden="1" xr:uid="{00000000-0005-0000-0000-0000DCDB0000}"/>
    <cellStyle name="Currency [0] 7016" xfId="43814" hidden="1" xr:uid="{00000000-0005-0000-0000-0000DDDB0000}"/>
    <cellStyle name="Currency [0] 7017" xfId="14518" hidden="1" xr:uid="{00000000-0005-0000-0000-0000DEDB0000}"/>
    <cellStyle name="Currency [0] 7017" xfId="43906" hidden="1" xr:uid="{00000000-0005-0000-0000-0000DFDB0000}"/>
    <cellStyle name="Currency [0] 7018" xfId="14520" hidden="1" xr:uid="{00000000-0005-0000-0000-0000E0DB0000}"/>
    <cellStyle name="Currency [0] 7018" xfId="43908" hidden="1" xr:uid="{00000000-0005-0000-0000-0000E1DB0000}"/>
    <cellStyle name="Currency [0] 7019" xfId="14475" hidden="1" xr:uid="{00000000-0005-0000-0000-0000E2DB0000}"/>
    <cellStyle name="Currency [0] 7019" xfId="43863" hidden="1" xr:uid="{00000000-0005-0000-0000-0000E3DB0000}"/>
    <cellStyle name="Currency [0] 702" xfId="3126" hidden="1" xr:uid="{00000000-0005-0000-0000-0000E4DB0000}"/>
    <cellStyle name="Currency [0] 702" xfId="32515" hidden="1" xr:uid="{00000000-0005-0000-0000-0000E5DB0000}"/>
    <cellStyle name="Currency [0] 7020" xfId="14487" hidden="1" xr:uid="{00000000-0005-0000-0000-0000E6DB0000}"/>
    <cellStyle name="Currency [0] 7020" xfId="43875" hidden="1" xr:uid="{00000000-0005-0000-0000-0000E7DB0000}"/>
    <cellStyle name="Currency [0] 7021" xfId="14515" hidden="1" xr:uid="{00000000-0005-0000-0000-0000E8DB0000}"/>
    <cellStyle name="Currency [0] 7021" xfId="43903" hidden="1" xr:uid="{00000000-0005-0000-0000-0000E9DB0000}"/>
    <cellStyle name="Currency [0] 7022" xfId="14488" hidden="1" xr:uid="{00000000-0005-0000-0000-0000EADB0000}"/>
    <cellStyle name="Currency [0] 7022" xfId="43876" hidden="1" xr:uid="{00000000-0005-0000-0000-0000EBDB0000}"/>
    <cellStyle name="Currency [0] 7023" xfId="14521" hidden="1" xr:uid="{00000000-0005-0000-0000-0000ECDB0000}"/>
    <cellStyle name="Currency [0] 7023" xfId="43909" hidden="1" xr:uid="{00000000-0005-0000-0000-0000EDDB0000}"/>
    <cellStyle name="Currency [0] 7024" xfId="14523" hidden="1" xr:uid="{00000000-0005-0000-0000-0000EEDB0000}"/>
    <cellStyle name="Currency [0] 7024" xfId="43911" hidden="1" xr:uid="{00000000-0005-0000-0000-0000EFDB0000}"/>
    <cellStyle name="Currency [0] 7025" xfId="14516" hidden="1" xr:uid="{00000000-0005-0000-0000-0000F0DB0000}"/>
    <cellStyle name="Currency [0] 7025" xfId="43904" hidden="1" xr:uid="{00000000-0005-0000-0000-0000F1DB0000}"/>
    <cellStyle name="Currency [0] 7026" xfId="14462" hidden="1" xr:uid="{00000000-0005-0000-0000-0000F2DB0000}"/>
    <cellStyle name="Currency [0] 7026" xfId="43850" hidden="1" xr:uid="{00000000-0005-0000-0000-0000F3DB0000}"/>
    <cellStyle name="Currency [0] 7027" xfId="14525" hidden="1" xr:uid="{00000000-0005-0000-0000-0000F4DB0000}"/>
    <cellStyle name="Currency [0] 7027" xfId="43913" hidden="1" xr:uid="{00000000-0005-0000-0000-0000F5DB0000}"/>
    <cellStyle name="Currency [0] 7028" xfId="14527" hidden="1" xr:uid="{00000000-0005-0000-0000-0000F6DB0000}"/>
    <cellStyle name="Currency [0] 7028" xfId="43915" hidden="1" xr:uid="{00000000-0005-0000-0000-0000F7DB0000}"/>
    <cellStyle name="Currency [0] 7029" xfId="13889" hidden="1" xr:uid="{00000000-0005-0000-0000-0000F8DB0000}"/>
    <cellStyle name="Currency [0] 7029" xfId="43277" hidden="1" xr:uid="{00000000-0005-0000-0000-0000F9DB0000}"/>
    <cellStyle name="Currency [0] 703" xfId="3130" hidden="1" xr:uid="{00000000-0005-0000-0000-0000FADB0000}"/>
    <cellStyle name="Currency [0] 703" xfId="32519" hidden="1" xr:uid="{00000000-0005-0000-0000-0000FBDB0000}"/>
    <cellStyle name="Currency [0] 7030" xfId="13830" hidden="1" xr:uid="{00000000-0005-0000-0000-0000FCDB0000}"/>
    <cellStyle name="Currency [0] 7030" xfId="43218" hidden="1" xr:uid="{00000000-0005-0000-0000-0000FDDB0000}"/>
    <cellStyle name="Currency [0] 7031" xfId="14533" hidden="1" xr:uid="{00000000-0005-0000-0000-0000FEDB0000}"/>
    <cellStyle name="Currency [0] 7031" xfId="43921" hidden="1" xr:uid="{00000000-0005-0000-0000-0000FFDB0000}"/>
    <cellStyle name="Currency [0] 7032" xfId="14539" hidden="1" xr:uid="{00000000-0005-0000-0000-000000DC0000}"/>
    <cellStyle name="Currency [0] 7032" xfId="43927" hidden="1" xr:uid="{00000000-0005-0000-0000-000001DC0000}"/>
    <cellStyle name="Currency [0] 7033" xfId="14541" hidden="1" xr:uid="{00000000-0005-0000-0000-000002DC0000}"/>
    <cellStyle name="Currency [0] 7033" xfId="43929" hidden="1" xr:uid="{00000000-0005-0000-0000-000003DC0000}"/>
    <cellStyle name="Currency [0] 7034" xfId="13820" hidden="1" xr:uid="{00000000-0005-0000-0000-000004DC0000}"/>
    <cellStyle name="Currency [0] 7034" xfId="43208" hidden="1" xr:uid="{00000000-0005-0000-0000-000005DC0000}"/>
    <cellStyle name="Currency [0] 7035" xfId="14535" hidden="1" xr:uid="{00000000-0005-0000-0000-000006DC0000}"/>
    <cellStyle name="Currency [0] 7035" xfId="43923" hidden="1" xr:uid="{00000000-0005-0000-0000-000007DC0000}"/>
    <cellStyle name="Currency [0] 7036" xfId="14543" hidden="1" xr:uid="{00000000-0005-0000-0000-000008DC0000}"/>
    <cellStyle name="Currency [0] 7036" xfId="43931" hidden="1" xr:uid="{00000000-0005-0000-0000-000009DC0000}"/>
    <cellStyle name="Currency [0] 7037" xfId="14545" hidden="1" xr:uid="{00000000-0005-0000-0000-00000ADC0000}"/>
    <cellStyle name="Currency [0] 7037" xfId="43933" hidden="1" xr:uid="{00000000-0005-0000-0000-00000BDC0000}"/>
    <cellStyle name="Currency [0] 7038" xfId="14534" hidden="1" xr:uid="{00000000-0005-0000-0000-00000CDC0000}"/>
    <cellStyle name="Currency [0] 7038" xfId="43922" hidden="1" xr:uid="{00000000-0005-0000-0000-00000DDC0000}"/>
    <cellStyle name="Currency [0] 7039" xfId="13865" hidden="1" xr:uid="{00000000-0005-0000-0000-00000EDC0000}"/>
    <cellStyle name="Currency [0] 7039" xfId="43253" hidden="1" xr:uid="{00000000-0005-0000-0000-00000FDC0000}"/>
    <cellStyle name="Currency [0] 704" xfId="3055" hidden="1" xr:uid="{00000000-0005-0000-0000-000010DC0000}"/>
    <cellStyle name="Currency [0] 704" xfId="32444" hidden="1" xr:uid="{00000000-0005-0000-0000-000011DC0000}"/>
    <cellStyle name="Currency [0] 7040" xfId="14556" hidden="1" xr:uid="{00000000-0005-0000-0000-000012DC0000}"/>
    <cellStyle name="Currency [0] 7040" xfId="43944" hidden="1" xr:uid="{00000000-0005-0000-0000-000013DC0000}"/>
    <cellStyle name="Currency [0] 7041" xfId="14565" hidden="1" xr:uid="{00000000-0005-0000-0000-000014DC0000}"/>
    <cellStyle name="Currency [0] 7041" xfId="43953" hidden="1" xr:uid="{00000000-0005-0000-0000-000015DC0000}"/>
    <cellStyle name="Currency [0] 7042" xfId="14576" hidden="1" xr:uid="{00000000-0005-0000-0000-000016DC0000}"/>
    <cellStyle name="Currency [0] 7042" xfId="43964" hidden="1" xr:uid="{00000000-0005-0000-0000-000017DC0000}"/>
    <cellStyle name="Currency [0] 7043" xfId="14582" hidden="1" xr:uid="{00000000-0005-0000-0000-000018DC0000}"/>
    <cellStyle name="Currency [0] 7043" xfId="43970" hidden="1" xr:uid="{00000000-0005-0000-0000-000019DC0000}"/>
    <cellStyle name="Currency [0] 7044" xfId="14554" hidden="1" xr:uid="{00000000-0005-0000-0000-00001ADC0000}"/>
    <cellStyle name="Currency [0] 7044" xfId="43942" hidden="1" xr:uid="{00000000-0005-0000-0000-00001BDC0000}"/>
    <cellStyle name="Currency [0] 7045" xfId="14572" hidden="1" xr:uid="{00000000-0005-0000-0000-00001CDC0000}"/>
    <cellStyle name="Currency [0] 7045" xfId="43960" hidden="1" xr:uid="{00000000-0005-0000-0000-00001DDC0000}"/>
    <cellStyle name="Currency [0] 7046" xfId="14594" hidden="1" xr:uid="{00000000-0005-0000-0000-00001EDC0000}"/>
    <cellStyle name="Currency [0] 7046" xfId="43982" hidden="1" xr:uid="{00000000-0005-0000-0000-00001FDC0000}"/>
    <cellStyle name="Currency [0] 7047" xfId="14596" hidden="1" xr:uid="{00000000-0005-0000-0000-000020DC0000}"/>
    <cellStyle name="Currency [0] 7047" xfId="43984" hidden="1" xr:uid="{00000000-0005-0000-0000-000021DC0000}"/>
    <cellStyle name="Currency [0] 7048" xfId="14530" hidden="1" xr:uid="{00000000-0005-0000-0000-000022DC0000}"/>
    <cellStyle name="Currency [0] 7048" xfId="43918" hidden="1" xr:uid="{00000000-0005-0000-0000-000023DC0000}"/>
    <cellStyle name="Currency [0] 7049" xfId="13819" hidden="1" xr:uid="{00000000-0005-0000-0000-000024DC0000}"/>
    <cellStyle name="Currency [0] 7049" xfId="43207" hidden="1" xr:uid="{00000000-0005-0000-0000-000025DC0000}"/>
    <cellStyle name="Currency [0] 705" xfId="3087" hidden="1" xr:uid="{00000000-0005-0000-0000-000026DC0000}"/>
    <cellStyle name="Currency [0] 705" xfId="32476" hidden="1" xr:uid="{00000000-0005-0000-0000-000027DC0000}"/>
    <cellStyle name="Currency [0] 7050" xfId="14568" hidden="1" xr:uid="{00000000-0005-0000-0000-000028DC0000}"/>
    <cellStyle name="Currency [0] 7050" xfId="43956" hidden="1" xr:uid="{00000000-0005-0000-0000-000029DC0000}"/>
    <cellStyle name="Currency [0] 7051" xfId="13798" hidden="1" xr:uid="{00000000-0005-0000-0000-00002ADC0000}"/>
    <cellStyle name="Currency [0] 7051" xfId="43186" hidden="1" xr:uid="{00000000-0005-0000-0000-00002BDC0000}"/>
    <cellStyle name="Currency [0] 7052" xfId="14557" hidden="1" xr:uid="{00000000-0005-0000-0000-00002CDC0000}"/>
    <cellStyle name="Currency [0] 7052" xfId="43945" hidden="1" xr:uid="{00000000-0005-0000-0000-00002DDC0000}"/>
    <cellStyle name="Currency [0] 7053" xfId="14601" hidden="1" xr:uid="{00000000-0005-0000-0000-00002EDC0000}"/>
    <cellStyle name="Currency [0] 7053" xfId="43989" hidden="1" xr:uid="{00000000-0005-0000-0000-00002FDC0000}"/>
    <cellStyle name="Currency [0] 7054" xfId="14569" hidden="1" xr:uid="{00000000-0005-0000-0000-000030DC0000}"/>
    <cellStyle name="Currency [0] 7054" xfId="43957" hidden="1" xr:uid="{00000000-0005-0000-0000-000031DC0000}"/>
    <cellStyle name="Currency [0] 7055" xfId="14577" hidden="1" xr:uid="{00000000-0005-0000-0000-000032DC0000}"/>
    <cellStyle name="Currency [0] 7055" xfId="43965" hidden="1" xr:uid="{00000000-0005-0000-0000-000033DC0000}"/>
    <cellStyle name="Currency [0] 7056" xfId="14613" hidden="1" xr:uid="{00000000-0005-0000-0000-000034DC0000}"/>
    <cellStyle name="Currency [0] 7056" xfId="44001" hidden="1" xr:uid="{00000000-0005-0000-0000-000035DC0000}"/>
    <cellStyle name="Currency [0] 7057" xfId="14615" hidden="1" xr:uid="{00000000-0005-0000-0000-000036DC0000}"/>
    <cellStyle name="Currency [0] 7057" xfId="44003" hidden="1" xr:uid="{00000000-0005-0000-0000-000037DC0000}"/>
    <cellStyle name="Currency [0] 7058" xfId="14571" hidden="1" xr:uid="{00000000-0005-0000-0000-000038DC0000}"/>
    <cellStyle name="Currency [0] 7058" xfId="43959" hidden="1" xr:uid="{00000000-0005-0000-0000-000039DC0000}"/>
    <cellStyle name="Currency [0] 7059" xfId="14584" hidden="1" xr:uid="{00000000-0005-0000-0000-00003ADC0000}"/>
    <cellStyle name="Currency [0] 7059" xfId="43972" hidden="1" xr:uid="{00000000-0005-0000-0000-00003BDC0000}"/>
    <cellStyle name="Currency [0] 706" xfId="3133" hidden="1" xr:uid="{00000000-0005-0000-0000-00003CDC0000}"/>
    <cellStyle name="Currency [0] 706" xfId="32522" hidden="1" xr:uid="{00000000-0005-0000-0000-00003DDC0000}"/>
    <cellStyle name="Currency [0] 7060" xfId="14589" hidden="1" xr:uid="{00000000-0005-0000-0000-00003EDC0000}"/>
    <cellStyle name="Currency [0] 7060" xfId="43977" hidden="1" xr:uid="{00000000-0005-0000-0000-00003FDC0000}"/>
    <cellStyle name="Currency [0] 7061" xfId="14583" hidden="1" xr:uid="{00000000-0005-0000-0000-000040DC0000}"/>
    <cellStyle name="Currency [0] 7061" xfId="43971" hidden="1" xr:uid="{00000000-0005-0000-0000-000041DC0000}"/>
    <cellStyle name="Currency [0] 7062" xfId="14631" hidden="1" xr:uid="{00000000-0005-0000-0000-000042DC0000}"/>
    <cellStyle name="Currency [0] 7062" xfId="44019" hidden="1" xr:uid="{00000000-0005-0000-0000-000043DC0000}"/>
    <cellStyle name="Currency [0] 7063" xfId="14639" hidden="1" xr:uid="{00000000-0005-0000-0000-000044DC0000}"/>
    <cellStyle name="Currency [0] 7063" xfId="44027" hidden="1" xr:uid="{00000000-0005-0000-0000-000045DC0000}"/>
    <cellStyle name="Currency [0] 7064" xfId="14567" hidden="1" xr:uid="{00000000-0005-0000-0000-000046DC0000}"/>
    <cellStyle name="Currency [0] 7064" xfId="43955" hidden="1" xr:uid="{00000000-0005-0000-0000-000047DC0000}"/>
    <cellStyle name="Currency [0] 7065" xfId="14625" hidden="1" xr:uid="{00000000-0005-0000-0000-000048DC0000}"/>
    <cellStyle name="Currency [0] 7065" xfId="44013" hidden="1" xr:uid="{00000000-0005-0000-0000-000049DC0000}"/>
    <cellStyle name="Currency [0] 7066" xfId="14648" hidden="1" xr:uid="{00000000-0005-0000-0000-00004ADC0000}"/>
    <cellStyle name="Currency [0] 7066" xfId="44036" hidden="1" xr:uid="{00000000-0005-0000-0000-00004BDC0000}"/>
    <cellStyle name="Currency [0] 7067" xfId="14650" hidden="1" xr:uid="{00000000-0005-0000-0000-00004CDC0000}"/>
    <cellStyle name="Currency [0] 7067" xfId="44038" hidden="1" xr:uid="{00000000-0005-0000-0000-00004DDC0000}"/>
    <cellStyle name="Currency [0] 7068" xfId="14550" hidden="1" xr:uid="{00000000-0005-0000-0000-00004EDC0000}"/>
    <cellStyle name="Currency [0] 7068" xfId="43938" hidden="1" xr:uid="{00000000-0005-0000-0000-00004FDC0000}"/>
    <cellStyle name="Currency [0] 7069" xfId="14560" hidden="1" xr:uid="{00000000-0005-0000-0000-000050DC0000}"/>
    <cellStyle name="Currency [0] 7069" xfId="43948" hidden="1" xr:uid="{00000000-0005-0000-0000-000051DC0000}"/>
    <cellStyle name="Currency [0] 707" xfId="3134" hidden="1" xr:uid="{00000000-0005-0000-0000-000052DC0000}"/>
    <cellStyle name="Currency [0] 707" xfId="32523" hidden="1" xr:uid="{00000000-0005-0000-0000-000053DC0000}"/>
    <cellStyle name="Currency [0] 7070" xfId="14622" hidden="1" xr:uid="{00000000-0005-0000-0000-000054DC0000}"/>
    <cellStyle name="Currency [0] 7070" xfId="44010" hidden="1" xr:uid="{00000000-0005-0000-0000-000055DC0000}"/>
    <cellStyle name="Currency [0] 7071" xfId="14587" hidden="1" xr:uid="{00000000-0005-0000-0000-000056DC0000}"/>
    <cellStyle name="Currency [0] 7071" xfId="43975" hidden="1" xr:uid="{00000000-0005-0000-0000-000057DC0000}"/>
    <cellStyle name="Currency [0] 7072" xfId="14537" hidden="1" xr:uid="{00000000-0005-0000-0000-000058DC0000}"/>
    <cellStyle name="Currency [0] 7072" xfId="43925" hidden="1" xr:uid="{00000000-0005-0000-0000-000059DC0000}"/>
    <cellStyle name="Currency [0] 7073" xfId="14658" hidden="1" xr:uid="{00000000-0005-0000-0000-00005ADC0000}"/>
    <cellStyle name="Currency [0] 7073" xfId="44046" hidden="1" xr:uid="{00000000-0005-0000-0000-00005BDC0000}"/>
    <cellStyle name="Currency [0] 7074" xfId="14623" hidden="1" xr:uid="{00000000-0005-0000-0000-00005CDC0000}"/>
    <cellStyle name="Currency [0] 7074" xfId="44011" hidden="1" xr:uid="{00000000-0005-0000-0000-00005DDC0000}"/>
    <cellStyle name="Currency [0] 7075" xfId="14634" hidden="1" xr:uid="{00000000-0005-0000-0000-00005EDC0000}"/>
    <cellStyle name="Currency [0] 7075" xfId="44022" hidden="1" xr:uid="{00000000-0005-0000-0000-00005FDC0000}"/>
    <cellStyle name="Currency [0] 7076" xfId="14666" hidden="1" xr:uid="{00000000-0005-0000-0000-000060DC0000}"/>
    <cellStyle name="Currency [0] 7076" xfId="44054" hidden="1" xr:uid="{00000000-0005-0000-0000-000061DC0000}"/>
    <cellStyle name="Currency [0] 7077" xfId="14668" hidden="1" xr:uid="{00000000-0005-0000-0000-000062DC0000}"/>
    <cellStyle name="Currency [0] 7077" xfId="44056" hidden="1" xr:uid="{00000000-0005-0000-0000-000063DC0000}"/>
    <cellStyle name="Currency [0] 7078" xfId="14620" hidden="1" xr:uid="{00000000-0005-0000-0000-000064DC0000}"/>
    <cellStyle name="Currency [0] 7078" xfId="44008" hidden="1" xr:uid="{00000000-0005-0000-0000-000065DC0000}"/>
    <cellStyle name="Currency [0] 7079" xfId="14619" hidden="1" xr:uid="{00000000-0005-0000-0000-000066DC0000}"/>
    <cellStyle name="Currency [0] 7079" xfId="44007" hidden="1" xr:uid="{00000000-0005-0000-0000-000067DC0000}"/>
    <cellStyle name="Currency [0] 708" xfId="3111" hidden="1" xr:uid="{00000000-0005-0000-0000-000068DC0000}"/>
    <cellStyle name="Currency [0] 708" xfId="32500" hidden="1" xr:uid="{00000000-0005-0000-0000-000069DC0000}"/>
    <cellStyle name="Currency [0] 7080" xfId="14609" hidden="1" xr:uid="{00000000-0005-0000-0000-00006ADC0000}"/>
    <cellStyle name="Currency [0] 7080" xfId="43997" hidden="1" xr:uid="{00000000-0005-0000-0000-00006BDC0000}"/>
    <cellStyle name="Currency [0] 7081" xfId="14605" hidden="1" xr:uid="{00000000-0005-0000-0000-00006CDC0000}"/>
    <cellStyle name="Currency [0] 7081" xfId="43993" hidden="1" xr:uid="{00000000-0005-0000-0000-00006DDC0000}"/>
    <cellStyle name="Currency [0] 7082" xfId="14607" hidden="1" xr:uid="{00000000-0005-0000-0000-00006EDC0000}"/>
    <cellStyle name="Currency [0] 7082" xfId="43995" hidden="1" xr:uid="{00000000-0005-0000-0000-00006FDC0000}"/>
    <cellStyle name="Currency [0] 7083" xfId="14675" hidden="1" xr:uid="{00000000-0005-0000-0000-000070DC0000}"/>
    <cellStyle name="Currency [0] 7083" xfId="44063" hidden="1" xr:uid="{00000000-0005-0000-0000-000071DC0000}"/>
    <cellStyle name="Currency [0] 7084" xfId="13834" hidden="1" xr:uid="{00000000-0005-0000-0000-000072DC0000}"/>
    <cellStyle name="Currency [0] 7084" xfId="43222" hidden="1" xr:uid="{00000000-0005-0000-0000-000073DC0000}"/>
    <cellStyle name="Currency [0] 7085" xfId="14653" hidden="1" xr:uid="{00000000-0005-0000-0000-000074DC0000}"/>
    <cellStyle name="Currency [0] 7085" xfId="44041" hidden="1" xr:uid="{00000000-0005-0000-0000-000075DC0000}"/>
    <cellStyle name="Currency [0] 7086" xfId="14681" hidden="1" xr:uid="{00000000-0005-0000-0000-000076DC0000}"/>
    <cellStyle name="Currency [0] 7086" xfId="44069" hidden="1" xr:uid="{00000000-0005-0000-0000-000077DC0000}"/>
    <cellStyle name="Currency [0] 7087" xfId="14683" hidden="1" xr:uid="{00000000-0005-0000-0000-000078DC0000}"/>
    <cellStyle name="Currency [0] 7087" xfId="44071" hidden="1" xr:uid="{00000000-0005-0000-0000-000079DC0000}"/>
    <cellStyle name="Currency [0] 7088" xfId="14558" hidden="1" xr:uid="{00000000-0005-0000-0000-00007ADC0000}"/>
    <cellStyle name="Currency [0] 7088" xfId="43946" hidden="1" xr:uid="{00000000-0005-0000-0000-00007BDC0000}"/>
    <cellStyle name="Currency [0] 7089" xfId="14632" hidden="1" xr:uid="{00000000-0005-0000-0000-00007CDC0000}"/>
    <cellStyle name="Currency [0] 7089" xfId="44020" hidden="1" xr:uid="{00000000-0005-0000-0000-00007DDC0000}"/>
    <cellStyle name="Currency [0] 709" xfId="3117" hidden="1" xr:uid="{00000000-0005-0000-0000-00007EDC0000}"/>
    <cellStyle name="Currency [0] 709" xfId="32506" hidden="1" xr:uid="{00000000-0005-0000-0000-00007FDC0000}"/>
    <cellStyle name="Currency [0] 7090" xfId="14588" hidden="1" xr:uid="{00000000-0005-0000-0000-000080DC0000}"/>
    <cellStyle name="Currency [0] 7090" xfId="43976" hidden="1" xr:uid="{00000000-0005-0000-0000-000081DC0000}"/>
    <cellStyle name="Currency [0] 7091" xfId="14624" hidden="1" xr:uid="{00000000-0005-0000-0000-000082DC0000}"/>
    <cellStyle name="Currency [0] 7091" xfId="44012" hidden="1" xr:uid="{00000000-0005-0000-0000-000083DC0000}"/>
    <cellStyle name="Currency [0] 7092" xfId="14628" hidden="1" xr:uid="{00000000-0005-0000-0000-000084DC0000}"/>
    <cellStyle name="Currency [0] 7092" xfId="44016" hidden="1" xr:uid="{00000000-0005-0000-0000-000085DC0000}"/>
    <cellStyle name="Currency [0] 7093" xfId="14689" hidden="1" xr:uid="{00000000-0005-0000-0000-000086DC0000}"/>
    <cellStyle name="Currency [0] 7093" xfId="44077" hidden="1" xr:uid="{00000000-0005-0000-0000-000087DC0000}"/>
    <cellStyle name="Currency [0] 7094" xfId="13847" hidden="1" xr:uid="{00000000-0005-0000-0000-000088DC0000}"/>
    <cellStyle name="Currency [0] 7094" xfId="43235" hidden="1" xr:uid="{00000000-0005-0000-0000-000089DC0000}"/>
    <cellStyle name="Currency [0] 7095" xfId="14671" hidden="1" xr:uid="{00000000-0005-0000-0000-00008ADC0000}"/>
    <cellStyle name="Currency [0] 7095" xfId="44059" hidden="1" xr:uid="{00000000-0005-0000-0000-00008BDC0000}"/>
    <cellStyle name="Currency [0] 7096" xfId="14694" hidden="1" xr:uid="{00000000-0005-0000-0000-00008CDC0000}"/>
    <cellStyle name="Currency [0] 7096" xfId="44082" hidden="1" xr:uid="{00000000-0005-0000-0000-00008DDC0000}"/>
    <cellStyle name="Currency [0] 7097" xfId="14696" hidden="1" xr:uid="{00000000-0005-0000-0000-00008EDC0000}"/>
    <cellStyle name="Currency [0] 7097" xfId="44084" hidden="1" xr:uid="{00000000-0005-0000-0000-00008FDC0000}"/>
    <cellStyle name="Currency [0] 7098" xfId="14552" hidden="1" xr:uid="{00000000-0005-0000-0000-000090DC0000}"/>
    <cellStyle name="Currency [0] 7098" xfId="43940" hidden="1" xr:uid="{00000000-0005-0000-0000-000091DC0000}"/>
    <cellStyle name="Currency [0] 7099" xfId="14651" hidden="1" xr:uid="{00000000-0005-0000-0000-000092DC0000}"/>
    <cellStyle name="Currency [0] 7099" xfId="44039" hidden="1" xr:uid="{00000000-0005-0000-0000-000093DC0000}"/>
    <cellStyle name="Currency [0] 71" xfId="2412" hidden="1" xr:uid="{00000000-0005-0000-0000-000094DC0000}"/>
    <cellStyle name="Currency [0] 71" xfId="31801" hidden="1" xr:uid="{00000000-0005-0000-0000-000095DC0000}"/>
    <cellStyle name="Currency [0] 710" xfId="3131" hidden="1" xr:uid="{00000000-0005-0000-0000-000096DC0000}"/>
    <cellStyle name="Currency [0] 710" xfId="32520" hidden="1" xr:uid="{00000000-0005-0000-0000-000097DC0000}"/>
    <cellStyle name="Currency [0] 7100" xfId="14618" hidden="1" xr:uid="{00000000-0005-0000-0000-000098DC0000}"/>
    <cellStyle name="Currency [0] 7100" xfId="44006" hidden="1" xr:uid="{00000000-0005-0000-0000-000099DC0000}"/>
    <cellStyle name="Currency [0] 7101" xfId="14636" hidden="1" xr:uid="{00000000-0005-0000-0000-00009ADC0000}"/>
    <cellStyle name="Currency [0] 7101" xfId="44024" hidden="1" xr:uid="{00000000-0005-0000-0000-00009BDC0000}"/>
    <cellStyle name="Currency [0] 7102" xfId="14633" hidden="1" xr:uid="{00000000-0005-0000-0000-00009CDC0000}"/>
    <cellStyle name="Currency [0] 7102" xfId="44021" hidden="1" xr:uid="{00000000-0005-0000-0000-00009DDC0000}"/>
    <cellStyle name="Currency [0] 7103" xfId="14700" hidden="1" xr:uid="{00000000-0005-0000-0000-00009EDC0000}"/>
    <cellStyle name="Currency [0] 7103" xfId="44088" hidden="1" xr:uid="{00000000-0005-0000-0000-00009FDC0000}"/>
    <cellStyle name="Currency [0] 7104" xfId="14585" hidden="1" xr:uid="{00000000-0005-0000-0000-0000A0DC0000}"/>
    <cellStyle name="Currency [0] 7104" xfId="43973" hidden="1" xr:uid="{00000000-0005-0000-0000-0000A1DC0000}"/>
    <cellStyle name="Currency [0] 7105" xfId="14685" hidden="1" xr:uid="{00000000-0005-0000-0000-0000A2DC0000}"/>
    <cellStyle name="Currency [0] 7105" xfId="44073" hidden="1" xr:uid="{00000000-0005-0000-0000-0000A3DC0000}"/>
    <cellStyle name="Currency [0] 7106" xfId="14707" hidden="1" xr:uid="{00000000-0005-0000-0000-0000A4DC0000}"/>
    <cellStyle name="Currency [0] 7106" xfId="44095" hidden="1" xr:uid="{00000000-0005-0000-0000-0000A5DC0000}"/>
    <cellStyle name="Currency [0] 7107" xfId="14709" hidden="1" xr:uid="{00000000-0005-0000-0000-0000A6DC0000}"/>
    <cellStyle name="Currency [0] 7107" xfId="44097" hidden="1" xr:uid="{00000000-0005-0000-0000-0000A7DC0000}"/>
    <cellStyle name="Currency [0] 7108" xfId="14637" hidden="1" xr:uid="{00000000-0005-0000-0000-0000A8DC0000}"/>
    <cellStyle name="Currency [0] 7108" xfId="44025" hidden="1" xr:uid="{00000000-0005-0000-0000-0000A9DC0000}"/>
    <cellStyle name="Currency [0] 7109" xfId="14669" hidden="1" xr:uid="{00000000-0005-0000-0000-0000AADC0000}"/>
    <cellStyle name="Currency [0] 7109" xfId="44057" hidden="1" xr:uid="{00000000-0005-0000-0000-0000ABDC0000}"/>
    <cellStyle name="Currency [0] 711" xfId="3118" hidden="1" xr:uid="{00000000-0005-0000-0000-0000ACDC0000}"/>
    <cellStyle name="Currency [0] 711" xfId="32507" hidden="1" xr:uid="{00000000-0005-0000-0000-0000ADDC0000}"/>
    <cellStyle name="Currency [0] 7110" xfId="13799" hidden="1" xr:uid="{00000000-0005-0000-0000-0000AEDC0000}"/>
    <cellStyle name="Currency [0] 7110" xfId="43187" hidden="1" xr:uid="{00000000-0005-0000-0000-0000AFDC0000}"/>
    <cellStyle name="Currency [0] 7111" xfId="14655" hidden="1" xr:uid="{00000000-0005-0000-0000-0000B0DC0000}"/>
    <cellStyle name="Currency [0] 7111" xfId="44043" hidden="1" xr:uid="{00000000-0005-0000-0000-0000B1DC0000}"/>
    <cellStyle name="Currency [0] 7112" xfId="14652" hidden="1" xr:uid="{00000000-0005-0000-0000-0000B2DC0000}"/>
    <cellStyle name="Currency [0] 7112" xfId="44040" hidden="1" xr:uid="{00000000-0005-0000-0000-0000B3DC0000}"/>
    <cellStyle name="Currency [0] 7113" xfId="14713" hidden="1" xr:uid="{00000000-0005-0000-0000-0000B4DC0000}"/>
    <cellStyle name="Currency [0] 7113" xfId="44101" hidden="1" xr:uid="{00000000-0005-0000-0000-0000B5DC0000}"/>
    <cellStyle name="Currency [0] 7114" xfId="14548" hidden="1" xr:uid="{00000000-0005-0000-0000-0000B6DC0000}"/>
    <cellStyle name="Currency [0] 7114" xfId="43936" hidden="1" xr:uid="{00000000-0005-0000-0000-0000B7DC0000}"/>
    <cellStyle name="Currency [0] 7115" xfId="14697" hidden="1" xr:uid="{00000000-0005-0000-0000-0000B8DC0000}"/>
    <cellStyle name="Currency [0] 7115" xfId="44085" hidden="1" xr:uid="{00000000-0005-0000-0000-0000B9DC0000}"/>
    <cellStyle name="Currency [0] 7116" xfId="14717" hidden="1" xr:uid="{00000000-0005-0000-0000-0000BADC0000}"/>
    <cellStyle name="Currency [0] 7116" xfId="44105" hidden="1" xr:uid="{00000000-0005-0000-0000-0000BBDC0000}"/>
    <cellStyle name="Currency [0] 7117" xfId="14719" hidden="1" xr:uid="{00000000-0005-0000-0000-0000BCDC0000}"/>
    <cellStyle name="Currency [0] 7117" xfId="44107" hidden="1" xr:uid="{00000000-0005-0000-0000-0000BDDC0000}"/>
    <cellStyle name="Currency [0] 7118" xfId="14656" hidden="1" xr:uid="{00000000-0005-0000-0000-0000BEDC0000}"/>
    <cellStyle name="Currency [0] 7118" xfId="44044" hidden="1" xr:uid="{00000000-0005-0000-0000-0000BFDC0000}"/>
    <cellStyle name="Currency [0] 7119" xfId="14684" hidden="1" xr:uid="{00000000-0005-0000-0000-0000C0DC0000}"/>
    <cellStyle name="Currency [0] 7119" xfId="44072" hidden="1" xr:uid="{00000000-0005-0000-0000-0000C1DC0000}"/>
    <cellStyle name="Currency [0] 712" xfId="3135" hidden="1" xr:uid="{00000000-0005-0000-0000-0000C2DC0000}"/>
    <cellStyle name="Currency [0] 712" xfId="32524" hidden="1" xr:uid="{00000000-0005-0000-0000-0000C3DC0000}"/>
    <cellStyle name="Currency [0] 7120" xfId="14644" hidden="1" xr:uid="{00000000-0005-0000-0000-0000C4DC0000}"/>
    <cellStyle name="Currency [0] 7120" xfId="44032" hidden="1" xr:uid="{00000000-0005-0000-0000-0000C5DC0000}"/>
    <cellStyle name="Currency [0] 7121" xfId="14673" hidden="1" xr:uid="{00000000-0005-0000-0000-0000C6DC0000}"/>
    <cellStyle name="Currency [0] 7121" xfId="44061" hidden="1" xr:uid="{00000000-0005-0000-0000-0000C7DC0000}"/>
    <cellStyle name="Currency [0] 7122" xfId="14670" hidden="1" xr:uid="{00000000-0005-0000-0000-0000C8DC0000}"/>
    <cellStyle name="Currency [0] 7122" xfId="44058" hidden="1" xr:uid="{00000000-0005-0000-0000-0000C9DC0000}"/>
    <cellStyle name="Currency [0] 7123" xfId="14723" hidden="1" xr:uid="{00000000-0005-0000-0000-0000CADC0000}"/>
    <cellStyle name="Currency [0] 7123" xfId="44111" hidden="1" xr:uid="{00000000-0005-0000-0000-0000CBDC0000}"/>
    <cellStyle name="Currency [0] 7124" xfId="14551" hidden="1" xr:uid="{00000000-0005-0000-0000-0000CCDC0000}"/>
    <cellStyle name="Currency [0] 7124" xfId="43939" hidden="1" xr:uid="{00000000-0005-0000-0000-0000CDDC0000}"/>
    <cellStyle name="Currency [0] 7125" xfId="14710" hidden="1" xr:uid="{00000000-0005-0000-0000-0000CEDC0000}"/>
    <cellStyle name="Currency [0] 7125" xfId="44098" hidden="1" xr:uid="{00000000-0005-0000-0000-0000CFDC0000}"/>
    <cellStyle name="Currency [0] 7126" xfId="14727" hidden="1" xr:uid="{00000000-0005-0000-0000-0000D0DC0000}"/>
    <cellStyle name="Currency [0] 7126" xfId="44115" hidden="1" xr:uid="{00000000-0005-0000-0000-0000D1DC0000}"/>
    <cellStyle name="Currency [0] 7127" xfId="14729" hidden="1" xr:uid="{00000000-0005-0000-0000-0000D2DC0000}"/>
    <cellStyle name="Currency [0] 7127" xfId="44117" hidden="1" xr:uid="{00000000-0005-0000-0000-0000D3DC0000}"/>
    <cellStyle name="Currency [0] 7128" xfId="14610" hidden="1" xr:uid="{00000000-0005-0000-0000-0000D4DC0000}"/>
    <cellStyle name="Currency [0] 7128" xfId="43998" hidden="1" xr:uid="{00000000-0005-0000-0000-0000D5DC0000}"/>
    <cellStyle name="Currency [0] 7129" xfId="14646" hidden="1" xr:uid="{00000000-0005-0000-0000-0000D6DC0000}"/>
    <cellStyle name="Currency [0] 7129" xfId="44034" hidden="1" xr:uid="{00000000-0005-0000-0000-0000D7DC0000}"/>
    <cellStyle name="Currency [0] 713" xfId="3136" hidden="1" xr:uid="{00000000-0005-0000-0000-0000D8DC0000}"/>
    <cellStyle name="Currency [0] 713" xfId="32525" hidden="1" xr:uid="{00000000-0005-0000-0000-0000D9DC0000}"/>
    <cellStyle name="Currency [0] 7130" xfId="14715" hidden="1" xr:uid="{00000000-0005-0000-0000-0000DADC0000}"/>
    <cellStyle name="Currency [0] 7130" xfId="44103" hidden="1" xr:uid="{00000000-0005-0000-0000-0000DBDC0000}"/>
    <cellStyle name="Currency [0] 7131" xfId="14703" hidden="1" xr:uid="{00000000-0005-0000-0000-0000DCDC0000}"/>
    <cellStyle name="Currency [0] 7131" xfId="44091" hidden="1" xr:uid="{00000000-0005-0000-0000-0000DDDC0000}"/>
    <cellStyle name="Currency [0] 7132" xfId="14720" hidden="1" xr:uid="{00000000-0005-0000-0000-0000DEDC0000}"/>
    <cellStyle name="Currency [0] 7132" xfId="44108" hidden="1" xr:uid="{00000000-0005-0000-0000-0000DFDC0000}"/>
    <cellStyle name="Currency [0] 7133" xfId="14731" hidden="1" xr:uid="{00000000-0005-0000-0000-0000E0DC0000}"/>
    <cellStyle name="Currency [0] 7133" xfId="44119" hidden="1" xr:uid="{00000000-0005-0000-0000-0000E1DC0000}"/>
    <cellStyle name="Currency [0] 7134" xfId="14579" hidden="1" xr:uid="{00000000-0005-0000-0000-0000E2DC0000}"/>
    <cellStyle name="Currency [0] 7134" xfId="43967" hidden="1" xr:uid="{00000000-0005-0000-0000-0000E3DC0000}"/>
    <cellStyle name="Currency [0] 7135" xfId="14643" hidden="1" xr:uid="{00000000-0005-0000-0000-0000E4DC0000}"/>
    <cellStyle name="Currency [0] 7135" xfId="44031" hidden="1" xr:uid="{00000000-0005-0000-0000-0000E5DC0000}"/>
    <cellStyle name="Currency [0] 7136" xfId="14735" hidden="1" xr:uid="{00000000-0005-0000-0000-0000E6DC0000}"/>
    <cellStyle name="Currency [0] 7136" xfId="44123" hidden="1" xr:uid="{00000000-0005-0000-0000-0000E7DC0000}"/>
    <cellStyle name="Currency [0] 7137" xfId="14737" hidden="1" xr:uid="{00000000-0005-0000-0000-0000E8DC0000}"/>
    <cellStyle name="Currency [0] 7137" xfId="44125" hidden="1" xr:uid="{00000000-0005-0000-0000-0000E9DC0000}"/>
    <cellStyle name="Currency [0] 7138" xfId="14692" hidden="1" xr:uid="{00000000-0005-0000-0000-0000EADC0000}"/>
    <cellStyle name="Currency [0] 7138" xfId="44080" hidden="1" xr:uid="{00000000-0005-0000-0000-0000EBDC0000}"/>
    <cellStyle name="Currency [0] 7139" xfId="14704" hidden="1" xr:uid="{00000000-0005-0000-0000-0000ECDC0000}"/>
    <cellStyle name="Currency [0] 7139" xfId="44092" hidden="1" xr:uid="{00000000-0005-0000-0000-0000EDDC0000}"/>
    <cellStyle name="Currency [0] 714" xfId="3132" hidden="1" xr:uid="{00000000-0005-0000-0000-0000EEDC0000}"/>
    <cellStyle name="Currency [0] 714" xfId="32521" hidden="1" xr:uid="{00000000-0005-0000-0000-0000EFDC0000}"/>
    <cellStyle name="Currency [0] 7140" xfId="14732" hidden="1" xr:uid="{00000000-0005-0000-0000-0000F0DC0000}"/>
    <cellStyle name="Currency [0] 7140" xfId="44120" hidden="1" xr:uid="{00000000-0005-0000-0000-0000F1DC0000}"/>
    <cellStyle name="Currency [0] 7141" xfId="14705" hidden="1" xr:uid="{00000000-0005-0000-0000-0000F2DC0000}"/>
    <cellStyle name="Currency [0] 7141" xfId="44093" hidden="1" xr:uid="{00000000-0005-0000-0000-0000F3DC0000}"/>
    <cellStyle name="Currency [0] 7142" xfId="14738" hidden="1" xr:uid="{00000000-0005-0000-0000-0000F4DC0000}"/>
    <cellStyle name="Currency [0] 7142" xfId="44126" hidden="1" xr:uid="{00000000-0005-0000-0000-0000F5DC0000}"/>
    <cellStyle name="Currency [0] 7143" xfId="14740" hidden="1" xr:uid="{00000000-0005-0000-0000-0000F6DC0000}"/>
    <cellStyle name="Currency [0] 7143" xfId="44128" hidden="1" xr:uid="{00000000-0005-0000-0000-0000F7DC0000}"/>
    <cellStyle name="Currency [0] 7144" xfId="14733" hidden="1" xr:uid="{00000000-0005-0000-0000-0000F8DC0000}"/>
    <cellStyle name="Currency [0] 7144" xfId="44121" hidden="1" xr:uid="{00000000-0005-0000-0000-0000F9DC0000}"/>
    <cellStyle name="Currency [0] 7145" xfId="14679" hidden="1" xr:uid="{00000000-0005-0000-0000-0000FADC0000}"/>
    <cellStyle name="Currency [0] 7145" xfId="44067" hidden="1" xr:uid="{00000000-0005-0000-0000-0000FBDC0000}"/>
    <cellStyle name="Currency [0] 7146" xfId="14742" hidden="1" xr:uid="{00000000-0005-0000-0000-0000FCDC0000}"/>
    <cellStyle name="Currency [0] 7146" xfId="44130" hidden="1" xr:uid="{00000000-0005-0000-0000-0000FDDC0000}"/>
    <cellStyle name="Currency [0] 7147" xfId="14744" hidden="1" xr:uid="{00000000-0005-0000-0000-0000FEDC0000}"/>
    <cellStyle name="Currency [0] 7147" xfId="44132" hidden="1" xr:uid="{00000000-0005-0000-0000-0000FFDC0000}"/>
    <cellStyle name="Currency [0] 7148" xfId="13504" hidden="1" xr:uid="{00000000-0005-0000-0000-000000DD0000}"/>
    <cellStyle name="Currency [0] 7148" xfId="42892" hidden="1" xr:uid="{00000000-0005-0000-0000-000001DD0000}"/>
    <cellStyle name="Currency [0] 7149" xfId="13559" hidden="1" xr:uid="{00000000-0005-0000-0000-000002DD0000}"/>
    <cellStyle name="Currency [0] 7149" xfId="42947" hidden="1" xr:uid="{00000000-0005-0000-0000-000003DD0000}"/>
    <cellStyle name="Currency [0] 715" xfId="3105" hidden="1" xr:uid="{00000000-0005-0000-0000-000004DD0000}"/>
    <cellStyle name="Currency [0] 715" xfId="32494" hidden="1" xr:uid="{00000000-0005-0000-0000-000005DD0000}"/>
    <cellStyle name="Currency [0] 7150" xfId="13584" hidden="1" xr:uid="{00000000-0005-0000-0000-000006DD0000}"/>
    <cellStyle name="Currency [0] 7150" xfId="42972" hidden="1" xr:uid="{00000000-0005-0000-0000-000007DD0000}"/>
    <cellStyle name="Currency [0] 7151" xfId="14749" hidden="1" xr:uid="{00000000-0005-0000-0000-000008DD0000}"/>
    <cellStyle name="Currency [0] 7151" xfId="44137" hidden="1" xr:uid="{00000000-0005-0000-0000-000009DD0000}"/>
    <cellStyle name="Currency [0] 7152" xfId="14752" hidden="1" xr:uid="{00000000-0005-0000-0000-00000ADD0000}"/>
    <cellStyle name="Currency [0] 7152" xfId="44140" hidden="1" xr:uid="{00000000-0005-0000-0000-00000BDD0000}"/>
    <cellStyle name="Currency [0] 7153" xfId="13512" hidden="1" xr:uid="{00000000-0005-0000-0000-00000CDD0000}"/>
    <cellStyle name="Currency [0] 7153" xfId="42900" hidden="1" xr:uid="{00000000-0005-0000-0000-00000DDD0000}"/>
    <cellStyle name="Currency [0] 7154" xfId="14745" hidden="1" xr:uid="{00000000-0005-0000-0000-00000EDD0000}"/>
    <cellStyle name="Currency [0] 7154" xfId="44133" hidden="1" xr:uid="{00000000-0005-0000-0000-00000FDD0000}"/>
    <cellStyle name="Currency [0] 7155" xfId="14754" hidden="1" xr:uid="{00000000-0005-0000-0000-000010DD0000}"/>
    <cellStyle name="Currency [0] 7155" xfId="44142" hidden="1" xr:uid="{00000000-0005-0000-0000-000011DD0000}"/>
    <cellStyle name="Currency [0] 7156" xfId="14756" hidden="1" xr:uid="{00000000-0005-0000-0000-000012DD0000}"/>
    <cellStyle name="Currency [0] 7156" xfId="44144" hidden="1" xr:uid="{00000000-0005-0000-0000-000013DD0000}"/>
    <cellStyle name="Currency [0] 7157" xfId="13537" hidden="1" xr:uid="{00000000-0005-0000-0000-000014DD0000}"/>
    <cellStyle name="Currency [0] 7157" xfId="42925" hidden="1" xr:uid="{00000000-0005-0000-0000-000015DD0000}"/>
    <cellStyle name="Currency [0] 7158" xfId="13503" hidden="1" xr:uid="{00000000-0005-0000-0000-000016DD0000}"/>
    <cellStyle name="Currency [0] 7158" xfId="42891" hidden="1" xr:uid="{00000000-0005-0000-0000-000017DD0000}"/>
    <cellStyle name="Currency [0] 7159" xfId="14767" hidden="1" xr:uid="{00000000-0005-0000-0000-000018DD0000}"/>
    <cellStyle name="Currency [0] 7159" xfId="44155" hidden="1" xr:uid="{00000000-0005-0000-0000-000019DD0000}"/>
    <cellStyle name="Currency [0] 716" xfId="3137" hidden="1" xr:uid="{00000000-0005-0000-0000-00001ADD0000}"/>
    <cellStyle name="Currency [0] 716" xfId="32526" hidden="1" xr:uid="{00000000-0005-0000-0000-00001BDD0000}"/>
    <cellStyle name="Currency [0] 7160" xfId="14776" hidden="1" xr:uid="{00000000-0005-0000-0000-00001CDD0000}"/>
    <cellStyle name="Currency [0] 7160" xfId="44164" hidden="1" xr:uid="{00000000-0005-0000-0000-00001DDD0000}"/>
    <cellStyle name="Currency [0] 7161" xfId="14787" hidden="1" xr:uid="{00000000-0005-0000-0000-00001EDD0000}"/>
    <cellStyle name="Currency [0] 7161" xfId="44175" hidden="1" xr:uid="{00000000-0005-0000-0000-00001FDD0000}"/>
    <cellStyle name="Currency [0] 7162" xfId="14793" hidden="1" xr:uid="{00000000-0005-0000-0000-000020DD0000}"/>
    <cellStyle name="Currency [0] 7162" xfId="44181" hidden="1" xr:uid="{00000000-0005-0000-0000-000021DD0000}"/>
    <cellStyle name="Currency [0] 7163" xfId="14765" hidden="1" xr:uid="{00000000-0005-0000-0000-000022DD0000}"/>
    <cellStyle name="Currency [0] 7163" xfId="44153" hidden="1" xr:uid="{00000000-0005-0000-0000-000023DD0000}"/>
    <cellStyle name="Currency [0] 7164" xfId="14783" hidden="1" xr:uid="{00000000-0005-0000-0000-000024DD0000}"/>
    <cellStyle name="Currency [0] 7164" xfId="44171" hidden="1" xr:uid="{00000000-0005-0000-0000-000025DD0000}"/>
    <cellStyle name="Currency [0] 7165" xfId="14805" hidden="1" xr:uid="{00000000-0005-0000-0000-000026DD0000}"/>
    <cellStyle name="Currency [0] 7165" xfId="44193" hidden="1" xr:uid="{00000000-0005-0000-0000-000027DD0000}"/>
    <cellStyle name="Currency [0] 7166" xfId="14807" hidden="1" xr:uid="{00000000-0005-0000-0000-000028DD0000}"/>
    <cellStyle name="Currency [0] 7166" xfId="44195" hidden="1" xr:uid="{00000000-0005-0000-0000-000029DD0000}"/>
    <cellStyle name="Currency [0] 7167" xfId="13507" hidden="1" xr:uid="{00000000-0005-0000-0000-00002ADD0000}"/>
    <cellStyle name="Currency [0] 7167" xfId="42895" hidden="1" xr:uid="{00000000-0005-0000-0000-00002BDD0000}"/>
    <cellStyle name="Currency [0] 7168" xfId="13521" hidden="1" xr:uid="{00000000-0005-0000-0000-00002CDD0000}"/>
    <cellStyle name="Currency [0] 7168" xfId="42909" hidden="1" xr:uid="{00000000-0005-0000-0000-00002DDD0000}"/>
    <cellStyle name="Currency [0] 7169" xfId="14779" hidden="1" xr:uid="{00000000-0005-0000-0000-00002EDD0000}"/>
    <cellStyle name="Currency [0] 7169" xfId="44167" hidden="1" xr:uid="{00000000-0005-0000-0000-00002FDD0000}"/>
    <cellStyle name="Currency [0] 717" xfId="3138" hidden="1" xr:uid="{00000000-0005-0000-0000-000030DD0000}"/>
    <cellStyle name="Currency [0] 717" xfId="32527" hidden="1" xr:uid="{00000000-0005-0000-0000-000031DD0000}"/>
    <cellStyle name="Currency [0] 7170" xfId="13516" hidden="1" xr:uid="{00000000-0005-0000-0000-000032DD0000}"/>
    <cellStyle name="Currency [0] 7170" xfId="42904" hidden="1" xr:uid="{00000000-0005-0000-0000-000033DD0000}"/>
    <cellStyle name="Currency [0] 7171" xfId="14768" hidden="1" xr:uid="{00000000-0005-0000-0000-000034DD0000}"/>
    <cellStyle name="Currency [0] 7171" xfId="44156" hidden="1" xr:uid="{00000000-0005-0000-0000-000035DD0000}"/>
    <cellStyle name="Currency [0] 7172" xfId="14812" hidden="1" xr:uid="{00000000-0005-0000-0000-000036DD0000}"/>
    <cellStyle name="Currency [0] 7172" xfId="44200" hidden="1" xr:uid="{00000000-0005-0000-0000-000037DD0000}"/>
    <cellStyle name="Currency [0] 7173" xfId="14780" hidden="1" xr:uid="{00000000-0005-0000-0000-000038DD0000}"/>
    <cellStyle name="Currency [0] 7173" xfId="44168" hidden="1" xr:uid="{00000000-0005-0000-0000-000039DD0000}"/>
    <cellStyle name="Currency [0] 7174" xfId="14788" hidden="1" xr:uid="{00000000-0005-0000-0000-00003ADD0000}"/>
    <cellStyle name="Currency [0] 7174" xfId="44176" hidden="1" xr:uid="{00000000-0005-0000-0000-00003BDD0000}"/>
    <cellStyle name="Currency [0] 7175" xfId="14824" hidden="1" xr:uid="{00000000-0005-0000-0000-00003CDD0000}"/>
    <cellStyle name="Currency [0] 7175" xfId="44212" hidden="1" xr:uid="{00000000-0005-0000-0000-00003DDD0000}"/>
    <cellStyle name="Currency [0] 7176" xfId="14826" hidden="1" xr:uid="{00000000-0005-0000-0000-00003EDD0000}"/>
    <cellStyle name="Currency [0] 7176" xfId="44214" hidden="1" xr:uid="{00000000-0005-0000-0000-00003FDD0000}"/>
    <cellStyle name="Currency [0] 7177" xfId="14782" hidden="1" xr:uid="{00000000-0005-0000-0000-000040DD0000}"/>
    <cellStyle name="Currency [0] 7177" xfId="44170" hidden="1" xr:uid="{00000000-0005-0000-0000-000041DD0000}"/>
    <cellStyle name="Currency [0] 7178" xfId="14795" hidden="1" xr:uid="{00000000-0005-0000-0000-000042DD0000}"/>
    <cellStyle name="Currency [0] 7178" xfId="44183" hidden="1" xr:uid="{00000000-0005-0000-0000-000043DD0000}"/>
    <cellStyle name="Currency [0] 7179" xfId="14800" hidden="1" xr:uid="{00000000-0005-0000-0000-000044DD0000}"/>
    <cellStyle name="Currency [0] 7179" xfId="44188" hidden="1" xr:uid="{00000000-0005-0000-0000-000045DD0000}"/>
    <cellStyle name="Currency [0] 718" xfId="3163" hidden="1" xr:uid="{00000000-0005-0000-0000-000046DD0000}"/>
    <cellStyle name="Currency [0] 718" xfId="32552" hidden="1" xr:uid="{00000000-0005-0000-0000-000047DD0000}"/>
    <cellStyle name="Currency [0] 7180" xfId="14794" hidden="1" xr:uid="{00000000-0005-0000-0000-000048DD0000}"/>
    <cellStyle name="Currency [0] 7180" xfId="44182" hidden="1" xr:uid="{00000000-0005-0000-0000-000049DD0000}"/>
    <cellStyle name="Currency [0] 7181" xfId="14842" hidden="1" xr:uid="{00000000-0005-0000-0000-00004ADD0000}"/>
    <cellStyle name="Currency [0] 7181" xfId="44230" hidden="1" xr:uid="{00000000-0005-0000-0000-00004BDD0000}"/>
    <cellStyle name="Currency [0] 7182" xfId="14850" hidden="1" xr:uid="{00000000-0005-0000-0000-00004CDD0000}"/>
    <cellStyle name="Currency [0] 7182" xfId="44238" hidden="1" xr:uid="{00000000-0005-0000-0000-00004DDD0000}"/>
    <cellStyle name="Currency [0] 7183" xfId="14778" hidden="1" xr:uid="{00000000-0005-0000-0000-00004EDD0000}"/>
    <cellStyle name="Currency [0] 7183" xfId="44166" hidden="1" xr:uid="{00000000-0005-0000-0000-00004FDD0000}"/>
    <cellStyle name="Currency [0] 7184" xfId="14836" hidden="1" xr:uid="{00000000-0005-0000-0000-000050DD0000}"/>
    <cellStyle name="Currency [0] 7184" xfId="44224" hidden="1" xr:uid="{00000000-0005-0000-0000-000051DD0000}"/>
    <cellStyle name="Currency [0] 7185" xfId="14859" hidden="1" xr:uid="{00000000-0005-0000-0000-000052DD0000}"/>
    <cellStyle name="Currency [0] 7185" xfId="44247" hidden="1" xr:uid="{00000000-0005-0000-0000-000053DD0000}"/>
    <cellStyle name="Currency [0] 7186" xfId="14861" hidden="1" xr:uid="{00000000-0005-0000-0000-000054DD0000}"/>
    <cellStyle name="Currency [0] 7186" xfId="44249" hidden="1" xr:uid="{00000000-0005-0000-0000-000055DD0000}"/>
    <cellStyle name="Currency [0] 7187" xfId="14761" hidden="1" xr:uid="{00000000-0005-0000-0000-000056DD0000}"/>
    <cellStyle name="Currency [0] 7187" xfId="44149" hidden="1" xr:uid="{00000000-0005-0000-0000-000057DD0000}"/>
    <cellStyle name="Currency [0] 7188" xfId="14771" hidden="1" xr:uid="{00000000-0005-0000-0000-000058DD0000}"/>
    <cellStyle name="Currency [0] 7188" xfId="44159" hidden="1" xr:uid="{00000000-0005-0000-0000-000059DD0000}"/>
    <cellStyle name="Currency [0] 7189" xfId="14833" hidden="1" xr:uid="{00000000-0005-0000-0000-00005ADD0000}"/>
    <cellStyle name="Currency [0] 7189" xfId="44221" hidden="1" xr:uid="{00000000-0005-0000-0000-00005BDD0000}"/>
    <cellStyle name="Currency [0] 719" xfId="3171" hidden="1" xr:uid="{00000000-0005-0000-0000-00005CDD0000}"/>
    <cellStyle name="Currency [0] 719" xfId="32560" hidden="1" xr:uid="{00000000-0005-0000-0000-00005DDD0000}"/>
    <cellStyle name="Currency [0] 7190" xfId="14798" hidden="1" xr:uid="{00000000-0005-0000-0000-00005EDD0000}"/>
    <cellStyle name="Currency [0] 7190" xfId="44186" hidden="1" xr:uid="{00000000-0005-0000-0000-00005FDD0000}"/>
    <cellStyle name="Currency [0] 7191" xfId="14747" hidden="1" xr:uid="{00000000-0005-0000-0000-000060DD0000}"/>
    <cellStyle name="Currency [0] 7191" xfId="44135" hidden="1" xr:uid="{00000000-0005-0000-0000-000061DD0000}"/>
    <cellStyle name="Currency [0] 7192" xfId="14869" hidden="1" xr:uid="{00000000-0005-0000-0000-000062DD0000}"/>
    <cellStyle name="Currency [0] 7192" xfId="44257" hidden="1" xr:uid="{00000000-0005-0000-0000-000063DD0000}"/>
    <cellStyle name="Currency [0] 7193" xfId="14834" hidden="1" xr:uid="{00000000-0005-0000-0000-000064DD0000}"/>
    <cellStyle name="Currency [0] 7193" xfId="44222" hidden="1" xr:uid="{00000000-0005-0000-0000-000065DD0000}"/>
    <cellStyle name="Currency [0] 7194" xfId="14845" hidden="1" xr:uid="{00000000-0005-0000-0000-000066DD0000}"/>
    <cellStyle name="Currency [0] 7194" xfId="44233" hidden="1" xr:uid="{00000000-0005-0000-0000-000067DD0000}"/>
    <cellStyle name="Currency [0] 7195" xfId="14877" hidden="1" xr:uid="{00000000-0005-0000-0000-000068DD0000}"/>
    <cellStyle name="Currency [0] 7195" xfId="44265" hidden="1" xr:uid="{00000000-0005-0000-0000-000069DD0000}"/>
    <cellStyle name="Currency [0] 7196" xfId="14879" hidden="1" xr:uid="{00000000-0005-0000-0000-00006ADD0000}"/>
    <cellStyle name="Currency [0] 7196" xfId="44267" hidden="1" xr:uid="{00000000-0005-0000-0000-00006BDD0000}"/>
    <cellStyle name="Currency [0] 7197" xfId="14831" hidden="1" xr:uid="{00000000-0005-0000-0000-00006CDD0000}"/>
    <cellStyle name="Currency [0] 7197" xfId="44219" hidden="1" xr:uid="{00000000-0005-0000-0000-00006DDD0000}"/>
    <cellStyle name="Currency [0] 7198" xfId="14830" hidden="1" xr:uid="{00000000-0005-0000-0000-00006EDD0000}"/>
    <cellStyle name="Currency [0] 7198" xfId="44218" hidden="1" xr:uid="{00000000-0005-0000-0000-00006FDD0000}"/>
    <cellStyle name="Currency [0] 7199" xfId="14820" hidden="1" xr:uid="{00000000-0005-0000-0000-000070DD0000}"/>
    <cellStyle name="Currency [0] 7199" xfId="44208" hidden="1" xr:uid="{00000000-0005-0000-0000-000071DD0000}"/>
    <cellStyle name="Currency [0] 72" xfId="2463" hidden="1" xr:uid="{00000000-0005-0000-0000-000072DD0000}"/>
    <cellStyle name="Currency [0] 72" xfId="31852" hidden="1" xr:uid="{00000000-0005-0000-0000-000073DD0000}"/>
    <cellStyle name="Currency [0] 720" xfId="3174" hidden="1" xr:uid="{00000000-0005-0000-0000-000074DD0000}"/>
    <cellStyle name="Currency [0] 720" xfId="32563" hidden="1" xr:uid="{00000000-0005-0000-0000-000075DD0000}"/>
    <cellStyle name="Currency [0] 7200" xfId="14816" hidden="1" xr:uid="{00000000-0005-0000-0000-000076DD0000}"/>
    <cellStyle name="Currency [0] 7200" xfId="44204" hidden="1" xr:uid="{00000000-0005-0000-0000-000077DD0000}"/>
    <cellStyle name="Currency [0] 7201" xfId="14818" hidden="1" xr:uid="{00000000-0005-0000-0000-000078DD0000}"/>
    <cellStyle name="Currency [0] 7201" xfId="44206" hidden="1" xr:uid="{00000000-0005-0000-0000-000079DD0000}"/>
    <cellStyle name="Currency [0] 7202" xfId="14886" hidden="1" xr:uid="{00000000-0005-0000-0000-00007ADD0000}"/>
    <cellStyle name="Currency [0] 7202" xfId="44274" hidden="1" xr:uid="{00000000-0005-0000-0000-00007BDD0000}"/>
    <cellStyle name="Currency [0] 7203" xfId="13539" hidden="1" xr:uid="{00000000-0005-0000-0000-00007CDD0000}"/>
    <cellStyle name="Currency [0] 7203" xfId="42927" hidden="1" xr:uid="{00000000-0005-0000-0000-00007DDD0000}"/>
    <cellStyle name="Currency [0] 7204" xfId="14864" hidden="1" xr:uid="{00000000-0005-0000-0000-00007EDD0000}"/>
    <cellStyle name="Currency [0] 7204" xfId="44252" hidden="1" xr:uid="{00000000-0005-0000-0000-00007FDD0000}"/>
    <cellStyle name="Currency [0] 7205" xfId="14892" hidden="1" xr:uid="{00000000-0005-0000-0000-000080DD0000}"/>
    <cellStyle name="Currency [0] 7205" xfId="44280" hidden="1" xr:uid="{00000000-0005-0000-0000-000081DD0000}"/>
    <cellStyle name="Currency [0] 7206" xfId="14894" hidden="1" xr:uid="{00000000-0005-0000-0000-000082DD0000}"/>
    <cellStyle name="Currency [0] 7206" xfId="44282" hidden="1" xr:uid="{00000000-0005-0000-0000-000083DD0000}"/>
    <cellStyle name="Currency [0] 7207" xfId="14769" hidden="1" xr:uid="{00000000-0005-0000-0000-000084DD0000}"/>
    <cellStyle name="Currency [0] 7207" xfId="44157" hidden="1" xr:uid="{00000000-0005-0000-0000-000085DD0000}"/>
    <cellStyle name="Currency [0] 7208" xfId="14843" hidden="1" xr:uid="{00000000-0005-0000-0000-000086DD0000}"/>
    <cellStyle name="Currency [0] 7208" xfId="44231" hidden="1" xr:uid="{00000000-0005-0000-0000-000087DD0000}"/>
    <cellStyle name="Currency [0] 7209" xfId="14799" hidden="1" xr:uid="{00000000-0005-0000-0000-000088DD0000}"/>
    <cellStyle name="Currency [0] 7209" xfId="44187" hidden="1" xr:uid="{00000000-0005-0000-0000-000089DD0000}"/>
    <cellStyle name="Currency [0] 721" xfId="3178" hidden="1" xr:uid="{00000000-0005-0000-0000-00008ADD0000}"/>
    <cellStyle name="Currency [0] 721" xfId="32567" hidden="1" xr:uid="{00000000-0005-0000-0000-00008BDD0000}"/>
    <cellStyle name="Currency [0] 7210" xfId="14835" hidden="1" xr:uid="{00000000-0005-0000-0000-00008CDD0000}"/>
    <cellStyle name="Currency [0] 7210" xfId="44223" hidden="1" xr:uid="{00000000-0005-0000-0000-00008DDD0000}"/>
    <cellStyle name="Currency [0] 7211" xfId="14839" hidden="1" xr:uid="{00000000-0005-0000-0000-00008EDD0000}"/>
    <cellStyle name="Currency [0] 7211" xfId="44227" hidden="1" xr:uid="{00000000-0005-0000-0000-00008FDD0000}"/>
    <cellStyle name="Currency [0] 7212" xfId="14900" hidden="1" xr:uid="{00000000-0005-0000-0000-000090DD0000}"/>
    <cellStyle name="Currency [0] 7212" xfId="44288" hidden="1" xr:uid="{00000000-0005-0000-0000-000091DD0000}"/>
    <cellStyle name="Currency [0] 7213" xfId="13523" hidden="1" xr:uid="{00000000-0005-0000-0000-000092DD0000}"/>
    <cellStyle name="Currency [0] 7213" xfId="42911" hidden="1" xr:uid="{00000000-0005-0000-0000-000093DD0000}"/>
    <cellStyle name="Currency [0] 7214" xfId="14882" hidden="1" xr:uid="{00000000-0005-0000-0000-000094DD0000}"/>
    <cellStyle name="Currency [0] 7214" xfId="44270" hidden="1" xr:uid="{00000000-0005-0000-0000-000095DD0000}"/>
    <cellStyle name="Currency [0] 7215" xfId="14905" hidden="1" xr:uid="{00000000-0005-0000-0000-000096DD0000}"/>
    <cellStyle name="Currency [0] 7215" xfId="44293" hidden="1" xr:uid="{00000000-0005-0000-0000-000097DD0000}"/>
    <cellStyle name="Currency [0] 7216" xfId="14907" hidden="1" xr:uid="{00000000-0005-0000-0000-000098DD0000}"/>
    <cellStyle name="Currency [0] 7216" xfId="44295" hidden="1" xr:uid="{00000000-0005-0000-0000-000099DD0000}"/>
    <cellStyle name="Currency [0] 7217" xfId="14763" hidden="1" xr:uid="{00000000-0005-0000-0000-00009ADD0000}"/>
    <cellStyle name="Currency [0] 7217" xfId="44151" hidden="1" xr:uid="{00000000-0005-0000-0000-00009BDD0000}"/>
    <cellStyle name="Currency [0] 7218" xfId="14862" hidden="1" xr:uid="{00000000-0005-0000-0000-00009CDD0000}"/>
    <cellStyle name="Currency [0] 7218" xfId="44250" hidden="1" xr:uid="{00000000-0005-0000-0000-00009DDD0000}"/>
    <cellStyle name="Currency [0] 7219" xfId="14829" hidden="1" xr:uid="{00000000-0005-0000-0000-00009EDD0000}"/>
    <cellStyle name="Currency [0] 7219" xfId="44217" hidden="1" xr:uid="{00000000-0005-0000-0000-00009FDD0000}"/>
    <cellStyle name="Currency [0] 722" xfId="3180" hidden="1" xr:uid="{00000000-0005-0000-0000-0000A0DD0000}"/>
    <cellStyle name="Currency [0] 722" xfId="32569" hidden="1" xr:uid="{00000000-0005-0000-0000-0000A1DD0000}"/>
    <cellStyle name="Currency [0] 7220" xfId="14847" hidden="1" xr:uid="{00000000-0005-0000-0000-0000A2DD0000}"/>
    <cellStyle name="Currency [0] 7220" xfId="44235" hidden="1" xr:uid="{00000000-0005-0000-0000-0000A3DD0000}"/>
    <cellStyle name="Currency [0] 7221" xfId="14844" hidden="1" xr:uid="{00000000-0005-0000-0000-0000A4DD0000}"/>
    <cellStyle name="Currency [0] 7221" xfId="44232" hidden="1" xr:uid="{00000000-0005-0000-0000-0000A5DD0000}"/>
    <cellStyle name="Currency [0] 7222" xfId="14911" hidden="1" xr:uid="{00000000-0005-0000-0000-0000A6DD0000}"/>
    <cellStyle name="Currency [0] 7222" xfId="44299" hidden="1" xr:uid="{00000000-0005-0000-0000-0000A7DD0000}"/>
    <cellStyle name="Currency [0] 7223" xfId="14796" hidden="1" xr:uid="{00000000-0005-0000-0000-0000A8DD0000}"/>
    <cellStyle name="Currency [0] 7223" xfId="44184" hidden="1" xr:uid="{00000000-0005-0000-0000-0000A9DD0000}"/>
    <cellStyle name="Currency [0] 7224" xfId="14896" hidden="1" xr:uid="{00000000-0005-0000-0000-0000AADD0000}"/>
    <cellStyle name="Currency [0] 7224" xfId="44284" hidden="1" xr:uid="{00000000-0005-0000-0000-0000ABDD0000}"/>
    <cellStyle name="Currency [0] 7225" xfId="14918" hidden="1" xr:uid="{00000000-0005-0000-0000-0000ACDD0000}"/>
    <cellStyle name="Currency [0] 7225" xfId="44306" hidden="1" xr:uid="{00000000-0005-0000-0000-0000ADDD0000}"/>
    <cellStyle name="Currency [0] 7226" xfId="14920" hidden="1" xr:uid="{00000000-0005-0000-0000-0000AEDD0000}"/>
    <cellStyle name="Currency [0] 7226" xfId="44308" hidden="1" xr:uid="{00000000-0005-0000-0000-0000AFDD0000}"/>
    <cellStyle name="Currency [0] 7227" xfId="14848" hidden="1" xr:uid="{00000000-0005-0000-0000-0000B0DD0000}"/>
    <cellStyle name="Currency [0] 7227" xfId="44236" hidden="1" xr:uid="{00000000-0005-0000-0000-0000B1DD0000}"/>
    <cellStyle name="Currency [0] 7228" xfId="14880" hidden="1" xr:uid="{00000000-0005-0000-0000-0000B2DD0000}"/>
    <cellStyle name="Currency [0] 7228" xfId="44268" hidden="1" xr:uid="{00000000-0005-0000-0000-0000B3DD0000}"/>
    <cellStyle name="Currency [0] 7229" xfId="13510" hidden="1" xr:uid="{00000000-0005-0000-0000-0000B4DD0000}"/>
    <cellStyle name="Currency [0] 7229" xfId="42898" hidden="1" xr:uid="{00000000-0005-0000-0000-0000B5DD0000}"/>
    <cellStyle name="Currency [0] 723" xfId="3170" hidden="1" xr:uid="{00000000-0005-0000-0000-0000B6DD0000}"/>
    <cellStyle name="Currency [0] 723" xfId="32559" hidden="1" xr:uid="{00000000-0005-0000-0000-0000B7DD0000}"/>
    <cellStyle name="Currency [0] 7230" xfId="14866" hidden="1" xr:uid="{00000000-0005-0000-0000-0000B8DD0000}"/>
    <cellStyle name="Currency [0] 7230" xfId="44254" hidden="1" xr:uid="{00000000-0005-0000-0000-0000B9DD0000}"/>
    <cellStyle name="Currency [0] 7231" xfId="14863" hidden="1" xr:uid="{00000000-0005-0000-0000-0000BADD0000}"/>
    <cellStyle name="Currency [0] 7231" xfId="44251" hidden="1" xr:uid="{00000000-0005-0000-0000-0000BBDD0000}"/>
    <cellStyle name="Currency [0] 7232" xfId="14924" hidden="1" xr:uid="{00000000-0005-0000-0000-0000BCDD0000}"/>
    <cellStyle name="Currency [0] 7232" xfId="44312" hidden="1" xr:uid="{00000000-0005-0000-0000-0000BDDD0000}"/>
    <cellStyle name="Currency [0] 7233" xfId="14759" hidden="1" xr:uid="{00000000-0005-0000-0000-0000BEDD0000}"/>
    <cellStyle name="Currency [0] 7233" xfId="44147" hidden="1" xr:uid="{00000000-0005-0000-0000-0000BFDD0000}"/>
    <cellStyle name="Currency [0] 7234" xfId="14908" hidden="1" xr:uid="{00000000-0005-0000-0000-0000C0DD0000}"/>
    <cellStyle name="Currency [0] 7234" xfId="44296" hidden="1" xr:uid="{00000000-0005-0000-0000-0000C1DD0000}"/>
    <cellStyle name="Currency [0] 7235" xfId="14928" hidden="1" xr:uid="{00000000-0005-0000-0000-0000C2DD0000}"/>
    <cellStyle name="Currency [0] 7235" xfId="44316" hidden="1" xr:uid="{00000000-0005-0000-0000-0000C3DD0000}"/>
    <cellStyle name="Currency [0] 7236" xfId="14930" hidden="1" xr:uid="{00000000-0005-0000-0000-0000C4DD0000}"/>
    <cellStyle name="Currency [0] 7236" xfId="44318" hidden="1" xr:uid="{00000000-0005-0000-0000-0000C5DD0000}"/>
    <cellStyle name="Currency [0] 7237" xfId="14867" hidden="1" xr:uid="{00000000-0005-0000-0000-0000C6DD0000}"/>
    <cellStyle name="Currency [0] 7237" xfId="44255" hidden="1" xr:uid="{00000000-0005-0000-0000-0000C7DD0000}"/>
    <cellStyle name="Currency [0] 7238" xfId="14895" hidden="1" xr:uid="{00000000-0005-0000-0000-0000C8DD0000}"/>
    <cellStyle name="Currency [0] 7238" xfId="44283" hidden="1" xr:uid="{00000000-0005-0000-0000-0000C9DD0000}"/>
    <cellStyle name="Currency [0] 7239" xfId="14855" hidden="1" xr:uid="{00000000-0005-0000-0000-0000CADD0000}"/>
    <cellStyle name="Currency [0] 7239" xfId="44243" hidden="1" xr:uid="{00000000-0005-0000-0000-0000CBDD0000}"/>
    <cellStyle name="Currency [0] 724" xfId="3176" hidden="1" xr:uid="{00000000-0005-0000-0000-0000CCDD0000}"/>
    <cellStyle name="Currency [0] 724" xfId="32565" hidden="1" xr:uid="{00000000-0005-0000-0000-0000CDDD0000}"/>
    <cellStyle name="Currency [0] 7240" xfId="14884" hidden="1" xr:uid="{00000000-0005-0000-0000-0000CEDD0000}"/>
    <cellStyle name="Currency [0] 7240" xfId="44272" hidden="1" xr:uid="{00000000-0005-0000-0000-0000CFDD0000}"/>
    <cellStyle name="Currency [0] 7241" xfId="14881" hidden="1" xr:uid="{00000000-0005-0000-0000-0000D0DD0000}"/>
    <cellStyle name="Currency [0] 7241" xfId="44269" hidden="1" xr:uid="{00000000-0005-0000-0000-0000D1DD0000}"/>
    <cellStyle name="Currency [0] 7242" xfId="14934" hidden="1" xr:uid="{00000000-0005-0000-0000-0000D2DD0000}"/>
    <cellStyle name="Currency [0] 7242" xfId="44322" hidden="1" xr:uid="{00000000-0005-0000-0000-0000D3DD0000}"/>
    <cellStyle name="Currency [0] 7243" xfId="14762" hidden="1" xr:uid="{00000000-0005-0000-0000-0000D4DD0000}"/>
    <cellStyle name="Currency [0] 7243" xfId="44150" hidden="1" xr:uid="{00000000-0005-0000-0000-0000D5DD0000}"/>
    <cellStyle name="Currency [0] 7244" xfId="14921" hidden="1" xr:uid="{00000000-0005-0000-0000-0000D6DD0000}"/>
    <cellStyle name="Currency [0] 7244" xfId="44309" hidden="1" xr:uid="{00000000-0005-0000-0000-0000D7DD0000}"/>
    <cellStyle name="Currency [0] 7245" xfId="14938" hidden="1" xr:uid="{00000000-0005-0000-0000-0000D8DD0000}"/>
    <cellStyle name="Currency [0] 7245" xfId="44326" hidden="1" xr:uid="{00000000-0005-0000-0000-0000D9DD0000}"/>
    <cellStyle name="Currency [0] 7246" xfId="14940" hidden="1" xr:uid="{00000000-0005-0000-0000-0000DADD0000}"/>
    <cellStyle name="Currency [0] 7246" xfId="44328" hidden="1" xr:uid="{00000000-0005-0000-0000-0000DBDD0000}"/>
    <cellStyle name="Currency [0] 7247" xfId="14821" hidden="1" xr:uid="{00000000-0005-0000-0000-0000DCDD0000}"/>
    <cellStyle name="Currency [0] 7247" xfId="44209" hidden="1" xr:uid="{00000000-0005-0000-0000-0000DDDD0000}"/>
    <cellStyle name="Currency [0] 7248" xfId="14857" hidden="1" xr:uid="{00000000-0005-0000-0000-0000DEDD0000}"/>
    <cellStyle name="Currency [0] 7248" xfId="44245" hidden="1" xr:uid="{00000000-0005-0000-0000-0000DFDD0000}"/>
    <cellStyle name="Currency [0] 7249" xfId="14926" hidden="1" xr:uid="{00000000-0005-0000-0000-0000E0DD0000}"/>
    <cellStyle name="Currency [0] 7249" xfId="44314" hidden="1" xr:uid="{00000000-0005-0000-0000-0000E1DD0000}"/>
    <cellStyle name="Currency [0] 725" xfId="3182" hidden="1" xr:uid="{00000000-0005-0000-0000-0000E2DD0000}"/>
    <cellStyle name="Currency [0] 725" xfId="32571" hidden="1" xr:uid="{00000000-0005-0000-0000-0000E3DD0000}"/>
    <cellStyle name="Currency [0] 7250" xfId="14914" hidden="1" xr:uid="{00000000-0005-0000-0000-0000E4DD0000}"/>
    <cellStyle name="Currency [0] 7250" xfId="44302" hidden="1" xr:uid="{00000000-0005-0000-0000-0000E5DD0000}"/>
    <cellStyle name="Currency [0] 7251" xfId="14931" hidden="1" xr:uid="{00000000-0005-0000-0000-0000E6DD0000}"/>
    <cellStyle name="Currency [0] 7251" xfId="44319" hidden="1" xr:uid="{00000000-0005-0000-0000-0000E7DD0000}"/>
    <cellStyle name="Currency [0] 7252" xfId="14942" hidden="1" xr:uid="{00000000-0005-0000-0000-0000E8DD0000}"/>
    <cellStyle name="Currency [0] 7252" xfId="44330" hidden="1" xr:uid="{00000000-0005-0000-0000-0000E9DD0000}"/>
    <cellStyle name="Currency [0] 7253" xfId="14790" hidden="1" xr:uid="{00000000-0005-0000-0000-0000EADD0000}"/>
    <cellStyle name="Currency [0] 7253" xfId="44178" hidden="1" xr:uid="{00000000-0005-0000-0000-0000EBDD0000}"/>
    <cellStyle name="Currency [0] 7254" xfId="14854" hidden="1" xr:uid="{00000000-0005-0000-0000-0000ECDD0000}"/>
    <cellStyle name="Currency [0] 7254" xfId="44242" hidden="1" xr:uid="{00000000-0005-0000-0000-0000EDDD0000}"/>
    <cellStyle name="Currency [0] 7255" xfId="14946" hidden="1" xr:uid="{00000000-0005-0000-0000-0000EEDD0000}"/>
    <cellStyle name="Currency [0] 7255" xfId="44334" hidden="1" xr:uid="{00000000-0005-0000-0000-0000EFDD0000}"/>
    <cellStyle name="Currency [0] 7256" xfId="14948" hidden="1" xr:uid="{00000000-0005-0000-0000-0000F0DD0000}"/>
    <cellStyle name="Currency [0] 7256" xfId="44336" hidden="1" xr:uid="{00000000-0005-0000-0000-0000F1DD0000}"/>
    <cellStyle name="Currency [0] 7257" xfId="14903" hidden="1" xr:uid="{00000000-0005-0000-0000-0000F2DD0000}"/>
    <cellStyle name="Currency [0] 7257" xfId="44291" hidden="1" xr:uid="{00000000-0005-0000-0000-0000F3DD0000}"/>
    <cellStyle name="Currency [0] 7258" xfId="14915" hidden="1" xr:uid="{00000000-0005-0000-0000-0000F4DD0000}"/>
    <cellStyle name="Currency [0] 7258" xfId="44303" hidden="1" xr:uid="{00000000-0005-0000-0000-0000F5DD0000}"/>
    <cellStyle name="Currency [0] 7259" xfId="14943" hidden="1" xr:uid="{00000000-0005-0000-0000-0000F6DD0000}"/>
    <cellStyle name="Currency [0] 7259" xfId="44331" hidden="1" xr:uid="{00000000-0005-0000-0000-0000F7DD0000}"/>
    <cellStyle name="Currency [0] 726" xfId="3183" hidden="1" xr:uid="{00000000-0005-0000-0000-0000F8DD0000}"/>
    <cellStyle name="Currency [0] 726" xfId="32572" hidden="1" xr:uid="{00000000-0005-0000-0000-0000F9DD0000}"/>
    <cellStyle name="Currency [0] 7260" xfId="14916" hidden="1" xr:uid="{00000000-0005-0000-0000-0000FADD0000}"/>
    <cellStyle name="Currency [0] 7260" xfId="44304" hidden="1" xr:uid="{00000000-0005-0000-0000-0000FBDD0000}"/>
    <cellStyle name="Currency [0] 7261" xfId="14949" hidden="1" xr:uid="{00000000-0005-0000-0000-0000FCDD0000}"/>
    <cellStyle name="Currency [0] 7261" xfId="44337" hidden="1" xr:uid="{00000000-0005-0000-0000-0000FDDD0000}"/>
    <cellStyle name="Currency [0] 7262" xfId="14951" hidden="1" xr:uid="{00000000-0005-0000-0000-0000FEDD0000}"/>
    <cellStyle name="Currency [0] 7262" xfId="44339" hidden="1" xr:uid="{00000000-0005-0000-0000-0000FFDD0000}"/>
    <cellStyle name="Currency [0] 7263" xfId="14944" hidden="1" xr:uid="{00000000-0005-0000-0000-000000DE0000}"/>
    <cellStyle name="Currency [0] 7263" xfId="44332" hidden="1" xr:uid="{00000000-0005-0000-0000-000001DE0000}"/>
    <cellStyle name="Currency [0] 7264" xfId="14890" hidden="1" xr:uid="{00000000-0005-0000-0000-000002DE0000}"/>
    <cellStyle name="Currency [0] 7264" xfId="44278" hidden="1" xr:uid="{00000000-0005-0000-0000-000003DE0000}"/>
    <cellStyle name="Currency [0] 7265" xfId="14953" hidden="1" xr:uid="{00000000-0005-0000-0000-000004DE0000}"/>
    <cellStyle name="Currency [0] 7265" xfId="44341" hidden="1" xr:uid="{00000000-0005-0000-0000-000005DE0000}"/>
    <cellStyle name="Currency [0] 7266" xfId="14955" hidden="1" xr:uid="{00000000-0005-0000-0000-000006DE0000}"/>
    <cellStyle name="Currency [0] 7266" xfId="44343" hidden="1" xr:uid="{00000000-0005-0000-0000-000007DE0000}"/>
    <cellStyle name="Currency [0] 7267" xfId="15014" hidden="1" xr:uid="{00000000-0005-0000-0000-000008DE0000}"/>
    <cellStyle name="Currency [0] 7267" xfId="44402" hidden="1" xr:uid="{00000000-0005-0000-0000-000009DE0000}"/>
    <cellStyle name="Currency [0] 7268" xfId="15033" hidden="1" xr:uid="{00000000-0005-0000-0000-00000ADE0000}"/>
    <cellStyle name="Currency [0] 7268" xfId="44421" hidden="1" xr:uid="{00000000-0005-0000-0000-00000BDE0000}"/>
    <cellStyle name="Currency [0] 7269" xfId="15040" hidden="1" xr:uid="{00000000-0005-0000-0000-00000CDE0000}"/>
    <cellStyle name="Currency [0] 7269" xfId="44428" hidden="1" xr:uid="{00000000-0005-0000-0000-00000DDE0000}"/>
    <cellStyle name="Currency [0] 727" xfId="3175" hidden="1" xr:uid="{00000000-0005-0000-0000-00000EDE0000}"/>
    <cellStyle name="Currency [0] 727" xfId="32564" hidden="1" xr:uid="{00000000-0005-0000-0000-00000FDE0000}"/>
    <cellStyle name="Currency [0] 7270" xfId="15047" hidden="1" xr:uid="{00000000-0005-0000-0000-000010DE0000}"/>
    <cellStyle name="Currency [0] 7270" xfId="44435" hidden="1" xr:uid="{00000000-0005-0000-0000-000011DE0000}"/>
    <cellStyle name="Currency [0] 7271" xfId="15052" hidden="1" xr:uid="{00000000-0005-0000-0000-000012DE0000}"/>
    <cellStyle name="Currency [0] 7271" xfId="44440" hidden="1" xr:uid="{00000000-0005-0000-0000-000013DE0000}"/>
    <cellStyle name="Currency [0] 7272" xfId="15031" hidden="1" xr:uid="{00000000-0005-0000-0000-000014DE0000}"/>
    <cellStyle name="Currency [0] 7272" xfId="44419" hidden="1" xr:uid="{00000000-0005-0000-0000-000015DE0000}"/>
    <cellStyle name="Currency [0] 7273" xfId="15042" hidden="1" xr:uid="{00000000-0005-0000-0000-000016DE0000}"/>
    <cellStyle name="Currency [0] 7273" xfId="44430" hidden="1" xr:uid="{00000000-0005-0000-0000-000017DE0000}"/>
    <cellStyle name="Currency [0] 7274" xfId="15056" hidden="1" xr:uid="{00000000-0005-0000-0000-000018DE0000}"/>
    <cellStyle name="Currency [0] 7274" xfId="44444" hidden="1" xr:uid="{00000000-0005-0000-0000-000019DE0000}"/>
    <cellStyle name="Currency [0] 7275" xfId="15058" hidden="1" xr:uid="{00000000-0005-0000-0000-00001ADE0000}"/>
    <cellStyle name="Currency [0] 7275" xfId="44446" hidden="1" xr:uid="{00000000-0005-0000-0000-00001BDE0000}"/>
    <cellStyle name="Currency [0] 7276" xfId="15041" hidden="1" xr:uid="{00000000-0005-0000-0000-00001CDE0000}"/>
    <cellStyle name="Currency [0] 7276" xfId="44429" hidden="1" xr:uid="{00000000-0005-0000-0000-00001DDE0000}"/>
    <cellStyle name="Currency [0] 7277" xfId="15015" hidden="1" xr:uid="{00000000-0005-0000-0000-00001EDE0000}"/>
    <cellStyle name="Currency [0] 7277" xfId="44403" hidden="1" xr:uid="{00000000-0005-0000-0000-00001FDE0000}"/>
    <cellStyle name="Currency [0] 7278" xfId="15069" hidden="1" xr:uid="{00000000-0005-0000-0000-000020DE0000}"/>
    <cellStyle name="Currency [0] 7278" xfId="44457" hidden="1" xr:uid="{00000000-0005-0000-0000-000021DE0000}"/>
    <cellStyle name="Currency [0] 7279" xfId="15078" hidden="1" xr:uid="{00000000-0005-0000-0000-000022DE0000}"/>
    <cellStyle name="Currency [0] 7279" xfId="44466" hidden="1" xr:uid="{00000000-0005-0000-0000-000023DE0000}"/>
    <cellStyle name="Currency [0] 728" xfId="3164" hidden="1" xr:uid="{00000000-0005-0000-0000-000024DE0000}"/>
    <cellStyle name="Currency [0] 728" xfId="32553" hidden="1" xr:uid="{00000000-0005-0000-0000-000025DE0000}"/>
    <cellStyle name="Currency [0] 7280" xfId="15089" hidden="1" xr:uid="{00000000-0005-0000-0000-000026DE0000}"/>
    <cellStyle name="Currency [0] 7280" xfId="44477" hidden="1" xr:uid="{00000000-0005-0000-0000-000027DE0000}"/>
    <cellStyle name="Currency [0] 7281" xfId="15095" hidden="1" xr:uid="{00000000-0005-0000-0000-000028DE0000}"/>
    <cellStyle name="Currency [0] 7281" xfId="44483" hidden="1" xr:uid="{00000000-0005-0000-0000-000029DE0000}"/>
    <cellStyle name="Currency [0] 7282" xfId="15067" hidden="1" xr:uid="{00000000-0005-0000-0000-00002ADE0000}"/>
    <cellStyle name="Currency [0] 7282" xfId="44455" hidden="1" xr:uid="{00000000-0005-0000-0000-00002BDE0000}"/>
    <cellStyle name="Currency [0] 7283" xfId="15085" hidden="1" xr:uid="{00000000-0005-0000-0000-00002CDE0000}"/>
    <cellStyle name="Currency [0] 7283" xfId="44473" hidden="1" xr:uid="{00000000-0005-0000-0000-00002DDE0000}"/>
    <cellStyle name="Currency [0] 7284" xfId="15107" hidden="1" xr:uid="{00000000-0005-0000-0000-00002EDE0000}"/>
    <cellStyle name="Currency [0] 7284" xfId="44495" hidden="1" xr:uid="{00000000-0005-0000-0000-00002FDE0000}"/>
    <cellStyle name="Currency [0] 7285" xfId="15109" hidden="1" xr:uid="{00000000-0005-0000-0000-000030DE0000}"/>
    <cellStyle name="Currency [0] 7285" xfId="44497" hidden="1" xr:uid="{00000000-0005-0000-0000-000031DE0000}"/>
    <cellStyle name="Currency [0] 7286" xfId="15037" hidden="1" xr:uid="{00000000-0005-0000-0000-000032DE0000}"/>
    <cellStyle name="Currency [0] 7286" xfId="44425" hidden="1" xr:uid="{00000000-0005-0000-0000-000033DE0000}"/>
    <cellStyle name="Currency [0] 7287" xfId="15021" hidden="1" xr:uid="{00000000-0005-0000-0000-000034DE0000}"/>
    <cellStyle name="Currency [0] 7287" xfId="44409" hidden="1" xr:uid="{00000000-0005-0000-0000-000035DE0000}"/>
    <cellStyle name="Currency [0] 7288" xfId="15081" hidden="1" xr:uid="{00000000-0005-0000-0000-000036DE0000}"/>
    <cellStyle name="Currency [0] 7288" xfId="44469" hidden="1" xr:uid="{00000000-0005-0000-0000-000037DE0000}"/>
    <cellStyle name="Currency [0] 7289" xfId="15026" hidden="1" xr:uid="{00000000-0005-0000-0000-000038DE0000}"/>
    <cellStyle name="Currency [0] 7289" xfId="44414" hidden="1" xr:uid="{00000000-0005-0000-0000-000039DE0000}"/>
    <cellStyle name="Currency [0] 729" xfId="3189" hidden="1" xr:uid="{00000000-0005-0000-0000-00003ADE0000}"/>
    <cellStyle name="Currency [0] 729" xfId="32578" hidden="1" xr:uid="{00000000-0005-0000-0000-00003BDE0000}"/>
    <cellStyle name="Currency [0] 7290" xfId="15070" hidden="1" xr:uid="{00000000-0005-0000-0000-00003CDE0000}"/>
    <cellStyle name="Currency [0] 7290" xfId="44458" hidden="1" xr:uid="{00000000-0005-0000-0000-00003DDE0000}"/>
    <cellStyle name="Currency [0] 7291" xfId="15114" hidden="1" xr:uid="{00000000-0005-0000-0000-00003EDE0000}"/>
    <cellStyle name="Currency [0] 7291" xfId="44502" hidden="1" xr:uid="{00000000-0005-0000-0000-00003FDE0000}"/>
    <cellStyle name="Currency [0] 7292" xfId="15082" hidden="1" xr:uid="{00000000-0005-0000-0000-000040DE0000}"/>
    <cellStyle name="Currency [0] 7292" xfId="44470" hidden="1" xr:uid="{00000000-0005-0000-0000-000041DE0000}"/>
    <cellStyle name="Currency [0] 7293" xfId="15090" hidden="1" xr:uid="{00000000-0005-0000-0000-000042DE0000}"/>
    <cellStyle name="Currency [0] 7293" xfId="44478" hidden="1" xr:uid="{00000000-0005-0000-0000-000043DE0000}"/>
    <cellStyle name="Currency [0] 7294" xfId="15126" hidden="1" xr:uid="{00000000-0005-0000-0000-000044DE0000}"/>
    <cellStyle name="Currency [0] 7294" xfId="44514" hidden="1" xr:uid="{00000000-0005-0000-0000-000045DE0000}"/>
    <cellStyle name="Currency [0] 7295" xfId="15128" hidden="1" xr:uid="{00000000-0005-0000-0000-000046DE0000}"/>
    <cellStyle name="Currency [0] 7295" xfId="44516" hidden="1" xr:uid="{00000000-0005-0000-0000-000047DE0000}"/>
    <cellStyle name="Currency [0] 7296" xfId="15084" hidden="1" xr:uid="{00000000-0005-0000-0000-000048DE0000}"/>
    <cellStyle name="Currency [0] 7296" xfId="44472" hidden="1" xr:uid="{00000000-0005-0000-0000-000049DE0000}"/>
    <cellStyle name="Currency [0] 7297" xfId="15097" hidden="1" xr:uid="{00000000-0005-0000-0000-00004ADE0000}"/>
    <cellStyle name="Currency [0] 7297" xfId="44485" hidden="1" xr:uid="{00000000-0005-0000-0000-00004BDE0000}"/>
    <cellStyle name="Currency [0] 7298" xfId="15102" hidden="1" xr:uid="{00000000-0005-0000-0000-00004CDE0000}"/>
    <cellStyle name="Currency [0] 7298" xfId="44490" hidden="1" xr:uid="{00000000-0005-0000-0000-00004DDE0000}"/>
    <cellStyle name="Currency [0] 7299" xfId="15096" hidden="1" xr:uid="{00000000-0005-0000-0000-00004EDE0000}"/>
    <cellStyle name="Currency [0] 7299" xfId="44484" hidden="1" xr:uid="{00000000-0005-0000-0000-00004FDE0000}"/>
    <cellStyle name="Currency [0] 73" xfId="2443" hidden="1" xr:uid="{00000000-0005-0000-0000-000050DE0000}"/>
    <cellStyle name="Currency [0] 73" xfId="31832" hidden="1" xr:uid="{00000000-0005-0000-0000-000051DE0000}"/>
    <cellStyle name="Currency [0] 730" xfId="3193" hidden="1" xr:uid="{00000000-0005-0000-0000-000052DE0000}"/>
    <cellStyle name="Currency [0] 730" xfId="32582" hidden="1" xr:uid="{00000000-0005-0000-0000-000053DE0000}"/>
    <cellStyle name="Currency [0] 7300" xfId="15144" hidden="1" xr:uid="{00000000-0005-0000-0000-000054DE0000}"/>
    <cellStyle name="Currency [0] 7300" xfId="44532" hidden="1" xr:uid="{00000000-0005-0000-0000-000055DE0000}"/>
    <cellStyle name="Currency [0] 7301" xfId="15152" hidden="1" xr:uid="{00000000-0005-0000-0000-000056DE0000}"/>
    <cellStyle name="Currency [0] 7301" xfId="44540" hidden="1" xr:uid="{00000000-0005-0000-0000-000057DE0000}"/>
    <cellStyle name="Currency [0] 7302" xfId="15080" hidden="1" xr:uid="{00000000-0005-0000-0000-000058DE0000}"/>
    <cellStyle name="Currency [0] 7302" xfId="44468" hidden="1" xr:uid="{00000000-0005-0000-0000-000059DE0000}"/>
    <cellStyle name="Currency [0] 7303" xfId="15138" hidden="1" xr:uid="{00000000-0005-0000-0000-00005ADE0000}"/>
    <cellStyle name="Currency [0] 7303" xfId="44526" hidden="1" xr:uid="{00000000-0005-0000-0000-00005BDE0000}"/>
    <cellStyle name="Currency [0] 7304" xfId="15161" hidden="1" xr:uid="{00000000-0005-0000-0000-00005CDE0000}"/>
    <cellStyle name="Currency [0] 7304" xfId="44549" hidden="1" xr:uid="{00000000-0005-0000-0000-00005DDE0000}"/>
    <cellStyle name="Currency [0] 7305" xfId="15163" hidden="1" xr:uid="{00000000-0005-0000-0000-00005EDE0000}"/>
    <cellStyle name="Currency [0] 7305" xfId="44551" hidden="1" xr:uid="{00000000-0005-0000-0000-00005FDE0000}"/>
    <cellStyle name="Currency [0] 7306" xfId="15063" hidden="1" xr:uid="{00000000-0005-0000-0000-000060DE0000}"/>
    <cellStyle name="Currency [0] 7306" xfId="44451" hidden="1" xr:uid="{00000000-0005-0000-0000-000061DE0000}"/>
    <cellStyle name="Currency [0] 7307" xfId="15073" hidden="1" xr:uid="{00000000-0005-0000-0000-000062DE0000}"/>
    <cellStyle name="Currency [0] 7307" xfId="44461" hidden="1" xr:uid="{00000000-0005-0000-0000-000063DE0000}"/>
    <cellStyle name="Currency [0] 7308" xfId="15135" hidden="1" xr:uid="{00000000-0005-0000-0000-000064DE0000}"/>
    <cellStyle name="Currency [0] 7308" xfId="44523" hidden="1" xr:uid="{00000000-0005-0000-0000-000065DE0000}"/>
    <cellStyle name="Currency [0] 7309" xfId="15100" hidden="1" xr:uid="{00000000-0005-0000-0000-000066DE0000}"/>
    <cellStyle name="Currency [0] 7309" xfId="44488" hidden="1" xr:uid="{00000000-0005-0000-0000-000067DE0000}"/>
    <cellStyle name="Currency [0] 731" xfId="3199" hidden="1" xr:uid="{00000000-0005-0000-0000-000068DE0000}"/>
    <cellStyle name="Currency [0] 731" xfId="32588" hidden="1" xr:uid="{00000000-0005-0000-0000-000069DE0000}"/>
    <cellStyle name="Currency [0] 7310" xfId="15045" hidden="1" xr:uid="{00000000-0005-0000-0000-00006ADE0000}"/>
    <cellStyle name="Currency [0] 7310" xfId="44433" hidden="1" xr:uid="{00000000-0005-0000-0000-00006BDE0000}"/>
    <cellStyle name="Currency [0] 7311" xfId="15171" hidden="1" xr:uid="{00000000-0005-0000-0000-00006CDE0000}"/>
    <cellStyle name="Currency [0] 7311" xfId="44559" hidden="1" xr:uid="{00000000-0005-0000-0000-00006DDE0000}"/>
    <cellStyle name="Currency [0] 7312" xfId="15136" hidden="1" xr:uid="{00000000-0005-0000-0000-00006EDE0000}"/>
    <cellStyle name="Currency [0] 7312" xfId="44524" hidden="1" xr:uid="{00000000-0005-0000-0000-00006FDE0000}"/>
    <cellStyle name="Currency [0] 7313" xfId="15147" hidden="1" xr:uid="{00000000-0005-0000-0000-000070DE0000}"/>
    <cellStyle name="Currency [0] 7313" xfId="44535" hidden="1" xr:uid="{00000000-0005-0000-0000-000071DE0000}"/>
    <cellStyle name="Currency [0] 7314" xfId="15179" hidden="1" xr:uid="{00000000-0005-0000-0000-000072DE0000}"/>
    <cellStyle name="Currency [0] 7314" xfId="44567" hidden="1" xr:uid="{00000000-0005-0000-0000-000073DE0000}"/>
    <cellStyle name="Currency [0] 7315" xfId="15181" hidden="1" xr:uid="{00000000-0005-0000-0000-000074DE0000}"/>
    <cellStyle name="Currency [0] 7315" xfId="44569" hidden="1" xr:uid="{00000000-0005-0000-0000-000075DE0000}"/>
    <cellStyle name="Currency [0] 7316" xfId="15133" hidden="1" xr:uid="{00000000-0005-0000-0000-000076DE0000}"/>
    <cellStyle name="Currency [0] 7316" xfId="44521" hidden="1" xr:uid="{00000000-0005-0000-0000-000077DE0000}"/>
    <cellStyle name="Currency [0] 7317" xfId="15132" hidden="1" xr:uid="{00000000-0005-0000-0000-000078DE0000}"/>
    <cellStyle name="Currency [0] 7317" xfId="44520" hidden="1" xr:uid="{00000000-0005-0000-0000-000079DE0000}"/>
    <cellStyle name="Currency [0] 7318" xfId="15122" hidden="1" xr:uid="{00000000-0005-0000-0000-00007ADE0000}"/>
    <cellStyle name="Currency [0] 7318" xfId="44510" hidden="1" xr:uid="{00000000-0005-0000-0000-00007BDE0000}"/>
    <cellStyle name="Currency [0] 7319" xfId="15118" hidden="1" xr:uid="{00000000-0005-0000-0000-00007CDE0000}"/>
    <cellStyle name="Currency [0] 7319" xfId="44506" hidden="1" xr:uid="{00000000-0005-0000-0000-00007DDE0000}"/>
    <cellStyle name="Currency [0] 732" xfId="3202" hidden="1" xr:uid="{00000000-0005-0000-0000-00007EDE0000}"/>
    <cellStyle name="Currency [0] 732" xfId="32591" hidden="1" xr:uid="{00000000-0005-0000-0000-00007FDE0000}"/>
    <cellStyle name="Currency [0] 7320" xfId="15120" hidden="1" xr:uid="{00000000-0005-0000-0000-000080DE0000}"/>
    <cellStyle name="Currency [0] 7320" xfId="44508" hidden="1" xr:uid="{00000000-0005-0000-0000-000081DE0000}"/>
    <cellStyle name="Currency [0] 7321" xfId="15188" hidden="1" xr:uid="{00000000-0005-0000-0000-000082DE0000}"/>
    <cellStyle name="Currency [0] 7321" xfId="44576" hidden="1" xr:uid="{00000000-0005-0000-0000-000083DE0000}"/>
    <cellStyle name="Currency [0] 7322" xfId="15023" hidden="1" xr:uid="{00000000-0005-0000-0000-000084DE0000}"/>
    <cellStyle name="Currency [0] 7322" xfId="44411" hidden="1" xr:uid="{00000000-0005-0000-0000-000085DE0000}"/>
    <cellStyle name="Currency [0] 7323" xfId="15166" hidden="1" xr:uid="{00000000-0005-0000-0000-000086DE0000}"/>
    <cellStyle name="Currency [0] 7323" xfId="44554" hidden="1" xr:uid="{00000000-0005-0000-0000-000087DE0000}"/>
    <cellStyle name="Currency [0] 7324" xfId="15194" hidden="1" xr:uid="{00000000-0005-0000-0000-000088DE0000}"/>
    <cellStyle name="Currency [0] 7324" xfId="44582" hidden="1" xr:uid="{00000000-0005-0000-0000-000089DE0000}"/>
    <cellStyle name="Currency [0] 7325" xfId="15196" hidden="1" xr:uid="{00000000-0005-0000-0000-00008ADE0000}"/>
    <cellStyle name="Currency [0] 7325" xfId="44584" hidden="1" xr:uid="{00000000-0005-0000-0000-00008BDE0000}"/>
    <cellStyle name="Currency [0] 7326" xfId="15071" hidden="1" xr:uid="{00000000-0005-0000-0000-00008CDE0000}"/>
    <cellStyle name="Currency [0] 7326" xfId="44459" hidden="1" xr:uid="{00000000-0005-0000-0000-00008DDE0000}"/>
    <cellStyle name="Currency [0] 7327" xfId="15145" hidden="1" xr:uid="{00000000-0005-0000-0000-00008EDE0000}"/>
    <cellStyle name="Currency [0] 7327" xfId="44533" hidden="1" xr:uid="{00000000-0005-0000-0000-00008FDE0000}"/>
    <cellStyle name="Currency [0] 7328" xfId="15101" hidden="1" xr:uid="{00000000-0005-0000-0000-000090DE0000}"/>
    <cellStyle name="Currency [0] 7328" xfId="44489" hidden="1" xr:uid="{00000000-0005-0000-0000-000091DE0000}"/>
    <cellStyle name="Currency [0] 7329" xfId="15137" hidden="1" xr:uid="{00000000-0005-0000-0000-000092DE0000}"/>
    <cellStyle name="Currency [0] 7329" xfId="44525" hidden="1" xr:uid="{00000000-0005-0000-0000-000093DE0000}"/>
    <cellStyle name="Currency [0] 733" xfId="3188" hidden="1" xr:uid="{00000000-0005-0000-0000-000094DE0000}"/>
    <cellStyle name="Currency [0] 733" xfId="32577" hidden="1" xr:uid="{00000000-0005-0000-0000-000095DE0000}"/>
    <cellStyle name="Currency [0] 7330" xfId="15141" hidden="1" xr:uid="{00000000-0005-0000-0000-000096DE0000}"/>
    <cellStyle name="Currency [0] 7330" xfId="44529" hidden="1" xr:uid="{00000000-0005-0000-0000-000097DE0000}"/>
    <cellStyle name="Currency [0] 7331" xfId="15202" hidden="1" xr:uid="{00000000-0005-0000-0000-000098DE0000}"/>
    <cellStyle name="Currency [0] 7331" xfId="44590" hidden="1" xr:uid="{00000000-0005-0000-0000-000099DE0000}"/>
    <cellStyle name="Currency [0] 7332" xfId="15018" hidden="1" xr:uid="{00000000-0005-0000-0000-00009ADE0000}"/>
    <cellStyle name="Currency [0] 7332" xfId="44406" hidden="1" xr:uid="{00000000-0005-0000-0000-00009BDE0000}"/>
    <cellStyle name="Currency [0] 7333" xfId="15184" hidden="1" xr:uid="{00000000-0005-0000-0000-00009CDE0000}"/>
    <cellStyle name="Currency [0] 7333" xfId="44572" hidden="1" xr:uid="{00000000-0005-0000-0000-00009DDE0000}"/>
    <cellStyle name="Currency [0] 7334" xfId="15207" hidden="1" xr:uid="{00000000-0005-0000-0000-00009EDE0000}"/>
    <cellStyle name="Currency [0] 7334" xfId="44595" hidden="1" xr:uid="{00000000-0005-0000-0000-00009FDE0000}"/>
    <cellStyle name="Currency [0] 7335" xfId="15209" hidden="1" xr:uid="{00000000-0005-0000-0000-0000A0DE0000}"/>
    <cellStyle name="Currency [0] 7335" xfId="44597" hidden="1" xr:uid="{00000000-0005-0000-0000-0000A1DE0000}"/>
    <cellStyle name="Currency [0] 7336" xfId="15065" hidden="1" xr:uid="{00000000-0005-0000-0000-0000A2DE0000}"/>
    <cellStyle name="Currency [0] 7336" xfId="44453" hidden="1" xr:uid="{00000000-0005-0000-0000-0000A3DE0000}"/>
    <cellStyle name="Currency [0] 7337" xfId="15164" hidden="1" xr:uid="{00000000-0005-0000-0000-0000A4DE0000}"/>
    <cellStyle name="Currency [0] 7337" xfId="44552" hidden="1" xr:uid="{00000000-0005-0000-0000-0000A5DE0000}"/>
    <cellStyle name="Currency [0] 7338" xfId="15131" hidden="1" xr:uid="{00000000-0005-0000-0000-0000A6DE0000}"/>
    <cellStyle name="Currency [0] 7338" xfId="44519" hidden="1" xr:uid="{00000000-0005-0000-0000-0000A7DE0000}"/>
    <cellStyle name="Currency [0] 7339" xfId="15149" hidden="1" xr:uid="{00000000-0005-0000-0000-0000A8DE0000}"/>
    <cellStyle name="Currency [0] 7339" xfId="44537" hidden="1" xr:uid="{00000000-0005-0000-0000-0000A9DE0000}"/>
    <cellStyle name="Currency [0] 734" xfId="3198" hidden="1" xr:uid="{00000000-0005-0000-0000-0000AADE0000}"/>
    <cellStyle name="Currency [0] 734" xfId="32587" hidden="1" xr:uid="{00000000-0005-0000-0000-0000ABDE0000}"/>
    <cellStyle name="Currency [0] 7340" xfId="15146" hidden="1" xr:uid="{00000000-0005-0000-0000-0000ACDE0000}"/>
    <cellStyle name="Currency [0] 7340" xfId="44534" hidden="1" xr:uid="{00000000-0005-0000-0000-0000ADDE0000}"/>
    <cellStyle name="Currency [0] 7341" xfId="15213" hidden="1" xr:uid="{00000000-0005-0000-0000-0000AEDE0000}"/>
    <cellStyle name="Currency [0] 7341" xfId="44601" hidden="1" xr:uid="{00000000-0005-0000-0000-0000AFDE0000}"/>
    <cellStyle name="Currency [0] 7342" xfId="15098" hidden="1" xr:uid="{00000000-0005-0000-0000-0000B0DE0000}"/>
    <cellStyle name="Currency [0] 7342" xfId="44486" hidden="1" xr:uid="{00000000-0005-0000-0000-0000B1DE0000}"/>
    <cellStyle name="Currency [0] 7343" xfId="15198" hidden="1" xr:uid="{00000000-0005-0000-0000-0000B2DE0000}"/>
    <cellStyle name="Currency [0] 7343" xfId="44586" hidden="1" xr:uid="{00000000-0005-0000-0000-0000B3DE0000}"/>
    <cellStyle name="Currency [0] 7344" xfId="15220" hidden="1" xr:uid="{00000000-0005-0000-0000-0000B4DE0000}"/>
    <cellStyle name="Currency [0] 7344" xfId="44608" hidden="1" xr:uid="{00000000-0005-0000-0000-0000B5DE0000}"/>
    <cellStyle name="Currency [0] 7345" xfId="15222" hidden="1" xr:uid="{00000000-0005-0000-0000-0000B6DE0000}"/>
    <cellStyle name="Currency [0] 7345" xfId="44610" hidden="1" xr:uid="{00000000-0005-0000-0000-0000B7DE0000}"/>
    <cellStyle name="Currency [0] 7346" xfId="15150" hidden="1" xr:uid="{00000000-0005-0000-0000-0000B8DE0000}"/>
    <cellStyle name="Currency [0] 7346" xfId="44538" hidden="1" xr:uid="{00000000-0005-0000-0000-0000B9DE0000}"/>
    <cellStyle name="Currency [0] 7347" xfId="15182" hidden="1" xr:uid="{00000000-0005-0000-0000-0000BADE0000}"/>
    <cellStyle name="Currency [0] 7347" xfId="44570" hidden="1" xr:uid="{00000000-0005-0000-0000-0000BBDE0000}"/>
    <cellStyle name="Currency [0] 7348" xfId="15034" hidden="1" xr:uid="{00000000-0005-0000-0000-0000BCDE0000}"/>
    <cellStyle name="Currency [0] 7348" xfId="44422" hidden="1" xr:uid="{00000000-0005-0000-0000-0000BDDE0000}"/>
    <cellStyle name="Currency [0] 7349" xfId="15168" hidden="1" xr:uid="{00000000-0005-0000-0000-0000BEDE0000}"/>
    <cellStyle name="Currency [0] 7349" xfId="44556" hidden="1" xr:uid="{00000000-0005-0000-0000-0000BFDE0000}"/>
    <cellStyle name="Currency [0] 735" xfId="3209" hidden="1" xr:uid="{00000000-0005-0000-0000-0000C0DE0000}"/>
    <cellStyle name="Currency [0] 735" xfId="32598" hidden="1" xr:uid="{00000000-0005-0000-0000-0000C1DE0000}"/>
    <cellStyle name="Currency [0] 7350" xfId="15165" hidden="1" xr:uid="{00000000-0005-0000-0000-0000C2DE0000}"/>
    <cellStyle name="Currency [0] 7350" xfId="44553" hidden="1" xr:uid="{00000000-0005-0000-0000-0000C3DE0000}"/>
    <cellStyle name="Currency [0] 7351" xfId="15226" hidden="1" xr:uid="{00000000-0005-0000-0000-0000C4DE0000}"/>
    <cellStyle name="Currency [0] 7351" xfId="44614" hidden="1" xr:uid="{00000000-0005-0000-0000-0000C5DE0000}"/>
    <cellStyle name="Currency [0] 7352" xfId="15061" hidden="1" xr:uid="{00000000-0005-0000-0000-0000C6DE0000}"/>
    <cellStyle name="Currency [0] 7352" xfId="44449" hidden="1" xr:uid="{00000000-0005-0000-0000-0000C7DE0000}"/>
    <cellStyle name="Currency [0] 7353" xfId="15210" hidden="1" xr:uid="{00000000-0005-0000-0000-0000C8DE0000}"/>
    <cellStyle name="Currency [0] 7353" xfId="44598" hidden="1" xr:uid="{00000000-0005-0000-0000-0000C9DE0000}"/>
    <cellStyle name="Currency [0] 7354" xfId="15230" hidden="1" xr:uid="{00000000-0005-0000-0000-0000CADE0000}"/>
    <cellStyle name="Currency [0] 7354" xfId="44618" hidden="1" xr:uid="{00000000-0005-0000-0000-0000CBDE0000}"/>
    <cellStyle name="Currency [0] 7355" xfId="15232" hidden="1" xr:uid="{00000000-0005-0000-0000-0000CCDE0000}"/>
    <cellStyle name="Currency [0] 7355" xfId="44620" hidden="1" xr:uid="{00000000-0005-0000-0000-0000CDDE0000}"/>
    <cellStyle name="Currency [0] 7356" xfId="15169" hidden="1" xr:uid="{00000000-0005-0000-0000-0000CEDE0000}"/>
    <cellStyle name="Currency [0] 7356" xfId="44557" hidden="1" xr:uid="{00000000-0005-0000-0000-0000CFDE0000}"/>
    <cellStyle name="Currency [0] 7357" xfId="15197" hidden="1" xr:uid="{00000000-0005-0000-0000-0000D0DE0000}"/>
    <cellStyle name="Currency [0] 7357" xfId="44585" hidden="1" xr:uid="{00000000-0005-0000-0000-0000D1DE0000}"/>
    <cellStyle name="Currency [0] 7358" xfId="15157" hidden="1" xr:uid="{00000000-0005-0000-0000-0000D2DE0000}"/>
    <cellStyle name="Currency [0] 7358" xfId="44545" hidden="1" xr:uid="{00000000-0005-0000-0000-0000D3DE0000}"/>
    <cellStyle name="Currency [0] 7359" xfId="15186" hidden="1" xr:uid="{00000000-0005-0000-0000-0000D4DE0000}"/>
    <cellStyle name="Currency [0] 7359" xfId="44574" hidden="1" xr:uid="{00000000-0005-0000-0000-0000D5DE0000}"/>
    <cellStyle name="Currency [0] 736" xfId="3210" hidden="1" xr:uid="{00000000-0005-0000-0000-0000D6DE0000}"/>
    <cellStyle name="Currency [0] 736" xfId="32599" hidden="1" xr:uid="{00000000-0005-0000-0000-0000D7DE0000}"/>
    <cellStyle name="Currency [0] 7360" xfId="15183" hidden="1" xr:uid="{00000000-0005-0000-0000-0000D8DE0000}"/>
    <cellStyle name="Currency [0] 7360" xfId="44571" hidden="1" xr:uid="{00000000-0005-0000-0000-0000D9DE0000}"/>
    <cellStyle name="Currency [0] 7361" xfId="15236" hidden="1" xr:uid="{00000000-0005-0000-0000-0000DADE0000}"/>
    <cellStyle name="Currency [0] 7361" xfId="44624" hidden="1" xr:uid="{00000000-0005-0000-0000-0000DBDE0000}"/>
    <cellStyle name="Currency [0] 7362" xfId="15064" hidden="1" xr:uid="{00000000-0005-0000-0000-0000DCDE0000}"/>
    <cellStyle name="Currency [0] 7362" xfId="44452" hidden="1" xr:uid="{00000000-0005-0000-0000-0000DDDE0000}"/>
    <cellStyle name="Currency [0] 7363" xfId="15223" hidden="1" xr:uid="{00000000-0005-0000-0000-0000DEDE0000}"/>
    <cellStyle name="Currency [0] 7363" xfId="44611" hidden="1" xr:uid="{00000000-0005-0000-0000-0000DFDE0000}"/>
    <cellStyle name="Currency [0] 7364" xfId="15240" hidden="1" xr:uid="{00000000-0005-0000-0000-0000E0DE0000}"/>
    <cellStyle name="Currency [0] 7364" xfId="44628" hidden="1" xr:uid="{00000000-0005-0000-0000-0000E1DE0000}"/>
    <cellStyle name="Currency [0] 7365" xfId="15242" hidden="1" xr:uid="{00000000-0005-0000-0000-0000E2DE0000}"/>
    <cellStyle name="Currency [0] 7365" xfId="44630" hidden="1" xr:uid="{00000000-0005-0000-0000-0000E3DE0000}"/>
    <cellStyle name="Currency [0] 7366" xfId="15123" hidden="1" xr:uid="{00000000-0005-0000-0000-0000E4DE0000}"/>
    <cellStyle name="Currency [0] 7366" xfId="44511" hidden="1" xr:uid="{00000000-0005-0000-0000-0000E5DE0000}"/>
    <cellStyle name="Currency [0] 7367" xfId="15159" hidden="1" xr:uid="{00000000-0005-0000-0000-0000E6DE0000}"/>
    <cellStyle name="Currency [0] 7367" xfId="44547" hidden="1" xr:uid="{00000000-0005-0000-0000-0000E7DE0000}"/>
    <cellStyle name="Currency [0] 7368" xfId="15228" hidden="1" xr:uid="{00000000-0005-0000-0000-0000E8DE0000}"/>
    <cellStyle name="Currency [0] 7368" xfId="44616" hidden="1" xr:uid="{00000000-0005-0000-0000-0000E9DE0000}"/>
    <cellStyle name="Currency [0] 7369" xfId="15216" hidden="1" xr:uid="{00000000-0005-0000-0000-0000EADE0000}"/>
    <cellStyle name="Currency [0] 7369" xfId="44604" hidden="1" xr:uid="{00000000-0005-0000-0000-0000EBDE0000}"/>
    <cellStyle name="Currency [0] 737" xfId="3173" hidden="1" xr:uid="{00000000-0005-0000-0000-0000ECDE0000}"/>
    <cellStyle name="Currency [0] 737" xfId="32562" hidden="1" xr:uid="{00000000-0005-0000-0000-0000EDDE0000}"/>
    <cellStyle name="Currency [0] 7370" xfId="15233" hidden="1" xr:uid="{00000000-0005-0000-0000-0000EEDE0000}"/>
    <cellStyle name="Currency [0] 7370" xfId="44621" hidden="1" xr:uid="{00000000-0005-0000-0000-0000EFDE0000}"/>
    <cellStyle name="Currency [0] 7371" xfId="15244" hidden="1" xr:uid="{00000000-0005-0000-0000-0000F0DE0000}"/>
    <cellStyle name="Currency [0] 7371" xfId="44632" hidden="1" xr:uid="{00000000-0005-0000-0000-0000F1DE0000}"/>
    <cellStyle name="Currency [0] 7372" xfId="15092" hidden="1" xr:uid="{00000000-0005-0000-0000-0000F2DE0000}"/>
    <cellStyle name="Currency [0] 7372" xfId="44480" hidden="1" xr:uid="{00000000-0005-0000-0000-0000F3DE0000}"/>
    <cellStyle name="Currency [0] 7373" xfId="15156" hidden="1" xr:uid="{00000000-0005-0000-0000-0000F4DE0000}"/>
    <cellStyle name="Currency [0] 7373" xfId="44544" hidden="1" xr:uid="{00000000-0005-0000-0000-0000F5DE0000}"/>
    <cellStyle name="Currency [0] 7374" xfId="15248" hidden="1" xr:uid="{00000000-0005-0000-0000-0000F6DE0000}"/>
    <cellStyle name="Currency [0] 7374" xfId="44636" hidden="1" xr:uid="{00000000-0005-0000-0000-0000F7DE0000}"/>
    <cellStyle name="Currency [0] 7375" xfId="15250" hidden="1" xr:uid="{00000000-0005-0000-0000-0000F8DE0000}"/>
    <cellStyle name="Currency [0] 7375" xfId="44638" hidden="1" xr:uid="{00000000-0005-0000-0000-0000F9DE0000}"/>
    <cellStyle name="Currency [0] 7376" xfId="15205" hidden="1" xr:uid="{00000000-0005-0000-0000-0000FADE0000}"/>
    <cellStyle name="Currency [0] 7376" xfId="44593" hidden="1" xr:uid="{00000000-0005-0000-0000-0000FBDE0000}"/>
    <cellStyle name="Currency [0] 7377" xfId="15217" hidden="1" xr:uid="{00000000-0005-0000-0000-0000FCDE0000}"/>
    <cellStyle name="Currency [0] 7377" xfId="44605" hidden="1" xr:uid="{00000000-0005-0000-0000-0000FDDE0000}"/>
    <cellStyle name="Currency [0] 7378" xfId="15245" hidden="1" xr:uid="{00000000-0005-0000-0000-0000FEDE0000}"/>
    <cellStyle name="Currency [0] 7378" xfId="44633" hidden="1" xr:uid="{00000000-0005-0000-0000-0000FFDE0000}"/>
    <cellStyle name="Currency [0] 7379" xfId="15218" hidden="1" xr:uid="{00000000-0005-0000-0000-000000DF0000}"/>
    <cellStyle name="Currency [0] 7379" xfId="44606" hidden="1" xr:uid="{00000000-0005-0000-0000-000001DF0000}"/>
    <cellStyle name="Currency [0] 738" xfId="3166" hidden="1" xr:uid="{00000000-0005-0000-0000-000002DF0000}"/>
    <cellStyle name="Currency [0] 738" xfId="32555" hidden="1" xr:uid="{00000000-0005-0000-0000-000003DF0000}"/>
    <cellStyle name="Currency [0] 7380" xfId="15251" hidden="1" xr:uid="{00000000-0005-0000-0000-000004DF0000}"/>
    <cellStyle name="Currency [0] 7380" xfId="44639" hidden="1" xr:uid="{00000000-0005-0000-0000-000005DF0000}"/>
    <cellStyle name="Currency [0] 7381" xfId="15253" hidden="1" xr:uid="{00000000-0005-0000-0000-000006DF0000}"/>
    <cellStyle name="Currency [0] 7381" xfId="44641" hidden="1" xr:uid="{00000000-0005-0000-0000-000007DF0000}"/>
    <cellStyle name="Currency [0] 7382" xfId="15246" hidden="1" xr:uid="{00000000-0005-0000-0000-000008DF0000}"/>
    <cellStyle name="Currency [0] 7382" xfId="44634" hidden="1" xr:uid="{00000000-0005-0000-0000-000009DF0000}"/>
    <cellStyle name="Currency [0] 7383" xfId="15192" hidden="1" xr:uid="{00000000-0005-0000-0000-00000ADF0000}"/>
    <cellStyle name="Currency [0] 7383" xfId="44580" hidden="1" xr:uid="{00000000-0005-0000-0000-00000BDF0000}"/>
    <cellStyle name="Currency [0] 7384" xfId="15256" hidden="1" xr:uid="{00000000-0005-0000-0000-00000CDF0000}"/>
    <cellStyle name="Currency [0] 7384" xfId="44644" hidden="1" xr:uid="{00000000-0005-0000-0000-00000DDF0000}"/>
    <cellStyle name="Currency [0] 7385" xfId="15258" hidden="1" xr:uid="{00000000-0005-0000-0000-00000EDF0000}"/>
    <cellStyle name="Currency [0] 7385" xfId="44646" hidden="1" xr:uid="{00000000-0005-0000-0000-00000FDF0000}"/>
    <cellStyle name="Currency [0] 7386" xfId="14975" hidden="1" xr:uid="{00000000-0005-0000-0000-000010DF0000}"/>
    <cellStyle name="Currency [0] 7386" xfId="44363" hidden="1" xr:uid="{00000000-0005-0000-0000-000011DF0000}"/>
    <cellStyle name="Currency [0] 7387" xfId="14997" hidden="1" xr:uid="{00000000-0005-0000-0000-000012DF0000}"/>
    <cellStyle name="Currency [0] 7387" xfId="44385" hidden="1" xr:uid="{00000000-0005-0000-0000-000013DF0000}"/>
    <cellStyle name="Currency [0] 7388" xfId="15262" hidden="1" xr:uid="{00000000-0005-0000-0000-000014DF0000}"/>
    <cellStyle name="Currency [0] 7388" xfId="44650" hidden="1" xr:uid="{00000000-0005-0000-0000-000015DF0000}"/>
    <cellStyle name="Currency [0] 7389" xfId="15269" hidden="1" xr:uid="{00000000-0005-0000-0000-000016DF0000}"/>
    <cellStyle name="Currency [0] 7389" xfId="44657" hidden="1" xr:uid="{00000000-0005-0000-0000-000017DF0000}"/>
    <cellStyle name="Currency [0] 739" xfId="3195" hidden="1" xr:uid="{00000000-0005-0000-0000-000018DF0000}"/>
    <cellStyle name="Currency [0] 739" xfId="32584" hidden="1" xr:uid="{00000000-0005-0000-0000-000019DF0000}"/>
    <cellStyle name="Currency [0] 7390" xfId="15271" hidden="1" xr:uid="{00000000-0005-0000-0000-00001ADF0000}"/>
    <cellStyle name="Currency [0] 7390" xfId="44659" hidden="1" xr:uid="{00000000-0005-0000-0000-00001BDF0000}"/>
    <cellStyle name="Currency [0] 7391" xfId="14962" hidden="1" xr:uid="{00000000-0005-0000-0000-00001CDF0000}"/>
    <cellStyle name="Currency [0] 7391" xfId="44350" hidden="1" xr:uid="{00000000-0005-0000-0000-00001DDF0000}"/>
    <cellStyle name="Currency [0] 7392" xfId="15265" hidden="1" xr:uid="{00000000-0005-0000-0000-00001EDF0000}"/>
    <cellStyle name="Currency [0] 7392" xfId="44653" hidden="1" xr:uid="{00000000-0005-0000-0000-00001FDF0000}"/>
    <cellStyle name="Currency [0] 7393" xfId="15274" hidden="1" xr:uid="{00000000-0005-0000-0000-000020DF0000}"/>
    <cellStyle name="Currency [0] 7393" xfId="44662" hidden="1" xr:uid="{00000000-0005-0000-0000-000021DF0000}"/>
    <cellStyle name="Currency [0] 7394" xfId="15276" hidden="1" xr:uid="{00000000-0005-0000-0000-000022DF0000}"/>
    <cellStyle name="Currency [0] 7394" xfId="44664" hidden="1" xr:uid="{00000000-0005-0000-0000-000023DF0000}"/>
    <cellStyle name="Currency [0] 7395" xfId="15264" hidden="1" xr:uid="{00000000-0005-0000-0000-000024DF0000}"/>
    <cellStyle name="Currency [0] 7395" xfId="44652" hidden="1" xr:uid="{00000000-0005-0000-0000-000025DF0000}"/>
    <cellStyle name="Currency [0] 7396" xfId="14974" hidden="1" xr:uid="{00000000-0005-0000-0000-000026DF0000}"/>
    <cellStyle name="Currency [0] 7396" xfId="44362" hidden="1" xr:uid="{00000000-0005-0000-0000-000027DF0000}"/>
    <cellStyle name="Currency [0] 7397" xfId="15287" hidden="1" xr:uid="{00000000-0005-0000-0000-000028DF0000}"/>
    <cellStyle name="Currency [0] 7397" xfId="44675" hidden="1" xr:uid="{00000000-0005-0000-0000-000029DF0000}"/>
    <cellStyle name="Currency [0] 7398" xfId="15296" hidden="1" xr:uid="{00000000-0005-0000-0000-00002ADF0000}"/>
    <cellStyle name="Currency [0] 7398" xfId="44684" hidden="1" xr:uid="{00000000-0005-0000-0000-00002BDF0000}"/>
    <cellStyle name="Currency [0] 7399" xfId="15307" hidden="1" xr:uid="{00000000-0005-0000-0000-00002CDF0000}"/>
    <cellStyle name="Currency [0] 7399" xfId="44695" hidden="1" xr:uid="{00000000-0005-0000-0000-00002DDF0000}"/>
    <cellStyle name="Currency [0] 74" xfId="2455" hidden="1" xr:uid="{00000000-0005-0000-0000-00002EDF0000}"/>
    <cellStyle name="Currency [0] 74" xfId="31844" hidden="1" xr:uid="{00000000-0005-0000-0000-00002FDF0000}"/>
    <cellStyle name="Currency [0] 740" xfId="3168" hidden="1" xr:uid="{00000000-0005-0000-0000-000030DF0000}"/>
    <cellStyle name="Currency [0] 740" xfId="32557" hidden="1" xr:uid="{00000000-0005-0000-0000-000031DF0000}"/>
    <cellStyle name="Currency [0] 7400" xfId="15313" hidden="1" xr:uid="{00000000-0005-0000-0000-000032DF0000}"/>
    <cellStyle name="Currency [0] 7400" xfId="44701" hidden="1" xr:uid="{00000000-0005-0000-0000-000033DF0000}"/>
    <cellStyle name="Currency [0] 7401" xfId="15285" hidden="1" xr:uid="{00000000-0005-0000-0000-000034DF0000}"/>
    <cellStyle name="Currency [0] 7401" xfId="44673" hidden="1" xr:uid="{00000000-0005-0000-0000-000035DF0000}"/>
    <cellStyle name="Currency [0] 7402" xfId="15303" hidden="1" xr:uid="{00000000-0005-0000-0000-000036DF0000}"/>
    <cellStyle name="Currency [0] 7402" xfId="44691" hidden="1" xr:uid="{00000000-0005-0000-0000-000037DF0000}"/>
    <cellStyle name="Currency [0] 7403" xfId="15325" hidden="1" xr:uid="{00000000-0005-0000-0000-000038DF0000}"/>
    <cellStyle name="Currency [0] 7403" xfId="44713" hidden="1" xr:uid="{00000000-0005-0000-0000-000039DF0000}"/>
    <cellStyle name="Currency [0] 7404" xfId="15327" hidden="1" xr:uid="{00000000-0005-0000-0000-00003ADF0000}"/>
    <cellStyle name="Currency [0] 7404" xfId="44715" hidden="1" xr:uid="{00000000-0005-0000-0000-00003BDF0000}"/>
    <cellStyle name="Currency [0] 7405" xfId="15259" hidden="1" xr:uid="{00000000-0005-0000-0000-00003CDF0000}"/>
    <cellStyle name="Currency [0] 7405" xfId="44647" hidden="1" xr:uid="{00000000-0005-0000-0000-00003DDF0000}"/>
    <cellStyle name="Currency [0] 7406" xfId="14970" hidden="1" xr:uid="{00000000-0005-0000-0000-00003EDF0000}"/>
    <cellStyle name="Currency [0] 7406" xfId="44358" hidden="1" xr:uid="{00000000-0005-0000-0000-00003FDF0000}"/>
    <cellStyle name="Currency [0] 7407" xfId="15299" hidden="1" xr:uid="{00000000-0005-0000-0000-000040DF0000}"/>
    <cellStyle name="Currency [0] 7407" xfId="44687" hidden="1" xr:uid="{00000000-0005-0000-0000-000041DF0000}"/>
    <cellStyle name="Currency [0] 7408" xfId="14966" hidden="1" xr:uid="{00000000-0005-0000-0000-000042DF0000}"/>
    <cellStyle name="Currency [0] 7408" xfId="44354" hidden="1" xr:uid="{00000000-0005-0000-0000-000043DF0000}"/>
    <cellStyle name="Currency [0] 7409" xfId="15288" hidden="1" xr:uid="{00000000-0005-0000-0000-000044DF0000}"/>
    <cellStyle name="Currency [0] 7409" xfId="44676" hidden="1" xr:uid="{00000000-0005-0000-0000-000045DF0000}"/>
    <cellStyle name="Currency [0] 741" xfId="3190" hidden="1" xr:uid="{00000000-0005-0000-0000-000046DF0000}"/>
    <cellStyle name="Currency [0] 741" xfId="32579" hidden="1" xr:uid="{00000000-0005-0000-0000-000047DF0000}"/>
    <cellStyle name="Currency [0] 7410" xfId="15332" hidden="1" xr:uid="{00000000-0005-0000-0000-000048DF0000}"/>
    <cellStyle name="Currency [0] 7410" xfId="44720" hidden="1" xr:uid="{00000000-0005-0000-0000-000049DF0000}"/>
    <cellStyle name="Currency [0] 7411" xfId="15300" hidden="1" xr:uid="{00000000-0005-0000-0000-00004ADF0000}"/>
    <cellStyle name="Currency [0] 7411" xfId="44688" hidden="1" xr:uid="{00000000-0005-0000-0000-00004BDF0000}"/>
    <cellStyle name="Currency [0] 7412" xfId="15308" hidden="1" xr:uid="{00000000-0005-0000-0000-00004CDF0000}"/>
    <cellStyle name="Currency [0] 7412" xfId="44696" hidden="1" xr:uid="{00000000-0005-0000-0000-00004DDF0000}"/>
    <cellStyle name="Currency [0] 7413" xfId="15344" hidden="1" xr:uid="{00000000-0005-0000-0000-00004EDF0000}"/>
    <cellStyle name="Currency [0] 7413" xfId="44732" hidden="1" xr:uid="{00000000-0005-0000-0000-00004FDF0000}"/>
    <cellStyle name="Currency [0] 7414" xfId="15346" hidden="1" xr:uid="{00000000-0005-0000-0000-000050DF0000}"/>
    <cellStyle name="Currency [0] 7414" xfId="44734" hidden="1" xr:uid="{00000000-0005-0000-0000-000051DF0000}"/>
    <cellStyle name="Currency [0] 7415" xfId="15302" hidden="1" xr:uid="{00000000-0005-0000-0000-000052DF0000}"/>
    <cellStyle name="Currency [0] 7415" xfId="44690" hidden="1" xr:uid="{00000000-0005-0000-0000-000053DF0000}"/>
    <cellStyle name="Currency [0] 7416" xfId="15315" hidden="1" xr:uid="{00000000-0005-0000-0000-000054DF0000}"/>
    <cellStyle name="Currency [0] 7416" xfId="44703" hidden="1" xr:uid="{00000000-0005-0000-0000-000055DF0000}"/>
    <cellStyle name="Currency [0] 7417" xfId="15320" hidden="1" xr:uid="{00000000-0005-0000-0000-000056DF0000}"/>
    <cellStyle name="Currency [0] 7417" xfId="44708" hidden="1" xr:uid="{00000000-0005-0000-0000-000057DF0000}"/>
    <cellStyle name="Currency [0] 7418" xfId="15314" hidden="1" xr:uid="{00000000-0005-0000-0000-000058DF0000}"/>
    <cellStyle name="Currency [0] 7418" xfId="44702" hidden="1" xr:uid="{00000000-0005-0000-0000-000059DF0000}"/>
    <cellStyle name="Currency [0] 7419" xfId="15362" hidden="1" xr:uid="{00000000-0005-0000-0000-00005ADF0000}"/>
    <cellStyle name="Currency [0] 7419" xfId="44750" hidden="1" xr:uid="{00000000-0005-0000-0000-00005BDF0000}"/>
    <cellStyle name="Currency [0] 742" xfId="3211" hidden="1" xr:uid="{00000000-0005-0000-0000-00005CDF0000}"/>
    <cellStyle name="Currency [0] 742" xfId="32600" hidden="1" xr:uid="{00000000-0005-0000-0000-00005DDF0000}"/>
    <cellStyle name="Currency [0] 7420" xfId="15370" hidden="1" xr:uid="{00000000-0005-0000-0000-00005EDF0000}"/>
    <cellStyle name="Currency [0] 7420" xfId="44758" hidden="1" xr:uid="{00000000-0005-0000-0000-00005FDF0000}"/>
    <cellStyle name="Currency [0] 7421" xfId="15298" hidden="1" xr:uid="{00000000-0005-0000-0000-000060DF0000}"/>
    <cellStyle name="Currency [0] 7421" xfId="44686" hidden="1" xr:uid="{00000000-0005-0000-0000-000061DF0000}"/>
    <cellStyle name="Currency [0] 7422" xfId="15356" hidden="1" xr:uid="{00000000-0005-0000-0000-000062DF0000}"/>
    <cellStyle name="Currency [0] 7422" xfId="44744" hidden="1" xr:uid="{00000000-0005-0000-0000-000063DF0000}"/>
    <cellStyle name="Currency [0] 7423" xfId="15379" hidden="1" xr:uid="{00000000-0005-0000-0000-000064DF0000}"/>
    <cellStyle name="Currency [0] 7423" xfId="44767" hidden="1" xr:uid="{00000000-0005-0000-0000-000065DF0000}"/>
    <cellStyle name="Currency [0] 7424" xfId="15381" hidden="1" xr:uid="{00000000-0005-0000-0000-000066DF0000}"/>
    <cellStyle name="Currency [0] 7424" xfId="44769" hidden="1" xr:uid="{00000000-0005-0000-0000-000067DF0000}"/>
    <cellStyle name="Currency [0] 7425" xfId="15281" hidden="1" xr:uid="{00000000-0005-0000-0000-000068DF0000}"/>
    <cellStyle name="Currency [0] 7425" xfId="44669" hidden="1" xr:uid="{00000000-0005-0000-0000-000069DF0000}"/>
    <cellStyle name="Currency [0] 7426" xfId="15291" hidden="1" xr:uid="{00000000-0005-0000-0000-00006ADF0000}"/>
    <cellStyle name="Currency [0] 7426" xfId="44679" hidden="1" xr:uid="{00000000-0005-0000-0000-00006BDF0000}"/>
    <cellStyle name="Currency [0] 7427" xfId="15353" hidden="1" xr:uid="{00000000-0005-0000-0000-00006CDF0000}"/>
    <cellStyle name="Currency [0] 7427" xfId="44741" hidden="1" xr:uid="{00000000-0005-0000-0000-00006DDF0000}"/>
    <cellStyle name="Currency [0] 7428" xfId="15318" hidden="1" xr:uid="{00000000-0005-0000-0000-00006EDF0000}"/>
    <cellStyle name="Currency [0] 7428" xfId="44706" hidden="1" xr:uid="{00000000-0005-0000-0000-00006FDF0000}"/>
    <cellStyle name="Currency [0] 7429" xfId="15267" hidden="1" xr:uid="{00000000-0005-0000-0000-000070DF0000}"/>
    <cellStyle name="Currency [0] 7429" xfId="44655" hidden="1" xr:uid="{00000000-0005-0000-0000-000071DF0000}"/>
    <cellStyle name="Currency [0] 743" xfId="3196" hidden="1" xr:uid="{00000000-0005-0000-0000-000072DF0000}"/>
    <cellStyle name="Currency [0] 743" xfId="32585" hidden="1" xr:uid="{00000000-0005-0000-0000-000073DF0000}"/>
    <cellStyle name="Currency [0] 7430" xfId="15389" hidden="1" xr:uid="{00000000-0005-0000-0000-000074DF0000}"/>
    <cellStyle name="Currency [0] 7430" xfId="44777" hidden="1" xr:uid="{00000000-0005-0000-0000-000075DF0000}"/>
    <cellStyle name="Currency [0] 7431" xfId="15354" hidden="1" xr:uid="{00000000-0005-0000-0000-000076DF0000}"/>
    <cellStyle name="Currency [0] 7431" xfId="44742" hidden="1" xr:uid="{00000000-0005-0000-0000-000077DF0000}"/>
    <cellStyle name="Currency [0] 7432" xfId="15365" hidden="1" xr:uid="{00000000-0005-0000-0000-000078DF0000}"/>
    <cellStyle name="Currency [0] 7432" xfId="44753" hidden="1" xr:uid="{00000000-0005-0000-0000-000079DF0000}"/>
    <cellStyle name="Currency [0] 7433" xfId="15397" hidden="1" xr:uid="{00000000-0005-0000-0000-00007ADF0000}"/>
    <cellStyle name="Currency [0] 7433" xfId="44785" hidden="1" xr:uid="{00000000-0005-0000-0000-00007BDF0000}"/>
    <cellStyle name="Currency [0] 7434" xfId="15399" hidden="1" xr:uid="{00000000-0005-0000-0000-00007CDF0000}"/>
    <cellStyle name="Currency [0] 7434" xfId="44787" hidden="1" xr:uid="{00000000-0005-0000-0000-00007DDF0000}"/>
    <cellStyle name="Currency [0] 7435" xfId="15351" hidden="1" xr:uid="{00000000-0005-0000-0000-00007EDF0000}"/>
    <cellStyle name="Currency [0] 7435" xfId="44739" hidden="1" xr:uid="{00000000-0005-0000-0000-00007FDF0000}"/>
    <cellStyle name="Currency [0] 7436" xfId="15350" hidden="1" xr:uid="{00000000-0005-0000-0000-000080DF0000}"/>
    <cellStyle name="Currency [0] 7436" xfId="44738" hidden="1" xr:uid="{00000000-0005-0000-0000-000081DF0000}"/>
    <cellStyle name="Currency [0] 7437" xfId="15340" hidden="1" xr:uid="{00000000-0005-0000-0000-000082DF0000}"/>
    <cellStyle name="Currency [0] 7437" xfId="44728" hidden="1" xr:uid="{00000000-0005-0000-0000-000083DF0000}"/>
    <cellStyle name="Currency [0] 7438" xfId="15336" hidden="1" xr:uid="{00000000-0005-0000-0000-000084DF0000}"/>
    <cellStyle name="Currency [0] 7438" xfId="44724" hidden="1" xr:uid="{00000000-0005-0000-0000-000085DF0000}"/>
    <cellStyle name="Currency [0] 7439" xfId="15338" hidden="1" xr:uid="{00000000-0005-0000-0000-000086DF0000}"/>
    <cellStyle name="Currency [0] 7439" xfId="44726" hidden="1" xr:uid="{00000000-0005-0000-0000-000087DF0000}"/>
    <cellStyle name="Currency [0] 744" xfId="3200" hidden="1" xr:uid="{00000000-0005-0000-0000-000088DF0000}"/>
    <cellStyle name="Currency [0] 744" xfId="32589" hidden="1" xr:uid="{00000000-0005-0000-0000-000089DF0000}"/>
    <cellStyle name="Currency [0] 7440" xfId="15406" hidden="1" xr:uid="{00000000-0005-0000-0000-00008ADF0000}"/>
    <cellStyle name="Currency [0] 7440" xfId="44794" hidden="1" xr:uid="{00000000-0005-0000-0000-00008BDF0000}"/>
    <cellStyle name="Currency [0] 7441" xfId="14968" hidden="1" xr:uid="{00000000-0005-0000-0000-00008CDF0000}"/>
    <cellStyle name="Currency [0] 7441" xfId="44356" hidden="1" xr:uid="{00000000-0005-0000-0000-00008DDF0000}"/>
    <cellStyle name="Currency [0] 7442" xfId="15384" hidden="1" xr:uid="{00000000-0005-0000-0000-00008EDF0000}"/>
    <cellStyle name="Currency [0] 7442" xfId="44772" hidden="1" xr:uid="{00000000-0005-0000-0000-00008FDF0000}"/>
    <cellStyle name="Currency [0] 7443" xfId="15412" hidden="1" xr:uid="{00000000-0005-0000-0000-000090DF0000}"/>
    <cellStyle name="Currency [0] 7443" xfId="44800" hidden="1" xr:uid="{00000000-0005-0000-0000-000091DF0000}"/>
    <cellStyle name="Currency [0] 7444" xfId="15414" hidden="1" xr:uid="{00000000-0005-0000-0000-000092DF0000}"/>
    <cellStyle name="Currency [0] 7444" xfId="44802" hidden="1" xr:uid="{00000000-0005-0000-0000-000093DF0000}"/>
    <cellStyle name="Currency [0] 7445" xfId="15289" hidden="1" xr:uid="{00000000-0005-0000-0000-000094DF0000}"/>
    <cellStyle name="Currency [0] 7445" xfId="44677" hidden="1" xr:uid="{00000000-0005-0000-0000-000095DF0000}"/>
    <cellStyle name="Currency [0] 7446" xfId="15363" hidden="1" xr:uid="{00000000-0005-0000-0000-000096DF0000}"/>
    <cellStyle name="Currency [0] 7446" xfId="44751" hidden="1" xr:uid="{00000000-0005-0000-0000-000097DF0000}"/>
    <cellStyle name="Currency [0] 7447" xfId="15319" hidden="1" xr:uid="{00000000-0005-0000-0000-000098DF0000}"/>
    <cellStyle name="Currency [0] 7447" xfId="44707" hidden="1" xr:uid="{00000000-0005-0000-0000-000099DF0000}"/>
    <cellStyle name="Currency [0] 7448" xfId="15355" hidden="1" xr:uid="{00000000-0005-0000-0000-00009ADF0000}"/>
    <cellStyle name="Currency [0] 7448" xfId="44743" hidden="1" xr:uid="{00000000-0005-0000-0000-00009BDF0000}"/>
    <cellStyle name="Currency [0] 7449" xfId="15359" hidden="1" xr:uid="{00000000-0005-0000-0000-00009CDF0000}"/>
    <cellStyle name="Currency [0] 7449" xfId="44747" hidden="1" xr:uid="{00000000-0005-0000-0000-00009DDF0000}"/>
    <cellStyle name="Currency [0] 745" xfId="3216" hidden="1" xr:uid="{00000000-0005-0000-0000-00009EDF0000}"/>
    <cellStyle name="Currency [0] 745" xfId="32605" hidden="1" xr:uid="{00000000-0005-0000-0000-00009FDF0000}"/>
    <cellStyle name="Currency [0] 7450" xfId="15420" hidden="1" xr:uid="{00000000-0005-0000-0000-0000A0DF0000}"/>
    <cellStyle name="Currency [0] 7450" xfId="44808" hidden="1" xr:uid="{00000000-0005-0000-0000-0000A1DF0000}"/>
    <cellStyle name="Currency [0] 7451" xfId="15003" hidden="1" xr:uid="{00000000-0005-0000-0000-0000A2DF0000}"/>
    <cellStyle name="Currency [0] 7451" xfId="44391" hidden="1" xr:uid="{00000000-0005-0000-0000-0000A3DF0000}"/>
    <cellStyle name="Currency [0] 7452" xfId="15402" hidden="1" xr:uid="{00000000-0005-0000-0000-0000A4DF0000}"/>
    <cellStyle name="Currency [0] 7452" xfId="44790" hidden="1" xr:uid="{00000000-0005-0000-0000-0000A5DF0000}"/>
    <cellStyle name="Currency [0] 7453" xfId="15425" hidden="1" xr:uid="{00000000-0005-0000-0000-0000A6DF0000}"/>
    <cellStyle name="Currency [0] 7453" xfId="44813" hidden="1" xr:uid="{00000000-0005-0000-0000-0000A7DF0000}"/>
    <cellStyle name="Currency [0] 7454" xfId="15427" hidden="1" xr:uid="{00000000-0005-0000-0000-0000A8DF0000}"/>
    <cellStyle name="Currency [0] 7454" xfId="44815" hidden="1" xr:uid="{00000000-0005-0000-0000-0000A9DF0000}"/>
    <cellStyle name="Currency [0] 7455" xfId="15283" hidden="1" xr:uid="{00000000-0005-0000-0000-0000AADF0000}"/>
    <cellStyle name="Currency [0] 7455" xfId="44671" hidden="1" xr:uid="{00000000-0005-0000-0000-0000ABDF0000}"/>
    <cellStyle name="Currency [0] 7456" xfId="15382" hidden="1" xr:uid="{00000000-0005-0000-0000-0000ACDF0000}"/>
    <cellStyle name="Currency [0] 7456" xfId="44770" hidden="1" xr:uid="{00000000-0005-0000-0000-0000ADDF0000}"/>
    <cellStyle name="Currency [0] 7457" xfId="15349" hidden="1" xr:uid="{00000000-0005-0000-0000-0000AEDF0000}"/>
    <cellStyle name="Currency [0] 7457" xfId="44737" hidden="1" xr:uid="{00000000-0005-0000-0000-0000AFDF0000}"/>
    <cellStyle name="Currency [0] 7458" xfId="15367" hidden="1" xr:uid="{00000000-0005-0000-0000-0000B0DF0000}"/>
    <cellStyle name="Currency [0] 7458" xfId="44755" hidden="1" xr:uid="{00000000-0005-0000-0000-0000B1DF0000}"/>
    <cellStyle name="Currency [0] 7459" xfId="15364" hidden="1" xr:uid="{00000000-0005-0000-0000-0000B2DF0000}"/>
    <cellStyle name="Currency [0] 7459" xfId="44752" hidden="1" xr:uid="{00000000-0005-0000-0000-0000B3DF0000}"/>
    <cellStyle name="Currency [0] 746" xfId="3217" hidden="1" xr:uid="{00000000-0005-0000-0000-0000B4DF0000}"/>
    <cellStyle name="Currency [0] 746" xfId="32606" hidden="1" xr:uid="{00000000-0005-0000-0000-0000B5DF0000}"/>
    <cellStyle name="Currency [0] 7460" xfId="15431" hidden="1" xr:uid="{00000000-0005-0000-0000-0000B6DF0000}"/>
    <cellStyle name="Currency [0] 7460" xfId="44819" hidden="1" xr:uid="{00000000-0005-0000-0000-0000B7DF0000}"/>
    <cellStyle name="Currency [0] 7461" xfId="15316" hidden="1" xr:uid="{00000000-0005-0000-0000-0000B8DF0000}"/>
    <cellStyle name="Currency [0] 7461" xfId="44704" hidden="1" xr:uid="{00000000-0005-0000-0000-0000B9DF0000}"/>
    <cellStyle name="Currency [0] 7462" xfId="15416" hidden="1" xr:uid="{00000000-0005-0000-0000-0000BADF0000}"/>
    <cellStyle name="Currency [0] 7462" xfId="44804" hidden="1" xr:uid="{00000000-0005-0000-0000-0000BBDF0000}"/>
    <cellStyle name="Currency [0] 7463" xfId="15438" hidden="1" xr:uid="{00000000-0005-0000-0000-0000BCDF0000}"/>
    <cellStyle name="Currency [0] 7463" xfId="44826" hidden="1" xr:uid="{00000000-0005-0000-0000-0000BDDF0000}"/>
    <cellStyle name="Currency [0] 7464" xfId="15440" hidden="1" xr:uid="{00000000-0005-0000-0000-0000BEDF0000}"/>
    <cellStyle name="Currency [0] 7464" xfId="44828" hidden="1" xr:uid="{00000000-0005-0000-0000-0000BFDF0000}"/>
    <cellStyle name="Currency [0] 7465" xfId="15368" hidden="1" xr:uid="{00000000-0005-0000-0000-0000C0DF0000}"/>
    <cellStyle name="Currency [0] 7465" xfId="44756" hidden="1" xr:uid="{00000000-0005-0000-0000-0000C1DF0000}"/>
    <cellStyle name="Currency [0] 7466" xfId="15400" hidden="1" xr:uid="{00000000-0005-0000-0000-0000C2DF0000}"/>
    <cellStyle name="Currency [0] 7466" xfId="44788" hidden="1" xr:uid="{00000000-0005-0000-0000-0000C3DF0000}"/>
    <cellStyle name="Currency [0] 7467" xfId="15048" hidden="1" xr:uid="{00000000-0005-0000-0000-0000C4DF0000}"/>
    <cellStyle name="Currency [0] 7467" xfId="44436" hidden="1" xr:uid="{00000000-0005-0000-0000-0000C5DF0000}"/>
    <cellStyle name="Currency [0] 7468" xfId="15386" hidden="1" xr:uid="{00000000-0005-0000-0000-0000C6DF0000}"/>
    <cellStyle name="Currency [0] 7468" xfId="44774" hidden="1" xr:uid="{00000000-0005-0000-0000-0000C7DF0000}"/>
    <cellStyle name="Currency [0] 7469" xfId="15383" hidden="1" xr:uid="{00000000-0005-0000-0000-0000C8DF0000}"/>
    <cellStyle name="Currency [0] 7469" xfId="44771" hidden="1" xr:uid="{00000000-0005-0000-0000-0000C9DF0000}"/>
    <cellStyle name="Currency [0] 747" xfId="3197" hidden="1" xr:uid="{00000000-0005-0000-0000-0000CADF0000}"/>
    <cellStyle name="Currency [0] 747" xfId="32586" hidden="1" xr:uid="{00000000-0005-0000-0000-0000CBDF0000}"/>
    <cellStyle name="Currency [0] 7470" xfId="15444" hidden="1" xr:uid="{00000000-0005-0000-0000-0000CCDF0000}"/>
    <cellStyle name="Currency [0] 7470" xfId="44832" hidden="1" xr:uid="{00000000-0005-0000-0000-0000CDDF0000}"/>
    <cellStyle name="Currency [0] 7471" xfId="15279" hidden="1" xr:uid="{00000000-0005-0000-0000-0000CEDF0000}"/>
    <cellStyle name="Currency [0] 7471" xfId="44667" hidden="1" xr:uid="{00000000-0005-0000-0000-0000CFDF0000}"/>
    <cellStyle name="Currency [0] 7472" xfId="15428" hidden="1" xr:uid="{00000000-0005-0000-0000-0000D0DF0000}"/>
    <cellStyle name="Currency [0] 7472" xfId="44816" hidden="1" xr:uid="{00000000-0005-0000-0000-0000D1DF0000}"/>
    <cellStyle name="Currency [0] 7473" xfId="15448" hidden="1" xr:uid="{00000000-0005-0000-0000-0000D2DF0000}"/>
    <cellStyle name="Currency [0] 7473" xfId="44836" hidden="1" xr:uid="{00000000-0005-0000-0000-0000D3DF0000}"/>
    <cellStyle name="Currency [0] 7474" xfId="15450" hidden="1" xr:uid="{00000000-0005-0000-0000-0000D4DF0000}"/>
    <cellStyle name="Currency [0] 7474" xfId="44838" hidden="1" xr:uid="{00000000-0005-0000-0000-0000D5DF0000}"/>
    <cellStyle name="Currency [0] 7475" xfId="15387" hidden="1" xr:uid="{00000000-0005-0000-0000-0000D6DF0000}"/>
    <cellStyle name="Currency [0] 7475" xfId="44775" hidden="1" xr:uid="{00000000-0005-0000-0000-0000D7DF0000}"/>
    <cellStyle name="Currency [0] 7476" xfId="15415" hidden="1" xr:uid="{00000000-0005-0000-0000-0000D8DF0000}"/>
    <cellStyle name="Currency [0] 7476" xfId="44803" hidden="1" xr:uid="{00000000-0005-0000-0000-0000D9DF0000}"/>
    <cellStyle name="Currency [0] 7477" xfId="15375" hidden="1" xr:uid="{00000000-0005-0000-0000-0000DADF0000}"/>
    <cellStyle name="Currency [0] 7477" xfId="44763" hidden="1" xr:uid="{00000000-0005-0000-0000-0000DBDF0000}"/>
    <cellStyle name="Currency [0] 7478" xfId="15404" hidden="1" xr:uid="{00000000-0005-0000-0000-0000DCDF0000}"/>
    <cellStyle name="Currency [0] 7478" xfId="44792" hidden="1" xr:uid="{00000000-0005-0000-0000-0000DDDF0000}"/>
    <cellStyle name="Currency [0] 7479" xfId="15401" hidden="1" xr:uid="{00000000-0005-0000-0000-0000DEDF0000}"/>
    <cellStyle name="Currency [0] 7479" xfId="44789" hidden="1" xr:uid="{00000000-0005-0000-0000-0000DFDF0000}"/>
    <cellStyle name="Currency [0] 748" xfId="3204" hidden="1" xr:uid="{00000000-0005-0000-0000-0000E0DF0000}"/>
    <cellStyle name="Currency [0] 748" xfId="32593" hidden="1" xr:uid="{00000000-0005-0000-0000-0000E1DF0000}"/>
    <cellStyle name="Currency [0] 7480" xfId="15454" hidden="1" xr:uid="{00000000-0005-0000-0000-0000E2DF0000}"/>
    <cellStyle name="Currency [0] 7480" xfId="44842" hidden="1" xr:uid="{00000000-0005-0000-0000-0000E3DF0000}"/>
    <cellStyle name="Currency [0] 7481" xfId="15282" hidden="1" xr:uid="{00000000-0005-0000-0000-0000E4DF0000}"/>
    <cellStyle name="Currency [0] 7481" xfId="44670" hidden="1" xr:uid="{00000000-0005-0000-0000-0000E5DF0000}"/>
    <cellStyle name="Currency [0] 7482" xfId="15441" hidden="1" xr:uid="{00000000-0005-0000-0000-0000E6DF0000}"/>
    <cellStyle name="Currency [0] 7482" xfId="44829" hidden="1" xr:uid="{00000000-0005-0000-0000-0000E7DF0000}"/>
    <cellStyle name="Currency [0] 7483" xfId="15458" hidden="1" xr:uid="{00000000-0005-0000-0000-0000E8DF0000}"/>
    <cellStyle name="Currency [0] 7483" xfId="44846" hidden="1" xr:uid="{00000000-0005-0000-0000-0000E9DF0000}"/>
    <cellStyle name="Currency [0] 7484" xfId="15460" hidden="1" xr:uid="{00000000-0005-0000-0000-0000EADF0000}"/>
    <cellStyle name="Currency [0] 7484" xfId="44848" hidden="1" xr:uid="{00000000-0005-0000-0000-0000EBDF0000}"/>
    <cellStyle name="Currency [0] 7485" xfId="15341" hidden="1" xr:uid="{00000000-0005-0000-0000-0000ECDF0000}"/>
    <cellStyle name="Currency [0] 7485" xfId="44729" hidden="1" xr:uid="{00000000-0005-0000-0000-0000EDDF0000}"/>
    <cellStyle name="Currency [0] 7486" xfId="15377" hidden="1" xr:uid="{00000000-0005-0000-0000-0000EEDF0000}"/>
    <cellStyle name="Currency [0] 7486" xfId="44765" hidden="1" xr:uid="{00000000-0005-0000-0000-0000EFDF0000}"/>
    <cellStyle name="Currency [0] 7487" xfId="15446" hidden="1" xr:uid="{00000000-0005-0000-0000-0000F0DF0000}"/>
    <cellStyle name="Currency [0] 7487" xfId="44834" hidden="1" xr:uid="{00000000-0005-0000-0000-0000F1DF0000}"/>
    <cellStyle name="Currency [0] 7488" xfId="15434" hidden="1" xr:uid="{00000000-0005-0000-0000-0000F2DF0000}"/>
    <cellStyle name="Currency [0] 7488" xfId="44822" hidden="1" xr:uid="{00000000-0005-0000-0000-0000F3DF0000}"/>
    <cellStyle name="Currency [0] 7489" xfId="15451" hidden="1" xr:uid="{00000000-0005-0000-0000-0000F4DF0000}"/>
    <cellStyle name="Currency [0] 7489" xfId="44839" hidden="1" xr:uid="{00000000-0005-0000-0000-0000F5DF0000}"/>
    <cellStyle name="Currency [0] 749" xfId="3208" hidden="1" xr:uid="{00000000-0005-0000-0000-0000F6DF0000}"/>
    <cellStyle name="Currency [0] 749" xfId="32597" hidden="1" xr:uid="{00000000-0005-0000-0000-0000F7DF0000}"/>
    <cellStyle name="Currency [0] 7490" xfId="15462" hidden="1" xr:uid="{00000000-0005-0000-0000-0000F8DF0000}"/>
    <cellStyle name="Currency [0] 7490" xfId="44850" hidden="1" xr:uid="{00000000-0005-0000-0000-0000F9DF0000}"/>
    <cellStyle name="Currency [0] 7491" xfId="15310" hidden="1" xr:uid="{00000000-0005-0000-0000-0000FADF0000}"/>
    <cellStyle name="Currency [0] 7491" xfId="44698" hidden="1" xr:uid="{00000000-0005-0000-0000-0000FBDF0000}"/>
    <cellStyle name="Currency [0] 7492" xfId="15374" hidden="1" xr:uid="{00000000-0005-0000-0000-0000FCDF0000}"/>
    <cellStyle name="Currency [0] 7492" xfId="44762" hidden="1" xr:uid="{00000000-0005-0000-0000-0000FDDF0000}"/>
    <cellStyle name="Currency [0] 7493" xfId="15466" hidden="1" xr:uid="{00000000-0005-0000-0000-0000FEDF0000}"/>
    <cellStyle name="Currency [0] 7493" xfId="44854" hidden="1" xr:uid="{00000000-0005-0000-0000-0000FFDF0000}"/>
    <cellStyle name="Currency [0] 7494" xfId="15468" hidden="1" xr:uid="{00000000-0005-0000-0000-000000E00000}"/>
    <cellStyle name="Currency [0] 7494" xfId="44856" hidden="1" xr:uid="{00000000-0005-0000-0000-000001E00000}"/>
    <cellStyle name="Currency [0] 7495" xfId="15423" hidden="1" xr:uid="{00000000-0005-0000-0000-000002E00000}"/>
    <cellStyle name="Currency [0] 7495" xfId="44811" hidden="1" xr:uid="{00000000-0005-0000-0000-000003E00000}"/>
    <cellStyle name="Currency [0] 7496" xfId="15435" hidden="1" xr:uid="{00000000-0005-0000-0000-000004E00000}"/>
    <cellStyle name="Currency [0] 7496" xfId="44823" hidden="1" xr:uid="{00000000-0005-0000-0000-000005E00000}"/>
    <cellStyle name="Currency [0] 7497" xfId="15463" hidden="1" xr:uid="{00000000-0005-0000-0000-000006E00000}"/>
    <cellStyle name="Currency [0] 7497" xfId="44851" hidden="1" xr:uid="{00000000-0005-0000-0000-000007E00000}"/>
    <cellStyle name="Currency [0] 7498" xfId="15436" hidden="1" xr:uid="{00000000-0005-0000-0000-000008E00000}"/>
    <cellStyle name="Currency [0] 7498" xfId="44824" hidden="1" xr:uid="{00000000-0005-0000-0000-000009E00000}"/>
    <cellStyle name="Currency [0] 7499" xfId="15469" hidden="1" xr:uid="{00000000-0005-0000-0000-00000AE00000}"/>
    <cellStyle name="Currency [0] 7499" xfId="44857" hidden="1" xr:uid="{00000000-0005-0000-0000-00000BE00000}"/>
    <cellStyle name="Currency [0] 75" xfId="2453" hidden="1" xr:uid="{00000000-0005-0000-0000-00000CE00000}"/>
    <cellStyle name="Currency [0] 75" xfId="31842" hidden="1" xr:uid="{00000000-0005-0000-0000-00000DE00000}"/>
    <cellStyle name="Currency [0] 750" xfId="3203" hidden="1" xr:uid="{00000000-0005-0000-0000-00000EE00000}"/>
    <cellStyle name="Currency [0] 750" xfId="32592" hidden="1" xr:uid="{00000000-0005-0000-0000-00000FE00000}"/>
    <cellStyle name="Currency [0] 7500" xfId="15471" hidden="1" xr:uid="{00000000-0005-0000-0000-000010E00000}"/>
    <cellStyle name="Currency [0] 7500" xfId="44859" hidden="1" xr:uid="{00000000-0005-0000-0000-000011E00000}"/>
    <cellStyle name="Currency [0] 7501" xfId="15464" hidden="1" xr:uid="{00000000-0005-0000-0000-000012E00000}"/>
    <cellStyle name="Currency [0] 7501" xfId="44852" hidden="1" xr:uid="{00000000-0005-0000-0000-000013E00000}"/>
    <cellStyle name="Currency [0] 7502" xfId="15410" hidden="1" xr:uid="{00000000-0005-0000-0000-000014E00000}"/>
    <cellStyle name="Currency [0] 7502" xfId="44798" hidden="1" xr:uid="{00000000-0005-0000-0000-000015E00000}"/>
    <cellStyle name="Currency [0] 7503" xfId="15473" hidden="1" xr:uid="{00000000-0005-0000-0000-000016E00000}"/>
    <cellStyle name="Currency [0] 7503" xfId="44861" hidden="1" xr:uid="{00000000-0005-0000-0000-000017E00000}"/>
    <cellStyle name="Currency [0] 7504" xfId="15475" hidden="1" xr:uid="{00000000-0005-0000-0000-000018E00000}"/>
    <cellStyle name="Currency [0] 7504" xfId="44863" hidden="1" xr:uid="{00000000-0005-0000-0000-000019E00000}"/>
    <cellStyle name="Currency [0] 7505" xfId="14987" hidden="1" xr:uid="{00000000-0005-0000-0000-00001AE00000}"/>
    <cellStyle name="Currency [0] 7505" xfId="44375" hidden="1" xr:uid="{00000000-0005-0000-0000-00001BE00000}"/>
    <cellStyle name="Currency [0] 7506" xfId="14965" hidden="1" xr:uid="{00000000-0005-0000-0000-00001CE00000}"/>
    <cellStyle name="Currency [0] 7506" xfId="44353" hidden="1" xr:uid="{00000000-0005-0000-0000-00001DE00000}"/>
    <cellStyle name="Currency [0] 7507" xfId="15481" hidden="1" xr:uid="{00000000-0005-0000-0000-00001EE00000}"/>
    <cellStyle name="Currency [0] 7507" xfId="44869" hidden="1" xr:uid="{00000000-0005-0000-0000-00001FE00000}"/>
    <cellStyle name="Currency [0] 7508" xfId="15487" hidden="1" xr:uid="{00000000-0005-0000-0000-000020E00000}"/>
    <cellStyle name="Currency [0] 7508" xfId="44875" hidden="1" xr:uid="{00000000-0005-0000-0000-000021E00000}"/>
    <cellStyle name="Currency [0] 7509" xfId="15489" hidden="1" xr:uid="{00000000-0005-0000-0000-000022E00000}"/>
    <cellStyle name="Currency [0] 7509" xfId="44877" hidden="1" xr:uid="{00000000-0005-0000-0000-000023E00000}"/>
    <cellStyle name="Currency [0] 751" xfId="3226" hidden="1" xr:uid="{00000000-0005-0000-0000-000024E00000}"/>
    <cellStyle name="Currency [0] 751" xfId="32615" hidden="1" xr:uid="{00000000-0005-0000-0000-000025E00000}"/>
    <cellStyle name="Currency [0] 7510" xfId="14982" hidden="1" xr:uid="{00000000-0005-0000-0000-000026E00000}"/>
    <cellStyle name="Currency [0] 7510" xfId="44370" hidden="1" xr:uid="{00000000-0005-0000-0000-000027E00000}"/>
    <cellStyle name="Currency [0] 7511" xfId="15483" hidden="1" xr:uid="{00000000-0005-0000-0000-000028E00000}"/>
    <cellStyle name="Currency [0] 7511" xfId="44871" hidden="1" xr:uid="{00000000-0005-0000-0000-000029E00000}"/>
    <cellStyle name="Currency [0] 7512" xfId="15491" hidden="1" xr:uid="{00000000-0005-0000-0000-00002AE00000}"/>
    <cellStyle name="Currency [0] 7512" xfId="44879" hidden="1" xr:uid="{00000000-0005-0000-0000-00002BE00000}"/>
    <cellStyle name="Currency [0] 7513" xfId="15493" hidden="1" xr:uid="{00000000-0005-0000-0000-00002CE00000}"/>
    <cellStyle name="Currency [0] 7513" xfId="44881" hidden="1" xr:uid="{00000000-0005-0000-0000-00002DE00000}"/>
    <cellStyle name="Currency [0] 7514" xfId="15482" hidden="1" xr:uid="{00000000-0005-0000-0000-00002EE00000}"/>
    <cellStyle name="Currency [0] 7514" xfId="44870" hidden="1" xr:uid="{00000000-0005-0000-0000-00002FE00000}"/>
    <cellStyle name="Currency [0] 7515" xfId="14988" hidden="1" xr:uid="{00000000-0005-0000-0000-000030E00000}"/>
    <cellStyle name="Currency [0] 7515" xfId="44376" hidden="1" xr:uid="{00000000-0005-0000-0000-000031E00000}"/>
    <cellStyle name="Currency [0] 7516" xfId="15504" hidden="1" xr:uid="{00000000-0005-0000-0000-000032E00000}"/>
    <cellStyle name="Currency [0] 7516" xfId="44892" hidden="1" xr:uid="{00000000-0005-0000-0000-000033E00000}"/>
    <cellStyle name="Currency [0] 7517" xfId="15513" hidden="1" xr:uid="{00000000-0005-0000-0000-000034E00000}"/>
    <cellStyle name="Currency [0] 7517" xfId="44901" hidden="1" xr:uid="{00000000-0005-0000-0000-000035E00000}"/>
    <cellStyle name="Currency [0] 7518" xfId="15524" hidden="1" xr:uid="{00000000-0005-0000-0000-000036E00000}"/>
    <cellStyle name="Currency [0] 7518" xfId="44912" hidden="1" xr:uid="{00000000-0005-0000-0000-000037E00000}"/>
    <cellStyle name="Currency [0] 7519" xfId="15530" hidden="1" xr:uid="{00000000-0005-0000-0000-000038E00000}"/>
    <cellStyle name="Currency [0] 7519" xfId="44918" hidden="1" xr:uid="{00000000-0005-0000-0000-000039E00000}"/>
    <cellStyle name="Currency [0] 752" xfId="3232" hidden="1" xr:uid="{00000000-0005-0000-0000-00003AE00000}"/>
    <cellStyle name="Currency [0] 752" xfId="32621" hidden="1" xr:uid="{00000000-0005-0000-0000-00003BE00000}"/>
    <cellStyle name="Currency [0] 7520" xfId="15502" hidden="1" xr:uid="{00000000-0005-0000-0000-00003CE00000}"/>
    <cellStyle name="Currency [0] 7520" xfId="44890" hidden="1" xr:uid="{00000000-0005-0000-0000-00003DE00000}"/>
    <cellStyle name="Currency [0] 7521" xfId="15520" hidden="1" xr:uid="{00000000-0005-0000-0000-00003EE00000}"/>
    <cellStyle name="Currency [0] 7521" xfId="44908" hidden="1" xr:uid="{00000000-0005-0000-0000-00003FE00000}"/>
    <cellStyle name="Currency [0] 7522" xfId="15542" hidden="1" xr:uid="{00000000-0005-0000-0000-000040E00000}"/>
    <cellStyle name="Currency [0] 7522" xfId="44930" hidden="1" xr:uid="{00000000-0005-0000-0000-000041E00000}"/>
    <cellStyle name="Currency [0] 7523" xfId="15544" hidden="1" xr:uid="{00000000-0005-0000-0000-000042E00000}"/>
    <cellStyle name="Currency [0] 7523" xfId="44932" hidden="1" xr:uid="{00000000-0005-0000-0000-000043E00000}"/>
    <cellStyle name="Currency [0] 7524" xfId="15478" hidden="1" xr:uid="{00000000-0005-0000-0000-000044E00000}"/>
    <cellStyle name="Currency [0] 7524" xfId="44866" hidden="1" xr:uid="{00000000-0005-0000-0000-000045E00000}"/>
    <cellStyle name="Currency [0] 7525" xfId="14992" hidden="1" xr:uid="{00000000-0005-0000-0000-000046E00000}"/>
    <cellStyle name="Currency [0] 7525" xfId="44380" hidden="1" xr:uid="{00000000-0005-0000-0000-000047E00000}"/>
    <cellStyle name="Currency [0] 7526" xfId="15516" hidden="1" xr:uid="{00000000-0005-0000-0000-000048E00000}"/>
    <cellStyle name="Currency [0] 7526" xfId="44904" hidden="1" xr:uid="{00000000-0005-0000-0000-000049E00000}"/>
    <cellStyle name="Currency [0] 7527" xfId="15008" hidden="1" xr:uid="{00000000-0005-0000-0000-00004AE00000}"/>
    <cellStyle name="Currency [0] 7527" xfId="44396" hidden="1" xr:uid="{00000000-0005-0000-0000-00004BE00000}"/>
    <cellStyle name="Currency [0] 7528" xfId="15505" hidden="1" xr:uid="{00000000-0005-0000-0000-00004CE00000}"/>
    <cellStyle name="Currency [0] 7528" xfId="44893" hidden="1" xr:uid="{00000000-0005-0000-0000-00004DE00000}"/>
    <cellStyle name="Currency [0] 7529" xfId="15549" hidden="1" xr:uid="{00000000-0005-0000-0000-00004EE00000}"/>
    <cellStyle name="Currency [0] 7529" xfId="44937" hidden="1" xr:uid="{00000000-0005-0000-0000-00004FE00000}"/>
    <cellStyle name="Currency [0] 753" xfId="3194" hidden="1" xr:uid="{00000000-0005-0000-0000-000050E00000}"/>
    <cellStyle name="Currency [0] 753" xfId="32583" hidden="1" xr:uid="{00000000-0005-0000-0000-000051E00000}"/>
    <cellStyle name="Currency [0] 7530" xfId="15517" hidden="1" xr:uid="{00000000-0005-0000-0000-000052E00000}"/>
    <cellStyle name="Currency [0] 7530" xfId="44905" hidden="1" xr:uid="{00000000-0005-0000-0000-000053E00000}"/>
    <cellStyle name="Currency [0] 7531" xfId="15525" hidden="1" xr:uid="{00000000-0005-0000-0000-000054E00000}"/>
    <cellStyle name="Currency [0] 7531" xfId="44913" hidden="1" xr:uid="{00000000-0005-0000-0000-000055E00000}"/>
    <cellStyle name="Currency [0] 7532" xfId="15561" hidden="1" xr:uid="{00000000-0005-0000-0000-000056E00000}"/>
    <cellStyle name="Currency [0] 7532" xfId="44949" hidden="1" xr:uid="{00000000-0005-0000-0000-000057E00000}"/>
    <cellStyle name="Currency [0] 7533" xfId="15563" hidden="1" xr:uid="{00000000-0005-0000-0000-000058E00000}"/>
    <cellStyle name="Currency [0] 7533" xfId="44951" hidden="1" xr:uid="{00000000-0005-0000-0000-000059E00000}"/>
    <cellStyle name="Currency [0] 7534" xfId="15519" hidden="1" xr:uid="{00000000-0005-0000-0000-00005AE00000}"/>
    <cellStyle name="Currency [0] 7534" xfId="44907" hidden="1" xr:uid="{00000000-0005-0000-0000-00005BE00000}"/>
    <cellStyle name="Currency [0] 7535" xfId="15532" hidden="1" xr:uid="{00000000-0005-0000-0000-00005CE00000}"/>
    <cellStyle name="Currency [0] 7535" xfId="44920" hidden="1" xr:uid="{00000000-0005-0000-0000-00005DE00000}"/>
    <cellStyle name="Currency [0] 7536" xfId="15537" hidden="1" xr:uid="{00000000-0005-0000-0000-00005EE00000}"/>
    <cellStyle name="Currency [0] 7536" xfId="44925" hidden="1" xr:uid="{00000000-0005-0000-0000-00005FE00000}"/>
    <cellStyle name="Currency [0] 7537" xfId="15531" hidden="1" xr:uid="{00000000-0005-0000-0000-000060E00000}"/>
    <cellStyle name="Currency [0] 7537" xfId="44919" hidden="1" xr:uid="{00000000-0005-0000-0000-000061E00000}"/>
    <cellStyle name="Currency [0] 7538" xfId="15579" hidden="1" xr:uid="{00000000-0005-0000-0000-000062E00000}"/>
    <cellStyle name="Currency [0] 7538" xfId="44967" hidden="1" xr:uid="{00000000-0005-0000-0000-000063E00000}"/>
    <cellStyle name="Currency [0] 7539" xfId="15587" hidden="1" xr:uid="{00000000-0005-0000-0000-000064E00000}"/>
    <cellStyle name="Currency [0] 7539" xfId="44975" hidden="1" xr:uid="{00000000-0005-0000-0000-000065E00000}"/>
    <cellStyle name="Currency [0] 754" xfId="3224" hidden="1" xr:uid="{00000000-0005-0000-0000-000066E00000}"/>
    <cellStyle name="Currency [0] 754" xfId="32613" hidden="1" xr:uid="{00000000-0005-0000-0000-000067E00000}"/>
    <cellStyle name="Currency [0] 7540" xfId="15515" hidden="1" xr:uid="{00000000-0005-0000-0000-000068E00000}"/>
    <cellStyle name="Currency [0] 7540" xfId="44903" hidden="1" xr:uid="{00000000-0005-0000-0000-000069E00000}"/>
    <cellStyle name="Currency [0] 7541" xfId="15573" hidden="1" xr:uid="{00000000-0005-0000-0000-00006AE00000}"/>
    <cellStyle name="Currency [0] 7541" xfId="44961" hidden="1" xr:uid="{00000000-0005-0000-0000-00006BE00000}"/>
    <cellStyle name="Currency [0] 7542" xfId="15596" hidden="1" xr:uid="{00000000-0005-0000-0000-00006CE00000}"/>
    <cellStyle name="Currency [0] 7542" xfId="44984" hidden="1" xr:uid="{00000000-0005-0000-0000-00006DE00000}"/>
    <cellStyle name="Currency [0] 7543" xfId="15598" hidden="1" xr:uid="{00000000-0005-0000-0000-00006EE00000}"/>
    <cellStyle name="Currency [0] 7543" xfId="44986" hidden="1" xr:uid="{00000000-0005-0000-0000-00006FE00000}"/>
    <cellStyle name="Currency [0] 7544" xfId="15498" hidden="1" xr:uid="{00000000-0005-0000-0000-000070E00000}"/>
    <cellStyle name="Currency [0] 7544" xfId="44886" hidden="1" xr:uid="{00000000-0005-0000-0000-000071E00000}"/>
    <cellStyle name="Currency [0] 7545" xfId="15508" hidden="1" xr:uid="{00000000-0005-0000-0000-000072E00000}"/>
    <cellStyle name="Currency [0] 7545" xfId="44896" hidden="1" xr:uid="{00000000-0005-0000-0000-000073E00000}"/>
    <cellStyle name="Currency [0] 7546" xfId="15570" hidden="1" xr:uid="{00000000-0005-0000-0000-000074E00000}"/>
    <cellStyle name="Currency [0] 7546" xfId="44958" hidden="1" xr:uid="{00000000-0005-0000-0000-000075E00000}"/>
    <cellStyle name="Currency [0] 7547" xfId="15535" hidden="1" xr:uid="{00000000-0005-0000-0000-000076E00000}"/>
    <cellStyle name="Currency [0] 7547" xfId="44923" hidden="1" xr:uid="{00000000-0005-0000-0000-000077E00000}"/>
    <cellStyle name="Currency [0] 7548" xfId="15485" hidden="1" xr:uid="{00000000-0005-0000-0000-000078E00000}"/>
    <cellStyle name="Currency [0] 7548" xfId="44873" hidden="1" xr:uid="{00000000-0005-0000-0000-000079E00000}"/>
    <cellStyle name="Currency [0] 7549" xfId="15606" hidden="1" xr:uid="{00000000-0005-0000-0000-00007AE00000}"/>
    <cellStyle name="Currency [0] 7549" xfId="44994" hidden="1" xr:uid="{00000000-0005-0000-0000-00007BE00000}"/>
    <cellStyle name="Currency [0] 755" xfId="3236" hidden="1" xr:uid="{00000000-0005-0000-0000-00007CE00000}"/>
    <cellStyle name="Currency [0] 755" xfId="32625" hidden="1" xr:uid="{00000000-0005-0000-0000-00007DE00000}"/>
    <cellStyle name="Currency [0] 7550" xfId="15571" hidden="1" xr:uid="{00000000-0005-0000-0000-00007EE00000}"/>
    <cellStyle name="Currency [0] 7550" xfId="44959" hidden="1" xr:uid="{00000000-0005-0000-0000-00007FE00000}"/>
    <cellStyle name="Currency [0] 7551" xfId="15582" hidden="1" xr:uid="{00000000-0005-0000-0000-000080E00000}"/>
    <cellStyle name="Currency [0] 7551" xfId="44970" hidden="1" xr:uid="{00000000-0005-0000-0000-000081E00000}"/>
    <cellStyle name="Currency [0] 7552" xfId="15614" hidden="1" xr:uid="{00000000-0005-0000-0000-000082E00000}"/>
    <cellStyle name="Currency [0] 7552" xfId="45002" hidden="1" xr:uid="{00000000-0005-0000-0000-000083E00000}"/>
    <cellStyle name="Currency [0] 7553" xfId="15616" hidden="1" xr:uid="{00000000-0005-0000-0000-000084E00000}"/>
    <cellStyle name="Currency [0] 7553" xfId="45004" hidden="1" xr:uid="{00000000-0005-0000-0000-000085E00000}"/>
    <cellStyle name="Currency [0] 7554" xfId="15568" hidden="1" xr:uid="{00000000-0005-0000-0000-000086E00000}"/>
    <cellStyle name="Currency [0] 7554" xfId="44956" hidden="1" xr:uid="{00000000-0005-0000-0000-000087E00000}"/>
    <cellStyle name="Currency [0] 7555" xfId="15567" hidden="1" xr:uid="{00000000-0005-0000-0000-000088E00000}"/>
    <cellStyle name="Currency [0] 7555" xfId="44955" hidden="1" xr:uid="{00000000-0005-0000-0000-000089E00000}"/>
    <cellStyle name="Currency [0] 7556" xfId="15557" hidden="1" xr:uid="{00000000-0005-0000-0000-00008AE00000}"/>
    <cellStyle name="Currency [0] 7556" xfId="44945" hidden="1" xr:uid="{00000000-0005-0000-0000-00008BE00000}"/>
    <cellStyle name="Currency [0] 7557" xfId="15553" hidden="1" xr:uid="{00000000-0005-0000-0000-00008CE00000}"/>
    <cellStyle name="Currency [0] 7557" xfId="44941" hidden="1" xr:uid="{00000000-0005-0000-0000-00008DE00000}"/>
    <cellStyle name="Currency [0] 7558" xfId="15555" hidden="1" xr:uid="{00000000-0005-0000-0000-00008EE00000}"/>
    <cellStyle name="Currency [0] 7558" xfId="44943" hidden="1" xr:uid="{00000000-0005-0000-0000-00008FE00000}"/>
    <cellStyle name="Currency [0] 7559" xfId="15623" hidden="1" xr:uid="{00000000-0005-0000-0000-000090E00000}"/>
    <cellStyle name="Currency [0] 7559" xfId="45011" hidden="1" xr:uid="{00000000-0005-0000-0000-000091E00000}"/>
    <cellStyle name="Currency [0] 756" xfId="3237" hidden="1" xr:uid="{00000000-0005-0000-0000-000092E00000}"/>
    <cellStyle name="Currency [0] 756" xfId="32626" hidden="1" xr:uid="{00000000-0005-0000-0000-000093E00000}"/>
    <cellStyle name="Currency [0] 7560" xfId="14994" hidden="1" xr:uid="{00000000-0005-0000-0000-000094E00000}"/>
    <cellStyle name="Currency [0] 7560" xfId="44382" hidden="1" xr:uid="{00000000-0005-0000-0000-000095E00000}"/>
    <cellStyle name="Currency [0] 7561" xfId="15601" hidden="1" xr:uid="{00000000-0005-0000-0000-000096E00000}"/>
    <cellStyle name="Currency [0] 7561" xfId="44989" hidden="1" xr:uid="{00000000-0005-0000-0000-000097E00000}"/>
    <cellStyle name="Currency [0] 7562" xfId="15629" hidden="1" xr:uid="{00000000-0005-0000-0000-000098E00000}"/>
    <cellStyle name="Currency [0] 7562" xfId="45017" hidden="1" xr:uid="{00000000-0005-0000-0000-000099E00000}"/>
    <cellStyle name="Currency [0] 7563" xfId="15631" hidden="1" xr:uid="{00000000-0005-0000-0000-00009AE00000}"/>
    <cellStyle name="Currency [0] 7563" xfId="45019" hidden="1" xr:uid="{00000000-0005-0000-0000-00009BE00000}"/>
    <cellStyle name="Currency [0] 7564" xfId="15506" hidden="1" xr:uid="{00000000-0005-0000-0000-00009CE00000}"/>
    <cellStyle name="Currency [0] 7564" xfId="44894" hidden="1" xr:uid="{00000000-0005-0000-0000-00009DE00000}"/>
    <cellStyle name="Currency [0] 7565" xfId="15580" hidden="1" xr:uid="{00000000-0005-0000-0000-00009EE00000}"/>
    <cellStyle name="Currency [0] 7565" xfId="44968" hidden="1" xr:uid="{00000000-0005-0000-0000-00009FE00000}"/>
    <cellStyle name="Currency [0] 7566" xfId="15536" hidden="1" xr:uid="{00000000-0005-0000-0000-0000A0E00000}"/>
    <cellStyle name="Currency [0] 7566" xfId="44924" hidden="1" xr:uid="{00000000-0005-0000-0000-0000A1E00000}"/>
    <cellStyle name="Currency [0] 7567" xfId="15572" hidden="1" xr:uid="{00000000-0005-0000-0000-0000A2E00000}"/>
    <cellStyle name="Currency [0] 7567" xfId="44960" hidden="1" xr:uid="{00000000-0005-0000-0000-0000A3E00000}"/>
    <cellStyle name="Currency [0] 7568" xfId="15576" hidden="1" xr:uid="{00000000-0005-0000-0000-0000A4E00000}"/>
    <cellStyle name="Currency [0] 7568" xfId="44964" hidden="1" xr:uid="{00000000-0005-0000-0000-0000A5E00000}"/>
    <cellStyle name="Currency [0] 7569" xfId="15637" hidden="1" xr:uid="{00000000-0005-0000-0000-0000A6E00000}"/>
    <cellStyle name="Currency [0] 7569" xfId="45025" hidden="1" xr:uid="{00000000-0005-0000-0000-0000A7E00000}"/>
    <cellStyle name="Currency [0] 757" xfId="3185" hidden="1" xr:uid="{00000000-0005-0000-0000-0000A8E00000}"/>
    <cellStyle name="Currency [0] 757" xfId="32574" hidden="1" xr:uid="{00000000-0005-0000-0000-0000A9E00000}"/>
    <cellStyle name="Currency [0] 7570" xfId="14981" hidden="1" xr:uid="{00000000-0005-0000-0000-0000AAE00000}"/>
    <cellStyle name="Currency [0] 7570" xfId="44369" hidden="1" xr:uid="{00000000-0005-0000-0000-0000ABE00000}"/>
    <cellStyle name="Currency [0] 7571" xfId="15619" hidden="1" xr:uid="{00000000-0005-0000-0000-0000ACE00000}"/>
    <cellStyle name="Currency [0] 7571" xfId="45007" hidden="1" xr:uid="{00000000-0005-0000-0000-0000ADE00000}"/>
    <cellStyle name="Currency [0] 7572" xfId="15642" hidden="1" xr:uid="{00000000-0005-0000-0000-0000AEE00000}"/>
    <cellStyle name="Currency [0] 7572" xfId="45030" hidden="1" xr:uid="{00000000-0005-0000-0000-0000AFE00000}"/>
    <cellStyle name="Currency [0] 7573" xfId="15644" hidden="1" xr:uid="{00000000-0005-0000-0000-0000B0E00000}"/>
    <cellStyle name="Currency [0] 7573" xfId="45032" hidden="1" xr:uid="{00000000-0005-0000-0000-0000B1E00000}"/>
    <cellStyle name="Currency [0] 7574" xfId="15500" hidden="1" xr:uid="{00000000-0005-0000-0000-0000B2E00000}"/>
    <cellStyle name="Currency [0] 7574" xfId="44888" hidden="1" xr:uid="{00000000-0005-0000-0000-0000B3E00000}"/>
    <cellStyle name="Currency [0] 7575" xfId="15599" hidden="1" xr:uid="{00000000-0005-0000-0000-0000B4E00000}"/>
    <cellStyle name="Currency [0] 7575" xfId="44987" hidden="1" xr:uid="{00000000-0005-0000-0000-0000B5E00000}"/>
    <cellStyle name="Currency [0] 7576" xfId="15566" hidden="1" xr:uid="{00000000-0005-0000-0000-0000B6E00000}"/>
    <cellStyle name="Currency [0] 7576" xfId="44954" hidden="1" xr:uid="{00000000-0005-0000-0000-0000B7E00000}"/>
    <cellStyle name="Currency [0] 7577" xfId="15584" hidden="1" xr:uid="{00000000-0005-0000-0000-0000B8E00000}"/>
    <cellStyle name="Currency [0] 7577" xfId="44972" hidden="1" xr:uid="{00000000-0005-0000-0000-0000B9E00000}"/>
    <cellStyle name="Currency [0] 7578" xfId="15581" hidden="1" xr:uid="{00000000-0005-0000-0000-0000BAE00000}"/>
    <cellStyle name="Currency [0] 7578" xfId="44969" hidden="1" xr:uid="{00000000-0005-0000-0000-0000BBE00000}"/>
    <cellStyle name="Currency [0] 7579" xfId="15648" hidden="1" xr:uid="{00000000-0005-0000-0000-0000BCE00000}"/>
    <cellStyle name="Currency [0] 7579" xfId="45036" hidden="1" xr:uid="{00000000-0005-0000-0000-0000BDE00000}"/>
    <cellStyle name="Currency [0] 758" xfId="3192" hidden="1" xr:uid="{00000000-0005-0000-0000-0000BEE00000}"/>
    <cellStyle name="Currency [0] 758" xfId="32581" hidden="1" xr:uid="{00000000-0005-0000-0000-0000BFE00000}"/>
    <cellStyle name="Currency [0] 7580" xfId="15533" hidden="1" xr:uid="{00000000-0005-0000-0000-0000C0E00000}"/>
    <cellStyle name="Currency [0] 7580" xfId="44921" hidden="1" xr:uid="{00000000-0005-0000-0000-0000C1E00000}"/>
    <cellStyle name="Currency [0] 7581" xfId="15633" hidden="1" xr:uid="{00000000-0005-0000-0000-0000C2E00000}"/>
    <cellStyle name="Currency [0] 7581" xfId="45021" hidden="1" xr:uid="{00000000-0005-0000-0000-0000C3E00000}"/>
    <cellStyle name="Currency [0] 7582" xfId="15655" hidden="1" xr:uid="{00000000-0005-0000-0000-0000C4E00000}"/>
    <cellStyle name="Currency [0] 7582" xfId="45043" hidden="1" xr:uid="{00000000-0005-0000-0000-0000C5E00000}"/>
    <cellStyle name="Currency [0] 7583" xfId="15657" hidden="1" xr:uid="{00000000-0005-0000-0000-0000C6E00000}"/>
    <cellStyle name="Currency [0] 7583" xfId="45045" hidden="1" xr:uid="{00000000-0005-0000-0000-0000C7E00000}"/>
    <cellStyle name="Currency [0] 7584" xfId="15585" hidden="1" xr:uid="{00000000-0005-0000-0000-0000C8E00000}"/>
    <cellStyle name="Currency [0] 7584" xfId="44973" hidden="1" xr:uid="{00000000-0005-0000-0000-0000C9E00000}"/>
    <cellStyle name="Currency [0] 7585" xfId="15617" hidden="1" xr:uid="{00000000-0005-0000-0000-0000CAE00000}"/>
    <cellStyle name="Currency [0] 7585" xfId="45005" hidden="1" xr:uid="{00000000-0005-0000-0000-0000CBE00000}"/>
    <cellStyle name="Currency [0] 7586" xfId="14960" hidden="1" xr:uid="{00000000-0005-0000-0000-0000CCE00000}"/>
    <cellStyle name="Currency [0] 7586" xfId="44348" hidden="1" xr:uid="{00000000-0005-0000-0000-0000CDE00000}"/>
    <cellStyle name="Currency [0] 7587" xfId="15603" hidden="1" xr:uid="{00000000-0005-0000-0000-0000CEE00000}"/>
    <cellStyle name="Currency [0] 7587" xfId="44991" hidden="1" xr:uid="{00000000-0005-0000-0000-0000CFE00000}"/>
    <cellStyle name="Currency [0] 7588" xfId="15600" hidden="1" xr:uid="{00000000-0005-0000-0000-0000D0E00000}"/>
    <cellStyle name="Currency [0] 7588" xfId="44988" hidden="1" xr:uid="{00000000-0005-0000-0000-0000D1E00000}"/>
    <cellStyle name="Currency [0] 7589" xfId="15661" hidden="1" xr:uid="{00000000-0005-0000-0000-0000D2E00000}"/>
    <cellStyle name="Currency [0] 7589" xfId="45049" hidden="1" xr:uid="{00000000-0005-0000-0000-0000D3E00000}"/>
    <cellStyle name="Currency [0] 759" xfId="3221" hidden="1" xr:uid="{00000000-0005-0000-0000-0000D4E00000}"/>
    <cellStyle name="Currency [0] 759" xfId="32610" hidden="1" xr:uid="{00000000-0005-0000-0000-0000D5E00000}"/>
    <cellStyle name="Currency [0] 7590" xfId="15496" hidden="1" xr:uid="{00000000-0005-0000-0000-0000D6E00000}"/>
    <cellStyle name="Currency [0] 7590" xfId="44884" hidden="1" xr:uid="{00000000-0005-0000-0000-0000D7E00000}"/>
    <cellStyle name="Currency [0] 7591" xfId="15645" hidden="1" xr:uid="{00000000-0005-0000-0000-0000D8E00000}"/>
    <cellStyle name="Currency [0] 7591" xfId="45033" hidden="1" xr:uid="{00000000-0005-0000-0000-0000D9E00000}"/>
    <cellStyle name="Currency [0] 7592" xfId="15665" hidden="1" xr:uid="{00000000-0005-0000-0000-0000DAE00000}"/>
    <cellStyle name="Currency [0] 7592" xfId="45053" hidden="1" xr:uid="{00000000-0005-0000-0000-0000DBE00000}"/>
    <cellStyle name="Currency [0] 7593" xfId="15667" hidden="1" xr:uid="{00000000-0005-0000-0000-0000DCE00000}"/>
    <cellStyle name="Currency [0] 7593" xfId="45055" hidden="1" xr:uid="{00000000-0005-0000-0000-0000DDE00000}"/>
    <cellStyle name="Currency [0] 7594" xfId="15604" hidden="1" xr:uid="{00000000-0005-0000-0000-0000DEE00000}"/>
    <cellStyle name="Currency [0] 7594" xfId="44992" hidden="1" xr:uid="{00000000-0005-0000-0000-0000DFE00000}"/>
    <cellStyle name="Currency [0] 7595" xfId="15632" hidden="1" xr:uid="{00000000-0005-0000-0000-0000E0E00000}"/>
    <cellStyle name="Currency [0] 7595" xfId="45020" hidden="1" xr:uid="{00000000-0005-0000-0000-0000E1E00000}"/>
    <cellStyle name="Currency [0] 7596" xfId="15592" hidden="1" xr:uid="{00000000-0005-0000-0000-0000E2E00000}"/>
    <cellStyle name="Currency [0] 7596" xfId="44980" hidden="1" xr:uid="{00000000-0005-0000-0000-0000E3E00000}"/>
    <cellStyle name="Currency [0] 7597" xfId="15621" hidden="1" xr:uid="{00000000-0005-0000-0000-0000E4E00000}"/>
    <cellStyle name="Currency [0] 7597" xfId="45009" hidden="1" xr:uid="{00000000-0005-0000-0000-0000E5E00000}"/>
    <cellStyle name="Currency [0] 7598" xfId="15618" hidden="1" xr:uid="{00000000-0005-0000-0000-0000E6E00000}"/>
    <cellStyle name="Currency [0] 7598" xfId="45006" hidden="1" xr:uid="{00000000-0005-0000-0000-0000E7E00000}"/>
    <cellStyle name="Currency [0] 7599" xfId="15671" hidden="1" xr:uid="{00000000-0005-0000-0000-0000E8E00000}"/>
    <cellStyle name="Currency [0] 7599" xfId="45059" hidden="1" xr:uid="{00000000-0005-0000-0000-0000E9E00000}"/>
    <cellStyle name="Currency [0] 76" xfId="2486" hidden="1" xr:uid="{00000000-0005-0000-0000-0000EAE00000}"/>
    <cellStyle name="Currency [0] 76" xfId="31875" hidden="1" xr:uid="{00000000-0005-0000-0000-0000EBE00000}"/>
    <cellStyle name="Currency [0] 760" xfId="3206" hidden="1" xr:uid="{00000000-0005-0000-0000-0000ECE00000}"/>
    <cellStyle name="Currency [0] 760" xfId="32595" hidden="1" xr:uid="{00000000-0005-0000-0000-0000EDE00000}"/>
    <cellStyle name="Currency [0] 7600" xfId="15499" hidden="1" xr:uid="{00000000-0005-0000-0000-0000EEE00000}"/>
    <cellStyle name="Currency [0] 7600" xfId="44887" hidden="1" xr:uid="{00000000-0005-0000-0000-0000EFE00000}"/>
    <cellStyle name="Currency [0] 7601" xfId="15658" hidden="1" xr:uid="{00000000-0005-0000-0000-0000F0E00000}"/>
    <cellStyle name="Currency [0] 7601" xfId="45046" hidden="1" xr:uid="{00000000-0005-0000-0000-0000F1E00000}"/>
    <cellStyle name="Currency [0] 7602" xfId="15675" hidden="1" xr:uid="{00000000-0005-0000-0000-0000F2E00000}"/>
    <cellStyle name="Currency [0] 7602" xfId="45063" hidden="1" xr:uid="{00000000-0005-0000-0000-0000F3E00000}"/>
    <cellStyle name="Currency [0] 7603" xfId="15677" hidden="1" xr:uid="{00000000-0005-0000-0000-0000F4E00000}"/>
    <cellStyle name="Currency [0] 7603" xfId="45065" hidden="1" xr:uid="{00000000-0005-0000-0000-0000F5E00000}"/>
    <cellStyle name="Currency [0] 7604" xfId="15558" hidden="1" xr:uid="{00000000-0005-0000-0000-0000F6E00000}"/>
    <cellStyle name="Currency [0] 7604" xfId="44946" hidden="1" xr:uid="{00000000-0005-0000-0000-0000F7E00000}"/>
    <cellStyle name="Currency [0] 7605" xfId="15594" hidden="1" xr:uid="{00000000-0005-0000-0000-0000F8E00000}"/>
    <cellStyle name="Currency [0] 7605" xfId="44982" hidden="1" xr:uid="{00000000-0005-0000-0000-0000F9E00000}"/>
    <cellStyle name="Currency [0] 7606" xfId="15663" hidden="1" xr:uid="{00000000-0005-0000-0000-0000FAE00000}"/>
    <cellStyle name="Currency [0] 7606" xfId="45051" hidden="1" xr:uid="{00000000-0005-0000-0000-0000FBE00000}"/>
    <cellStyle name="Currency [0] 7607" xfId="15651" hidden="1" xr:uid="{00000000-0005-0000-0000-0000FCE00000}"/>
    <cellStyle name="Currency [0] 7607" xfId="45039" hidden="1" xr:uid="{00000000-0005-0000-0000-0000FDE00000}"/>
    <cellStyle name="Currency [0] 7608" xfId="15668" hidden="1" xr:uid="{00000000-0005-0000-0000-0000FEE00000}"/>
    <cellStyle name="Currency [0] 7608" xfId="45056" hidden="1" xr:uid="{00000000-0005-0000-0000-0000FFE00000}"/>
    <cellStyle name="Currency [0] 7609" xfId="15679" hidden="1" xr:uid="{00000000-0005-0000-0000-000000E10000}"/>
    <cellStyle name="Currency [0] 7609" xfId="45067" hidden="1" xr:uid="{00000000-0005-0000-0000-000001E10000}"/>
    <cellStyle name="Currency [0] 761" xfId="3177" hidden="1" xr:uid="{00000000-0005-0000-0000-000002E10000}"/>
    <cellStyle name="Currency [0] 761" xfId="32566" hidden="1" xr:uid="{00000000-0005-0000-0000-000003E10000}"/>
    <cellStyle name="Currency [0] 7610" xfId="15527" hidden="1" xr:uid="{00000000-0005-0000-0000-000004E10000}"/>
    <cellStyle name="Currency [0] 7610" xfId="44915" hidden="1" xr:uid="{00000000-0005-0000-0000-000005E10000}"/>
    <cellStyle name="Currency [0] 7611" xfId="15591" hidden="1" xr:uid="{00000000-0005-0000-0000-000006E10000}"/>
    <cellStyle name="Currency [0] 7611" xfId="44979" hidden="1" xr:uid="{00000000-0005-0000-0000-000007E10000}"/>
    <cellStyle name="Currency [0] 7612" xfId="15683" hidden="1" xr:uid="{00000000-0005-0000-0000-000008E10000}"/>
    <cellStyle name="Currency [0] 7612" xfId="45071" hidden="1" xr:uid="{00000000-0005-0000-0000-000009E10000}"/>
    <cellStyle name="Currency [0] 7613" xfId="15685" hidden="1" xr:uid="{00000000-0005-0000-0000-00000AE10000}"/>
    <cellStyle name="Currency [0] 7613" xfId="45073" hidden="1" xr:uid="{00000000-0005-0000-0000-00000BE10000}"/>
    <cellStyle name="Currency [0] 7614" xfId="15640" hidden="1" xr:uid="{00000000-0005-0000-0000-00000CE10000}"/>
    <cellStyle name="Currency [0] 7614" xfId="45028" hidden="1" xr:uid="{00000000-0005-0000-0000-00000DE10000}"/>
    <cellStyle name="Currency [0] 7615" xfId="15652" hidden="1" xr:uid="{00000000-0005-0000-0000-00000EE10000}"/>
    <cellStyle name="Currency [0] 7615" xfId="45040" hidden="1" xr:uid="{00000000-0005-0000-0000-00000FE10000}"/>
    <cellStyle name="Currency [0] 7616" xfId="15680" hidden="1" xr:uid="{00000000-0005-0000-0000-000010E10000}"/>
    <cellStyle name="Currency [0] 7616" xfId="45068" hidden="1" xr:uid="{00000000-0005-0000-0000-000011E10000}"/>
    <cellStyle name="Currency [0] 7617" xfId="15653" hidden="1" xr:uid="{00000000-0005-0000-0000-000012E10000}"/>
    <cellStyle name="Currency [0] 7617" xfId="45041" hidden="1" xr:uid="{00000000-0005-0000-0000-000013E10000}"/>
    <cellStyle name="Currency [0] 7618" xfId="15686" hidden="1" xr:uid="{00000000-0005-0000-0000-000014E10000}"/>
    <cellStyle name="Currency [0] 7618" xfId="45074" hidden="1" xr:uid="{00000000-0005-0000-0000-000015E10000}"/>
    <cellStyle name="Currency [0] 7619" xfId="15688" hidden="1" xr:uid="{00000000-0005-0000-0000-000016E10000}"/>
    <cellStyle name="Currency [0] 7619" xfId="45076" hidden="1" xr:uid="{00000000-0005-0000-0000-000017E10000}"/>
    <cellStyle name="Currency [0] 762" xfId="3243" hidden="1" xr:uid="{00000000-0005-0000-0000-000018E10000}"/>
    <cellStyle name="Currency [0] 762" xfId="32632" hidden="1" xr:uid="{00000000-0005-0000-0000-000019E10000}"/>
    <cellStyle name="Currency [0] 7620" xfId="15681" hidden="1" xr:uid="{00000000-0005-0000-0000-00001AE10000}"/>
    <cellStyle name="Currency [0] 7620" xfId="45069" hidden="1" xr:uid="{00000000-0005-0000-0000-00001BE10000}"/>
    <cellStyle name="Currency [0] 7621" xfId="15627" hidden="1" xr:uid="{00000000-0005-0000-0000-00001CE10000}"/>
    <cellStyle name="Currency [0] 7621" xfId="45015" hidden="1" xr:uid="{00000000-0005-0000-0000-00001DE10000}"/>
    <cellStyle name="Currency [0] 7622" xfId="15690" hidden="1" xr:uid="{00000000-0005-0000-0000-00001EE10000}"/>
    <cellStyle name="Currency [0] 7622" xfId="45078" hidden="1" xr:uid="{00000000-0005-0000-0000-00001FE10000}"/>
    <cellStyle name="Currency [0] 7623" xfId="15692" hidden="1" xr:uid="{00000000-0005-0000-0000-000020E10000}"/>
    <cellStyle name="Currency [0] 7623" xfId="45080" hidden="1" xr:uid="{00000000-0005-0000-0000-000021E10000}"/>
    <cellStyle name="Currency [0] 7624" xfId="15054" hidden="1" xr:uid="{00000000-0005-0000-0000-000022E10000}"/>
    <cellStyle name="Currency [0] 7624" xfId="44442" hidden="1" xr:uid="{00000000-0005-0000-0000-000023E10000}"/>
    <cellStyle name="Currency [0] 7625" xfId="14995" hidden="1" xr:uid="{00000000-0005-0000-0000-000024E10000}"/>
    <cellStyle name="Currency [0] 7625" xfId="44383" hidden="1" xr:uid="{00000000-0005-0000-0000-000025E10000}"/>
    <cellStyle name="Currency [0] 7626" xfId="15698" hidden="1" xr:uid="{00000000-0005-0000-0000-000026E10000}"/>
    <cellStyle name="Currency [0] 7626" xfId="45086" hidden="1" xr:uid="{00000000-0005-0000-0000-000027E10000}"/>
    <cellStyle name="Currency [0] 7627" xfId="15704" hidden="1" xr:uid="{00000000-0005-0000-0000-000028E10000}"/>
    <cellStyle name="Currency [0] 7627" xfId="45092" hidden="1" xr:uid="{00000000-0005-0000-0000-000029E10000}"/>
    <cellStyle name="Currency [0] 7628" xfId="15706" hidden="1" xr:uid="{00000000-0005-0000-0000-00002AE10000}"/>
    <cellStyle name="Currency [0] 7628" xfId="45094" hidden="1" xr:uid="{00000000-0005-0000-0000-00002BE10000}"/>
    <cellStyle name="Currency [0] 7629" xfId="14985" hidden="1" xr:uid="{00000000-0005-0000-0000-00002CE10000}"/>
    <cellStyle name="Currency [0] 7629" xfId="44373" hidden="1" xr:uid="{00000000-0005-0000-0000-00002DE10000}"/>
    <cellStyle name="Currency [0] 763" xfId="3222" hidden="1" xr:uid="{00000000-0005-0000-0000-00002EE10000}"/>
    <cellStyle name="Currency [0] 763" xfId="32611" hidden="1" xr:uid="{00000000-0005-0000-0000-00002FE10000}"/>
    <cellStyle name="Currency [0] 7630" xfId="15700" hidden="1" xr:uid="{00000000-0005-0000-0000-000030E10000}"/>
    <cellStyle name="Currency [0] 7630" xfId="45088" hidden="1" xr:uid="{00000000-0005-0000-0000-000031E10000}"/>
    <cellStyle name="Currency [0] 7631" xfId="15708" hidden="1" xr:uid="{00000000-0005-0000-0000-000032E10000}"/>
    <cellStyle name="Currency [0] 7631" xfId="45096" hidden="1" xr:uid="{00000000-0005-0000-0000-000033E10000}"/>
    <cellStyle name="Currency [0] 7632" xfId="15710" hidden="1" xr:uid="{00000000-0005-0000-0000-000034E10000}"/>
    <cellStyle name="Currency [0] 7632" xfId="45098" hidden="1" xr:uid="{00000000-0005-0000-0000-000035E10000}"/>
    <cellStyle name="Currency [0] 7633" xfId="15699" hidden="1" xr:uid="{00000000-0005-0000-0000-000036E10000}"/>
    <cellStyle name="Currency [0] 7633" xfId="45087" hidden="1" xr:uid="{00000000-0005-0000-0000-000037E10000}"/>
    <cellStyle name="Currency [0] 7634" xfId="15030" hidden="1" xr:uid="{00000000-0005-0000-0000-000038E10000}"/>
    <cellStyle name="Currency [0] 7634" xfId="44418" hidden="1" xr:uid="{00000000-0005-0000-0000-000039E10000}"/>
    <cellStyle name="Currency [0] 7635" xfId="15721" hidden="1" xr:uid="{00000000-0005-0000-0000-00003AE10000}"/>
    <cellStyle name="Currency [0] 7635" xfId="45109" hidden="1" xr:uid="{00000000-0005-0000-0000-00003BE10000}"/>
    <cellStyle name="Currency [0] 7636" xfId="15730" hidden="1" xr:uid="{00000000-0005-0000-0000-00003CE10000}"/>
    <cellStyle name="Currency [0] 7636" xfId="45118" hidden="1" xr:uid="{00000000-0005-0000-0000-00003DE10000}"/>
    <cellStyle name="Currency [0] 7637" xfId="15741" hidden="1" xr:uid="{00000000-0005-0000-0000-00003EE10000}"/>
    <cellStyle name="Currency [0] 7637" xfId="45129" hidden="1" xr:uid="{00000000-0005-0000-0000-00003FE10000}"/>
    <cellStyle name="Currency [0] 7638" xfId="15747" hidden="1" xr:uid="{00000000-0005-0000-0000-000040E10000}"/>
    <cellStyle name="Currency [0] 7638" xfId="45135" hidden="1" xr:uid="{00000000-0005-0000-0000-000041E10000}"/>
    <cellStyle name="Currency [0] 7639" xfId="15719" hidden="1" xr:uid="{00000000-0005-0000-0000-000042E10000}"/>
    <cellStyle name="Currency [0] 7639" xfId="45107" hidden="1" xr:uid="{00000000-0005-0000-0000-000043E10000}"/>
    <cellStyle name="Currency [0] 764" xfId="3229" hidden="1" xr:uid="{00000000-0005-0000-0000-000044E10000}"/>
    <cellStyle name="Currency [0] 764" xfId="32618" hidden="1" xr:uid="{00000000-0005-0000-0000-000045E10000}"/>
    <cellStyle name="Currency [0] 7640" xfId="15737" hidden="1" xr:uid="{00000000-0005-0000-0000-000046E10000}"/>
    <cellStyle name="Currency [0] 7640" xfId="45125" hidden="1" xr:uid="{00000000-0005-0000-0000-000047E10000}"/>
    <cellStyle name="Currency [0] 7641" xfId="15759" hidden="1" xr:uid="{00000000-0005-0000-0000-000048E10000}"/>
    <cellStyle name="Currency [0] 7641" xfId="45147" hidden="1" xr:uid="{00000000-0005-0000-0000-000049E10000}"/>
    <cellStyle name="Currency [0] 7642" xfId="15761" hidden="1" xr:uid="{00000000-0005-0000-0000-00004AE10000}"/>
    <cellStyle name="Currency [0] 7642" xfId="45149" hidden="1" xr:uid="{00000000-0005-0000-0000-00004BE10000}"/>
    <cellStyle name="Currency [0] 7643" xfId="15695" hidden="1" xr:uid="{00000000-0005-0000-0000-00004CE10000}"/>
    <cellStyle name="Currency [0] 7643" xfId="45083" hidden="1" xr:uid="{00000000-0005-0000-0000-00004DE10000}"/>
    <cellStyle name="Currency [0] 7644" xfId="14984" hidden="1" xr:uid="{00000000-0005-0000-0000-00004EE10000}"/>
    <cellStyle name="Currency [0] 7644" xfId="44372" hidden="1" xr:uid="{00000000-0005-0000-0000-00004FE10000}"/>
    <cellStyle name="Currency [0] 7645" xfId="15733" hidden="1" xr:uid="{00000000-0005-0000-0000-000050E10000}"/>
    <cellStyle name="Currency [0] 7645" xfId="45121" hidden="1" xr:uid="{00000000-0005-0000-0000-000051E10000}"/>
    <cellStyle name="Currency [0] 7646" xfId="14963" hidden="1" xr:uid="{00000000-0005-0000-0000-000052E10000}"/>
    <cellStyle name="Currency [0] 7646" xfId="44351" hidden="1" xr:uid="{00000000-0005-0000-0000-000053E10000}"/>
    <cellStyle name="Currency [0] 7647" xfId="15722" hidden="1" xr:uid="{00000000-0005-0000-0000-000054E10000}"/>
    <cellStyle name="Currency [0] 7647" xfId="45110" hidden="1" xr:uid="{00000000-0005-0000-0000-000055E10000}"/>
    <cellStyle name="Currency [0] 7648" xfId="15766" hidden="1" xr:uid="{00000000-0005-0000-0000-000056E10000}"/>
    <cellStyle name="Currency [0] 7648" xfId="45154" hidden="1" xr:uid="{00000000-0005-0000-0000-000057E10000}"/>
    <cellStyle name="Currency [0] 7649" xfId="15734" hidden="1" xr:uid="{00000000-0005-0000-0000-000058E10000}"/>
    <cellStyle name="Currency [0] 7649" xfId="45122" hidden="1" xr:uid="{00000000-0005-0000-0000-000059E10000}"/>
    <cellStyle name="Currency [0] 765" xfId="3244" hidden="1" xr:uid="{00000000-0005-0000-0000-00005AE10000}"/>
    <cellStyle name="Currency [0] 765" xfId="32633" hidden="1" xr:uid="{00000000-0005-0000-0000-00005BE10000}"/>
    <cellStyle name="Currency [0] 7650" xfId="15742" hidden="1" xr:uid="{00000000-0005-0000-0000-00005CE10000}"/>
    <cellStyle name="Currency [0] 7650" xfId="45130" hidden="1" xr:uid="{00000000-0005-0000-0000-00005DE10000}"/>
    <cellStyle name="Currency [0] 7651" xfId="15778" hidden="1" xr:uid="{00000000-0005-0000-0000-00005EE10000}"/>
    <cellStyle name="Currency [0] 7651" xfId="45166" hidden="1" xr:uid="{00000000-0005-0000-0000-00005FE10000}"/>
    <cellStyle name="Currency [0] 7652" xfId="15780" hidden="1" xr:uid="{00000000-0005-0000-0000-000060E10000}"/>
    <cellStyle name="Currency [0] 7652" xfId="45168" hidden="1" xr:uid="{00000000-0005-0000-0000-000061E10000}"/>
    <cellStyle name="Currency [0] 7653" xfId="15736" hidden="1" xr:uid="{00000000-0005-0000-0000-000062E10000}"/>
    <cellStyle name="Currency [0] 7653" xfId="45124" hidden="1" xr:uid="{00000000-0005-0000-0000-000063E10000}"/>
    <cellStyle name="Currency [0] 7654" xfId="15749" hidden="1" xr:uid="{00000000-0005-0000-0000-000064E10000}"/>
    <cellStyle name="Currency [0] 7654" xfId="45137" hidden="1" xr:uid="{00000000-0005-0000-0000-000065E10000}"/>
    <cellStyle name="Currency [0] 7655" xfId="15754" hidden="1" xr:uid="{00000000-0005-0000-0000-000066E10000}"/>
    <cellStyle name="Currency [0] 7655" xfId="45142" hidden="1" xr:uid="{00000000-0005-0000-0000-000067E10000}"/>
    <cellStyle name="Currency [0] 7656" xfId="15748" hidden="1" xr:uid="{00000000-0005-0000-0000-000068E10000}"/>
    <cellStyle name="Currency [0] 7656" xfId="45136" hidden="1" xr:uid="{00000000-0005-0000-0000-000069E10000}"/>
    <cellStyle name="Currency [0] 7657" xfId="15796" hidden="1" xr:uid="{00000000-0005-0000-0000-00006AE10000}"/>
    <cellStyle name="Currency [0] 7657" xfId="45184" hidden="1" xr:uid="{00000000-0005-0000-0000-00006BE10000}"/>
    <cellStyle name="Currency [0] 7658" xfId="15804" hidden="1" xr:uid="{00000000-0005-0000-0000-00006CE10000}"/>
    <cellStyle name="Currency [0] 7658" xfId="45192" hidden="1" xr:uid="{00000000-0005-0000-0000-00006DE10000}"/>
    <cellStyle name="Currency [0] 7659" xfId="15732" hidden="1" xr:uid="{00000000-0005-0000-0000-00006EE10000}"/>
    <cellStyle name="Currency [0] 7659" xfId="45120" hidden="1" xr:uid="{00000000-0005-0000-0000-00006FE10000}"/>
    <cellStyle name="Currency [0] 766" xfId="3245" hidden="1" xr:uid="{00000000-0005-0000-0000-000070E10000}"/>
    <cellStyle name="Currency [0] 766" xfId="32634" hidden="1" xr:uid="{00000000-0005-0000-0000-000071E10000}"/>
    <cellStyle name="Currency [0] 7660" xfId="15790" hidden="1" xr:uid="{00000000-0005-0000-0000-000072E10000}"/>
    <cellStyle name="Currency [0] 7660" xfId="45178" hidden="1" xr:uid="{00000000-0005-0000-0000-000073E10000}"/>
    <cellStyle name="Currency [0] 7661" xfId="15813" hidden="1" xr:uid="{00000000-0005-0000-0000-000074E10000}"/>
    <cellStyle name="Currency [0] 7661" xfId="45201" hidden="1" xr:uid="{00000000-0005-0000-0000-000075E10000}"/>
    <cellStyle name="Currency [0] 7662" xfId="15815" hidden="1" xr:uid="{00000000-0005-0000-0000-000076E10000}"/>
    <cellStyle name="Currency [0] 7662" xfId="45203" hidden="1" xr:uid="{00000000-0005-0000-0000-000077E10000}"/>
    <cellStyle name="Currency [0] 7663" xfId="15715" hidden="1" xr:uid="{00000000-0005-0000-0000-000078E10000}"/>
    <cellStyle name="Currency [0] 7663" xfId="45103" hidden="1" xr:uid="{00000000-0005-0000-0000-000079E10000}"/>
    <cellStyle name="Currency [0] 7664" xfId="15725" hidden="1" xr:uid="{00000000-0005-0000-0000-00007AE10000}"/>
    <cellStyle name="Currency [0] 7664" xfId="45113" hidden="1" xr:uid="{00000000-0005-0000-0000-00007BE10000}"/>
    <cellStyle name="Currency [0] 7665" xfId="15787" hidden="1" xr:uid="{00000000-0005-0000-0000-00007CE10000}"/>
    <cellStyle name="Currency [0] 7665" xfId="45175" hidden="1" xr:uid="{00000000-0005-0000-0000-00007DE10000}"/>
    <cellStyle name="Currency [0] 7666" xfId="15752" hidden="1" xr:uid="{00000000-0005-0000-0000-00007EE10000}"/>
    <cellStyle name="Currency [0] 7666" xfId="45140" hidden="1" xr:uid="{00000000-0005-0000-0000-00007FE10000}"/>
    <cellStyle name="Currency [0] 7667" xfId="15702" hidden="1" xr:uid="{00000000-0005-0000-0000-000080E10000}"/>
    <cellStyle name="Currency [0] 7667" xfId="45090" hidden="1" xr:uid="{00000000-0005-0000-0000-000081E10000}"/>
    <cellStyle name="Currency [0] 7668" xfId="15823" hidden="1" xr:uid="{00000000-0005-0000-0000-000082E10000}"/>
    <cellStyle name="Currency [0] 7668" xfId="45211" hidden="1" xr:uid="{00000000-0005-0000-0000-000083E10000}"/>
    <cellStyle name="Currency [0] 7669" xfId="15788" hidden="1" xr:uid="{00000000-0005-0000-0000-000084E10000}"/>
    <cellStyle name="Currency [0] 7669" xfId="45176" hidden="1" xr:uid="{00000000-0005-0000-0000-000085E10000}"/>
    <cellStyle name="Currency [0] 767" xfId="3220" hidden="1" xr:uid="{00000000-0005-0000-0000-000086E10000}"/>
    <cellStyle name="Currency [0] 767" xfId="32609" hidden="1" xr:uid="{00000000-0005-0000-0000-000087E10000}"/>
    <cellStyle name="Currency [0] 7670" xfId="15799" hidden="1" xr:uid="{00000000-0005-0000-0000-000088E10000}"/>
    <cellStyle name="Currency [0] 7670" xfId="45187" hidden="1" xr:uid="{00000000-0005-0000-0000-000089E10000}"/>
    <cellStyle name="Currency [0] 7671" xfId="15831" hidden="1" xr:uid="{00000000-0005-0000-0000-00008AE10000}"/>
    <cellStyle name="Currency [0] 7671" xfId="45219" hidden="1" xr:uid="{00000000-0005-0000-0000-00008BE10000}"/>
    <cellStyle name="Currency [0] 7672" xfId="15833" hidden="1" xr:uid="{00000000-0005-0000-0000-00008CE10000}"/>
    <cellStyle name="Currency [0] 7672" xfId="45221" hidden="1" xr:uid="{00000000-0005-0000-0000-00008DE10000}"/>
    <cellStyle name="Currency [0] 7673" xfId="15785" hidden="1" xr:uid="{00000000-0005-0000-0000-00008EE10000}"/>
    <cellStyle name="Currency [0] 7673" xfId="45173" hidden="1" xr:uid="{00000000-0005-0000-0000-00008FE10000}"/>
    <cellStyle name="Currency [0] 7674" xfId="15784" hidden="1" xr:uid="{00000000-0005-0000-0000-000090E10000}"/>
    <cellStyle name="Currency [0] 7674" xfId="45172" hidden="1" xr:uid="{00000000-0005-0000-0000-000091E10000}"/>
    <cellStyle name="Currency [0] 7675" xfId="15774" hidden="1" xr:uid="{00000000-0005-0000-0000-000092E10000}"/>
    <cellStyle name="Currency [0] 7675" xfId="45162" hidden="1" xr:uid="{00000000-0005-0000-0000-000093E10000}"/>
    <cellStyle name="Currency [0] 7676" xfId="15770" hidden="1" xr:uid="{00000000-0005-0000-0000-000094E10000}"/>
    <cellStyle name="Currency [0] 7676" xfId="45158" hidden="1" xr:uid="{00000000-0005-0000-0000-000095E10000}"/>
    <cellStyle name="Currency [0] 7677" xfId="15772" hidden="1" xr:uid="{00000000-0005-0000-0000-000096E10000}"/>
    <cellStyle name="Currency [0] 7677" xfId="45160" hidden="1" xr:uid="{00000000-0005-0000-0000-000097E10000}"/>
    <cellStyle name="Currency [0] 7678" xfId="15840" hidden="1" xr:uid="{00000000-0005-0000-0000-000098E10000}"/>
    <cellStyle name="Currency [0] 7678" xfId="45228" hidden="1" xr:uid="{00000000-0005-0000-0000-000099E10000}"/>
    <cellStyle name="Currency [0] 7679" xfId="14999" hidden="1" xr:uid="{00000000-0005-0000-0000-00009AE10000}"/>
    <cellStyle name="Currency [0] 7679" xfId="44387" hidden="1" xr:uid="{00000000-0005-0000-0000-00009BE10000}"/>
    <cellStyle name="Currency [0] 768" xfId="3219" hidden="1" xr:uid="{00000000-0005-0000-0000-00009CE10000}"/>
    <cellStyle name="Currency [0] 768" xfId="32608" hidden="1" xr:uid="{00000000-0005-0000-0000-00009DE10000}"/>
    <cellStyle name="Currency [0] 7680" xfId="15818" hidden="1" xr:uid="{00000000-0005-0000-0000-00009EE10000}"/>
    <cellStyle name="Currency [0] 7680" xfId="45206" hidden="1" xr:uid="{00000000-0005-0000-0000-00009FE10000}"/>
    <cellStyle name="Currency [0] 7681" xfId="15846" hidden="1" xr:uid="{00000000-0005-0000-0000-0000A0E10000}"/>
    <cellStyle name="Currency [0] 7681" xfId="45234" hidden="1" xr:uid="{00000000-0005-0000-0000-0000A1E10000}"/>
    <cellStyle name="Currency [0] 7682" xfId="15848" hidden="1" xr:uid="{00000000-0005-0000-0000-0000A2E10000}"/>
    <cellStyle name="Currency [0] 7682" xfId="45236" hidden="1" xr:uid="{00000000-0005-0000-0000-0000A3E10000}"/>
    <cellStyle name="Currency [0] 7683" xfId="15723" hidden="1" xr:uid="{00000000-0005-0000-0000-0000A4E10000}"/>
    <cellStyle name="Currency [0] 7683" xfId="45111" hidden="1" xr:uid="{00000000-0005-0000-0000-0000A5E10000}"/>
    <cellStyle name="Currency [0] 7684" xfId="15797" hidden="1" xr:uid="{00000000-0005-0000-0000-0000A6E10000}"/>
    <cellStyle name="Currency [0] 7684" xfId="45185" hidden="1" xr:uid="{00000000-0005-0000-0000-0000A7E10000}"/>
    <cellStyle name="Currency [0] 7685" xfId="15753" hidden="1" xr:uid="{00000000-0005-0000-0000-0000A8E10000}"/>
    <cellStyle name="Currency [0] 7685" xfId="45141" hidden="1" xr:uid="{00000000-0005-0000-0000-0000A9E10000}"/>
    <cellStyle name="Currency [0] 7686" xfId="15789" hidden="1" xr:uid="{00000000-0005-0000-0000-0000AAE10000}"/>
    <cellStyle name="Currency [0] 7686" xfId="45177" hidden="1" xr:uid="{00000000-0005-0000-0000-0000ABE10000}"/>
    <cellStyle name="Currency [0] 7687" xfId="15793" hidden="1" xr:uid="{00000000-0005-0000-0000-0000ACE10000}"/>
    <cellStyle name="Currency [0] 7687" xfId="45181" hidden="1" xr:uid="{00000000-0005-0000-0000-0000ADE10000}"/>
    <cellStyle name="Currency [0] 7688" xfId="15854" hidden="1" xr:uid="{00000000-0005-0000-0000-0000AEE10000}"/>
    <cellStyle name="Currency [0] 7688" xfId="45242" hidden="1" xr:uid="{00000000-0005-0000-0000-0000AFE10000}"/>
    <cellStyle name="Currency [0] 7689" xfId="15012" hidden="1" xr:uid="{00000000-0005-0000-0000-0000B0E10000}"/>
    <cellStyle name="Currency [0] 7689" xfId="44400" hidden="1" xr:uid="{00000000-0005-0000-0000-0000B1E10000}"/>
    <cellStyle name="Currency [0] 769" xfId="3214" hidden="1" xr:uid="{00000000-0005-0000-0000-0000B2E10000}"/>
    <cellStyle name="Currency [0] 769" xfId="32603" hidden="1" xr:uid="{00000000-0005-0000-0000-0000B3E10000}"/>
    <cellStyle name="Currency [0] 7690" xfId="15836" hidden="1" xr:uid="{00000000-0005-0000-0000-0000B4E10000}"/>
    <cellStyle name="Currency [0] 7690" xfId="45224" hidden="1" xr:uid="{00000000-0005-0000-0000-0000B5E10000}"/>
    <cellStyle name="Currency [0] 7691" xfId="15859" hidden="1" xr:uid="{00000000-0005-0000-0000-0000B6E10000}"/>
    <cellStyle name="Currency [0] 7691" xfId="45247" hidden="1" xr:uid="{00000000-0005-0000-0000-0000B7E10000}"/>
    <cellStyle name="Currency [0] 7692" xfId="15861" hidden="1" xr:uid="{00000000-0005-0000-0000-0000B8E10000}"/>
    <cellStyle name="Currency [0] 7692" xfId="45249" hidden="1" xr:uid="{00000000-0005-0000-0000-0000B9E10000}"/>
    <cellStyle name="Currency [0] 7693" xfId="15717" hidden="1" xr:uid="{00000000-0005-0000-0000-0000BAE10000}"/>
    <cellStyle name="Currency [0] 7693" xfId="45105" hidden="1" xr:uid="{00000000-0005-0000-0000-0000BBE10000}"/>
    <cellStyle name="Currency [0] 7694" xfId="15816" hidden="1" xr:uid="{00000000-0005-0000-0000-0000BCE10000}"/>
    <cellStyle name="Currency [0] 7694" xfId="45204" hidden="1" xr:uid="{00000000-0005-0000-0000-0000BDE10000}"/>
    <cellStyle name="Currency [0] 7695" xfId="15783" hidden="1" xr:uid="{00000000-0005-0000-0000-0000BEE10000}"/>
    <cellStyle name="Currency [0] 7695" xfId="45171" hidden="1" xr:uid="{00000000-0005-0000-0000-0000BFE10000}"/>
    <cellStyle name="Currency [0] 7696" xfId="15801" hidden="1" xr:uid="{00000000-0005-0000-0000-0000C0E10000}"/>
    <cellStyle name="Currency [0] 7696" xfId="45189" hidden="1" xr:uid="{00000000-0005-0000-0000-0000C1E10000}"/>
    <cellStyle name="Currency [0] 7697" xfId="15798" hidden="1" xr:uid="{00000000-0005-0000-0000-0000C2E10000}"/>
    <cellStyle name="Currency [0] 7697" xfId="45186" hidden="1" xr:uid="{00000000-0005-0000-0000-0000C3E10000}"/>
    <cellStyle name="Currency [0] 7698" xfId="15865" hidden="1" xr:uid="{00000000-0005-0000-0000-0000C4E10000}"/>
    <cellStyle name="Currency [0] 7698" xfId="45253" hidden="1" xr:uid="{00000000-0005-0000-0000-0000C5E10000}"/>
    <cellStyle name="Currency [0] 7699" xfId="15750" hidden="1" xr:uid="{00000000-0005-0000-0000-0000C6E10000}"/>
    <cellStyle name="Currency [0] 7699" xfId="45138" hidden="1" xr:uid="{00000000-0005-0000-0000-0000C7E10000}"/>
    <cellStyle name="Currency [0] 77" xfId="2430" hidden="1" xr:uid="{00000000-0005-0000-0000-0000C8E10000}"/>
    <cellStyle name="Currency [0] 77" xfId="31819" hidden="1" xr:uid="{00000000-0005-0000-0000-0000C9E10000}"/>
    <cellStyle name="Currency [0] 770" xfId="3212" hidden="1" xr:uid="{00000000-0005-0000-0000-0000CAE10000}"/>
    <cellStyle name="Currency [0] 770" xfId="32601" hidden="1" xr:uid="{00000000-0005-0000-0000-0000CBE10000}"/>
    <cellStyle name="Currency [0] 7700" xfId="15850" hidden="1" xr:uid="{00000000-0005-0000-0000-0000CCE10000}"/>
    <cellStyle name="Currency [0] 7700" xfId="45238" hidden="1" xr:uid="{00000000-0005-0000-0000-0000CDE10000}"/>
    <cellStyle name="Currency [0] 7701" xfId="15872" hidden="1" xr:uid="{00000000-0005-0000-0000-0000CEE10000}"/>
    <cellStyle name="Currency [0] 7701" xfId="45260" hidden="1" xr:uid="{00000000-0005-0000-0000-0000CFE10000}"/>
    <cellStyle name="Currency [0] 7702" xfId="15874" hidden="1" xr:uid="{00000000-0005-0000-0000-0000D0E10000}"/>
    <cellStyle name="Currency [0] 7702" xfId="45262" hidden="1" xr:uid="{00000000-0005-0000-0000-0000D1E10000}"/>
    <cellStyle name="Currency [0] 7703" xfId="15802" hidden="1" xr:uid="{00000000-0005-0000-0000-0000D2E10000}"/>
    <cellStyle name="Currency [0] 7703" xfId="45190" hidden="1" xr:uid="{00000000-0005-0000-0000-0000D3E10000}"/>
    <cellStyle name="Currency [0] 7704" xfId="15834" hidden="1" xr:uid="{00000000-0005-0000-0000-0000D4E10000}"/>
    <cellStyle name="Currency [0] 7704" xfId="45222" hidden="1" xr:uid="{00000000-0005-0000-0000-0000D5E10000}"/>
    <cellStyle name="Currency [0] 7705" xfId="14964" hidden="1" xr:uid="{00000000-0005-0000-0000-0000D6E10000}"/>
    <cellStyle name="Currency [0] 7705" xfId="44352" hidden="1" xr:uid="{00000000-0005-0000-0000-0000D7E10000}"/>
    <cellStyle name="Currency [0] 7706" xfId="15820" hidden="1" xr:uid="{00000000-0005-0000-0000-0000D8E10000}"/>
    <cellStyle name="Currency [0] 7706" xfId="45208" hidden="1" xr:uid="{00000000-0005-0000-0000-0000D9E10000}"/>
    <cellStyle name="Currency [0] 7707" xfId="15817" hidden="1" xr:uid="{00000000-0005-0000-0000-0000DAE10000}"/>
    <cellStyle name="Currency [0] 7707" xfId="45205" hidden="1" xr:uid="{00000000-0005-0000-0000-0000DBE10000}"/>
    <cellStyle name="Currency [0] 7708" xfId="15878" hidden="1" xr:uid="{00000000-0005-0000-0000-0000DCE10000}"/>
    <cellStyle name="Currency [0] 7708" xfId="45266" hidden="1" xr:uid="{00000000-0005-0000-0000-0000DDE10000}"/>
    <cellStyle name="Currency [0] 7709" xfId="15713" hidden="1" xr:uid="{00000000-0005-0000-0000-0000DEE10000}"/>
    <cellStyle name="Currency [0] 7709" xfId="45101" hidden="1" xr:uid="{00000000-0005-0000-0000-0000DFE10000}"/>
    <cellStyle name="Currency [0] 771" xfId="3213" hidden="1" xr:uid="{00000000-0005-0000-0000-0000E0E10000}"/>
    <cellStyle name="Currency [0] 771" xfId="32602" hidden="1" xr:uid="{00000000-0005-0000-0000-0000E1E10000}"/>
    <cellStyle name="Currency [0] 7710" xfId="15862" hidden="1" xr:uid="{00000000-0005-0000-0000-0000E2E10000}"/>
    <cellStyle name="Currency [0] 7710" xfId="45250" hidden="1" xr:uid="{00000000-0005-0000-0000-0000E3E10000}"/>
    <cellStyle name="Currency [0] 7711" xfId="15882" hidden="1" xr:uid="{00000000-0005-0000-0000-0000E4E10000}"/>
    <cellStyle name="Currency [0] 7711" xfId="45270" hidden="1" xr:uid="{00000000-0005-0000-0000-0000E5E10000}"/>
    <cellStyle name="Currency [0] 7712" xfId="15884" hidden="1" xr:uid="{00000000-0005-0000-0000-0000E6E10000}"/>
    <cellStyle name="Currency [0] 7712" xfId="45272" hidden="1" xr:uid="{00000000-0005-0000-0000-0000E7E10000}"/>
    <cellStyle name="Currency [0] 7713" xfId="15821" hidden="1" xr:uid="{00000000-0005-0000-0000-0000E8E10000}"/>
    <cellStyle name="Currency [0] 7713" xfId="45209" hidden="1" xr:uid="{00000000-0005-0000-0000-0000E9E10000}"/>
    <cellStyle name="Currency [0] 7714" xfId="15849" hidden="1" xr:uid="{00000000-0005-0000-0000-0000EAE10000}"/>
    <cellStyle name="Currency [0] 7714" xfId="45237" hidden="1" xr:uid="{00000000-0005-0000-0000-0000EBE10000}"/>
    <cellStyle name="Currency [0] 7715" xfId="15809" hidden="1" xr:uid="{00000000-0005-0000-0000-0000ECE10000}"/>
    <cellStyle name="Currency [0] 7715" xfId="45197" hidden="1" xr:uid="{00000000-0005-0000-0000-0000EDE10000}"/>
    <cellStyle name="Currency [0] 7716" xfId="15838" hidden="1" xr:uid="{00000000-0005-0000-0000-0000EEE10000}"/>
    <cellStyle name="Currency [0] 7716" xfId="45226" hidden="1" xr:uid="{00000000-0005-0000-0000-0000EFE10000}"/>
    <cellStyle name="Currency [0] 7717" xfId="15835" hidden="1" xr:uid="{00000000-0005-0000-0000-0000F0E10000}"/>
    <cellStyle name="Currency [0] 7717" xfId="45223" hidden="1" xr:uid="{00000000-0005-0000-0000-0000F1E10000}"/>
    <cellStyle name="Currency [0] 7718" xfId="15888" hidden="1" xr:uid="{00000000-0005-0000-0000-0000F2E10000}"/>
    <cellStyle name="Currency [0] 7718" xfId="45276" hidden="1" xr:uid="{00000000-0005-0000-0000-0000F3E10000}"/>
    <cellStyle name="Currency [0] 7719" xfId="15716" hidden="1" xr:uid="{00000000-0005-0000-0000-0000F4E10000}"/>
    <cellStyle name="Currency [0] 7719" xfId="45104" hidden="1" xr:uid="{00000000-0005-0000-0000-0000F5E10000}"/>
    <cellStyle name="Currency [0] 772" xfId="3250" hidden="1" xr:uid="{00000000-0005-0000-0000-0000F6E10000}"/>
    <cellStyle name="Currency [0] 772" xfId="32639" hidden="1" xr:uid="{00000000-0005-0000-0000-0000F7E10000}"/>
    <cellStyle name="Currency [0] 7720" xfId="15875" hidden="1" xr:uid="{00000000-0005-0000-0000-0000F8E10000}"/>
    <cellStyle name="Currency [0] 7720" xfId="45263" hidden="1" xr:uid="{00000000-0005-0000-0000-0000F9E10000}"/>
    <cellStyle name="Currency [0] 7721" xfId="15892" hidden="1" xr:uid="{00000000-0005-0000-0000-0000FAE10000}"/>
    <cellStyle name="Currency [0] 7721" xfId="45280" hidden="1" xr:uid="{00000000-0005-0000-0000-0000FBE10000}"/>
    <cellStyle name="Currency [0] 7722" xfId="15894" hidden="1" xr:uid="{00000000-0005-0000-0000-0000FCE10000}"/>
    <cellStyle name="Currency [0] 7722" xfId="45282" hidden="1" xr:uid="{00000000-0005-0000-0000-0000FDE10000}"/>
    <cellStyle name="Currency [0] 7723" xfId="15775" hidden="1" xr:uid="{00000000-0005-0000-0000-0000FEE10000}"/>
    <cellStyle name="Currency [0] 7723" xfId="45163" hidden="1" xr:uid="{00000000-0005-0000-0000-0000FFE10000}"/>
    <cellStyle name="Currency [0] 7724" xfId="15811" hidden="1" xr:uid="{00000000-0005-0000-0000-000000E20000}"/>
    <cellStyle name="Currency [0] 7724" xfId="45199" hidden="1" xr:uid="{00000000-0005-0000-0000-000001E20000}"/>
    <cellStyle name="Currency [0] 7725" xfId="15880" hidden="1" xr:uid="{00000000-0005-0000-0000-000002E20000}"/>
    <cellStyle name="Currency [0] 7725" xfId="45268" hidden="1" xr:uid="{00000000-0005-0000-0000-000003E20000}"/>
    <cellStyle name="Currency [0] 7726" xfId="15868" hidden="1" xr:uid="{00000000-0005-0000-0000-000004E20000}"/>
    <cellStyle name="Currency [0] 7726" xfId="45256" hidden="1" xr:uid="{00000000-0005-0000-0000-000005E20000}"/>
    <cellStyle name="Currency [0] 7727" xfId="15885" hidden="1" xr:uid="{00000000-0005-0000-0000-000006E20000}"/>
    <cellStyle name="Currency [0] 7727" xfId="45273" hidden="1" xr:uid="{00000000-0005-0000-0000-000007E20000}"/>
    <cellStyle name="Currency [0] 7728" xfId="15896" hidden="1" xr:uid="{00000000-0005-0000-0000-000008E20000}"/>
    <cellStyle name="Currency [0] 7728" xfId="45284" hidden="1" xr:uid="{00000000-0005-0000-0000-000009E20000}"/>
    <cellStyle name="Currency [0] 7729" xfId="15744" hidden="1" xr:uid="{00000000-0005-0000-0000-00000AE20000}"/>
    <cellStyle name="Currency [0] 7729" xfId="45132" hidden="1" xr:uid="{00000000-0005-0000-0000-00000BE20000}"/>
    <cellStyle name="Currency [0] 773" xfId="3167" hidden="1" xr:uid="{00000000-0005-0000-0000-00000CE20000}"/>
    <cellStyle name="Currency [0] 773" xfId="32556" hidden="1" xr:uid="{00000000-0005-0000-0000-00000DE20000}"/>
    <cellStyle name="Currency [0] 7730" xfId="15808" hidden="1" xr:uid="{00000000-0005-0000-0000-00000EE20000}"/>
    <cellStyle name="Currency [0] 7730" xfId="45196" hidden="1" xr:uid="{00000000-0005-0000-0000-00000FE20000}"/>
    <cellStyle name="Currency [0] 7731" xfId="15900" hidden="1" xr:uid="{00000000-0005-0000-0000-000010E20000}"/>
    <cellStyle name="Currency [0] 7731" xfId="45288" hidden="1" xr:uid="{00000000-0005-0000-0000-000011E20000}"/>
    <cellStyle name="Currency [0] 7732" xfId="15902" hidden="1" xr:uid="{00000000-0005-0000-0000-000012E20000}"/>
    <cellStyle name="Currency [0] 7732" xfId="45290" hidden="1" xr:uid="{00000000-0005-0000-0000-000013E20000}"/>
    <cellStyle name="Currency [0] 7733" xfId="15857" hidden="1" xr:uid="{00000000-0005-0000-0000-000014E20000}"/>
    <cellStyle name="Currency [0] 7733" xfId="45245" hidden="1" xr:uid="{00000000-0005-0000-0000-000015E20000}"/>
    <cellStyle name="Currency [0] 7734" xfId="15869" hidden="1" xr:uid="{00000000-0005-0000-0000-000016E20000}"/>
    <cellStyle name="Currency [0] 7734" xfId="45257" hidden="1" xr:uid="{00000000-0005-0000-0000-000017E20000}"/>
    <cellStyle name="Currency [0] 7735" xfId="15897" hidden="1" xr:uid="{00000000-0005-0000-0000-000018E20000}"/>
    <cellStyle name="Currency [0] 7735" xfId="45285" hidden="1" xr:uid="{00000000-0005-0000-0000-000019E20000}"/>
    <cellStyle name="Currency [0] 7736" xfId="15870" hidden="1" xr:uid="{00000000-0005-0000-0000-00001AE20000}"/>
    <cellStyle name="Currency [0] 7736" xfId="45258" hidden="1" xr:uid="{00000000-0005-0000-0000-00001BE20000}"/>
    <cellStyle name="Currency [0] 7737" xfId="15903" hidden="1" xr:uid="{00000000-0005-0000-0000-00001CE20000}"/>
    <cellStyle name="Currency [0] 7737" xfId="45291" hidden="1" xr:uid="{00000000-0005-0000-0000-00001DE20000}"/>
    <cellStyle name="Currency [0] 7738" xfId="15905" hidden="1" xr:uid="{00000000-0005-0000-0000-00001EE20000}"/>
    <cellStyle name="Currency [0] 7738" xfId="45293" hidden="1" xr:uid="{00000000-0005-0000-0000-00001FE20000}"/>
    <cellStyle name="Currency [0] 7739" xfId="15898" hidden="1" xr:uid="{00000000-0005-0000-0000-000020E20000}"/>
    <cellStyle name="Currency [0] 7739" xfId="45286" hidden="1" xr:uid="{00000000-0005-0000-0000-000021E20000}"/>
    <cellStyle name="Currency [0] 774" xfId="3240" hidden="1" xr:uid="{00000000-0005-0000-0000-000022E20000}"/>
    <cellStyle name="Currency [0] 774" xfId="32629" hidden="1" xr:uid="{00000000-0005-0000-0000-000023E20000}"/>
    <cellStyle name="Currency [0] 7740" xfId="15844" hidden="1" xr:uid="{00000000-0005-0000-0000-000024E20000}"/>
    <cellStyle name="Currency [0] 7740" xfId="45232" hidden="1" xr:uid="{00000000-0005-0000-0000-000025E20000}"/>
    <cellStyle name="Currency [0] 7741" xfId="15907" hidden="1" xr:uid="{00000000-0005-0000-0000-000026E20000}"/>
    <cellStyle name="Currency [0] 7741" xfId="45295" hidden="1" xr:uid="{00000000-0005-0000-0000-000027E20000}"/>
    <cellStyle name="Currency [0] 7742" xfId="15909" hidden="1" xr:uid="{00000000-0005-0000-0000-000028E20000}"/>
    <cellStyle name="Currency [0] 7742" xfId="45297" hidden="1" xr:uid="{00000000-0005-0000-0000-000029E20000}"/>
    <cellStyle name="Currency [0] 7743" xfId="13565" hidden="1" xr:uid="{00000000-0005-0000-0000-00002AE20000}"/>
    <cellStyle name="Currency [0] 7743" xfId="42953" hidden="1" xr:uid="{00000000-0005-0000-0000-00002BE20000}"/>
    <cellStyle name="Currency [0] 7744" xfId="13518" hidden="1" xr:uid="{00000000-0005-0000-0000-00002CE20000}"/>
    <cellStyle name="Currency [0] 7744" xfId="42906" hidden="1" xr:uid="{00000000-0005-0000-0000-00002DE20000}"/>
    <cellStyle name="Currency [0] 7745" xfId="14750" hidden="1" xr:uid="{00000000-0005-0000-0000-00002EE20000}"/>
    <cellStyle name="Currency [0] 7745" xfId="44138" hidden="1" xr:uid="{00000000-0005-0000-0000-00002FE20000}"/>
    <cellStyle name="Currency [0] 7746" xfId="15914" hidden="1" xr:uid="{00000000-0005-0000-0000-000030E20000}"/>
    <cellStyle name="Currency [0] 7746" xfId="45302" hidden="1" xr:uid="{00000000-0005-0000-0000-000031E20000}"/>
    <cellStyle name="Currency [0] 7747" xfId="15916" hidden="1" xr:uid="{00000000-0005-0000-0000-000032E20000}"/>
    <cellStyle name="Currency [0] 7747" xfId="45304" hidden="1" xr:uid="{00000000-0005-0000-0000-000033E20000}"/>
    <cellStyle name="Currency [0] 7748" xfId="13545" hidden="1" xr:uid="{00000000-0005-0000-0000-000034E20000}"/>
    <cellStyle name="Currency [0] 7748" xfId="42933" hidden="1" xr:uid="{00000000-0005-0000-0000-000035E20000}"/>
    <cellStyle name="Currency [0] 7749" xfId="15910" hidden="1" xr:uid="{00000000-0005-0000-0000-000036E20000}"/>
    <cellStyle name="Currency [0] 7749" xfId="45298" hidden="1" xr:uid="{00000000-0005-0000-0000-000037E20000}"/>
    <cellStyle name="Currency [0] 775" xfId="3252" hidden="1" xr:uid="{00000000-0005-0000-0000-000038E20000}"/>
    <cellStyle name="Currency [0] 775" xfId="32641" hidden="1" xr:uid="{00000000-0005-0000-0000-000039E20000}"/>
    <cellStyle name="Currency [0] 7750" xfId="15918" hidden="1" xr:uid="{00000000-0005-0000-0000-00003AE20000}"/>
    <cellStyle name="Currency [0] 7750" xfId="45306" hidden="1" xr:uid="{00000000-0005-0000-0000-00003BE20000}"/>
    <cellStyle name="Currency [0] 7751" xfId="15920" hidden="1" xr:uid="{00000000-0005-0000-0000-00003CE20000}"/>
    <cellStyle name="Currency [0] 7751" xfId="45308" hidden="1" xr:uid="{00000000-0005-0000-0000-00003DE20000}"/>
    <cellStyle name="Currency [0] 7752" xfId="13525" hidden="1" xr:uid="{00000000-0005-0000-0000-00003EE20000}"/>
    <cellStyle name="Currency [0] 7752" xfId="42913" hidden="1" xr:uid="{00000000-0005-0000-0000-00003FE20000}"/>
    <cellStyle name="Currency [0] 7753" xfId="13543" hidden="1" xr:uid="{00000000-0005-0000-0000-000040E20000}"/>
    <cellStyle name="Currency [0] 7753" xfId="42931" hidden="1" xr:uid="{00000000-0005-0000-0000-000041E20000}"/>
    <cellStyle name="Currency [0] 7754" xfId="15931" hidden="1" xr:uid="{00000000-0005-0000-0000-000042E20000}"/>
    <cellStyle name="Currency [0] 7754" xfId="45319" hidden="1" xr:uid="{00000000-0005-0000-0000-000043E20000}"/>
    <cellStyle name="Currency [0] 7755" xfId="15940" hidden="1" xr:uid="{00000000-0005-0000-0000-000044E20000}"/>
    <cellStyle name="Currency [0] 7755" xfId="45328" hidden="1" xr:uid="{00000000-0005-0000-0000-000045E20000}"/>
    <cellStyle name="Currency [0] 7756" xfId="15951" hidden="1" xr:uid="{00000000-0005-0000-0000-000046E20000}"/>
    <cellStyle name="Currency [0] 7756" xfId="45339" hidden="1" xr:uid="{00000000-0005-0000-0000-000047E20000}"/>
    <cellStyle name="Currency [0] 7757" xfId="15957" hidden="1" xr:uid="{00000000-0005-0000-0000-000048E20000}"/>
    <cellStyle name="Currency [0] 7757" xfId="45345" hidden="1" xr:uid="{00000000-0005-0000-0000-000049E20000}"/>
    <cellStyle name="Currency [0] 7758" xfId="15929" hidden="1" xr:uid="{00000000-0005-0000-0000-00004AE20000}"/>
    <cellStyle name="Currency [0] 7758" xfId="45317" hidden="1" xr:uid="{00000000-0005-0000-0000-00004BE20000}"/>
    <cellStyle name="Currency [0] 7759" xfId="15947" hidden="1" xr:uid="{00000000-0005-0000-0000-00004CE20000}"/>
    <cellStyle name="Currency [0] 7759" xfId="45335" hidden="1" xr:uid="{00000000-0005-0000-0000-00004DE20000}"/>
    <cellStyle name="Currency [0] 776" xfId="3253" hidden="1" xr:uid="{00000000-0005-0000-0000-00004EE20000}"/>
    <cellStyle name="Currency [0] 776" xfId="32642" hidden="1" xr:uid="{00000000-0005-0000-0000-00004FE20000}"/>
    <cellStyle name="Currency [0] 7760" xfId="15969" hidden="1" xr:uid="{00000000-0005-0000-0000-000050E20000}"/>
    <cellStyle name="Currency [0] 7760" xfId="45357" hidden="1" xr:uid="{00000000-0005-0000-0000-000051E20000}"/>
    <cellStyle name="Currency [0] 7761" xfId="15971" hidden="1" xr:uid="{00000000-0005-0000-0000-000052E20000}"/>
    <cellStyle name="Currency [0] 7761" xfId="45359" hidden="1" xr:uid="{00000000-0005-0000-0000-000053E20000}"/>
    <cellStyle name="Currency [0] 7762" xfId="13502" hidden="1" xr:uid="{00000000-0005-0000-0000-000054E20000}"/>
    <cellStyle name="Currency [0] 7762" xfId="42890" hidden="1" xr:uid="{00000000-0005-0000-0000-000055E20000}"/>
    <cellStyle name="Currency [0] 7763" xfId="13529" hidden="1" xr:uid="{00000000-0005-0000-0000-000056E20000}"/>
    <cellStyle name="Currency [0] 7763" xfId="42917" hidden="1" xr:uid="{00000000-0005-0000-0000-000057E20000}"/>
    <cellStyle name="Currency [0] 7764" xfId="15943" hidden="1" xr:uid="{00000000-0005-0000-0000-000058E20000}"/>
    <cellStyle name="Currency [0] 7764" xfId="45331" hidden="1" xr:uid="{00000000-0005-0000-0000-000059E20000}"/>
    <cellStyle name="Currency [0] 7765" xfId="13532" hidden="1" xr:uid="{00000000-0005-0000-0000-00005AE20000}"/>
    <cellStyle name="Currency [0] 7765" xfId="42920" hidden="1" xr:uid="{00000000-0005-0000-0000-00005BE20000}"/>
    <cellStyle name="Currency [0] 7766" xfId="15932" hidden="1" xr:uid="{00000000-0005-0000-0000-00005CE20000}"/>
    <cellStyle name="Currency [0] 7766" xfId="45320" hidden="1" xr:uid="{00000000-0005-0000-0000-00005DE20000}"/>
    <cellStyle name="Currency [0] 7767" xfId="15976" hidden="1" xr:uid="{00000000-0005-0000-0000-00005EE20000}"/>
    <cellStyle name="Currency [0] 7767" xfId="45364" hidden="1" xr:uid="{00000000-0005-0000-0000-00005FE20000}"/>
    <cellStyle name="Currency [0] 7768" xfId="15944" hidden="1" xr:uid="{00000000-0005-0000-0000-000060E20000}"/>
    <cellStyle name="Currency [0] 7768" xfId="45332" hidden="1" xr:uid="{00000000-0005-0000-0000-000061E20000}"/>
    <cellStyle name="Currency [0] 7769" xfId="15952" hidden="1" xr:uid="{00000000-0005-0000-0000-000062E20000}"/>
    <cellStyle name="Currency [0] 7769" xfId="45340" hidden="1" xr:uid="{00000000-0005-0000-0000-000063E20000}"/>
    <cellStyle name="Currency [0] 777" xfId="3191" hidden="1" xr:uid="{00000000-0005-0000-0000-000064E20000}"/>
    <cellStyle name="Currency [0] 777" xfId="32580" hidden="1" xr:uid="{00000000-0005-0000-0000-000065E20000}"/>
    <cellStyle name="Currency [0] 7770" xfId="15988" hidden="1" xr:uid="{00000000-0005-0000-0000-000066E20000}"/>
    <cellStyle name="Currency [0] 7770" xfId="45376" hidden="1" xr:uid="{00000000-0005-0000-0000-000067E20000}"/>
    <cellStyle name="Currency [0] 7771" xfId="15990" hidden="1" xr:uid="{00000000-0005-0000-0000-000068E20000}"/>
    <cellStyle name="Currency [0] 7771" xfId="45378" hidden="1" xr:uid="{00000000-0005-0000-0000-000069E20000}"/>
    <cellStyle name="Currency [0] 7772" xfId="15946" hidden="1" xr:uid="{00000000-0005-0000-0000-00006AE20000}"/>
    <cellStyle name="Currency [0] 7772" xfId="45334" hidden="1" xr:uid="{00000000-0005-0000-0000-00006BE20000}"/>
    <cellStyle name="Currency [0] 7773" xfId="15959" hidden="1" xr:uid="{00000000-0005-0000-0000-00006CE20000}"/>
    <cellStyle name="Currency [0] 7773" xfId="45347" hidden="1" xr:uid="{00000000-0005-0000-0000-00006DE20000}"/>
    <cellStyle name="Currency [0] 7774" xfId="15964" hidden="1" xr:uid="{00000000-0005-0000-0000-00006EE20000}"/>
    <cellStyle name="Currency [0] 7774" xfId="45352" hidden="1" xr:uid="{00000000-0005-0000-0000-00006FE20000}"/>
    <cellStyle name="Currency [0] 7775" xfId="15958" hidden="1" xr:uid="{00000000-0005-0000-0000-000070E20000}"/>
    <cellStyle name="Currency [0] 7775" xfId="45346" hidden="1" xr:uid="{00000000-0005-0000-0000-000071E20000}"/>
    <cellStyle name="Currency [0] 7776" xfId="16006" hidden="1" xr:uid="{00000000-0005-0000-0000-000072E20000}"/>
    <cellStyle name="Currency [0] 7776" xfId="45394" hidden="1" xr:uid="{00000000-0005-0000-0000-000073E20000}"/>
    <cellStyle name="Currency [0] 7777" xfId="16014" hidden="1" xr:uid="{00000000-0005-0000-0000-000074E20000}"/>
    <cellStyle name="Currency [0] 7777" xfId="45402" hidden="1" xr:uid="{00000000-0005-0000-0000-000075E20000}"/>
    <cellStyle name="Currency [0] 7778" xfId="15942" hidden="1" xr:uid="{00000000-0005-0000-0000-000076E20000}"/>
    <cellStyle name="Currency [0] 7778" xfId="45330" hidden="1" xr:uid="{00000000-0005-0000-0000-000077E20000}"/>
    <cellStyle name="Currency [0] 7779" xfId="16000" hidden="1" xr:uid="{00000000-0005-0000-0000-000078E20000}"/>
    <cellStyle name="Currency [0] 7779" xfId="45388" hidden="1" xr:uid="{00000000-0005-0000-0000-000079E20000}"/>
    <cellStyle name="Currency [0] 778" xfId="3227" hidden="1" xr:uid="{00000000-0005-0000-0000-00007AE20000}"/>
    <cellStyle name="Currency [0] 778" xfId="32616" hidden="1" xr:uid="{00000000-0005-0000-0000-00007BE20000}"/>
    <cellStyle name="Currency [0] 7780" xfId="16023" hidden="1" xr:uid="{00000000-0005-0000-0000-00007CE20000}"/>
    <cellStyle name="Currency [0] 7780" xfId="45411" hidden="1" xr:uid="{00000000-0005-0000-0000-00007DE20000}"/>
    <cellStyle name="Currency [0] 7781" xfId="16025" hidden="1" xr:uid="{00000000-0005-0000-0000-00007EE20000}"/>
    <cellStyle name="Currency [0] 7781" xfId="45413" hidden="1" xr:uid="{00000000-0005-0000-0000-00007FE20000}"/>
    <cellStyle name="Currency [0] 7782" xfId="15925" hidden="1" xr:uid="{00000000-0005-0000-0000-000080E20000}"/>
    <cellStyle name="Currency [0] 7782" xfId="45313" hidden="1" xr:uid="{00000000-0005-0000-0000-000081E20000}"/>
    <cellStyle name="Currency [0] 7783" xfId="15935" hidden="1" xr:uid="{00000000-0005-0000-0000-000082E20000}"/>
    <cellStyle name="Currency [0] 7783" xfId="45323" hidden="1" xr:uid="{00000000-0005-0000-0000-000083E20000}"/>
    <cellStyle name="Currency [0] 7784" xfId="15997" hidden="1" xr:uid="{00000000-0005-0000-0000-000084E20000}"/>
    <cellStyle name="Currency [0] 7784" xfId="45385" hidden="1" xr:uid="{00000000-0005-0000-0000-000085E20000}"/>
    <cellStyle name="Currency [0] 7785" xfId="15962" hidden="1" xr:uid="{00000000-0005-0000-0000-000086E20000}"/>
    <cellStyle name="Currency [0] 7785" xfId="45350" hidden="1" xr:uid="{00000000-0005-0000-0000-000087E20000}"/>
    <cellStyle name="Currency [0] 7786" xfId="15912" hidden="1" xr:uid="{00000000-0005-0000-0000-000088E20000}"/>
    <cellStyle name="Currency [0] 7786" xfId="45300" hidden="1" xr:uid="{00000000-0005-0000-0000-000089E20000}"/>
    <cellStyle name="Currency [0] 7787" xfId="16033" hidden="1" xr:uid="{00000000-0005-0000-0000-00008AE20000}"/>
    <cellStyle name="Currency [0] 7787" xfId="45421" hidden="1" xr:uid="{00000000-0005-0000-0000-00008BE20000}"/>
    <cellStyle name="Currency [0] 7788" xfId="15998" hidden="1" xr:uid="{00000000-0005-0000-0000-00008CE20000}"/>
    <cellStyle name="Currency [0] 7788" xfId="45386" hidden="1" xr:uid="{00000000-0005-0000-0000-00008DE20000}"/>
    <cellStyle name="Currency [0] 7789" xfId="16009" hidden="1" xr:uid="{00000000-0005-0000-0000-00008EE20000}"/>
    <cellStyle name="Currency [0] 7789" xfId="45397" hidden="1" xr:uid="{00000000-0005-0000-0000-00008FE20000}"/>
    <cellStyle name="Currency [0] 779" xfId="3207" hidden="1" xr:uid="{00000000-0005-0000-0000-000090E20000}"/>
    <cellStyle name="Currency [0] 779" xfId="32596" hidden="1" xr:uid="{00000000-0005-0000-0000-000091E20000}"/>
    <cellStyle name="Currency [0] 7790" xfId="16041" hidden="1" xr:uid="{00000000-0005-0000-0000-000092E20000}"/>
    <cellStyle name="Currency [0] 7790" xfId="45429" hidden="1" xr:uid="{00000000-0005-0000-0000-000093E20000}"/>
    <cellStyle name="Currency [0] 7791" xfId="16043" hidden="1" xr:uid="{00000000-0005-0000-0000-000094E20000}"/>
    <cellStyle name="Currency [0] 7791" xfId="45431" hidden="1" xr:uid="{00000000-0005-0000-0000-000095E20000}"/>
    <cellStyle name="Currency [0] 7792" xfId="15995" hidden="1" xr:uid="{00000000-0005-0000-0000-000096E20000}"/>
    <cellStyle name="Currency [0] 7792" xfId="45383" hidden="1" xr:uid="{00000000-0005-0000-0000-000097E20000}"/>
    <cellStyle name="Currency [0] 7793" xfId="15994" hidden="1" xr:uid="{00000000-0005-0000-0000-000098E20000}"/>
    <cellStyle name="Currency [0] 7793" xfId="45382" hidden="1" xr:uid="{00000000-0005-0000-0000-000099E20000}"/>
    <cellStyle name="Currency [0] 7794" xfId="15984" hidden="1" xr:uid="{00000000-0005-0000-0000-00009AE20000}"/>
    <cellStyle name="Currency [0] 7794" xfId="45372" hidden="1" xr:uid="{00000000-0005-0000-0000-00009BE20000}"/>
    <cellStyle name="Currency [0] 7795" xfId="15980" hidden="1" xr:uid="{00000000-0005-0000-0000-00009CE20000}"/>
    <cellStyle name="Currency [0] 7795" xfId="45368" hidden="1" xr:uid="{00000000-0005-0000-0000-00009DE20000}"/>
    <cellStyle name="Currency [0] 7796" xfId="15982" hidden="1" xr:uid="{00000000-0005-0000-0000-00009EE20000}"/>
    <cellStyle name="Currency [0] 7796" xfId="45370" hidden="1" xr:uid="{00000000-0005-0000-0000-00009FE20000}"/>
    <cellStyle name="Currency [0] 7797" xfId="16050" hidden="1" xr:uid="{00000000-0005-0000-0000-0000A0E20000}"/>
    <cellStyle name="Currency [0] 7797" xfId="45438" hidden="1" xr:uid="{00000000-0005-0000-0000-0000A1E20000}"/>
    <cellStyle name="Currency [0] 7798" xfId="13578" hidden="1" xr:uid="{00000000-0005-0000-0000-0000A2E20000}"/>
    <cellStyle name="Currency [0] 7798" xfId="42966" hidden="1" xr:uid="{00000000-0005-0000-0000-0000A3E20000}"/>
    <cellStyle name="Currency [0] 7799" xfId="16028" hidden="1" xr:uid="{00000000-0005-0000-0000-0000A4E20000}"/>
    <cellStyle name="Currency [0] 7799" xfId="45416" hidden="1" xr:uid="{00000000-0005-0000-0000-0000A5E20000}"/>
    <cellStyle name="Currency [0] 78" xfId="2480" hidden="1" xr:uid="{00000000-0005-0000-0000-0000A6E20000}"/>
    <cellStyle name="Currency [0] 78" xfId="31869" hidden="1" xr:uid="{00000000-0005-0000-0000-0000A7E20000}"/>
    <cellStyle name="Currency [0] 780" xfId="3223" hidden="1" xr:uid="{00000000-0005-0000-0000-0000A8E20000}"/>
    <cellStyle name="Currency [0] 780" xfId="32612" hidden="1" xr:uid="{00000000-0005-0000-0000-0000A9E20000}"/>
    <cellStyle name="Currency [0] 7800" xfId="16056" hidden="1" xr:uid="{00000000-0005-0000-0000-0000AAE20000}"/>
    <cellStyle name="Currency [0] 7800" xfId="45444" hidden="1" xr:uid="{00000000-0005-0000-0000-0000ABE20000}"/>
    <cellStyle name="Currency [0] 7801" xfId="16058" hidden="1" xr:uid="{00000000-0005-0000-0000-0000ACE20000}"/>
    <cellStyle name="Currency [0] 7801" xfId="45446" hidden="1" xr:uid="{00000000-0005-0000-0000-0000ADE20000}"/>
    <cellStyle name="Currency [0] 7802" xfId="15933" hidden="1" xr:uid="{00000000-0005-0000-0000-0000AEE20000}"/>
    <cellStyle name="Currency [0] 7802" xfId="45321" hidden="1" xr:uid="{00000000-0005-0000-0000-0000AFE20000}"/>
    <cellStyle name="Currency [0] 7803" xfId="16007" hidden="1" xr:uid="{00000000-0005-0000-0000-0000B0E20000}"/>
    <cellStyle name="Currency [0] 7803" xfId="45395" hidden="1" xr:uid="{00000000-0005-0000-0000-0000B1E20000}"/>
    <cellStyle name="Currency [0] 7804" xfId="15963" hidden="1" xr:uid="{00000000-0005-0000-0000-0000B2E20000}"/>
    <cellStyle name="Currency [0] 7804" xfId="45351" hidden="1" xr:uid="{00000000-0005-0000-0000-0000B3E20000}"/>
    <cellStyle name="Currency [0] 7805" xfId="15999" hidden="1" xr:uid="{00000000-0005-0000-0000-0000B4E20000}"/>
    <cellStyle name="Currency [0] 7805" xfId="45387" hidden="1" xr:uid="{00000000-0005-0000-0000-0000B5E20000}"/>
    <cellStyle name="Currency [0] 7806" xfId="16003" hidden="1" xr:uid="{00000000-0005-0000-0000-0000B6E20000}"/>
    <cellStyle name="Currency [0] 7806" xfId="45391" hidden="1" xr:uid="{00000000-0005-0000-0000-0000B7E20000}"/>
    <cellStyle name="Currency [0] 7807" xfId="16064" hidden="1" xr:uid="{00000000-0005-0000-0000-0000B8E20000}"/>
    <cellStyle name="Currency [0] 7807" xfId="45452" hidden="1" xr:uid="{00000000-0005-0000-0000-0000B9E20000}"/>
    <cellStyle name="Currency [0] 7808" xfId="13527" hidden="1" xr:uid="{00000000-0005-0000-0000-0000BAE20000}"/>
    <cellStyle name="Currency [0] 7808" xfId="42915" hidden="1" xr:uid="{00000000-0005-0000-0000-0000BBE20000}"/>
    <cellStyle name="Currency [0] 7809" xfId="16046" hidden="1" xr:uid="{00000000-0005-0000-0000-0000BCE20000}"/>
    <cellStyle name="Currency [0] 7809" xfId="45434" hidden="1" xr:uid="{00000000-0005-0000-0000-0000BDE20000}"/>
    <cellStyle name="Currency [0] 781" xfId="3225" hidden="1" xr:uid="{00000000-0005-0000-0000-0000BEE20000}"/>
    <cellStyle name="Currency [0] 781" xfId="32614" hidden="1" xr:uid="{00000000-0005-0000-0000-0000BFE20000}"/>
    <cellStyle name="Currency [0] 7810" xfId="16069" hidden="1" xr:uid="{00000000-0005-0000-0000-0000C0E20000}"/>
    <cellStyle name="Currency [0] 7810" xfId="45457" hidden="1" xr:uid="{00000000-0005-0000-0000-0000C1E20000}"/>
    <cellStyle name="Currency [0] 7811" xfId="16071" hidden="1" xr:uid="{00000000-0005-0000-0000-0000C2E20000}"/>
    <cellStyle name="Currency [0] 7811" xfId="45459" hidden="1" xr:uid="{00000000-0005-0000-0000-0000C3E20000}"/>
    <cellStyle name="Currency [0] 7812" xfId="15927" hidden="1" xr:uid="{00000000-0005-0000-0000-0000C4E20000}"/>
    <cellStyle name="Currency [0] 7812" xfId="45315" hidden="1" xr:uid="{00000000-0005-0000-0000-0000C5E20000}"/>
    <cellStyle name="Currency [0] 7813" xfId="16026" hidden="1" xr:uid="{00000000-0005-0000-0000-0000C6E20000}"/>
    <cellStyle name="Currency [0] 7813" xfId="45414" hidden="1" xr:uid="{00000000-0005-0000-0000-0000C7E20000}"/>
    <cellStyle name="Currency [0] 7814" xfId="15993" hidden="1" xr:uid="{00000000-0005-0000-0000-0000C8E20000}"/>
    <cellStyle name="Currency [0] 7814" xfId="45381" hidden="1" xr:uid="{00000000-0005-0000-0000-0000C9E20000}"/>
    <cellStyle name="Currency [0] 7815" xfId="16011" hidden="1" xr:uid="{00000000-0005-0000-0000-0000CAE20000}"/>
    <cellStyle name="Currency [0] 7815" xfId="45399" hidden="1" xr:uid="{00000000-0005-0000-0000-0000CBE20000}"/>
    <cellStyle name="Currency [0] 7816" xfId="16008" hidden="1" xr:uid="{00000000-0005-0000-0000-0000CCE20000}"/>
    <cellStyle name="Currency [0] 7816" xfId="45396" hidden="1" xr:uid="{00000000-0005-0000-0000-0000CDE20000}"/>
    <cellStyle name="Currency [0] 7817" xfId="16075" hidden="1" xr:uid="{00000000-0005-0000-0000-0000CEE20000}"/>
    <cellStyle name="Currency [0] 7817" xfId="45463" hidden="1" xr:uid="{00000000-0005-0000-0000-0000CFE20000}"/>
    <cellStyle name="Currency [0] 7818" xfId="15960" hidden="1" xr:uid="{00000000-0005-0000-0000-0000D0E20000}"/>
    <cellStyle name="Currency [0] 7818" xfId="45348" hidden="1" xr:uid="{00000000-0005-0000-0000-0000D1E20000}"/>
    <cellStyle name="Currency [0] 7819" xfId="16060" hidden="1" xr:uid="{00000000-0005-0000-0000-0000D2E20000}"/>
    <cellStyle name="Currency [0] 7819" xfId="45448" hidden="1" xr:uid="{00000000-0005-0000-0000-0000D3E20000}"/>
    <cellStyle name="Currency [0] 782" xfId="3256" hidden="1" xr:uid="{00000000-0005-0000-0000-0000D4E20000}"/>
    <cellStyle name="Currency [0] 782" xfId="32645" hidden="1" xr:uid="{00000000-0005-0000-0000-0000D5E20000}"/>
    <cellStyle name="Currency [0] 7820" xfId="16082" hidden="1" xr:uid="{00000000-0005-0000-0000-0000D6E20000}"/>
    <cellStyle name="Currency [0] 7820" xfId="45470" hidden="1" xr:uid="{00000000-0005-0000-0000-0000D7E20000}"/>
    <cellStyle name="Currency [0] 7821" xfId="16084" hidden="1" xr:uid="{00000000-0005-0000-0000-0000D8E20000}"/>
    <cellStyle name="Currency [0] 7821" xfId="45472" hidden="1" xr:uid="{00000000-0005-0000-0000-0000D9E20000}"/>
    <cellStyle name="Currency [0] 7822" xfId="16012" hidden="1" xr:uid="{00000000-0005-0000-0000-0000DAE20000}"/>
    <cellStyle name="Currency [0] 7822" xfId="45400" hidden="1" xr:uid="{00000000-0005-0000-0000-0000DBE20000}"/>
    <cellStyle name="Currency [0] 7823" xfId="16044" hidden="1" xr:uid="{00000000-0005-0000-0000-0000DCE20000}"/>
    <cellStyle name="Currency [0] 7823" xfId="45432" hidden="1" xr:uid="{00000000-0005-0000-0000-0000DDE20000}"/>
    <cellStyle name="Currency [0] 7824" xfId="13535" hidden="1" xr:uid="{00000000-0005-0000-0000-0000DEE20000}"/>
    <cellStyle name="Currency [0] 7824" xfId="42923" hidden="1" xr:uid="{00000000-0005-0000-0000-0000DFE20000}"/>
    <cellStyle name="Currency [0] 7825" xfId="16030" hidden="1" xr:uid="{00000000-0005-0000-0000-0000E0E20000}"/>
    <cellStyle name="Currency [0] 7825" xfId="45418" hidden="1" xr:uid="{00000000-0005-0000-0000-0000E1E20000}"/>
    <cellStyle name="Currency [0] 7826" xfId="16027" hidden="1" xr:uid="{00000000-0005-0000-0000-0000E2E20000}"/>
    <cellStyle name="Currency [0] 7826" xfId="45415" hidden="1" xr:uid="{00000000-0005-0000-0000-0000E3E20000}"/>
    <cellStyle name="Currency [0] 7827" xfId="16088" hidden="1" xr:uid="{00000000-0005-0000-0000-0000E4E20000}"/>
    <cellStyle name="Currency [0] 7827" xfId="45476" hidden="1" xr:uid="{00000000-0005-0000-0000-0000E5E20000}"/>
    <cellStyle name="Currency [0] 7828" xfId="15923" hidden="1" xr:uid="{00000000-0005-0000-0000-0000E6E20000}"/>
    <cellStyle name="Currency [0] 7828" xfId="45311" hidden="1" xr:uid="{00000000-0005-0000-0000-0000E7E20000}"/>
    <cellStyle name="Currency [0] 7829" xfId="16072" hidden="1" xr:uid="{00000000-0005-0000-0000-0000E8E20000}"/>
    <cellStyle name="Currency [0] 7829" xfId="45460" hidden="1" xr:uid="{00000000-0005-0000-0000-0000E9E20000}"/>
    <cellStyle name="Currency [0] 783" xfId="3165" hidden="1" xr:uid="{00000000-0005-0000-0000-0000EAE20000}"/>
    <cellStyle name="Currency [0] 783" xfId="32554" hidden="1" xr:uid="{00000000-0005-0000-0000-0000EBE20000}"/>
    <cellStyle name="Currency [0] 7830" xfId="16092" hidden="1" xr:uid="{00000000-0005-0000-0000-0000ECE20000}"/>
    <cellStyle name="Currency [0] 7830" xfId="45480" hidden="1" xr:uid="{00000000-0005-0000-0000-0000EDE20000}"/>
    <cellStyle name="Currency [0] 7831" xfId="16094" hidden="1" xr:uid="{00000000-0005-0000-0000-0000EEE20000}"/>
    <cellStyle name="Currency [0] 7831" xfId="45482" hidden="1" xr:uid="{00000000-0005-0000-0000-0000EFE20000}"/>
    <cellStyle name="Currency [0] 7832" xfId="16031" hidden="1" xr:uid="{00000000-0005-0000-0000-0000F0E20000}"/>
    <cellStyle name="Currency [0] 7832" xfId="45419" hidden="1" xr:uid="{00000000-0005-0000-0000-0000F1E20000}"/>
    <cellStyle name="Currency [0] 7833" xfId="16059" hidden="1" xr:uid="{00000000-0005-0000-0000-0000F2E20000}"/>
    <cellStyle name="Currency [0] 7833" xfId="45447" hidden="1" xr:uid="{00000000-0005-0000-0000-0000F3E20000}"/>
    <cellStyle name="Currency [0] 7834" xfId="16019" hidden="1" xr:uid="{00000000-0005-0000-0000-0000F4E20000}"/>
    <cellStyle name="Currency [0] 7834" xfId="45407" hidden="1" xr:uid="{00000000-0005-0000-0000-0000F5E20000}"/>
    <cellStyle name="Currency [0] 7835" xfId="16048" hidden="1" xr:uid="{00000000-0005-0000-0000-0000F6E20000}"/>
    <cellStyle name="Currency [0] 7835" xfId="45436" hidden="1" xr:uid="{00000000-0005-0000-0000-0000F7E20000}"/>
    <cellStyle name="Currency [0] 7836" xfId="16045" hidden="1" xr:uid="{00000000-0005-0000-0000-0000F8E20000}"/>
    <cellStyle name="Currency [0] 7836" xfId="45433" hidden="1" xr:uid="{00000000-0005-0000-0000-0000F9E20000}"/>
    <cellStyle name="Currency [0] 7837" xfId="16098" hidden="1" xr:uid="{00000000-0005-0000-0000-0000FAE20000}"/>
    <cellStyle name="Currency [0] 7837" xfId="45486" hidden="1" xr:uid="{00000000-0005-0000-0000-0000FBE20000}"/>
    <cellStyle name="Currency [0] 7838" xfId="15926" hidden="1" xr:uid="{00000000-0005-0000-0000-0000FCE20000}"/>
    <cellStyle name="Currency [0] 7838" xfId="45314" hidden="1" xr:uid="{00000000-0005-0000-0000-0000FDE20000}"/>
    <cellStyle name="Currency [0] 7839" xfId="16085" hidden="1" xr:uid="{00000000-0005-0000-0000-0000FEE20000}"/>
    <cellStyle name="Currency [0] 7839" xfId="45473" hidden="1" xr:uid="{00000000-0005-0000-0000-0000FFE20000}"/>
    <cellStyle name="Currency [0] 784" xfId="3248" hidden="1" xr:uid="{00000000-0005-0000-0000-000000E30000}"/>
    <cellStyle name="Currency [0] 784" xfId="32637" hidden="1" xr:uid="{00000000-0005-0000-0000-000001E30000}"/>
    <cellStyle name="Currency [0] 7840" xfId="16102" hidden="1" xr:uid="{00000000-0005-0000-0000-000002E30000}"/>
    <cellStyle name="Currency [0] 7840" xfId="45490" hidden="1" xr:uid="{00000000-0005-0000-0000-000003E30000}"/>
    <cellStyle name="Currency [0] 7841" xfId="16104" hidden="1" xr:uid="{00000000-0005-0000-0000-000004E30000}"/>
    <cellStyle name="Currency [0] 7841" xfId="45492" hidden="1" xr:uid="{00000000-0005-0000-0000-000005E30000}"/>
    <cellStyle name="Currency [0] 7842" xfId="15985" hidden="1" xr:uid="{00000000-0005-0000-0000-000006E30000}"/>
    <cellStyle name="Currency [0] 7842" xfId="45373" hidden="1" xr:uid="{00000000-0005-0000-0000-000007E30000}"/>
    <cellStyle name="Currency [0] 7843" xfId="16021" hidden="1" xr:uid="{00000000-0005-0000-0000-000008E30000}"/>
    <cellStyle name="Currency [0] 7843" xfId="45409" hidden="1" xr:uid="{00000000-0005-0000-0000-000009E30000}"/>
    <cellStyle name="Currency [0] 7844" xfId="16090" hidden="1" xr:uid="{00000000-0005-0000-0000-00000AE30000}"/>
    <cellStyle name="Currency [0] 7844" xfId="45478" hidden="1" xr:uid="{00000000-0005-0000-0000-00000BE30000}"/>
    <cellStyle name="Currency [0] 7845" xfId="16078" hidden="1" xr:uid="{00000000-0005-0000-0000-00000CE30000}"/>
    <cellStyle name="Currency [0] 7845" xfId="45466" hidden="1" xr:uid="{00000000-0005-0000-0000-00000DE30000}"/>
    <cellStyle name="Currency [0] 7846" xfId="16095" hidden="1" xr:uid="{00000000-0005-0000-0000-00000EE30000}"/>
    <cellStyle name="Currency [0] 7846" xfId="45483" hidden="1" xr:uid="{00000000-0005-0000-0000-00000FE30000}"/>
    <cellStyle name="Currency [0] 7847" xfId="16106" hidden="1" xr:uid="{00000000-0005-0000-0000-000010E30000}"/>
    <cellStyle name="Currency [0] 7847" xfId="45494" hidden="1" xr:uid="{00000000-0005-0000-0000-000011E30000}"/>
    <cellStyle name="Currency [0] 7848" xfId="15954" hidden="1" xr:uid="{00000000-0005-0000-0000-000012E30000}"/>
    <cellStyle name="Currency [0] 7848" xfId="45342" hidden="1" xr:uid="{00000000-0005-0000-0000-000013E30000}"/>
    <cellStyle name="Currency [0] 7849" xfId="16018" hidden="1" xr:uid="{00000000-0005-0000-0000-000014E30000}"/>
    <cellStyle name="Currency [0] 7849" xfId="45406" hidden="1" xr:uid="{00000000-0005-0000-0000-000015E30000}"/>
    <cellStyle name="Currency [0] 785" xfId="3258" hidden="1" xr:uid="{00000000-0005-0000-0000-000016E30000}"/>
    <cellStyle name="Currency [0] 785" xfId="32647" hidden="1" xr:uid="{00000000-0005-0000-0000-000017E30000}"/>
    <cellStyle name="Currency [0] 7850" xfId="16110" hidden="1" xr:uid="{00000000-0005-0000-0000-000018E30000}"/>
    <cellStyle name="Currency [0] 7850" xfId="45498" hidden="1" xr:uid="{00000000-0005-0000-0000-000019E30000}"/>
    <cellStyle name="Currency [0] 7851" xfId="16112" hidden="1" xr:uid="{00000000-0005-0000-0000-00001AE30000}"/>
    <cellStyle name="Currency [0] 7851" xfId="45500" hidden="1" xr:uid="{00000000-0005-0000-0000-00001BE30000}"/>
    <cellStyle name="Currency [0] 7852" xfId="16067" hidden="1" xr:uid="{00000000-0005-0000-0000-00001CE30000}"/>
    <cellStyle name="Currency [0] 7852" xfId="45455" hidden="1" xr:uid="{00000000-0005-0000-0000-00001DE30000}"/>
    <cellStyle name="Currency [0] 7853" xfId="16079" hidden="1" xr:uid="{00000000-0005-0000-0000-00001EE30000}"/>
    <cellStyle name="Currency [0] 7853" xfId="45467" hidden="1" xr:uid="{00000000-0005-0000-0000-00001FE30000}"/>
    <cellStyle name="Currency [0] 7854" xfId="16107" hidden="1" xr:uid="{00000000-0005-0000-0000-000020E30000}"/>
    <cellStyle name="Currency [0] 7854" xfId="45495" hidden="1" xr:uid="{00000000-0005-0000-0000-000021E30000}"/>
    <cellStyle name="Currency [0] 7855" xfId="16080" hidden="1" xr:uid="{00000000-0005-0000-0000-000022E30000}"/>
    <cellStyle name="Currency [0] 7855" xfId="45468" hidden="1" xr:uid="{00000000-0005-0000-0000-000023E30000}"/>
    <cellStyle name="Currency [0] 7856" xfId="16113" hidden="1" xr:uid="{00000000-0005-0000-0000-000024E30000}"/>
    <cellStyle name="Currency [0] 7856" xfId="45501" hidden="1" xr:uid="{00000000-0005-0000-0000-000025E30000}"/>
    <cellStyle name="Currency [0] 7857" xfId="16115" hidden="1" xr:uid="{00000000-0005-0000-0000-000026E30000}"/>
    <cellStyle name="Currency [0] 7857" xfId="45503" hidden="1" xr:uid="{00000000-0005-0000-0000-000027E30000}"/>
    <cellStyle name="Currency [0] 7858" xfId="16108" hidden="1" xr:uid="{00000000-0005-0000-0000-000028E30000}"/>
    <cellStyle name="Currency [0] 7858" xfId="45496" hidden="1" xr:uid="{00000000-0005-0000-0000-000029E30000}"/>
    <cellStyle name="Currency [0] 7859" xfId="16054" hidden="1" xr:uid="{00000000-0005-0000-0000-00002AE30000}"/>
    <cellStyle name="Currency [0] 7859" xfId="45442" hidden="1" xr:uid="{00000000-0005-0000-0000-00002BE30000}"/>
    <cellStyle name="Currency [0] 786" xfId="3259" hidden="1" xr:uid="{00000000-0005-0000-0000-00002CE30000}"/>
    <cellStyle name="Currency [0] 786" xfId="32648" hidden="1" xr:uid="{00000000-0005-0000-0000-00002DE30000}"/>
    <cellStyle name="Currency [0] 7860" xfId="16117" hidden="1" xr:uid="{00000000-0005-0000-0000-00002EE30000}"/>
    <cellStyle name="Currency [0] 7860" xfId="45505" hidden="1" xr:uid="{00000000-0005-0000-0000-00002FE30000}"/>
    <cellStyle name="Currency [0] 7861" xfId="16119" hidden="1" xr:uid="{00000000-0005-0000-0000-000030E30000}"/>
    <cellStyle name="Currency [0] 7861" xfId="45507" hidden="1" xr:uid="{00000000-0005-0000-0000-000031E30000}"/>
    <cellStyle name="Currency [0] 7862" xfId="16176" hidden="1" xr:uid="{00000000-0005-0000-0000-000032E30000}"/>
    <cellStyle name="Currency [0] 7862" xfId="45564" hidden="1" xr:uid="{00000000-0005-0000-0000-000033E30000}"/>
    <cellStyle name="Currency [0] 7863" xfId="16195" hidden="1" xr:uid="{00000000-0005-0000-0000-000034E30000}"/>
    <cellStyle name="Currency [0] 7863" xfId="45583" hidden="1" xr:uid="{00000000-0005-0000-0000-000035E30000}"/>
    <cellStyle name="Currency [0] 7864" xfId="16202" hidden="1" xr:uid="{00000000-0005-0000-0000-000036E30000}"/>
    <cellStyle name="Currency [0] 7864" xfId="45590" hidden="1" xr:uid="{00000000-0005-0000-0000-000037E30000}"/>
    <cellStyle name="Currency [0] 7865" xfId="16209" hidden="1" xr:uid="{00000000-0005-0000-0000-000038E30000}"/>
    <cellStyle name="Currency [0] 7865" xfId="45597" hidden="1" xr:uid="{00000000-0005-0000-0000-000039E30000}"/>
    <cellStyle name="Currency [0] 7866" xfId="16214" hidden="1" xr:uid="{00000000-0005-0000-0000-00003AE30000}"/>
    <cellStyle name="Currency [0] 7866" xfId="45602" hidden="1" xr:uid="{00000000-0005-0000-0000-00003BE30000}"/>
    <cellStyle name="Currency [0] 7867" xfId="16193" hidden="1" xr:uid="{00000000-0005-0000-0000-00003CE30000}"/>
    <cellStyle name="Currency [0] 7867" xfId="45581" hidden="1" xr:uid="{00000000-0005-0000-0000-00003DE30000}"/>
    <cellStyle name="Currency [0] 7868" xfId="16204" hidden="1" xr:uid="{00000000-0005-0000-0000-00003EE30000}"/>
    <cellStyle name="Currency [0] 7868" xfId="45592" hidden="1" xr:uid="{00000000-0005-0000-0000-00003FE30000}"/>
    <cellStyle name="Currency [0] 7869" xfId="16218" hidden="1" xr:uid="{00000000-0005-0000-0000-000040E30000}"/>
    <cellStyle name="Currency [0] 7869" xfId="45606" hidden="1" xr:uid="{00000000-0005-0000-0000-000041E30000}"/>
    <cellStyle name="Currency [0] 787" xfId="3187" hidden="1" xr:uid="{00000000-0005-0000-0000-000042E30000}"/>
    <cellStyle name="Currency [0] 787" xfId="32576" hidden="1" xr:uid="{00000000-0005-0000-0000-000043E30000}"/>
    <cellStyle name="Currency [0] 7870" xfId="16220" hidden="1" xr:uid="{00000000-0005-0000-0000-000044E30000}"/>
    <cellStyle name="Currency [0] 7870" xfId="45608" hidden="1" xr:uid="{00000000-0005-0000-0000-000045E30000}"/>
    <cellStyle name="Currency [0] 7871" xfId="16203" hidden="1" xr:uid="{00000000-0005-0000-0000-000046E30000}"/>
    <cellStyle name="Currency [0] 7871" xfId="45591" hidden="1" xr:uid="{00000000-0005-0000-0000-000047E30000}"/>
    <cellStyle name="Currency [0] 7872" xfId="16177" hidden="1" xr:uid="{00000000-0005-0000-0000-000048E30000}"/>
    <cellStyle name="Currency [0] 7872" xfId="45565" hidden="1" xr:uid="{00000000-0005-0000-0000-000049E30000}"/>
    <cellStyle name="Currency [0] 7873" xfId="16231" hidden="1" xr:uid="{00000000-0005-0000-0000-00004AE30000}"/>
    <cellStyle name="Currency [0] 7873" xfId="45619" hidden="1" xr:uid="{00000000-0005-0000-0000-00004BE30000}"/>
    <cellStyle name="Currency [0] 7874" xfId="16240" hidden="1" xr:uid="{00000000-0005-0000-0000-00004CE30000}"/>
    <cellStyle name="Currency [0] 7874" xfId="45628" hidden="1" xr:uid="{00000000-0005-0000-0000-00004DE30000}"/>
    <cellStyle name="Currency [0] 7875" xfId="16251" hidden="1" xr:uid="{00000000-0005-0000-0000-00004EE30000}"/>
    <cellStyle name="Currency [0] 7875" xfId="45639" hidden="1" xr:uid="{00000000-0005-0000-0000-00004FE30000}"/>
    <cellStyle name="Currency [0] 7876" xfId="16257" hidden="1" xr:uid="{00000000-0005-0000-0000-000050E30000}"/>
    <cellStyle name="Currency [0] 7876" xfId="45645" hidden="1" xr:uid="{00000000-0005-0000-0000-000051E30000}"/>
    <cellStyle name="Currency [0] 7877" xfId="16229" hidden="1" xr:uid="{00000000-0005-0000-0000-000052E30000}"/>
    <cellStyle name="Currency [0] 7877" xfId="45617" hidden="1" xr:uid="{00000000-0005-0000-0000-000053E30000}"/>
    <cellStyle name="Currency [0] 7878" xfId="16247" hidden="1" xr:uid="{00000000-0005-0000-0000-000054E30000}"/>
    <cellStyle name="Currency [0] 7878" xfId="45635" hidden="1" xr:uid="{00000000-0005-0000-0000-000055E30000}"/>
    <cellStyle name="Currency [0] 7879" xfId="16269" hidden="1" xr:uid="{00000000-0005-0000-0000-000056E30000}"/>
    <cellStyle name="Currency [0] 7879" xfId="45657" hidden="1" xr:uid="{00000000-0005-0000-0000-000057E30000}"/>
    <cellStyle name="Currency [0] 788" xfId="3238" hidden="1" xr:uid="{00000000-0005-0000-0000-000058E30000}"/>
    <cellStyle name="Currency [0] 788" xfId="32627" hidden="1" xr:uid="{00000000-0005-0000-0000-000059E30000}"/>
    <cellStyle name="Currency [0] 7880" xfId="16271" hidden="1" xr:uid="{00000000-0005-0000-0000-00005AE30000}"/>
    <cellStyle name="Currency [0] 7880" xfId="45659" hidden="1" xr:uid="{00000000-0005-0000-0000-00005BE30000}"/>
    <cellStyle name="Currency [0] 7881" xfId="16199" hidden="1" xr:uid="{00000000-0005-0000-0000-00005CE30000}"/>
    <cellStyle name="Currency [0] 7881" xfId="45587" hidden="1" xr:uid="{00000000-0005-0000-0000-00005DE30000}"/>
    <cellStyle name="Currency [0] 7882" xfId="16183" hidden="1" xr:uid="{00000000-0005-0000-0000-00005EE30000}"/>
    <cellStyle name="Currency [0] 7882" xfId="45571" hidden="1" xr:uid="{00000000-0005-0000-0000-00005FE30000}"/>
    <cellStyle name="Currency [0] 7883" xfId="16243" hidden="1" xr:uid="{00000000-0005-0000-0000-000060E30000}"/>
    <cellStyle name="Currency [0] 7883" xfId="45631" hidden="1" xr:uid="{00000000-0005-0000-0000-000061E30000}"/>
    <cellStyle name="Currency [0] 7884" xfId="16188" hidden="1" xr:uid="{00000000-0005-0000-0000-000062E30000}"/>
    <cellStyle name="Currency [0] 7884" xfId="45576" hidden="1" xr:uid="{00000000-0005-0000-0000-000063E30000}"/>
    <cellStyle name="Currency [0] 7885" xfId="16232" hidden="1" xr:uid="{00000000-0005-0000-0000-000064E30000}"/>
    <cellStyle name="Currency [0] 7885" xfId="45620" hidden="1" xr:uid="{00000000-0005-0000-0000-000065E30000}"/>
    <cellStyle name="Currency [0] 7886" xfId="16276" hidden="1" xr:uid="{00000000-0005-0000-0000-000066E30000}"/>
    <cellStyle name="Currency [0] 7886" xfId="45664" hidden="1" xr:uid="{00000000-0005-0000-0000-000067E30000}"/>
    <cellStyle name="Currency [0] 7887" xfId="16244" hidden="1" xr:uid="{00000000-0005-0000-0000-000068E30000}"/>
    <cellStyle name="Currency [0] 7887" xfId="45632" hidden="1" xr:uid="{00000000-0005-0000-0000-000069E30000}"/>
    <cellStyle name="Currency [0] 7888" xfId="16252" hidden="1" xr:uid="{00000000-0005-0000-0000-00006AE30000}"/>
    <cellStyle name="Currency [0] 7888" xfId="45640" hidden="1" xr:uid="{00000000-0005-0000-0000-00006BE30000}"/>
    <cellStyle name="Currency [0] 7889" xfId="16288" hidden="1" xr:uid="{00000000-0005-0000-0000-00006CE30000}"/>
    <cellStyle name="Currency [0] 7889" xfId="45676" hidden="1" xr:uid="{00000000-0005-0000-0000-00006DE30000}"/>
    <cellStyle name="Currency [0] 789" xfId="3218" hidden="1" xr:uid="{00000000-0005-0000-0000-00006EE30000}"/>
    <cellStyle name="Currency [0] 789" xfId="32607" hidden="1" xr:uid="{00000000-0005-0000-0000-00006FE30000}"/>
    <cellStyle name="Currency [0] 7890" xfId="16290" hidden="1" xr:uid="{00000000-0005-0000-0000-000070E30000}"/>
    <cellStyle name="Currency [0] 7890" xfId="45678" hidden="1" xr:uid="{00000000-0005-0000-0000-000071E30000}"/>
    <cellStyle name="Currency [0] 7891" xfId="16246" hidden="1" xr:uid="{00000000-0005-0000-0000-000072E30000}"/>
    <cellStyle name="Currency [0] 7891" xfId="45634" hidden="1" xr:uid="{00000000-0005-0000-0000-000073E30000}"/>
    <cellStyle name="Currency [0] 7892" xfId="16259" hidden="1" xr:uid="{00000000-0005-0000-0000-000074E30000}"/>
    <cellStyle name="Currency [0] 7892" xfId="45647" hidden="1" xr:uid="{00000000-0005-0000-0000-000075E30000}"/>
    <cellStyle name="Currency [0] 7893" xfId="16264" hidden="1" xr:uid="{00000000-0005-0000-0000-000076E30000}"/>
    <cellStyle name="Currency [0] 7893" xfId="45652" hidden="1" xr:uid="{00000000-0005-0000-0000-000077E30000}"/>
    <cellStyle name="Currency [0] 7894" xfId="16258" hidden="1" xr:uid="{00000000-0005-0000-0000-000078E30000}"/>
    <cellStyle name="Currency [0] 7894" xfId="45646" hidden="1" xr:uid="{00000000-0005-0000-0000-000079E30000}"/>
    <cellStyle name="Currency [0] 7895" xfId="16306" hidden="1" xr:uid="{00000000-0005-0000-0000-00007AE30000}"/>
    <cellStyle name="Currency [0] 7895" xfId="45694" hidden="1" xr:uid="{00000000-0005-0000-0000-00007BE30000}"/>
    <cellStyle name="Currency [0] 7896" xfId="16314" hidden="1" xr:uid="{00000000-0005-0000-0000-00007CE30000}"/>
    <cellStyle name="Currency [0] 7896" xfId="45702" hidden="1" xr:uid="{00000000-0005-0000-0000-00007DE30000}"/>
    <cellStyle name="Currency [0] 7897" xfId="16242" hidden="1" xr:uid="{00000000-0005-0000-0000-00007EE30000}"/>
    <cellStyle name="Currency [0] 7897" xfId="45630" hidden="1" xr:uid="{00000000-0005-0000-0000-00007FE30000}"/>
    <cellStyle name="Currency [0] 7898" xfId="16300" hidden="1" xr:uid="{00000000-0005-0000-0000-000080E30000}"/>
    <cellStyle name="Currency [0] 7898" xfId="45688" hidden="1" xr:uid="{00000000-0005-0000-0000-000081E30000}"/>
    <cellStyle name="Currency [0] 7899" xfId="16323" hidden="1" xr:uid="{00000000-0005-0000-0000-000082E30000}"/>
    <cellStyle name="Currency [0] 7899" xfId="45711" hidden="1" xr:uid="{00000000-0005-0000-0000-000083E30000}"/>
    <cellStyle name="Currency [0] 79" xfId="2490" hidden="1" xr:uid="{00000000-0005-0000-0000-000084E30000}"/>
    <cellStyle name="Currency [0] 79" xfId="31879" hidden="1" xr:uid="{00000000-0005-0000-0000-000085E30000}"/>
    <cellStyle name="Currency [0] 790" xfId="3230" hidden="1" xr:uid="{00000000-0005-0000-0000-000086E30000}"/>
    <cellStyle name="Currency [0] 790" xfId="32619" hidden="1" xr:uid="{00000000-0005-0000-0000-000087E30000}"/>
    <cellStyle name="Currency [0] 7900" xfId="16325" hidden="1" xr:uid="{00000000-0005-0000-0000-000088E30000}"/>
    <cellStyle name="Currency [0] 7900" xfId="45713" hidden="1" xr:uid="{00000000-0005-0000-0000-000089E30000}"/>
    <cellStyle name="Currency [0] 7901" xfId="16225" hidden="1" xr:uid="{00000000-0005-0000-0000-00008AE30000}"/>
    <cellStyle name="Currency [0] 7901" xfId="45613" hidden="1" xr:uid="{00000000-0005-0000-0000-00008BE30000}"/>
    <cellStyle name="Currency [0] 7902" xfId="16235" hidden="1" xr:uid="{00000000-0005-0000-0000-00008CE30000}"/>
    <cellStyle name="Currency [0] 7902" xfId="45623" hidden="1" xr:uid="{00000000-0005-0000-0000-00008DE30000}"/>
    <cellStyle name="Currency [0] 7903" xfId="16297" hidden="1" xr:uid="{00000000-0005-0000-0000-00008EE30000}"/>
    <cellStyle name="Currency [0] 7903" xfId="45685" hidden="1" xr:uid="{00000000-0005-0000-0000-00008FE30000}"/>
    <cellStyle name="Currency [0] 7904" xfId="16262" hidden="1" xr:uid="{00000000-0005-0000-0000-000090E30000}"/>
    <cellStyle name="Currency [0] 7904" xfId="45650" hidden="1" xr:uid="{00000000-0005-0000-0000-000091E30000}"/>
    <cellStyle name="Currency [0] 7905" xfId="16207" hidden="1" xr:uid="{00000000-0005-0000-0000-000092E30000}"/>
    <cellStyle name="Currency [0] 7905" xfId="45595" hidden="1" xr:uid="{00000000-0005-0000-0000-000093E30000}"/>
    <cellStyle name="Currency [0] 7906" xfId="16333" hidden="1" xr:uid="{00000000-0005-0000-0000-000094E30000}"/>
    <cellStyle name="Currency [0] 7906" xfId="45721" hidden="1" xr:uid="{00000000-0005-0000-0000-000095E30000}"/>
    <cellStyle name="Currency [0] 7907" xfId="16298" hidden="1" xr:uid="{00000000-0005-0000-0000-000096E30000}"/>
    <cellStyle name="Currency [0] 7907" xfId="45686" hidden="1" xr:uid="{00000000-0005-0000-0000-000097E30000}"/>
    <cellStyle name="Currency [0] 7908" xfId="16309" hidden="1" xr:uid="{00000000-0005-0000-0000-000098E30000}"/>
    <cellStyle name="Currency [0] 7908" xfId="45697" hidden="1" xr:uid="{00000000-0005-0000-0000-000099E30000}"/>
    <cellStyle name="Currency [0] 7909" xfId="16341" hidden="1" xr:uid="{00000000-0005-0000-0000-00009AE30000}"/>
    <cellStyle name="Currency [0] 7909" xfId="45729" hidden="1" xr:uid="{00000000-0005-0000-0000-00009BE30000}"/>
    <cellStyle name="Currency [0] 791" xfId="3228" hidden="1" xr:uid="{00000000-0005-0000-0000-00009CE30000}"/>
    <cellStyle name="Currency [0] 791" xfId="32617" hidden="1" xr:uid="{00000000-0005-0000-0000-00009DE30000}"/>
    <cellStyle name="Currency [0] 7910" xfId="16343" hidden="1" xr:uid="{00000000-0005-0000-0000-00009EE30000}"/>
    <cellStyle name="Currency [0] 7910" xfId="45731" hidden="1" xr:uid="{00000000-0005-0000-0000-00009FE30000}"/>
    <cellStyle name="Currency [0] 7911" xfId="16295" hidden="1" xr:uid="{00000000-0005-0000-0000-0000A0E30000}"/>
    <cellStyle name="Currency [0] 7911" xfId="45683" hidden="1" xr:uid="{00000000-0005-0000-0000-0000A1E30000}"/>
    <cellStyle name="Currency [0] 7912" xfId="16294" hidden="1" xr:uid="{00000000-0005-0000-0000-0000A2E30000}"/>
    <cellStyle name="Currency [0] 7912" xfId="45682" hidden="1" xr:uid="{00000000-0005-0000-0000-0000A3E30000}"/>
    <cellStyle name="Currency [0] 7913" xfId="16284" hidden="1" xr:uid="{00000000-0005-0000-0000-0000A4E30000}"/>
    <cellStyle name="Currency [0] 7913" xfId="45672" hidden="1" xr:uid="{00000000-0005-0000-0000-0000A5E30000}"/>
    <cellStyle name="Currency [0] 7914" xfId="16280" hidden="1" xr:uid="{00000000-0005-0000-0000-0000A6E30000}"/>
    <cellStyle name="Currency [0] 7914" xfId="45668" hidden="1" xr:uid="{00000000-0005-0000-0000-0000A7E30000}"/>
    <cellStyle name="Currency [0] 7915" xfId="16282" hidden="1" xr:uid="{00000000-0005-0000-0000-0000A8E30000}"/>
    <cellStyle name="Currency [0] 7915" xfId="45670" hidden="1" xr:uid="{00000000-0005-0000-0000-0000A9E30000}"/>
    <cellStyle name="Currency [0] 7916" xfId="16350" hidden="1" xr:uid="{00000000-0005-0000-0000-0000AAE30000}"/>
    <cellStyle name="Currency [0] 7916" xfId="45738" hidden="1" xr:uid="{00000000-0005-0000-0000-0000ABE30000}"/>
    <cellStyle name="Currency [0] 7917" xfId="16185" hidden="1" xr:uid="{00000000-0005-0000-0000-0000ACE30000}"/>
    <cellStyle name="Currency [0] 7917" xfId="45573" hidden="1" xr:uid="{00000000-0005-0000-0000-0000ADE30000}"/>
    <cellStyle name="Currency [0] 7918" xfId="16328" hidden="1" xr:uid="{00000000-0005-0000-0000-0000AEE30000}"/>
    <cellStyle name="Currency [0] 7918" xfId="45716" hidden="1" xr:uid="{00000000-0005-0000-0000-0000AFE30000}"/>
    <cellStyle name="Currency [0] 7919" xfId="16356" hidden="1" xr:uid="{00000000-0005-0000-0000-0000B0E30000}"/>
    <cellStyle name="Currency [0] 7919" xfId="45744" hidden="1" xr:uid="{00000000-0005-0000-0000-0000B1E30000}"/>
    <cellStyle name="Currency [0] 792" xfId="3261" hidden="1" xr:uid="{00000000-0005-0000-0000-0000B2E30000}"/>
    <cellStyle name="Currency [0] 792" xfId="32650" hidden="1" xr:uid="{00000000-0005-0000-0000-0000B3E30000}"/>
    <cellStyle name="Currency [0] 7920" xfId="16358" hidden="1" xr:uid="{00000000-0005-0000-0000-0000B4E30000}"/>
    <cellStyle name="Currency [0] 7920" xfId="45746" hidden="1" xr:uid="{00000000-0005-0000-0000-0000B5E30000}"/>
    <cellStyle name="Currency [0] 7921" xfId="16233" hidden="1" xr:uid="{00000000-0005-0000-0000-0000B6E30000}"/>
    <cellStyle name="Currency [0] 7921" xfId="45621" hidden="1" xr:uid="{00000000-0005-0000-0000-0000B7E30000}"/>
    <cellStyle name="Currency [0] 7922" xfId="16307" hidden="1" xr:uid="{00000000-0005-0000-0000-0000B8E30000}"/>
    <cellStyle name="Currency [0] 7922" xfId="45695" hidden="1" xr:uid="{00000000-0005-0000-0000-0000B9E30000}"/>
    <cellStyle name="Currency [0] 7923" xfId="16263" hidden="1" xr:uid="{00000000-0005-0000-0000-0000BAE30000}"/>
    <cellStyle name="Currency [0] 7923" xfId="45651" hidden="1" xr:uid="{00000000-0005-0000-0000-0000BBE30000}"/>
    <cellStyle name="Currency [0] 7924" xfId="16299" hidden="1" xr:uid="{00000000-0005-0000-0000-0000BCE30000}"/>
    <cellStyle name="Currency [0] 7924" xfId="45687" hidden="1" xr:uid="{00000000-0005-0000-0000-0000BDE30000}"/>
    <cellStyle name="Currency [0] 7925" xfId="16303" hidden="1" xr:uid="{00000000-0005-0000-0000-0000BEE30000}"/>
    <cellStyle name="Currency [0] 7925" xfId="45691" hidden="1" xr:uid="{00000000-0005-0000-0000-0000BFE30000}"/>
    <cellStyle name="Currency [0] 7926" xfId="16364" hidden="1" xr:uid="{00000000-0005-0000-0000-0000C0E30000}"/>
    <cellStyle name="Currency [0] 7926" xfId="45752" hidden="1" xr:uid="{00000000-0005-0000-0000-0000C1E30000}"/>
    <cellStyle name="Currency [0] 7927" xfId="16180" hidden="1" xr:uid="{00000000-0005-0000-0000-0000C2E30000}"/>
    <cellStyle name="Currency [0] 7927" xfId="45568" hidden="1" xr:uid="{00000000-0005-0000-0000-0000C3E30000}"/>
    <cellStyle name="Currency [0] 7928" xfId="16346" hidden="1" xr:uid="{00000000-0005-0000-0000-0000C4E30000}"/>
    <cellStyle name="Currency [0] 7928" xfId="45734" hidden="1" xr:uid="{00000000-0005-0000-0000-0000C5E30000}"/>
    <cellStyle name="Currency [0] 7929" xfId="16369" hidden="1" xr:uid="{00000000-0005-0000-0000-0000C6E30000}"/>
    <cellStyle name="Currency [0] 7929" xfId="45757" hidden="1" xr:uid="{00000000-0005-0000-0000-0000C7E30000}"/>
    <cellStyle name="Currency [0] 793" xfId="3205" hidden="1" xr:uid="{00000000-0005-0000-0000-0000C8E30000}"/>
    <cellStyle name="Currency [0] 793" xfId="32594" hidden="1" xr:uid="{00000000-0005-0000-0000-0000C9E30000}"/>
    <cellStyle name="Currency [0] 7930" xfId="16371" hidden="1" xr:uid="{00000000-0005-0000-0000-0000CAE30000}"/>
    <cellStyle name="Currency [0] 7930" xfId="45759" hidden="1" xr:uid="{00000000-0005-0000-0000-0000CBE30000}"/>
    <cellStyle name="Currency [0] 7931" xfId="16227" hidden="1" xr:uid="{00000000-0005-0000-0000-0000CCE30000}"/>
    <cellStyle name="Currency [0] 7931" xfId="45615" hidden="1" xr:uid="{00000000-0005-0000-0000-0000CDE30000}"/>
    <cellStyle name="Currency [0] 7932" xfId="16326" hidden="1" xr:uid="{00000000-0005-0000-0000-0000CEE30000}"/>
    <cellStyle name="Currency [0] 7932" xfId="45714" hidden="1" xr:uid="{00000000-0005-0000-0000-0000CFE30000}"/>
    <cellStyle name="Currency [0] 7933" xfId="16293" hidden="1" xr:uid="{00000000-0005-0000-0000-0000D0E30000}"/>
    <cellStyle name="Currency [0] 7933" xfId="45681" hidden="1" xr:uid="{00000000-0005-0000-0000-0000D1E30000}"/>
    <cellStyle name="Currency [0] 7934" xfId="16311" hidden="1" xr:uid="{00000000-0005-0000-0000-0000D2E30000}"/>
    <cellStyle name="Currency [0] 7934" xfId="45699" hidden="1" xr:uid="{00000000-0005-0000-0000-0000D3E30000}"/>
    <cellStyle name="Currency [0] 7935" xfId="16308" hidden="1" xr:uid="{00000000-0005-0000-0000-0000D4E30000}"/>
    <cellStyle name="Currency [0] 7935" xfId="45696" hidden="1" xr:uid="{00000000-0005-0000-0000-0000D5E30000}"/>
    <cellStyle name="Currency [0] 7936" xfId="16375" hidden="1" xr:uid="{00000000-0005-0000-0000-0000D6E30000}"/>
    <cellStyle name="Currency [0] 7936" xfId="45763" hidden="1" xr:uid="{00000000-0005-0000-0000-0000D7E30000}"/>
    <cellStyle name="Currency [0] 7937" xfId="16260" hidden="1" xr:uid="{00000000-0005-0000-0000-0000D8E30000}"/>
    <cellStyle name="Currency [0] 7937" xfId="45648" hidden="1" xr:uid="{00000000-0005-0000-0000-0000D9E30000}"/>
    <cellStyle name="Currency [0] 7938" xfId="16360" hidden="1" xr:uid="{00000000-0005-0000-0000-0000DAE30000}"/>
    <cellStyle name="Currency [0] 7938" xfId="45748" hidden="1" xr:uid="{00000000-0005-0000-0000-0000DBE30000}"/>
    <cellStyle name="Currency [0] 7939" xfId="16382" hidden="1" xr:uid="{00000000-0005-0000-0000-0000DCE30000}"/>
    <cellStyle name="Currency [0] 7939" xfId="45770" hidden="1" xr:uid="{00000000-0005-0000-0000-0000DDE30000}"/>
    <cellStyle name="Currency [0] 794" xfId="3255" hidden="1" xr:uid="{00000000-0005-0000-0000-0000DEE30000}"/>
    <cellStyle name="Currency [0] 794" xfId="32644" hidden="1" xr:uid="{00000000-0005-0000-0000-0000DFE30000}"/>
    <cellStyle name="Currency [0] 7940" xfId="16384" hidden="1" xr:uid="{00000000-0005-0000-0000-0000E0E30000}"/>
    <cellStyle name="Currency [0] 7940" xfId="45772" hidden="1" xr:uid="{00000000-0005-0000-0000-0000E1E30000}"/>
    <cellStyle name="Currency [0] 7941" xfId="16312" hidden="1" xr:uid="{00000000-0005-0000-0000-0000E2E30000}"/>
    <cellStyle name="Currency [0] 7941" xfId="45700" hidden="1" xr:uid="{00000000-0005-0000-0000-0000E3E30000}"/>
    <cellStyle name="Currency [0] 7942" xfId="16344" hidden="1" xr:uid="{00000000-0005-0000-0000-0000E4E30000}"/>
    <cellStyle name="Currency [0] 7942" xfId="45732" hidden="1" xr:uid="{00000000-0005-0000-0000-0000E5E30000}"/>
    <cellStyle name="Currency [0] 7943" xfId="16196" hidden="1" xr:uid="{00000000-0005-0000-0000-0000E6E30000}"/>
    <cellStyle name="Currency [0] 7943" xfId="45584" hidden="1" xr:uid="{00000000-0005-0000-0000-0000E7E30000}"/>
    <cellStyle name="Currency [0] 7944" xfId="16330" hidden="1" xr:uid="{00000000-0005-0000-0000-0000E8E30000}"/>
    <cellStyle name="Currency [0] 7944" xfId="45718" hidden="1" xr:uid="{00000000-0005-0000-0000-0000E9E30000}"/>
    <cellStyle name="Currency [0] 7945" xfId="16327" hidden="1" xr:uid="{00000000-0005-0000-0000-0000EAE30000}"/>
    <cellStyle name="Currency [0] 7945" xfId="45715" hidden="1" xr:uid="{00000000-0005-0000-0000-0000EBE30000}"/>
    <cellStyle name="Currency [0] 7946" xfId="16388" hidden="1" xr:uid="{00000000-0005-0000-0000-0000ECE30000}"/>
    <cellStyle name="Currency [0] 7946" xfId="45776" hidden="1" xr:uid="{00000000-0005-0000-0000-0000EDE30000}"/>
    <cellStyle name="Currency [0] 7947" xfId="16223" hidden="1" xr:uid="{00000000-0005-0000-0000-0000EEE30000}"/>
    <cellStyle name="Currency [0] 7947" xfId="45611" hidden="1" xr:uid="{00000000-0005-0000-0000-0000EFE30000}"/>
    <cellStyle name="Currency [0] 7948" xfId="16372" hidden="1" xr:uid="{00000000-0005-0000-0000-0000F0E30000}"/>
    <cellStyle name="Currency [0] 7948" xfId="45760" hidden="1" xr:uid="{00000000-0005-0000-0000-0000F1E30000}"/>
    <cellStyle name="Currency [0] 7949" xfId="16392" hidden="1" xr:uid="{00000000-0005-0000-0000-0000F2E30000}"/>
    <cellStyle name="Currency [0] 7949" xfId="45780" hidden="1" xr:uid="{00000000-0005-0000-0000-0000F3E30000}"/>
    <cellStyle name="Currency [0] 795" xfId="3265" hidden="1" xr:uid="{00000000-0005-0000-0000-0000F4E30000}"/>
    <cellStyle name="Currency [0] 795" xfId="32654" hidden="1" xr:uid="{00000000-0005-0000-0000-0000F5E30000}"/>
    <cellStyle name="Currency [0] 7950" xfId="16394" hidden="1" xr:uid="{00000000-0005-0000-0000-0000F6E30000}"/>
    <cellStyle name="Currency [0] 7950" xfId="45782" hidden="1" xr:uid="{00000000-0005-0000-0000-0000F7E30000}"/>
    <cellStyle name="Currency [0] 7951" xfId="16331" hidden="1" xr:uid="{00000000-0005-0000-0000-0000F8E30000}"/>
    <cellStyle name="Currency [0] 7951" xfId="45719" hidden="1" xr:uid="{00000000-0005-0000-0000-0000F9E30000}"/>
    <cellStyle name="Currency [0] 7952" xfId="16359" hidden="1" xr:uid="{00000000-0005-0000-0000-0000FAE30000}"/>
    <cellStyle name="Currency [0] 7952" xfId="45747" hidden="1" xr:uid="{00000000-0005-0000-0000-0000FBE30000}"/>
    <cellStyle name="Currency [0] 7953" xfId="16319" hidden="1" xr:uid="{00000000-0005-0000-0000-0000FCE30000}"/>
    <cellStyle name="Currency [0] 7953" xfId="45707" hidden="1" xr:uid="{00000000-0005-0000-0000-0000FDE30000}"/>
    <cellStyle name="Currency [0] 7954" xfId="16348" hidden="1" xr:uid="{00000000-0005-0000-0000-0000FEE30000}"/>
    <cellStyle name="Currency [0] 7954" xfId="45736" hidden="1" xr:uid="{00000000-0005-0000-0000-0000FFE30000}"/>
    <cellStyle name="Currency [0] 7955" xfId="16345" hidden="1" xr:uid="{00000000-0005-0000-0000-000000E40000}"/>
    <cellStyle name="Currency [0] 7955" xfId="45733" hidden="1" xr:uid="{00000000-0005-0000-0000-000001E40000}"/>
    <cellStyle name="Currency [0] 7956" xfId="16398" hidden="1" xr:uid="{00000000-0005-0000-0000-000002E40000}"/>
    <cellStyle name="Currency [0] 7956" xfId="45786" hidden="1" xr:uid="{00000000-0005-0000-0000-000003E40000}"/>
    <cellStyle name="Currency [0] 7957" xfId="16226" hidden="1" xr:uid="{00000000-0005-0000-0000-000004E40000}"/>
    <cellStyle name="Currency [0] 7957" xfId="45614" hidden="1" xr:uid="{00000000-0005-0000-0000-000005E40000}"/>
    <cellStyle name="Currency [0] 7958" xfId="16385" hidden="1" xr:uid="{00000000-0005-0000-0000-000006E40000}"/>
    <cellStyle name="Currency [0] 7958" xfId="45773" hidden="1" xr:uid="{00000000-0005-0000-0000-000007E40000}"/>
    <cellStyle name="Currency [0] 7959" xfId="16402" hidden="1" xr:uid="{00000000-0005-0000-0000-000008E40000}"/>
    <cellStyle name="Currency [0] 7959" xfId="45790" hidden="1" xr:uid="{00000000-0005-0000-0000-000009E40000}"/>
    <cellStyle name="Currency [0] 796" xfId="3266" hidden="1" xr:uid="{00000000-0005-0000-0000-00000AE40000}"/>
    <cellStyle name="Currency [0] 796" xfId="32655" hidden="1" xr:uid="{00000000-0005-0000-0000-00000BE40000}"/>
    <cellStyle name="Currency [0] 7960" xfId="16404" hidden="1" xr:uid="{00000000-0005-0000-0000-00000CE40000}"/>
    <cellStyle name="Currency [0] 7960" xfId="45792" hidden="1" xr:uid="{00000000-0005-0000-0000-00000DE40000}"/>
    <cellStyle name="Currency [0] 7961" xfId="16285" hidden="1" xr:uid="{00000000-0005-0000-0000-00000EE40000}"/>
    <cellStyle name="Currency [0] 7961" xfId="45673" hidden="1" xr:uid="{00000000-0005-0000-0000-00000FE40000}"/>
    <cellStyle name="Currency [0] 7962" xfId="16321" hidden="1" xr:uid="{00000000-0005-0000-0000-000010E40000}"/>
    <cellStyle name="Currency [0] 7962" xfId="45709" hidden="1" xr:uid="{00000000-0005-0000-0000-000011E40000}"/>
    <cellStyle name="Currency [0] 7963" xfId="16390" hidden="1" xr:uid="{00000000-0005-0000-0000-000012E40000}"/>
    <cellStyle name="Currency [0] 7963" xfId="45778" hidden="1" xr:uid="{00000000-0005-0000-0000-000013E40000}"/>
    <cellStyle name="Currency [0] 7964" xfId="16378" hidden="1" xr:uid="{00000000-0005-0000-0000-000014E40000}"/>
    <cellStyle name="Currency [0] 7964" xfId="45766" hidden="1" xr:uid="{00000000-0005-0000-0000-000015E40000}"/>
    <cellStyle name="Currency [0] 7965" xfId="16395" hidden="1" xr:uid="{00000000-0005-0000-0000-000016E40000}"/>
    <cellStyle name="Currency [0] 7965" xfId="45783" hidden="1" xr:uid="{00000000-0005-0000-0000-000017E40000}"/>
    <cellStyle name="Currency [0] 7966" xfId="16406" hidden="1" xr:uid="{00000000-0005-0000-0000-000018E40000}"/>
    <cellStyle name="Currency [0] 7966" xfId="45794" hidden="1" xr:uid="{00000000-0005-0000-0000-000019E40000}"/>
    <cellStyle name="Currency [0] 7967" xfId="16254" hidden="1" xr:uid="{00000000-0005-0000-0000-00001AE40000}"/>
    <cellStyle name="Currency [0] 7967" xfId="45642" hidden="1" xr:uid="{00000000-0005-0000-0000-00001BE40000}"/>
    <cellStyle name="Currency [0] 7968" xfId="16318" hidden="1" xr:uid="{00000000-0005-0000-0000-00001CE40000}"/>
    <cellStyle name="Currency [0] 7968" xfId="45706" hidden="1" xr:uid="{00000000-0005-0000-0000-00001DE40000}"/>
    <cellStyle name="Currency [0] 7969" xfId="16410" hidden="1" xr:uid="{00000000-0005-0000-0000-00001EE40000}"/>
    <cellStyle name="Currency [0] 7969" xfId="45798" hidden="1" xr:uid="{00000000-0005-0000-0000-00001FE40000}"/>
    <cellStyle name="Currency [0] 797" xfId="3231" hidden="1" xr:uid="{00000000-0005-0000-0000-000020E40000}"/>
    <cellStyle name="Currency [0] 797" xfId="32620" hidden="1" xr:uid="{00000000-0005-0000-0000-000021E40000}"/>
    <cellStyle name="Currency [0] 7970" xfId="16412" hidden="1" xr:uid="{00000000-0005-0000-0000-000022E40000}"/>
    <cellStyle name="Currency [0] 7970" xfId="45800" hidden="1" xr:uid="{00000000-0005-0000-0000-000023E40000}"/>
    <cellStyle name="Currency [0] 7971" xfId="16367" hidden="1" xr:uid="{00000000-0005-0000-0000-000024E40000}"/>
    <cellStyle name="Currency [0] 7971" xfId="45755" hidden="1" xr:uid="{00000000-0005-0000-0000-000025E40000}"/>
    <cellStyle name="Currency [0] 7972" xfId="16379" hidden="1" xr:uid="{00000000-0005-0000-0000-000026E40000}"/>
    <cellStyle name="Currency [0] 7972" xfId="45767" hidden="1" xr:uid="{00000000-0005-0000-0000-000027E40000}"/>
    <cellStyle name="Currency [0] 7973" xfId="16407" hidden="1" xr:uid="{00000000-0005-0000-0000-000028E40000}"/>
    <cellStyle name="Currency [0] 7973" xfId="45795" hidden="1" xr:uid="{00000000-0005-0000-0000-000029E40000}"/>
    <cellStyle name="Currency [0] 7974" xfId="16380" hidden="1" xr:uid="{00000000-0005-0000-0000-00002AE40000}"/>
    <cellStyle name="Currency [0] 7974" xfId="45768" hidden="1" xr:uid="{00000000-0005-0000-0000-00002BE40000}"/>
    <cellStyle name="Currency [0] 7975" xfId="16413" hidden="1" xr:uid="{00000000-0005-0000-0000-00002CE40000}"/>
    <cellStyle name="Currency [0] 7975" xfId="45801" hidden="1" xr:uid="{00000000-0005-0000-0000-00002DE40000}"/>
    <cellStyle name="Currency [0] 7976" xfId="16415" hidden="1" xr:uid="{00000000-0005-0000-0000-00002EE40000}"/>
    <cellStyle name="Currency [0] 7976" xfId="45803" hidden="1" xr:uid="{00000000-0005-0000-0000-00002FE40000}"/>
    <cellStyle name="Currency [0] 7977" xfId="16408" hidden="1" xr:uid="{00000000-0005-0000-0000-000030E40000}"/>
    <cellStyle name="Currency [0] 7977" xfId="45796" hidden="1" xr:uid="{00000000-0005-0000-0000-000031E40000}"/>
    <cellStyle name="Currency [0] 7978" xfId="16354" hidden="1" xr:uid="{00000000-0005-0000-0000-000032E40000}"/>
    <cellStyle name="Currency [0] 7978" xfId="45742" hidden="1" xr:uid="{00000000-0005-0000-0000-000033E40000}"/>
    <cellStyle name="Currency [0] 7979" xfId="16418" hidden="1" xr:uid="{00000000-0005-0000-0000-000034E40000}"/>
    <cellStyle name="Currency [0] 7979" xfId="45806" hidden="1" xr:uid="{00000000-0005-0000-0000-000035E40000}"/>
    <cellStyle name="Currency [0] 798" xfId="3246" hidden="1" xr:uid="{00000000-0005-0000-0000-000036E40000}"/>
    <cellStyle name="Currency [0] 798" xfId="32635" hidden="1" xr:uid="{00000000-0005-0000-0000-000037E40000}"/>
    <cellStyle name="Currency [0] 7980" xfId="16420" hidden="1" xr:uid="{00000000-0005-0000-0000-000038E40000}"/>
    <cellStyle name="Currency [0] 7980" xfId="45808" hidden="1" xr:uid="{00000000-0005-0000-0000-000039E40000}"/>
    <cellStyle name="Currency [0] 7981" xfId="16137" hidden="1" xr:uid="{00000000-0005-0000-0000-00003AE40000}"/>
    <cellStyle name="Currency [0] 7981" xfId="45525" hidden="1" xr:uid="{00000000-0005-0000-0000-00003BE40000}"/>
    <cellStyle name="Currency [0] 7982" xfId="16159" hidden="1" xr:uid="{00000000-0005-0000-0000-00003CE40000}"/>
    <cellStyle name="Currency [0] 7982" xfId="45547" hidden="1" xr:uid="{00000000-0005-0000-0000-00003DE40000}"/>
    <cellStyle name="Currency [0] 7983" xfId="16424" hidden="1" xr:uid="{00000000-0005-0000-0000-00003EE40000}"/>
    <cellStyle name="Currency [0] 7983" xfId="45812" hidden="1" xr:uid="{00000000-0005-0000-0000-00003FE40000}"/>
    <cellStyle name="Currency [0] 7984" xfId="16431" hidden="1" xr:uid="{00000000-0005-0000-0000-000040E40000}"/>
    <cellStyle name="Currency [0] 7984" xfId="45819" hidden="1" xr:uid="{00000000-0005-0000-0000-000041E40000}"/>
    <cellStyle name="Currency [0] 7985" xfId="16433" hidden="1" xr:uid="{00000000-0005-0000-0000-000042E40000}"/>
    <cellStyle name="Currency [0] 7985" xfId="45821" hidden="1" xr:uid="{00000000-0005-0000-0000-000043E40000}"/>
    <cellStyle name="Currency [0] 7986" xfId="16124" hidden="1" xr:uid="{00000000-0005-0000-0000-000044E40000}"/>
    <cellStyle name="Currency [0] 7986" xfId="45512" hidden="1" xr:uid="{00000000-0005-0000-0000-000045E40000}"/>
    <cellStyle name="Currency [0] 7987" xfId="16427" hidden="1" xr:uid="{00000000-0005-0000-0000-000046E40000}"/>
    <cellStyle name="Currency [0] 7987" xfId="45815" hidden="1" xr:uid="{00000000-0005-0000-0000-000047E40000}"/>
    <cellStyle name="Currency [0] 7988" xfId="16436" hidden="1" xr:uid="{00000000-0005-0000-0000-000048E40000}"/>
    <cellStyle name="Currency [0] 7988" xfId="45824" hidden="1" xr:uid="{00000000-0005-0000-0000-000049E40000}"/>
    <cellStyle name="Currency [0] 7989" xfId="16438" hidden="1" xr:uid="{00000000-0005-0000-0000-00004AE40000}"/>
    <cellStyle name="Currency [0] 7989" xfId="45826" hidden="1" xr:uid="{00000000-0005-0000-0000-00004BE40000}"/>
    <cellStyle name="Currency [0] 799" xfId="3172" hidden="1" xr:uid="{00000000-0005-0000-0000-00004CE40000}"/>
    <cellStyle name="Currency [0] 799" xfId="32561" hidden="1" xr:uid="{00000000-0005-0000-0000-00004DE40000}"/>
    <cellStyle name="Currency [0] 7990" xfId="16426" hidden="1" xr:uid="{00000000-0005-0000-0000-00004EE40000}"/>
    <cellStyle name="Currency [0] 7990" xfId="45814" hidden="1" xr:uid="{00000000-0005-0000-0000-00004FE40000}"/>
    <cellStyle name="Currency [0] 7991" xfId="16136" hidden="1" xr:uid="{00000000-0005-0000-0000-000050E40000}"/>
    <cellStyle name="Currency [0] 7991" xfId="45524" hidden="1" xr:uid="{00000000-0005-0000-0000-000051E40000}"/>
    <cellStyle name="Currency [0] 7992" xfId="16449" hidden="1" xr:uid="{00000000-0005-0000-0000-000052E40000}"/>
    <cellStyle name="Currency [0] 7992" xfId="45837" hidden="1" xr:uid="{00000000-0005-0000-0000-000053E40000}"/>
    <cellStyle name="Currency [0] 7993" xfId="16458" hidden="1" xr:uid="{00000000-0005-0000-0000-000054E40000}"/>
    <cellStyle name="Currency [0] 7993" xfId="45846" hidden="1" xr:uid="{00000000-0005-0000-0000-000055E40000}"/>
    <cellStyle name="Currency [0] 7994" xfId="16469" hidden="1" xr:uid="{00000000-0005-0000-0000-000056E40000}"/>
    <cellStyle name="Currency [0] 7994" xfId="45857" hidden="1" xr:uid="{00000000-0005-0000-0000-000057E40000}"/>
    <cellStyle name="Currency [0] 7995" xfId="16475" hidden="1" xr:uid="{00000000-0005-0000-0000-000058E40000}"/>
    <cellStyle name="Currency [0] 7995" xfId="45863" hidden="1" xr:uid="{00000000-0005-0000-0000-000059E40000}"/>
    <cellStyle name="Currency [0] 7996" xfId="16447" hidden="1" xr:uid="{00000000-0005-0000-0000-00005AE40000}"/>
    <cellStyle name="Currency [0] 7996" xfId="45835" hidden="1" xr:uid="{00000000-0005-0000-0000-00005BE40000}"/>
    <cellStyle name="Currency [0] 7997" xfId="16465" hidden="1" xr:uid="{00000000-0005-0000-0000-00005CE40000}"/>
    <cellStyle name="Currency [0] 7997" xfId="45853" hidden="1" xr:uid="{00000000-0005-0000-0000-00005DE40000}"/>
    <cellStyle name="Currency [0] 7998" xfId="16487" hidden="1" xr:uid="{00000000-0005-0000-0000-00005EE40000}"/>
    <cellStyle name="Currency [0] 7998" xfId="45875" hidden="1" xr:uid="{00000000-0005-0000-0000-00005FE40000}"/>
    <cellStyle name="Currency [0] 7999" xfId="16489" hidden="1" xr:uid="{00000000-0005-0000-0000-000060E40000}"/>
    <cellStyle name="Currency [0] 7999" xfId="45877" hidden="1" xr:uid="{00000000-0005-0000-0000-000061E40000}"/>
    <cellStyle name="Currency [0] 8" xfId="1285" hidden="1" xr:uid="{00000000-0005-0000-0000-000070E40000}"/>
    <cellStyle name="Currency [0] 8" xfId="1643" hidden="1" xr:uid="{00000000-0005-0000-0000-000073E40000}"/>
    <cellStyle name="Currency [0] 8" xfId="1613" hidden="1" xr:uid="{00000000-0005-0000-0000-000074E40000}"/>
    <cellStyle name="Currency [0] 8" xfId="93" hidden="1" xr:uid="{00000000-0005-0000-0000-000065E40000}"/>
    <cellStyle name="Currency [0] 8" xfId="470" hidden="1" xr:uid="{00000000-0005-0000-0000-000066E40000}"/>
    <cellStyle name="Currency [0] 8" xfId="635" hidden="1" xr:uid="{00000000-0005-0000-0000-000067E40000}"/>
    <cellStyle name="Currency [0] 8" xfId="605" hidden="1" xr:uid="{00000000-0005-0000-0000-000068E40000}"/>
    <cellStyle name="Currency [0] 8" xfId="1777" hidden="1" xr:uid="{00000000-0005-0000-0000-000079E40000}"/>
    <cellStyle name="Currency [0] 8" xfId="2137" hidden="1" xr:uid="{00000000-0005-0000-0000-00007AE40000}"/>
    <cellStyle name="Currency [0] 8" xfId="62260" hidden="1" xr:uid="{00000000-0005-0000-0000-00008DE40000}"/>
    <cellStyle name="Currency [0] 8" xfId="62340" hidden="1" xr:uid="{00000000-0005-0000-0000-00008EE40000}"/>
    <cellStyle name="Currency [0] 8" xfId="2301" hidden="1" xr:uid="{00000000-0005-0000-0000-00007BE40000}"/>
    <cellStyle name="Currency [0] 8" xfId="441" hidden="1" xr:uid="{00000000-0005-0000-0000-000069E40000}"/>
    <cellStyle name="Currency [0] 8" xfId="808" hidden="1" xr:uid="{00000000-0005-0000-0000-00006AE40000}"/>
    <cellStyle name="Currency [0] 8" xfId="2108" hidden="1" xr:uid="{00000000-0005-0000-0000-00007DE40000}"/>
    <cellStyle name="Currency [0] 8" xfId="2403" hidden="1" xr:uid="{00000000-0005-0000-0000-00007EE40000}"/>
    <cellStyle name="Currency [0] 8" xfId="973" hidden="1" xr:uid="{00000000-0005-0000-0000-00006BE40000}"/>
    <cellStyle name="Currency [0] 8" xfId="1150" hidden="1" xr:uid="{00000000-0005-0000-0000-00006EE40000}"/>
    <cellStyle name="Currency [0] 8" xfId="1315" hidden="1" xr:uid="{00000000-0005-0000-0000-00006FE40000}"/>
    <cellStyle name="Currency [0] 8" xfId="1449" hidden="1" xr:uid="{00000000-0005-0000-0000-000075E40000}"/>
    <cellStyle name="Currency [0] 8" xfId="1806" hidden="1" xr:uid="{00000000-0005-0000-0000-000076E40000}"/>
    <cellStyle name="Currency [0] 8" xfId="1971" hidden="1" xr:uid="{00000000-0005-0000-0000-000077E40000}"/>
    <cellStyle name="Currency [0] 8" xfId="1941" hidden="1" xr:uid="{00000000-0005-0000-0000-000078E40000}"/>
    <cellStyle name="Currency [0] 8" xfId="287" hidden="1" xr:uid="{00000000-0005-0000-0000-000063E40000}"/>
    <cellStyle name="Currency [0] 8" xfId="257" hidden="1" xr:uid="{00000000-0005-0000-0000-000064E40000}"/>
    <cellStyle name="Currency [0] 8" xfId="61848" hidden="1" xr:uid="{00000000-0005-0000-0000-000088E40000}"/>
    <cellStyle name="Currency [0] 8" xfId="61930" hidden="1" xr:uid="{00000000-0005-0000-0000-000089E40000}"/>
    <cellStyle name="Currency [0] 8" xfId="122" hidden="1" xr:uid="{00000000-0005-0000-0000-000062E40000}"/>
    <cellStyle name="Currency [0] 8" xfId="62178" hidden="1" xr:uid="{00000000-0005-0000-0000-00008CE40000}"/>
    <cellStyle name="Currency [0] 8" xfId="62422" hidden="1" xr:uid="{00000000-0005-0000-0000-00008FE40000}"/>
    <cellStyle name="Currency [0] 8" xfId="62497" hidden="1" xr:uid="{00000000-0005-0000-0000-000090E40000}"/>
    <cellStyle name="Currency [0] 8" xfId="61273" hidden="1" xr:uid="{00000000-0005-0000-0000-000081E40000}"/>
    <cellStyle name="Currency [0] 8" xfId="61357" hidden="1" xr:uid="{00000000-0005-0000-0000-000082E40000}"/>
    <cellStyle name="Currency [0] 8" xfId="61439" hidden="1" xr:uid="{00000000-0005-0000-0000-000083E40000}"/>
    <cellStyle name="Currency [0] 8" xfId="61522" hidden="1" xr:uid="{00000000-0005-0000-0000-000084E40000}"/>
    <cellStyle name="Currency [0] 8" xfId="62909" hidden="1" xr:uid="{00000000-0005-0000-0000-000095E40000}"/>
    <cellStyle name="Currency [0] 8" xfId="62989" hidden="1" xr:uid="{00000000-0005-0000-0000-000096E40000}"/>
    <cellStyle name="Currency [0] 8" xfId="943" hidden="1" xr:uid="{00000000-0005-0000-0000-00006CE40000}"/>
    <cellStyle name="Currency [0] 8" xfId="779" hidden="1" xr:uid="{00000000-0005-0000-0000-00006DE40000}"/>
    <cellStyle name="Currency [0] 8" xfId="63071" hidden="1" xr:uid="{00000000-0005-0000-0000-000097E40000}"/>
    <cellStyle name="Currency [0] 8" xfId="61604" hidden="1" xr:uid="{00000000-0005-0000-0000-000085E40000}"/>
    <cellStyle name="Currency [0] 8" xfId="61684" hidden="1" xr:uid="{00000000-0005-0000-0000-000086E40000}"/>
    <cellStyle name="Currency [0] 8" xfId="1121" hidden="1" xr:uid="{00000000-0005-0000-0000-000071E40000}"/>
    <cellStyle name="Currency [0] 8" xfId="1478" hidden="1" xr:uid="{00000000-0005-0000-0000-000072E40000}"/>
    <cellStyle name="Currency [0] 8" xfId="61766" hidden="1" xr:uid="{00000000-0005-0000-0000-000087E40000}"/>
    <cellStyle name="Currency [0] 8" xfId="62014" hidden="1" xr:uid="{00000000-0005-0000-0000-00008AE40000}"/>
    <cellStyle name="Currency [0] 8" xfId="62096" hidden="1" xr:uid="{00000000-0005-0000-0000-00008BE40000}"/>
    <cellStyle name="Currency [0] 8" xfId="62579" hidden="1" xr:uid="{00000000-0005-0000-0000-000091E40000}"/>
    <cellStyle name="Currency [0] 8" xfId="62663" hidden="1" xr:uid="{00000000-0005-0000-0000-000092E40000}"/>
    <cellStyle name="Currency [0] 8" xfId="62745" hidden="1" xr:uid="{00000000-0005-0000-0000-000093E40000}"/>
    <cellStyle name="Currency [0] 8" xfId="62827" hidden="1" xr:uid="{00000000-0005-0000-0000-000094E40000}"/>
    <cellStyle name="Currency [0] 8" xfId="31792" hidden="1" xr:uid="{00000000-0005-0000-0000-00007FE40000}"/>
    <cellStyle name="Currency [0] 8" xfId="61191" hidden="1" xr:uid="{00000000-0005-0000-0000-000080E40000}"/>
    <cellStyle name="Currency [0] 8" xfId="2272" hidden="1" xr:uid="{00000000-0005-0000-0000-00007CE40000}"/>
    <cellStyle name="Currency [0] 80" xfId="2491" hidden="1" xr:uid="{00000000-0005-0000-0000-000098E40000}"/>
    <cellStyle name="Currency [0] 80" xfId="31880" hidden="1" xr:uid="{00000000-0005-0000-0000-000099E40000}"/>
    <cellStyle name="Currency [0] 800" xfId="3241" hidden="1" xr:uid="{00000000-0005-0000-0000-00009AE40000}"/>
    <cellStyle name="Currency [0] 800" xfId="32630" hidden="1" xr:uid="{00000000-0005-0000-0000-00009BE40000}"/>
    <cellStyle name="Currency [0] 8000" xfId="16421" hidden="1" xr:uid="{00000000-0005-0000-0000-00009CE40000}"/>
    <cellStyle name="Currency [0] 8000" xfId="45809" hidden="1" xr:uid="{00000000-0005-0000-0000-00009DE40000}"/>
    <cellStyle name="Currency [0] 8001" xfId="16132" hidden="1" xr:uid="{00000000-0005-0000-0000-00009EE40000}"/>
    <cellStyle name="Currency [0] 8001" xfId="45520" hidden="1" xr:uid="{00000000-0005-0000-0000-00009FE40000}"/>
    <cellStyle name="Currency [0] 8002" xfId="16461" hidden="1" xr:uid="{00000000-0005-0000-0000-0000A0E40000}"/>
    <cellStyle name="Currency [0] 8002" xfId="45849" hidden="1" xr:uid="{00000000-0005-0000-0000-0000A1E40000}"/>
    <cellStyle name="Currency [0] 8003" xfId="16128" hidden="1" xr:uid="{00000000-0005-0000-0000-0000A2E40000}"/>
    <cellStyle name="Currency [0] 8003" xfId="45516" hidden="1" xr:uid="{00000000-0005-0000-0000-0000A3E40000}"/>
    <cellStyle name="Currency [0] 8004" xfId="16450" hidden="1" xr:uid="{00000000-0005-0000-0000-0000A4E40000}"/>
    <cellStyle name="Currency [0] 8004" xfId="45838" hidden="1" xr:uid="{00000000-0005-0000-0000-0000A5E40000}"/>
    <cellStyle name="Currency [0] 8005" xfId="16494" hidden="1" xr:uid="{00000000-0005-0000-0000-0000A6E40000}"/>
    <cellStyle name="Currency [0] 8005" xfId="45882" hidden="1" xr:uid="{00000000-0005-0000-0000-0000A7E40000}"/>
    <cellStyle name="Currency [0] 8006" xfId="16462" hidden="1" xr:uid="{00000000-0005-0000-0000-0000A8E40000}"/>
    <cellStyle name="Currency [0] 8006" xfId="45850" hidden="1" xr:uid="{00000000-0005-0000-0000-0000A9E40000}"/>
    <cellStyle name="Currency [0] 8007" xfId="16470" hidden="1" xr:uid="{00000000-0005-0000-0000-0000AAE40000}"/>
    <cellStyle name="Currency [0] 8007" xfId="45858" hidden="1" xr:uid="{00000000-0005-0000-0000-0000ABE40000}"/>
    <cellStyle name="Currency [0] 8008" xfId="16506" hidden="1" xr:uid="{00000000-0005-0000-0000-0000ACE40000}"/>
    <cellStyle name="Currency [0] 8008" xfId="45894" hidden="1" xr:uid="{00000000-0005-0000-0000-0000ADE40000}"/>
    <cellStyle name="Currency [0] 8009" xfId="16508" hidden="1" xr:uid="{00000000-0005-0000-0000-0000AEE40000}"/>
    <cellStyle name="Currency [0] 8009" xfId="45896" hidden="1" xr:uid="{00000000-0005-0000-0000-0000AFE40000}"/>
    <cellStyle name="Currency [0] 801" xfId="3239" hidden="1" xr:uid="{00000000-0005-0000-0000-0000B0E40000}"/>
    <cellStyle name="Currency [0] 801" xfId="32628" hidden="1" xr:uid="{00000000-0005-0000-0000-0000B1E40000}"/>
    <cellStyle name="Currency [0] 8010" xfId="16464" hidden="1" xr:uid="{00000000-0005-0000-0000-0000B2E40000}"/>
    <cellStyle name="Currency [0] 8010" xfId="45852" hidden="1" xr:uid="{00000000-0005-0000-0000-0000B3E40000}"/>
    <cellStyle name="Currency [0] 8011" xfId="16477" hidden="1" xr:uid="{00000000-0005-0000-0000-0000B4E40000}"/>
    <cellStyle name="Currency [0] 8011" xfId="45865" hidden="1" xr:uid="{00000000-0005-0000-0000-0000B5E40000}"/>
    <cellStyle name="Currency [0] 8012" xfId="16482" hidden="1" xr:uid="{00000000-0005-0000-0000-0000B6E40000}"/>
    <cellStyle name="Currency [0] 8012" xfId="45870" hidden="1" xr:uid="{00000000-0005-0000-0000-0000B7E40000}"/>
    <cellStyle name="Currency [0] 8013" xfId="16476" hidden="1" xr:uid="{00000000-0005-0000-0000-0000B8E40000}"/>
    <cellStyle name="Currency [0] 8013" xfId="45864" hidden="1" xr:uid="{00000000-0005-0000-0000-0000B9E40000}"/>
    <cellStyle name="Currency [0] 8014" xfId="16524" hidden="1" xr:uid="{00000000-0005-0000-0000-0000BAE40000}"/>
    <cellStyle name="Currency [0] 8014" xfId="45912" hidden="1" xr:uid="{00000000-0005-0000-0000-0000BBE40000}"/>
    <cellStyle name="Currency [0] 8015" xfId="16532" hidden="1" xr:uid="{00000000-0005-0000-0000-0000BCE40000}"/>
    <cellStyle name="Currency [0] 8015" xfId="45920" hidden="1" xr:uid="{00000000-0005-0000-0000-0000BDE40000}"/>
    <cellStyle name="Currency [0] 8016" xfId="16460" hidden="1" xr:uid="{00000000-0005-0000-0000-0000BEE40000}"/>
    <cellStyle name="Currency [0] 8016" xfId="45848" hidden="1" xr:uid="{00000000-0005-0000-0000-0000BFE40000}"/>
    <cellStyle name="Currency [0] 8017" xfId="16518" hidden="1" xr:uid="{00000000-0005-0000-0000-0000C0E40000}"/>
    <cellStyle name="Currency [0] 8017" xfId="45906" hidden="1" xr:uid="{00000000-0005-0000-0000-0000C1E40000}"/>
    <cellStyle name="Currency [0] 8018" xfId="16541" hidden="1" xr:uid="{00000000-0005-0000-0000-0000C2E40000}"/>
    <cellStyle name="Currency [0] 8018" xfId="45929" hidden="1" xr:uid="{00000000-0005-0000-0000-0000C3E40000}"/>
    <cellStyle name="Currency [0] 8019" xfId="16543" hidden="1" xr:uid="{00000000-0005-0000-0000-0000C4E40000}"/>
    <cellStyle name="Currency [0] 8019" xfId="45931" hidden="1" xr:uid="{00000000-0005-0000-0000-0000C5E40000}"/>
    <cellStyle name="Currency [0] 802" xfId="3268" hidden="1" xr:uid="{00000000-0005-0000-0000-0000C6E40000}"/>
    <cellStyle name="Currency [0] 802" xfId="32657" hidden="1" xr:uid="{00000000-0005-0000-0000-0000C7E40000}"/>
    <cellStyle name="Currency [0] 8020" xfId="16443" hidden="1" xr:uid="{00000000-0005-0000-0000-0000C8E40000}"/>
    <cellStyle name="Currency [0] 8020" xfId="45831" hidden="1" xr:uid="{00000000-0005-0000-0000-0000C9E40000}"/>
    <cellStyle name="Currency [0] 8021" xfId="16453" hidden="1" xr:uid="{00000000-0005-0000-0000-0000CAE40000}"/>
    <cellStyle name="Currency [0] 8021" xfId="45841" hidden="1" xr:uid="{00000000-0005-0000-0000-0000CBE40000}"/>
    <cellStyle name="Currency [0] 8022" xfId="16515" hidden="1" xr:uid="{00000000-0005-0000-0000-0000CCE40000}"/>
    <cellStyle name="Currency [0] 8022" xfId="45903" hidden="1" xr:uid="{00000000-0005-0000-0000-0000CDE40000}"/>
    <cellStyle name="Currency [0] 8023" xfId="16480" hidden="1" xr:uid="{00000000-0005-0000-0000-0000CEE40000}"/>
    <cellStyle name="Currency [0] 8023" xfId="45868" hidden="1" xr:uid="{00000000-0005-0000-0000-0000CFE40000}"/>
    <cellStyle name="Currency [0] 8024" xfId="16429" hidden="1" xr:uid="{00000000-0005-0000-0000-0000D0E40000}"/>
    <cellStyle name="Currency [0] 8024" xfId="45817" hidden="1" xr:uid="{00000000-0005-0000-0000-0000D1E40000}"/>
    <cellStyle name="Currency [0] 8025" xfId="16551" hidden="1" xr:uid="{00000000-0005-0000-0000-0000D2E40000}"/>
    <cellStyle name="Currency [0] 8025" xfId="45939" hidden="1" xr:uid="{00000000-0005-0000-0000-0000D3E40000}"/>
    <cellStyle name="Currency [0] 8026" xfId="16516" hidden="1" xr:uid="{00000000-0005-0000-0000-0000D4E40000}"/>
    <cellStyle name="Currency [0] 8026" xfId="45904" hidden="1" xr:uid="{00000000-0005-0000-0000-0000D5E40000}"/>
    <cellStyle name="Currency [0] 8027" xfId="16527" hidden="1" xr:uid="{00000000-0005-0000-0000-0000D6E40000}"/>
    <cellStyle name="Currency [0] 8027" xfId="45915" hidden="1" xr:uid="{00000000-0005-0000-0000-0000D7E40000}"/>
    <cellStyle name="Currency [0] 8028" xfId="16559" hidden="1" xr:uid="{00000000-0005-0000-0000-0000D8E40000}"/>
    <cellStyle name="Currency [0] 8028" xfId="45947" hidden="1" xr:uid="{00000000-0005-0000-0000-0000D9E40000}"/>
    <cellStyle name="Currency [0] 8029" xfId="16561" hidden="1" xr:uid="{00000000-0005-0000-0000-0000DAE40000}"/>
    <cellStyle name="Currency [0] 8029" xfId="45949" hidden="1" xr:uid="{00000000-0005-0000-0000-0000DBE40000}"/>
    <cellStyle name="Currency [0] 803" xfId="3184" hidden="1" xr:uid="{00000000-0005-0000-0000-0000DCE40000}"/>
    <cellStyle name="Currency [0] 803" xfId="32573" hidden="1" xr:uid="{00000000-0005-0000-0000-0000DDE40000}"/>
    <cellStyle name="Currency [0] 8030" xfId="16513" hidden="1" xr:uid="{00000000-0005-0000-0000-0000DEE40000}"/>
    <cellStyle name="Currency [0] 8030" xfId="45901" hidden="1" xr:uid="{00000000-0005-0000-0000-0000DFE40000}"/>
    <cellStyle name="Currency [0] 8031" xfId="16512" hidden="1" xr:uid="{00000000-0005-0000-0000-0000E0E40000}"/>
    <cellStyle name="Currency [0] 8031" xfId="45900" hidden="1" xr:uid="{00000000-0005-0000-0000-0000E1E40000}"/>
    <cellStyle name="Currency [0] 8032" xfId="16502" hidden="1" xr:uid="{00000000-0005-0000-0000-0000E2E40000}"/>
    <cellStyle name="Currency [0] 8032" xfId="45890" hidden="1" xr:uid="{00000000-0005-0000-0000-0000E3E40000}"/>
    <cellStyle name="Currency [0] 8033" xfId="16498" hidden="1" xr:uid="{00000000-0005-0000-0000-0000E4E40000}"/>
    <cellStyle name="Currency [0] 8033" xfId="45886" hidden="1" xr:uid="{00000000-0005-0000-0000-0000E5E40000}"/>
    <cellStyle name="Currency [0] 8034" xfId="16500" hidden="1" xr:uid="{00000000-0005-0000-0000-0000E6E40000}"/>
    <cellStyle name="Currency [0] 8034" xfId="45888" hidden="1" xr:uid="{00000000-0005-0000-0000-0000E7E40000}"/>
    <cellStyle name="Currency [0] 8035" xfId="16568" hidden="1" xr:uid="{00000000-0005-0000-0000-0000E8E40000}"/>
    <cellStyle name="Currency [0] 8035" xfId="45956" hidden="1" xr:uid="{00000000-0005-0000-0000-0000E9E40000}"/>
    <cellStyle name="Currency [0] 8036" xfId="16130" hidden="1" xr:uid="{00000000-0005-0000-0000-0000EAE40000}"/>
    <cellStyle name="Currency [0] 8036" xfId="45518" hidden="1" xr:uid="{00000000-0005-0000-0000-0000EBE40000}"/>
    <cellStyle name="Currency [0] 8037" xfId="16546" hidden="1" xr:uid="{00000000-0005-0000-0000-0000ECE40000}"/>
    <cellStyle name="Currency [0] 8037" xfId="45934" hidden="1" xr:uid="{00000000-0005-0000-0000-0000EDE40000}"/>
    <cellStyle name="Currency [0] 8038" xfId="16574" hidden="1" xr:uid="{00000000-0005-0000-0000-0000EEE40000}"/>
    <cellStyle name="Currency [0] 8038" xfId="45962" hidden="1" xr:uid="{00000000-0005-0000-0000-0000EFE40000}"/>
    <cellStyle name="Currency [0] 8039" xfId="16576" hidden="1" xr:uid="{00000000-0005-0000-0000-0000F0E40000}"/>
    <cellStyle name="Currency [0] 8039" xfId="45964" hidden="1" xr:uid="{00000000-0005-0000-0000-0000F1E40000}"/>
    <cellStyle name="Currency [0] 804" xfId="3260" hidden="1" xr:uid="{00000000-0005-0000-0000-0000F2E40000}"/>
    <cellStyle name="Currency [0] 804" xfId="32649" hidden="1" xr:uid="{00000000-0005-0000-0000-0000F3E40000}"/>
    <cellStyle name="Currency [0] 8040" xfId="16451" hidden="1" xr:uid="{00000000-0005-0000-0000-0000F4E40000}"/>
    <cellStyle name="Currency [0] 8040" xfId="45839" hidden="1" xr:uid="{00000000-0005-0000-0000-0000F5E40000}"/>
    <cellStyle name="Currency [0] 8041" xfId="16525" hidden="1" xr:uid="{00000000-0005-0000-0000-0000F6E40000}"/>
    <cellStyle name="Currency [0] 8041" xfId="45913" hidden="1" xr:uid="{00000000-0005-0000-0000-0000F7E40000}"/>
    <cellStyle name="Currency [0] 8042" xfId="16481" hidden="1" xr:uid="{00000000-0005-0000-0000-0000F8E40000}"/>
    <cellStyle name="Currency [0] 8042" xfId="45869" hidden="1" xr:uid="{00000000-0005-0000-0000-0000F9E40000}"/>
    <cellStyle name="Currency [0] 8043" xfId="16517" hidden="1" xr:uid="{00000000-0005-0000-0000-0000FAE40000}"/>
    <cellStyle name="Currency [0] 8043" xfId="45905" hidden="1" xr:uid="{00000000-0005-0000-0000-0000FBE40000}"/>
    <cellStyle name="Currency [0] 8044" xfId="16521" hidden="1" xr:uid="{00000000-0005-0000-0000-0000FCE40000}"/>
    <cellStyle name="Currency [0] 8044" xfId="45909" hidden="1" xr:uid="{00000000-0005-0000-0000-0000FDE40000}"/>
    <cellStyle name="Currency [0] 8045" xfId="16582" hidden="1" xr:uid="{00000000-0005-0000-0000-0000FEE40000}"/>
    <cellStyle name="Currency [0] 8045" xfId="45970" hidden="1" xr:uid="{00000000-0005-0000-0000-0000FFE40000}"/>
    <cellStyle name="Currency [0] 8046" xfId="16165" hidden="1" xr:uid="{00000000-0005-0000-0000-000000E50000}"/>
    <cellStyle name="Currency [0] 8046" xfId="45553" hidden="1" xr:uid="{00000000-0005-0000-0000-000001E50000}"/>
    <cellStyle name="Currency [0] 8047" xfId="16564" hidden="1" xr:uid="{00000000-0005-0000-0000-000002E50000}"/>
    <cellStyle name="Currency [0] 8047" xfId="45952" hidden="1" xr:uid="{00000000-0005-0000-0000-000003E50000}"/>
    <cellStyle name="Currency [0] 8048" xfId="16587" hidden="1" xr:uid="{00000000-0005-0000-0000-000004E50000}"/>
    <cellStyle name="Currency [0] 8048" xfId="45975" hidden="1" xr:uid="{00000000-0005-0000-0000-000005E50000}"/>
    <cellStyle name="Currency [0] 8049" xfId="16589" hidden="1" xr:uid="{00000000-0005-0000-0000-000006E50000}"/>
    <cellStyle name="Currency [0] 8049" xfId="45977" hidden="1" xr:uid="{00000000-0005-0000-0000-000007E50000}"/>
    <cellStyle name="Currency [0] 805" xfId="3270" hidden="1" xr:uid="{00000000-0005-0000-0000-000008E50000}"/>
    <cellStyle name="Currency [0] 805" xfId="32659" hidden="1" xr:uid="{00000000-0005-0000-0000-000009E50000}"/>
    <cellStyle name="Currency [0] 8050" xfId="16445" hidden="1" xr:uid="{00000000-0005-0000-0000-00000AE50000}"/>
    <cellStyle name="Currency [0] 8050" xfId="45833" hidden="1" xr:uid="{00000000-0005-0000-0000-00000BE50000}"/>
    <cellStyle name="Currency [0] 8051" xfId="16544" hidden="1" xr:uid="{00000000-0005-0000-0000-00000CE50000}"/>
    <cellStyle name="Currency [0] 8051" xfId="45932" hidden="1" xr:uid="{00000000-0005-0000-0000-00000DE50000}"/>
    <cellStyle name="Currency [0] 8052" xfId="16511" hidden="1" xr:uid="{00000000-0005-0000-0000-00000EE50000}"/>
    <cellStyle name="Currency [0] 8052" xfId="45899" hidden="1" xr:uid="{00000000-0005-0000-0000-00000FE50000}"/>
    <cellStyle name="Currency [0] 8053" xfId="16529" hidden="1" xr:uid="{00000000-0005-0000-0000-000010E50000}"/>
    <cellStyle name="Currency [0] 8053" xfId="45917" hidden="1" xr:uid="{00000000-0005-0000-0000-000011E50000}"/>
    <cellStyle name="Currency [0] 8054" xfId="16526" hidden="1" xr:uid="{00000000-0005-0000-0000-000012E50000}"/>
    <cellStyle name="Currency [0] 8054" xfId="45914" hidden="1" xr:uid="{00000000-0005-0000-0000-000013E50000}"/>
    <cellStyle name="Currency [0] 8055" xfId="16593" hidden="1" xr:uid="{00000000-0005-0000-0000-000014E50000}"/>
    <cellStyle name="Currency [0] 8055" xfId="45981" hidden="1" xr:uid="{00000000-0005-0000-0000-000015E50000}"/>
    <cellStyle name="Currency [0] 8056" xfId="16478" hidden="1" xr:uid="{00000000-0005-0000-0000-000016E50000}"/>
    <cellStyle name="Currency [0] 8056" xfId="45866" hidden="1" xr:uid="{00000000-0005-0000-0000-000017E50000}"/>
    <cellStyle name="Currency [0] 8057" xfId="16578" hidden="1" xr:uid="{00000000-0005-0000-0000-000018E50000}"/>
    <cellStyle name="Currency [0] 8057" xfId="45966" hidden="1" xr:uid="{00000000-0005-0000-0000-000019E50000}"/>
    <cellStyle name="Currency [0] 8058" xfId="16600" hidden="1" xr:uid="{00000000-0005-0000-0000-00001AE50000}"/>
    <cellStyle name="Currency [0] 8058" xfId="45988" hidden="1" xr:uid="{00000000-0005-0000-0000-00001BE50000}"/>
    <cellStyle name="Currency [0] 8059" xfId="16602" hidden="1" xr:uid="{00000000-0005-0000-0000-00001CE50000}"/>
    <cellStyle name="Currency [0] 8059" xfId="45990" hidden="1" xr:uid="{00000000-0005-0000-0000-00001DE50000}"/>
    <cellStyle name="Currency [0] 806" xfId="3271" hidden="1" xr:uid="{00000000-0005-0000-0000-00001EE50000}"/>
    <cellStyle name="Currency [0] 806" xfId="32660" hidden="1" xr:uid="{00000000-0005-0000-0000-00001FE50000}"/>
    <cellStyle name="Currency [0] 8060" xfId="16530" hidden="1" xr:uid="{00000000-0005-0000-0000-000020E50000}"/>
    <cellStyle name="Currency [0] 8060" xfId="45918" hidden="1" xr:uid="{00000000-0005-0000-0000-000021E50000}"/>
    <cellStyle name="Currency [0] 8061" xfId="16562" hidden="1" xr:uid="{00000000-0005-0000-0000-000022E50000}"/>
    <cellStyle name="Currency [0] 8061" xfId="45950" hidden="1" xr:uid="{00000000-0005-0000-0000-000023E50000}"/>
    <cellStyle name="Currency [0] 8062" xfId="16210" hidden="1" xr:uid="{00000000-0005-0000-0000-000024E50000}"/>
    <cellStyle name="Currency [0] 8062" xfId="45598" hidden="1" xr:uid="{00000000-0005-0000-0000-000025E50000}"/>
    <cellStyle name="Currency [0] 8063" xfId="16548" hidden="1" xr:uid="{00000000-0005-0000-0000-000026E50000}"/>
    <cellStyle name="Currency [0] 8063" xfId="45936" hidden="1" xr:uid="{00000000-0005-0000-0000-000027E50000}"/>
    <cellStyle name="Currency [0] 8064" xfId="16545" hidden="1" xr:uid="{00000000-0005-0000-0000-000028E50000}"/>
    <cellStyle name="Currency [0] 8064" xfId="45933" hidden="1" xr:uid="{00000000-0005-0000-0000-000029E50000}"/>
    <cellStyle name="Currency [0] 8065" xfId="16606" hidden="1" xr:uid="{00000000-0005-0000-0000-00002AE50000}"/>
    <cellStyle name="Currency [0] 8065" xfId="45994" hidden="1" xr:uid="{00000000-0005-0000-0000-00002BE50000}"/>
    <cellStyle name="Currency [0] 8066" xfId="16441" hidden="1" xr:uid="{00000000-0005-0000-0000-00002CE50000}"/>
    <cellStyle name="Currency [0] 8066" xfId="45829" hidden="1" xr:uid="{00000000-0005-0000-0000-00002DE50000}"/>
    <cellStyle name="Currency [0] 8067" xfId="16590" hidden="1" xr:uid="{00000000-0005-0000-0000-00002EE50000}"/>
    <cellStyle name="Currency [0] 8067" xfId="45978" hidden="1" xr:uid="{00000000-0005-0000-0000-00002FE50000}"/>
    <cellStyle name="Currency [0] 8068" xfId="16610" hidden="1" xr:uid="{00000000-0005-0000-0000-000030E50000}"/>
    <cellStyle name="Currency [0] 8068" xfId="45998" hidden="1" xr:uid="{00000000-0005-0000-0000-000031E50000}"/>
    <cellStyle name="Currency [0] 8069" xfId="16612" hidden="1" xr:uid="{00000000-0005-0000-0000-000032E50000}"/>
    <cellStyle name="Currency [0] 8069" xfId="46000" hidden="1" xr:uid="{00000000-0005-0000-0000-000033E50000}"/>
    <cellStyle name="Currency [0] 807" xfId="3242" hidden="1" xr:uid="{00000000-0005-0000-0000-000034E50000}"/>
    <cellStyle name="Currency [0] 807" xfId="32631" hidden="1" xr:uid="{00000000-0005-0000-0000-000035E50000}"/>
    <cellStyle name="Currency [0] 8070" xfId="16549" hidden="1" xr:uid="{00000000-0005-0000-0000-000036E50000}"/>
    <cellStyle name="Currency [0] 8070" xfId="45937" hidden="1" xr:uid="{00000000-0005-0000-0000-000037E50000}"/>
    <cellStyle name="Currency [0] 8071" xfId="16577" hidden="1" xr:uid="{00000000-0005-0000-0000-000038E50000}"/>
    <cellStyle name="Currency [0] 8071" xfId="45965" hidden="1" xr:uid="{00000000-0005-0000-0000-000039E50000}"/>
    <cellStyle name="Currency [0] 8072" xfId="16537" hidden="1" xr:uid="{00000000-0005-0000-0000-00003AE50000}"/>
    <cellStyle name="Currency [0] 8072" xfId="45925" hidden="1" xr:uid="{00000000-0005-0000-0000-00003BE50000}"/>
    <cellStyle name="Currency [0] 8073" xfId="16566" hidden="1" xr:uid="{00000000-0005-0000-0000-00003CE50000}"/>
    <cellStyle name="Currency [0] 8073" xfId="45954" hidden="1" xr:uid="{00000000-0005-0000-0000-00003DE50000}"/>
    <cellStyle name="Currency [0] 8074" xfId="16563" hidden="1" xr:uid="{00000000-0005-0000-0000-00003EE50000}"/>
    <cellStyle name="Currency [0] 8074" xfId="45951" hidden="1" xr:uid="{00000000-0005-0000-0000-00003FE50000}"/>
    <cellStyle name="Currency [0] 8075" xfId="16616" hidden="1" xr:uid="{00000000-0005-0000-0000-000040E50000}"/>
    <cellStyle name="Currency [0] 8075" xfId="46004" hidden="1" xr:uid="{00000000-0005-0000-0000-000041E50000}"/>
    <cellStyle name="Currency [0] 8076" xfId="16444" hidden="1" xr:uid="{00000000-0005-0000-0000-000042E50000}"/>
    <cellStyle name="Currency [0] 8076" xfId="45832" hidden="1" xr:uid="{00000000-0005-0000-0000-000043E50000}"/>
    <cellStyle name="Currency [0] 8077" xfId="16603" hidden="1" xr:uid="{00000000-0005-0000-0000-000044E50000}"/>
    <cellStyle name="Currency [0] 8077" xfId="45991" hidden="1" xr:uid="{00000000-0005-0000-0000-000045E50000}"/>
    <cellStyle name="Currency [0] 8078" xfId="16620" hidden="1" xr:uid="{00000000-0005-0000-0000-000046E50000}"/>
    <cellStyle name="Currency [0] 8078" xfId="46008" hidden="1" xr:uid="{00000000-0005-0000-0000-000047E50000}"/>
    <cellStyle name="Currency [0] 8079" xfId="16622" hidden="1" xr:uid="{00000000-0005-0000-0000-000048E50000}"/>
    <cellStyle name="Currency [0] 8079" xfId="46010" hidden="1" xr:uid="{00000000-0005-0000-0000-000049E50000}"/>
    <cellStyle name="Currency [0] 808" xfId="3254" hidden="1" xr:uid="{00000000-0005-0000-0000-00004AE50000}"/>
    <cellStyle name="Currency [0] 808" xfId="32643" hidden="1" xr:uid="{00000000-0005-0000-0000-00004BE50000}"/>
    <cellStyle name="Currency [0] 8080" xfId="16503" hidden="1" xr:uid="{00000000-0005-0000-0000-00004CE50000}"/>
    <cellStyle name="Currency [0] 8080" xfId="45891" hidden="1" xr:uid="{00000000-0005-0000-0000-00004DE50000}"/>
    <cellStyle name="Currency [0] 8081" xfId="16539" hidden="1" xr:uid="{00000000-0005-0000-0000-00004EE50000}"/>
    <cellStyle name="Currency [0] 8081" xfId="45927" hidden="1" xr:uid="{00000000-0005-0000-0000-00004FE50000}"/>
    <cellStyle name="Currency [0] 8082" xfId="16608" hidden="1" xr:uid="{00000000-0005-0000-0000-000050E50000}"/>
    <cellStyle name="Currency [0] 8082" xfId="45996" hidden="1" xr:uid="{00000000-0005-0000-0000-000051E50000}"/>
    <cellStyle name="Currency [0] 8083" xfId="16596" hidden="1" xr:uid="{00000000-0005-0000-0000-000052E50000}"/>
    <cellStyle name="Currency [0] 8083" xfId="45984" hidden="1" xr:uid="{00000000-0005-0000-0000-000053E50000}"/>
    <cellStyle name="Currency [0] 8084" xfId="16613" hidden="1" xr:uid="{00000000-0005-0000-0000-000054E50000}"/>
    <cellStyle name="Currency [0] 8084" xfId="46001" hidden="1" xr:uid="{00000000-0005-0000-0000-000055E50000}"/>
    <cellStyle name="Currency [0] 8085" xfId="16624" hidden="1" xr:uid="{00000000-0005-0000-0000-000056E50000}"/>
    <cellStyle name="Currency [0] 8085" xfId="46012" hidden="1" xr:uid="{00000000-0005-0000-0000-000057E50000}"/>
    <cellStyle name="Currency [0] 8086" xfId="16472" hidden="1" xr:uid="{00000000-0005-0000-0000-000058E50000}"/>
    <cellStyle name="Currency [0] 8086" xfId="45860" hidden="1" xr:uid="{00000000-0005-0000-0000-000059E50000}"/>
    <cellStyle name="Currency [0] 8087" xfId="16536" hidden="1" xr:uid="{00000000-0005-0000-0000-00005AE50000}"/>
    <cellStyle name="Currency [0] 8087" xfId="45924" hidden="1" xr:uid="{00000000-0005-0000-0000-00005BE50000}"/>
    <cellStyle name="Currency [0] 8088" xfId="16628" hidden="1" xr:uid="{00000000-0005-0000-0000-00005CE50000}"/>
    <cellStyle name="Currency [0] 8088" xfId="46016" hidden="1" xr:uid="{00000000-0005-0000-0000-00005DE50000}"/>
    <cellStyle name="Currency [0] 8089" xfId="16630" hidden="1" xr:uid="{00000000-0005-0000-0000-00005EE50000}"/>
    <cellStyle name="Currency [0] 8089" xfId="46018" hidden="1" xr:uid="{00000000-0005-0000-0000-00005FE50000}"/>
    <cellStyle name="Currency [0] 809" xfId="3234" hidden="1" xr:uid="{00000000-0005-0000-0000-000060E50000}"/>
    <cellStyle name="Currency [0] 809" xfId="32623" hidden="1" xr:uid="{00000000-0005-0000-0000-000061E50000}"/>
    <cellStyle name="Currency [0] 8090" xfId="16585" hidden="1" xr:uid="{00000000-0005-0000-0000-000062E50000}"/>
    <cellStyle name="Currency [0] 8090" xfId="45973" hidden="1" xr:uid="{00000000-0005-0000-0000-000063E50000}"/>
    <cellStyle name="Currency [0] 8091" xfId="16597" hidden="1" xr:uid="{00000000-0005-0000-0000-000064E50000}"/>
    <cellStyle name="Currency [0] 8091" xfId="45985" hidden="1" xr:uid="{00000000-0005-0000-0000-000065E50000}"/>
    <cellStyle name="Currency [0] 8092" xfId="16625" hidden="1" xr:uid="{00000000-0005-0000-0000-000066E50000}"/>
    <cellStyle name="Currency [0] 8092" xfId="46013" hidden="1" xr:uid="{00000000-0005-0000-0000-000067E50000}"/>
    <cellStyle name="Currency [0] 8093" xfId="16598" hidden="1" xr:uid="{00000000-0005-0000-0000-000068E50000}"/>
    <cellStyle name="Currency [0] 8093" xfId="45986" hidden="1" xr:uid="{00000000-0005-0000-0000-000069E50000}"/>
    <cellStyle name="Currency [0] 8094" xfId="16631" hidden="1" xr:uid="{00000000-0005-0000-0000-00006AE50000}"/>
    <cellStyle name="Currency [0] 8094" xfId="46019" hidden="1" xr:uid="{00000000-0005-0000-0000-00006BE50000}"/>
    <cellStyle name="Currency [0] 8095" xfId="16633" hidden="1" xr:uid="{00000000-0005-0000-0000-00006CE50000}"/>
    <cellStyle name="Currency [0] 8095" xfId="46021" hidden="1" xr:uid="{00000000-0005-0000-0000-00006DE50000}"/>
    <cellStyle name="Currency [0] 8096" xfId="16626" hidden="1" xr:uid="{00000000-0005-0000-0000-00006EE50000}"/>
    <cellStyle name="Currency [0] 8096" xfId="46014" hidden="1" xr:uid="{00000000-0005-0000-0000-00006FE50000}"/>
    <cellStyle name="Currency [0] 8097" xfId="16572" hidden="1" xr:uid="{00000000-0005-0000-0000-000070E50000}"/>
    <cellStyle name="Currency [0] 8097" xfId="45960" hidden="1" xr:uid="{00000000-0005-0000-0000-000071E50000}"/>
    <cellStyle name="Currency [0] 8098" xfId="16635" hidden="1" xr:uid="{00000000-0005-0000-0000-000072E50000}"/>
    <cellStyle name="Currency [0] 8098" xfId="46023" hidden="1" xr:uid="{00000000-0005-0000-0000-000073E50000}"/>
    <cellStyle name="Currency [0] 8099" xfId="16637" hidden="1" xr:uid="{00000000-0005-0000-0000-000074E50000}"/>
    <cellStyle name="Currency [0] 8099" xfId="46025" hidden="1" xr:uid="{00000000-0005-0000-0000-000075E50000}"/>
    <cellStyle name="Currency [0] 81" xfId="2456" hidden="1" xr:uid="{00000000-0005-0000-0000-000076E50000}"/>
    <cellStyle name="Currency [0] 81" xfId="31845" hidden="1" xr:uid="{00000000-0005-0000-0000-000077E50000}"/>
    <cellStyle name="Currency [0] 810" xfId="3249" hidden="1" xr:uid="{00000000-0005-0000-0000-000078E50000}"/>
    <cellStyle name="Currency [0] 810" xfId="32638" hidden="1" xr:uid="{00000000-0005-0000-0000-000079E50000}"/>
    <cellStyle name="Currency [0] 8100" xfId="16149" hidden="1" xr:uid="{00000000-0005-0000-0000-00007AE50000}"/>
    <cellStyle name="Currency [0] 8100" xfId="45537" hidden="1" xr:uid="{00000000-0005-0000-0000-00007BE50000}"/>
    <cellStyle name="Currency [0] 8101" xfId="16127" hidden="1" xr:uid="{00000000-0005-0000-0000-00007CE50000}"/>
    <cellStyle name="Currency [0] 8101" xfId="45515" hidden="1" xr:uid="{00000000-0005-0000-0000-00007DE50000}"/>
    <cellStyle name="Currency [0] 8102" xfId="16643" hidden="1" xr:uid="{00000000-0005-0000-0000-00007EE50000}"/>
    <cellStyle name="Currency [0] 8102" xfId="46031" hidden="1" xr:uid="{00000000-0005-0000-0000-00007FE50000}"/>
    <cellStyle name="Currency [0] 8103" xfId="16649" hidden="1" xr:uid="{00000000-0005-0000-0000-000080E50000}"/>
    <cellStyle name="Currency [0] 8103" xfId="46037" hidden="1" xr:uid="{00000000-0005-0000-0000-000081E50000}"/>
    <cellStyle name="Currency [0] 8104" xfId="16651" hidden="1" xr:uid="{00000000-0005-0000-0000-000082E50000}"/>
    <cellStyle name="Currency [0] 8104" xfId="46039" hidden="1" xr:uid="{00000000-0005-0000-0000-000083E50000}"/>
    <cellStyle name="Currency [0] 8105" xfId="16144" hidden="1" xr:uid="{00000000-0005-0000-0000-000084E50000}"/>
    <cellStyle name="Currency [0] 8105" xfId="45532" hidden="1" xr:uid="{00000000-0005-0000-0000-000085E50000}"/>
    <cellStyle name="Currency [0] 8106" xfId="16645" hidden="1" xr:uid="{00000000-0005-0000-0000-000086E50000}"/>
    <cellStyle name="Currency [0] 8106" xfId="46033" hidden="1" xr:uid="{00000000-0005-0000-0000-000087E50000}"/>
    <cellStyle name="Currency [0] 8107" xfId="16653" hidden="1" xr:uid="{00000000-0005-0000-0000-000088E50000}"/>
    <cellStyle name="Currency [0] 8107" xfId="46041" hidden="1" xr:uid="{00000000-0005-0000-0000-000089E50000}"/>
    <cellStyle name="Currency [0] 8108" xfId="16655" hidden="1" xr:uid="{00000000-0005-0000-0000-00008AE50000}"/>
    <cellStyle name="Currency [0] 8108" xfId="46043" hidden="1" xr:uid="{00000000-0005-0000-0000-00008BE50000}"/>
    <cellStyle name="Currency [0] 8109" xfId="16644" hidden="1" xr:uid="{00000000-0005-0000-0000-00008CE50000}"/>
    <cellStyle name="Currency [0] 8109" xfId="46032" hidden="1" xr:uid="{00000000-0005-0000-0000-00008DE50000}"/>
    <cellStyle name="Currency [0] 811" xfId="3247" hidden="1" xr:uid="{00000000-0005-0000-0000-00008EE50000}"/>
    <cellStyle name="Currency [0] 811" xfId="32636" hidden="1" xr:uid="{00000000-0005-0000-0000-00008FE50000}"/>
    <cellStyle name="Currency [0] 8110" xfId="16150" hidden="1" xr:uid="{00000000-0005-0000-0000-000090E50000}"/>
    <cellStyle name="Currency [0] 8110" xfId="45538" hidden="1" xr:uid="{00000000-0005-0000-0000-000091E50000}"/>
    <cellStyle name="Currency [0] 8111" xfId="16666" hidden="1" xr:uid="{00000000-0005-0000-0000-000092E50000}"/>
    <cellStyle name="Currency [0] 8111" xfId="46054" hidden="1" xr:uid="{00000000-0005-0000-0000-000093E50000}"/>
    <cellStyle name="Currency [0] 8112" xfId="16675" hidden="1" xr:uid="{00000000-0005-0000-0000-000094E50000}"/>
    <cellStyle name="Currency [0] 8112" xfId="46063" hidden="1" xr:uid="{00000000-0005-0000-0000-000095E50000}"/>
    <cellStyle name="Currency [0] 8113" xfId="16686" hidden="1" xr:uid="{00000000-0005-0000-0000-000096E50000}"/>
    <cellStyle name="Currency [0] 8113" xfId="46074" hidden="1" xr:uid="{00000000-0005-0000-0000-000097E50000}"/>
    <cellStyle name="Currency [0] 8114" xfId="16692" hidden="1" xr:uid="{00000000-0005-0000-0000-000098E50000}"/>
    <cellStyle name="Currency [0] 8114" xfId="46080" hidden="1" xr:uid="{00000000-0005-0000-0000-000099E50000}"/>
    <cellStyle name="Currency [0] 8115" xfId="16664" hidden="1" xr:uid="{00000000-0005-0000-0000-00009AE50000}"/>
    <cellStyle name="Currency [0] 8115" xfId="46052" hidden="1" xr:uid="{00000000-0005-0000-0000-00009BE50000}"/>
    <cellStyle name="Currency [0] 8116" xfId="16682" hidden="1" xr:uid="{00000000-0005-0000-0000-00009CE50000}"/>
    <cellStyle name="Currency [0] 8116" xfId="46070" hidden="1" xr:uid="{00000000-0005-0000-0000-00009DE50000}"/>
    <cellStyle name="Currency [0] 8117" xfId="16704" hidden="1" xr:uid="{00000000-0005-0000-0000-00009EE50000}"/>
    <cellStyle name="Currency [0] 8117" xfId="46092" hidden="1" xr:uid="{00000000-0005-0000-0000-00009FE50000}"/>
    <cellStyle name="Currency [0] 8118" xfId="16706" hidden="1" xr:uid="{00000000-0005-0000-0000-0000A0E50000}"/>
    <cellStyle name="Currency [0] 8118" xfId="46094" hidden="1" xr:uid="{00000000-0005-0000-0000-0000A1E50000}"/>
    <cellStyle name="Currency [0] 8119" xfId="16640" hidden="1" xr:uid="{00000000-0005-0000-0000-0000A2E50000}"/>
    <cellStyle name="Currency [0] 8119" xfId="46028" hidden="1" xr:uid="{00000000-0005-0000-0000-0000A3E50000}"/>
    <cellStyle name="Currency [0] 812" xfId="3273" hidden="1" xr:uid="{00000000-0005-0000-0000-0000A4E50000}"/>
    <cellStyle name="Currency [0] 812" xfId="32662" hidden="1" xr:uid="{00000000-0005-0000-0000-0000A5E50000}"/>
    <cellStyle name="Currency [0] 8120" xfId="16154" hidden="1" xr:uid="{00000000-0005-0000-0000-0000A6E50000}"/>
    <cellStyle name="Currency [0] 8120" xfId="45542" hidden="1" xr:uid="{00000000-0005-0000-0000-0000A7E50000}"/>
    <cellStyle name="Currency [0] 8121" xfId="16678" hidden="1" xr:uid="{00000000-0005-0000-0000-0000A8E50000}"/>
    <cellStyle name="Currency [0] 8121" xfId="46066" hidden="1" xr:uid="{00000000-0005-0000-0000-0000A9E50000}"/>
    <cellStyle name="Currency [0] 8122" xfId="16170" hidden="1" xr:uid="{00000000-0005-0000-0000-0000AAE50000}"/>
    <cellStyle name="Currency [0] 8122" xfId="45558" hidden="1" xr:uid="{00000000-0005-0000-0000-0000ABE50000}"/>
    <cellStyle name="Currency [0] 8123" xfId="16667" hidden="1" xr:uid="{00000000-0005-0000-0000-0000ACE50000}"/>
    <cellStyle name="Currency [0] 8123" xfId="46055" hidden="1" xr:uid="{00000000-0005-0000-0000-0000ADE50000}"/>
    <cellStyle name="Currency [0] 8124" xfId="16711" hidden="1" xr:uid="{00000000-0005-0000-0000-0000AEE50000}"/>
    <cellStyle name="Currency [0] 8124" xfId="46099" hidden="1" xr:uid="{00000000-0005-0000-0000-0000AFE50000}"/>
    <cellStyle name="Currency [0] 8125" xfId="16679" hidden="1" xr:uid="{00000000-0005-0000-0000-0000B0E50000}"/>
    <cellStyle name="Currency [0] 8125" xfId="46067" hidden="1" xr:uid="{00000000-0005-0000-0000-0000B1E50000}"/>
    <cellStyle name="Currency [0] 8126" xfId="16687" hidden="1" xr:uid="{00000000-0005-0000-0000-0000B2E50000}"/>
    <cellStyle name="Currency [0] 8126" xfId="46075" hidden="1" xr:uid="{00000000-0005-0000-0000-0000B3E50000}"/>
    <cellStyle name="Currency [0] 8127" xfId="16723" hidden="1" xr:uid="{00000000-0005-0000-0000-0000B4E50000}"/>
    <cellStyle name="Currency [0] 8127" xfId="46111" hidden="1" xr:uid="{00000000-0005-0000-0000-0000B5E50000}"/>
    <cellStyle name="Currency [0] 8128" xfId="16725" hidden="1" xr:uid="{00000000-0005-0000-0000-0000B6E50000}"/>
    <cellStyle name="Currency [0] 8128" xfId="46113" hidden="1" xr:uid="{00000000-0005-0000-0000-0000B7E50000}"/>
    <cellStyle name="Currency [0] 8129" xfId="16681" hidden="1" xr:uid="{00000000-0005-0000-0000-0000B8E50000}"/>
    <cellStyle name="Currency [0] 8129" xfId="46069" hidden="1" xr:uid="{00000000-0005-0000-0000-0000B9E50000}"/>
    <cellStyle name="Currency [0] 813" xfId="3186" hidden="1" xr:uid="{00000000-0005-0000-0000-0000BAE50000}"/>
    <cellStyle name="Currency [0] 813" xfId="32575" hidden="1" xr:uid="{00000000-0005-0000-0000-0000BBE50000}"/>
    <cellStyle name="Currency [0] 8130" xfId="16694" hidden="1" xr:uid="{00000000-0005-0000-0000-0000BCE50000}"/>
    <cellStyle name="Currency [0] 8130" xfId="46082" hidden="1" xr:uid="{00000000-0005-0000-0000-0000BDE50000}"/>
    <cellStyle name="Currency [0] 8131" xfId="16699" hidden="1" xr:uid="{00000000-0005-0000-0000-0000BEE50000}"/>
    <cellStyle name="Currency [0] 8131" xfId="46087" hidden="1" xr:uid="{00000000-0005-0000-0000-0000BFE50000}"/>
    <cellStyle name="Currency [0] 8132" xfId="16693" hidden="1" xr:uid="{00000000-0005-0000-0000-0000C0E50000}"/>
    <cellStyle name="Currency [0] 8132" xfId="46081" hidden="1" xr:uid="{00000000-0005-0000-0000-0000C1E50000}"/>
    <cellStyle name="Currency [0] 8133" xfId="16741" hidden="1" xr:uid="{00000000-0005-0000-0000-0000C2E50000}"/>
    <cellStyle name="Currency [0] 8133" xfId="46129" hidden="1" xr:uid="{00000000-0005-0000-0000-0000C3E50000}"/>
    <cellStyle name="Currency [0] 8134" xfId="16749" hidden="1" xr:uid="{00000000-0005-0000-0000-0000C4E50000}"/>
    <cellStyle name="Currency [0] 8134" xfId="46137" hidden="1" xr:uid="{00000000-0005-0000-0000-0000C5E50000}"/>
    <cellStyle name="Currency [0] 8135" xfId="16677" hidden="1" xr:uid="{00000000-0005-0000-0000-0000C6E50000}"/>
    <cellStyle name="Currency [0] 8135" xfId="46065" hidden="1" xr:uid="{00000000-0005-0000-0000-0000C7E50000}"/>
    <cellStyle name="Currency [0] 8136" xfId="16735" hidden="1" xr:uid="{00000000-0005-0000-0000-0000C8E50000}"/>
    <cellStyle name="Currency [0] 8136" xfId="46123" hidden="1" xr:uid="{00000000-0005-0000-0000-0000C9E50000}"/>
    <cellStyle name="Currency [0] 8137" xfId="16758" hidden="1" xr:uid="{00000000-0005-0000-0000-0000CAE50000}"/>
    <cellStyle name="Currency [0] 8137" xfId="46146" hidden="1" xr:uid="{00000000-0005-0000-0000-0000CBE50000}"/>
    <cellStyle name="Currency [0] 8138" xfId="16760" hidden="1" xr:uid="{00000000-0005-0000-0000-0000CCE50000}"/>
    <cellStyle name="Currency [0] 8138" xfId="46148" hidden="1" xr:uid="{00000000-0005-0000-0000-0000CDE50000}"/>
    <cellStyle name="Currency [0] 8139" xfId="16660" hidden="1" xr:uid="{00000000-0005-0000-0000-0000CEE50000}"/>
    <cellStyle name="Currency [0] 8139" xfId="46048" hidden="1" xr:uid="{00000000-0005-0000-0000-0000CFE50000}"/>
    <cellStyle name="Currency [0] 814" xfId="3267" hidden="1" xr:uid="{00000000-0005-0000-0000-0000D0E50000}"/>
    <cellStyle name="Currency [0] 814" xfId="32656" hidden="1" xr:uid="{00000000-0005-0000-0000-0000D1E50000}"/>
    <cellStyle name="Currency [0] 8140" xfId="16670" hidden="1" xr:uid="{00000000-0005-0000-0000-0000D2E50000}"/>
    <cellStyle name="Currency [0] 8140" xfId="46058" hidden="1" xr:uid="{00000000-0005-0000-0000-0000D3E50000}"/>
    <cellStyle name="Currency [0] 8141" xfId="16732" hidden="1" xr:uid="{00000000-0005-0000-0000-0000D4E50000}"/>
    <cellStyle name="Currency [0] 8141" xfId="46120" hidden="1" xr:uid="{00000000-0005-0000-0000-0000D5E50000}"/>
    <cellStyle name="Currency [0] 8142" xfId="16697" hidden="1" xr:uid="{00000000-0005-0000-0000-0000D6E50000}"/>
    <cellStyle name="Currency [0] 8142" xfId="46085" hidden="1" xr:uid="{00000000-0005-0000-0000-0000D7E50000}"/>
    <cellStyle name="Currency [0] 8143" xfId="16647" hidden="1" xr:uid="{00000000-0005-0000-0000-0000D8E50000}"/>
    <cellStyle name="Currency [0] 8143" xfId="46035" hidden="1" xr:uid="{00000000-0005-0000-0000-0000D9E50000}"/>
    <cellStyle name="Currency [0] 8144" xfId="16768" hidden="1" xr:uid="{00000000-0005-0000-0000-0000DAE50000}"/>
    <cellStyle name="Currency [0] 8144" xfId="46156" hidden="1" xr:uid="{00000000-0005-0000-0000-0000DBE50000}"/>
    <cellStyle name="Currency [0] 8145" xfId="16733" hidden="1" xr:uid="{00000000-0005-0000-0000-0000DCE50000}"/>
    <cellStyle name="Currency [0] 8145" xfId="46121" hidden="1" xr:uid="{00000000-0005-0000-0000-0000DDE50000}"/>
    <cellStyle name="Currency [0] 8146" xfId="16744" hidden="1" xr:uid="{00000000-0005-0000-0000-0000DEE50000}"/>
    <cellStyle name="Currency [0] 8146" xfId="46132" hidden="1" xr:uid="{00000000-0005-0000-0000-0000DFE50000}"/>
    <cellStyle name="Currency [0] 8147" xfId="16776" hidden="1" xr:uid="{00000000-0005-0000-0000-0000E0E50000}"/>
    <cellStyle name="Currency [0] 8147" xfId="46164" hidden="1" xr:uid="{00000000-0005-0000-0000-0000E1E50000}"/>
    <cellStyle name="Currency [0] 8148" xfId="16778" hidden="1" xr:uid="{00000000-0005-0000-0000-0000E2E50000}"/>
    <cellStyle name="Currency [0] 8148" xfId="46166" hidden="1" xr:uid="{00000000-0005-0000-0000-0000E3E50000}"/>
    <cellStyle name="Currency [0] 8149" xfId="16730" hidden="1" xr:uid="{00000000-0005-0000-0000-0000E4E50000}"/>
    <cellStyle name="Currency [0] 8149" xfId="46118" hidden="1" xr:uid="{00000000-0005-0000-0000-0000E5E50000}"/>
    <cellStyle name="Currency [0] 815" xfId="3274" hidden="1" xr:uid="{00000000-0005-0000-0000-0000E6E50000}"/>
    <cellStyle name="Currency [0] 815" xfId="32663" hidden="1" xr:uid="{00000000-0005-0000-0000-0000E7E50000}"/>
    <cellStyle name="Currency [0] 8150" xfId="16729" hidden="1" xr:uid="{00000000-0005-0000-0000-0000E8E50000}"/>
    <cellStyle name="Currency [0] 8150" xfId="46117" hidden="1" xr:uid="{00000000-0005-0000-0000-0000E9E50000}"/>
    <cellStyle name="Currency [0] 8151" xfId="16719" hidden="1" xr:uid="{00000000-0005-0000-0000-0000EAE50000}"/>
    <cellStyle name="Currency [0] 8151" xfId="46107" hidden="1" xr:uid="{00000000-0005-0000-0000-0000EBE50000}"/>
    <cellStyle name="Currency [0] 8152" xfId="16715" hidden="1" xr:uid="{00000000-0005-0000-0000-0000ECE50000}"/>
    <cellStyle name="Currency [0] 8152" xfId="46103" hidden="1" xr:uid="{00000000-0005-0000-0000-0000EDE50000}"/>
    <cellStyle name="Currency [0] 8153" xfId="16717" hidden="1" xr:uid="{00000000-0005-0000-0000-0000EEE50000}"/>
    <cellStyle name="Currency [0] 8153" xfId="46105" hidden="1" xr:uid="{00000000-0005-0000-0000-0000EFE50000}"/>
    <cellStyle name="Currency [0] 8154" xfId="16785" hidden="1" xr:uid="{00000000-0005-0000-0000-0000F0E50000}"/>
    <cellStyle name="Currency [0] 8154" xfId="46173" hidden="1" xr:uid="{00000000-0005-0000-0000-0000F1E50000}"/>
    <cellStyle name="Currency [0] 8155" xfId="16156" hidden="1" xr:uid="{00000000-0005-0000-0000-0000F2E50000}"/>
    <cellStyle name="Currency [0] 8155" xfId="45544" hidden="1" xr:uid="{00000000-0005-0000-0000-0000F3E50000}"/>
    <cellStyle name="Currency [0] 8156" xfId="16763" hidden="1" xr:uid="{00000000-0005-0000-0000-0000F4E50000}"/>
    <cellStyle name="Currency [0] 8156" xfId="46151" hidden="1" xr:uid="{00000000-0005-0000-0000-0000F5E50000}"/>
    <cellStyle name="Currency [0] 8157" xfId="16791" hidden="1" xr:uid="{00000000-0005-0000-0000-0000F6E50000}"/>
    <cellStyle name="Currency [0] 8157" xfId="46179" hidden="1" xr:uid="{00000000-0005-0000-0000-0000F7E50000}"/>
    <cellStyle name="Currency [0] 8158" xfId="16793" hidden="1" xr:uid="{00000000-0005-0000-0000-0000F8E50000}"/>
    <cellStyle name="Currency [0] 8158" xfId="46181" hidden="1" xr:uid="{00000000-0005-0000-0000-0000F9E50000}"/>
    <cellStyle name="Currency [0] 8159" xfId="16668" hidden="1" xr:uid="{00000000-0005-0000-0000-0000FAE50000}"/>
    <cellStyle name="Currency [0] 8159" xfId="46056" hidden="1" xr:uid="{00000000-0005-0000-0000-0000FBE50000}"/>
    <cellStyle name="Currency [0] 816" xfId="3275" hidden="1" xr:uid="{00000000-0005-0000-0000-0000FCE50000}"/>
    <cellStyle name="Currency [0] 816" xfId="32664" hidden="1" xr:uid="{00000000-0005-0000-0000-0000FDE50000}"/>
    <cellStyle name="Currency [0] 8160" xfId="16742" hidden="1" xr:uid="{00000000-0005-0000-0000-0000FEE50000}"/>
    <cellStyle name="Currency [0] 8160" xfId="46130" hidden="1" xr:uid="{00000000-0005-0000-0000-0000FFE50000}"/>
    <cellStyle name="Currency [0] 8161" xfId="16698" hidden="1" xr:uid="{00000000-0005-0000-0000-000000E60000}"/>
    <cellStyle name="Currency [0] 8161" xfId="46086" hidden="1" xr:uid="{00000000-0005-0000-0000-000001E60000}"/>
    <cellStyle name="Currency [0] 8162" xfId="16734" hidden="1" xr:uid="{00000000-0005-0000-0000-000002E60000}"/>
    <cellStyle name="Currency [0] 8162" xfId="46122" hidden="1" xr:uid="{00000000-0005-0000-0000-000003E60000}"/>
    <cellStyle name="Currency [0] 8163" xfId="16738" hidden="1" xr:uid="{00000000-0005-0000-0000-000004E60000}"/>
    <cellStyle name="Currency [0] 8163" xfId="46126" hidden="1" xr:uid="{00000000-0005-0000-0000-000005E60000}"/>
    <cellStyle name="Currency [0] 8164" xfId="16799" hidden="1" xr:uid="{00000000-0005-0000-0000-000006E60000}"/>
    <cellStyle name="Currency [0] 8164" xfId="46187" hidden="1" xr:uid="{00000000-0005-0000-0000-000007E60000}"/>
    <cellStyle name="Currency [0] 8165" xfId="16143" hidden="1" xr:uid="{00000000-0005-0000-0000-000008E60000}"/>
    <cellStyle name="Currency [0] 8165" xfId="45531" hidden="1" xr:uid="{00000000-0005-0000-0000-000009E60000}"/>
    <cellStyle name="Currency [0] 8166" xfId="16781" hidden="1" xr:uid="{00000000-0005-0000-0000-00000AE60000}"/>
    <cellStyle name="Currency [0] 8166" xfId="46169" hidden="1" xr:uid="{00000000-0005-0000-0000-00000BE60000}"/>
    <cellStyle name="Currency [0] 8167" xfId="16804" hidden="1" xr:uid="{00000000-0005-0000-0000-00000CE60000}"/>
    <cellStyle name="Currency [0] 8167" xfId="46192" hidden="1" xr:uid="{00000000-0005-0000-0000-00000DE60000}"/>
    <cellStyle name="Currency [0] 8168" xfId="16806" hidden="1" xr:uid="{00000000-0005-0000-0000-00000EE60000}"/>
    <cellStyle name="Currency [0] 8168" xfId="46194" hidden="1" xr:uid="{00000000-0005-0000-0000-00000FE60000}"/>
    <cellStyle name="Currency [0] 8169" xfId="16662" hidden="1" xr:uid="{00000000-0005-0000-0000-000010E60000}"/>
    <cellStyle name="Currency [0] 8169" xfId="46050" hidden="1" xr:uid="{00000000-0005-0000-0000-000011E60000}"/>
    <cellStyle name="Currency [0] 817" xfId="3215" hidden="1" xr:uid="{00000000-0005-0000-0000-000012E60000}"/>
    <cellStyle name="Currency [0] 817" xfId="32604" hidden="1" xr:uid="{00000000-0005-0000-0000-000013E60000}"/>
    <cellStyle name="Currency [0] 8170" xfId="16761" hidden="1" xr:uid="{00000000-0005-0000-0000-000014E60000}"/>
    <cellStyle name="Currency [0] 8170" xfId="46149" hidden="1" xr:uid="{00000000-0005-0000-0000-000015E60000}"/>
    <cellStyle name="Currency [0] 8171" xfId="16728" hidden="1" xr:uid="{00000000-0005-0000-0000-000016E60000}"/>
    <cellStyle name="Currency [0] 8171" xfId="46116" hidden="1" xr:uid="{00000000-0005-0000-0000-000017E60000}"/>
    <cellStyle name="Currency [0] 8172" xfId="16746" hidden="1" xr:uid="{00000000-0005-0000-0000-000018E60000}"/>
    <cellStyle name="Currency [0] 8172" xfId="46134" hidden="1" xr:uid="{00000000-0005-0000-0000-000019E60000}"/>
    <cellStyle name="Currency [0] 8173" xfId="16743" hidden="1" xr:uid="{00000000-0005-0000-0000-00001AE60000}"/>
    <cellStyle name="Currency [0] 8173" xfId="46131" hidden="1" xr:uid="{00000000-0005-0000-0000-00001BE60000}"/>
    <cellStyle name="Currency [0] 8174" xfId="16810" hidden="1" xr:uid="{00000000-0005-0000-0000-00001CE60000}"/>
    <cellStyle name="Currency [0] 8174" xfId="46198" hidden="1" xr:uid="{00000000-0005-0000-0000-00001DE60000}"/>
    <cellStyle name="Currency [0] 8175" xfId="16695" hidden="1" xr:uid="{00000000-0005-0000-0000-00001EE60000}"/>
    <cellStyle name="Currency [0] 8175" xfId="46083" hidden="1" xr:uid="{00000000-0005-0000-0000-00001FE60000}"/>
    <cellStyle name="Currency [0] 8176" xfId="16795" hidden="1" xr:uid="{00000000-0005-0000-0000-000020E60000}"/>
    <cellStyle name="Currency [0] 8176" xfId="46183" hidden="1" xr:uid="{00000000-0005-0000-0000-000021E60000}"/>
    <cellStyle name="Currency [0] 8177" xfId="16817" hidden="1" xr:uid="{00000000-0005-0000-0000-000022E60000}"/>
    <cellStyle name="Currency [0] 8177" xfId="46205" hidden="1" xr:uid="{00000000-0005-0000-0000-000023E60000}"/>
    <cellStyle name="Currency [0] 8178" xfId="16819" hidden="1" xr:uid="{00000000-0005-0000-0000-000024E60000}"/>
    <cellStyle name="Currency [0] 8178" xfId="46207" hidden="1" xr:uid="{00000000-0005-0000-0000-000025E60000}"/>
    <cellStyle name="Currency [0] 8179" xfId="16747" hidden="1" xr:uid="{00000000-0005-0000-0000-000026E60000}"/>
    <cellStyle name="Currency [0] 8179" xfId="46135" hidden="1" xr:uid="{00000000-0005-0000-0000-000027E60000}"/>
    <cellStyle name="Currency [0] 818" xfId="3235" hidden="1" xr:uid="{00000000-0005-0000-0000-000028E60000}"/>
    <cellStyle name="Currency [0] 818" xfId="32624" hidden="1" xr:uid="{00000000-0005-0000-0000-000029E60000}"/>
    <cellStyle name="Currency [0] 8180" xfId="16779" hidden="1" xr:uid="{00000000-0005-0000-0000-00002AE60000}"/>
    <cellStyle name="Currency [0] 8180" xfId="46167" hidden="1" xr:uid="{00000000-0005-0000-0000-00002BE60000}"/>
    <cellStyle name="Currency [0] 8181" xfId="16122" hidden="1" xr:uid="{00000000-0005-0000-0000-00002CE60000}"/>
    <cellStyle name="Currency [0] 8181" xfId="45510" hidden="1" xr:uid="{00000000-0005-0000-0000-00002DE60000}"/>
    <cellStyle name="Currency [0] 8182" xfId="16765" hidden="1" xr:uid="{00000000-0005-0000-0000-00002EE60000}"/>
    <cellStyle name="Currency [0] 8182" xfId="46153" hidden="1" xr:uid="{00000000-0005-0000-0000-00002FE60000}"/>
    <cellStyle name="Currency [0] 8183" xfId="16762" hidden="1" xr:uid="{00000000-0005-0000-0000-000030E60000}"/>
    <cellStyle name="Currency [0] 8183" xfId="46150" hidden="1" xr:uid="{00000000-0005-0000-0000-000031E60000}"/>
    <cellStyle name="Currency [0] 8184" xfId="16823" hidden="1" xr:uid="{00000000-0005-0000-0000-000032E60000}"/>
    <cellStyle name="Currency [0] 8184" xfId="46211" hidden="1" xr:uid="{00000000-0005-0000-0000-000033E60000}"/>
    <cellStyle name="Currency [0] 8185" xfId="16658" hidden="1" xr:uid="{00000000-0005-0000-0000-000034E60000}"/>
    <cellStyle name="Currency [0] 8185" xfId="46046" hidden="1" xr:uid="{00000000-0005-0000-0000-000035E60000}"/>
    <cellStyle name="Currency [0] 8186" xfId="16807" hidden="1" xr:uid="{00000000-0005-0000-0000-000036E60000}"/>
    <cellStyle name="Currency [0] 8186" xfId="46195" hidden="1" xr:uid="{00000000-0005-0000-0000-000037E60000}"/>
    <cellStyle name="Currency [0] 8187" xfId="16827" hidden="1" xr:uid="{00000000-0005-0000-0000-000038E60000}"/>
    <cellStyle name="Currency [0] 8187" xfId="46215" hidden="1" xr:uid="{00000000-0005-0000-0000-000039E60000}"/>
    <cellStyle name="Currency [0] 8188" xfId="16829" hidden="1" xr:uid="{00000000-0005-0000-0000-00003AE60000}"/>
    <cellStyle name="Currency [0] 8188" xfId="46217" hidden="1" xr:uid="{00000000-0005-0000-0000-00003BE60000}"/>
    <cellStyle name="Currency [0] 8189" xfId="16766" hidden="1" xr:uid="{00000000-0005-0000-0000-00003CE60000}"/>
    <cellStyle name="Currency [0] 8189" xfId="46154" hidden="1" xr:uid="{00000000-0005-0000-0000-00003DE60000}"/>
    <cellStyle name="Currency [0] 819" xfId="3269" hidden="1" xr:uid="{00000000-0005-0000-0000-00003EE60000}"/>
    <cellStyle name="Currency [0] 819" xfId="32658" hidden="1" xr:uid="{00000000-0005-0000-0000-00003FE60000}"/>
    <cellStyle name="Currency [0] 8190" xfId="16794" hidden="1" xr:uid="{00000000-0005-0000-0000-000040E60000}"/>
    <cellStyle name="Currency [0] 8190" xfId="46182" hidden="1" xr:uid="{00000000-0005-0000-0000-000041E60000}"/>
    <cellStyle name="Currency [0] 8191" xfId="16754" hidden="1" xr:uid="{00000000-0005-0000-0000-000042E60000}"/>
    <cellStyle name="Currency [0] 8191" xfId="46142" hidden="1" xr:uid="{00000000-0005-0000-0000-000043E60000}"/>
    <cellStyle name="Currency [0] 8192" xfId="16783" hidden="1" xr:uid="{00000000-0005-0000-0000-000044E60000}"/>
    <cellStyle name="Currency [0] 8192" xfId="46171" hidden="1" xr:uid="{00000000-0005-0000-0000-000045E60000}"/>
    <cellStyle name="Currency [0] 8193" xfId="16780" hidden="1" xr:uid="{00000000-0005-0000-0000-000046E60000}"/>
    <cellStyle name="Currency [0] 8193" xfId="46168" hidden="1" xr:uid="{00000000-0005-0000-0000-000047E60000}"/>
    <cellStyle name="Currency [0] 8194" xfId="16833" hidden="1" xr:uid="{00000000-0005-0000-0000-000048E60000}"/>
    <cellStyle name="Currency [0] 8194" xfId="46221" hidden="1" xr:uid="{00000000-0005-0000-0000-000049E60000}"/>
    <cellStyle name="Currency [0] 8195" xfId="16661" hidden="1" xr:uid="{00000000-0005-0000-0000-00004AE60000}"/>
    <cellStyle name="Currency [0] 8195" xfId="46049" hidden="1" xr:uid="{00000000-0005-0000-0000-00004BE60000}"/>
    <cellStyle name="Currency [0] 8196" xfId="16820" hidden="1" xr:uid="{00000000-0005-0000-0000-00004CE60000}"/>
    <cellStyle name="Currency [0] 8196" xfId="46208" hidden="1" xr:uid="{00000000-0005-0000-0000-00004DE60000}"/>
    <cellStyle name="Currency [0] 8197" xfId="16837" hidden="1" xr:uid="{00000000-0005-0000-0000-00004EE60000}"/>
    <cellStyle name="Currency [0] 8197" xfId="46225" hidden="1" xr:uid="{00000000-0005-0000-0000-00004FE60000}"/>
    <cellStyle name="Currency [0] 8198" xfId="16839" hidden="1" xr:uid="{00000000-0005-0000-0000-000050E60000}"/>
    <cellStyle name="Currency [0] 8198" xfId="46227" hidden="1" xr:uid="{00000000-0005-0000-0000-000051E60000}"/>
    <cellStyle name="Currency [0] 8199" xfId="16720" hidden="1" xr:uid="{00000000-0005-0000-0000-000052E60000}"/>
    <cellStyle name="Currency [0] 8199" xfId="46108" hidden="1" xr:uid="{00000000-0005-0000-0000-000053E60000}"/>
    <cellStyle name="Currency [0] 82" xfId="2471" hidden="1" xr:uid="{00000000-0005-0000-0000-000054E60000}"/>
    <cellStyle name="Currency [0] 82" xfId="31860" hidden="1" xr:uid="{00000000-0005-0000-0000-000055E60000}"/>
    <cellStyle name="Currency [0] 820" xfId="3262" hidden="1" xr:uid="{00000000-0005-0000-0000-000056E60000}"/>
    <cellStyle name="Currency [0] 820" xfId="32651" hidden="1" xr:uid="{00000000-0005-0000-0000-000057E60000}"/>
    <cellStyle name="Currency [0] 8200" xfId="16756" hidden="1" xr:uid="{00000000-0005-0000-0000-000058E60000}"/>
    <cellStyle name="Currency [0] 8200" xfId="46144" hidden="1" xr:uid="{00000000-0005-0000-0000-000059E60000}"/>
    <cellStyle name="Currency [0] 8201" xfId="16825" hidden="1" xr:uid="{00000000-0005-0000-0000-00005AE60000}"/>
    <cellStyle name="Currency [0] 8201" xfId="46213" hidden="1" xr:uid="{00000000-0005-0000-0000-00005BE60000}"/>
    <cellStyle name="Currency [0] 8202" xfId="16813" hidden="1" xr:uid="{00000000-0005-0000-0000-00005CE60000}"/>
    <cellStyle name="Currency [0] 8202" xfId="46201" hidden="1" xr:uid="{00000000-0005-0000-0000-00005DE60000}"/>
    <cellStyle name="Currency [0] 8203" xfId="16830" hidden="1" xr:uid="{00000000-0005-0000-0000-00005EE60000}"/>
    <cellStyle name="Currency [0] 8203" xfId="46218" hidden="1" xr:uid="{00000000-0005-0000-0000-00005FE60000}"/>
    <cellStyle name="Currency [0] 8204" xfId="16841" hidden="1" xr:uid="{00000000-0005-0000-0000-000060E60000}"/>
    <cellStyle name="Currency [0] 8204" xfId="46229" hidden="1" xr:uid="{00000000-0005-0000-0000-000061E60000}"/>
    <cellStyle name="Currency [0] 8205" xfId="16689" hidden="1" xr:uid="{00000000-0005-0000-0000-000062E60000}"/>
    <cellStyle name="Currency [0] 8205" xfId="46077" hidden="1" xr:uid="{00000000-0005-0000-0000-000063E60000}"/>
    <cellStyle name="Currency [0] 8206" xfId="16753" hidden="1" xr:uid="{00000000-0005-0000-0000-000064E60000}"/>
    <cellStyle name="Currency [0] 8206" xfId="46141" hidden="1" xr:uid="{00000000-0005-0000-0000-000065E60000}"/>
    <cellStyle name="Currency [0] 8207" xfId="16845" hidden="1" xr:uid="{00000000-0005-0000-0000-000066E60000}"/>
    <cellStyle name="Currency [0] 8207" xfId="46233" hidden="1" xr:uid="{00000000-0005-0000-0000-000067E60000}"/>
    <cellStyle name="Currency [0] 8208" xfId="16847" hidden="1" xr:uid="{00000000-0005-0000-0000-000068E60000}"/>
    <cellStyle name="Currency [0] 8208" xfId="46235" hidden="1" xr:uid="{00000000-0005-0000-0000-000069E60000}"/>
    <cellStyle name="Currency [0] 8209" xfId="16802" hidden="1" xr:uid="{00000000-0005-0000-0000-00006AE60000}"/>
    <cellStyle name="Currency [0] 8209" xfId="46190" hidden="1" xr:uid="{00000000-0005-0000-0000-00006BE60000}"/>
    <cellStyle name="Currency [0] 821" xfId="3272" hidden="1" xr:uid="{00000000-0005-0000-0000-00006CE60000}"/>
    <cellStyle name="Currency [0] 821" xfId="32661" hidden="1" xr:uid="{00000000-0005-0000-0000-00006DE60000}"/>
    <cellStyle name="Currency [0] 8210" xfId="16814" hidden="1" xr:uid="{00000000-0005-0000-0000-00006EE60000}"/>
    <cellStyle name="Currency [0] 8210" xfId="46202" hidden="1" xr:uid="{00000000-0005-0000-0000-00006FE60000}"/>
    <cellStyle name="Currency [0] 8211" xfId="16842" hidden="1" xr:uid="{00000000-0005-0000-0000-000070E60000}"/>
    <cellStyle name="Currency [0] 8211" xfId="46230" hidden="1" xr:uid="{00000000-0005-0000-0000-000071E60000}"/>
    <cellStyle name="Currency [0] 8212" xfId="16815" hidden="1" xr:uid="{00000000-0005-0000-0000-000072E60000}"/>
    <cellStyle name="Currency [0] 8212" xfId="46203" hidden="1" xr:uid="{00000000-0005-0000-0000-000073E60000}"/>
    <cellStyle name="Currency [0] 8213" xfId="16848" hidden="1" xr:uid="{00000000-0005-0000-0000-000074E60000}"/>
    <cellStyle name="Currency [0] 8213" xfId="46236" hidden="1" xr:uid="{00000000-0005-0000-0000-000075E60000}"/>
    <cellStyle name="Currency [0] 8214" xfId="16850" hidden="1" xr:uid="{00000000-0005-0000-0000-000076E60000}"/>
    <cellStyle name="Currency [0] 8214" xfId="46238" hidden="1" xr:uid="{00000000-0005-0000-0000-000077E60000}"/>
    <cellStyle name="Currency [0] 8215" xfId="16843" hidden="1" xr:uid="{00000000-0005-0000-0000-000078E60000}"/>
    <cellStyle name="Currency [0] 8215" xfId="46231" hidden="1" xr:uid="{00000000-0005-0000-0000-000079E60000}"/>
    <cellStyle name="Currency [0] 8216" xfId="16789" hidden="1" xr:uid="{00000000-0005-0000-0000-00007AE60000}"/>
    <cellStyle name="Currency [0] 8216" xfId="46177" hidden="1" xr:uid="{00000000-0005-0000-0000-00007BE60000}"/>
    <cellStyle name="Currency [0] 8217" xfId="16852" hidden="1" xr:uid="{00000000-0005-0000-0000-00007CE60000}"/>
    <cellStyle name="Currency [0] 8217" xfId="46240" hidden="1" xr:uid="{00000000-0005-0000-0000-00007DE60000}"/>
    <cellStyle name="Currency [0] 8218" xfId="16854" hidden="1" xr:uid="{00000000-0005-0000-0000-00007EE60000}"/>
    <cellStyle name="Currency [0] 8218" xfId="46242" hidden="1" xr:uid="{00000000-0005-0000-0000-00007FE60000}"/>
    <cellStyle name="Currency [0] 8219" xfId="16216" hidden="1" xr:uid="{00000000-0005-0000-0000-000080E60000}"/>
    <cellStyle name="Currency [0] 8219" xfId="45604" hidden="1" xr:uid="{00000000-0005-0000-0000-000081E60000}"/>
    <cellStyle name="Currency [0] 822" xfId="3276" hidden="1" xr:uid="{00000000-0005-0000-0000-000082E60000}"/>
    <cellStyle name="Currency [0] 822" xfId="32665" hidden="1" xr:uid="{00000000-0005-0000-0000-000083E60000}"/>
    <cellStyle name="Currency [0] 8220" xfId="16157" hidden="1" xr:uid="{00000000-0005-0000-0000-000084E60000}"/>
    <cellStyle name="Currency [0] 8220" xfId="45545" hidden="1" xr:uid="{00000000-0005-0000-0000-000085E60000}"/>
    <cellStyle name="Currency [0] 8221" xfId="16860" hidden="1" xr:uid="{00000000-0005-0000-0000-000086E60000}"/>
    <cellStyle name="Currency [0] 8221" xfId="46248" hidden="1" xr:uid="{00000000-0005-0000-0000-000087E60000}"/>
    <cellStyle name="Currency [0] 8222" xfId="16866" hidden="1" xr:uid="{00000000-0005-0000-0000-000088E60000}"/>
    <cellStyle name="Currency [0] 8222" xfId="46254" hidden="1" xr:uid="{00000000-0005-0000-0000-000089E60000}"/>
    <cellStyle name="Currency [0] 8223" xfId="16868" hidden="1" xr:uid="{00000000-0005-0000-0000-00008AE60000}"/>
    <cellStyle name="Currency [0] 8223" xfId="46256" hidden="1" xr:uid="{00000000-0005-0000-0000-00008BE60000}"/>
    <cellStyle name="Currency [0] 8224" xfId="16147" hidden="1" xr:uid="{00000000-0005-0000-0000-00008CE60000}"/>
    <cellStyle name="Currency [0] 8224" xfId="45535" hidden="1" xr:uid="{00000000-0005-0000-0000-00008DE60000}"/>
    <cellStyle name="Currency [0] 8225" xfId="16862" hidden="1" xr:uid="{00000000-0005-0000-0000-00008EE60000}"/>
    <cellStyle name="Currency [0] 8225" xfId="46250" hidden="1" xr:uid="{00000000-0005-0000-0000-00008FE60000}"/>
    <cellStyle name="Currency [0] 8226" xfId="16870" hidden="1" xr:uid="{00000000-0005-0000-0000-000090E60000}"/>
    <cellStyle name="Currency [0] 8226" xfId="46258" hidden="1" xr:uid="{00000000-0005-0000-0000-000091E60000}"/>
    <cellStyle name="Currency [0] 8227" xfId="16872" hidden="1" xr:uid="{00000000-0005-0000-0000-000092E60000}"/>
    <cellStyle name="Currency [0] 8227" xfId="46260" hidden="1" xr:uid="{00000000-0005-0000-0000-000093E60000}"/>
    <cellStyle name="Currency [0] 8228" xfId="16861" hidden="1" xr:uid="{00000000-0005-0000-0000-000094E60000}"/>
    <cellStyle name="Currency [0] 8228" xfId="46249" hidden="1" xr:uid="{00000000-0005-0000-0000-000095E60000}"/>
    <cellStyle name="Currency [0] 8229" xfId="16192" hidden="1" xr:uid="{00000000-0005-0000-0000-000096E60000}"/>
    <cellStyle name="Currency [0] 8229" xfId="45580" hidden="1" xr:uid="{00000000-0005-0000-0000-000097E60000}"/>
    <cellStyle name="Currency [0] 823" xfId="3201" hidden="1" xr:uid="{00000000-0005-0000-0000-000098E60000}"/>
    <cellStyle name="Currency [0] 823" xfId="32590" hidden="1" xr:uid="{00000000-0005-0000-0000-000099E60000}"/>
    <cellStyle name="Currency [0] 8230" xfId="16883" hidden="1" xr:uid="{00000000-0005-0000-0000-00009AE60000}"/>
    <cellStyle name="Currency [0] 8230" xfId="46271" hidden="1" xr:uid="{00000000-0005-0000-0000-00009BE60000}"/>
    <cellStyle name="Currency [0] 8231" xfId="16892" hidden="1" xr:uid="{00000000-0005-0000-0000-00009CE60000}"/>
    <cellStyle name="Currency [0] 8231" xfId="46280" hidden="1" xr:uid="{00000000-0005-0000-0000-00009DE60000}"/>
    <cellStyle name="Currency [0] 8232" xfId="16903" hidden="1" xr:uid="{00000000-0005-0000-0000-00009EE60000}"/>
    <cellStyle name="Currency [0] 8232" xfId="46291" hidden="1" xr:uid="{00000000-0005-0000-0000-00009FE60000}"/>
    <cellStyle name="Currency [0] 8233" xfId="16909" hidden="1" xr:uid="{00000000-0005-0000-0000-0000A0E60000}"/>
    <cellStyle name="Currency [0] 8233" xfId="46297" hidden="1" xr:uid="{00000000-0005-0000-0000-0000A1E60000}"/>
    <cellStyle name="Currency [0] 8234" xfId="16881" hidden="1" xr:uid="{00000000-0005-0000-0000-0000A2E60000}"/>
    <cellStyle name="Currency [0] 8234" xfId="46269" hidden="1" xr:uid="{00000000-0005-0000-0000-0000A3E60000}"/>
    <cellStyle name="Currency [0] 8235" xfId="16899" hidden="1" xr:uid="{00000000-0005-0000-0000-0000A4E60000}"/>
    <cellStyle name="Currency [0] 8235" xfId="46287" hidden="1" xr:uid="{00000000-0005-0000-0000-0000A5E60000}"/>
    <cellStyle name="Currency [0] 8236" xfId="16921" hidden="1" xr:uid="{00000000-0005-0000-0000-0000A6E60000}"/>
    <cellStyle name="Currency [0] 8236" xfId="46309" hidden="1" xr:uid="{00000000-0005-0000-0000-0000A7E60000}"/>
    <cellStyle name="Currency [0] 8237" xfId="16923" hidden="1" xr:uid="{00000000-0005-0000-0000-0000A8E60000}"/>
    <cellStyle name="Currency [0] 8237" xfId="46311" hidden="1" xr:uid="{00000000-0005-0000-0000-0000A9E60000}"/>
    <cellStyle name="Currency [0] 8238" xfId="16857" hidden="1" xr:uid="{00000000-0005-0000-0000-0000AAE60000}"/>
    <cellStyle name="Currency [0] 8238" xfId="46245" hidden="1" xr:uid="{00000000-0005-0000-0000-0000ABE60000}"/>
    <cellStyle name="Currency [0] 8239" xfId="16146" hidden="1" xr:uid="{00000000-0005-0000-0000-0000ACE60000}"/>
    <cellStyle name="Currency [0] 8239" xfId="45534" hidden="1" xr:uid="{00000000-0005-0000-0000-0000ADE60000}"/>
    <cellStyle name="Currency [0] 824" xfId="3233" hidden="1" xr:uid="{00000000-0005-0000-0000-0000AEE60000}"/>
    <cellStyle name="Currency [0] 824" xfId="32622" hidden="1" xr:uid="{00000000-0005-0000-0000-0000AFE60000}"/>
    <cellStyle name="Currency [0] 8240" xfId="16895" hidden="1" xr:uid="{00000000-0005-0000-0000-0000B0E60000}"/>
    <cellStyle name="Currency [0] 8240" xfId="46283" hidden="1" xr:uid="{00000000-0005-0000-0000-0000B1E60000}"/>
    <cellStyle name="Currency [0] 8241" xfId="16125" hidden="1" xr:uid="{00000000-0005-0000-0000-0000B2E60000}"/>
    <cellStyle name="Currency [0] 8241" xfId="45513" hidden="1" xr:uid="{00000000-0005-0000-0000-0000B3E60000}"/>
    <cellStyle name="Currency [0] 8242" xfId="16884" hidden="1" xr:uid="{00000000-0005-0000-0000-0000B4E60000}"/>
    <cellStyle name="Currency [0] 8242" xfId="46272" hidden="1" xr:uid="{00000000-0005-0000-0000-0000B5E60000}"/>
    <cellStyle name="Currency [0] 8243" xfId="16928" hidden="1" xr:uid="{00000000-0005-0000-0000-0000B6E60000}"/>
    <cellStyle name="Currency [0] 8243" xfId="46316" hidden="1" xr:uid="{00000000-0005-0000-0000-0000B7E60000}"/>
    <cellStyle name="Currency [0] 8244" xfId="16896" hidden="1" xr:uid="{00000000-0005-0000-0000-0000B8E60000}"/>
    <cellStyle name="Currency [0] 8244" xfId="46284" hidden="1" xr:uid="{00000000-0005-0000-0000-0000B9E60000}"/>
    <cellStyle name="Currency [0] 8245" xfId="16904" hidden="1" xr:uid="{00000000-0005-0000-0000-0000BAE60000}"/>
    <cellStyle name="Currency [0] 8245" xfId="46292" hidden="1" xr:uid="{00000000-0005-0000-0000-0000BBE60000}"/>
    <cellStyle name="Currency [0] 8246" xfId="16940" hidden="1" xr:uid="{00000000-0005-0000-0000-0000BCE60000}"/>
    <cellStyle name="Currency [0] 8246" xfId="46328" hidden="1" xr:uid="{00000000-0005-0000-0000-0000BDE60000}"/>
    <cellStyle name="Currency [0] 8247" xfId="16942" hidden="1" xr:uid="{00000000-0005-0000-0000-0000BEE60000}"/>
    <cellStyle name="Currency [0] 8247" xfId="46330" hidden="1" xr:uid="{00000000-0005-0000-0000-0000BFE60000}"/>
    <cellStyle name="Currency [0] 8248" xfId="16898" hidden="1" xr:uid="{00000000-0005-0000-0000-0000C0E60000}"/>
    <cellStyle name="Currency [0] 8248" xfId="46286" hidden="1" xr:uid="{00000000-0005-0000-0000-0000C1E60000}"/>
    <cellStyle name="Currency [0] 8249" xfId="16911" hidden="1" xr:uid="{00000000-0005-0000-0000-0000C2E60000}"/>
    <cellStyle name="Currency [0] 8249" xfId="46299" hidden="1" xr:uid="{00000000-0005-0000-0000-0000C3E60000}"/>
    <cellStyle name="Currency [0] 825" xfId="3279" hidden="1" xr:uid="{00000000-0005-0000-0000-0000C4E60000}"/>
    <cellStyle name="Currency [0] 825" xfId="32668" hidden="1" xr:uid="{00000000-0005-0000-0000-0000C5E60000}"/>
    <cellStyle name="Currency [0] 8250" xfId="16916" hidden="1" xr:uid="{00000000-0005-0000-0000-0000C6E60000}"/>
    <cellStyle name="Currency [0] 8250" xfId="46304" hidden="1" xr:uid="{00000000-0005-0000-0000-0000C7E60000}"/>
    <cellStyle name="Currency [0] 8251" xfId="16910" hidden="1" xr:uid="{00000000-0005-0000-0000-0000C8E60000}"/>
    <cellStyle name="Currency [0] 8251" xfId="46298" hidden="1" xr:uid="{00000000-0005-0000-0000-0000C9E60000}"/>
    <cellStyle name="Currency [0] 8252" xfId="16958" hidden="1" xr:uid="{00000000-0005-0000-0000-0000CAE60000}"/>
    <cellStyle name="Currency [0] 8252" xfId="46346" hidden="1" xr:uid="{00000000-0005-0000-0000-0000CBE60000}"/>
    <cellStyle name="Currency [0] 8253" xfId="16966" hidden="1" xr:uid="{00000000-0005-0000-0000-0000CCE60000}"/>
    <cellStyle name="Currency [0] 8253" xfId="46354" hidden="1" xr:uid="{00000000-0005-0000-0000-0000CDE60000}"/>
    <cellStyle name="Currency [0] 8254" xfId="16894" hidden="1" xr:uid="{00000000-0005-0000-0000-0000CEE60000}"/>
    <cellStyle name="Currency [0] 8254" xfId="46282" hidden="1" xr:uid="{00000000-0005-0000-0000-0000CFE60000}"/>
    <cellStyle name="Currency [0] 8255" xfId="16952" hidden="1" xr:uid="{00000000-0005-0000-0000-0000D0E60000}"/>
    <cellStyle name="Currency [0] 8255" xfId="46340" hidden="1" xr:uid="{00000000-0005-0000-0000-0000D1E60000}"/>
    <cellStyle name="Currency [0] 8256" xfId="16975" hidden="1" xr:uid="{00000000-0005-0000-0000-0000D2E60000}"/>
    <cellStyle name="Currency [0] 8256" xfId="46363" hidden="1" xr:uid="{00000000-0005-0000-0000-0000D3E60000}"/>
    <cellStyle name="Currency [0] 8257" xfId="16977" hidden="1" xr:uid="{00000000-0005-0000-0000-0000D4E60000}"/>
    <cellStyle name="Currency [0] 8257" xfId="46365" hidden="1" xr:uid="{00000000-0005-0000-0000-0000D5E60000}"/>
    <cellStyle name="Currency [0] 8258" xfId="16877" hidden="1" xr:uid="{00000000-0005-0000-0000-0000D6E60000}"/>
    <cellStyle name="Currency [0] 8258" xfId="46265" hidden="1" xr:uid="{00000000-0005-0000-0000-0000D7E60000}"/>
    <cellStyle name="Currency [0] 8259" xfId="16887" hidden="1" xr:uid="{00000000-0005-0000-0000-0000D8E60000}"/>
    <cellStyle name="Currency [0] 8259" xfId="46275" hidden="1" xr:uid="{00000000-0005-0000-0000-0000D9E60000}"/>
    <cellStyle name="Currency [0] 826" xfId="3280" hidden="1" xr:uid="{00000000-0005-0000-0000-0000DAE60000}"/>
    <cellStyle name="Currency [0] 826" xfId="32669" hidden="1" xr:uid="{00000000-0005-0000-0000-0000DBE60000}"/>
    <cellStyle name="Currency [0] 8260" xfId="16949" hidden="1" xr:uid="{00000000-0005-0000-0000-0000DCE60000}"/>
    <cellStyle name="Currency [0] 8260" xfId="46337" hidden="1" xr:uid="{00000000-0005-0000-0000-0000DDE60000}"/>
    <cellStyle name="Currency [0] 8261" xfId="16914" hidden="1" xr:uid="{00000000-0005-0000-0000-0000DEE60000}"/>
    <cellStyle name="Currency [0] 8261" xfId="46302" hidden="1" xr:uid="{00000000-0005-0000-0000-0000DFE60000}"/>
    <cellStyle name="Currency [0] 8262" xfId="16864" hidden="1" xr:uid="{00000000-0005-0000-0000-0000E0E60000}"/>
    <cellStyle name="Currency [0] 8262" xfId="46252" hidden="1" xr:uid="{00000000-0005-0000-0000-0000E1E60000}"/>
    <cellStyle name="Currency [0] 8263" xfId="16985" hidden="1" xr:uid="{00000000-0005-0000-0000-0000E2E60000}"/>
    <cellStyle name="Currency [0] 8263" xfId="46373" hidden="1" xr:uid="{00000000-0005-0000-0000-0000E3E60000}"/>
    <cellStyle name="Currency [0] 8264" xfId="16950" hidden="1" xr:uid="{00000000-0005-0000-0000-0000E4E60000}"/>
    <cellStyle name="Currency [0] 8264" xfId="46338" hidden="1" xr:uid="{00000000-0005-0000-0000-0000E5E60000}"/>
    <cellStyle name="Currency [0] 8265" xfId="16961" hidden="1" xr:uid="{00000000-0005-0000-0000-0000E6E60000}"/>
    <cellStyle name="Currency [0] 8265" xfId="46349" hidden="1" xr:uid="{00000000-0005-0000-0000-0000E7E60000}"/>
    <cellStyle name="Currency [0] 8266" xfId="16993" hidden="1" xr:uid="{00000000-0005-0000-0000-0000E8E60000}"/>
    <cellStyle name="Currency [0] 8266" xfId="46381" hidden="1" xr:uid="{00000000-0005-0000-0000-0000E9E60000}"/>
    <cellStyle name="Currency [0] 8267" xfId="16995" hidden="1" xr:uid="{00000000-0005-0000-0000-0000EAE60000}"/>
    <cellStyle name="Currency [0] 8267" xfId="46383" hidden="1" xr:uid="{00000000-0005-0000-0000-0000EBE60000}"/>
    <cellStyle name="Currency [0] 8268" xfId="16947" hidden="1" xr:uid="{00000000-0005-0000-0000-0000ECE60000}"/>
    <cellStyle name="Currency [0] 8268" xfId="46335" hidden="1" xr:uid="{00000000-0005-0000-0000-0000EDE60000}"/>
    <cellStyle name="Currency [0] 8269" xfId="16946" hidden="1" xr:uid="{00000000-0005-0000-0000-0000EEE60000}"/>
    <cellStyle name="Currency [0] 8269" xfId="46334" hidden="1" xr:uid="{00000000-0005-0000-0000-0000EFE60000}"/>
    <cellStyle name="Currency [0] 827" xfId="3257" hidden="1" xr:uid="{00000000-0005-0000-0000-0000F0E60000}"/>
    <cellStyle name="Currency [0] 827" xfId="32646" hidden="1" xr:uid="{00000000-0005-0000-0000-0000F1E60000}"/>
    <cellStyle name="Currency [0] 8270" xfId="16936" hidden="1" xr:uid="{00000000-0005-0000-0000-0000F2E60000}"/>
    <cellStyle name="Currency [0] 8270" xfId="46324" hidden="1" xr:uid="{00000000-0005-0000-0000-0000F3E60000}"/>
    <cellStyle name="Currency [0] 8271" xfId="16932" hidden="1" xr:uid="{00000000-0005-0000-0000-0000F4E60000}"/>
    <cellStyle name="Currency [0] 8271" xfId="46320" hidden="1" xr:uid="{00000000-0005-0000-0000-0000F5E60000}"/>
    <cellStyle name="Currency [0] 8272" xfId="16934" hidden="1" xr:uid="{00000000-0005-0000-0000-0000F6E60000}"/>
    <cellStyle name="Currency [0] 8272" xfId="46322" hidden="1" xr:uid="{00000000-0005-0000-0000-0000F7E60000}"/>
    <cellStyle name="Currency [0] 8273" xfId="17002" hidden="1" xr:uid="{00000000-0005-0000-0000-0000F8E60000}"/>
    <cellStyle name="Currency [0] 8273" xfId="46390" hidden="1" xr:uid="{00000000-0005-0000-0000-0000F9E60000}"/>
    <cellStyle name="Currency [0] 8274" xfId="16161" hidden="1" xr:uid="{00000000-0005-0000-0000-0000FAE60000}"/>
    <cellStyle name="Currency [0] 8274" xfId="45549" hidden="1" xr:uid="{00000000-0005-0000-0000-0000FBE60000}"/>
    <cellStyle name="Currency [0] 8275" xfId="16980" hidden="1" xr:uid="{00000000-0005-0000-0000-0000FCE60000}"/>
    <cellStyle name="Currency [0] 8275" xfId="46368" hidden="1" xr:uid="{00000000-0005-0000-0000-0000FDE60000}"/>
    <cellStyle name="Currency [0] 8276" xfId="17008" hidden="1" xr:uid="{00000000-0005-0000-0000-0000FEE60000}"/>
    <cellStyle name="Currency [0] 8276" xfId="46396" hidden="1" xr:uid="{00000000-0005-0000-0000-0000FFE60000}"/>
    <cellStyle name="Currency [0] 8277" xfId="17010" hidden="1" xr:uid="{00000000-0005-0000-0000-000000E70000}"/>
    <cellStyle name="Currency [0] 8277" xfId="46398" hidden="1" xr:uid="{00000000-0005-0000-0000-000001E70000}"/>
    <cellStyle name="Currency [0] 8278" xfId="16885" hidden="1" xr:uid="{00000000-0005-0000-0000-000002E70000}"/>
    <cellStyle name="Currency [0] 8278" xfId="46273" hidden="1" xr:uid="{00000000-0005-0000-0000-000003E70000}"/>
    <cellStyle name="Currency [0] 8279" xfId="16959" hidden="1" xr:uid="{00000000-0005-0000-0000-000004E70000}"/>
    <cellStyle name="Currency [0] 8279" xfId="46347" hidden="1" xr:uid="{00000000-0005-0000-0000-000005E70000}"/>
    <cellStyle name="Currency [0] 828" xfId="3263" hidden="1" xr:uid="{00000000-0005-0000-0000-000006E70000}"/>
    <cellStyle name="Currency [0] 828" xfId="32652" hidden="1" xr:uid="{00000000-0005-0000-0000-000007E70000}"/>
    <cellStyle name="Currency [0] 8280" xfId="16915" hidden="1" xr:uid="{00000000-0005-0000-0000-000008E70000}"/>
    <cellStyle name="Currency [0] 8280" xfId="46303" hidden="1" xr:uid="{00000000-0005-0000-0000-000009E70000}"/>
    <cellStyle name="Currency [0] 8281" xfId="16951" hidden="1" xr:uid="{00000000-0005-0000-0000-00000AE70000}"/>
    <cellStyle name="Currency [0] 8281" xfId="46339" hidden="1" xr:uid="{00000000-0005-0000-0000-00000BE70000}"/>
    <cellStyle name="Currency [0] 8282" xfId="16955" hidden="1" xr:uid="{00000000-0005-0000-0000-00000CE70000}"/>
    <cellStyle name="Currency [0] 8282" xfId="46343" hidden="1" xr:uid="{00000000-0005-0000-0000-00000DE70000}"/>
    <cellStyle name="Currency [0] 8283" xfId="17016" hidden="1" xr:uid="{00000000-0005-0000-0000-00000EE70000}"/>
    <cellStyle name="Currency [0] 8283" xfId="46404" hidden="1" xr:uid="{00000000-0005-0000-0000-00000FE70000}"/>
    <cellStyle name="Currency [0] 8284" xfId="16174" hidden="1" xr:uid="{00000000-0005-0000-0000-000010E70000}"/>
    <cellStyle name="Currency [0] 8284" xfId="45562" hidden="1" xr:uid="{00000000-0005-0000-0000-000011E70000}"/>
    <cellStyle name="Currency [0] 8285" xfId="16998" hidden="1" xr:uid="{00000000-0005-0000-0000-000012E70000}"/>
    <cellStyle name="Currency [0] 8285" xfId="46386" hidden="1" xr:uid="{00000000-0005-0000-0000-000013E70000}"/>
    <cellStyle name="Currency [0] 8286" xfId="17021" hidden="1" xr:uid="{00000000-0005-0000-0000-000014E70000}"/>
    <cellStyle name="Currency [0] 8286" xfId="46409" hidden="1" xr:uid="{00000000-0005-0000-0000-000015E70000}"/>
    <cellStyle name="Currency [0] 8287" xfId="17023" hidden="1" xr:uid="{00000000-0005-0000-0000-000016E70000}"/>
    <cellStyle name="Currency [0] 8287" xfId="46411" hidden="1" xr:uid="{00000000-0005-0000-0000-000017E70000}"/>
    <cellStyle name="Currency [0] 8288" xfId="16879" hidden="1" xr:uid="{00000000-0005-0000-0000-000018E70000}"/>
    <cellStyle name="Currency [0] 8288" xfId="46267" hidden="1" xr:uid="{00000000-0005-0000-0000-000019E70000}"/>
    <cellStyle name="Currency [0] 8289" xfId="16978" hidden="1" xr:uid="{00000000-0005-0000-0000-00001AE70000}"/>
    <cellStyle name="Currency [0] 8289" xfId="46366" hidden="1" xr:uid="{00000000-0005-0000-0000-00001BE70000}"/>
    <cellStyle name="Currency [0] 829" xfId="3277" hidden="1" xr:uid="{00000000-0005-0000-0000-00001CE70000}"/>
    <cellStyle name="Currency [0] 829" xfId="32666" hidden="1" xr:uid="{00000000-0005-0000-0000-00001DE70000}"/>
    <cellStyle name="Currency [0] 8290" xfId="16945" hidden="1" xr:uid="{00000000-0005-0000-0000-00001EE70000}"/>
    <cellStyle name="Currency [0] 8290" xfId="46333" hidden="1" xr:uid="{00000000-0005-0000-0000-00001FE70000}"/>
    <cellStyle name="Currency [0] 8291" xfId="16963" hidden="1" xr:uid="{00000000-0005-0000-0000-000020E70000}"/>
    <cellStyle name="Currency [0] 8291" xfId="46351" hidden="1" xr:uid="{00000000-0005-0000-0000-000021E70000}"/>
    <cellStyle name="Currency [0] 8292" xfId="16960" hidden="1" xr:uid="{00000000-0005-0000-0000-000022E70000}"/>
    <cellStyle name="Currency [0] 8292" xfId="46348" hidden="1" xr:uid="{00000000-0005-0000-0000-000023E70000}"/>
    <cellStyle name="Currency [0] 8293" xfId="17027" hidden="1" xr:uid="{00000000-0005-0000-0000-000024E70000}"/>
    <cellStyle name="Currency [0] 8293" xfId="46415" hidden="1" xr:uid="{00000000-0005-0000-0000-000025E70000}"/>
    <cellStyle name="Currency [0] 8294" xfId="16912" hidden="1" xr:uid="{00000000-0005-0000-0000-000026E70000}"/>
    <cellStyle name="Currency [0] 8294" xfId="46300" hidden="1" xr:uid="{00000000-0005-0000-0000-000027E70000}"/>
    <cellStyle name="Currency [0] 8295" xfId="17012" hidden="1" xr:uid="{00000000-0005-0000-0000-000028E70000}"/>
    <cellStyle name="Currency [0] 8295" xfId="46400" hidden="1" xr:uid="{00000000-0005-0000-0000-000029E70000}"/>
    <cellStyle name="Currency [0] 8296" xfId="17034" hidden="1" xr:uid="{00000000-0005-0000-0000-00002AE70000}"/>
    <cellStyle name="Currency [0] 8296" xfId="46422" hidden="1" xr:uid="{00000000-0005-0000-0000-00002BE70000}"/>
    <cellStyle name="Currency [0] 8297" xfId="17036" hidden="1" xr:uid="{00000000-0005-0000-0000-00002CE70000}"/>
    <cellStyle name="Currency [0] 8297" xfId="46424" hidden="1" xr:uid="{00000000-0005-0000-0000-00002DE70000}"/>
    <cellStyle name="Currency [0] 8298" xfId="16964" hidden="1" xr:uid="{00000000-0005-0000-0000-00002EE70000}"/>
    <cellStyle name="Currency [0] 8298" xfId="46352" hidden="1" xr:uid="{00000000-0005-0000-0000-00002FE70000}"/>
    <cellStyle name="Currency [0] 8299" xfId="16996" hidden="1" xr:uid="{00000000-0005-0000-0000-000030E70000}"/>
    <cellStyle name="Currency [0] 8299" xfId="46384" hidden="1" xr:uid="{00000000-0005-0000-0000-000031E70000}"/>
    <cellStyle name="Currency [0] 83" xfId="2399" hidden="1" xr:uid="{00000000-0005-0000-0000-000032E70000}"/>
    <cellStyle name="Currency [0] 83" xfId="31788" hidden="1" xr:uid="{00000000-0005-0000-0000-000033E70000}"/>
    <cellStyle name="Currency [0] 830" xfId="3264" hidden="1" xr:uid="{00000000-0005-0000-0000-000034E70000}"/>
    <cellStyle name="Currency [0] 830" xfId="32653" hidden="1" xr:uid="{00000000-0005-0000-0000-000035E70000}"/>
    <cellStyle name="Currency [0] 8300" xfId="16126" hidden="1" xr:uid="{00000000-0005-0000-0000-000036E70000}"/>
    <cellStyle name="Currency [0] 8300" xfId="45514" hidden="1" xr:uid="{00000000-0005-0000-0000-000037E70000}"/>
    <cellStyle name="Currency [0] 8301" xfId="16982" hidden="1" xr:uid="{00000000-0005-0000-0000-000038E70000}"/>
    <cellStyle name="Currency [0] 8301" xfId="46370" hidden="1" xr:uid="{00000000-0005-0000-0000-000039E70000}"/>
    <cellStyle name="Currency [0] 8302" xfId="16979" hidden="1" xr:uid="{00000000-0005-0000-0000-00003AE70000}"/>
    <cellStyle name="Currency [0] 8302" xfId="46367" hidden="1" xr:uid="{00000000-0005-0000-0000-00003BE70000}"/>
    <cellStyle name="Currency [0] 8303" xfId="17040" hidden="1" xr:uid="{00000000-0005-0000-0000-00003CE70000}"/>
    <cellStyle name="Currency [0] 8303" xfId="46428" hidden="1" xr:uid="{00000000-0005-0000-0000-00003DE70000}"/>
    <cellStyle name="Currency [0] 8304" xfId="16875" hidden="1" xr:uid="{00000000-0005-0000-0000-00003EE70000}"/>
    <cellStyle name="Currency [0] 8304" xfId="46263" hidden="1" xr:uid="{00000000-0005-0000-0000-00003FE70000}"/>
    <cellStyle name="Currency [0] 8305" xfId="17024" hidden="1" xr:uid="{00000000-0005-0000-0000-000040E70000}"/>
    <cellStyle name="Currency [0] 8305" xfId="46412" hidden="1" xr:uid="{00000000-0005-0000-0000-000041E70000}"/>
    <cellStyle name="Currency [0] 8306" xfId="17044" hidden="1" xr:uid="{00000000-0005-0000-0000-000042E70000}"/>
    <cellStyle name="Currency [0] 8306" xfId="46432" hidden="1" xr:uid="{00000000-0005-0000-0000-000043E70000}"/>
    <cellStyle name="Currency [0] 8307" xfId="17046" hidden="1" xr:uid="{00000000-0005-0000-0000-000044E70000}"/>
    <cellStyle name="Currency [0] 8307" xfId="46434" hidden="1" xr:uid="{00000000-0005-0000-0000-000045E70000}"/>
    <cellStyle name="Currency [0] 8308" xfId="16983" hidden="1" xr:uid="{00000000-0005-0000-0000-000046E70000}"/>
    <cellStyle name="Currency [0] 8308" xfId="46371" hidden="1" xr:uid="{00000000-0005-0000-0000-000047E70000}"/>
    <cellStyle name="Currency [0] 8309" xfId="17011" hidden="1" xr:uid="{00000000-0005-0000-0000-000048E70000}"/>
    <cellStyle name="Currency [0] 8309" xfId="46399" hidden="1" xr:uid="{00000000-0005-0000-0000-000049E70000}"/>
    <cellStyle name="Currency [0] 831" xfId="3281" hidden="1" xr:uid="{00000000-0005-0000-0000-00004AE70000}"/>
    <cellStyle name="Currency [0] 831" xfId="32670" hidden="1" xr:uid="{00000000-0005-0000-0000-00004BE70000}"/>
    <cellStyle name="Currency [0] 8310" xfId="16971" hidden="1" xr:uid="{00000000-0005-0000-0000-00004CE70000}"/>
    <cellStyle name="Currency [0] 8310" xfId="46359" hidden="1" xr:uid="{00000000-0005-0000-0000-00004DE70000}"/>
    <cellStyle name="Currency [0] 8311" xfId="17000" hidden="1" xr:uid="{00000000-0005-0000-0000-00004EE70000}"/>
    <cellStyle name="Currency [0] 8311" xfId="46388" hidden="1" xr:uid="{00000000-0005-0000-0000-00004FE70000}"/>
    <cellStyle name="Currency [0] 8312" xfId="16997" hidden="1" xr:uid="{00000000-0005-0000-0000-000050E70000}"/>
    <cellStyle name="Currency [0] 8312" xfId="46385" hidden="1" xr:uid="{00000000-0005-0000-0000-000051E70000}"/>
    <cellStyle name="Currency [0] 8313" xfId="17050" hidden="1" xr:uid="{00000000-0005-0000-0000-000052E70000}"/>
    <cellStyle name="Currency [0] 8313" xfId="46438" hidden="1" xr:uid="{00000000-0005-0000-0000-000053E70000}"/>
    <cellStyle name="Currency [0] 8314" xfId="16878" hidden="1" xr:uid="{00000000-0005-0000-0000-000054E70000}"/>
    <cellStyle name="Currency [0] 8314" xfId="46266" hidden="1" xr:uid="{00000000-0005-0000-0000-000055E70000}"/>
    <cellStyle name="Currency [0] 8315" xfId="17037" hidden="1" xr:uid="{00000000-0005-0000-0000-000056E70000}"/>
    <cellStyle name="Currency [0] 8315" xfId="46425" hidden="1" xr:uid="{00000000-0005-0000-0000-000057E70000}"/>
    <cellStyle name="Currency [0] 8316" xfId="17054" hidden="1" xr:uid="{00000000-0005-0000-0000-000058E70000}"/>
    <cellStyle name="Currency [0] 8316" xfId="46442" hidden="1" xr:uid="{00000000-0005-0000-0000-000059E70000}"/>
    <cellStyle name="Currency [0] 8317" xfId="17056" hidden="1" xr:uid="{00000000-0005-0000-0000-00005AE70000}"/>
    <cellStyle name="Currency [0] 8317" xfId="46444" hidden="1" xr:uid="{00000000-0005-0000-0000-00005BE70000}"/>
    <cellStyle name="Currency [0] 8318" xfId="16937" hidden="1" xr:uid="{00000000-0005-0000-0000-00005CE70000}"/>
    <cellStyle name="Currency [0] 8318" xfId="46325" hidden="1" xr:uid="{00000000-0005-0000-0000-00005DE70000}"/>
    <cellStyle name="Currency [0] 8319" xfId="16973" hidden="1" xr:uid="{00000000-0005-0000-0000-00005EE70000}"/>
    <cellStyle name="Currency [0] 8319" xfId="46361" hidden="1" xr:uid="{00000000-0005-0000-0000-00005FE70000}"/>
    <cellStyle name="Currency [0] 832" xfId="3282" hidden="1" xr:uid="{00000000-0005-0000-0000-000060E70000}"/>
    <cellStyle name="Currency [0] 832" xfId="32671" hidden="1" xr:uid="{00000000-0005-0000-0000-000061E70000}"/>
    <cellStyle name="Currency [0] 8320" xfId="17042" hidden="1" xr:uid="{00000000-0005-0000-0000-000062E70000}"/>
    <cellStyle name="Currency [0] 8320" xfId="46430" hidden="1" xr:uid="{00000000-0005-0000-0000-000063E70000}"/>
    <cellStyle name="Currency [0] 8321" xfId="17030" hidden="1" xr:uid="{00000000-0005-0000-0000-000064E70000}"/>
    <cellStyle name="Currency [0] 8321" xfId="46418" hidden="1" xr:uid="{00000000-0005-0000-0000-000065E70000}"/>
    <cellStyle name="Currency [0] 8322" xfId="17047" hidden="1" xr:uid="{00000000-0005-0000-0000-000066E70000}"/>
    <cellStyle name="Currency [0] 8322" xfId="46435" hidden="1" xr:uid="{00000000-0005-0000-0000-000067E70000}"/>
    <cellStyle name="Currency [0] 8323" xfId="17058" hidden="1" xr:uid="{00000000-0005-0000-0000-000068E70000}"/>
    <cellStyle name="Currency [0] 8323" xfId="46446" hidden="1" xr:uid="{00000000-0005-0000-0000-000069E70000}"/>
    <cellStyle name="Currency [0] 8324" xfId="16906" hidden="1" xr:uid="{00000000-0005-0000-0000-00006AE70000}"/>
    <cellStyle name="Currency [0] 8324" xfId="46294" hidden="1" xr:uid="{00000000-0005-0000-0000-00006BE70000}"/>
    <cellStyle name="Currency [0] 8325" xfId="16970" hidden="1" xr:uid="{00000000-0005-0000-0000-00006CE70000}"/>
    <cellStyle name="Currency [0] 8325" xfId="46358" hidden="1" xr:uid="{00000000-0005-0000-0000-00006DE70000}"/>
    <cellStyle name="Currency [0] 8326" xfId="17062" hidden="1" xr:uid="{00000000-0005-0000-0000-00006EE70000}"/>
    <cellStyle name="Currency [0] 8326" xfId="46450" hidden="1" xr:uid="{00000000-0005-0000-0000-00006FE70000}"/>
    <cellStyle name="Currency [0] 8327" xfId="17064" hidden="1" xr:uid="{00000000-0005-0000-0000-000070E70000}"/>
    <cellStyle name="Currency [0] 8327" xfId="46452" hidden="1" xr:uid="{00000000-0005-0000-0000-000071E70000}"/>
    <cellStyle name="Currency [0] 8328" xfId="17019" hidden="1" xr:uid="{00000000-0005-0000-0000-000072E70000}"/>
    <cellStyle name="Currency [0] 8328" xfId="46407" hidden="1" xr:uid="{00000000-0005-0000-0000-000073E70000}"/>
    <cellStyle name="Currency [0] 8329" xfId="17031" hidden="1" xr:uid="{00000000-0005-0000-0000-000074E70000}"/>
    <cellStyle name="Currency [0] 8329" xfId="46419" hidden="1" xr:uid="{00000000-0005-0000-0000-000075E70000}"/>
    <cellStyle name="Currency [0] 833" xfId="3278" hidden="1" xr:uid="{00000000-0005-0000-0000-000076E70000}"/>
    <cellStyle name="Currency [0] 833" xfId="32667" hidden="1" xr:uid="{00000000-0005-0000-0000-000077E70000}"/>
    <cellStyle name="Currency [0] 8330" xfId="17059" hidden="1" xr:uid="{00000000-0005-0000-0000-000078E70000}"/>
    <cellStyle name="Currency [0] 8330" xfId="46447" hidden="1" xr:uid="{00000000-0005-0000-0000-000079E70000}"/>
    <cellStyle name="Currency [0] 8331" xfId="17032" hidden="1" xr:uid="{00000000-0005-0000-0000-00007AE70000}"/>
    <cellStyle name="Currency [0] 8331" xfId="46420" hidden="1" xr:uid="{00000000-0005-0000-0000-00007BE70000}"/>
    <cellStyle name="Currency [0] 8332" xfId="17065" hidden="1" xr:uid="{00000000-0005-0000-0000-00007CE70000}"/>
    <cellStyle name="Currency [0] 8332" xfId="46453" hidden="1" xr:uid="{00000000-0005-0000-0000-00007DE70000}"/>
    <cellStyle name="Currency [0] 8333" xfId="17067" hidden="1" xr:uid="{00000000-0005-0000-0000-00007EE70000}"/>
    <cellStyle name="Currency [0] 8333" xfId="46455" hidden="1" xr:uid="{00000000-0005-0000-0000-00007FE70000}"/>
    <cellStyle name="Currency [0] 8334" xfId="17060" hidden="1" xr:uid="{00000000-0005-0000-0000-000080E70000}"/>
    <cellStyle name="Currency [0] 8334" xfId="46448" hidden="1" xr:uid="{00000000-0005-0000-0000-000081E70000}"/>
    <cellStyle name="Currency [0] 8335" xfId="17006" hidden="1" xr:uid="{00000000-0005-0000-0000-000082E70000}"/>
    <cellStyle name="Currency [0] 8335" xfId="46394" hidden="1" xr:uid="{00000000-0005-0000-0000-000083E70000}"/>
    <cellStyle name="Currency [0] 8336" xfId="17069" hidden="1" xr:uid="{00000000-0005-0000-0000-000084E70000}"/>
    <cellStyle name="Currency [0] 8336" xfId="46457" hidden="1" xr:uid="{00000000-0005-0000-0000-000085E70000}"/>
    <cellStyle name="Currency [0] 8337" xfId="17071" hidden="1" xr:uid="{00000000-0005-0000-0000-000086E70000}"/>
    <cellStyle name="Currency [0] 8337" xfId="46459" hidden="1" xr:uid="{00000000-0005-0000-0000-000087E70000}"/>
    <cellStyle name="Currency [0] 8338" xfId="2389" hidden="1" xr:uid="{00000000-0005-0000-0000-000088E70000}"/>
    <cellStyle name="Currency [0] 8338" xfId="31779" hidden="1" xr:uid="{00000000-0005-0000-0000-000089E70000}"/>
    <cellStyle name="Currency [0] 8339" xfId="17073" hidden="1" xr:uid="{00000000-0005-0000-0000-00008AE70000}"/>
    <cellStyle name="Currency [0] 8339" xfId="46461" hidden="1" xr:uid="{00000000-0005-0000-0000-00008BE70000}"/>
    <cellStyle name="Currency [0] 834" xfId="3251" hidden="1" xr:uid="{00000000-0005-0000-0000-00008CE70000}"/>
    <cellStyle name="Currency [0] 834" xfId="32640" hidden="1" xr:uid="{00000000-0005-0000-0000-00008DE70000}"/>
    <cellStyle name="Currency [0] 8340" xfId="17075" hidden="1" xr:uid="{00000000-0005-0000-0000-00008EE70000}"/>
    <cellStyle name="Currency [0] 8340" xfId="46463" hidden="1" xr:uid="{00000000-0005-0000-0000-00008FE70000}"/>
    <cellStyle name="Currency [0] 8341" xfId="17077" hidden="1" xr:uid="{00000000-0005-0000-0000-000090E70000}"/>
    <cellStyle name="Currency [0] 8341" xfId="46465" hidden="1" xr:uid="{00000000-0005-0000-0000-000091E70000}"/>
    <cellStyle name="Currency [0] 8342" xfId="17079" hidden="1" xr:uid="{00000000-0005-0000-0000-000092E70000}"/>
    <cellStyle name="Currency [0] 8342" xfId="46467" hidden="1" xr:uid="{00000000-0005-0000-0000-000093E70000}"/>
    <cellStyle name="Currency [0] 8343" xfId="17081" hidden="1" xr:uid="{00000000-0005-0000-0000-000094E70000}"/>
    <cellStyle name="Currency [0] 8343" xfId="46469" hidden="1" xr:uid="{00000000-0005-0000-0000-000095E70000}"/>
    <cellStyle name="Currency [0] 8344" xfId="17086" hidden="1" xr:uid="{00000000-0005-0000-0000-000096E70000}"/>
    <cellStyle name="Currency [0] 8344" xfId="46473" hidden="1" xr:uid="{00000000-0005-0000-0000-000097E70000}"/>
    <cellStyle name="Currency [0] 8345" xfId="17093" hidden="1" xr:uid="{00000000-0005-0000-0000-000098E70000}"/>
    <cellStyle name="Currency [0] 8345" xfId="46480" hidden="1" xr:uid="{00000000-0005-0000-0000-000099E70000}"/>
    <cellStyle name="Currency [0] 8346" xfId="17096" hidden="1" xr:uid="{00000000-0005-0000-0000-00009AE70000}"/>
    <cellStyle name="Currency [0] 8346" xfId="46483" hidden="1" xr:uid="{00000000-0005-0000-0000-00009BE70000}"/>
    <cellStyle name="Currency [0] 8347" xfId="17100" hidden="1" xr:uid="{00000000-0005-0000-0000-00009CE70000}"/>
    <cellStyle name="Currency [0] 8347" xfId="46487" hidden="1" xr:uid="{00000000-0005-0000-0000-00009DE70000}"/>
    <cellStyle name="Currency [0] 8348" xfId="17101" hidden="1" xr:uid="{00000000-0005-0000-0000-00009EE70000}"/>
    <cellStyle name="Currency [0] 8348" xfId="46488" hidden="1" xr:uid="{00000000-0005-0000-0000-00009FE70000}"/>
    <cellStyle name="Currency [0] 8349" xfId="17092" hidden="1" xr:uid="{00000000-0005-0000-0000-0000A0E70000}"/>
    <cellStyle name="Currency [0] 8349" xfId="46479" hidden="1" xr:uid="{00000000-0005-0000-0000-0000A1E70000}"/>
    <cellStyle name="Currency [0] 835" xfId="3283" hidden="1" xr:uid="{00000000-0005-0000-0000-0000A2E70000}"/>
    <cellStyle name="Currency [0] 835" xfId="32672" hidden="1" xr:uid="{00000000-0005-0000-0000-0000A3E70000}"/>
    <cellStyle name="Currency [0] 8350" xfId="17098" hidden="1" xr:uid="{00000000-0005-0000-0000-0000A4E70000}"/>
    <cellStyle name="Currency [0] 8350" xfId="46485" hidden="1" xr:uid="{00000000-0005-0000-0000-0000A5E70000}"/>
    <cellStyle name="Currency [0] 8351" xfId="17102" hidden="1" xr:uid="{00000000-0005-0000-0000-0000A6E70000}"/>
    <cellStyle name="Currency [0] 8351" xfId="46489" hidden="1" xr:uid="{00000000-0005-0000-0000-0000A7E70000}"/>
    <cellStyle name="Currency [0] 8352" xfId="17103" hidden="1" xr:uid="{00000000-0005-0000-0000-0000A8E70000}"/>
    <cellStyle name="Currency [0] 8352" xfId="46490" hidden="1" xr:uid="{00000000-0005-0000-0000-0000A9E70000}"/>
    <cellStyle name="Currency [0] 8353" xfId="17097" hidden="1" xr:uid="{00000000-0005-0000-0000-0000AAE70000}"/>
    <cellStyle name="Currency [0] 8353" xfId="46484" hidden="1" xr:uid="{00000000-0005-0000-0000-0000ABE70000}"/>
    <cellStyle name="Currency [0] 8354" xfId="17087" hidden="1" xr:uid="{00000000-0005-0000-0000-0000ACE70000}"/>
    <cellStyle name="Currency [0] 8354" xfId="46474" hidden="1" xr:uid="{00000000-0005-0000-0000-0000ADE70000}"/>
    <cellStyle name="Currency [0] 8355" xfId="17109" hidden="1" xr:uid="{00000000-0005-0000-0000-0000AEE70000}"/>
    <cellStyle name="Currency [0] 8355" xfId="46496" hidden="1" xr:uid="{00000000-0005-0000-0000-0000AFE70000}"/>
    <cellStyle name="Currency [0] 8356" xfId="17113" hidden="1" xr:uid="{00000000-0005-0000-0000-0000B0E70000}"/>
    <cellStyle name="Currency [0] 8356" xfId="46500" hidden="1" xr:uid="{00000000-0005-0000-0000-0000B1E70000}"/>
    <cellStyle name="Currency [0] 8357" xfId="17119" hidden="1" xr:uid="{00000000-0005-0000-0000-0000B2E70000}"/>
    <cellStyle name="Currency [0] 8357" xfId="46506" hidden="1" xr:uid="{00000000-0005-0000-0000-0000B3E70000}"/>
    <cellStyle name="Currency [0] 8358" xfId="17122" hidden="1" xr:uid="{00000000-0005-0000-0000-0000B4E70000}"/>
    <cellStyle name="Currency [0] 8358" xfId="46509" hidden="1" xr:uid="{00000000-0005-0000-0000-0000B5E70000}"/>
    <cellStyle name="Currency [0] 8359" xfId="17108" hidden="1" xr:uid="{00000000-0005-0000-0000-0000B6E70000}"/>
    <cellStyle name="Currency [0] 8359" xfId="46495" hidden="1" xr:uid="{00000000-0005-0000-0000-0000B7E70000}"/>
    <cellStyle name="Currency [0] 836" xfId="3284" hidden="1" xr:uid="{00000000-0005-0000-0000-0000B8E70000}"/>
    <cellStyle name="Currency [0] 836" xfId="32673" hidden="1" xr:uid="{00000000-0005-0000-0000-0000B9E70000}"/>
    <cellStyle name="Currency [0] 8360" xfId="17118" hidden="1" xr:uid="{00000000-0005-0000-0000-0000BAE70000}"/>
    <cellStyle name="Currency [0] 8360" xfId="46505" hidden="1" xr:uid="{00000000-0005-0000-0000-0000BBE70000}"/>
    <cellStyle name="Currency [0] 8361" xfId="17129" hidden="1" xr:uid="{00000000-0005-0000-0000-0000BCE70000}"/>
    <cellStyle name="Currency [0] 8361" xfId="46516" hidden="1" xr:uid="{00000000-0005-0000-0000-0000BDE70000}"/>
    <cellStyle name="Currency [0] 8362" xfId="17130" hidden="1" xr:uid="{00000000-0005-0000-0000-0000BEE70000}"/>
    <cellStyle name="Currency [0] 8362" xfId="46517" hidden="1" xr:uid="{00000000-0005-0000-0000-0000BFE70000}"/>
    <cellStyle name="Currency [0] 8363" xfId="17095" hidden="1" xr:uid="{00000000-0005-0000-0000-0000C0E70000}"/>
    <cellStyle name="Currency [0] 8363" xfId="46482" hidden="1" xr:uid="{00000000-0005-0000-0000-0000C1E70000}"/>
    <cellStyle name="Currency [0] 8364" xfId="17089" hidden="1" xr:uid="{00000000-0005-0000-0000-0000C2E70000}"/>
    <cellStyle name="Currency [0] 8364" xfId="46476" hidden="1" xr:uid="{00000000-0005-0000-0000-0000C3E70000}"/>
    <cellStyle name="Currency [0] 8365" xfId="17115" hidden="1" xr:uid="{00000000-0005-0000-0000-0000C4E70000}"/>
    <cellStyle name="Currency [0] 8365" xfId="46502" hidden="1" xr:uid="{00000000-0005-0000-0000-0000C5E70000}"/>
    <cellStyle name="Currency [0] 8366" xfId="17091" hidden="1" xr:uid="{00000000-0005-0000-0000-0000C6E70000}"/>
    <cellStyle name="Currency [0] 8366" xfId="46478" hidden="1" xr:uid="{00000000-0005-0000-0000-0000C7E70000}"/>
    <cellStyle name="Currency [0] 8367" xfId="17110" hidden="1" xr:uid="{00000000-0005-0000-0000-0000C8E70000}"/>
    <cellStyle name="Currency [0] 8367" xfId="46497" hidden="1" xr:uid="{00000000-0005-0000-0000-0000C9E70000}"/>
    <cellStyle name="Currency [0] 8368" xfId="17131" hidden="1" xr:uid="{00000000-0005-0000-0000-0000CAE70000}"/>
    <cellStyle name="Currency [0] 8368" xfId="46518" hidden="1" xr:uid="{00000000-0005-0000-0000-0000CBE70000}"/>
    <cellStyle name="Currency [0] 8369" xfId="17116" hidden="1" xr:uid="{00000000-0005-0000-0000-0000CCE70000}"/>
    <cellStyle name="Currency [0] 8369" xfId="46503" hidden="1" xr:uid="{00000000-0005-0000-0000-0000CDE70000}"/>
    <cellStyle name="Currency [0] 837" xfId="3148" hidden="1" xr:uid="{00000000-0005-0000-0000-0000CEE70000}"/>
    <cellStyle name="Currency [0] 837" xfId="32537" hidden="1" xr:uid="{00000000-0005-0000-0000-0000CFE70000}"/>
    <cellStyle name="Currency [0] 8370" xfId="17120" hidden="1" xr:uid="{00000000-0005-0000-0000-0000D0E70000}"/>
    <cellStyle name="Currency [0] 8370" xfId="46507" hidden="1" xr:uid="{00000000-0005-0000-0000-0000D1E70000}"/>
    <cellStyle name="Currency [0] 8371" xfId="17136" hidden="1" xr:uid="{00000000-0005-0000-0000-0000D2E70000}"/>
    <cellStyle name="Currency [0] 8371" xfId="46523" hidden="1" xr:uid="{00000000-0005-0000-0000-0000D3E70000}"/>
    <cellStyle name="Currency [0] 8372" xfId="17137" hidden="1" xr:uid="{00000000-0005-0000-0000-0000D4E70000}"/>
    <cellStyle name="Currency [0] 8372" xfId="46524" hidden="1" xr:uid="{00000000-0005-0000-0000-0000D5E70000}"/>
    <cellStyle name="Currency [0] 8373" xfId="17117" hidden="1" xr:uid="{00000000-0005-0000-0000-0000D6E70000}"/>
    <cellStyle name="Currency [0] 8373" xfId="46504" hidden="1" xr:uid="{00000000-0005-0000-0000-0000D7E70000}"/>
    <cellStyle name="Currency [0] 8374" xfId="17124" hidden="1" xr:uid="{00000000-0005-0000-0000-0000D8E70000}"/>
    <cellStyle name="Currency [0] 8374" xfId="46511" hidden="1" xr:uid="{00000000-0005-0000-0000-0000D9E70000}"/>
    <cellStyle name="Currency [0] 8375" xfId="17128" hidden="1" xr:uid="{00000000-0005-0000-0000-0000DAE70000}"/>
    <cellStyle name="Currency [0] 8375" xfId="46515" hidden="1" xr:uid="{00000000-0005-0000-0000-0000DBE70000}"/>
    <cellStyle name="Currency [0] 8376" xfId="17123" hidden="1" xr:uid="{00000000-0005-0000-0000-0000DCE70000}"/>
    <cellStyle name="Currency [0] 8376" xfId="46510" hidden="1" xr:uid="{00000000-0005-0000-0000-0000DDE70000}"/>
    <cellStyle name="Currency [0] 8377" xfId="17146" hidden="1" xr:uid="{00000000-0005-0000-0000-0000DEE70000}"/>
    <cellStyle name="Currency [0] 8377" xfId="46533" hidden="1" xr:uid="{00000000-0005-0000-0000-0000DFE70000}"/>
    <cellStyle name="Currency [0] 8378" xfId="17152" hidden="1" xr:uid="{00000000-0005-0000-0000-0000E0E70000}"/>
    <cellStyle name="Currency [0] 8378" xfId="46539" hidden="1" xr:uid="{00000000-0005-0000-0000-0000E1E70000}"/>
    <cellStyle name="Currency [0] 8379" xfId="17114" hidden="1" xr:uid="{00000000-0005-0000-0000-0000E2E70000}"/>
    <cellStyle name="Currency [0] 8379" xfId="46501" hidden="1" xr:uid="{00000000-0005-0000-0000-0000E3E70000}"/>
    <cellStyle name="Currency [0] 838" xfId="3158" hidden="1" xr:uid="{00000000-0005-0000-0000-0000E4E70000}"/>
    <cellStyle name="Currency [0] 838" xfId="32547" hidden="1" xr:uid="{00000000-0005-0000-0000-0000E5E70000}"/>
    <cellStyle name="Currency [0] 8380" xfId="17144" hidden="1" xr:uid="{00000000-0005-0000-0000-0000E6E70000}"/>
    <cellStyle name="Currency [0] 8380" xfId="46531" hidden="1" xr:uid="{00000000-0005-0000-0000-0000E7E70000}"/>
    <cellStyle name="Currency [0] 8381" xfId="17156" hidden="1" xr:uid="{00000000-0005-0000-0000-0000E8E70000}"/>
    <cellStyle name="Currency [0] 8381" xfId="46543" hidden="1" xr:uid="{00000000-0005-0000-0000-0000E9E70000}"/>
    <cellStyle name="Currency [0] 8382" xfId="17157" hidden="1" xr:uid="{00000000-0005-0000-0000-0000EAE70000}"/>
    <cellStyle name="Currency [0] 8382" xfId="46544" hidden="1" xr:uid="{00000000-0005-0000-0000-0000EBE70000}"/>
    <cellStyle name="Currency [0] 8383" xfId="17105" hidden="1" xr:uid="{00000000-0005-0000-0000-0000ECE70000}"/>
    <cellStyle name="Currency [0] 8383" xfId="46492" hidden="1" xr:uid="{00000000-0005-0000-0000-0000EDE70000}"/>
    <cellStyle name="Currency [0] 8384" xfId="17112" hidden="1" xr:uid="{00000000-0005-0000-0000-0000EEE70000}"/>
    <cellStyle name="Currency [0] 8384" xfId="46499" hidden="1" xr:uid="{00000000-0005-0000-0000-0000EFE70000}"/>
    <cellStyle name="Currency [0] 8385" xfId="17141" hidden="1" xr:uid="{00000000-0005-0000-0000-0000F0E70000}"/>
    <cellStyle name="Currency [0] 8385" xfId="46528" hidden="1" xr:uid="{00000000-0005-0000-0000-0000F1E70000}"/>
    <cellStyle name="Currency [0] 8386" xfId="17126" hidden="1" xr:uid="{00000000-0005-0000-0000-0000F2E70000}"/>
    <cellStyle name="Currency [0] 8386" xfId="46513" hidden="1" xr:uid="{00000000-0005-0000-0000-0000F3E70000}"/>
    <cellStyle name="Currency [0] 8387" xfId="17099" hidden="1" xr:uid="{00000000-0005-0000-0000-0000F4E70000}"/>
    <cellStyle name="Currency [0] 8387" xfId="46486" hidden="1" xr:uid="{00000000-0005-0000-0000-0000F5E70000}"/>
    <cellStyle name="Currency [0] 8388" xfId="17163" hidden="1" xr:uid="{00000000-0005-0000-0000-0000F6E70000}"/>
    <cellStyle name="Currency [0] 8388" xfId="46550" hidden="1" xr:uid="{00000000-0005-0000-0000-0000F7E70000}"/>
    <cellStyle name="Currency [0] 8389" xfId="17142" hidden="1" xr:uid="{00000000-0005-0000-0000-0000F8E70000}"/>
    <cellStyle name="Currency [0] 8389" xfId="46529" hidden="1" xr:uid="{00000000-0005-0000-0000-0000F9E70000}"/>
    <cellStyle name="Currency [0] 839" xfId="3286" hidden="1" xr:uid="{00000000-0005-0000-0000-0000FAE70000}"/>
    <cellStyle name="Currency [0] 839" xfId="32675" hidden="1" xr:uid="{00000000-0005-0000-0000-0000FBE70000}"/>
    <cellStyle name="Currency [0] 8390" xfId="17149" hidden="1" xr:uid="{00000000-0005-0000-0000-0000FCE70000}"/>
    <cellStyle name="Currency [0] 8390" xfId="46536" hidden="1" xr:uid="{00000000-0005-0000-0000-0000FDE70000}"/>
    <cellStyle name="Currency [0] 8391" xfId="17164" hidden="1" xr:uid="{00000000-0005-0000-0000-0000FEE70000}"/>
    <cellStyle name="Currency [0] 8391" xfId="46551" hidden="1" xr:uid="{00000000-0005-0000-0000-0000FFE70000}"/>
    <cellStyle name="Currency [0] 8392" xfId="17165" hidden="1" xr:uid="{00000000-0005-0000-0000-000000E80000}"/>
    <cellStyle name="Currency [0] 8392" xfId="46552" hidden="1" xr:uid="{00000000-0005-0000-0000-000001E80000}"/>
    <cellStyle name="Currency [0] 8393" xfId="17140" hidden="1" xr:uid="{00000000-0005-0000-0000-000002E80000}"/>
    <cellStyle name="Currency [0] 8393" xfId="46527" hidden="1" xr:uid="{00000000-0005-0000-0000-000003E80000}"/>
    <cellStyle name="Currency [0] 8394" xfId="17139" hidden="1" xr:uid="{00000000-0005-0000-0000-000004E80000}"/>
    <cellStyle name="Currency [0] 8394" xfId="46526" hidden="1" xr:uid="{00000000-0005-0000-0000-000005E80000}"/>
    <cellStyle name="Currency [0] 8395" xfId="17134" hidden="1" xr:uid="{00000000-0005-0000-0000-000006E80000}"/>
    <cellStyle name="Currency [0] 8395" xfId="46521" hidden="1" xr:uid="{00000000-0005-0000-0000-000007E80000}"/>
    <cellStyle name="Currency [0] 8396" xfId="17132" hidden="1" xr:uid="{00000000-0005-0000-0000-000008E80000}"/>
    <cellStyle name="Currency [0] 8396" xfId="46519" hidden="1" xr:uid="{00000000-0005-0000-0000-000009E80000}"/>
    <cellStyle name="Currency [0] 8397" xfId="17133" hidden="1" xr:uid="{00000000-0005-0000-0000-00000AE80000}"/>
    <cellStyle name="Currency [0] 8397" xfId="46520" hidden="1" xr:uid="{00000000-0005-0000-0000-00000BE80000}"/>
    <cellStyle name="Currency [0] 8398" xfId="17170" hidden="1" xr:uid="{00000000-0005-0000-0000-00000CE80000}"/>
    <cellStyle name="Currency [0] 8398" xfId="46557" hidden="1" xr:uid="{00000000-0005-0000-0000-00000DE80000}"/>
    <cellStyle name="Currency [0] 8399" xfId="17090" hidden="1" xr:uid="{00000000-0005-0000-0000-00000EE80000}"/>
    <cellStyle name="Currency [0] 8399" xfId="46477" hidden="1" xr:uid="{00000000-0005-0000-0000-00000FE80000}"/>
    <cellStyle name="Currency [0] 84" xfId="2466" hidden="1" xr:uid="{00000000-0005-0000-0000-000010E80000}"/>
    <cellStyle name="Currency [0] 84" xfId="31855" hidden="1" xr:uid="{00000000-0005-0000-0000-000011E80000}"/>
    <cellStyle name="Currency [0] 840" xfId="3290" hidden="1" xr:uid="{00000000-0005-0000-0000-000012E80000}"/>
    <cellStyle name="Currency [0] 840" xfId="32679" hidden="1" xr:uid="{00000000-0005-0000-0000-000013E80000}"/>
    <cellStyle name="Currency [0] 8400" xfId="17160" hidden="1" xr:uid="{00000000-0005-0000-0000-000014E80000}"/>
    <cellStyle name="Currency [0] 8400" xfId="46547" hidden="1" xr:uid="{00000000-0005-0000-0000-000015E80000}"/>
    <cellStyle name="Currency [0] 8401" xfId="17172" hidden="1" xr:uid="{00000000-0005-0000-0000-000016E80000}"/>
    <cellStyle name="Currency [0] 8401" xfId="46559" hidden="1" xr:uid="{00000000-0005-0000-0000-000017E80000}"/>
    <cellStyle name="Currency [0] 8402" xfId="17173" hidden="1" xr:uid="{00000000-0005-0000-0000-000018E80000}"/>
    <cellStyle name="Currency [0] 8402" xfId="46560" hidden="1" xr:uid="{00000000-0005-0000-0000-000019E80000}"/>
    <cellStyle name="Currency [0] 8403" xfId="17111" hidden="1" xr:uid="{00000000-0005-0000-0000-00001AE80000}"/>
    <cellStyle name="Currency [0] 8403" xfId="46498" hidden="1" xr:uid="{00000000-0005-0000-0000-00001BE80000}"/>
    <cellStyle name="Currency [0] 8404" xfId="17147" hidden="1" xr:uid="{00000000-0005-0000-0000-00001CE80000}"/>
    <cellStyle name="Currency [0] 8404" xfId="46534" hidden="1" xr:uid="{00000000-0005-0000-0000-00001DE80000}"/>
    <cellStyle name="Currency [0] 8405" xfId="17127" hidden="1" xr:uid="{00000000-0005-0000-0000-00001EE80000}"/>
    <cellStyle name="Currency [0] 8405" xfId="46514" hidden="1" xr:uid="{00000000-0005-0000-0000-00001FE80000}"/>
    <cellStyle name="Currency [0] 8406" xfId="17143" hidden="1" xr:uid="{00000000-0005-0000-0000-000020E80000}"/>
    <cellStyle name="Currency [0] 8406" xfId="46530" hidden="1" xr:uid="{00000000-0005-0000-0000-000021E80000}"/>
    <cellStyle name="Currency [0] 8407" xfId="17145" hidden="1" xr:uid="{00000000-0005-0000-0000-000022E80000}"/>
    <cellStyle name="Currency [0] 8407" xfId="46532" hidden="1" xr:uid="{00000000-0005-0000-0000-000023E80000}"/>
    <cellStyle name="Currency [0] 8408" xfId="17176" hidden="1" xr:uid="{00000000-0005-0000-0000-000024E80000}"/>
    <cellStyle name="Currency [0] 8408" xfId="46563" hidden="1" xr:uid="{00000000-0005-0000-0000-000025E80000}"/>
    <cellStyle name="Currency [0] 8409" xfId="17088" hidden="1" xr:uid="{00000000-0005-0000-0000-000026E80000}"/>
    <cellStyle name="Currency [0] 8409" xfId="46475" hidden="1" xr:uid="{00000000-0005-0000-0000-000027E80000}"/>
    <cellStyle name="Currency [0] 841" xfId="3291" hidden="1" xr:uid="{00000000-0005-0000-0000-000028E80000}"/>
    <cellStyle name="Currency [0] 841" xfId="32680" hidden="1" xr:uid="{00000000-0005-0000-0000-000029E80000}"/>
    <cellStyle name="Currency [0] 8410" xfId="17168" hidden="1" xr:uid="{00000000-0005-0000-0000-00002AE80000}"/>
    <cellStyle name="Currency [0] 8410" xfId="46555" hidden="1" xr:uid="{00000000-0005-0000-0000-00002BE80000}"/>
    <cellStyle name="Currency [0] 8411" xfId="17178" hidden="1" xr:uid="{00000000-0005-0000-0000-00002CE80000}"/>
    <cellStyle name="Currency [0] 8411" xfId="46565" hidden="1" xr:uid="{00000000-0005-0000-0000-00002DE80000}"/>
    <cellStyle name="Currency [0] 8412" xfId="17179" hidden="1" xr:uid="{00000000-0005-0000-0000-00002EE80000}"/>
    <cellStyle name="Currency [0] 8412" xfId="46566" hidden="1" xr:uid="{00000000-0005-0000-0000-00002FE80000}"/>
    <cellStyle name="Currency [0] 8413" xfId="17107" hidden="1" xr:uid="{00000000-0005-0000-0000-000030E80000}"/>
    <cellStyle name="Currency [0] 8413" xfId="46494" hidden="1" xr:uid="{00000000-0005-0000-0000-000031E80000}"/>
    <cellStyle name="Currency [0] 8414" xfId="17158" hidden="1" xr:uid="{00000000-0005-0000-0000-000032E80000}"/>
    <cellStyle name="Currency [0] 8414" xfId="46545" hidden="1" xr:uid="{00000000-0005-0000-0000-000033E80000}"/>
    <cellStyle name="Currency [0] 8415" xfId="17138" hidden="1" xr:uid="{00000000-0005-0000-0000-000034E80000}"/>
    <cellStyle name="Currency [0] 8415" xfId="46525" hidden="1" xr:uid="{00000000-0005-0000-0000-000035E80000}"/>
    <cellStyle name="Currency [0] 8416" xfId="17150" hidden="1" xr:uid="{00000000-0005-0000-0000-000036E80000}"/>
    <cellStyle name="Currency [0] 8416" xfId="46537" hidden="1" xr:uid="{00000000-0005-0000-0000-000037E80000}"/>
    <cellStyle name="Currency [0] 8417" xfId="17148" hidden="1" xr:uid="{00000000-0005-0000-0000-000038E80000}"/>
    <cellStyle name="Currency [0] 8417" xfId="46535" hidden="1" xr:uid="{00000000-0005-0000-0000-000039E80000}"/>
    <cellStyle name="Currency [0] 8418" xfId="17181" hidden="1" xr:uid="{00000000-0005-0000-0000-00003AE80000}"/>
    <cellStyle name="Currency [0] 8418" xfId="46568" hidden="1" xr:uid="{00000000-0005-0000-0000-00003BE80000}"/>
    <cellStyle name="Currency [0] 8419" xfId="17125" hidden="1" xr:uid="{00000000-0005-0000-0000-00003CE80000}"/>
    <cellStyle name="Currency [0] 8419" xfId="46512" hidden="1" xr:uid="{00000000-0005-0000-0000-00003DE80000}"/>
    <cellStyle name="Currency [0] 842" xfId="3140" hidden="1" xr:uid="{00000000-0005-0000-0000-00003EE80000}"/>
    <cellStyle name="Currency [0] 842" xfId="32529" hidden="1" xr:uid="{00000000-0005-0000-0000-00003FE80000}"/>
    <cellStyle name="Currency [0] 8420" xfId="17175" hidden="1" xr:uid="{00000000-0005-0000-0000-000040E80000}"/>
    <cellStyle name="Currency [0] 8420" xfId="46562" hidden="1" xr:uid="{00000000-0005-0000-0000-000041E80000}"/>
    <cellStyle name="Currency [0] 8421" xfId="17185" hidden="1" xr:uid="{00000000-0005-0000-0000-000042E80000}"/>
    <cellStyle name="Currency [0] 8421" xfId="46572" hidden="1" xr:uid="{00000000-0005-0000-0000-000043E80000}"/>
    <cellStyle name="Currency [0] 8422" xfId="17186" hidden="1" xr:uid="{00000000-0005-0000-0000-000044E80000}"/>
    <cellStyle name="Currency [0] 8422" xfId="46573" hidden="1" xr:uid="{00000000-0005-0000-0000-000045E80000}"/>
    <cellStyle name="Currency [0] 8423" xfId="17151" hidden="1" xr:uid="{00000000-0005-0000-0000-000046E80000}"/>
    <cellStyle name="Currency [0] 8423" xfId="46538" hidden="1" xr:uid="{00000000-0005-0000-0000-000047E80000}"/>
    <cellStyle name="Currency [0] 8424" xfId="17166" hidden="1" xr:uid="{00000000-0005-0000-0000-000048E80000}"/>
    <cellStyle name="Currency [0] 8424" xfId="46553" hidden="1" xr:uid="{00000000-0005-0000-0000-000049E80000}"/>
    <cellStyle name="Currency [0] 8425" xfId="17094" hidden="1" xr:uid="{00000000-0005-0000-0000-00004AE80000}"/>
    <cellStyle name="Currency [0] 8425" xfId="46481" hidden="1" xr:uid="{00000000-0005-0000-0000-00004BE80000}"/>
    <cellStyle name="Currency [0] 8426" xfId="17161" hidden="1" xr:uid="{00000000-0005-0000-0000-00004CE80000}"/>
    <cellStyle name="Currency [0] 8426" xfId="46548" hidden="1" xr:uid="{00000000-0005-0000-0000-00004DE80000}"/>
    <cellStyle name="Currency [0] 8427" xfId="17159" hidden="1" xr:uid="{00000000-0005-0000-0000-00004EE80000}"/>
    <cellStyle name="Currency [0] 8427" xfId="46546" hidden="1" xr:uid="{00000000-0005-0000-0000-00004FE80000}"/>
    <cellStyle name="Currency [0] 8428" xfId="17188" hidden="1" xr:uid="{00000000-0005-0000-0000-000050E80000}"/>
    <cellStyle name="Currency [0] 8428" xfId="46575" hidden="1" xr:uid="{00000000-0005-0000-0000-000051E80000}"/>
    <cellStyle name="Currency [0] 8429" xfId="17104" hidden="1" xr:uid="{00000000-0005-0000-0000-000052E80000}"/>
    <cellStyle name="Currency [0] 8429" xfId="46491" hidden="1" xr:uid="{00000000-0005-0000-0000-000053E80000}"/>
    <cellStyle name="Currency [0] 843" xfId="3288" hidden="1" xr:uid="{00000000-0005-0000-0000-000054E80000}"/>
    <cellStyle name="Currency [0] 843" xfId="32677" hidden="1" xr:uid="{00000000-0005-0000-0000-000055E80000}"/>
    <cellStyle name="Currency [0] 8430" xfId="17180" hidden="1" xr:uid="{00000000-0005-0000-0000-000056E80000}"/>
    <cellStyle name="Currency [0] 8430" xfId="46567" hidden="1" xr:uid="{00000000-0005-0000-0000-000057E80000}"/>
    <cellStyle name="Currency [0] 8431" xfId="17190" hidden="1" xr:uid="{00000000-0005-0000-0000-000058E80000}"/>
    <cellStyle name="Currency [0] 8431" xfId="46577" hidden="1" xr:uid="{00000000-0005-0000-0000-000059E80000}"/>
    <cellStyle name="Currency [0] 8432" xfId="17191" hidden="1" xr:uid="{00000000-0005-0000-0000-00005AE80000}"/>
    <cellStyle name="Currency [0] 8432" xfId="46578" hidden="1" xr:uid="{00000000-0005-0000-0000-00005BE80000}"/>
    <cellStyle name="Currency [0] 8433" xfId="17162" hidden="1" xr:uid="{00000000-0005-0000-0000-00005CE80000}"/>
    <cellStyle name="Currency [0] 8433" xfId="46549" hidden="1" xr:uid="{00000000-0005-0000-0000-00005DE80000}"/>
    <cellStyle name="Currency [0] 8434" xfId="17174" hidden="1" xr:uid="{00000000-0005-0000-0000-00005EE80000}"/>
    <cellStyle name="Currency [0] 8434" xfId="46561" hidden="1" xr:uid="{00000000-0005-0000-0000-00005FE80000}"/>
    <cellStyle name="Currency [0] 8435" xfId="17154" hidden="1" xr:uid="{00000000-0005-0000-0000-000060E80000}"/>
    <cellStyle name="Currency [0] 8435" xfId="46541" hidden="1" xr:uid="{00000000-0005-0000-0000-000061E80000}"/>
    <cellStyle name="Currency [0] 8436" xfId="17169" hidden="1" xr:uid="{00000000-0005-0000-0000-000062E80000}"/>
    <cellStyle name="Currency [0] 8436" xfId="46556" hidden="1" xr:uid="{00000000-0005-0000-0000-000063E80000}"/>
    <cellStyle name="Currency [0] 8437" xfId="17167" hidden="1" xr:uid="{00000000-0005-0000-0000-000064E80000}"/>
    <cellStyle name="Currency [0] 8437" xfId="46554" hidden="1" xr:uid="{00000000-0005-0000-0000-000065E80000}"/>
    <cellStyle name="Currency [0] 8438" xfId="17193" hidden="1" xr:uid="{00000000-0005-0000-0000-000066E80000}"/>
    <cellStyle name="Currency [0] 8438" xfId="46580" hidden="1" xr:uid="{00000000-0005-0000-0000-000067E80000}"/>
    <cellStyle name="Currency [0] 8439" xfId="17106" hidden="1" xr:uid="{00000000-0005-0000-0000-000068E80000}"/>
    <cellStyle name="Currency [0] 8439" xfId="46493" hidden="1" xr:uid="{00000000-0005-0000-0000-000069E80000}"/>
    <cellStyle name="Currency [0] 844" xfId="3292" hidden="1" xr:uid="{00000000-0005-0000-0000-00006AE80000}"/>
    <cellStyle name="Currency [0] 844" xfId="32681" hidden="1" xr:uid="{00000000-0005-0000-0000-00006BE80000}"/>
    <cellStyle name="Currency [0] 8440" xfId="17187" hidden="1" xr:uid="{00000000-0005-0000-0000-00006CE80000}"/>
    <cellStyle name="Currency [0] 8440" xfId="46574" hidden="1" xr:uid="{00000000-0005-0000-0000-00006DE80000}"/>
    <cellStyle name="Currency [0] 8441" xfId="17194" hidden="1" xr:uid="{00000000-0005-0000-0000-00006EE80000}"/>
    <cellStyle name="Currency [0] 8441" xfId="46581" hidden="1" xr:uid="{00000000-0005-0000-0000-00006FE80000}"/>
    <cellStyle name="Currency [0] 8442" xfId="17195" hidden="1" xr:uid="{00000000-0005-0000-0000-000070E80000}"/>
    <cellStyle name="Currency [0] 8442" xfId="46582" hidden="1" xr:uid="{00000000-0005-0000-0000-000071E80000}"/>
    <cellStyle name="Currency [0] 8443" xfId="17135" hidden="1" xr:uid="{00000000-0005-0000-0000-000072E80000}"/>
    <cellStyle name="Currency [0] 8443" xfId="46522" hidden="1" xr:uid="{00000000-0005-0000-0000-000073E80000}"/>
    <cellStyle name="Currency [0] 8444" xfId="17155" hidden="1" xr:uid="{00000000-0005-0000-0000-000074E80000}"/>
    <cellStyle name="Currency [0] 8444" xfId="46542" hidden="1" xr:uid="{00000000-0005-0000-0000-000075E80000}"/>
    <cellStyle name="Currency [0] 8445" xfId="17189" hidden="1" xr:uid="{00000000-0005-0000-0000-000076E80000}"/>
    <cellStyle name="Currency [0] 8445" xfId="46576" hidden="1" xr:uid="{00000000-0005-0000-0000-000077E80000}"/>
    <cellStyle name="Currency [0] 8446" xfId="17182" hidden="1" xr:uid="{00000000-0005-0000-0000-000078E80000}"/>
    <cellStyle name="Currency [0] 8446" xfId="46569" hidden="1" xr:uid="{00000000-0005-0000-0000-000079E80000}"/>
    <cellStyle name="Currency [0] 8447" xfId="17192" hidden="1" xr:uid="{00000000-0005-0000-0000-00007AE80000}"/>
    <cellStyle name="Currency [0] 8447" xfId="46579" hidden="1" xr:uid="{00000000-0005-0000-0000-00007BE80000}"/>
    <cellStyle name="Currency [0] 8448" xfId="17196" hidden="1" xr:uid="{00000000-0005-0000-0000-00007CE80000}"/>
    <cellStyle name="Currency [0] 8448" xfId="46583" hidden="1" xr:uid="{00000000-0005-0000-0000-00007DE80000}"/>
    <cellStyle name="Currency [0] 8449" xfId="17121" hidden="1" xr:uid="{00000000-0005-0000-0000-00007EE80000}"/>
    <cellStyle name="Currency [0] 8449" xfId="46508" hidden="1" xr:uid="{00000000-0005-0000-0000-00007FE80000}"/>
    <cellStyle name="Currency [0] 845" xfId="3293" hidden="1" xr:uid="{00000000-0005-0000-0000-000080E80000}"/>
    <cellStyle name="Currency [0] 845" xfId="32682" hidden="1" xr:uid="{00000000-0005-0000-0000-000081E80000}"/>
    <cellStyle name="Currency [0] 8450" xfId="17153" hidden="1" xr:uid="{00000000-0005-0000-0000-000082E80000}"/>
    <cellStyle name="Currency [0] 8450" xfId="46540" hidden="1" xr:uid="{00000000-0005-0000-0000-000083E80000}"/>
    <cellStyle name="Currency [0] 8451" xfId="17199" hidden="1" xr:uid="{00000000-0005-0000-0000-000084E80000}"/>
    <cellStyle name="Currency [0] 8451" xfId="46586" hidden="1" xr:uid="{00000000-0005-0000-0000-000085E80000}"/>
    <cellStyle name="Currency [0] 8452" xfId="17200" hidden="1" xr:uid="{00000000-0005-0000-0000-000086E80000}"/>
    <cellStyle name="Currency [0] 8452" xfId="46587" hidden="1" xr:uid="{00000000-0005-0000-0000-000087E80000}"/>
    <cellStyle name="Currency [0] 8453" xfId="17177" hidden="1" xr:uid="{00000000-0005-0000-0000-000088E80000}"/>
    <cellStyle name="Currency [0] 8453" xfId="46564" hidden="1" xr:uid="{00000000-0005-0000-0000-000089E80000}"/>
    <cellStyle name="Currency [0] 8454" xfId="17183" hidden="1" xr:uid="{00000000-0005-0000-0000-00008AE80000}"/>
    <cellStyle name="Currency [0] 8454" xfId="46570" hidden="1" xr:uid="{00000000-0005-0000-0000-00008BE80000}"/>
    <cellStyle name="Currency [0] 8455" xfId="17197" hidden="1" xr:uid="{00000000-0005-0000-0000-00008CE80000}"/>
    <cellStyle name="Currency [0] 8455" xfId="46584" hidden="1" xr:uid="{00000000-0005-0000-0000-00008DE80000}"/>
    <cellStyle name="Currency [0] 8456" xfId="17184" hidden="1" xr:uid="{00000000-0005-0000-0000-00008EE80000}"/>
    <cellStyle name="Currency [0] 8456" xfId="46571" hidden="1" xr:uid="{00000000-0005-0000-0000-00008FE80000}"/>
    <cellStyle name="Currency [0] 8457" xfId="17201" hidden="1" xr:uid="{00000000-0005-0000-0000-000090E80000}"/>
    <cellStyle name="Currency [0] 8457" xfId="46588" hidden="1" xr:uid="{00000000-0005-0000-0000-000091E80000}"/>
    <cellStyle name="Currency [0] 8458" xfId="17202" hidden="1" xr:uid="{00000000-0005-0000-0000-000092E80000}"/>
    <cellStyle name="Currency [0] 8458" xfId="46589" hidden="1" xr:uid="{00000000-0005-0000-0000-000093E80000}"/>
    <cellStyle name="Currency [0] 8459" xfId="17198" hidden="1" xr:uid="{00000000-0005-0000-0000-000094E80000}"/>
    <cellStyle name="Currency [0] 8459" xfId="46585" hidden="1" xr:uid="{00000000-0005-0000-0000-000095E80000}"/>
    <cellStyle name="Currency [0] 846" xfId="3287" hidden="1" xr:uid="{00000000-0005-0000-0000-000096E80000}"/>
    <cellStyle name="Currency [0] 846" xfId="32676" hidden="1" xr:uid="{00000000-0005-0000-0000-000097E80000}"/>
    <cellStyle name="Currency [0] 8460" xfId="17171" hidden="1" xr:uid="{00000000-0005-0000-0000-000098E80000}"/>
    <cellStyle name="Currency [0] 8460" xfId="46558" hidden="1" xr:uid="{00000000-0005-0000-0000-000099E80000}"/>
    <cellStyle name="Currency [0] 8461" xfId="17203" hidden="1" xr:uid="{00000000-0005-0000-0000-00009AE80000}"/>
    <cellStyle name="Currency [0] 8461" xfId="46590" hidden="1" xr:uid="{00000000-0005-0000-0000-00009BE80000}"/>
    <cellStyle name="Currency [0] 8462" xfId="17204" hidden="1" xr:uid="{00000000-0005-0000-0000-00009CE80000}"/>
    <cellStyle name="Currency [0] 8462" xfId="46591" hidden="1" xr:uid="{00000000-0005-0000-0000-00009DE80000}"/>
    <cellStyle name="Currency [0] 8463" xfId="17229" hidden="1" xr:uid="{00000000-0005-0000-0000-00009EE80000}"/>
    <cellStyle name="Currency [0] 8463" xfId="46616" hidden="1" xr:uid="{00000000-0005-0000-0000-00009FE80000}"/>
    <cellStyle name="Currency [0] 8464" xfId="17237" hidden="1" xr:uid="{00000000-0005-0000-0000-0000A0E80000}"/>
    <cellStyle name="Currency [0] 8464" xfId="46624" hidden="1" xr:uid="{00000000-0005-0000-0000-0000A1E80000}"/>
    <cellStyle name="Currency [0] 8465" xfId="17240" hidden="1" xr:uid="{00000000-0005-0000-0000-0000A2E80000}"/>
    <cellStyle name="Currency [0] 8465" xfId="46627" hidden="1" xr:uid="{00000000-0005-0000-0000-0000A3E80000}"/>
    <cellStyle name="Currency [0] 8466" xfId="17244" hidden="1" xr:uid="{00000000-0005-0000-0000-0000A4E80000}"/>
    <cellStyle name="Currency [0] 8466" xfId="46631" hidden="1" xr:uid="{00000000-0005-0000-0000-0000A5E80000}"/>
    <cellStyle name="Currency [0] 8467" xfId="17246" hidden="1" xr:uid="{00000000-0005-0000-0000-0000A6E80000}"/>
    <cellStyle name="Currency [0] 8467" xfId="46633" hidden="1" xr:uid="{00000000-0005-0000-0000-0000A7E80000}"/>
    <cellStyle name="Currency [0] 8468" xfId="17236" hidden="1" xr:uid="{00000000-0005-0000-0000-0000A8E80000}"/>
    <cellStyle name="Currency [0] 8468" xfId="46623" hidden="1" xr:uid="{00000000-0005-0000-0000-0000A9E80000}"/>
    <cellStyle name="Currency [0] 8469" xfId="17242" hidden="1" xr:uid="{00000000-0005-0000-0000-0000AAE80000}"/>
    <cellStyle name="Currency [0] 8469" xfId="46629" hidden="1" xr:uid="{00000000-0005-0000-0000-0000ABE80000}"/>
    <cellStyle name="Currency [0] 847" xfId="3147" hidden="1" xr:uid="{00000000-0005-0000-0000-0000ACE80000}"/>
    <cellStyle name="Currency [0] 847" xfId="32536" hidden="1" xr:uid="{00000000-0005-0000-0000-0000ADE80000}"/>
    <cellStyle name="Currency [0] 8470" xfId="17248" hidden="1" xr:uid="{00000000-0005-0000-0000-0000AEE80000}"/>
    <cellStyle name="Currency [0] 8470" xfId="46635" hidden="1" xr:uid="{00000000-0005-0000-0000-0000AFE80000}"/>
    <cellStyle name="Currency [0] 8471" xfId="17249" hidden="1" xr:uid="{00000000-0005-0000-0000-0000B0E80000}"/>
    <cellStyle name="Currency [0] 8471" xfId="46636" hidden="1" xr:uid="{00000000-0005-0000-0000-0000B1E80000}"/>
    <cellStyle name="Currency [0] 8472" xfId="17241" hidden="1" xr:uid="{00000000-0005-0000-0000-0000B2E80000}"/>
    <cellStyle name="Currency [0] 8472" xfId="46628" hidden="1" xr:uid="{00000000-0005-0000-0000-0000B3E80000}"/>
    <cellStyle name="Currency [0] 8473" xfId="17230" hidden="1" xr:uid="{00000000-0005-0000-0000-0000B4E80000}"/>
    <cellStyle name="Currency [0] 8473" xfId="46617" hidden="1" xr:uid="{00000000-0005-0000-0000-0000B5E80000}"/>
    <cellStyle name="Currency [0] 8474" xfId="17255" hidden="1" xr:uid="{00000000-0005-0000-0000-0000B6E80000}"/>
    <cellStyle name="Currency [0] 8474" xfId="46642" hidden="1" xr:uid="{00000000-0005-0000-0000-0000B7E80000}"/>
    <cellStyle name="Currency [0] 8475" xfId="17259" hidden="1" xr:uid="{00000000-0005-0000-0000-0000B8E80000}"/>
    <cellStyle name="Currency [0] 8475" xfId="46646" hidden="1" xr:uid="{00000000-0005-0000-0000-0000B9E80000}"/>
    <cellStyle name="Currency [0] 8476" xfId="17265" hidden="1" xr:uid="{00000000-0005-0000-0000-0000BAE80000}"/>
    <cellStyle name="Currency [0] 8476" xfId="46652" hidden="1" xr:uid="{00000000-0005-0000-0000-0000BBE80000}"/>
    <cellStyle name="Currency [0] 8477" xfId="17268" hidden="1" xr:uid="{00000000-0005-0000-0000-0000BCE80000}"/>
    <cellStyle name="Currency [0] 8477" xfId="46655" hidden="1" xr:uid="{00000000-0005-0000-0000-0000BDE80000}"/>
    <cellStyle name="Currency [0] 8478" xfId="17254" hidden="1" xr:uid="{00000000-0005-0000-0000-0000BEE80000}"/>
    <cellStyle name="Currency [0] 8478" xfId="46641" hidden="1" xr:uid="{00000000-0005-0000-0000-0000BFE80000}"/>
    <cellStyle name="Currency [0] 8479" xfId="17264" hidden="1" xr:uid="{00000000-0005-0000-0000-0000C0E80000}"/>
    <cellStyle name="Currency [0] 8479" xfId="46651" hidden="1" xr:uid="{00000000-0005-0000-0000-0000C1E80000}"/>
    <cellStyle name="Currency [0] 848" xfId="3299" hidden="1" xr:uid="{00000000-0005-0000-0000-0000C2E80000}"/>
    <cellStyle name="Currency [0] 848" xfId="32688" hidden="1" xr:uid="{00000000-0005-0000-0000-0000C3E80000}"/>
    <cellStyle name="Currency [0] 8480" xfId="17275" hidden="1" xr:uid="{00000000-0005-0000-0000-0000C4E80000}"/>
    <cellStyle name="Currency [0] 8480" xfId="46662" hidden="1" xr:uid="{00000000-0005-0000-0000-0000C5E80000}"/>
    <cellStyle name="Currency [0] 8481" xfId="17276" hidden="1" xr:uid="{00000000-0005-0000-0000-0000C6E80000}"/>
    <cellStyle name="Currency [0] 8481" xfId="46663" hidden="1" xr:uid="{00000000-0005-0000-0000-0000C7E80000}"/>
    <cellStyle name="Currency [0] 8482" xfId="17239" hidden="1" xr:uid="{00000000-0005-0000-0000-0000C8E80000}"/>
    <cellStyle name="Currency [0] 8482" xfId="46626" hidden="1" xr:uid="{00000000-0005-0000-0000-0000C9E80000}"/>
    <cellStyle name="Currency [0] 8483" xfId="17232" hidden="1" xr:uid="{00000000-0005-0000-0000-0000CAE80000}"/>
    <cellStyle name="Currency [0] 8483" xfId="46619" hidden="1" xr:uid="{00000000-0005-0000-0000-0000CBE80000}"/>
    <cellStyle name="Currency [0] 8484" xfId="17261" hidden="1" xr:uid="{00000000-0005-0000-0000-0000CCE80000}"/>
    <cellStyle name="Currency [0] 8484" xfId="46648" hidden="1" xr:uid="{00000000-0005-0000-0000-0000CDE80000}"/>
    <cellStyle name="Currency [0] 8485" xfId="17234" hidden="1" xr:uid="{00000000-0005-0000-0000-0000CEE80000}"/>
    <cellStyle name="Currency [0] 8485" xfId="46621" hidden="1" xr:uid="{00000000-0005-0000-0000-0000CFE80000}"/>
    <cellStyle name="Currency [0] 8486" xfId="17256" hidden="1" xr:uid="{00000000-0005-0000-0000-0000D0E80000}"/>
    <cellStyle name="Currency [0] 8486" xfId="46643" hidden="1" xr:uid="{00000000-0005-0000-0000-0000D1E80000}"/>
    <cellStyle name="Currency [0] 8487" xfId="17277" hidden="1" xr:uid="{00000000-0005-0000-0000-0000D2E80000}"/>
    <cellStyle name="Currency [0] 8487" xfId="46664" hidden="1" xr:uid="{00000000-0005-0000-0000-0000D3E80000}"/>
    <cellStyle name="Currency [0] 8488" xfId="17262" hidden="1" xr:uid="{00000000-0005-0000-0000-0000D4E80000}"/>
    <cellStyle name="Currency [0] 8488" xfId="46649" hidden="1" xr:uid="{00000000-0005-0000-0000-0000D5E80000}"/>
    <cellStyle name="Currency [0] 8489" xfId="17266" hidden="1" xr:uid="{00000000-0005-0000-0000-0000D6E80000}"/>
    <cellStyle name="Currency [0] 8489" xfId="46653" hidden="1" xr:uid="{00000000-0005-0000-0000-0000D7E80000}"/>
    <cellStyle name="Currency [0] 849" xfId="3303" hidden="1" xr:uid="{00000000-0005-0000-0000-0000D8E80000}"/>
    <cellStyle name="Currency [0] 849" xfId="32692" hidden="1" xr:uid="{00000000-0005-0000-0000-0000D9E80000}"/>
    <cellStyle name="Currency [0] 8490" xfId="17282" hidden="1" xr:uid="{00000000-0005-0000-0000-0000DAE80000}"/>
    <cellStyle name="Currency [0] 8490" xfId="46669" hidden="1" xr:uid="{00000000-0005-0000-0000-0000DBE80000}"/>
    <cellStyle name="Currency [0] 8491" xfId="17283" hidden="1" xr:uid="{00000000-0005-0000-0000-0000DCE80000}"/>
    <cellStyle name="Currency [0] 8491" xfId="46670" hidden="1" xr:uid="{00000000-0005-0000-0000-0000DDE80000}"/>
    <cellStyle name="Currency [0] 8492" xfId="17263" hidden="1" xr:uid="{00000000-0005-0000-0000-0000DEE80000}"/>
    <cellStyle name="Currency [0] 8492" xfId="46650" hidden="1" xr:uid="{00000000-0005-0000-0000-0000DFE80000}"/>
    <cellStyle name="Currency [0] 8493" xfId="17270" hidden="1" xr:uid="{00000000-0005-0000-0000-0000E0E80000}"/>
    <cellStyle name="Currency [0] 8493" xfId="46657" hidden="1" xr:uid="{00000000-0005-0000-0000-0000E1E80000}"/>
    <cellStyle name="Currency [0] 8494" xfId="17274" hidden="1" xr:uid="{00000000-0005-0000-0000-0000E2E80000}"/>
    <cellStyle name="Currency [0] 8494" xfId="46661" hidden="1" xr:uid="{00000000-0005-0000-0000-0000E3E80000}"/>
    <cellStyle name="Currency [0] 8495" xfId="17269" hidden="1" xr:uid="{00000000-0005-0000-0000-0000E4E80000}"/>
    <cellStyle name="Currency [0] 8495" xfId="46656" hidden="1" xr:uid="{00000000-0005-0000-0000-0000E5E80000}"/>
    <cellStyle name="Currency [0] 8496" xfId="17292" hidden="1" xr:uid="{00000000-0005-0000-0000-0000E6E80000}"/>
    <cellStyle name="Currency [0] 8496" xfId="46679" hidden="1" xr:uid="{00000000-0005-0000-0000-0000E7E80000}"/>
    <cellStyle name="Currency [0] 8497" xfId="17298" hidden="1" xr:uid="{00000000-0005-0000-0000-0000E8E80000}"/>
    <cellStyle name="Currency [0] 8497" xfId="46685" hidden="1" xr:uid="{00000000-0005-0000-0000-0000E9E80000}"/>
    <cellStyle name="Currency [0] 8498" xfId="17260" hidden="1" xr:uid="{00000000-0005-0000-0000-0000EAE80000}"/>
    <cellStyle name="Currency [0] 8498" xfId="46647" hidden="1" xr:uid="{00000000-0005-0000-0000-0000EBE80000}"/>
    <cellStyle name="Currency [0] 8499" xfId="17290" hidden="1" xr:uid="{00000000-0005-0000-0000-0000ECE80000}"/>
    <cellStyle name="Currency [0] 8499" xfId="46677" hidden="1" xr:uid="{00000000-0005-0000-0000-0000EDE80000}"/>
    <cellStyle name="Currency [0] 85" xfId="2464" hidden="1" xr:uid="{00000000-0005-0000-0000-0000EEE80000}"/>
    <cellStyle name="Currency [0] 85" xfId="31853" hidden="1" xr:uid="{00000000-0005-0000-0000-0000EFE80000}"/>
    <cellStyle name="Currency [0] 850" xfId="3309" hidden="1" xr:uid="{00000000-0005-0000-0000-0000F0E80000}"/>
    <cellStyle name="Currency [0] 850" xfId="32698" hidden="1" xr:uid="{00000000-0005-0000-0000-0000F1E80000}"/>
    <cellStyle name="Currency [0] 8500" xfId="17302" hidden="1" xr:uid="{00000000-0005-0000-0000-0000F2E80000}"/>
    <cellStyle name="Currency [0] 8500" xfId="46689" hidden="1" xr:uid="{00000000-0005-0000-0000-0000F3E80000}"/>
    <cellStyle name="Currency [0] 8501" xfId="17303" hidden="1" xr:uid="{00000000-0005-0000-0000-0000F4E80000}"/>
    <cellStyle name="Currency [0] 8501" xfId="46690" hidden="1" xr:uid="{00000000-0005-0000-0000-0000F5E80000}"/>
    <cellStyle name="Currency [0] 8502" xfId="17251" hidden="1" xr:uid="{00000000-0005-0000-0000-0000F6E80000}"/>
    <cellStyle name="Currency [0] 8502" xfId="46638" hidden="1" xr:uid="{00000000-0005-0000-0000-0000F7E80000}"/>
    <cellStyle name="Currency [0] 8503" xfId="17258" hidden="1" xr:uid="{00000000-0005-0000-0000-0000F8E80000}"/>
    <cellStyle name="Currency [0] 8503" xfId="46645" hidden="1" xr:uid="{00000000-0005-0000-0000-0000F9E80000}"/>
    <cellStyle name="Currency [0] 8504" xfId="17287" hidden="1" xr:uid="{00000000-0005-0000-0000-0000FAE80000}"/>
    <cellStyle name="Currency [0] 8504" xfId="46674" hidden="1" xr:uid="{00000000-0005-0000-0000-0000FBE80000}"/>
    <cellStyle name="Currency [0] 8505" xfId="17272" hidden="1" xr:uid="{00000000-0005-0000-0000-0000FCE80000}"/>
    <cellStyle name="Currency [0] 8505" xfId="46659" hidden="1" xr:uid="{00000000-0005-0000-0000-0000FDE80000}"/>
    <cellStyle name="Currency [0] 8506" xfId="17243" hidden="1" xr:uid="{00000000-0005-0000-0000-0000FEE80000}"/>
    <cellStyle name="Currency [0] 8506" xfId="46630" hidden="1" xr:uid="{00000000-0005-0000-0000-0000FFE80000}"/>
    <cellStyle name="Currency [0] 8507" xfId="17309" hidden="1" xr:uid="{00000000-0005-0000-0000-000000E90000}"/>
    <cellStyle name="Currency [0] 8507" xfId="46696" hidden="1" xr:uid="{00000000-0005-0000-0000-000001E90000}"/>
    <cellStyle name="Currency [0] 8508" xfId="17288" hidden="1" xr:uid="{00000000-0005-0000-0000-000002E90000}"/>
    <cellStyle name="Currency [0] 8508" xfId="46675" hidden="1" xr:uid="{00000000-0005-0000-0000-000003E90000}"/>
    <cellStyle name="Currency [0] 8509" xfId="17295" hidden="1" xr:uid="{00000000-0005-0000-0000-000004E90000}"/>
    <cellStyle name="Currency [0] 8509" xfId="46682" hidden="1" xr:uid="{00000000-0005-0000-0000-000005E90000}"/>
    <cellStyle name="Currency [0] 851" xfId="3312" hidden="1" xr:uid="{00000000-0005-0000-0000-000006E90000}"/>
    <cellStyle name="Currency [0] 851" xfId="32701" hidden="1" xr:uid="{00000000-0005-0000-0000-000007E90000}"/>
    <cellStyle name="Currency [0] 8510" xfId="17310" hidden="1" xr:uid="{00000000-0005-0000-0000-000008E90000}"/>
    <cellStyle name="Currency [0] 8510" xfId="46697" hidden="1" xr:uid="{00000000-0005-0000-0000-000009E90000}"/>
    <cellStyle name="Currency [0] 8511" xfId="17311" hidden="1" xr:uid="{00000000-0005-0000-0000-00000AE90000}"/>
    <cellStyle name="Currency [0] 8511" xfId="46698" hidden="1" xr:uid="{00000000-0005-0000-0000-00000BE90000}"/>
    <cellStyle name="Currency [0] 8512" xfId="17286" hidden="1" xr:uid="{00000000-0005-0000-0000-00000CE90000}"/>
    <cellStyle name="Currency [0] 8512" xfId="46673" hidden="1" xr:uid="{00000000-0005-0000-0000-00000DE90000}"/>
    <cellStyle name="Currency [0] 8513" xfId="17285" hidden="1" xr:uid="{00000000-0005-0000-0000-00000EE90000}"/>
    <cellStyle name="Currency [0] 8513" xfId="46672" hidden="1" xr:uid="{00000000-0005-0000-0000-00000FE90000}"/>
    <cellStyle name="Currency [0] 8514" xfId="17280" hidden="1" xr:uid="{00000000-0005-0000-0000-000010E90000}"/>
    <cellStyle name="Currency [0] 8514" xfId="46667" hidden="1" xr:uid="{00000000-0005-0000-0000-000011E90000}"/>
    <cellStyle name="Currency [0] 8515" xfId="17278" hidden="1" xr:uid="{00000000-0005-0000-0000-000012E90000}"/>
    <cellStyle name="Currency [0] 8515" xfId="46665" hidden="1" xr:uid="{00000000-0005-0000-0000-000013E90000}"/>
    <cellStyle name="Currency [0] 8516" xfId="17279" hidden="1" xr:uid="{00000000-0005-0000-0000-000014E90000}"/>
    <cellStyle name="Currency [0] 8516" xfId="46666" hidden="1" xr:uid="{00000000-0005-0000-0000-000015E90000}"/>
    <cellStyle name="Currency [0] 8517" xfId="17316" hidden="1" xr:uid="{00000000-0005-0000-0000-000016E90000}"/>
    <cellStyle name="Currency [0] 8517" xfId="46703" hidden="1" xr:uid="{00000000-0005-0000-0000-000017E90000}"/>
    <cellStyle name="Currency [0] 8518" xfId="17233" hidden="1" xr:uid="{00000000-0005-0000-0000-000018E90000}"/>
    <cellStyle name="Currency [0] 8518" xfId="46620" hidden="1" xr:uid="{00000000-0005-0000-0000-000019E90000}"/>
    <cellStyle name="Currency [0] 8519" xfId="17306" hidden="1" xr:uid="{00000000-0005-0000-0000-00001AE90000}"/>
    <cellStyle name="Currency [0] 8519" xfId="46693" hidden="1" xr:uid="{00000000-0005-0000-0000-00001BE90000}"/>
    <cellStyle name="Currency [0] 852" xfId="3298" hidden="1" xr:uid="{00000000-0005-0000-0000-00001CE90000}"/>
    <cellStyle name="Currency [0] 852" xfId="32687" hidden="1" xr:uid="{00000000-0005-0000-0000-00001DE90000}"/>
    <cellStyle name="Currency [0] 8520" xfId="17318" hidden="1" xr:uid="{00000000-0005-0000-0000-00001EE90000}"/>
    <cellStyle name="Currency [0] 8520" xfId="46705" hidden="1" xr:uid="{00000000-0005-0000-0000-00001FE90000}"/>
    <cellStyle name="Currency [0] 8521" xfId="17319" hidden="1" xr:uid="{00000000-0005-0000-0000-000020E90000}"/>
    <cellStyle name="Currency [0] 8521" xfId="46706" hidden="1" xr:uid="{00000000-0005-0000-0000-000021E90000}"/>
    <cellStyle name="Currency [0] 8522" xfId="17257" hidden="1" xr:uid="{00000000-0005-0000-0000-000022E90000}"/>
    <cellStyle name="Currency [0] 8522" xfId="46644" hidden="1" xr:uid="{00000000-0005-0000-0000-000023E90000}"/>
    <cellStyle name="Currency [0] 8523" xfId="17293" hidden="1" xr:uid="{00000000-0005-0000-0000-000024E90000}"/>
    <cellStyle name="Currency [0] 8523" xfId="46680" hidden="1" xr:uid="{00000000-0005-0000-0000-000025E90000}"/>
    <cellStyle name="Currency [0] 8524" xfId="17273" hidden="1" xr:uid="{00000000-0005-0000-0000-000026E90000}"/>
    <cellStyle name="Currency [0] 8524" xfId="46660" hidden="1" xr:uid="{00000000-0005-0000-0000-000027E90000}"/>
    <cellStyle name="Currency [0] 8525" xfId="17289" hidden="1" xr:uid="{00000000-0005-0000-0000-000028E90000}"/>
    <cellStyle name="Currency [0] 8525" xfId="46676" hidden="1" xr:uid="{00000000-0005-0000-0000-000029E90000}"/>
    <cellStyle name="Currency [0] 8526" xfId="17291" hidden="1" xr:uid="{00000000-0005-0000-0000-00002AE90000}"/>
    <cellStyle name="Currency [0] 8526" xfId="46678" hidden="1" xr:uid="{00000000-0005-0000-0000-00002BE90000}"/>
    <cellStyle name="Currency [0] 8527" xfId="17322" hidden="1" xr:uid="{00000000-0005-0000-0000-00002CE90000}"/>
    <cellStyle name="Currency [0] 8527" xfId="46709" hidden="1" xr:uid="{00000000-0005-0000-0000-00002DE90000}"/>
    <cellStyle name="Currency [0] 8528" xfId="17231" hidden="1" xr:uid="{00000000-0005-0000-0000-00002EE90000}"/>
    <cellStyle name="Currency [0] 8528" xfId="46618" hidden="1" xr:uid="{00000000-0005-0000-0000-00002FE90000}"/>
    <cellStyle name="Currency [0] 8529" xfId="17314" hidden="1" xr:uid="{00000000-0005-0000-0000-000030E90000}"/>
    <cellStyle name="Currency [0] 8529" xfId="46701" hidden="1" xr:uid="{00000000-0005-0000-0000-000031E90000}"/>
    <cellStyle name="Currency [0] 853" xfId="3308" hidden="1" xr:uid="{00000000-0005-0000-0000-000032E90000}"/>
    <cellStyle name="Currency [0] 853" xfId="32697" hidden="1" xr:uid="{00000000-0005-0000-0000-000033E90000}"/>
    <cellStyle name="Currency [0] 8530" xfId="17324" hidden="1" xr:uid="{00000000-0005-0000-0000-000034E90000}"/>
    <cellStyle name="Currency [0] 8530" xfId="46711" hidden="1" xr:uid="{00000000-0005-0000-0000-000035E90000}"/>
    <cellStyle name="Currency [0] 8531" xfId="17325" hidden="1" xr:uid="{00000000-0005-0000-0000-000036E90000}"/>
    <cellStyle name="Currency [0] 8531" xfId="46712" hidden="1" xr:uid="{00000000-0005-0000-0000-000037E90000}"/>
    <cellStyle name="Currency [0] 8532" xfId="17253" hidden="1" xr:uid="{00000000-0005-0000-0000-000038E90000}"/>
    <cellStyle name="Currency [0] 8532" xfId="46640" hidden="1" xr:uid="{00000000-0005-0000-0000-000039E90000}"/>
    <cellStyle name="Currency [0] 8533" xfId="17304" hidden="1" xr:uid="{00000000-0005-0000-0000-00003AE90000}"/>
    <cellStyle name="Currency [0] 8533" xfId="46691" hidden="1" xr:uid="{00000000-0005-0000-0000-00003BE90000}"/>
    <cellStyle name="Currency [0] 8534" xfId="17284" hidden="1" xr:uid="{00000000-0005-0000-0000-00003CE90000}"/>
    <cellStyle name="Currency [0] 8534" xfId="46671" hidden="1" xr:uid="{00000000-0005-0000-0000-00003DE90000}"/>
    <cellStyle name="Currency [0] 8535" xfId="17296" hidden="1" xr:uid="{00000000-0005-0000-0000-00003EE90000}"/>
    <cellStyle name="Currency [0] 8535" xfId="46683" hidden="1" xr:uid="{00000000-0005-0000-0000-00003FE90000}"/>
    <cellStyle name="Currency [0] 8536" xfId="17294" hidden="1" xr:uid="{00000000-0005-0000-0000-000040E90000}"/>
    <cellStyle name="Currency [0] 8536" xfId="46681" hidden="1" xr:uid="{00000000-0005-0000-0000-000041E90000}"/>
    <cellStyle name="Currency [0] 8537" xfId="17327" hidden="1" xr:uid="{00000000-0005-0000-0000-000042E90000}"/>
    <cellStyle name="Currency [0] 8537" xfId="46714" hidden="1" xr:uid="{00000000-0005-0000-0000-000043E90000}"/>
    <cellStyle name="Currency [0] 8538" xfId="17271" hidden="1" xr:uid="{00000000-0005-0000-0000-000044E90000}"/>
    <cellStyle name="Currency [0] 8538" xfId="46658" hidden="1" xr:uid="{00000000-0005-0000-0000-000045E90000}"/>
    <cellStyle name="Currency [0] 8539" xfId="17321" hidden="1" xr:uid="{00000000-0005-0000-0000-000046E90000}"/>
    <cellStyle name="Currency [0] 8539" xfId="46708" hidden="1" xr:uid="{00000000-0005-0000-0000-000047E90000}"/>
    <cellStyle name="Currency [0] 854" xfId="3319" hidden="1" xr:uid="{00000000-0005-0000-0000-000048E90000}"/>
    <cellStyle name="Currency [0] 854" xfId="32708" hidden="1" xr:uid="{00000000-0005-0000-0000-000049E90000}"/>
    <cellStyle name="Currency [0] 8540" xfId="17331" hidden="1" xr:uid="{00000000-0005-0000-0000-00004AE90000}"/>
    <cellStyle name="Currency [0] 8540" xfId="46718" hidden="1" xr:uid="{00000000-0005-0000-0000-00004BE90000}"/>
    <cellStyle name="Currency [0] 8541" xfId="17332" hidden="1" xr:uid="{00000000-0005-0000-0000-00004CE90000}"/>
    <cellStyle name="Currency [0] 8541" xfId="46719" hidden="1" xr:uid="{00000000-0005-0000-0000-00004DE90000}"/>
    <cellStyle name="Currency [0] 8542" xfId="17297" hidden="1" xr:uid="{00000000-0005-0000-0000-00004EE90000}"/>
    <cellStyle name="Currency [0] 8542" xfId="46684" hidden="1" xr:uid="{00000000-0005-0000-0000-00004FE90000}"/>
    <cellStyle name="Currency [0] 8543" xfId="17312" hidden="1" xr:uid="{00000000-0005-0000-0000-000050E90000}"/>
    <cellStyle name="Currency [0] 8543" xfId="46699" hidden="1" xr:uid="{00000000-0005-0000-0000-000051E90000}"/>
    <cellStyle name="Currency [0] 8544" xfId="17238" hidden="1" xr:uid="{00000000-0005-0000-0000-000052E90000}"/>
    <cellStyle name="Currency [0] 8544" xfId="46625" hidden="1" xr:uid="{00000000-0005-0000-0000-000053E90000}"/>
    <cellStyle name="Currency [0] 8545" xfId="17307" hidden="1" xr:uid="{00000000-0005-0000-0000-000054E90000}"/>
    <cellStyle name="Currency [0] 8545" xfId="46694" hidden="1" xr:uid="{00000000-0005-0000-0000-000055E90000}"/>
    <cellStyle name="Currency [0] 8546" xfId="17305" hidden="1" xr:uid="{00000000-0005-0000-0000-000056E90000}"/>
    <cellStyle name="Currency [0] 8546" xfId="46692" hidden="1" xr:uid="{00000000-0005-0000-0000-000057E90000}"/>
    <cellStyle name="Currency [0] 8547" xfId="17334" hidden="1" xr:uid="{00000000-0005-0000-0000-000058E90000}"/>
    <cellStyle name="Currency [0] 8547" xfId="46721" hidden="1" xr:uid="{00000000-0005-0000-0000-000059E90000}"/>
    <cellStyle name="Currency [0] 8548" xfId="17250" hidden="1" xr:uid="{00000000-0005-0000-0000-00005AE90000}"/>
    <cellStyle name="Currency [0] 8548" xfId="46637" hidden="1" xr:uid="{00000000-0005-0000-0000-00005BE90000}"/>
    <cellStyle name="Currency [0] 8549" xfId="17326" hidden="1" xr:uid="{00000000-0005-0000-0000-00005CE90000}"/>
    <cellStyle name="Currency [0] 8549" xfId="46713" hidden="1" xr:uid="{00000000-0005-0000-0000-00005DE90000}"/>
    <cellStyle name="Currency [0] 855" xfId="3320" hidden="1" xr:uid="{00000000-0005-0000-0000-00005EE90000}"/>
    <cellStyle name="Currency [0] 855" xfId="32709" hidden="1" xr:uid="{00000000-0005-0000-0000-00005FE90000}"/>
    <cellStyle name="Currency [0] 8550" xfId="17336" hidden="1" xr:uid="{00000000-0005-0000-0000-000060E90000}"/>
    <cellStyle name="Currency [0] 8550" xfId="46723" hidden="1" xr:uid="{00000000-0005-0000-0000-000061E90000}"/>
    <cellStyle name="Currency [0] 8551" xfId="17337" hidden="1" xr:uid="{00000000-0005-0000-0000-000062E90000}"/>
    <cellStyle name="Currency [0] 8551" xfId="46724" hidden="1" xr:uid="{00000000-0005-0000-0000-000063E90000}"/>
    <cellStyle name="Currency [0] 8552" xfId="17308" hidden="1" xr:uid="{00000000-0005-0000-0000-000064E90000}"/>
    <cellStyle name="Currency [0] 8552" xfId="46695" hidden="1" xr:uid="{00000000-0005-0000-0000-000065E90000}"/>
    <cellStyle name="Currency [0] 8553" xfId="17320" hidden="1" xr:uid="{00000000-0005-0000-0000-000066E90000}"/>
    <cellStyle name="Currency [0] 8553" xfId="46707" hidden="1" xr:uid="{00000000-0005-0000-0000-000067E90000}"/>
    <cellStyle name="Currency [0] 8554" xfId="17300" hidden="1" xr:uid="{00000000-0005-0000-0000-000068E90000}"/>
    <cellStyle name="Currency [0] 8554" xfId="46687" hidden="1" xr:uid="{00000000-0005-0000-0000-000069E90000}"/>
    <cellStyle name="Currency [0] 8555" xfId="17315" hidden="1" xr:uid="{00000000-0005-0000-0000-00006AE90000}"/>
    <cellStyle name="Currency [0] 8555" xfId="46702" hidden="1" xr:uid="{00000000-0005-0000-0000-00006BE90000}"/>
    <cellStyle name="Currency [0] 8556" xfId="17313" hidden="1" xr:uid="{00000000-0005-0000-0000-00006CE90000}"/>
    <cellStyle name="Currency [0] 8556" xfId="46700" hidden="1" xr:uid="{00000000-0005-0000-0000-00006DE90000}"/>
    <cellStyle name="Currency [0] 8557" xfId="17339" hidden="1" xr:uid="{00000000-0005-0000-0000-00006EE90000}"/>
    <cellStyle name="Currency [0] 8557" xfId="46726" hidden="1" xr:uid="{00000000-0005-0000-0000-00006FE90000}"/>
    <cellStyle name="Currency [0] 8558" xfId="17252" hidden="1" xr:uid="{00000000-0005-0000-0000-000070E90000}"/>
    <cellStyle name="Currency [0] 8558" xfId="46639" hidden="1" xr:uid="{00000000-0005-0000-0000-000071E90000}"/>
    <cellStyle name="Currency [0] 8559" xfId="17333" hidden="1" xr:uid="{00000000-0005-0000-0000-000072E90000}"/>
    <cellStyle name="Currency [0] 8559" xfId="46720" hidden="1" xr:uid="{00000000-0005-0000-0000-000073E90000}"/>
    <cellStyle name="Currency [0] 856" xfId="3285" hidden="1" xr:uid="{00000000-0005-0000-0000-000074E90000}"/>
    <cellStyle name="Currency [0] 856" xfId="32674" hidden="1" xr:uid="{00000000-0005-0000-0000-000075E90000}"/>
    <cellStyle name="Currency [0] 8560" xfId="17340" hidden="1" xr:uid="{00000000-0005-0000-0000-000076E90000}"/>
    <cellStyle name="Currency [0] 8560" xfId="46727" hidden="1" xr:uid="{00000000-0005-0000-0000-000077E90000}"/>
    <cellStyle name="Currency [0] 8561" xfId="17341" hidden="1" xr:uid="{00000000-0005-0000-0000-000078E90000}"/>
    <cellStyle name="Currency [0] 8561" xfId="46728" hidden="1" xr:uid="{00000000-0005-0000-0000-000079E90000}"/>
    <cellStyle name="Currency [0] 8562" xfId="17281" hidden="1" xr:uid="{00000000-0005-0000-0000-00007AE90000}"/>
    <cellStyle name="Currency [0] 8562" xfId="46668" hidden="1" xr:uid="{00000000-0005-0000-0000-00007BE90000}"/>
    <cellStyle name="Currency [0] 8563" xfId="17301" hidden="1" xr:uid="{00000000-0005-0000-0000-00007CE90000}"/>
    <cellStyle name="Currency [0] 8563" xfId="46688" hidden="1" xr:uid="{00000000-0005-0000-0000-00007DE90000}"/>
    <cellStyle name="Currency [0] 8564" xfId="17335" hidden="1" xr:uid="{00000000-0005-0000-0000-00007EE90000}"/>
    <cellStyle name="Currency [0] 8564" xfId="46722" hidden="1" xr:uid="{00000000-0005-0000-0000-00007FE90000}"/>
    <cellStyle name="Currency [0] 8565" xfId="17328" hidden="1" xr:uid="{00000000-0005-0000-0000-000080E90000}"/>
    <cellStyle name="Currency [0] 8565" xfId="46715" hidden="1" xr:uid="{00000000-0005-0000-0000-000081E90000}"/>
    <cellStyle name="Currency [0] 8566" xfId="17338" hidden="1" xr:uid="{00000000-0005-0000-0000-000082E90000}"/>
    <cellStyle name="Currency [0] 8566" xfId="46725" hidden="1" xr:uid="{00000000-0005-0000-0000-000083E90000}"/>
    <cellStyle name="Currency [0] 8567" xfId="17342" hidden="1" xr:uid="{00000000-0005-0000-0000-000084E90000}"/>
    <cellStyle name="Currency [0] 8567" xfId="46729" hidden="1" xr:uid="{00000000-0005-0000-0000-000085E90000}"/>
    <cellStyle name="Currency [0] 8568" xfId="17267" hidden="1" xr:uid="{00000000-0005-0000-0000-000086E90000}"/>
    <cellStyle name="Currency [0] 8568" xfId="46654" hidden="1" xr:uid="{00000000-0005-0000-0000-000087E90000}"/>
    <cellStyle name="Currency [0] 8569" xfId="17299" hidden="1" xr:uid="{00000000-0005-0000-0000-000088E90000}"/>
    <cellStyle name="Currency [0] 8569" xfId="46686" hidden="1" xr:uid="{00000000-0005-0000-0000-000089E90000}"/>
    <cellStyle name="Currency [0] 857" xfId="3146" hidden="1" xr:uid="{00000000-0005-0000-0000-00008AE90000}"/>
    <cellStyle name="Currency [0] 857" xfId="32535" hidden="1" xr:uid="{00000000-0005-0000-0000-00008BE90000}"/>
    <cellStyle name="Currency [0] 8570" xfId="17345" hidden="1" xr:uid="{00000000-0005-0000-0000-00008CE90000}"/>
    <cellStyle name="Currency [0] 8570" xfId="46732" hidden="1" xr:uid="{00000000-0005-0000-0000-00008DE90000}"/>
    <cellStyle name="Currency [0] 8571" xfId="17346" hidden="1" xr:uid="{00000000-0005-0000-0000-00008EE90000}"/>
    <cellStyle name="Currency [0] 8571" xfId="46733" hidden="1" xr:uid="{00000000-0005-0000-0000-00008FE90000}"/>
    <cellStyle name="Currency [0] 8572" xfId="17323" hidden="1" xr:uid="{00000000-0005-0000-0000-000090E90000}"/>
    <cellStyle name="Currency [0] 8572" xfId="46710" hidden="1" xr:uid="{00000000-0005-0000-0000-000091E90000}"/>
    <cellStyle name="Currency [0] 8573" xfId="17329" hidden="1" xr:uid="{00000000-0005-0000-0000-000092E90000}"/>
    <cellStyle name="Currency [0] 8573" xfId="46716" hidden="1" xr:uid="{00000000-0005-0000-0000-000093E90000}"/>
    <cellStyle name="Currency [0] 8574" xfId="17343" hidden="1" xr:uid="{00000000-0005-0000-0000-000094E90000}"/>
    <cellStyle name="Currency [0] 8574" xfId="46730" hidden="1" xr:uid="{00000000-0005-0000-0000-000095E90000}"/>
    <cellStyle name="Currency [0] 8575" xfId="17330" hidden="1" xr:uid="{00000000-0005-0000-0000-000096E90000}"/>
    <cellStyle name="Currency [0] 8575" xfId="46717" hidden="1" xr:uid="{00000000-0005-0000-0000-000097E90000}"/>
    <cellStyle name="Currency [0] 8576" xfId="17347" hidden="1" xr:uid="{00000000-0005-0000-0000-000098E90000}"/>
    <cellStyle name="Currency [0] 8576" xfId="46734" hidden="1" xr:uid="{00000000-0005-0000-0000-000099E90000}"/>
    <cellStyle name="Currency [0] 8577" xfId="17348" hidden="1" xr:uid="{00000000-0005-0000-0000-00009AE90000}"/>
    <cellStyle name="Currency [0] 8577" xfId="46735" hidden="1" xr:uid="{00000000-0005-0000-0000-00009BE90000}"/>
    <cellStyle name="Currency [0] 8578" xfId="17344" hidden="1" xr:uid="{00000000-0005-0000-0000-00009CE90000}"/>
    <cellStyle name="Currency [0] 8578" xfId="46731" hidden="1" xr:uid="{00000000-0005-0000-0000-00009DE90000}"/>
    <cellStyle name="Currency [0] 8579" xfId="17317" hidden="1" xr:uid="{00000000-0005-0000-0000-00009EE90000}"/>
    <cellStyle name="Currency [0] 8579" xfId="46704" hidden="1" xr:uid="{00000000-0005-0000-0000-00009FE90000}"/>
    <cellStyle name="Currency [0] 858" xfId="3305" hidden="1" xr:uid="{00000000-0005-0000-0000-0000A0E90000}"/>
    <cellStyle name="Currency [0] 858" xfId="32694" hidden="1" xr:uid="{00000000-0005-0000-0000-0000A1E90000}"/>
    <cellStyle name="Currency [0] 8580" xfId="17349" hidden="1" xr:uid="{00000000-0005-0000-0000-0000A2E90000}"/>
    <cellStyle name="Currency [0] 8580" xfId="46736" hidden="1" xr:uid="{00000000-0005-0000-0000-0000A3E90000}"/>
    <cellStyle name="Currency [0] 8581" xfId="17350" hidden="1" xr:uid="{00000000-0005-0000-0000-0000A4E90000}"/>
    <cellStyle name="Currency [0] 8581" xfId="46737" hidden="1" xr:uid="{00000000-0005-0000-0000-0000A5E90000}"/>
    <cellStyle name="Currency [0] 8582" xfId="17214" hidden="1" xr:uid="{00000000-0005-0000-0000-0000A6E90000}"/>
    <cellStyle name="Currency [0] 8582" xfId="46601" hidden="1" xr:uid="{00000000-0005-0000-0000-0000A7E90000}"/>
    <cellStyle name="Currency [0] 8583" xfId="17224" hidden="1" xr:uid="{00000000-0005-0000-0000-0000A8E90000}"/>
    <cellStyle name="Currency [0] 8583" xfId="46611" hidden="1" xr:uid="{00000000-0005-0000-0000-0000A9E90000}"/>
    <cellStyle name="Currency [0] 8584" xfId="17352" hidden="1" xr:uid="{00000000-0005-0000-0000-0000AAE90000}"/>
    <cellStyle name="Currency [0] 8584" xfId="46739" hidden="1" xr:uid="{00000000-0005-0000-0000-0000ABE90000}"/>
    <cellStyle name="Currency [0] 8585" xfId="17356" hidden="1" xr:uid="{00000000-0005-0000-0000-0000ACE90000}"/>
    <cellStyle name="Currency [0] 8585" xfId="46743" hidden="1" xr:uid="{00000000-0005-0000-0000-0000ADE90000}"/>
    <cellStyle name="Currency [0] 8586" xfId="17357" hidden="1" xr:uid="{00000000-0005-0000-0000-0000AEE90000}"/>
    <cellStyle name="Currency [0] 8586" xfId="46744" hidden="1" xr:uid="{00000000-0005-0000-0000-0000AFE90000}"/>
    <cellStyle name="Currency [0] 8587" xfId="17206" hidden="1" xr:uid="{00000000-0005-0000-0000-0000B0E90000}"/>
    <cellStyle name="Currency [0] 8587" xfId="46593" hidden="1" xr:uid="{00000000-0005-0000-0000-0000B1E90000}"/>
    <cellStyle name="Currency [0] 8588" xfId="17354" hidden="1" xr:uid="{00000000-0005-0000-0000-0000B2E90000}"/>
    <cellStyle name="Currency [0] 8588" xfId="46741" hidden="1" xr:uid="{00000000-0005-0000-0000-0000B3E90000}"/>
    <cellStyle name="Currency [0] 8589" xfId="17358" hidden="1" xr:uid="{00000000-0005-0000-0000-0000B4E90000}"/>
    <cellStyle name="Currency [0] 8589" xfId="46745" hidden="1" xr:uid="{00000000-0005-0000-0000-0000B5E90000}"/>
    <cellStyle name="Currency [0] 859" xfId="3144" hidden="1" xr:uid="{00000000-0005-0000-0000-0000B6E90000}"/>
    <cellStyle name="Currency [0] 859" xfId="32533" hidden="1" xr:uid="{00000000-0005-0000-0000-0000B7E90000}"/>
    <cellStyle name="Currency [0] 8590" xfId="17359" hidden="1" xr:uid="{00000000-0005-0000-0000-0000B8E90000}"/>
    <cellStyle name="Currency [0] 8590" xfId="46746" hidden="1" xr:uid="{00000000-0005-0000-0000-0000B9E90000}"/>
    <cellStyle name="Currency [0] 8591" xfId="17353" hidden="1" xr:uid="{00000000-0005-0000-0000-0000BAE90000}"/>
    <cellStyle name="Currency [0] 8591" xfId="46740" hidden="1" xr:uid="{00000000-0005-0000-0000-0000BBE90000}"/>
    <cellStyle name="Currency [0] 8592" xfId="17213" hidden="1" xr:uid="{00000000-0005-0000-0000-0000BCE90000}"/>
    <cellStyle name="Currency [0] 8592" xfId="46600" hidden="1" xr:uid="{00000000-0005-0000-0000-0000BDE90000}"/>
    <cellStyle name="Currency [0] 8593" xfId="17365" hidden="1" xr:uid="{00000000-0005-0000-0000-0000BEE90000}"/>
    <cellStyle name="Currency [0] 8593" xfId="46752" hidden="1" xr:uid="{00000000-0005-0000-0000-0000BFE90000}"/>
    <cellStyle name="Currency [0] 8594" xfId="17369" hidden="1" xr:uid="{00000000-0005-0000-0000-0000C0E90000}"/>
    <cellStyle name="Currency [0] 8594" xfId="46756" hidden="1" xr:uid="{00000000-0005-0000-0000-0000C1E90000}"/>
    <cellStyle name="Currency [0] 8595" xfId="17375" hidden="1" xr:uid="{00000000-0005-0000-0000-0000C2E90000}"/>
    <cellStyle name="Currency [0] 8595" xfId="46762" hidden="1" xr:uid="{00000000-0005-0000-0000-0000C3E90000}"/>
    <cellStyle name="Currency [0] 8596" xfId="17378" hidden="1" xr:uid="{00000000-0005-0000-0000-0000C4E90000}"/>
    <cellStyle name="Currency [0] 8596" xfId="46765" hidden="1" xr:uid="{00000000-0005-0000-0000-0000C5E90000}"/>
    <cellStyle name="Currency [0] 8597" xfId="17364" hidden="1" xr:uid="{00000000-0005-0000-0000-0000C6E90000}"/>
    <cellStyle name="Currency [0] 8597" xfId="46751" hidden="1" xr:uid="{00000000-0005-0000-0000-0000C7E90000}"/>
    <cellStyle name="Currency [0] 8598" xfId="17374" hidden="1" xr:uid="{00000000-0005-0000-0000-0000C8E90000}"/>
    <cellStyle name="Currency [0] 8598" xfId="46761" hidden="1" xr:uid="{00000000-0005-0000-0000-0000C9E90000}"/>
    <cellStyle name="Currency [0] 8599" xfId="17385" hidden="1" xr:uid="{00000000-0005-0000-0000-0000CAE90000}"/>
    <cellStyle name="Currency [0] 8599" xfId="46772" hidden="1" xr:uid="{00000000-0005-0000-0000-0000CBE90000}"/>
    <cellStyle name="Currency [0] 86" xfId="2493" hidden="1" xr:uid="{00000000-0005-0000-0000-0000CCE90000}"/>
    <cellStyle name="Currency [0] 86" xfId="31882" hidden="1" xr:uid="{00000000-0005-0000-0000-0000CDE90000}"/>
    <cellStyle name="Currency [0] 860" xfId="3300" hidden="1" xr:uid="{00000000-0005-0000-0000-0000CEE90000}"/>
    <cellStyle name="Currency [0] 860" xfId="32689" hidden="1" xr:uid="{00000000-0005-0000-0000-0000CFE90000}"/>
    <cellStyle name="Currency [0] 8600" xfId="17386" hidden="1" xr:uid="{00000000-0005-0000-0000-0000D0E90000}"/>
    <cellStyle name="Currency [0] 8600" xfId="46773" hidden="1" xr:uid="{00000000-0005-0000-0000-0000D1E90000}"/>
    <cellStyle name="Currency [0] 8601" xfId="17351" hidden="1" xr:uid="{00000000-0005-0000-0000-0000D2E90000}"/>
    <cellStyle name="Currency [0] 8601" xfId="46738" hidden="1" xr:uid="{00000000-0005-0000-0000-0000D3E90000}"/>
    <cellStyle name="Currency [0] 8602" xfId="17212" hidden="1" xr:uid="{00000000-0005-0000-0000-0000D4E90000}"/>
    <cellStyle name="Currency [0] 8602" xfId="46599" hidden="1" xr:uid="{00000000-0005-0000-0000-0000D5E90000}"/>
    <cellStyle name="Currency [0] 8603" xfId="17371" hidden="1" xr:uid="{00000000-0005-0000-0000-0000D6E90000}"/>
    <cellStyle name="Currency [0] 8603" xfId="46758" hidden="1" xr:uid="{00000000-0005-0000-0000-0000D7E90000}"/>
    <cellStyle name="Currency [0] 8604" xfId="17210" hidden="1" xr:uid="{00000000-0005-0000-0000-0000D8E90000}"/>
    <cellStyle name="Currency [0] 8604" xfId="46597" hidden="1" xr:uid="{00000000-0005-0000-0000-0000D9E90000}"/>
    <cellStyle name="Currency [0] 8605" xfId="17366" hidden="1" xr:uid="{00000000-0005-0000-0000-0000DAE90000}"/>
    <cellStyle name="Currency [0] 8605" xfId="46753" hidden="1" xr:uid="{00000000-0005-0000-0000-0000DBE90000}"/>
    <cellStyle name="Currency [0] 8606" xfId="17387" hidden="1" xr:uid="{00000000-0005-0000-0000-0000DCE90000}"/>
    <cellStyle name="Currency [0] 8606" xfId="46774" hidden="1" xr:uid="{00000000-0005-0000-0000-0000DDE90000}"/>
    <cellStyle name="Currency [0] 8607" xfId="17372" hidden="1" xr:uid="{00000000-0005-0000-0000-0000DEE90000}"/>
    <cellStyle name="Currency [0] 8607" xfId="46759" hidden="1" xr:uid="{00000000-0005-0000-0000-0000DFE90000}"/>
    <cellStyle name="Currency [0] 8608" xfId="17376" hidden="1" xr:uid="{00000000-0005-0000-0000-0000E0E90000}"/>
    <cellStyle name="Currency [0] 8608" xfId="46763" hidden="1" xr:uid="{00000000-0005-0000-0000-0000E1E90000}"/>
    <cellStyle name="Currency [0] 8609" xfId="17392" hidden="1" xr:uid="{00000000-0005-0000-0000-0000E2E90000}"/>
    <cellStyle name="Currency [0] 8609" xfId="46779" hidden="1" xr:uid="{00000000-0005-0000-0000-0000E3E90000}"/>
    <cellStyle name="Currency [0] 861" xfId="3321" hidden="1" xr:uid="{00000000-0005-0000-0000-0000E4E90000}"/>
    <cellStyle name="Currency [0] 861" xfId="32710" hidden="1" xr:uid="{00000000-0005-0000-0000-0000E5E90000}"/>
    <cellStyle name="Currency [0] 8610" xfId="17393" hidden="1" xr:uid="{00000000-0005-0000-0000-0000E6E90000}"/>
    <cellStyle name="Currency [0] 8610" xfId="46780" hidden="1" xr:uid="{00000000-0005-0000-0000-0000E7E90000}"/>
    <cellStyle name="Currency [0] 8611" xfId="17373" hidden="1" xr:uid="{00000000-0005-0000-0000-0000E8E90000}"/>
    <cellStyle name="Currency [0] 8611" xfId="46760" hidden="1" xr:uid="{00000000-0005-0000-0000-0000E9E90000}"/>
    <cellStyle name="Currency [0] 8612" xfId="17380" hidden="1" xr:uid="{00000000-0005-0000-0000-0000EAE90000}"/>
    <cellStyle name="Currency [0] 8612" xfId="46767" hidden="1" xr:uid="{00000000-0005-0000-0000-0000EBE90000}"/>
    <cellStyle name="Currency [0] 8613" xfId="17384" hidden="1" xr:uid="{00000000-0005-0000-0000-0000ECE90000}"/>
    <cellStyle name="Currency [0] 8613" xfId="46771" hidden="1" xr:uid="{00000000-0005-0000-0000-0000EDE90000}"/>
    <cellStyle name="Currency [0] 8614" xfId="17379" hidden="1" xr:uid="{00000000-0005-0000-0000-0000EEE90000}"/>
    <cellStyle name="Currency [0] 8614" xfId="46766" hidden="1" xr:uid="{00000000-0005-0000-0000-0000EFE90000}"/>
    <cellStyle name="Currency [0] 8615" xfId="17402" hidden="1" xr:uid="{00000000-0005-0000-0000-0000F0E90000}"/>
    <cellStyle name="Currency [0] 8615" xfId="46789" hidden="1" xr:uid="{00000000-0005-0000-0000-0000F1E90000}"/>
    <cellStyle name="Currency [0] 8616" xfId="17408" hidden="1" xr:uid="{00000000-0005-0000-0000-0000F2E90000}"/>
    <cellStyle name="Currency [0] 8616" xfId="46795" hidden="1" xr:uid="{00000000-0005-0000-0000-0000F3E90000}"/>
    <cellStyle name="Currency [0] 8617" xfId="17370" hidden="1" xr:uid="{00000000-0005-0000-0000-0000F4E90000}"/>
    <cellStyle name="Currency [0] 8617" xfId="46757" hidden="1" xr:uid="{00000000-0005-0000-0000-0000F5E90000}"/>
    <cellStyle name="Currency [0] 8618" xfId="17400" hidden="1" xr:uid="{00000000-0005-0000-0000-0000F6E90000}"/>
    <cellStyle name="Currency [0] 8618" xfId="46787" hidden="1" xr:uid="{00000000-0005-0000-0000-0000F7E90000}"/>
    <cellStyle name="Currency [0] 8619" xfId="17412" hidden="1" xr:uid="{00000000-0005-0000-0000-0000F8E90000}"/>
    <cellStyle name="Currency [0] 8619" xfId="46799" hidden="1" xr:uid="{00000000-0005-0000-0000-0000F9E90000}"/>
    <cellStyle name="Currency [0] 862" xfId="3306" hidden="1" xr:uid="{00000000-0005-0000-0000-0000FAE90000}"/>
    <cellStyle name="Currency [0] 862" xfId="32695" hidden="1" xr:uid="{00000000-0005-0000-0000-0000FBE90000}"/>
    <cellStyle name="Currency [0] 8620" xfId="17413" hidden="1" xr:uid="{00000000-0005-0000-0000-0000FCE90000}"/>
    <cellStyle name="Currency [0] 8620" xfId="46800" hidden="1" xr:uid="{00000000-0005-0000-0000-0000FDE90000}"/>
    <cellStyle name="Currency [0] 8621" xfId="17361" hidden="1" xr:uid="{00000000-0005-0000-0000-0000FEE90000}"/>
    <cellStyle name="Currency [0] 8621" xfId="46748" hidden="1" xr:uid="{00000000-0005-0000-0000-0000FFE90000}"/>
    <cellStyle name="Currency [0] 8622" xfId="17368" hidden="1" xr:uid="{00000000-0005-0000-0000-000000EA0000}"/>
    <cellStyle name="Currency [0] 8622" xfId="46755" hidden="1" xr:uid="{00000000-0005-0000-0000-000001EA0000}"/>
    <cellStyle name="Currency [0] 8623" xfId="17397" hidden="1" xr:uid="{00000000-0005-0000-0000-000002EA0000}"/>
    <cellStyle name="Currency [0] 8623" xfId="46784" hidden="1" xr:uid="{00000000-0005-0000-0000-000003EA0000}"/>
    <cellStyle name="Currency [0] 8624" xfId="17382" hidden="1" xr:uid="{00000000-0005-0000-0000-000004EA0000}"/>
    <cellStyle name="Currency [0] 8624" xfId="46769" hidden="1" xr:uid="{00000000-0005-0000-0000-000005EA0000}"/>
    <cellStyle name="Currency [0] 8625" xfId="17355" hidden="1" xr:uid="{00000000-0005-0000-0000-000006EA0000}"/>
    <cellStyle name="Currency [0] 8625" xfId="46742" hidden="1" xr:uid="{00000000-0005-0000-0000-000007EA0000}"/>
    <cellStyle name="Currency [0] 8626" xfId="17419" hidden="1" xr:uid="{00000000-0005-0000-0000-000008EA0000}"/>
    <cellStyle name="Currency [0] 8626" xfId="46806" hidden="1" xr:uid="{00000000-0005-0000-0000-000009EA0000}"/>
    <cellStyle name="Currency [0] 8627" xfId="17398" hidden="1" xr:uid="{00000000-0005-0000-0000-00000AEA0000}"/>
    <cellStyle name="Currency [0] 8627" xfId="46785" hidden="1" xr:uid="{00000000-0005-0000-0000-00000BEA0000}"/>
    <cellStyle name="Currency [0] 8628" xfId="17405" hidden="1" xr:uid="{00000000-0005-0000-0000-00000CEA0000}"/>
    <cellStyle name="Currency [0] 8628" xfId="46792" hidden="1" xr:uid="{00000000-0005-0000-0000-00000DEA0000}"/>
    <cellStyle name="Currency [0] 8629" xfId="17420" hidden="1" xr:uid="{00000000-0005-0000-0000-00000EEA0000}"/>
    <cellStyle name="Currency [0] 8629" xfId="46807" hidden="1" xr:uid="{00000000-0005-0000-0000-00000FEA0000}"/>
    <cellStyle name="Currency [0] 863" xfId="3310" hidden="1" xr:uid="{00000000-0005-0000-0000-000010EA0000}"/>
    <cellStyle name="Currency [0] 863" xfId="32699" hidden="1" xr:uid="{00000000-0005-0000-0000-000011EA0000}"/>
    <cellStyle name="Currency [0] 8630" xfId="17421" hidden="1" xr:uid="{00000000-0005-0000-0000-000012EA0000}"/>
    <cellStyle name="Currency [0] 8630" xfId="46808" hidden="1" xr:uid="{00000000-0005-0000-0000-000013EA0000}"/>
    <cellStyle name="Currency [0] 8631" xfId="17396" hidden="1" xr:uid="{00000000-0005-0000-0000-000014EA0000}"/>
    <cellStyle name="Currency [0] 8631" xfId="46783" hidden="1" xr:uid="{00000000-0005-0000-0000-000015EA0000}"/>
    <cellStyle name="Currency [0] 8632" xfId="17395" hidden="1" xr:uid="{00000000-0005-0000-0000-000016EA0000}"/>
    <cellStyle name="Currency [0] 8632" xfId="46782" hidden="1" xr:uid="{00000000-0005-0000-0000-000017EA0000}"/>
    <cellStyle name="Currency [0] 8633" xfId="17390" hidden="1" xr:uid="{00000000-0005-0000-0000-000018EA0000}"/>
    <cellStyle name="Currency [0] 8633" xfId="46777" hidden="1" xr:uid="{00000000-0005-0000-0000-000019EA0000}"/>
    <cellStyle name="Currency [0] 8634" xfId="17388" hidden="1" xr:uid="{00000000-0005-0000-0000-00001AEA0000}"/>
    <cellStyle name="Currency [0] 8634" xfId="46775" hidden="1" xr:uid="{00000000-0005-0000-0000-00001BEA0000}"/>
    <cellStyle name="Currency [0] 8635" xfId="17389" hidden="1" xr:uid="{00000000-0005-0000-0000-00001CEA0000}"/>
    <cellStyle name="Currency [0] 8635" xfId="46776" hidden="1" xr:uid="{00000000-0005-0000-0000-00001DEA0000}"/>
    <cellStyle name="Currency [0] 8636" xfId="17426" hidden="1" xr:uid="{00000000-0005-0000-0000-00001EEA0000}"/>
    <cellStyle name="Currency [0] 8636" xfId="46813" hidden="1" xr:uid="{00000000-0005-0000-0000-00001FEA0000}"/>
    <cellStyle name="Currency [0] 8637" xfId="17211" hidden="1" xr:uid="{00000000-0005-0000-0000-000020EA0000}"/>
    <cellStyle name="Currency [0] 8637" xfId="46598" hidden="1" xr:uid="{00000000-0005-0000-0000-000021EA0000}"/>
    <cellStyle name="Currency [0] 8638" xfId="17416" hidden="1" xr:uid="{00000000-0005-0000-0000-000022EA0000}"/>
    <cellStyle name="Currency [0] 8638" xfId="46803" hidden="1" xr:uid="{00000000-0005-0000-0000-000023EA0000}"/>
    <cellStyle name="Currency [0] 8639" xfId="17428" hidden="1" xr:uid="{00000000-0005-0000-0000-000024EA0000}"/>
    <cellStyle name="Currency [0] 8639" xfId="46815" hidden="1" xr:uid="{00000000-0005-0000-0000-000025EA0000}"/>
    <cellStyle name="Currency [0] 864" xfId="3326" hidden="1" xr:uid="{00000000-0005-0000-0000-000026EA0000}"/>
    <cellStyle name="Currency [0] 864" xfId="32715" hidden="1" xr:uid="{00000000-0005-0000-0000-000027EA0000}"/>
    <cellStyle name="Currency [0] 8640" xfId="17429" hidden="1" xr:uid="{00000000-0005-0000-0000-000028EA0000}"/>
    <cellStyle name="Currency [0] 8640" xfId="46816" hidden="1" xr:uid="{00000000-0005-0000-0000-000029EA0000}"/>
    <cellStyle name="Currency [0] 8641" xfId="17367" hidden="1" xr:uid="{00000000-0005-0000-0000-00002AEA0000}"/>
    <cellStyle name="Currency [0] 8641" xfId="46754" hidden="1" xr:uid="{00000000-0005-0000-0000-00002BEA0000}"/>
    <cellStyle name="Currency [0] 8642" xfId="17403" hidden="1" xr:uid="{00000000-0005-0000-0000-00002CEA0000}"/>
    <cellStyle name="Currency [0] 8642" xfId="46790" hidden="1" xr:uid="{00000000-0005-0000-0000-00002DEA0000}"/>
    <cellStyle name="Currency [0] 8643" xfId="17383" hidden="1" xr:uid="{00000000-0005-0000-0000-00002EEA0000}"/>
    <cellStyle name="Currency [0] 8643" xfId="46770" hidden="1" xr:uid="{00000000-0005-0000-0000-00002FEA0000}"/>
    <cellStyle name="Currency [0] 8644" xfId="17399" hidden="1" xr:uid="{00000000-0005-0000-0000-000030EA0000}"/>
    <cellStyle name="Currency [0] 8644" xfId="46786" hidden="1" xr:uid="{00000000-0005-0000-0000-000031EA0000}"/>
    <cellStyle name="Currency [0] 8645" xfId="17401" hidden="1" xr:uid="{00000000-0005-0000-0000-000032EA0000}"/>
    <cellStyle name="Currency [0] 8645" xfId="46788" hidden="1" xr:uid="{00000000-0005-0000-0000-000033EA0000}"/>
    <cellStyle name="Currency [0] 8646" xfId="17432" hidden="1" xr:uid="{00000000-0005-0000-0000-000034EA0000}"/>
    <cellStyle name="Currency [0] 8646" xfId="46819" hidden="1" xr:uid="{00000000-0005-0000-0000-000035EA0000}"/>
    <cellStyle name="Currency [0] 8647" xfId="17226" hidden="1" xr:uid="{00000000-0005-0000-0000-000036EA0000}"/>
    <cellStyle name="Currency [0] 8647" xfId="46613" hidden="1" xr:uid="{00000000-0005-0000-0000-000037EA0000}"/>
    <cellStyle name="Currency [0] 8648" xfId="17424" hidden="1" xr:uid="{00000000-0005-0000-0000-000038EA0000}"/>
    <cellStyle name="Currency [0] 8648" xfId="46811" hidden="1" xr:uid="{00000000-0005-0000-0000-000039EA0000}"/>
    <cellStyle name="Currency [0] 8649" xfId="17434" hidden="1" xr:uid="{00000000-0005-0000-0000-00003AEA0000}"/>
    <cellStyle name="Currency [0] 8649" xfId="46821" hidden="1" xr:uid="{00000000-0005-0000-0000-00003BEA0000}"/>
    <cellStyle name="Currency [0] 865" xfId="3327" hidden="1" xr:uid="{00000000-0005-0000-0000-00003CEA0000}"/>
    <cellStyle name="Currency [0] 865" xfId="32716" hidden="1" xr:uid="{00000000-0005-0000-0000-00003DEA0000}"/>
    <cellStyle name="Currency [0] 8650" xfId="17435" hidden="1" xr:uid="{00000000-0005-0000-0000-00003EEA0000}"/>
    <cellStyle name="Currency [0] 8650" xfId="46822" hidden="1" xr:uid="{00000000-0005-0000-0000-00003FEA0000}"/>
    <cellStyle name="Currency [0] 8651" xfId="17363" hidden="1" xr:uid="{00000000-0005-0000-0000-000040EA0000}"/>
    <cellStyle name="Currency [0] 8651" xfId="46750" hidden="1" xr:uid="{00000000-0005-0000-0000-000041EA0000}"/>
    <cellStyle name="Currency [0] 8652" xfId="17414" hidden="1" xr:uid="{00000000-0005-0000-0000-000042EA0000}"/>
    <cellStyle name="Currency [0] 8652" xfId="46801" hidden="1" xr:uid="{00000000-0005-0000-0000-000043EA0000}"/>
    <cellStyle name="Currency [0] 8653" xfId="17394" hidden="1" xr:uid="{00000000-0005-0000-0000-000044EA0000}"/>
    <cellStyle name="Currency [0] 8653" xfId="46781" hidden="1" xr:uid="{00000000-0005-0000-0000-000045EA0000}"/>
    <cellStyle name="Currency [0] 8654" xfId="17406" hidden="1" xr:uid="{00000000-0005-0000-0000-000046EA0000}"/>
    <cellStyle name="Currency [0] 8654" xfId="46793" hidden="1" xr:uid="{00000000-0005-0000-0000-000047EA0000}"/>
    <cellStyle name="Currency [0] 8655" xfId="17404" hidden="1" xr:uid="{00000000-0005-0000-0000-000048EA0000}"/>
    <cellStyle name="Currency [0] 8655" xfId="46791" hidden="1" xr:uid="{00000000-0005-0000-0000-000049EA0000}"/>
    <cellStyle name="Currency [0] 8656" xfId="17437" hidden="1" xr:uid="{00000000-0005-0000-0000-00004AEA0000}"/>
    <cellStyle name="Currency [0] 8656" xfId="46824" hidden="1" xr:uid="{00000000-0005-0000-0000-00004BEA0000}"/>
    <cellStyle name="Currency [0] 8657" xfId="17381" hidden="1" xr:uid="{00000000-0005-0000-0000-00004CEA0000}"/>
    <cellStyle name="Currency [0] 8657" xfId="46768" hidden="1" xr:uid="{00000000-0005-0000-0000-00004DEA0000}"/>
    <cellStyle name="Currency [0] 8658" xfId="17431" hidden="1" xr:uid="{00000000-0005-0000-0000-00004EEA0000}"/>
    <cellStyle name="Currency [0] 8658" xfId="46818" hidden="1" xr:uid="{00000000-0005-0000-0000-00004FEA0000}"/>
    <cellStyle name="Currency [0] 8659" xfId="17441" hidden="1" xr:uid="{00000000-0005-0000-0000-000050EA0000}"/>
    <cellStyle name="Currency [0] 8659" xfId="46828" hidden="1" xr:uid="{00000000-0005-0000-0000-000051EA0000}"/>
    <cellStyle name="Currency [0] 866" xfId="3307" hidden="1" xr:uid="{00000000-0005-0000-0000-000052EA0000}"/>
    <cellStyle name="Currency [0] 866" xfId="32696" hidden="1" xr:uid="{00000000-0005-0000-0000-000053EA0000}"/>
    <cellStyle name="Currency [0] 8660" xfId="17442" hidden="1" xr:uid="{00000000-0005-0000-0000-000054EA0000}"/>
    <cellStyle name="Currency [0] 8660" xfId="46829" hidden="1" xr:uid="{00000000-0005-0000-0000-000055EA0000}"/>
    <cellStyle name="Currency [0] 8661" xfId="17407" hidden="1" xr:uid="{00000000-0005-0000-0000-000056EA0000}"/>
    <cellStyle name="Currency [0] 8661" xfId="46794" hidden="1" xr:uid="{00000000-0005-0000-0000-000057EA0000}"/>
    <cellStyle name="Currency [0] 8662" xfId="17422" hidden="1" xr:uid="{00000000-0005-0000-0000-000058EA0000}"/>
    <cellStyle name="Currency [0] 8662" xfId="46809" hidden="1" xr:uid="{00000000-0005-0000-0000-000059EA0000}"/>
    <cellStyle name="Currency [0] 8663" xfId="17245" hidden="1" xr:uid="{00000000-0005-0000-0000-00005AEA0000}"/>
    <cellStyle name="Currency [0] 8663" xfId="46632" hidden="1" xr:uid="{00000000-0005-0000-0000-00005BEA0000}"/>
    <cellStyle name="Currency [0] 8664" xfId="17417" hidden="1" xr:uid="{00000000-0005-0000-0000-00005CEA0000}"/>
    <cellStyle name="Currency [0] 8664" xfId="46804" hidden="1" xr:uid="{00000000-0005-0000-0000-00005DEA0000}"/>
    <cellStyle name="Currency [0] 8665" xfId="17415" hidden="1" xr:uid="{00000000-0005-0000-0000-00005EEA0000}"/>
    <cellStyle name="Currency [0] 8665" xfId="46802" hidden="1" xr:uid="{00000000-0005-0000-0000-00005FEA0000}"/>
    <cellStyle name="Currency [0] 8666" xfId="17444" hidden="1" xr:uid="{00000000-0005-0000-0000-000060EA0000}"/>
    <cellStyle name="Currency [0] 8666" xfId="46831" hidden="1" xr:uid="{00000000-0005-0000-0000-000061EA0000}"/>
    <cellStyle name="Currency [0] 8667" xfId="17360" hidden="1" xr:uid="{00000000-0005-0000-0000-000062EA0000}"/>
    <cellStyle name="Currency [0] 8667" xfId="46747" hidden="1" xr:uid="{00000000-0005-0000-0000-000063EA0000}"/>
    <cellStyle name="Currency [0] 8668" xfId="17436" hidden="1" xr:uid="{00000000-0005-0000-0000-000064EA0000}"/>
    <cellStyle name="Currency [0] 8668" xfId="46823" hidden="1" xr:uid="{00000000-0005-0000-0000-000065EA0000}"/>
    <cellStyle name="Currency [0] 8669" xfId="17446" hidden="1" xr:uid="{00000000-0005-0000-0000-000066EA0000}"/>
    <cellStyle name="Currency [0] 8669" xfId="46833" hidden="1" xr:uid="{00000000-0005-0000-0000-000067EA0000}"/>
    <cellStyle name="Currency [0] 867" xfId="3314" hidden="1" xr:uid="{00000000-0005-0000-0000-000068EA0000}"/>
    <cellStyle name="Currency [0] 867" xfId="32703" hidden="1" xr:uid="{00000000-0005-0000-0000-000069EA0000}"/>
    <cellStyle name="Currency [0] 8670" xfId="17447" hidden="1" xr:uid="{00000000-0005-0000-0000-00006AEA0000}"/>
    <cellStyle name="Currency [0] 8670" xfId="46834" hidden="1" xr:uid="{00000000-0005-0000-0000-00006BEA0000}"/>
    <cellStyle name="Currency [0] 8671" xfId="17418" hidden="1" xr:uid="{00000000-0005-0000-0000-00006CEA0000}"/>
    <cellStyle name="Currency [0] 8671" xfId="46805" hidden="1" xr:uid="{00000000-0005-0000-0000-00006DEA0000}"/>
    <cellStyle name="Currency [0] 8672" xfId="17430" hidden="1" xr:uid="{00000000-0005-0000-0000-00006EEA0000}"/>
    <cellStyle name="Currency [0] 8672" xfId="46817" hidden="1" xr:uid="{00000000-0005-0000-0000-00006FEA0000}"/>
    <cellStyle name="Currency [0] 8673" xfId="17410" hidden="1" xr:uid="{00000000-0005-0000-0000-000070EA0000}"/>
    <cellStyle name="Currency [0] 8673" xfId="46797" hidden="1" xr:uid="{00000000-0005-0000-0000-000071EA0000}"/>
    <cellStyle name="Currency [0] 8674" xfId="17425" hidden="1" xr:uid="{00000000-0005-0000-0000-000072EA0000}"/>
    <cellStyle name="Currency [0] 8674" xfId="46812" hidden="1" xr:uid="{00000000-0005-0000-0000-000073EA0000}"/>
    <cellStyle name="Currency [0] 8675" xfId="17423" hidden="1" xr:uid="{00000000-0005-0000-0000-000074EA0000}"/>
    <cellStyle name="Currency [0] 8675" xfId="46810" hidden="1" xr:uid="{00000000-0005-0000-0000-000075EA0000}"/>
    <cellStyle name="Currency [0] 8676" xfId="17449" hidden="1" xr:uid="{00000000-0005-0000-0000-000076EA0000}"/>
    <cellStyle name="Currency [0] 8676" xfId="46836" hidden="1" xr:uid="{00000000-0005-0000-0000-000077EA0000}"/>
    <cellStyle name="Currency [0] 8677" xfId="17362" hidden="1" xr:uid="{00000000-0005-0000-0000-000078EA0000}"/>
    <cellStyle name="Currency [0] 8677" xfId="46749" hidden="1" xr:uid="{00000000-0005-0000-0000-000079EA0000}"/>
    <cellStyle name="Currency [0] 8678" xfId="17443" hidden="1" xr:uid="{00000000-0005-0000-0000-00007AEA0000}"/>
    <cellStyle name="Currency [0] 8678" xfId="46830" hidden="1" xr:uid="{00000000-0005-0000-0000-00007BEA0000}"/>
    <cellStyle name="Currency [0] 8679" xfId="17450" hidden="1" xr:uid="{00000000-0005-0000-0000-00007CEA0000}"/>
    <cellStyle name="Currency [0] 8679" xfId="46837" hidden="1" xr:uid="{00000000-0005-0000-0000-00007DEA0000}"/>
    <cellStyle name="Currency [0] 868" xfId="3318" hidden="1" xr:uid="{00000000-0005-0000-0000-00007EEA0000}"/>
    <cellStyle name="Currency [0] 868" xfId="32707" hidden="1" xr:uid="{00000000-0005-0000-0000-00007FEA0000}"/>
    <cellStyle name="Currency [0] 8680" xfId="17451" hidden="1" xr:uid="{00000000-0005-0000-0000-000080EA0000}"/>
    <cellStyle name="Currency [0] 8680" xfId="46838" hidden="1" xr:uid="{00000000-0005-0000-0000-000081EA0000}"/>
    <cellStyle name="Currency [0] 8681" xfId="17391" hidden="1" xr:uid="{00000000-0005-0000-0000-000082EA0000}"/>
    <cellStyle name="Currency [0] 8681" xfId="46778" hidden="1" xr:uid="{00000000-0005-0000-0000-000083EA0000}"/>
    <cellStyle name="Currency [0] 8682" xfId="17411" hidden="1" xr:uid="{00000000-0005-0000-0000-000084EA0000}"/>
    <cellStyle name="Currency [0] 8682" xfId="46798" hidden="1" xr:uid="{00000000-0005-0000-0000-000085EA0000}"/>
    <cellStyle name="Currency [0] 8683" xfId="17445" hidden="1" xr:uid="{00000000-0005-0000-0000-000086EA0000}"/>
    <cellStyle name="Currency [0] 8683" xfId="46832" hidden="1" xr:uid="{00000000-0005-0000-0000-000087EA0000}"/>
    <cellStyle name="Currency [0] 8684" xfId="17438" hidden="1" xr:uid="{00000000-0005-0000-0000-000088EA0000}"/>
    <cellStyle name="Currency [0] 8684" xfId="46825" hidden="1" xr:uid="{00000000-0005-0000-0000-000089EA0000}"/>
    <cellStyle name="Currency [0] 8685" xfId="17448" hidden="1" xr:uid="{00000000-0005-0000-0000-00008AEA0000}"/>
    <cellStyle name="Currency [0] 8685" xfId="46835" hidden="1" xr:uid="{00000000-0005-0000-0000-00008BEA0000}"/>
    <cellStyle name="Currency [0] 8686" xfId="17452" hidden="1" xr:uid="{00000000-0005-0000-0000-00008CEA0000}"/>
    <cellStyle name="Currency [0] 8686" xfId="46839" hidden="1" xr:uid="{00000000-0005-0000-0000-00008DEA0000}"/>
    <cellStyle name="Currency [0] 8687" xfId="17377" hidden="1" xr:uid="{00000000-0005-0000-0000-00008EEA0000}"/>
    <cellStyle name="Currency [0] 8687" xfId="46764" hidden="1" xr:uid="{00000000-0005-0000-0000-00008FEA0000}"/>
    <cellStyle name="Currency [0] 8688" xfId="17409" hidden="1" xr:uid="{00000000-0005-0000-0000-000090EA0000}"/>
    <cellStyle name="Currency [0] 8688" xfId="46796" hidden="1" xr:uid="{00000000-0005-0000-0000-000091EA0000}"/>
    <cellStyle name="Currency [0] 8689" xfId="17455" hidden="1" xr:uid="{00000000-0005-0000-0000-000092EA0000}"/>
    <cellStyle name="Currency [0] 8689" xfId="46842" hidden="1" xr:uid="{00000000-0005-0000-0000-000093EA0000}"/>
    <cellStyle name="Currency [0] 869" xfId="3313" hidden="1" xr:uid="{00000000-0005-0000-0000-000094EA0000}"/>
    <cellStyle name="Currency [0] 869" xfId="32702" hidden="1" xr:uid="{00000000-0005-0000-0000-000095EA0000}"/>
    <cellStyle name="Currency [0] 8690" xfId="17456" hidden="1" xr:uid="{00000000-0005-0000-0000-000096EA0000}"/>
    <cellStyle name="Currency [0] 8690" xfId="46843" hidden="1" xr:uid="{00000000-0005-0000-0000-000097EA0000}"/>
    <cellStyle name="Currency [0] 8691" xfId="17433" hidden="1" xr:uid="{00000000-0005-0000-0000-000098EA0000}"/>
    <cellStyle name="Currency [0] 8691" xfId="46820" hidden="1" xr:uid="{00000000-0005-0000-0000-000099EA0000}"/>
    <cellStyle name="Currency [0] 8692" xfId="17439" hidden="1" xr:uid="{00000000-0005-0000-0000-00009AEA0000}"/>
    <cellStyle name="Currency [0] 8692" xfId="46826" hidden="1" xr:uid="{00000000-0005-0000-0000-00009BEA0000}"/>
    <cellStyle name="Currency [0] 8693" xfId="17453" hidden="1" xr:uid="{00000000-0005-0000-0000-00009CEA0000}"/>
    <cellStyle name="Currency [0] 8693" xfId="46840" hidden="1" xr:uid="{00000000-0005-0000-0000-00009DEA0000}"/>
    <cellStyle name="Currency [0] 8694" xfId="17440" hidden="1" xr:uid="{00000000-0005-0000-0000-00009EEA0000}"/>
    <cellStyle name="Currency [0] 8694" xfId="46827" hidden="1" xr:uid="{00000000-0005-0000-0000-00009FEA0000}"/>
    <cellStyle name="Currency [0] 8695" xfId="17457" hidden="1" xr:uid="{00000000-0005-0000-0000-0000A0EA0000}"/>
    <cellStyle name="Currency [0] 8695" xfId="46844" hidden="1" xr:uid="{00000000-0005-0000-0000-0000A1EA0000}"/>
    <cellStyle name="Currency [0] 8696" xfId="17458" hidden="1" xr:uid="{00000000-0005-0000-0000-0000A2EA0000}"/>
    <cellStyle name="Currency [0] 8696" xfId="46845" hidden="1" xr:uid="{00000000-0005-0000-0000-0000A3EA0000}"/>
    <cellStyle name="Currency [0] 8697" xfId="17454" hidden="1" xr:uid="{00000000-0005-0000-0000-0000A4EA0000}"/>
    <cellStyle name="Currency [0] 8697" xfId="46841" hidden="1" xr:uid="{00000000-0005-0000-0000-0000A5EA0000}"/>
    <cellStyle name="Currency [0] 8698" xfId="17427" hidden="1" xr:uid="{00000000-0005-0000-0000-0000A6EA0000}"/>
    <cellStyle name="Currency [0] 8698" xfId="46814" hidden="1" xr:uid="{00000000-0005-0000-0000-0000A7EA0000}"/>
    <cellStyle name="Currency [0] 8699" xfId="17459" hidden="1" xr:uid="{00000000-0005-0000-0000-0000A8EA0000}"/>
    <cellStyle name="Currency [0] 8699" xfId="46846" hidden="1" xr:uid="{00000000-0005-0000-0000-0000A9EA0000}"/>
    <cellStyle name="Currency [0] 87" xfId="2409" hidden="1" xr:uid="{00000000-0005-0000-0000-0000AAEA0000}"/>
    <cellStyle name="Currency [0] 87" xfId="31798" hidden="1" xr:uid="{00000000-0005-0000-0000-0000ABEA0000}"/>
    <cellStyle name="Currency [0] 870" xfId="3336" hidden="1" xr:uid="{00000000-0005-0000-0000-0000ACEA0000}"/>
    <cellStyle name="Currency [0] 870" xfId="32725" hidden="1" xr:uid="{00000000-0005-0000-0000-0000ADEA0000}"/>
    <cellStyle name="Currency [0] 8700" xfId="17460" hidden="1" xr:uid="{00000000-0005-0000-0000-0000AEEA0000}"/>
    <cellStyle name="Currency [0] 8700" xfId="46847" hidden="1" xr:uid="{00000000-0005-0000-0000-0000AFEA0000}"/>
    <cellStyle name="Currency [0] 8701" xfId="17219" hidden="1" xr:uid="{00000000-0005-0000-0000-0000B0EA0000}"/>
    <cellStyle name="Currency [0] 8701" xfId="46606" hidden="1" xr:uid="{00000000-0005-0000-0000-0000B1EA0000}"/>
    <cellStyle name="Currency [0] 8702" xfId="17209" hidden="1" xr:uid="{00000000-0005-0000-0000-0000B2EA0000}"/>
    <cellStyle name="Currency [0] 8702" xfId="46596" hidden="1" xr:uid="{00000000-0005-0000-0000-0000B3EA0000}"/>
    <cellStyle name="Currency [0] 8703" xfId="17462" hidden="1" xr:uid="{00000000-0005-0000-0000-0000B4EA0000}"/>
    <cellStyle name="Currency [0] 8703" xfId="46849" hidden="1" xr:uid="{00000000-0005-0000-0000-0000B5EA0000}"/>
    <cellStyle name="Currency [0] 8704" xfId="17466" hidden="1" xr:uid="{00000000-0005-0000-0000-0000B6EA0000}"/>
    <cellStyle name="Currency [0] 8704" xfId="46853" hidden="1" xr:uid="{00000000-0005-0000-0000-0000B7EA0000}"/>
    <cellStyle name="Currency [0] 8705" xfId="17467" hidden="1" xr:uid="{00000000-0005-0000-0000-0000B8EA0000}"/>
    <cellStyle name="Currency [0] 8705" xfId="46854" hidden="1" xr:uid="{00000000-0005-0000-0000-0000B9EA0000}"/>
    <cellStyle name="Currency [0] 8706" xfId="17216" hidden="1" xr:uid="{00000000-0005-0000-0000-0000BAEA0000}"/>
    <cellStyle name="Currency [0] 8706" xfId="46603" hidden="1" xr:uid="{00000000-0005-0000-0000-0000BBEA0000}"/>
    <cellStyle name="Currency [0] 8707" xfId="17464" hidden="1" xr:uid="{00000000-0005-0000-0000-0000BCEA0000}"/>
    <cellStyle name="Currency [0] 8707" xfId="46851" hidden="1" xr:uid="{00000000-0005-0000-0000-0000BDEA0000}"/>
    <cellStyle name="Currency [0] 8708" xfId="17468" hidden="1" xr:uid="{00000000-0005-0000-0000-0000BEEA0000}"/>
    <cellStyle name="Currency [0] 8708" xfId="46855" hidden="1" xr:uid="{00000000-0005-0000-0000-0000BFEA0000}"/>
    <cellStyle name="Currency [0] 8709" xfId="17469" hidden="1" xr:uid="{00000000-0005-0000-0000-0000C0EA0000}"/>
    <cellStyle name="Currency [0] 8709" xfId="46856" hidden="1" xr:uid="{00000000-0005-0000-0000-0000C1EA0000}"/>
    <cellStyle name="Currency [0] 871" xfId="3342" hidden="1" xr:uid="{00000000-0005-0000-0000-0000C2EA0000}"/>
    <cellStyle name="Currency [0] 871" xfId="32731" hidden="1" xr:uid="{00000000-0005-0000-0000-0000C3EA0000}"/>
    <cellStyle name="Currency [0] 8710" xfId="17463" hidden="1" xr:uid="{00000000-0005-0000-0000-0000C4EA0000}"/>
    <cellStyle name="Currency [0] 8710" xfId="46850" hidden="1" xr:uid="{00000000-0005-0000-0000-0000C5EA0000}"/>
    <cellStyle name="Currency [0] 8711" xfId="17220" hidden="1" xr:uid="{00000000-0005-0000-0000-0000C6EA0000}"/>
    <cellStyle name="Currency [0] 8711" xfId="46607" hidden="1" xr:uid="{00000000-0005-0000-0000-0000C7EA0000}"/>
    <cellStyle name="Currency [0] 8712" xfId="17475" hidden="1" xr:uid="{00000000-0005-0000-0000-0000C8EA0000}"/>
    <cellStyle name="Currency [0] 8712" xfId="46862" hidden="1" xr:uid="{00000000-0005-0000-0000-0000C9EA0000}"/>
    <cellStyle name="Currency [0] 8713" xfId="17479" hidden="1" xr:uid="{00000000-0005-0000-0000-0000CAEA0000}"/>
    <cellStyle name="Currency [0] 8713" xfId="46866" hidden="1" xr:uid="{00000000-0005-0000-0000-0000CBEA0000}"/>
    <cellStyle name="Currency [0] 8714" xfId="17485" hidden="1" xr:uid="{00000000-0005-0000-0000-0000CCEA0000}"/>
    <cellStyle name="Currency [0] 8714" xfId="46872" hidden="1" xr:uid="{00000000-0005-0000-0000-0000CDEA0000}"/>
    <cellStyle name="Currency [0] 8715" xfId="17488" hidden="1" xr:uid="{00000000-0005-0000-0000-0000CEEA0000}"/>
    <cellStyle name="Currency [0] 8715" xfId="46875" hidden="1" xr:uid="{00000000-0005-0000-0000-0000CFEA0000}"/>
    <cellStyle name="Currency [0] 8716" xfId="17474" hidden="1" xr:uid="{00000000-0005-0000-0000-0000D0EA0000}"/>
    <cellStyle name="Currency [0] 8716" xfId="46861" hidden="1" xr:uid="{00000000-0005-0000-0000-0000D1EA0000}"/>
    <cellStyle name="Currency [0] 8717" xfId="17484" hidden="1" xr:uid="{00000000-0005-0000-0000-0000D2EA0000}"/>
    <cellStyle name="Currency [0] 8717" xfId="46871" hidden="1" xr:uid="{00000000-0005-0000-0000-0000D3EA0000}"/>
    <cellStyle name="Currency [0] 8718" xfId="17495" hidden="1" xr:uid="{00000000-0005-0000-0000-0000D4EA0000}"/>
    <cellStyle name="Currency [0] 8718" xfId="46882" hidden="1" xr:uid="{00000000-0005-0000-0000-0000D5EA0000}"/>
    <cellStyle name="Currency [0] 8719" xfId="17496" hidden="1" xr:uid="{00000000-0005-0000-0000-0000D6EA0000}"/>
    <cellStyle name="Currency [0] 8719" xfId="46883" hidden="1" xr:uid="{00000000-0005-0000-0000-0000D7EA0000}"/>
    <cellStyle name="Currency [0] 872" xfId="3304" hidden="1" xr:uid="{00000000-0005-0000-0000-0000D8EA0000}"/>
    <cellStyle name="Currency [0] 872" xfId="32693" hidden="1" xr:uid="{00000000-0005-0000-0000-0000D9EA0000}"/>
    <cellStyle name="Currency [0] 8720" xfId="17461" hidden="1" xr:uid="{00000000-0005-0000-0000-0000DAEA0000}"/>
    <cellStyle name="Currency [0] 8720" xfId="46848" hidden="1" xr:uid="{00000000-0005-0000-0000-0000DBEA0000}"/>
    <cellStyle name="Currency [0] 8721" xfId="17221" hidden="1" xr:uid="{00000000-0005-0000-0000-0000DCEA0000}"/>
    <cellStyle name="Currency [0] 8721" xfId="46608" hidden="1" xr:uid="{00000000-0005-0000-0000-0000DDEA0000}"/>
    <cellStyle name="Currency [0] 8722" xfId="17481" hidden="1" xr:uid="{00000000-0005-0000-0000-0000DEEA0000}"/>
    <cellStyle name="Currency [0] 8722" xfId="46868" hidden="1" xr:uid="{00000000-0005-0000-0000-0000DFEA0000}"/>
    <cellStyle name="Currency [0] 8723" xfId="17227" hidden="1" xr:uid="{00000000-0005-0000-0000-0000E0EA0000}"/>
    <cellStyle name="Currency [0] 8723" xfId="46614" hidden="1" xr:uid="{00000000-0005-0000-0000-0000E1EA0000}"/>
    <cellStyle name="Currency [0] 8724" xfId="17476" hidden="1" xr:uid="{00000000-0005-0000-0000-0000E2EA0000}"/>
    <cellStyle name="Currency [0] 8724" xfId="46863" hidden="1" xr:uid="{00000000-0005-0000-0000-0000E3EA0000}"/>
    <cellStyle name="Currency [0] 8725" xfId="17497" hidden="1" xr:uid="{00000000-0005-0000-0000-0000E4EA0000}"/>
    <cellStyle name="Currency [0] 8725" xfId="46884" hidden="1" xr:uid="{00000000-0005-0000-0000-0000E5EA0000}"/>
    <cellStyle name="Currency [0] 8726" xfId="17482" hidden="1" xr:uid="{00000000-0005-0000-0000-0000E6EA0000}"/>
    <cellStyle name="Currency [0] 8726" xfId="46869" hidden="1" xr:uid="{00000000-0005-0000-0000-0000E7EA0000}"/>
    <cellStyle name="Currency [0] 8727" xfId="17486" hidden="1" xr:uid="{00000000-0005-0000-0000-0000E8EA0000}"/>
    <cellStyle name="Currency [0] 8727" xfId="46873" hidden="1" xr:uid="{00000000-0005-0000-0000-0000E9EA0000}"/>
    <cellStyle name="Currency [0] 8728" xfId="17502" hidden="1" xr:uid="{00000000-0005-0000-0000-0000EAEA0000}"/>
    <cellStyle name="Currency [0] 8728" xfId="46889" hidden="1" xr:uid="{00000000-0005-0000-0000-0000EBEA0000}"/>
    <cellStyle name="Currency [0] 8729" xfId="17503" hidden="1" xr:uid="{00000000-0005-0000-0000-0000ECEA0000}"/>
    <cellStyle name="Currency [0] 8729" xfId="46890" hidden="1" xr:uid="{00000000-0005-0000-0000-0000EDEA0000}"/>
    <cellStyle name="Currency [0] 873" xfId="3334" hidden="1" xr:uid="{00000000-0005-0000-0000-0000EEEA0000}"/>
    <cellStyle name="Currency [0] 873" xfId="32723" hidden="1" xr:uid="{00000000-0005-0000-0000-0000EFEA0000}"/>
    <cellStyle name="Currency [0] 8730" xfId="17483" hidden="1" xr:uid="{00000000-0005-0000-0000-0000F0EA0000}"/>
    <cellStyle name="Currency [0] 8730" xfId="46870" hidden="1" xr:uid="{00000000-0005-0000-0000-0000F1EA0000}"/>
    <cellStyle name="Currency [0] 8731" xfId="17490" hidden="1" xr:uid="{00000000-0005-0000-0000-0000F2EA0000}"/>
    <cellStyle name="Currency [0] 8731" xfId="46877" hidden="1" xr:uid="{00000000-0005-0000-0000-0000F3EA0000}"/>
    <cellStyle name="Currency [0] 8732" xfId="17494" hidden="1" xr:uid="{00000000-0005-0000-0000-0000F4EA0000}"/>
    <cellStyle name="Currency [0] 8732" xfId="46881" hidden="1" xr:uid="{00000000-0005-0000-0000-0000F5EA0000}"/>
    <cellStyle name="Currency [0] 8733" xfId="17489" hidden="1" xr:uid="{00000000-0005-0000-0000-0000F6EA0000}"/>
    <cellStyle name="Currency [0] 8733" xfId="46876" hidden="1" xr:uid="{00000000-0005-0000-0000-0000F7EA0000}"/>
    <cellStyle name="Currency [0] 8734" xfId="17512" hidden="1" xr:uid="{00000000-0005-0000-0000-0000F8EA0000}"/>
    <cellStyle name="Currency [0] 8734" xfId="46899" hidden="1" xr:uid="{00000000-0005-0000-0000-0000F9EA0000}"/>
    <cellStyle name="Currency [0] 8735" xfId="17518" hidden="1" xr:uid="{00000000-0005-0000-0000-0000FAEA0000}"/>
    <cellStyle name="Currency [0] 8735" xfId="46905" hidden="1" xr:uid="{00000000-0005-0000-0000-0000FBEA0000}"/>
    <cellStyle name="Currency [0] 8736" xfId="17480" hidden="1" xr:uid="{00000000-0005-0000-0000-0000FCEA0000}"/>
    <cellStyle name="Currency [0] 8736" xfId="46867" hidden="1" xr:uid="{00000000-0005-0000-0000-0000FDEA0000}"/>
    <cellStyle name="Currency [0] 8737" xfId="17510" hidden="1" xr:uid="{00000000-0005-0000-0000-0000FEEA0000}"/>
    <cellStyle name="Currency [0] 8737" xfId="46897" hidden="1" xr:uid="{00000000-0005-0000-0000-0000FFEA0000}"/>
    <cellStyle name="Currency [0] 8738" xfId="17522" hidden="1" xr:uid="{00000000-0005-0000-0000-000000EB0000}"/>
    <cellStyle name="Currency [0] 8738" xfId="46909" hidden="1" xr:uid="{00000000-0005-0000-0000-000001EB0000}"/>
    <cellStyle name="Currency [0] 8739" xfId="17523" hidden="1" xr:uid="{00000000-0005-0000-0000-000002EB0000}"/>
    <cellStyle name="Currency [0] 8739" xfId="46910" hidden="1" xr:uid="{00000000-0005-0000-0000-000003EB0000}"/>
    <cellStyle name="Currency [0] 874" xfId="3346" hidden="1" xr:uid="{00000000-0005-0000-0000-000004EB0000}"/>
    <cellStyle name="Currency [0] 874" xfId="32735" hidden="1" xr:uid="{00000000-0005-0000-0000-000005EB0000}"/>
    <cellStyle name="Currency [0] 8740" xfId="17471" hidden="1" xr:uid="{00000000-0005-0000-0000-000006EB0000}"/>
    <cellStyle name="Currency [0] 8740" xfId="46858" hidden="1" xr:uid="{00000000-0005-0000-0000-000007EB0000}"/>
    <cellStyle name="Currency [0] 8741" xfId="17478" hidden="1" xr:uid="{00000000-0005-0000-0000-000008EB0000}"/>
    <cellStyle name="Currency [0] 8741" xfId="46865" hidden="1" xr:uid="{00000000-0005-0000-0000-000009EB0000}"/>
    <cellStyle name="Currency [0] 8742" xfId="17507" hidden="1" xr:uid="{00000000-0005-0000-0000-00000AEB0000}"/>
    <cellStyle name="Currency [0] 8742" xfId="46894" hidden="1" xr:uid="{00000000-0005-0000-0000-00000BEB0000}"/>
    <cellStyle name="Currency [0] 8743" xfId="17492" hidden="1" xr:uid="{00000000-0005-0000-0000-00000CEB0000}"/>
    <cellStyle name="Currency [0] 8743" xfId="46879" hidden="1" xr:uid="{00000000-0005-0000-0000-00000DEB0000}"/>
    <cellStyle name="Currency [0] 8744" xfId="17465" hidden="1" xr:uid="{00000000-0005-0000-0000-00000EEB0000}"/>
    <cellStyle name="Currency [0] 8744" xfId="46852" hidden="1" xr:uid="{00000000-0005-0000-0000-00000FEB0000}"/>
    <cellStyle name="Currency [0] 8745" xfId="17529" hidden="1" xr:uid="{00000000-0005-0000-0000-000010EB0000}"/>
    <cellStyle name="Currency [0] 8745" xfId="46916" hidden="1" xr:uid="{00000000-0005-0000-0000-000011EB0000}"/>
    <cellStyle name="Currency [0] 8746" xfId="17508" hidden="1" xr:uid="{00000000-0005-0000-0000-000012EB0000}"/>
    <cellStyle name="Currency [0] 8746" xfId="46895" hidden="1" xr:uid="{00000000-0005-0000-0000-000013EB0000}"/>
    <cellStyle name="Currency [0] 8747" xfId="17515" hidden="1" xr:uid="{00000000-0005-0000-0000-000014EB0000}"/>
    <cellStyle name="Currency [0] 8747" xfId="46902" hidden="1" xr:uid="{00000000-0005-0000-0000-000015EB0000}"/>
    <cellStyle name="Currency [0] 8748" xfId="17530" hidden="1" xr:uid="{00000000-0005-0000-0000-000016EB0000}"/>
    <cellStyle name="Currency [0] 8748" xfId="46917" hidden="1" xr:uid="{00000000-0005-0000-0000-000017EB0000}"/>
    <cellStyle name="Currency [0] 8749" xfId="17531" hidden="1" xr:uid="{00000000-0005-0000-0000-000018EB0000}"/>
    <cellStyle name="Currency [0] 8749" xfId="46918" hidden="1" xr:uid="{00000000-0005-0000-0000-000019EB0000}"/>
    <cellStyle name="Currency [0] 875" xfId="3347" hidden="1" xr:uid="{00000000-0005-0000-0000-00001AEB0000}"/>
    <cellStyle name="Currency [0] 875" xfId="32736" hidden="1" xr:uid="{00000000-0005-0000-0000-00001BEB0000}"/>
    <cellStyle name="Currency [0] 8750" xfId="17506" hidden="1" xr:uid="{00000000-0005-0000-0000-00001CEB0000}"/>
    <cellStyle name="Currency [0] 8750" xfId="46893" hidden="1" xr:uid="{00000000-0005-0000-0000-00001DEB0000}"/>
    <cellStyle name="Currency [0] 8751" xfId="17505" hidden="1" xr:uid="{00000000-0005-0000-0000-00001EEB0000}"/>
    <cellStyle name="Currency [0] 8751" xfId="46892" hidden="1" xr:uid="{00000000-0005-0000-0000-00001FEB0000}"/>
    <cellStyle name="Currency [0] 8752" xfId="17500" hidden="1" xr:uid="{00000000-0005-0000-0000-000020EB0000}"/>
    <cellStyle name="Currency [0] 8752" xfId="46887" hidden="1" xr:uid="{00000000-0005-0000-0000-000021EB0000}"/>
    <cellStyle name="Currency [0] 8753" xfId="17498" hidden="1" xr:uid="{00000000-0005-0000-0000-000022EB0000}"/>
    <cellStyle name="Currency [0] 8753" xfId="46885" hidden="1" xr:uid="{00000000-0005-0000-0000-000023EB0000}"/>
    <cellStyle name="Currency [0] 8754" xfId="17499" hidden="1" xr:uid="{00000000-0005-0000-0000-000024EB0000}"/>
    <cellStyle name="Currency [0] 8754" xfId="46886" hidden="1" xr:uid="{00000000-0005-0000-0000-000025EB0000}"/>
    <cellStyle name="Currency [0] 8755" xfId="17536" hidden="1" xr:uid="{00000000-0005-0000-0000-000026EB0000}"/>
    <cellStyle name="Currency [0] 8755" xfId="46923" hidden="1" xr:uid="{00000000-0005-0000-0000-000027EB0000}"/>
    <cellStyle name="Currency [0] 8756" xfId="17222" hidden="1" xr:uid="{00000000-0005-0000-0000-000028EB0000}"/>
    <cellStyle name="Currency [0] 8756" xfId="46609" hidden="1" xr:uid="{00000000-0005-0000-0000-000029EB0000}"/>
    <cellStyle name="Currency [0] 8757" xfId="17526" hidden="1" xr:uid="{00000000-0005-0000-0000-00002AEB0000}"/>
    <cellStyle name="Currency [0] 8757" xfId="46913" hidden="1" xr:uid="{00000000-0005-0000-0000-00002BEB0000}"/>
    <cellStyle name="Currency [0] 8758" xfId="17538" hidden="1" xr:uid="{00000000-0005-0000-0000-00002CEB0000}"/>
    <cellStyle name="Currency [0] 8758" xfId="46925" hidden="1" xr:uid="{00000000-0005-0000-0000-00002DEB0000}"/>
    <cellStyle name="Currency [0] 8759" xfId="17539" hidden="1" xr:uid="{00000000-0005-0000-0000-00002EEB0000}"/>
    <cellStyle name="Currency [0] 8759" xfId="46926" hidden="1" xr:uid="{00000000-0005-0000-0000-00002FEB0000}"/>
    <cellStyle name="Currency [0] 876" xfId="3295" hidden="1" xr:uid="{00000000-0005-0000-0000-000030EB0000}"/>
    <cellStyle name="Currency [0] 876" xfId="32684" hidden="1" xr:uid="{00000000-0005-0000-0000-000031EB0000}"/>
    <cellStyle name="Currency [0] 8760" xfId="17477" hidden="1" xr:uid="{00000000-0005-0000-0000-000032EB0000}"/>
    <cellStyle name="Currency [0] 8760" xfId="46864" hidden="1" xr:uid="{00000000-0005-0000-0000-000033EB0000}"/>
    <cellStyle name="Currency [0] 8761" xfId="17513" hidden="1" xr:uid="{00000000-0005-0000-0000-000034EB0000}"/>
    <cellStyle name="Currency [0] 8761" xfId="46900" hidden="1" xr:uid="{00000000-0005-0000-0000-000035EB0000}"/>
    <cellStyle name="Currency [0] 8762" xfId="17493" hidden="1" xr:uid="{00000000-0005-0000-0000-000036EB0000}"/>
    <cellStyle name="Currency [0] 8762" xfId="46880" hidden="1" xr:uid="{00000000-0005-0000-0000-000037EB0000}"/>
    <cellStyle name="Currency [0] 8763" xfId="17509" hidden="1" xr:uid="{00000000-0005-0000-0000-000038EB0000}"/>
    <cellStyle name="Currency [0] 8763" xfId="46896" hidden="1" xr:uid="{00000000-0005-0000-0000-000039EB0000}"/>
    <cellStyle name="Currency [0] 8764" xfId="17511" hidden="1" xr:uid="{00000000-0005-0000-0000-00003AEB0000}"/>
    <cellStyle name="Currency [0] 8764" xfId="46898" hidden="1" xr:uid="{00000000-0005-0000-0000-00003BEB0000}"/>
    <cellStyle name="Currency [0] 8765" xfId="17542" hidden="1" xr:uid="{00000000-0005-0000-0000-00003CEB0000}"/>
    <cellStyle name="Currency [0] 8765" xfId="46929" hidden="1" xr:uid="{00000000-0005-0000-0000-00003DEB0000}"/>
    <cellStyle name="Currency [0] 8766" xfId="17215" hidden="1" xr:uid="{00000000-0005-0000-0000-00003EEB0000}"/>
    <cellStyle name="Currency [0] 8766" xfId="46602" hidden="1" xr:uid="{00000000-0005-0000-0000-00003FEB0000}"/>
    <cellStyle name="Currency [0] 8767" xfId="17534" hidden="1" xr:uid="{00000000-0005-0000-0000-000040EB0000}"/>
    <cellStyle name="Currency [0] 8767" xfId="46921" hidden="1" xr:uid="{00000000-0005-0000-0000-000041EB0000}"/>
    <cellStyle name="Currency [0] 8768" xfId="17544" hidden="1" xr:uid="{00000000-0005-0000-0000-000042EB0000}"/>
    <cellStyle name="Currency [0] 8768" xfId="46931" hidden="1" xr:uid="{00000000-0005-0000-0000-000043EB0000}"/>
    <cellStyle name="Currency [0] 8769" xfId="17545" hidden="1" xr:uid="{00000000-0005-0000-0000-000044EB0000}"/>
    <cellStyle name="Currency [0] 8769" xfId="46932" hidden="1" xr:uid="{00000000-0005-0000-0000-000045EB0000}"/>
    <cellStyle name="Currency [0] 877" xfId="3302" hidden="1" xr:uid="{00000000-0005-0000-0000-000046EB0000}"/>
    <cellStyle name="Currency [0] 877" xfId="32691" hidden="1" xr:uid="{00000000-0005-0000-0000-000047EB0000}"/>
    <cellStyle name="Currency [0] 8770" xfId="17473" hidden="1" xr:uid="{00000000-0005-0000-0000-000048EB0000}"/>
    <cellStyle name="Currency [0] 8770" xfId="46860" hidden="1" xr:uid="{00000000-0005-0000-0000-000049EB0000}"/>
    <cellStyle name="Currency [0] 8771" xfId="17524" hidden="1" xr:uid="{00000000-0005-0000-0000-00004AEB0000}"/>
    <cellStyle name="Currency [0] 8771" xfId="46911" hidden="1" xr:uid="{00000000-0005-0000-0000-00004BEB0000}"/>
    <cellStyle name="Currency [0] 8772" xfId="17504" hidden="1" xr:uid="{00000000-0005-0000-0000-00004CEB0000}"/>
    <cellStyle name="Currency [0] 8772" xfId="46891" hidden="1" xr:uid="{00000000-0005-0000-0000-00004DEB0000}"/>
    <cellStyle name="Currency [0] 8773" xfId="17516" hidden="1" xr:uid="{00000000-0005-0000-0000-00004EEB0000}"/>
    <cellStyle name="Currency [0] 8773" xfId="46903" hidden="1" xr:uid="{00000000-0005-0000-0000-00004FEB0000}"/>
    <cellStyle name="Currency [0] 8774" xfId="17514" hidden="1" xr:uid="{00000000-0005-0000-0000-000050EB0000}"/>
    <cellStyle name="Currency [0] 8774" xfId="46901" hidden="1" xr:uid="{00000000-0005-0000-0000-000051EB0000}"/>
    <cellStyle name="Currency [0] 8775" xfId="17547" hidden="1" xr:uid="{00000000-0005-0000-0000-000052EB0000}"/>
    <cellStyle name="Currency [0] 8775" xfId="46934" hidden="1" xr:uid="{00000000-0005-0000-0000-000053EB0000}"/>
    <cellStyle name="Currency [0] 8776" xfId="17491" hidden="1" xr:uid="{00000000-0005-0000-0000-000054EB0000}"/>
    <cellStyle name="Currency [0] 8776" xfId="46878" hidden="1" xr:uid="{00000000-0005-0000-0000-000055EB0000}"/>
    <cellStyle name="Currency [0] 8777" xfId="17541" hidden="1" xr:uid="{00000000-0005-0000-0000-000056EB0000}"/>
    <cellStyle name="Currency [0] 8777" xfId="46928" hidden="1" xr:uid="{00000000-0005-0000-0000-000057EB0000}"/>
    <cellStyle name="Currency [0] 8778" xfId="17551" hidden="1" xr:uid="{00000000-0005-0000-0000-000058EB0000}"/>
    <cellStyle name="Currency [0] 8778" xfId="46938" hidden="1" xr:uid="{00000000-0005-0000-0000-000059EB0000}"/>
    <cellStyle name="Currency [0] 8779" xfId="17552" hidden="1" xr:uid="{00000000-0005-0000-0000-00005AEB0000}"/>
    <cellStyle name="Currency [0] 8779" xfId="46939" hidden="1" xr:uid="{00000000-0005-0000-0000-00005BEB0000}"/>
    <cellStyle name="Currency [0] 878" xfId="3331" hidden="1" xr:uid="{00000000-0005-0000-0000-00005CEB0000}"/>
    <cellStyle name="Currency [0] 878" xfId="32720" hidden="1" xr:uid="{00000000-0005-0000-0000-00005DEB0000}"/>
    <cellStyle name="Currency [0] 8780" xfId="17517" hidden="1" xr:uid="{00000000-0005-0000-0000-00005EEB0000}"/>
    <cellStyle name="Currency [0] 8780" xfId="46904" hidden="1" xr:uid="{00000000-0005-0000-0000-00005FEB0000}"/>
    <cellStyle name="Currency [0] 8781" xfId="17532" hidden="1" xr:uid="{00000000-0005-0000-0000-000060EB0000}"/>
    <cellStyle name="Currency [0] 8781" xfId="46919" hidden="1" xr:uid="{00000000-0005-0000-0000-000061EB0000}"/>
    <cellStyle name="Currency [0] 8782" xfId="17205" hidden="1" xr:uid="{00000000-0005-0000-0000-000062EB0000}"/>
    <cellStyle name="Currency [0] 8782" xfId="46592" hidden="1" xr:uid="{00000000-0005-0000-0000-000063EB0000}"/>
    <cellStyle name="Currency [0] 8783" xfId="17527" hidden="1" xr:uid="{00000000-0005-0000-0000-000064EB0000}"/>
    <cellStyle name="Currency [0] 8783" xfId="46914" hidden="1" xr:uid="{00000000-0005-0000-0000-000065EB0000}"/>
    <cellStyle name="Currency [0] 8784" xfId="17525" hidden="1" xr:uid="{00000000-0005-0000-0000-000066EB0000}"/>
    <cellStyle name="Currency [0] 8784" xfId="46912" hidden="1" xr:uid="{00000000-0005-0000-0000-000067EB0000}"/>
    <cellStyle name="Currency [0] 8785" xfId="17554" hidden="1" xr:uid="{00000000-0005-0000-0000-000068EB0000}"/>
    <cellStyle name="Currency [0] 8785" xfId="46941" hidden="1" xr:uid="{00000000-0005-0000-0000-000069EB0000}"/>
    <cellStyle name="Currency [0] 8786" xfId="17470" hidden="1" xr:uid="{00000000-0005-0000-0000-00006AEB0000}"/>
    <cellStyle name="Currency [0] 8786" xfId="46857" hidden="1" xr:uid="{00000000-0005-0000-0000-00006BEB0000}"/>
    <cellStyle name="Currency [0] 8787" xfId="17546" hidden="1" xr:uid="{00000000-0005-0000-0000-00006CEB0000}"/>
    <cellStyle name="Currency [0] 8787" xfId="46933" hidden="1" xr:uid="{00000000-0005-0000-0000-00006DEB0000}"/>
    <cellStyle name="Currency [0] 8788" xfId="17556" hidden="1" xr:uid="{00000000-0005-0000-0000-00006EEB0000}"/>
    <cellStyle name="Currency [0] 8788" xfId="46943" hidden="1" xr:uid="{00000000-0005-0000-0000-00006FEB0000}"/>
    <cellStyle name="Currency [0] 8789" xfId="17557" hidden="1" xr:uid="{00000000-0005-0000-0000-000070EB0000}"/>
    <cellStyle name="Currency [0] 8789" xfId="46944" hidden="1" xr:uid="{00000000-0005-0000-0000-000071EB0000}"/>
    <cellStyle name="Currency [0] 879" xfId="3316" hidden="1" xr:uid="{00000000-0005-0000-0000-000072EB0000}"/>
    <cellStyle name="Currency [0] 879" xfId="32705" hidden="1" xr:uid="{00000000-0005-0000-0000-000073EB0000}"/>
    <cellStyle name="Currency [0] 8790" xfId="17528" hidden="1" xr:uid="{00000000-0005-0000-0000-000074EB0000}"/>
    <cellStyle name="Currency [0] 8790" xfId="46915" hidden="1" xr:uid="{00000000-0005-0000-0000-000075EB0000}"/>
    <cellStyle name="Currency [0] 8791" xfId="17540" hidden="1" xr:uid="{00000000-0005-0000-0000-000076EB0000}"/>
    <cellStyle name="Currency [0] 8791" xfId="46927" hidden="1" xr:uid="{00000000-0005-0000-0000-000077EB0000}"/>
    <cellStyle name="Currency [0] 8792" xfId="17520" hidden="1" xr:uid="{00000000-0005-0000-0000-000078EB0000}"/>
    <cellStyle name="Currency [0] 8792" xfId="46907" hidden="1" xr:uid="{00000000-0005-0000-0000-000079EB0000}"/>
    <cellStyle name="Currency [0] 8793" xfId="17535" hidden="1" xr:uid="{00000000-0005-0000-0000-00007AEB0000}"/>
    <cellStyle name="Currency [0] 8793" xfId="46922" hidden="1" xr:uid="{00000000-0005-0000-0000-00007BEB0000}"/>
    <cellStyle name="Currency [0] 8794" xfId="17533" hidden="1" xr:uid="{00000000-0005-0000-0000-00007CEB0000}"/>
    <cellStyle name="Currency [0] 8794" xfId="46920" hidden="1" xr:uid="{00000000-0005-0000-0000-00007DEB0000}"/>
    <cellStyle name="Currency [0] 8795" xfId="17559" hidden="1" xr:uid="{00000000-0005-0000-0000-00007EEB0000}"/>
    <cellStyle name="Currency [0] 8795" xfId="46946" hidden="1" xr:uid="{00000000-0005-0000-0000-00007FEB0000}"/>
    <cellStyle name="Currency [0] 8796" xfId="17472" hidden="1" xr:uid="{00000000-0005-0000-0000-000080EB0000}"/>
    <cellStyle name="Currency [0] 8796" xfId="46859" hidden="1" xr:uid="{00000000-0005-0000-0000-000081EB0000}"/>
    <cellStyle name="Currency [0] 8797" xfId="17553" hidden="1" xr:uid="{00000000-0005-0000-0000-000082EB0000}"/>
    <cellStyle name="Currency [0] 8797" xfId="46940" hidden="1" xr:uid="{00000000-0005-0000-0000-000083EB0000}"/>
    <cellStyle name="Currency [0] 8798" xfId="17560" hidden="1" xr:uid="{00000000-0005-0000-0000-000084EB0000}"/>
    <cellStyle name="Currency [0] 8798" xfId="46947" hidden="1" xr:uid="{00000000-0005-0000-0000-000085EB0000}"/>
    <cellStyle name="Currency [0] 8799" xfId="17561" hidden="1" xr:uid="{00000000-0005-0000-0000-000086EB0000}"/>
    <cellStyle name="Currency [0] 8799" xfId="46948" hidden="1" xr:uid="{00000000-0005-0000-0000-000087EB0000}"/>
    <cellStyle name="Currency [0] 88" xfId="2485" hidden="1" xr:uid="{00000000-0005-0000-0000-000088EB0000}"/>
    <cellStyle name="Currency [0] 88" xfId="31874" hidden="1" xr:uid="{00000000-0005-0000-0000-000089EB0000}"/>
    <cellStyle name="Currency [0] 880" xfId="3289" hidden="1" xr:uid="{00000000-0005-0000-0000-00008AEB0000}"/>
    <cellStyle name="Currency [0] 880" xfId="32678" hidden="1" xr:uid="{00000000-0005-0000-0000-00008BEB0000}"/>
    <cellStyle name="Currency [0] 8800" xfId="17501" hidden="1" xr:uid="{00000000-0005-0000-0000-00008CEB0000}"/>
    <cellStyle name="Currency [0] 8800" xfId="46888" hidden="1" xr:uid="{00000000-0005-0000-0000-00008DEB0000}"/>
    <cellStyle name="Currency [0] 8801" xfId="17521" hidden="1" xr:uid="{00000000-0005-0000-0000-00008EEB0000}"/>
    <cellStyle name="Currency [0] 8801" xfId="46908" hidden="1" xr:uid="{00000000-0005-0000-0000-00008FEB0000}"/>
    <cellStyle name="Currency [0] 8802" xfId="17555" hidden="1" xr:uid="{00000000-0005-0000-0000-000090EB0000}"/>
    <cellStyle name="Currency [0] 8802" xfId="46942" hidden="1" xr:uid="{00000000-0005-0000-0000-000091EB0000}"/>
    <cellStyle name="Currency [0] 8803" xfId="17548" hidden="1" xr:uid="{00000000-0005-0000-0000-000092EB0000}"/>
    <cellStyle name="Currency [0] 8803" xfId="46935" hidden="1" xr:uid="{00000000-0005-0000-0000-000093EB0000}"/>
    <cellStyle name="Currency [0] 8804" xfId="17558" hidden="1" xr:uid="{00000000-0005-0000-0000-000094EB0000}"/>
    <cellStyle name="Currency [0] 8804" xfId="46945" hidden="1" xr:uid="{00000000-0005-0000-0000-000095EB0000}"/>
    <cellStyle name="Currency [0] 8805" xfId="17562" hidden="1" xr:uid="{00000000-0005-0000-0000-000096EB0000}"/>
    <cellStyle name="Currency [0] 8805" xfId="46949" hidden="1" xr:uid="{00000000-0005-0000-0000-000097EB0000}"/>
    <cellStyle name="Currency [0] 8806" xfId="17487" hidden="1" xr:uid="{00000000-0005-0000-0000-000098EB0000}"/>
    <cellStyle name="Currency [0] 8806" xfId="46874" hidden="1" xr:uid="{00000000-0005-0000-0000-000099EB0000}"/>
    <cellStyle name="Currency [0] 8807" xfId="17519" hidden="1" xr:uid="{00000000-0005-0000-0000-00009AEB0000}"/>
    <cellStyle name="Currency [0] 8807" xfId="46906" hidden="1" xr:uid="{00000000-0005-0000-0000-00009BEB0000}"/>
    <cellStyle name="Currency [0] 8808" xfId="17565" hidden="1" xr:uid="{00000000-0005-0000-0000-00009CEB0000}"/>
    <cellStyle name="Currency [0] 8808" xfId="46952" hidden="1" xr:uid="{00000000-0005-0000-0000-00009DEB0000}"/>
    <cellStyle name="Currency [0] 8809" xfId="17566" hidden="1" xr:uid="{00000000-0005-0000-0000-00009EEB0000}"/>
    <cellStyle name="Currency [0] 8809" xfId="46953" hidden="1" xr:uid="{00000000-0005-0000-0000-00009FEB0000}"/>
    <cellStyle name="Currency [0] 881" xfId="3353" hidden="1" xr:uid="{00000000-0005-0000-0000-0000A0EB0000}"/>
    <cellStyle name="Currency [0] 881" xfId="32742" hidden="1" xr:uid="{00000000-0005-0000-0000-0000A1EB0000}"/>
    <cellStyle name="Currency [0] 8810" xfId="17543" hidden="1" xr:uid="{00000000-0005-0000-0000-0000A2EB0000}"/>
    <cellStyle name="Currency [0] 8810" xfId="46930" hidden="1" xr:uid="{00000000-0005-0000-0000-0000A3EB0000}"/>
    <cellStyle name="Currency [0] 8811" xfId="17549" hidden="1" xr:uid="{00000000-0005-0000-0000-0000A4EB0000}"/>
    <cellStyle name="Currency [0] 8811" xfId="46936" hidden="1" xr:uid="{00000000-0005-0000-0000-0000A5EB0000}"/>
    <cellStyle name="Currency [0] 8812" xfId="17563" hidden="1" xr:uid="{00000000-0005-0000-0000-0000A6EB0000}"/>
    <cellStyle name="Currency [0] 8812" xfId="46950" hidden="1" xr:uid="{00000000-0005-0000-0000-0000A7EB0000}"/>
    <cellStyle name="Currency [0] 8813" xfId="17550" hidden="1" xr:uid="{00000000-0005-0000-0000-0000A8EB0000}"/>
    <cellStyle name="Currency [0] 8813" xfId="46937" hidden="1" xr:uid="{00000000-0005-0000-0000-0000A9EB0000}"/>
    <cellStyle name="Currency [0] 8814" xfId="17567" hidden="1" xr:uid="{00000000-0005-0000-0000-0000AAEB0000}"/>
    <cellStyle name="Currency [0] 8814" xfId="46954" hidden="1" xr:uid="{00000000-0005-0000-0000-0000ABEB0000}"/>
    <cellStyle name="Currency [0] 8815" xfId="17568" hidden="1" xr:uid="{00000000-0005-0000-0000-0000ACEB0000}"/>
    <cellStyle name="Currency [0] 8815" xfId="46955" hidden="1" xr:uid="{00000000-0005-0000-0000-0000ADEB0000}"/>
    <cellStyle name="Currency [0] 8816" xfId="17564" hidden="1" xr:uid="{00000000-0005-0000-0000-0000AEEB0000}"/>
    <cellStyle name="Currency [0] 8816" xfId="46951" hidden="1" xr:uid="{00000000-0005-0000-0000-0000AFEB0000}"/>
    <cellStyle name="Currency [0] 8817" xfId="17537" hidden="1" xr:uid="{00000000-0005-0000-0000-0000B0EB0000}"/>
    <cellStyle name="Currency [0] 8817" xfId="46924" hidden="1" xr:uid="{00000000-0005-0000-0000-0000B1EB0000}"/>
    <cellStyle name="Currency [0] 8818" xfId="17569" hidden="1" xr:uid="{00000000-0005-0000-0000-0000B2EB0000}"/>
    <cellStyle name="Currency [0] 8818" xfId="46956" hidden="1" xr:uid="{00000000-0005-0000-0000-0000B3EB0000}"/>
    <cellStyle name="Currency [0] 8819" xfId="17570" hidden="1" xr:uid="{00000000-0005-0000-0000-0000B4EB0000}"/>
    <cellStyle name="Currency [0] 8819" xfId="46957" hidden="1" xr:uid="{00000000-0005-0000-0000-0000B5EB0000}"/>
    <cellStyle name="Currency [0] 882" xfId="3332" hidden="1" xr:uid="{00000000-0005-0000-0000-0000B6EB0000}"/>
    <cellStyle name="Currency [0] 882" xfId="32721" hidden="1" xr:uid="{00000000-0005-0000-0000-0000B7EB0000}"/>
    <cellStyle name="Currency [0] 8820" xfId="17247" hidden="1" xr:uid="{00000000-0005-0000-0000-0000B8EB0000}"/>
    <cellStyle name="Currency [0] 8820" xfId="46634" hidden="1" xr:uid="{00000000-0005-0000-0000-0000B9EB0000}"/>
    <cellStyle name="Currency [0] 8821" xfId="17223" hidden="1" xr:uid="{00000000-0005-0000-0000-0000BAEB0000}"/>
    <cellStyle name="Currency [0] 8821" xfId="46610" hidden="1" xr:uid="{00000000-0005-0000-0000-0000BBEB0000}"/>
    <cellStyle name="Currency [0] 8822" xfId="17572" hidden="1" xr:uid="{00000000-0005-0000-0000-0000BCEB0000}"/>
    <cellStyle name="Currency [0] 8822" xfId="46959" hidden="1" xr:uid="{00000000-0005-0000-0000-0000BDEB0000}"/>
    <cellStyle name="Currency [0] 8823" xfId="17576" hidden="1" xr:uid="{00000000-0005-0000-0000-0000BEEB0000}"/>
    <cellStyle name="Currency [0] 8823" xfId="46963" hidden="1" xr:uid="{00000000-0005-0000-0000-0000BFEB0000}"/>
    <cellStyle name="Currency [0] 8824" xfId="17577" hidden="1" xr:uid="{00000000-0005-0000-0000-0000C0EB0000}"/>
    <cellStyle name="Currency [0] 8824" xfId="46964" hidden="1" xr:uid="{00000000-0005-0000-0000-0000C1EB0000}"/>
    <cellStyle name="Currency [0] 8825" xfId="17218" hidden="1" xr:uid="{00000000-0005-0000-0000-0000C2EB0000}"/>
    <cellStyle name="Currency [0] 8825" xfId="46605" hidden="1" xr:uid="{00000000-0005-0000-0000-0000C3EB0000}"/>
    <cellStyle name="Currency [0] 8826" xfId="17574" hidden="1" xr:uid="{00000000-0005-0000-0000-0000C4EB0000}"/>
    <cellStyle name="Currency [0] 8826" xfId="46961" hidden="1" xr:uid="{00000000-0005-0000-0000-0000C5EB0000}"/>
    <cellStyle name="Currency [0] 8827" xfId="17578" hidden="1" xr:uid="{00000000-0005-0000-0000-0000C6EB0000}"/>
    <cellStyle name="Currency [0] 8827" xfId="46965" hidden="1" xr:uid="{00000000-0005-0000-0000-0000C7EB0000}"/>
    <cellStyle name="Currency [0] 8828" xfId="17579" hidden="1" xr:uid="{00000000-0005-0000-0000-0000C8EB0000}"/>
    <cellStyle name="Currency [0] 8828" xfId="46966" hidden="1" xr:uid="{00000000-0005-0000-0000-0000C9EB0000}"/>
    <cellStyle name="Currency [0] 8829" xfId="17573" hidden="1" xr:uid="{00000000-0005-0000-0000-0000CAEB0000}"/>
    <cellStyle name="Currency [0] 8829" xfId="46960" hidden="1" xr:uid="{00000000-0005-0000-0000-0000CBEB0000}"/>
    <cellStyle name="Currency [0] 883" xfId="3339" hidden="1" xr:uid="{00000000-0005-0000-0000-0000CCEB0000}"/>
    <cellStyle name="Currency [0] 883" xfId="32728" hidden="1" xr:uid="{00000000-0005-0000-0000-0000CDEB0000}"/>
    <cellStyle name="Currency [0] 8830" xfId="17235" hidden="1" xr:uid="{00000000-0005-0000-0000-0000CEEB0000}"/>
    <cellStyle name="Currency [0] 8830" xfId="46622" hidden="1" xr:uid="{00000000-0005-0000-0000-0000CFEB0000}"/>
    <cellStyle name="Currency [0] 8831" xfId="17585" hidden="1" xr:uid="{00000000-0005-0000-0000-0000D0EB0000}"/>
    <cellStyle name="Currency [0] 8831" xfId="46972" hidden="1" xr:uid="{00000000-0005-0000-0000-0000D1EB0000}"/>
    <cellStyle name="Currency [0] 8832" xfId="17589" hidden="1" xr:uid="{00000000-0005-0000-0000-0000D2EB0000}"/>
    <cellStyle name="Currency [0] 8832" xfId="46976" hidden="1" xr:uid="{00000000-0005-0000-0000-0000D3EB0000}"/>
    <cellStyle name="Currency [0] 8833" xfId="17595" hidden="1" xr:uid="{00000000-0005-0000-0000-0000D4EB0000}"/>
    <cellStyle name="Currency [0] 8833" xfId="46982" hidden="1" xr:uid="{00000000-0005-0000-0000-0000D5EB0000}"/>
    <cellStyle name="Currency [0] 8834" xfId="17598" hidden="1" xr:uid="{00000000-0005-0000-0000-0000D6EB0000}"/>
    <cellStyle name="Currency [0] 8834" xfId="46985" hidden="1" xr:uid="{00000000-0005-0000-0000-0000D7EB0000}"/>
    <cellStyle name="Currency [0] 8835" xfId="17584" hidden="1" xr:uid="{00000000-0005-0000-0000-0000D8EB0000}"/>
    <cellStyle name="Currency [0] 8835" xfId="46971" hidden="1" xr:uid="{00000000-0005-0000-0000-0000D9EB0000}"/>
    <cellStyle name="Currency [0] 8836" xfId="17594" hidden="1" xr:uid="{00000000-0005-0000-0000-0000DAEB0000}"/>
    <cellStyle name="Currency [0] 8836" xfId="46981" hidden="1" xr:uid="{00000000-0005-0000-0000-0000DBEB0000}"/>
    <cellStyle name="Currency [0] 8837" xfId="17605" hidden="1" xr:uid="{00000000-0005-0000-0000-0000DCEB0000}"/>
    <cellStyle name="Currency [0] 8837" xfId="46992" hidden="1" xr:uid="{00000000-0005-0000-0000-0000DDEB0000}"/>
    <cellStyle name="Currency [0] 8838" xfId="17606" hidden="1" xr:uid="{00000000-0005-0000-0000-0000DEEB0000}"/>
    <cellStyle name="Currency [0] 8838" xfId="46993" hidden="1" xr:uid="{00000000-0005-0000-0000-0000DFEB0000}"/>
    <cellStyle name="Currency [0] 8839" xfId="17571" hidden="1" xr:uid="{00000000-0005-0000-0000-0000E0EB0000}"/>
    <cellStyle name="Currency [0] 8839" xfId="46958" hidden="1" xr:uid="{00000000-0005-0000-0000-0000E1EB0000}"/>
    <cellStyle name="Currency [0] 884" xfId="3354" hidden="1" xr:uid="{00000000-0005-0000-0000-0000E2EB0000}"/>
    <cellStyle name="Currency [0] 884" xfId="32743" hidden="1" xr:uid="{00000000-0005-0000-0000-0000E3EB0000}"/>
    <cellStyle name="Currency [0] 8840" xfId="17217" hidden="1" xr:uid="{00000000-0005-0000-0000-0000E4EB0000}"/>
    <cellStyle name="Currency [0] 8840" xfId="46604" hidden="1" xr:uid="{00000000-0005-0000-0000-0000E5EB0000}"/>
    <cellStyle name="Currency [0] 8841" xfId="17591" hidden="1" xr:uid="{00000000-0005-0000-0000-0000E6EB0000}"/>
    <cellStyle name="Currency [0] 8841" xfId="46978" hidden="1" xr:uid="{00000000-0005-0000-0000-0000E7EB0000}"/>
    <cellStyle name="Currency [0] 8842" xfId="17207" hidden="1" xr:uid="{00000000-0005-0000-0000-0000E8EB0000}"/>
    <cellStyle name="Currency [0] 8842" xfId="46594" hidden="1" xr:uid="{00000000-0005-0000-0000-0000E9EB0000}"/>
    <cellStyle name="Currency [0] 8843" xfId="17586" hidden="1" xr:uid="{00000000-0005-0000-0000-0000EAEB0000}"/>
    <cellStyle name="Currency [0] 8843" xfId="46973" hidden="1" xr:uid="{00000000-0005-0000-0000-0000EBEB0000}"/>
    <cellStyle name="Currency [0] 8844" xfId="17607" hidden="1" xr:uid="{00000000-0005-0000-0000-0000ECEB0000}"/>
    <cellStyle name="Currency [0] 8844" xfId="46994" hidden="1" xr:uid="{00000000-0005-0000-0000-0000EDEB0000}"/>
    <cellStyle name="Currency [0] 8845" xfId="17592" hidden="1" xr:uid="{00000000-0005-0000-0000-0000EEEB0000}"/>
    <cellStyle name="Currency [0] 8845" xfId="46979" hidden="1" xr:uid="{00000000-0005-0000-0000-0000EFEB0000}"/>
    <cellStyle name="Currency [0] 8846" xfId="17596" hidden="1" xr:uid="{00000000-0005-0000-0000-0000F0EB0000}"/>
    <cellStyle name="Currency [0] 8846" xfId="46983" hidden="1" xr:uid="{00000000-0005-0000-0000-0000F1EB0000}"/>
    <cellStyle name="Currency [0] 8847" xfId="17612" hidden="1" xr:uid="{00000000-0005-0000-0000-0000F2EB0000}"/>
    <cellStyle name="Currency [0] 8847" xfId="46999" hidden="1" xr:uid="{00000000-0005-0000-0000-0000F3EB0000}"/>
    <cellStyle name="Currency [0] 8848" xfId="17613" hidden="1" xr:uid="{00000000-0005-0000-0000-0000F4EB0000}"/>
    <cellStyle name="Currency [0] 8848" xfId="47000" hidden="1" xr:uid="{00000000-0005-0000-0000-0000F5EB0000}"/>
    <cellStyle name="Currency [0] 8849" xfId="17593" hidden="1" xr:uid="{00000000-0005-0000-0000-0000F6EB0000}"/>
    <cellStyle name="Currency [0] 8849" xfId="46980" hidden="1" xr:uid="{00000000-0005-0000-0000-0000F7EB0000}"/>
    <cellStyle name="Currency [0] 885" xfId="3355" hidden="1" xr:uid="{00000000-0005-0000-0000-0000F8EB0000}"/>
    <cellStyle name="Currency [0] 885" xfId="32744" hidden="1" xr:uid="{00000000-0005-0000-0000-0000F9EB0000}"/>
    <cellStyle name="Currency [0] 8850" xfId="17600" hidden="1" xr:uid="{00000000-0005-0000-0000-0000FAEB0000}"/>
    <cellStyle name="Currency [0] 8850" xfId="46987" hidden="1" xr:uid="{00000000-0005-0000-0000-0000FBEB0000}"/>
    <cellStyle name="Currency [0] 8851" xfId="17604" hidden="1" xr:uid="{00000000-0005-0000-0000-0000FCEB0000}"/>
    <cellStyle name="Currency [0] 8851" xfId="46991" hidden="1" xr:uid="{00000000-0005-0000-0000-0000FDEB0000}"/>
    <cellStyle name="Currency [0] 8852" xfId="17599" hidden="1" xr:uid="{00000000-0005-0000-0000-0000FEEB0000}"/>
    <cellStyle name="Currency [0] 8852" xfId="46986" hidden="1" xr:uid="{00000000-0005-0000-0000-0000FFEB0000}"/>
    <cellStyle name="Currency [0] 8853" xfId="17622" hidden="1" xr:uid="{00000000-0005-0000-0000-000000EC0000}"/>
    <cellStyle name="Currency [0] 8853" xfId="47009" hidden="1" xr:uid="{00000000-0005-0000-0000-000001EC0000}"/>
    <cellStyle name="Currency [0] 8854" xfId="17628" hidden="1" xr:uid="{00000000-0005-0000-0000-000002EC0000}"/>
    <cellStyle name="Currency [0] 8854" xfId="47015" hidden="1" xr:uid="{00000000-0005-0000-0000-000003EC0000}"/>
    <cellStyle name="Currency [0] 8855" xfId="17590" hidden="1" xr:uid="{00000000-0005-0000-0000-000004EC0000}"/>
    <cellStyle name="Currency [0] 8855" xfId="46977" hidden="1" xr:uid="{00000000-0005-0000-0000-000005EC0000}"/>
    <cellStyle name="Currency [0] 8856" xfId="17620" hidden="1" xr:uid="{00000000-0005-0000-0000-000006EC0000}"/>
    <cellStyle name="Currency [0] 8856" xfId="47007" hidden="1" xr:uid="{00000000-0005-0000-0000-000007EC0000}"/>
    <cellStyle name="Currency [0] 8857" xfId="17632" hidden="1" xr:uid="{00000000-0005-0000-0000-000008EC0000}"/>
    <cellStyle name="Currency [0] 8857" xfId="47019" hidden="1" xr:uid="{00000000-0005-0000-0000-000009EC0000}"/>
    <cellStyle name="Currency [0] 8858" xfId="17633" hidden="1" xr:uid="{00000000-0005-0000-0000-00000AEC0000}"/>
    <cellStyle name="Currency [0] 8858" xfId="47020" hidden="1" xr:uid="{00000000-0005-0000-0000-00000BEC0000}"/>
    <cellStyle name="Currency [0] 8859" xfId="17581" hidden="1" xr:uid="{00000000-0005-0000-0000-00000CEC0000}"/>
    <cellStyle name="Currency [0] 8859" xfId="46968" hidden="1" xr:uid="{00000000-0005-0000-0000-00000DEC0000}"/>
    <cellStyle name="Currency [0] 886" xfId="3330" hidden="1" xr:uid="{00000000-0005-0000-0000-00000EEC0000}"/>
    <cellStyle name="Currency [0] 886" xfId="32719" hidden="1" xr:uid="{00000000-0005-0000-0000-00000FEC0000}"/>
    <cellStyle name="Currency [0] 8860" xfId="17588" hidden="1" xr:uid="{00000000-0005-0000-0000-000010EC0000}"/>
    <cellStyle name="Currency [0] 8860" xfId="46975" hidden="1" xr:uid="{00000000-0005-0000-0000-000011EC0000}"/>
    <cellStyle name="Currency [0] 8861" xfId="17617" hidden="1" xr:uid="{00000000-0005-0000-0000-000012EC0000}"/>
    <cellStyle name="Currency [0] 8861" xfId="47004" hidden="1" xr:uid="{00000000-0005-0000-0000-000013EC0000}"/>
    <cellStyle name="Currency [0] 8862" xfId="17602" hidden="1" xr:uid="{00000000-0005-0000-0000-000014EC0000}"/>
    <cellStyle name="Currency [0] 8862" xfId="46989" hidden="1" xr:uid="{00000000-0005-0000-0000-000015EC0000}"/>
    <cellStyle name="Currency [0] 8863" xfId="17575" hidden="1" xr:uid="{00000000-0005-0000-0000-000016EC0000}"/>
    <cellStyle name="Currency [0] 8863" xfId="46962" hidden="1" xr:uid="{00000000-0005-0000-0000-000017EC0000}"/>
    <cellStyle name="Currency [0] 8864" xfId="17639" hidden="1" xr:uid="{00000000-0005-0000-0000-000018EC0000}"/>
    <cellStyle name="Currency [0] 8864" xfId="47026" hidden="1" xr:uid="{00000000-0005-0000-0000-000019EC0000}"/>
    <cellStyle name="Currency [0] 8865" xfId="17618" hidden="1" xr:uid="{00000000-0005-0000-0000-00001AEC0000}"/>
    <cellStyle name="Currency [0] 8865" xfId="47005" hidden="1" xr:uid="{00000000-0005-0000-0000-00001BEC0000}"/>
    <cellStyle name="Currency [0] 8866" xfId="17625" hidden="1" xr:uid="{00000000-0005-0000-0000-00001CEC0000}"/>
    <cellStyle name="Currency [0] 8866" xfId="47012" hidden="1" xr:uid="{00000000-0005-0000-0000-00001DEC0000}"/>
    <cellStyle name="Currency [0] 8867" xfId="17640" hidden="1" xr:uid="{00000000-0005-0000-0000-00001EEC0000}"/>
    <cellStyle name="Currency [0] 8867" xfId="47027" hidden="1" xr:uid="{00000000-0005-0000-0000-00001FEC0000}"/>
    <cellStyle name="Currency [0] 8868" xfId="17641" hidden="1" xr:uid="{00000000-0005-0000-0000-000020EC0000}"/>
    <cellStyle name="Currency [0] 8868" xfId="47028" hidden="1" xr:uid="{00000000-0005-0000-0000-000021EC0000}"/>
    <cellStyle name="Currency [0] 8869" xfId="17616" hidden="1" xr:uid="{00000000-0005-0000-0000-000022EC0000}"/>
    <cellStyle name="Currency [0] 8869" xfId="47003" hidden="1" xr:uid="{00000000-0005-0000-0000-000023EC0000}"/>
    <cellStyle name="Currency [0] 887" xfId="3329" hidden="1" xr:uid="{00000000-0005-0000-0000-000024EC0000}"/>
    <cellStyle name="Currency [0] 887" xfId="32718" hidden="1" xr:uid="{00000000-0005-0000-0000-000025EC0000}"/>
    <cellStyle name="Currency [0] 8870" xfId="17615" hidden="1" xr:uid="{00000000-0005-0000-0000-000026EC0000}"/>
    <cellStyle name="Currency [0] 8870" xfId="47002" hidden="1" xr:uid="{00000000-0005-0000-0000-000027EC0000}"/>
    <cellStyle name="Currency [0] 8871" xfId="17610" hidden="1" xr:uid="{00000000-0005-0000-0000-000028EC0000}"/>
    <cellStyle name="Currency [0] 8871" xfId="46997" hidden="1" xr:uid="{00000000-0005-0000-0000-000029EC0000}"/>
    <cellStyle name="Currency [0] 8872" xfId="17608" hidden="1" xr:uid="{00000000-0005-0000-0000-00002AEC0000}"/>
    <cellStyle name="Currency [0] 8872" xfId="46995" hidden="1" xr:uid="{00000000-0005-0000-0000-00002BEC0000}"/>
    <cellStyle name="Currency [0] 8873" xfId="17609" hidden="1" xr:uid="{00000000-0005-0000-0000-00002CEC0000}"/>
    <cellStyle name="Currency [0] 8873" xfId="46996" hidden="1" xr:uid="{00000000-0005-0000-0000-00002DEC0000}"/>
    <cellStyle name="Currency [0] 8874" xfId="17646" hidden="1" xr:uid="{00000000-0005-0000-0000-00002EEC0000}"/>
    <cellStyle name="Currency [0] 8874" xfId="47033" hidden="1" xr:uid="{00000000-0005-0000-0000-00002FEC0000}"/>
    <cellStyle name="Currency [0] 8875" xfId="17225" hidden="1" xr:uid="{00000000-0005-0000-0000-000030EC0000}"/>
    <cellStyle name="Currency [0] 8875" xfId="46612" hidden="1" xr:uid="{00000000-0005-0000-0000-000031EC0000}"/>
    <cellStyle name="Currency [0] 8876" xfId="17636" hidden="1" xr:uid="{00000000-0005-0000-0000-000032EC0000}"/>
    <cellStyle name="Currency [0] 8876" xfId="47023" hidden="1" xr:uid="{00000000-0005-0000-0000-000033EC0000}"/>
    <cellStyle name="Currency [0] 8877" xfId="17648" hidden="1" xr:uid="{00000000-0005-0000-0000-000034EC0000}"/>
    <cellStyle name="Currency [0] 8877" xfId="47035" hidden="1" xr:uid="{00000000-0005-0000-0000-000035EC0000}"/>
    <cellStyle name="Currency [0] 8878" xfId="17649" hidden="1" xr:uid="{00000000-0005-0000-0000-000036EC0000}"/>
    <cellStyle name="Currency [0] 8878" xfId="47036" hidden="1" xr:uid="{00000000-0005-0000-0000-000037EC0000}"/>
    <cellStyle name="Currency [0] 8879" xfId="17587" hidden="1" xr:uid="{00000000-0005-0000-0000-000038EC0000}"/>
    <cellStyle name="Currency [0] 8879" xfId="46974" hidden="1" xr:uid="{00000000-0005-0000-0000-000039EC0000}"/>
    <cellStyle name="Currency [0] 888" xfId="3324" hidden="1" xr:uid="{00000000-0005-0000-0000-00003AEC0000}"/>
    <cellStyle name="Currency [0] 888" xfId="32713" hidden="1" xr:uid="{00000000-0005-0000-0000-00003BEC0000}"/>
    <cellStyle name="Currency [0] 8880" xfId="17623" hidden="1" xr:uid="{00000000-0005-0000-0000-00003CEC0000}"/>
    <cellStyle name="Currency [0] 8880" xfId="47010" hidden="1" xr:uid="{00000000-0005-0000-0000-00003DEC0000}"/>
    <cellStyle name="Currency [0] 8881" xfId="17603" hidden="1" xr:uid="{00000000-0005-0000-0000-00003EEC0000}"/>
    <cellStyle name="Currency [0] 8881" xfId="46990" hidden="1" xr:uid="{00000000-0005-0000-0000-00003FEC0000}"/>
    <cellStyle name="Currency [0] 8882" xfId="17619" hidden="1" xr:uid="{00000000-0005-0000-0000-000040EC0000}"/>
    <cellStyle name="Currency [0] 8882" xfId="47006" hidden="1" xr:uid="{00000000-0005-0000-0000-000041EC0000}"/>
    <cellStyle name="Currency [0] 8883" xfId="17621" hidden="1" xr:uid="{00000000-0005-0000-0000-000042EC0000}"/>
    <cellStyle name="Currency [0] 8883" xfId="47008" hidden="1" xr:uid="{00000000-0005-0000-0000-000043EC0000}"/>
    <cellStyle name="Currency [0] 8884" xfId="17652" hidden="1" xr:uid="{00000000-0005-0000-0000-000044EC0000}"/>
    <cellStyle name="Currency [0] 8884" xfId="47039" hidden="1" xr:uid="{00000000-0005-0000-0000-000045EC0000}"/>
    <cellStyle name="Currency [0] 8885" xfId="17228" hidden="1" xr:uid="{00000000-0005-0000-0000-000046EC0000}"/>
    <cellStyle name="Currency [0] 8885" xfId="46615" hidden="1" xr:uid="{00000000-0005-0000-0000-000047EC0000}"/>
    <cellStyle name="Currency [0] 8886" xfId="17644" hidden="1" xr:uid="{00000000-0005-0000-0000-000048EC0000}"/>
    <cellStyle name="Currency [0] 8886" xfId="47031" hidden="1" xr:uid="{00000000-0005-0000-0000-000049EC0000}"/>
    <cellStyle name="Currency [0] 8887" xfId="17654" hidden="1" xr:uid="{00000000-0005-0000-0000-00004AEC0000}"/>
    <cellStyle name="Currency [0] 8887" xfId="47041" hidden="1" xr:uid="{00000000-0005-0000-0000-00004BEC0000}"/>
    <cellStyle name="Currency [0] 8888" xfId="17655" hidden="1" xr:uid="{00000000-0005-0000-0000-00004CEC0000}"/>
    <cellStyle name="Currency [0] 8888" xfId="47042" hidden="1" xr:uid="{00000000-0005-0000-0000-00004DEC0000}"/>
    <cellStyle name="Currency [0] 8889" xfId="17583" hidden="1" xr:uid="{00000000-0005-0000-0000-00004EEC0000}"/>
    <cellStyle name="Currency [0] 8889" xfId="46970" hidden="1" xr:uid="{00000000-0005-0000-0000-00004FEC0000}"/>
    <cellStyle name="Currency [0] 889" xfId="3322" hidden="1" xr:uid="{00000000-0005-0000-0000-000050EC0000}"/>
    <cellStyle name="Currency [0] 889" xfId="32711" hidden="1" xr:uid="{00000000-0005-0000-0000-000051EC0000}"/>
    <cellStyle name="Currency [0] 8890" xfId="17634" hidden="1" xr:uid="{00000000-0005-0000-0000-000052EC0000}"/>
    <cellStyle name="Currency [0] 8890" xfId="47021" hidden="1" xr:uid="{00000000-0005-0000-0000-000053EC0000}"/>
    <cellStyle name="Currency [0] 8891" xfId="17614" hidden="1" xr:uid="{00000000-0005-0000-0000-000054EC0000}"/>
    <cellStyle name="Currency [0] 8891" xfId="47001" hidden="1" xr:uid="{00000000-0005-0000-0000-000055EC0000}"/>
    <cellStyle name="Currency [0] 8892" xfId="17626" hidden="1" xr:uid="{00000000-0005-0000-0000-000056EC0000}"/>
    <cellStyle name="Currency [0] 8892" xfId="47013" hidden="1" xr:uid="{00000000-0005-0000-0000-000057EC0000}"/>
    <cellStyle name="Currency [0] 8893" xfId="17624" hidden="1" xr:uid="{00000000-0005-0000-0000-000058EC0000}"/>
    <cellStyle name="Currency [0] 8893" xfId="47011" hidden="1" xr:uid="{00000000-0005-0000-0000-000059EC0000}"/>
    <cellStyle name="Currency [0] 8894" xfId="17657" hidden="1" xr:uid="{00000000-0005-0000-0000-00005AEC0000}"/>
    <cellStyle name="Currency [0] 8894" xfId="47044" hidden="1" xr:uid="{00000000-0005-0000-0000-00005BEC0000}"/>
    <cellStyle name="Currency [0] 8895" xfId="17601" hidden="1" xr:uid="{00000000-0005-0000-0000-00005CEC0000}"/>
    <cellStyle name="Currency [0] 8895" xfId="46988" hidden="1" xr:uid="{00000000-0005-0000-0000-00005DEC0000}"/>
    <cellStyle name="Currency [0] 8896" xfId="17651" hidden="1" xr:uid="{00000000-0005-0000-0000-00005EEC0000}"/>
    <cellStyle name="Currency [0] 8896" xfId="47038" hidden="1" xr:uid="{00000000-0005-0000-0000-00005FEC0000}"/>
    <cellStyle name="Currency [0] 8897" xfId="17661" hidden="1" xr:uid="{00000000-0005-0000-0000-000060EC0000}"/>
    <cellStyle name="Currency [0] 8897" xfId="47048" hidden="1" xr:uid="{00000000-0005-0000-0000-000061EC0000}"/>
    <cellStyle name="Currency [0] 8898" xfId="17662" hidden="1" xr:uid="{00000000-0005-0000-0000-000062EC0000}"/>
    <cellStyle name="Currency [0] 8898" xfId="47049" hidden="1" xr:uid="{00000000-0005-0000-0000-000063EC0000}"/>
    <cellStyle name="Currency [0] 8899" xfId="17627" hidden="1" xr:uid="{00000000-0005-0000-0000-000064EC0000}"/>
    <cellStyle name="Currency [0] 8899" xfId="47014" hidden="1" xr:uid="{00000000-0005-0000-0000-000065EC0000}"/>
    <cellStyle name="Currency [0] 89" xfId="2495" hidden="1" xr:uid="{00000000-0005-0000-0000-000066EC0000}"/>
    <cellStyle name="Currency [0] 89" xfId="31884" hidden="1" xr:uid="{00000000-0005-0000-0000-000067EC0000}"/>
    <cellStyle name="Currency [0] 890" xfId="3323" hidden="1" xr:uid="{00000000-0005-0000-0000-000068EC0000}"/>
    <cellStyle name="Currency [0] 890" xfId="32712" hidden="1" xr:uid="{00000000-0005-0000-0000-000069EC0000}"/>
    <cellStyle name="Currency [0] 8900" xfId="17642" hidden="1" xr:uid="{00000000-0005-0000-0000-00006AEC0000}"/>
    <cellStyle name="Currency [0] 8900" xfId="47029" hidden="1" xr:uid="{00000000-0005-0000-0000-00006BEC0000}"/>
    <cellStyle name="Currency [0] 8901" xfId="17208" hidden="1" xr:uid="{00000000-0005-0000-0000-00006CEC0000}"/>
    <cellStyle name="Currency [0] 8901" xfId="46595" hidden="1" xr:uid="{00000000-0005-0000-0000-00006DEC0000}"/>
    <cellStyle name="Currency [0] 8902" xfId="17637" hidden="1" xr:uid="{00000000-0005-0000-0000-00006EEC0000}"/>
    <cellStyle name="Currency [0] 8902" xfId="47024" hidden="1" xr:uid="{00000000-0005-0000-0000-00006FEC0000}"/>
    <cellStyle name="Currency [0] 8903" xfId="17635" hidden="1" xr:uid="{00000000-0005-0000-0000-000070EC0000}"/>
    <cellStyle name="Currency [0] 8903" xfId="47022" hidden="1" xr:uid="{00000000-0005-0000-0000-000071EC0000}"/>
    <cellStyle name="Currency [0] 8904" xfId="17664" hidden="1" xr:uid="{00000000-0005-0000-0000-000072EC0000}"/>
    <cellStyle name="Currency [0] 8904" xfId="47051" hidden="1" xr:uid="{00000000-0005-0000-0000-000073EC0000}"/>
    <cellStyle name="Currency [0] 8905" xfId="17580" hidden="1" xr:uid="{00000000-0005-0000-0000-000074EC0000}"/>
    <cellStyle name="Currency [0] 8905" xfId="46967" hidden="1" xr:uid="{00000000-0005-0000-0000-000075EC0000}"/>
    <cellStyle name="Currency [0] 8906" xfId="17656" hidden="1" xr:uid="{00000000-0005-0000-0000-000076EC0000}"/>
    <cellStyle name="Currency [0] 8906" xfId="47043" hidden="1" xr:uid="{00000000-0005-0000-0000-000077EC0000}"/>
    <cellStyle name="Currency [0] 8907" xfId="17666" hidden="1" xr:uid="{00000000-0005-0000-0000-000078EC0000}"/>
    <cellStyle name="Currency [0] 8907" xfId="47053" hidden="1" xr:uid="{00000000-0005-0000-0000-000079EC0000}"/>
    <cellStyle name="Currency [0] 8908" xfId="17667" hidden="1" xr:uid="{00000000-0005-0000-0000-00007AEC0000}"/>
    <cellStyle name="Currency [0] 8908" xfId="47054" hidden="1" xr:uid="{00000000-0005-0000-0000-00007BEC0000}"/>
    <cellStyle name="Currency [0] 8909" xfId="17638" hidden="1" xr:uid="{00000000-0005-0000-0000-00007CEC0000}"/>
    <cellStyle name="Currency [0] 8909" xfId="47025" hidden="1" xr:uid="{00000000-0005-0000-0000-00007DEC0000}"/>
    <cellStyle name="Currency [0] 891" xfId="3360" hidden="1" xr:uid="{00000000-0005-0000-0000-00007EEC0000}"/>
    <cellStyle name="Currency [0] 891" xfId="32749" hidden="1" xr:uid="{00000000-0005-0000-0000-00007FEC0000}"/>
    <cellStyle name="Currency [0] 8910" xfId="17650" hidden="1" xr:uid="{00000000-0005-0000-0000-000080EC0000}"/>
    <cellStyle name="Currency [0] 8910" xfId="47037" hidden="1" xr:uid="{00000000-0005-0000-0000-000081EC0000}"/>
    <cellStyle name="Currency [0] 8911" xfId="17630" hidden="1" xr:uid="{00000000-0005-0000-0000-000082EC0000}"/>
    <cellStyle name="Currency [0] 8911" xfId="47017" hidden="1" xr:uid="{00000000-0005-0000-0000-000083EC0000}"/>
    <cellStyle name="Currency [0] 8912" xfId="17645" hidden="1" xr:uid="{00000000-0005-0000-0000-000084EC0000}"/>
    <cellStyle name="Currency [0] 8912" xfId="47032" hidden="1" xr:uid="{00000000-0005-0000-0000-000085EC0000}"/>
    <cellStyle name="Currency [0] 8913" xfId="17643" hidden="1" xr:uid="{00000000-0005-0000-0000-000086EC0000}"/>
    <cellStyle name="Currency [0] 8913" xfId="47030" hidden="1" xr:uid="{00000000-0005-0000-0000-000087EC0000}"/>
    <cellStyle name="Currency [0] 8914" xfId="17669" hidden="1" xr:uid="{00000000-0005-0000-0000-000088EC0000}"/>
    <cellStyle name="Currency [0] 8914" xfId="47056" hidden="1" xr:uid="{00000000-0005-0000-0000-000089EC0000}"/>
    <cellStyle name="Currency [0] 8915" xfId="17582" hidden="1" xr:uid="{00000000-0005-0000-0000-00008AEC0000}"/>
    <cellStyle name="Currency [0] 8915" xfId="46969" hidden="1" xr:uid="{00000000-0005-0000-0000-00008BEC0000}"/>
    <cellStyle name="Currency [0] 8916" xfId="17663" hidden="1" xr:uid="{00000000-0005-0000-0000-00008CEC0000}"/>
    <cellStyle name="Currency [0] 8916" xfId="47050" hidden="1" xr:uid="{00000000-0005-0000-0000-00008DEC0000}"/>
    <cellStyle name="Currency [0] 8917" xfId="17670" hidden="1" xr:uid="{00000000-0005-0000-0000-00008EEC0000}"/>
    <cellStyle name="Currency [0] 8917" xfId="47057" hidden="1" xr:uid="{00000000-0005-0000-0000-00008FEC0000}"/>
    <cellStyle name="Currency [0] 8918" xfId="17671" hidden="1" xr:uid="{00000000-0005-0000-0000-000090EC0000}"/>
    <cellStyle name="Currency [0] 8918" xfId="47058" hidden="1" xr:uid="{00000000-0005-0000-0000-000091EC0000}"/>
    <cellStyle name="Currency [0] 8919" xfId="17611" hidden="1" xr:uid="{00000000-0005-0000-0000-000092EC0000}"/>
    <cellStyle name="Currency [0] 8919" xfId="46998" hidden="1" xr:uid="{00000000-0005-0000-0000-000093EC0000}"/>
    <cellStyle name="Currency [0] 892" xfId="3145" hidden="1" xr:uid="{00000000-0005-0000-0000-000094EC0000}"/>
    <cellStyle name="Currency [0] 892" xfId="32534" hidden="1" xr:uid="{00000000-0005-0000-0000-000095EC0000}"/>
    <cellStyle name="Currency [0] 8920" xfId="17631" hidden="1" xr:uid="{00000000-0005-0000-0000-000096EC0000}"/>
    <cellStyle name="Currency [0] 8920" xfId="47018" hidden="1" xr:uid="{00000000-0005-0000-0000-000097EC0000}"/>
    <cellStyle name="Currency [0] 8921" xfId="17665" hidden="1" xr:uid="{00000000-0005-0000-0000-000098EC0000}"/>
    <cellStyle name="Currency [0] 8921" xfId="47052" hidden="1" xr:uid="{00000000-0005-0000-0000-000099EC0000}"/>
    <cellStyle name="Currency [0] 8922" xfId="17658" hidden="1" xr:uid="{00000000-0005-0000-0000-00009AEC0000}"/>
    <cellStyle name="Currency [0] 8922" xfId="47045" hidden="1" xr:uid="{00000000-0005-0000-0000-00009BEC0000}"/>
    <cellStyle name="Currency [0] 8923" xfId="17668" hidden="1" xr:uid="{00000000-0005-0000-0000-00009CEC0000}"/>
    <cellStyle name="Currency [0] 8923" xfId="47055" hidden="1" xr:uid="{00000000-0005-0000-0000-00009DEC0000}"/>
    <cellStyle name="Currency [0] 8924" xfId="17672" hidden="1" xr:uid="{00000000-0005-0000-0000-00009EEC0000}"/>
    <cellStyle name="Currency [0] 8924" xfId="47059" hidden="1" xr:uid="{00000000-0005-0000-0000-00009FEC0000}"/>
    <cellStyle name="Currency [0] 8925" xfId="17597" hidden="1" xr:uid="{00000000-0005-0000-0000-0000A0EC0000}"/>
    <cellStyle name="Currency [0] 8925" xfId="46984" hidden="1" xr:uid="{00000000-0005-0000-0000-0000A1EC0000}"/>
    <cellStyle name="Currency [0] 8926" xfId="17629" hidden="1" xr:uid="{00000000-0005-0000-0000-0000A2EC0000}"/>
    <cellStyle name="Currency [0] 8926" xfId="47016" hidden="1" xr:uid="{00000000-0005-0000-0000-0000A3EC0000}"/>
    <cellStyle name="Currency [0] 8927" xfId="17675" hidden="1" xr:uid="{00000000-0005-0000-0000-0000A4EC0000}"/>
    <cellStyle name="Currency [0] 8927" xfId="47062" hidden="1" xr:uid="{00000000-0005-0000-0000-0000A5EC0000}"/>
    <cellStyle name="Currency [0] 8928" xfId="17676" hidden="1" xr:uid="{00000000-0005-0000-0000-0000A6EC0000}"/>
    <cellStyle name="Currency [0] 8928" xfId="47063" hidden="1" xr:uid="{00000000-0005-0000-0000-0000A7EC0000}"/>
    <cellStyle name="Currency [0] 8929" xfId="17653" hidden="1" xr:uid="{00000000-0005-0000-0000-0000A8EC0000}"/>
    <cellStyle name="Currency [0] 8929" xfId="47040" hidden="1" xr:uid="{00000000-0005-0000-0000-0000A9EC0000}"/>
    <cellStyle name="Currency [0] 893" xfId="3350" hidden="1" xr:uid="{00000000-0005-0000-0000-0000AAEC0000}"/>
    <cellStyle name="Currency [0] 893" xfId="32739" hidden="1" xr:uid="{00000000-0005-0000-0000-0000ABEC0000}"/>
    <cellStyle name="Currency [0] 8930" xfId="17659" hidden="1" xr:uid="{00000000-0005-0000-0000-0000ACEC0000}"/>
    <cellStyle name="Currency [0] 8930" xfId="47046" hidden="1" xr:uid="{00000000-0005-0000-0000-0000ADEC0000}"/>
    <cellStyle name="Currency [0] 8931" xfId="17673" hidden="1" xr:uid="{00000000-0005-0000-0000-0000AEEC0000}"/>
    <cellStyle name="Currency [0] 8931" xfId="47060" hidden="1" xr:uid="{00000000-0005-0000-0000-0000AFEC0000}"/>
    <cellStyle name="Currency [0] 8932" xfId="17660" hidden="1" xr:uid="{00000000-0005-0000-0000-0000B0EC0000}"/>
    <cellStyle name="Currency [0] 8932" xfId="47047" hidden="1" xr:uid="{00000000-0005-0000-0000-0000B1EC0000}"/>
    <cellStyle name="Currency [0] 8933" xfId="17677" hidden="1" xr:uid="{00000000-0005-0000-0000-0000B2EC0000}"/>
    <cellStyle name="Currency [0] 8933" xfId="47064" hidden="1" xr:uid="{00000000-0005-0000-0000-0000B3EC0000}"/>
    <cellStyle name="Currency [0] 8934" xfId="17678" hidden="1" xr:uid="{00000000-0005-0000-0000-0000B4EC0000}"/>
    <cellStyle name="Currency [0] 8934" xfId="47065" hidden="1" xr:uid="{00000000-0005-0000-0000-0000B5EC0000}"/>
    <cellStyle name="Currency [0] 8935" xfId="17674" hidden="1" xr:uid="{00000000-0005-0000-0000-0000B6EC0000}"/>
    <cellStyle name="Currency [0] 8935" xfId="47061" hidden="1" xr:uid="{00000000-0005-0000-0000-0000B7EC0000}"/>
    <cellStyle name="Currency [0] 8936" xfId="17647" hidden="1" xr:uid="{00000000-0005-0000-0000-0000B8EC0000}"/>
    <cellStyle name="Currency [0] 8936" xfId="47034" hidden="1" xr:uid="{00000000-0005-0000-0000-0000B9EC0000}"/>
    <cellStyle name="Currency [0] 8937" xfId="17679" hidden="1" xr:uid="{00000000-0005-0000-0000-0000BAEC0000}"/>
    <cellStyle name="Currency [0] 8937" xfId="47066" hidden="1" xr:uid="{00000000-0005-0000-0000-0000BBEC0000}"/>
    <cellStyle name="Currency [0] 8938" xfId="17680" hidden="1" xr:uid="{00000000-0005-0000-0000-0000BCEC0000}"/>
    <cellStyle name="Currency [0] 8938" xfId="47067" hidden="1" xr:uid="{00000000-0005-0000-0000-0000BDEC0000}"/>
    <cellStyle name="Currency [0] 8939" xfId="17681" hidden="1" xr:uid="{00000000-0005-0000-0000-0000BEEC0000}"/>
    <cellStyle name="Currency [0] 8939" xfId="47068" hidden="1" xr:uid="{00000000-0005-0000-0000-0000BFEC0000}"/>
    <cellStyle name="Currency [0] 894" xfId="3362" hidden="1" xr:uid="{00000000-0005-0000-0000-0000C0EC0000}"/>
    <cellStyle name="Currency [0] 894" xfId="32751" hidden="1" xr:uid="{00000000-0005-0000-0000-0000C1EC0000}"/>
    <cellStyle name="Currency [0] 8940" xfId="17687" hidden="1" xr:uid="{00000000-0005-0000-0000-0000C2EC0000}"/>
    <cellStyle name="Currency [0] 8940" xfId="47074" hidden="1" xr:uid="{00000000-0005-0000-0000-0000C3EC0000}"/>
    <cellStyle name="Currency [0] 8941" xfId="17713" hidden="1" xr:uid="{00000000-0005-0000-0000-0000C4EC0000}"/>
    <cellStyle name="Currency [0] 8941" xfId="47100" hidden="1" xr:uid="{00000000-0005-0000-0000-0000C5EC0000}"/>
    <cellStyle name="Currency [0] 8942" xfId="17721" hidden="1" xr:uid="{00000000-0005-0000-0000-0000C6EC0000}"/>
    <cellStyle name="Currency [0] 8942" xfId="47108" hidden="1" xr:uid="{00000000-0005-0000-0000-0000C7EC0000}"/>
    <cellStyle name="Currency [0] 8943" xfId="17724" hidden="1" xr:uid="{00000000-0005-0000-0000-0000C8EC0000}"/>
    <cellStyle name="Currency [0] 8943" xfId="47111" hidden="1" xr:uid="{00000000-0005-0000-0000-0000C9EC0000}"/>
    <cellStyle name="Currency [0] 8944" xfId="17728" hidden="1" xr:uid="{00000000-0005-0000-0000-0000CAEC0000}"/>
    <cellStyle name="Currency [0] 8944" xfId="47115" hidden="1" xr:uid="{00000000-0005-0000-0000-0000CBEC0000}"/>
    <cellStyle name="Currency [0] 8945" xfId="17730" hidden="1" xr:uid="{00000000-0005-0000-0000-0000CCEC0000}"/>
    <cellStyle name="Currency [0] 8945" xfId="47117" hidden="1" xr:uid="{00000000-0005-0000-0000-0000CDEC0000}"/>
    <cellStyle name="Currency [0] 8946" xfId="17720" hidden="1" xr:uid="{00000000-0005-0000-0000-0000CEEC0000}"/>
    <cellStyle name="Currency [0] 8946" xfId="47107" hidden="1" xr:uid="{00000000-0005-0000-0000-0000CFEC0000}"/>
    <cellStyle name="Currency [0] 8947" xfId="17726" hidden="1" xr:uid="{00000000-0005-0000-0000-0000D0EC0000}"/>
    <cellStyle name="Currency [0] 8947" xfId="47113" hidden="1" xr:uid="{00000000-0005-0000-0000-0000D1EC0000}"/>
    <cellStyle name="Currency [0] 8948" xfId="17731" hidden="1" xr:uid="{00000000-0005-0000-0000-0000D2EC0000}"/>
    <cellStyle name="Currency [0] 8948" xfId="47118" hidden="1" xr:uid="{00000000-0005-0000-0000-0000D3EC0000}"/>
    <cellStyle name="Currency [0] 8949" xfId="17732" hidden="1" xr:uid="{00000000-0005-0000-0000-0000D4EC0000}"/>
    <cellStyle name="Currency [0] 8949" xfId="47119" hidden="1" xr:uid="{00000000-0005-0000-0000-0000D5EC0000}"/>
    <cellStyle name="Currency [0] 895" xfId="3363" hidden="1" xr:uid="{00000000-0005-0000-0000-0000D6EC0000}"/>
    <cellStyle name="Currency [0] 895" xfId="32752" hidden="1" xr:uid="{00000000-0005-0000-0000-0000D7EC0000}"/>
    <cellStyle name="Currency [0] 8950" xfId="17725" hidden="1" xr:uid="{00000000-0005-0000-0000-0000D8EC0000}"/>
    <cellStyle name="Currency [0] 8950" xfId="47112" hidden="1" xr:uid="{00000000-0005-0000-0000-0000D9EC0000}"/>
    <cellStyle name="Currency [0] 8951" xfId="17714" hidden="1" xr:uid="{00000000-0005-0000-0000-0000DAEC0000}"/>
    <cellStyle name="Currency [0] 8951" xfId="47101" hidden="1" xr:uid="{00000000-0005-0000-0000-0000DBEC0000}"/>
    <cellStyle name="Currency [0] 8952" xfId="17738" hidden="1" xr:uid="{00000000-0005-0000-0000-0000DCEC0000}"/>
    <cellStyle name="Currency [0] 8952" xfId="47125" hidden="1" xr:uid="{00000000-0005-0000-0000-0000DDEC0000}"/>
    <cellStyle name="Currency [0] 8953" xfId="17742" hidden="1" xr:uid="{00000000-0005-0000-0000-0000DEEC0000}"/>
    <cellStyle name="Currency [0] 8953" xfId="47129" hidden="1" xr:uid="{00000000-0005-0000-0000-0000DFEC0000}"/>
    <cellStyle name="Currency [0] 8954" xfId="17748" hidden="1" xr:uid="{00000000-0005-0000-0000-0000E0EC0000}"/>
    <cellStyle name="Currency [0] 8954" xfId="47135" hidden="1" xr:uid="{00000000-0005-0000-0000-0000E1EC0000}"/>
    <cellStyle name="Currency [0] 8955" xfId="17751" hidden="1" xr:uid="{00000000-0005-0000-0000-0000E2EC0000}"/>
    <cellStyle name="Currency [0] 8955" xfId="47138" hidden="1" xr:uid="{00000000-0005-0000-0000-0000E3EC0000}"/>
    <cellStyle name="Currency [0] 8956" xfId="17737" hidden="1" xr:uid="{00000000-0005-0000-0000-0000E4EC0000}"/>
    <cellStyle name="Currency [0] 8956" xfId="47124" hidden="1" xr:uid="{00000000-0005-0000-0000-0000E5EC0000}"/>
    <cellStyle name="Currency [0] 8957" xfId="17747" hidden="1" xr:uid="{00000000-0005-0000-0000-0000E6EC0000}"/>
    <cellStyle name="Currency [0] 8957" xfId="47134" hidden="1" xr:uid="{00000000-0005-0000-0000-0000E7EC0000}"/>
    <cellStyle name="Currency [0] 8958" xfId="17758" hidden="1" xr:uid="{00000000-0005-0000-0000-0000E8EC0000}"/>
    <cellStyle name="Currency [0] 8958" xfId="47145" hidden="1" xr:uid="{00000000-0005-0000-0000-0000E9EC0000}"/>
    <cellStyle name="Currency [0] 8959" xfId="17759" hidden="1" xr:uid="{00000000-0005-0000-0000-0000EAEC0000}"/>
    <cellStyle name="Currency [0] 8959" xfId="47146" hidden="1" xr:uid="{00000000-0005-0000-0000-0000EBEC0000}"/>
    <cellStyle name="Currency [0] 896" xfId="3301" hidden="1" xr:uid="{00000000-0005-0000-0000-0000ECEC0000}"/>
    <cellStyle name="Currency [0] 896" xfId="32690" hidden="1" xr:uid="{00000000-0005-0000-0000-0000EDEC0000}"/>
    <cellStyle name="Currency [0] 8960" xfId="17723" hidden="1" xr:uid="{00000000-0005-0000-0000-0000EEEC0000}"/>
    <cellStyle name="Currency [0] 8960" xfId="47110" hidden="1" xr:uid="{00000000-0005-0000-0000-0000EFEC0000}"/>
    <cellStyle name="Currency [0] 8961" xfId="17716" hidden="1" xr:uid="{00000000-0005-0000-0000-0000F0EC0000}"/>
    <cellStyle name="Currency [0] 8961" xfId="47103" hidden="1" xr:uid="{00000000-0005-0000-0000-0000F1EC0000}"/>
    <cellStyle name="Currency [0] 8962" xfId="17744" hidden="1" xr:uid="{00000000-0005-0000-0000-0000F2EC0000}"/>
    <cellStyle name="Currency [0] 8962" xfId="47131" hidden="1" xr:uid="{00000000-0005-0000-0000-0000F3EC0000}"/>
    <cellStyle name="Currency [0] 8963" xfId="17718" hidden="1" xr:uid="{00000000-0005-0000-0000-0000F4EC0000}"/>
    <cellStyle name="Currency [0] 8963" xfId="47105" hidden="1" xr:uid="{00000000-0005-0000-0000-0000F5EC0000}"/>
    <cellStyle name="Currency [0] 8964" xfId="17739" hidden="1" xr:uid="{00000000-0005-0000-0000-0000F6EC0000}"/>
    <cellStyle name="Currency [0] 8964" xfId="47126" hidden="1" xr:uid="{00000000-0005-0000-0000-0000F7EC0000}"/>
    <cellStyle name="Currency [0] 8965" xfId="17760" hidden="1" xr:uid="{00000000-0005-0000-0000-0000F8EC0000}"/>
    <cellStyle name="Currency [0] 8965" xfId="47147" hidden="1" xr:uid="{00000000-0005-0000-0000-0000F9EC0000}"/>
    <cellStyle name="Currency [0] 8966" xfId="17745" hidden="1" xr:uid="{00000000-0005-0000-0000-0000FAEC0000}"/>
    <cellStyle name="Currency [0] 8966" xfId="47132" hidden="1" xr:uid="{00000000-0005-0000-0000-0000FBEC0000}"/>
    <cellStyle name="Currency [0] 8967" xfId="17749" hidden="1" xr:uid="{00000000-0005-0000-0000-0000FCEC0000}"/>
    <cellStyle name="Currency [0] 8967" xfId="47136" hidden="1" xr:uid="{00000000-0005-0000-0000-0000FDEC0000}"/>
    <cellStyle name="Currency [0] 8968" xfId="17765" hidden="1" xr:uid="{00000000-0005-0000-0000-0000FEEC0000}"/>
    <cellStyle name="Currency [0] 8968" xfId="47152" hidden="1" xr:uid="{00000000-0005-0000-0000-0000FFEC0000}"/>
    <cellStyle name="Currency [0] 8969" xfId="17766" hidden="1" xr:uid="{00000000-0005-0000-0000-000000ED0000}"/>
    <cellStyle name="Currency [0] 8969" xfId="47153" hidden="1" xr:uid="{00000000-0005-0000-0000-000001ED0000}"/>
    <cellStyle name="Currency [0] 897" xfId="3337" hidden="1" xr:uid="{00000000-0005-0000-0000-000002ED0000}"/>
    <cellStyle name="Currency [0] 897" xfId="32726" hidden="1" xr:uid="{00000000-0005-0000-0000-000003ED0000}"/>
    <cellStyle name="Currency [0] 8970" xfId="17746" hidden="1" xr:uid="{00000000-0005-0000-0000-000004ED0000}"/>
    <cellStyle name="Currency [0] 8970" xfId="47133" hidden="1" xr:uid="{00000000-0005-0000-0000-000005ED0000}"/>
    <cellStyle name="Currency [0] 8971" xfId="17753" hidden="1" xr:uid="{00000000-0005-0000-0000-000006ED0000}"/>
    <cellStyle name="Currency [0] 8971" xfId="47140" hidden="1" xr:uid="{00000000-0005-0000-0000-000007ED0000}"/>
    <cellStyle name="Currency [0] 8972" xfId="17757" hidden="1" xr:uid="{00000000-0005-0000-0000-000008ED0000}"/>
    <cellStyle name="Currency [0] 8972" xfId="47144" hidden="1" xr:uid="{00000000-0005-0000-0000-000009ED0000}"/>
    <cellStyle name="Currency [0] 8973" xfId="17752" hidden="1" xr:uid="{00000000-0005-0000-0000-00000AED0000}"/>
    <cellStyle name="Currency [0] 8973" xfId="47139" hidden="1" xr:uid="{00000000-0005-0000-0000-00000BED0000}"/>
    <cellStyle name="Currency [0] 8974" xfId="17775" hidden="1" xr:uid="{00000000-0005-0000-0000-00000CED0000}"/>
    <cellStyle name="Currency [0] 8974" xfId="47162" hidden="1" xr:uid="{00000000-0005-0000-0000-00000DED0000}"/>
    <cellStyle name="Currency [0] 8975" xfId="17781" hidden="1" xr:uid="{00000000-0005-0000-0000-00000EED0000}"/>
    <cellStyle name="Currency [0] 8975" xfId="47168" hidden="1" xr:uid="{00000000-0005-0000-0000-00000FED0000}"/>
    <cellStyle name="Currency [0] 8976" xfId="17743" hidden="1" xr:uid="{00000000-0005-0000-0000-000010ED0000}"/>
    <cellStyle name="Currency [0] 8976" xfId="47130" hidden="1" xr:uid="{00000000-0005-0000-0000-000011ED0000}"/>
    <cellStyle name="Currency [0] 8977" xfId="17773" hidden="1" xr:uid="{00000000-0005-0000-0000-000012ED0000}"/>
    <cellStyle name="Currency [0] 8977" xfId="47160" hidden="1" xr:uid="{00000000-0005-0000-0000-000013ED0000}"/>
    <cellStyle name="Currency [0] 8978" xfId="17785" hidden="1" xr:uid="{00000000-0005-0000-0000-000014ED0000}"/>
    <cellStyle name="Currency [0] 8978" xfId="47172" hidden="1" xr:uid="{00000000-0005-0000-0000-000015ED0000}"/>
    <cellStyle name="Currency [0] 8979" xfId="17786" hidden="1" xr:uid="{00000000-0005-0000-0000-000016ED0000}"/>
    <cellStyle name="Currency [0] 8979" xfId="47173" hidden="1" xr:uid="{00000000-0005-0000-0000-000017ED0000}"/>
    <cellStyle name="Currency [0] 898" xfId="3317" hidden="1" xr:uid="{00000000-0005-0000-0000-000018ED0000}"/>
    <cellStyle name="Currency [0] 898" xfId="32706" hidden="1" xr:uid="{00000000-0005-0000-0000-000019ED0000}"/>
    <cellStyle name="Currency [0] 8980" xfId="17734" hidden="1" xr:uid="{00000000-0005-0000-0000-00001AED0000}"/>
    <cellStyle name="Currency [0] 8980" xfId="47121" hidden="1" xr:uid="{00000000-0005-0000-0000-00001BED0000}"/>
    <cellStyle name="Currency [0] 8981" xfId="17741" hidden="1" xr:uid="{00000000-0005-0000-0000-00001CED0000}"/>
    <cellStyle name="Currency [0] 8981" xfId="47128" hidden="1" xr:uid="{00000000-0005-0000-0000-00001DED0000}"/>
    <cellStyle name="Currency [0] 8982" xfId="17770" hidden="1" xr:uid="{00000000-0005-0000-0000-00001EED0000}"/>
    <cellStyle name="Currency [0] 8982" xfId="47157" hidden="1" xr:uid="{00000000-0005-0000-0000-00001FED0000}"/>
    <cellStyle name="Currency [0] 8983" xfId="17755" hidden="1" xr:uid="{00000000-0005-0000-0000-000020ED0000}"/>
    <cellStyle name="Currency [0] 8983" xfId="47142" hidden="1" xr:uid="{00000000-0005-0000-0000-000021ED0000}"/>
    <cellStyle name="Currency [0] 8984" xfId="17727" hidden="1" xr:uid="{00000000-0005-0000-0000-000022ED0000}"/>
    <cellStyle name="Currency [0] 8984" xfId="47114" hidden="1" xr:uid="{00000000-0005-0000-0000-000023ED0000}"/>
    <cellStyle name="Currency [0] 8985" xfId="17792" hidden="1" xr:uid="{00000000-0005-0000-0000-000024ED0000}"/>
    <cellStyle name="Currency [0] 8985" xfId="47179" hidden="1" xr:uid="{00000000-0005-0000-0000-000025ED0000}"/>
    <cellStyle name="Currency [0] 8986" xfId="17771" hidden="1" xr:uid="{00000000-0005-0000-0000-000026ED0000}"/>
    <cellStyle name="Currency [0] 8986" xfId="47158" hidden="1" xr:uid="{00000000-0005-0000-0000-000027ED0000}"/>
    <cellStyle name="Currency [0] 8987" xfId="17778" hidden="1" xr:uid="{00000000-0005-0000-0000-000028ED0000}"/>
    <cellStyle name="Currency [0] 8987" xfId="47165" hidden="1" xr:uid="{00000000-0005-0000-0000-000029ED0000}"/>
    <cellStyle name="Currency [0] 8988" xfId="17793" hidden="1" xr:uid="{00000000-0005-0000-0000-00002AED0000}"/>
    <cellStyle name="Currency [0] 8988" xfId="47180" hidden="1" xr:uid="{00000000-0005-0000-0000-00002BED0000}"/>
    <cellStyle name="Currency [0] 8989" xfId="17794" hidden="1" xr:uid="{00000000-0005-0000-0000-00002CED0000}"/>
    <cellStyle name="Currency [0] 8989" xfId="47181" hidden="1" xr:uid="{00000000-0005-0000-0000-00002DED0000}"/>
    <cellStyle name="Currency [0] 899" xfId="3333" hidden="1" xr:uid="{00000000-0005-0000-0000-00002EED0000}"/>
    <cellStyle name="Currency [0] 899" xfId="32722" hidden="1" xr:uid="{00000000-0005-0000-0000-00002FED0000}"/>
    <cellStyle name="Currency [0] 8990" xfId="17769" hidden="1" xr:uid="{00000000-0005-0000-0000-000030ED0000}"/>
    <cellStyle name="Currency [0] 8990" xfId="47156" hidden="1" xr:uid="{00000000-0005-0000-0000-000031ED0000}"/>
    <cellStyle name="Currency [0] 8991" xfId="17768" hidden="1" xr:uid="{00000000-0005-0000-0000-000032ED0000}"/>
    <cellStyle name="Currency [0] 8991" xfId="47155" hidden="1" xr:uid="{00000000-0005-0000-0000-000033ED0000}"/>
    <cellStyle name="Currency [0] 8992" xfId="17763" hidden="1" xr:uid="{00000000-0005-0000-0000-000034ED0000}"/>
    <cellStyle name="Currency [0] 8992" xfId="47150" hidden="1" xr:uid="{00000000-0005-0000-0000-000035ED0000}"/>
    <cellStyle name="Currency [0] 8993" xfId="17761" hidden="1" xr:uid="{00000000-0005-0000-0000-000036ED0000}"/>
    <cellStyle name="Currency [0] 8993" xfId="47148" hidden="1" xr:uid="{00000000-0005-0000-0000-000037ED0000}"/>
    <cellStyle name="Currency [0] 8994" xfId="17762" hidden="1" xr:uid="{00000000-0005-0000-0000-000038ED0000}"/>
    <cellStyle name="Currency [0] 8994" xfId="47149" hidden="1" xr:uid="{00000000-0005-0000-0000-000039ED0000}"/>
    <cellStyle name="Currency [0] 8995" xfId="17799" hidden="1" xr:uid="{00000000-0005-0000-0000-00003AED0000}"/>
    <cellStyle name="Currency [0] 8995" xfId="47186" hidden="1" xr:uid="{00000000-0005-0000-0000-00003BED0000}"/>
    <cellStyle name="Currency [0] 8996" xfId="17717" hidden="1" xr:uid="{00000000-0005-0000-0000-00003CED0000}"/>
    <cellStyle name="Currency [0] 8996" xfId="47104" hidden="1" xr:uid="{00000000-0005-0000-0000-00003DED0000}"/>
    <cellStyle name="Currency [0] 8997" xfId="17789" hidden="1" xr:uid="{00000000-0005-0000-0000-00003EED0000}"/>
    <cellStyle name="Currency [0] 8997" xfId="47176" hidden="1" xr:uid="{00000000-0005-0000-0000-00003FED0000}"/>
    <cellStyle name="Currency [0] 8998" xfId="17801" hidden="1" xr:uid="{00000000-0005-0000-0000-000040ED0000}"/>
    <cellStyle name="Currency [0] 8998" xfId="47188" hidden="1" xr:uid="{00000000-0005-0000-0000-000041ED0000}"/>
    <cellStyle name="Currency [0] 8999" xfId="17802" hidden="1" xr:uid="{00000000-0005-0000-0000-000042ED0000}"/>
    <cellStyle name="Currency [0] 8999" xfId="47189" hidden="1" xr:uid="{00000000-0005-0000-0000-000043ED0000}"/>
    <cellStyle name="Currency [0] 9" xfId="124" hidden="1" xr:uid="{00000000-0005-0000-0000-000044ED0000}"/>
    <cellStyle name="Currency [0] 9" xfId="472" hidden="1" xr:uid="{00000000-0005-0000-0000-000048ED0000}"/>
    <cellStyle name="Currency [0] 9" xfId="637" hidden="1" xr:uid="{00000000-0005-0000-0000-000049ED0000}"/>
    <cellStyle name="Currency [0] 9" xfId="91" hidden="1" xr:uid="{00000000-0005-0000-0000-000047ED0000}"/>
    <cellStyle name="Currency [0] 9" xfId="289" hidden="1" xr:uid="{00000000-0005-0000-0000-000045ED0000}"/>
    <cellStyle name="Currency [0] 9" xfId="255" hidden="1" xr:uid="{00000000-0005-0000-0000-000046ED0000}"/>
    <cellStyle name="Currency [0] 9" xfId="603" hidden="1" xr:uid="{00000000-0005-0000-0000-00004AED0000}"/>
    <cellStyle name="Currency [0] 9" xfId="975" hidden="1" xr:uid="{00000000-0005-0000-0000-00004DED0000}"/>
    <cellStyle name="Currency [0] 9" xfId="941" hidden="1" xr:uid="{00000000-0005-0000-0000-00004EED0000}"/>
    <cellStyle name="Currency [0] 9" xfId="777" hidden="1" xr:uid="{00000000-0005-0000-0000-00004FED0000}"/>
    <cellStyle name="Currency [0] 9" xfId="1152" hidden="1" xr:uid="{00000000-0005-0000-0000-000050ED0000}"/>
    <cellStyle name="Currency [0] 9" xfId="1317" hidden="1" xr:uid="{00000000-0005-0000-0000-000051ED0000}"/>
    <cellStyle name="Currency [0] 9" xfId="1283" hidden="1" xr:uid="{00000000-0005-0000-0000-000052ED0000}"/>
    <cellStyle name="Currency [0] 9" xfId="1119" hidden="1" xr:uid="{00000000-0005-0000-0000-000053ED0000}"/>
    <cellStyle name="Currency [0] 9" xfId="1480" hidden="1" xr:uid="{00000000-0005-0000-0000-000054ED0000}"/>
    <cellStyle name="Currency [0] 9" xfId="1645" hidden="1" xr:uid="{00000000-0005-0000-0000-000055ED0000}"/>
    <cellStyle name="Currency [0] 9" xfId="61686" hidden="1" xr:uid="{00000000-0005-0000-0000-000068ED0000}"/>
    <cellStyle name="Currency [0] 9" xfId="61768" hidden="1" xr:uid="{00000000-0005-0000-0000-000069ED0000}"/>
    <cellStyle name="Currency [0] 9" xfId="1611" hidden="1" xr:uid="{00000000-0005-0000-0000-000056ED0000}"/>
    <cellStyle name="Currency [0] 9" xfId="1939" hidden="1" xr:uid="{00000000-0005-0000-0000-00005AED0000}"/>
    <cellStyle name="Currency [0] 9" xfId="1775" hidden="1" xr:uid="{00000000-0005-0000-0000-00005BED0000}"/>
    <cellStyle name="Currency [0] 9" xfId="1973" hidden="1" xr:uid="{00000000-0005-0000-0000-000059ED0000}"/>
    <cellStyle name="Currency [0] 9" xfId="1447" hidden="1" xr:uid="{00000000-0005-0000-0000-000057ED0000}"/>
    <cellStyle name="Currency [0] 9" xfId="1808" hidden="1" xr:uid="{00000000-0005-0000-0000-000058ED0000}"/>
    <cellStyle name="Currency [0] 9" xfId="2139" hidden="1" xr:uid="{00000000-0005-0000-0000-00005CED0000}"/>
    <cellStyle name="Currency [0] 9" xfId="2106" hidden="1" xr:uid="{00000000-0005-0000-0000-00005FED0000}"/>
    <cellStyle name="Currency [0] 9" xfId="2407" hidden="1" xr:uid="{00000000-0005-0000-0000-000060ED0000}"/>
    <cellStyle name="Currency [0] 9" xfId="439" hidden="1" xr:uid="{00000000-0005-0000-0000-00004BED0000}"/>
    <cellStyle name="Currency [0] 9" xfId="810" hidden="1" xr:uid="{00000000-0005-0000-0000-00004CED0000}"/>
    <cellStyle name="Currency [0] 9" xfId="31796" hidden="1" xr:uid="{00000000-0005-0000-0000-000061ED0000}"/>
    <cellStyle name="Currency [0] 9" xfId="61441" hidden="1" xr:uid="{00000000-0005-0000-0000-000065ED0000}"/>
    <cellStyle name="Currency [0] 9" xfId="61524" hidden="1" xr:uid="{00000000-0005-0000-0000-000066ED0000}"/>
    <cellStyle name="Currency [0] 9" xfId="61359" hidden="1" xr:uid="{00000000-0005-0000-0000-000064ED0000}"/>
    <cellStyle name="Currency [0] 9" xfId="61193" hidden="1" xr:uid="{00000000-0005-0000-0000-000062ED0000}"/>
    <cellStyle name="Currency [0] 9" xfId="61275" hidden="1" xr:uid="{00000000-0005-0000-0000-000063ED0000}"/>
    <cellStyle name="Currency [0] 9" xfId="61606" hidden="1" xr:uid="{00000000-0005-0000-0000-000067ED0000}"/>
    <cellStyle name="Currency [0] 9" xfId="61850" hidden="1" xr:uid="{00000000-0005-0000-0000-00006AED0000}"/>
    <cellStyle name="Currency [0] 9" xfId="61932" hidden="1" xr:uid="{00000000-0005-0000-0000-00006BED0000}"/>
    <cellStyle name="Currency [0] 9" xfId="62016" hidden="1" xr:uid="{00000000-0005-0000-0000-00006CED0000}"/>
    <cellStyle name="Currency [0] 9" xfId="62098" hidden="1" xr:uid="{00000000-0005-0000-0000-00006DED0000}"/>
    <cellStyle name="Currency [0] 9" xfId="62180" hidden="1" xr:uid="{00000000-0005-0000-0000-00006EED0000}"/>
    <cellStyle name="Currency [0] 9" xfId="62262" hidden="1" xr:uid="{00000000-0005-0000-0000-00006FED0000}"/>
    <cellStyle name="Currency [0] 9" xfId="62342" hidden="1" xr:uid="{00000000-0005-0000-0000-000070ED0000}"/>
    <cellStyle name="Currency [0] 9" xfId="62424" hidden="1" xr:uid="{00000000-0005-0000-0000-000071ED0000}"/>
    <cellStyle name="Currency [0] 9" xfId="62499" hidden="1" xr:uid="{00000000-0005-0000-0000-000072ED0000}"/>
    <cellStyle name="Currency [0] 9" xfId="2303" hidden="1" xr:uid="{00000000-0005-0000-0000-00005DED0000}"/>
    <cellStyle name="Currency [0] 9" xfId="2270" hidden="1" xr:uid="{00000000-0005-0000-0000-00005EED0000}"/>
    <cellStyle name="Currency [0] 9" xfId="62581" hidden="1" xr:uid="{00000000-0005-0000-0000-000073ED0000}"/>
    <cellStyle name="Currency [0] 9" xfId="62911" hidden="1" xr:uid="{00000000-0005-0000-0000-000077ED0000}"/>
    <cellStyle name="Currency [0] 9" xfId="62991" hidden="1" xr:uid="{00000000-0005-0000-0000-000078ED0000}"/>
    <cellStyle name="Currency [0] 9" xfId="62829" hidden="1" xr:uid="{00000000-0005-0000-0000-000076ED0000}"/>
    <cellStyle name="Currency [0] 9" xfId="62665" hidden="1" xr:uid="{00000000-0005-0000-0000-000074ED0000}"/>
    <cellStyle name="Currency [0] 9" xfId="62747" hidden="1" xr:uid="{00000000-0005-0000-0000-000075ED0000}"/>
    <cellStyle name="Currency [0] 9" xfId="63073" hidden="1" xr:uid="{00000000-0005-0000-0000-000079ED0000}"/>
    <cellStyle name="Currency [0] 90" xfId="2496" hidden="1" xr:uid="{00000000-0005-0000-0000-00007AED0000}"/>
    <cellStyle name="Currency [0] 90" xfId="31885" hidden="1" xr:uid="{00000000-0005-0000-0000-00007BED0000}"/>
    <cellStyle name="Currency [0] 900" xfId="3335" hidden="1" xr:uid="{00000000-0005-0000-0000-00007CED0000}"/>
    <cellStyle name="Currency [0] 900" xfId="32724" hidden="1" xr:uid="{00000000-0005-0000-0000-00007DED0000}"/>
    <cellStyle name="Currency [0] 9000" xfId="17740" hidden="1" xr:uid="{00000000-0005-0000-0000-00007EED0000}"/>
    <cellStyle name="Currency [0] 9000" xfId="47127" hidden="1" xr:uid="{00000000-0005-0000-0000-00007FED0000}"/>
    <cellStyle name="Currency [0] 9001" xfId="17776" hidden="1" xr:uid="{00000000-0005-0000-0000-000080ED0000}"/>
    <cellStyle name="Currency [0] 9001" xfId="47163" hidden="1" xr:uid="{00000000-0005-0000-0000-000081ED0000}"/>
    <cellStyle name="Currency [0] 9002" xfId="17756" hidden="1" xr:uid="{00000000-0005-0000-0000-000082ED0000}"/>
    <cellStyle name="Currency [0] 9002" xfId="47143" hidden="1" xr:uid="{00000000-0005-0000-0000-000083ED0000}"/>
    <cellStyle name="Currency [0] 9003" xfId="17772" hidden="1" xr:uid="{00000000-0005-0000-0000-000084ED0000}"/>
    <cellStyle name="Currency [0] 9003" xfId="47159" hidden="1" xr:uid="{00000000-0005-0000-0000-000085ED0000}"/>
    <cellStyle name="Currency [0] 9004" xfId="17774" hidden="1" xr:uid="{00000000-0005-0000-0000-000086ED0000}"/>
    <cellStyle name="Currency [0] 9004" xfId="47161" hidden="1" xr:uid="{00000000-0005-0000-0000-000087ED0000}"/>
    <cellStyle name="Currency [0] 9005" xfId="17805" hidden="1" xr:uid="{00000000-0005-0000-0000-000088ED0000}"/>
    <cellStyle name="Currency [0] 9005" xfId="47192" hidden="1" xr:uid="{00000000-0005-0000-0000-000089ED0000}"/>
    <cellStyle name="Currency [0] 9006" xfId="17715" hidden="1" xr:uid="{00000000-0005-0000-0000-00008AED0000}"/>
    <cellStyle name="Currency [0] 9006" xfId="47102" hidden="1" xr:uid="{00000000-0005-0000-0000-00008BED0000}"/>
    <cellStyle name="Currency [0] 9007" xfId="17797" hidden="1" xr:uid="{00000000-0005-0000-0000-00008CED0000}"/>
    <cellStyle name="Currency [0] 9007" xfId="47184" hidden="1" xr:uid="{00000000-0005-0000-0000-00008DED0000}"/>
    <cellStyle name="Currency [0] 9008" xfId="17807" hidden="1" xr:uid="{00000000-0005-0000-0000-00008EED0000}"/>
    <cellStyle name="Currency [0] 9008" xfId="47194" hidden="1" xr:uid="{00000000-0005-0000-0000-00008FED0000}"/>
    <cellStyle name="Currency [0] 9009" xfId="17808" hidden="1" xr:uid="{00000000-0005-0000-0000-000090ED0000}"/>
    <cellStyle name="Currency [0] 9009" xfId="47195" hidden="1" xr:uid="{00000000-0005-0000-0000-000091ED0000}"/>
    <cellStyle name="Currency [0] 901" xfId="3366" hidden="1" xr:uid="{00000000-0005-0000-0000-000092ED0000}"/>
    <cellStyle name="Currency [0] 901" xfId="32755" hidden="1" xr:uid="{00000000-0005-0000-0000-000093ED0000}"/>
    <cellStyle name="Currency [0] 9010" xfId="17736" hidden="1" xr:uid="{00000000-0005-0000-0000-000094ED0000}"/>
    <cellStyle name="Currency [0] 9010" xfId="47123" hidden="1" xr:uid="{00000000-0005-0000-0000-000095ED0000}"/>
    <cellStyle name="Currency [0] 9011" xfId="17787" hidden="1" xr:uid="{00000000-0005-0000-0000-000096ED0000}"/>
    <cellStyle name="Currency [0] 9011" xfId="47174" hidden="1" xr:uid="{00000000-0005-0000-0000-000097ED0000}"/>
    <cellStyle name="Currency [0] 9012" xfId="17767" hidden="1" xr:uid="{00000000-0005-0000-0000-000098ED0000}"/>
    <cellStyle name="Currency [0] 9012" xfId="47154" hidden="1" xr:uid="{00000000-0005-0000-0000-000099ED0000}"/>
    <cellStyle name="Currency [0] 9013" xfId="17779" hidden="1" xr:uid="{00000000-0005-0000-0000-00009AED0000}"/>
    <cellStyle name="Currency [0] 9013" xfId="47166" hidden="1" xr:uid="{00000000-0005-0000-0000-00009BED0000}"/>
    <cellStyle name="Currency [0] 9014" xfId="17777" hidden="1" xr:uid="{00000000-0005-0000-0000-00009CED0000}"/>
    <cellStyle name="Currency [0] 9014" xfId="47164" hidden="1" xr:uid="{00000000-0005-0000-0000-00009DED0000}"/>
    <cellStyle name="Currency [0] 9015" xfId="17810" hidden="1" xr:uid="{00000000-0005-0000-0000-00009EED0000}"/>
    <cellStyle name="Currency [0] 9015" xfId="47197" hidden="1" xr:uid="{00000000-0005-0000-0000-00009FED0000}"/>
    <cellStyle name="Currency [0] 9016" xfId="17754" hidden="1" xr:uid="{00000000-0005-0000-0000-0000A0ED0000}"/>
    <cellStyle name="Currency [0] 9016" xfId="47141" hidden="1" xr:uid="{00000000-0005-0000-0000-0000A1ED0000}"/>
    <cellStyle name="Currency [0] 9017" xfId="17804" hidden="1" xr:uid="{00000000-0005-0000-0000-0000A2ED0000}"/>
    <cellStyle name="Currency [0] 9017" xfId="47191" hidden="1" xr:uid="{00000000-0005-0000-0000-0000A3ED0000}"/>
    <cellStyle name="Currency [0] 9018" xfId="17814" hidden="1" xr:uid="{00000000-0005-0000-0000-0000A4ED0000}"/>
    <cellStyle name="Currency [0] 9018" xfId="47201" hidden="1" xr:uid="{00000000-0005-0000-0000-0000A5ED0000}"/>
    <cellStyle name="Currency [0] 9019" xfId="17815" hidden="1" xr:uid="{00000000-0005-0000-0000-0000A6ED0000}"/>
    <cellStyle name="Currency [0] 9019" xfId="47202" hidden="1" xr:uid="{00000000-0005-0000-0000-0000A7ED0000}"/>
    <cellStyle name="Currency [0] 902" xfId="3160" hidden="1" xr:uid="{00000000-0005-0000-0000-0000A8ED0000}"/>
    <cellStyle name="Currency [0] 902" xfId="32549" hidden="1" xr:uid="{00000000-0005-0000-0000-0000A9ED0000}"/>
    <cellStyle name="Currency [0] 9020" xfId="17780" hidden="1" xr:uid="{00000000-0005-0000-0000-0000AAED0000}"/>
    <cellStyle name="Currency [0] 9020" xfId="47167" hidden="1" xr:uid="{00000000-0005-0000-0000-0000ABED0000}"/>
    <cellStyle name="Currency [0] 9021" xfId="17795" hidden="1" xr:uid="{00000000-0005-0000-0000-0000ACED0000}"/>
    <cellStyle name="Currency [0] 9021" xfId="47182" hidden="1" xr:uid="{00000000-0005-0000-0000-0000ADED0000}"/>
    <cellStyle name="Currency [0] 9022" xfId="17722" hidden="1" xr:uid="{00000000-0005-0000-0000-0000AEED0000}"/>
    <cellStyle name="Currency [0] 9022" xfId="47109" hidden="1" xr:uid="{00000000-0005-0000-0000-0000AFED0000}"/>
    <cellStyle name="Currency [0] 9023" xfId="17790" hidden="1" xr:uid="{00000000-0005-0000-0000-0000B0ED0000}"/>
    <cellStyle name="Currency [0] 9023" xfId="47177" hidden="1" xr:uid="{00000000-0005-0000-0000-0000B1ED0000}"/>
    <cellStyle name="Currency [0] 9024" xfId="17788" hidden="1" xr:uid="{00000000-0005-0000-0000-0000B2ED0000}"/>
    <cellStyle name="Currency [0] 9024" xfId="47175" hidden="1" xr:uid="{00000000-0005-0000-0000-0000B3ED0000}"/>
    <cellStyle name="Currency [0] 9025" xfId="17817" hidden="1" xr:uid="{00000000-0005-0000-0000-0000B4ED0000}"/>
    <cellStyle name="Currency [0] 9025" xfId="47204" hidden="1" xr:uid="{00000000-0005-0000-0000-0000B5ED0000}"/>
    <cellStyle name="Currency [0] 9026" xfId="17733" hidden="1" xr:uid="{00000000-0005-0000-0000-0000B6ED0000}"/>
    <cellStyle name="Currency [0] 9026" xfId="47120" hidden="1" xr:uid="{00000000-0005-0000-0000-0000B7ED0000}"/>
    <cellStyle name="Currency [0] 9027" xfId="17809" hidden="1" xr:uid="{00000000-0005-0000-0000-0000B8ED0000}"/>
    <cellStyle name="Currency [0] 9027" xfId="47196" hidden="1" xr:uid="{00000000-0005-0000-0000-0000B9ED0000}"/>
    <cellStyle name="Currency [0] 9028" xfId="17819" hidden="1" xr:uid="{00000000-0005-0000-0000-0000BAED0000}"/>
    <cellStyle name="Currency [0] 9028" xfId="47206" hidden="1" xr:uid="{00000000-0005-0000-0000-0000BBED0000}"/>
    <cellStyle name="Currency [0] 9029" xfId="17820" hidden="1" xr:uid="{00000000-0005-0000-0000-0000BCED0000}"/>
    <cellStyle name="Currency [0] 9029" xfId="47207" hidden="1" xr:uid="{00000000-0005-0000-0000-0000BDED0000}"/>
    <cellStyle name="Currency [0] 903" xfId="3358" hidden="1" xr:uid="{00000000-0005-0000-0000-0000BEED0000}"/>
    <cellStyle name="Currency [0] 903" xfId="32747" hidden="1" xr:uid="{00000000-0005-0000-0000-0000BFED0000}"/>
    <cellStyle name="Currency [0] 9030" xfId="17791" hidden="1" xr:uid="{00000000-0005-0000-0000-0000C0ED0000}"/>
    <cellStyle name="Currency [0] 9030" xfId="47178" hidden="1" xr:uid="{00000000-0005-0000-0000-0000C1ED0000}"/>
    <cellStyle name="Currency [0] 9031" xfId="17803" hidden="1" xr:uid="{00000000-0005-0000-0000-0000C2ED0000}"/>
    <cellStyle name="Currency [0] 9031" xfId="47190" hidden="1" xr:uid="{00000000-0005-0000-0000-0000C3ED0000}"/>
    <cellStyle name="Currency [0] 9032" xfId="17783" hidden="1" xr:uid="{00000000-0005-0000-0000-0000C4ED0000}"/>
    <cellStyle name="Currency [0] 9032" xfId="47170" hidden="1" xr:uid="{00000000-0005-0000-0000-0000C5ED0000}"/>
    <cellStyle name="Currency [0] 9033" xfId="17798" hidden="1" xr:uid="{00000000-0005-0000-0000-0000C6ED0000}"/>
    <cellStyle name="Currency [0] 9033" xfId="47185" hidden="1" xr:uid="{00000000-0005-0000-0000-0000C7ED0000}"/>
    <cellStyle name="Currency [0] 9034" xfId="17796" hidden="1" xr:uid="{00000000-0005-0000-0000-0000C8ED0000}"/>
    <cellStyle name="Currency [0] 9034" xfId="47183" hidden="1" xr:uid="{00000000-0005-0000-0000-0000C9ED0000}"/>
    <cellStyle name="Currency [0] 9035" xfId="17822" hidden="1" xr:uid="{00000000-0005-0000-0000-0000CAED0000}"/>
    <cellStyle name="Currency [0] 9035" xfId="47209" hidden="1" xr:uid="{00000000-0005-0000-0000-0000CBED0000}"/>
    <cellStyle name="Currency [0] 9036" xfId="17735" hidden="1" xr:uid="{00000000-0005-0000-0000-0000CCED0000}"/>
    <cellStyle name="Currency [0] 9036" xfId="47122" hidden="1" xr:uid="{00000000-0005-0000-0000-0000CDED0000}"/>
    <cellStyle name="Currency [0] 9037" xfId="17816" hidden="1" xr:uid="{00000000-0005-0000-0000-0000CEED0000}"/>
    <cellStyle name="Currency [0] 9037" xfId="47203" hidden="1" xr:uid="{00000000-0005-0000-0000-0000CFED0000}"/>
    <cellStyle name="Currency [0] 9038" xfId="17823" hidden="1" xr:uid="{00000000-0005-0000-0000-0000D0ED0000}"/>
    <cellStyle name="Currency [0] 9038" xfId="47210" hidden="1" xr:uid="{00000000-0005-0000-0000-0000D1ED0000}"/>
    <cellStyle name="Currency [0] 9039" xfId="17824" hidden="1" xr:uid="{00000000-0005-0000-0000-0000D2ED0000}"/>
    <cellStyle name="Currency [0] 9039" xfId="47211" hidden="1" xr:uid="{00000000-0005-0000-0000-0000D3ED0000}"/>
    <cellStyle name="Currency [0] 904" xfId="3368" hidden="1" xr:uid="{00000000-0005-0000-0000-0000D4ED0000}"/>
    <cellStyle name="Currency [0] 904" xfId="32757" hidden="1" xr:uid="{00000000-0005-0000-0000-0000D5ED0000}"/>
    <cellStyle name="Currency [0] 9040" xfId="17764" hidden="1" xr:uid="{00000000-0005-0000-0000-0000D6ED0000}"/>
    <cellStyle name="Currency [0] 9040" xfId="47151" hidden="1" xr:uid="{00000000-0005-0000-0000-0000D7ED0000}"/>
    <cellStyle name="Currency [0] 9041" xfId="17784" hidden="1" xr:uid="{00000000-0005-0000-0000-0000D8ED0000}"/>
    <cellStyle name="Currency [0] 9041" xfId="47171" hidden="1" xr:uid="{00000000-0005-0000-0000-0000D9ED0000}"/>
    <cellStyle name="Currency [0] 9042" xfId="17818" hidden="1" xr:uid="{00000000-0005-0000-0000-0000DAED0000}"/>
    <cellStyle name="Currency [0] 9042" xfId="47205" hidden="1" xr:uid="{00000000-0005-0000-0000-0000DBED0000}"/>
    <cellStyle name="Currency [0] 9043" xfId="17811" hidden="1" xr:uid="{00000000-0005-0000-0000-0000DCED0000}"/>
    <cellStyle name="Currency [0] 9043" xfId="47198" hidden="1" xr:uid="{00000000-0005-0000-0000-0000DDED0000}"/>
    <cellStyle name="Currency [0] 9044" xfId="17821" hidden="1" xr:uid="{00000000-0005-0000-0000-0000DEED0000}"/>
    <cellStyle name="Currency [0] 9044" xfId="47208" hidden="1" xr:uid="{00000000-0005-0000-0000-0000DFED0000}"/>
    <cellStyle name="Currency [0] 9045" xfId="17825" hidden="1" xr:uid="{00000000-0005-0000-0000-0000E0ED0000}"/>
    <cellStyle name="Currency [0] 9045" xfId="47212" hidden="1" xr:uid="{00000000-0005-0000-0000-0000E1ED0000}"/>
    <cellStyle name="Currency [0] 9046" xfId="17750" hidden="1" xr:uid="{00000000-0005-0000-0000-0000E2ED0000}"/>
    <cellStyle name="Currency [0] 9046" xfId="47137" hidden="1" xr:uid="{00000000-0005-0000-0000-0000E3ED0000}"/>
    <cellStyle name="Currency [0] 9047" xfId="17782" hidden="1" xr:uid="{00000000-0005-0000-0000-0000E4ED0000}"/>
    <cellStyle name="Currency [0] 9047" xfId="47169" hidden="1" xr:uid="{00000000-0005-0000-0000-0000E5ED0000}"/>
    <cellStyle name="Currency [0] 9048" xfId="17828" hidden="1" xr:uid="{00000000-0005-0000-0000-0000E6ED0000}"/>
    <cellStyle name="Currency [0] 9048" xfId="47215" hidden="1" xr:uid="{00000000-0005-0000-0000-0000E7ED0000}"/>
    <cellStyle name="Currency [0] 9049" xfId="17829" hidden="1" xr:uid="{00000000-0005-0000-0000-0000E8ED0000}"/>
    <cellStyle name="Currency [0] 9049" xfId="47216" hidden="1" xr:uid="{00000000-0005-0000-0000-0000E9ED0000}"/>
    <cellStyle name="Currency [0] 905" xfId="3369" hidden="1" xr:uid="{00000000-0005-0000-0000-0000EAED0000}"/>
    <cellStyle name="Currency [0] 905" xfId="32758" hidden="1" xr:uid="{00000000-0005-0000-0000-0000EBED0000}"/>
    <cellStyle name="Currency [0] 9050" xfId="17806" hidden="1" xr:uid="{00000000-0005-0000-0000-0000ECED0000}"/>
    <cellStyle name="Currency [0] 9050" xfId="47193" hidden="1" xr:uid="{00000000-0005-0000-0000-0000EDED0000}"/>
    <cellStyle name="Currency [0] 9051" xfId="17812" hidden="1" xr:uid="{00000000-0005-0000-0000-0000EEED0000}"/>
    <cellStyle name="Currency [0] 9051" xfId="47199" hidden="1" xr:uid="{00000000-0005-0000-0000-0000EFED0000}"/>
    <cellStyle name="Currency [0] 9052" xfId="17826" hidden="1" xr:uid="{00000000-0005-0000-0000-0000F0ED0000}"/>
    <cellStyle name="Currency [0] 9052" xfId="47213" hidden="1" xr:uid="{00000000-0005-0000-0000-0000F1ED0000}"/>
    <cellStyle name="Currency [0] 9053" xfId="17813" hidden="1" xr:uid="{00000000-0005-0000-0000-0000F2ED0000}"/>
    <cellStyle name="Currency [0] 9053" xfId="47200" hidden="1" xr:uid="{00000000-0005-0000-0000-0000F3ED0000}"/>
    <cellStyle name="Currency [0] 9054" xfId="17830" hidden="1" xr:uid="{00000000-0005-0000-0000-0000F4ED0000}"/>
    <cellStyle name="Currency [0] 9054" xfId="47217" hidden="1" xr:uid="{00000000-0005-0000-0000-0000F5ED0000}"/>
    <cellStyle name="Currency [0] 9055" xfId="17831" hidden="1" xr:uid="{00000000-0005-0000-0000-0000F6ED0000}"/>
    <cellStyle name="Currency [0] 9055" xfId="47218" hidden="1" xr:uid="{00000000-0005-0000-0000-0000F7ED0000}"/>
    <cellStyle name="Currency [0] 9056" xfId="17827" hidden="1" xr:uid="{00000000-0005-0000-0000-0000F8ED0000}"/>
    <cellStyle name="Currency [0] 9056" xfId="47214" hidden="1" xr:uid="{00000000-0005-0000-0000-0000F9ED0000}"/>
    <cellStyle name="Currency [0] 9057" xfId="17800" hidden="1" xr:uid="{00000000-0005-0000-0000-0000FAED0000}"/>
    <cellStyle name="Currency [0] 9057" xfId="47187" hidden="1" xr:uid="{00000000-0005-0000-0000-0000FBED0000}"/>
    <cellStyle name="Currency [0] 9058" xfId="17832" hidden="1" xr:uid="{00000000-0005-0000-0000-0000FCED0000}"/>
    <cellStyle name="Currency [0] 9058" xfId="47219" hidden="1" xr:uid="{00000000-0005-0000-0000-0000FDED0000}"/>
    <cellStyle name="Currency [0] 9059" xfId="17833" hidden="1" xr:uid="{00000000-0005-0000-0000-0000FEED0000}"/>
    <cellStyle name="Currency [0] 9059" xfId="47220" hidden="1" xr:uid="{00000000-0005-0000-0000-0000FFED0000}"/>
    <cellStyle name="Currency [0] 906" xfId="3297" hidden="1" xr:uid="{00000000-0005-0000-0000-000000EE0000}"/>
    <cellStyle name="Currency [0] 906" xfId="32686" hidden="1" xr:uid="{00000000-0005-0000-0000-000001EE0000}"/>
    <cellStyle name="Currency [0] 9060" xfId="17858" hidden="1" xr:uid="{00000000-0005-0000-0000-000002EE0000}"/>
    <cellStyle name="Currency [0] 9060" xfId="47245" hidden="1" xr:uid="{00000000-0005-0000-0000-000003EE0000}"/>
    <cellStyle name="Currency [0] 9061" xfId="17866" hidden="1" xr:uid="{00000000-0005-0000-0000-000004EE0000}"/>
    <cellStyle name="Currency [0] 9061" xfId="47253" hidden="1" xr:uid="{00000000-0005-0000-0000-000005EE0000}"/>
    <cellStyle name="Currency [0] 9062" xfId="17869" hidden="1" xr:uid="{00000000-0005-0000-0000-000006EE0000}"/>
    <cellStyle name="Currency [0] 9062" xfId="47256" hidden="1" xr:uid="{00000000-0005-0000-0000-000007EE0000}"/>
    <cellStyle name="Currency [0] 9063" xfId="17873" hidden="1" xr:uid="{00000000-0005-0000-0000-000008EE0000}"/>
    <cellStyle name="Currency [0] 9063" xfId="47260" hidden="1" xr:uid="{00000000-0005-0000-0000-000009EE0000}"/>
    <cellStyle name="Currency [0] 9064" xfId="17875" hidden="1" xr:uid="{00000000-0005-0000-0000-00000AEE0000}"/>
    <cellStyle name="Currency [0] 9064" xfId="47262" hidden="1" xr:uid="{00000000-0005-0000-0000-00000BEE0000}"/>
    <cellStyle name="Currency [0] 9065" xfId="17865" hidden="1" xr:uid="{00000000-0005-0000-0000-00000CEE0000}"/>
    <cellStyle name="Currency [0] 9065" xfId="47252" hidden="1" xr:uid="{00000000-0005-0000-0000-00000DEE0000}"/>
    <cellStyle name="Currency [0] 9066" xfId="17871" hidden="1" xr:uid="{00000000-0005-0000-0000-00000EEE0000}"/>
    <cellStyle name="Currency [0] 9066" xfId="47258" hidden="1" xr:uid="{00000000-0005-0000-0000-00000FEE0000}"/>
    <cellStyle name="Currency [0] 9067" xfId="17877" hidden="1" xr:uid="{00000000-0005-0000-0000-000010EE0000}"/>
    <cellStyle name="Currency [0] 9067" xfId="47264" hidden="1" xr:uid="{00000000-0005-0000-0000-000011EE0000}"/>
    <cellStyle name="Currency [0] 9068" xfId="17878" hidden="1" xr:uid="{00000000-0005-0000-0000-000012EE0000}"/>
    <cellStyle name="Currency [0] 9068" xfId="47265" hidden="1" xr:uid="{00000000-0005-0000-0000-000013EE0000}"/>
    <cellStyle name="Currency [0] 9069" xfId="17870" hidden="1" xr:uid="{00000000-0005-0000-0000-000014EE0000}"/>
    <cellStyle name="Currency [0] 9069" xfId="47257" hidden="1" xr:uid="{00000000-0005-0000-0000-000015EE0000}"/>
    <cellStyle name="Currency [0] 907" xfId="3348" hidden="1" xr:uid="{00000000-0005-0000-0000-000016EE0000}"/>
    <cellStyle name="Currency [0] 907" xfId="32737" hidden="1" xr:uid="{00000000-0005-0000-0000-000017EE0000}"/>
    <cellStyle name="Currency [0] 9070" xfId="17859" hidden="1" xr:uid="{00000000-0005-0000-0000-000018EE0000}"/>
    <cellStyle name="Currency [0] 9070" xfId="47246" hidden="1" xr:uid="{00000000-0005-0000-0000-000019EE0000}"/>
    <cellStyle name="Currency [0] 9071" xfId="17884" hidden="1" xr:uid="{00000000-0005-0000-0000-00001AEE0000}"/>
    <cellStyle name="Currency [0] 9071" xfId="47271" hidden="1" xr:uid="{00000000-0005-0000-0000-00001BEE0000}"/>
    <cellStyle name="Currency [0] 9072" xfId="17888" hidden="1" xr:uid="{00000000-0005-0000-0000-00001CEE0000}"/>
    <cellStyle name="Currency [0] 9072" xfId="47275" hidden="1" xr:uid="{00000000-0005-0000-0000-00001DEE0000}"/>
    <cellStyle name="Currency [0] 9073" xfId="17894" hidden="1" xr:uid="{00000000-0005-0000-0000-00001EEE0000}"/>
    <cellStyle name="Currency [0] 9073" xfId="47281" hidden="1" xr:uid="{00000000-0005-0000-0000-00001FEE0000}"/>
    <cellStyle name="Currency [0] 9074" xfId="17897" hidden="1" xr:uid="{00000000-0005-0000-0000-000020EE0000}"/>
    <cellStyle name="Currency [0] 9074" xfId="47284" hidden="1" xr:uid="{00000000-0005-0000-0000-000021EE0000}"/>
    <cellStyle name="Currency [0] 9075" xfId="17883" hidden="1" xr:uid="{00000000-0005-0000-0000-000022EE0000}"/>
    <cellStyle name="Currency [0] 9075" xfId="47270" hidden="1" xr:uid="{00000000-0005-0000-0000-000023EE0000}"/>
    <cellStyle name="Currency [0] 9076" xfId="17893" hidden="1" xr:uid="{00000000-0005-0000-0000-000024EE0000}"/>
    <cellStyle name="Currency [0] 9076" xfId="47280" hidden="1" xr:uid="{00000000-0005-0000-0000-000025EE0000}"/>
    <cellStyle name="Currency [0] 9077" xfId="17904" hidden="1" xr:uid="{00000000-0005-0000-0000-000026EE0000}"/>
    <cellStyle name="Currency [0] 9077" xfId="47291" hidden="1" xr:uid="{00000000-0005-0000-0000-000027EE0000}"/>
    <cellStyle name="Currency [0] 9078" xfId="17905" hidden="1" xr:uid="{00000000-0005-0000-0000-000028EE0000}"/>
    <cellStyle name="Currency [0] 9078" xfId="47292" hidden="1" xr:uid="{00000000-0005-0000-0000-000029EE0000}"/>
    <cellStyle name="Currency [0] 9079" xfId="17868" hidden="1" xr:uid="{00000000-0005-0000-0000-00002AEE0000}"/>
    <cellStyle name="Currency [0] 9079" xfId="47255" hidden="1" xr:uid="{00000000-0005-0000-0000-00002BEE0000}"/>
    <cellStyle name="Currency [0] 908" xfId="3328" hidden="1" xr:uid="{00000000-0005-0000-0000-00002CEE0000}"/>
    <cellStyle name="Currency [0] 908" xfId="32717" hidden="1" xr:uid="{00000000-0005-0000-0000-00002DEE0000}"/>
    <cellStyle name="Currency [0] 9080" xfId="17861" hidden="1" xr:uid="{00000000-0005-0000-0000-00002EEE0000}"/>
    <cellStyle name="Currency [0] 9080" xfId="47248" hidden="1" xr:uid="{00000000-0005-0000-0000-00002FEE0000}"/>
    <cellStyle name="Currency [0] 9081" xfId="17890" hidden="1" xr:uid="{00000000-0005-0000-0000-000030EE0000}"/>
    <cellStyle name="Currency [0] 9081" xfId="47277" hidden="1" xr:uid="{00000000-0005-0000-0000-000031EE0000}"/>
    <cellStyle name="Currency [0] 9082" xfId="17863" hidden="1" xr:uid="{00000000-0005-0000-0000-000032EE0000}"/>
    <cellStyle name="Currency [0] 9082" xfId="47250" hidden="1" xr:uid="{00000000-0005-0000-0000-000033EE0000}"/>
    <cellStyle name="Currency [0] 9083" xfId="17885" hidden="1" xr:uid="{00000000-0005-0000-0000-000034EE0000}"/>
    <cellStyle name="Currency [0] 9083" xfId="47272" hidden="1" xr:uid="{00000000-0005-0000-0000-000035EE0000}"/>
    <cellStyle name="Currency [0] 9084" xfId="17906" hidden="1" xr:uid="{00000000-0005-0000-0000-000036EE0000}"/>
    <cellStyle name="Currency [0] 9084" xfId="47293" hidden="1" xr:uid="{00000000-0005-0000-0000-000037EE0000}"/>
    <cellStyle name="Currency [0] 9085" xfId="17891" hidden="1" xr:uid="{00000000-0005-0000-0000-000038EE0000}"/>
    <cellStyle name="Currency [0] 9085" xfId="47278" hidden="1" xr:uid="{00000000-0005-0000-0000-000039EE0000}"/>
    <cellStyle name="Currency [0] 9086" xfId="17895" hidden="1" xr:uid="{00000000-0005-0000-0000-00003AEE0000}"/>
    <cellStyle name="Currency [0] 9086" xfId="47282" hidden="1" xr:uid="{00000000-0005-0000-0000-00003BEE0000}"/>
    <cellStyle name="Currency [0] 9087" xfId="17911" hidden="1" xr:uid="{00000000-0005-0000-0000-00003CEE0000}"/>
    <cellStyle name="Currency [0] 9087" xfId="47298" hidden="1" xr:uid="{00000000-0005-0000-0000-00003DEE0000}"/>
    <cellStyle name="Currency [0] 9088" xfId="17912" hidden="1" xr:uid="{00000000-0005-0000-0000-00003EEE0000}"/>
    <cellStyle name="Currency [0] 9088" xfId="47299" hidden="1" xr:uid="{00000000-0005-0000-0000-00003FEE0000}"/>
    <cellStyle name="Currency [0] 9089" xfId="17892" hidden="1" xr:uid="{00000000-0005-0000-0000-000040EE0000}"/>
    <cellStyle name="Currency [0] 9089" xfId="47279" hidden="1" xr:uid="{00000000-0005-0000-0000-000041EE0000}"/>
    <cellStyle name="Currency [0] 909" xfId="3340" hidden="1" xr:uid="{00000000-0005-0000-0000-000042EE0000}"/>
    <cellStyle name="Currency [0] 909" xfId="32729" hidden="1" xr:uid="{00000000-0005-0000-0000-000043EE0000}"/>
    <cellStyle name="Currency [0] 9090" xfId="17899" hidden="1" xr:uid="{00000000-0005-0000-0000-000044EE0000}"/>
    <cellStyle name="Currency [0] 9090" xfId="47286" hidden="1" xr:uid="{00000000-0005-0000-0000-000045EE0000}"/>
    <cellStyle name="Currency [0] 9091" xfId="17903" hidden="1" xr:uid="{00000000-0005-0000-0000-000046EE0000}"/>
    <cellStyle name="Currency [0] 9091" xfId="47290" hidden="1" xr:uid="{00000000-0005-0000-0000-000047EE0000}"/>
    <cellStyle name="Currency [0] 9092" xfId="17898" hidden="1" xr:uid="{00000000-0005-0000-0000-000048EE0000}"/>
    <cellStyle name="Currency [0] 9092" xfId="47285" hidden="1" xr:uid="{00000000-0005-0000-0000-000049EE0000}"/>
    <cellStyle name="Currency [0] 9093" xfId="17921" hidden="1" xr:uid="{00000000-0005-0000-0000-00004AEE0000}"/>
    <cellStyle name="Currency [0] 9093" xfId="47308" hidden="1" xr:uid="{00000000-0005-0000-0000-00004BEE0000}"/>
    <cellStyle name="Currency [0] 9094" xfId="17927" hidden="1" xr:uid="{00000000-0005-0000-0000-00004CEE0000}"/>
    <cellStyle name="Currency [0] 9094" xfId="47314" hidden="1" xr:uid="{00000000-0005-0000-0000-00004DEE0000}"/>
    <cellStyle name="Currency [0] 9095" xfId="17889" hidden="1" xr:uid="{00000000-0005-0000-0000-00004EEE0000}"/>
    <cellStyle name="Currency [0] 9095" xfId="47276" hidden="1" xr:uid="{00000000-0005-0000-0000-00004FEE0000}"/>
    <cellStyle name="Currency [0] 9096" xfId="17919" hidden="1" xr:uid="{00000000-0005-0000-0000-000050EE0000}"/>
    <cellStyle name="Currency [0] 9096" xfId="47306" hidden="1" xr:uid="{00000000-0005-0000-0000-000051EE0000}"/>
    <cellStyle name="Currency [0] 9097" xfId="17931" hidden="1" xr:uid="{00000000-0005-0000-0000-000052EE0000}"/>
    <cellStyle name="Currency [0] 9097" xfId="47318" hidden="1" xr:uid="{00000000-0005-0000-0000-000053EE0000}"/>
    <cellStyle name="Currency [0] 9098" xfId="17932" hidden="1" xr:uid="{00000000-0005-0000-0000-000054EE0000}"/>
    <cellStyle name="Currency [0] 9098" xfId="47319" hidden="1" xr:uid="{00000000-0005-0000-0000-000055EE0000}"/>
    <cellStyle name="Currency [0] 9099" xfId="17880" hidden="1" xr:uid="{00000000-0005-0000-0000-000056EE0000}"/>
    <cellStyle name="Currency [0] 9099" xfId="47267" hidden="1" xr:uid="{00000000-0005-0000-0000-000057EE0000}"/>
    <cellStyle name="Currency [0] 91" xfId="2467" hidden="1" xr:uid="{00000000-0005-0000-0000-000058EE0000}"/>
    <cellStyle name="Currency [0] 91" xfId="31856" hidden="1" xr:uid="{00000000-0005-0000-0000-000059EE0000}"/>
    <cellStyle name="Currency [0] 910" xfId="3338" hidden="1" xr:uid="{00000000-0005-0000-0000-00005AEE0000}"/>
    <cellStyle name="Currency [0] 910" xfId="32727" hidden="1" xr:uid="{00000000-0005-0000-0000-00005BEE0000}"/>
    <cellStyle name="Currency [0] 9100" xfId="17887" hidden="1" xr:uid="{00000000-0005-0000-0000-00005CEE0000}"/>
    <cellStyle name="Currency [0] 9100" xfId="47274" hidden="1" xr:uid="{00000000-0005-0000-0000-00005DEE0000}"/>
    <cellStyle name="Currency [0] 9101" xfId="17916" hidden="1" xr:uid="{00000000-0005-0000-0000-00005EEE0000}"/>
    <cellStyle name="Currency [0] 9101" xfId="47303" hidden="1" xr:uid="{00000000-0005-0000-0000-00005FEE0000}"/>
    <cellStyle name="Currency [0] 9102" xfId="17901" hidden="1" xr:uid="{00000000-0005-0000-0000-000060EE0000}"/>
    <cellStyle name="Currency [0] 9102" xfId="47288" hidden="1" xr:uid="{00000000-0005-0000-0000-000061EE0000}"/>
    <cellStyle name="Currency [0] 9103" xfId="17872" hidden="1" xr:uid="{00000000-0005-0000-0000-000062EE0000}"/>
    <cellStyle name="Currency [0] 9103" xfId="47259" hidden="1" xr:uid="{00000000-0005-0000-0000-000063EE0000}"/>
    <cellStyle name="Currency [0] 9104" xfId="17938" hidden="1" xr:uid="{00000000-0005-0000-0000-000064EE0000}"/>
    <cellStyle name="Currency [0] 9104" xfId="47325" hidden="1" xr:uid="{00000000-0005-0000-0000-000065EE0000}"/>
    <cellStyle name="Currency [0] 9105" xfId="17917" hidden="1" xr:uid="{00000000-0005-0000-0000-000066EE0000}"/>
    <cellStyle name="Currency [0] 9105" xfId="47304" hidden="1" xr:uid="{00000000-0005-0000-0000-000067EE0000}"/>
    <cellStyle name="Currency [0] 9106" xfId="17924" hidden="1" xr:uid="{00000000-0005-0000-0000-000068EE0000}"/>
    <cellStyle name="Currency [0] 9106" xfId="47311" hidden="1" xr:uid="{00000000-0005-0000-0000-000069EE0000}"/>
    <cellStyle name="Currency [0] 9107" xfId="17939" hidden="1" xr:uid="{00000000-0005-0000-0000-00006AEE0000}"/>
    <cellStyle name="Currency [0] 9107" xfId="47326" hidden="1" xr:uid="{00000000-0005-0000-0000-00006BEE0000}"/>
    <cellStyle name="Currency [0] 9108" xfId="17940" hidden="1" xr:uid="{00000000-0005-0000-0000-00006CEE0000}"/>
    <cellStyle name="Currency [0] 9108" xfId="47327" hidden="1" xr:uid="{00000000-0005-0000-0000-00006DEE0000}"/>
    <cellStyle name="Currency [0] 9109" xfId="17915" hidden="1" xr:uid="{00000000-0005-0000-0000-00006EEE0000}"/>
    <cellStyle name="Currency [0] 9109" xfId="47302" hidden="1" xr:uid="{00000000-0005-0000-0000-00006FEE0000}"/>
    <cellStyle name="Currency [0] 911" xfId="3371" hidden="1" xr:uid="{00000000-0005-0000-0000-000070EE0000}"/>
    <cellStyle name="Currency [0] 911" xfId="32760" hidden="1" xr:uid="{00000000-0005-0000-0000-000071EE0000}"/>
    <cellStyle name="Currency [0] 9110" xfId="17914" hidden="1" xr:uid="{00000000-0005-0000-0000-000072EE0000}"/>
    <cellStyle name="Currency [0] 9110" xfId="47301" hidden="1" xr:uid="{00000000-0005-0000-0000-000073EE0000}"/>
    <cellStyle name="Currency [0] 9111" xfId="17909" hidden="1" xr:uid="{00000000-0005-0000-0000-000074EE0000}"/>
    <cellStyle name="Currency [0] 9111" xfId="47296" hidden="1" xr:uid="{00000000-0005-0000-0000-000075EE0000}"/>
    <cellStyle name="Currency [0] 9112" xfId="17907" hidden="1" xr:uid="{00000000-0005-0000-0000-000076EE0000}"/>
    <cellStyle name="Currency [0] 9112" xfId="47294" hidden="1" xr:uid="{00000000-0005-0000-0000-000077EE0000}"/>
    <cellStyle name="Currency [0] 9113" xfId="17908" hidden="1" xr:uid="{00000000-0005-0000-0000-000078EE0000}"/>
    <cellStyle name="Currency [0] 9113" xfId="47295" hidden="1" xr:uid="{00000000-0005-0000-0000-000079EE0000}"/>
    <cellStyle name="Currency [0] 9114" xfId="17945" hidden="1" xr:uid="{00000000-0005-0000-0000-00007AEE0000}"/>
    <cellStyle name="Currency [0] 9114" xfId="47332" hidden="1" xr:uid="{00000000-0005-0000-0000-00007BEE0000}"/>
    <cellStyle name="Currency [0] 9115" xfId="17862" hidden="1" xr:uid="{00000000-0005-0000-0000-00007CEE0000}"/>
    <cellStyle name="Currency [0] 9115" xfId="47249" hidden="1" xr:uid="{00000000-0005-0000-0000-00007DEE0000}"/>
    <cellStyle name="Currency [0] 9116" xfId="17935" hidden="1" xr:uid="{00000000-0005-0000-0000-00007EEE0000}"/>
    <cellStyle name="Currency [0] 9116" xfId="47322" hidden="1" xr:uid="{00000000-0005-0000-0000-00007FEE0000}"/>
    <cellStyle name="Currency [0] 9117" xfId="17947" hidden="1" xr:uid="{00000000-0005-0000-0000-000080EE0000}"/>
    <cellStyle name="Currency [0] 9117" xfId="47334" hidden="1" xr:uid="{00000000-0005-0000-0000-000081EE0000}"/>
    <cellStyle name="Currency [0] 9118" xfId="17948" hidden="1" xr:uid="{00000000-0005-0000-0000-000082EE0000}"/>
    <cellStyle name="Currency [0] 9118" xfId="47335" hidden="1" xr:uid="{00000000-0005-0000-0000-000083EE0000}"/>
    <cellStyle name="Currency [0] 9119" xfId="17886" hidden="1" xr:uid="{00000000-0005-0000-0000-000084EE0000}"/>
    <cellStyle name="Currency [0] 9119" xfId="47273" hidden="1" xr:uid="{00000000-0005-0000-0000-000085EE0000}"/>
    <cellStyle name="Currency [0] 912" xfId="3315" hidden="1" xr:uid="{00000000-0005-0000-0000-000086EE0000}"/>
    <cellStyle name="Currency [0] 912" xfId="32704" hidden="1" xr:uid="{00000000-0005-0000-0000-000087EE0000}"/>
    <cellStyle name="Currency [0] 9120" xfId="17922" hidden="1" xr:uid="{00000000-0005-0000-0000-000088EE0000}"/>
    <cellStyle name="Currency [0] 9120" xfId="47309" hidden="1" xr:uid="{00000000-0005-0000-0000-000089EE0000}"/>
    <cellStyle name="Currency [0] 9121" xfId="17902" hidden="1" xr:uid="{00000000-0005-0000-0000-00008AEE0000}"/>
    <cellStyle name="Currency [0] 9121" xfId="47289" hidden="1" xr:uid="{00000000-0005-0000-0000-00008BEE0000}"/>
    <cellStyle name="Currency [0] 9122" xfId="17918" hidden="1" xr:uid="{00000000-0005-0000-0000-00008CEE0000}"/>
    <cellStyle name="Currency [0] 9122" xfId="47305" hidden="1" xr:uid="{00000000-0005-0000-0000-00008DEE0000}"/>
    <cellStyle name="Currency [0] 9123" xfId="17920" hidden="1" xr:uid="{00000000-0005-0000-0000-00008EEE0000}"/>
    <cellStyle name="Currency [0] 9123" xfId="47307" hidden="1" xr:uid="{00000000-0005-0000-0000-00008FEE0000}"/>
    <cellStyle name="Currency [0] 9124" xfId="17951" hidden="1" xr:uid="{00000000-0005-0000-0000-000090EE0000}"/>
    <cellStyle name="Currency [0] 9124" xfId="47338" hidden="1" xr:uid="{00000000-0005-0000-0000-000091EE0000}"/>
    <cellStyle name="Currency [0] 9125" xfId="17860" hidden="1" xr:uid="{00000000-0005-0000-0000-000092EE0000}"/>
    <cellStyle name="Currency [0] 9125" xfId="47247" hidden="1" xr:uid="{00000000-0005-0000-0000-000093EE0000}"/>
    <cellStyle name="Currency [0] 9126" xfId="17943" hidden="1" xr:uid="{00000000-0005-0000-0000-000094EE0000}"/>
    <cellStyle name="Currency [0] 9126" xfId="47330" hidden="1" xr:uid="{00000000-0005-0000-0000-000095EE0000}"/>
    <cellStyle name="Currency [0] 9127" xfId="17953" hidden="1" xr:uid="{00000000-0005-0000-0000-000096EE0000}"/>
    <cellStyle name="Currency [0] 9127" xfId="47340" hidden="1" xr:uid="{00000000-0005-0000-0000-000097EE0000}"/>
    <cellStyle name="Currency [0] 9128" xfId="17954" hidden="1" xr:uid="{00000000-0005-0000-0000-000098EE0000}"/>
    <cellStyle name="Currency [0] 9128" xfId="47341" hidden="1" xr:uid="{00000000-0005-0000-0000-000099EE0000}"/>
    <cellStyle name="Currency [0] 9129" xfId="17882" hidden="1" xr:uid="{00000000-0005-0000-0000-00009AEE0000}"/>
    <cellStyle name="Currency [0] 9129" xfId="47269" hidden="1" xr:uid="{00000000-0005-0000-0000-00009BEE0000}"/>
    <cellStyle name="Currency [0] 913" xfId="3365" hidden="1" xr:uid="{00000000-0005-0000-0000-00009CEE0000}"/>
    <cellStyle name="Currency [0] 913" xfId="32754" hidden="1" xr:uid="{00000000-0005-0000-0000-00009DEE0000}"/>
    <cellStyle name="Currency [0] 9130" xfId="17933" hidden="1" xr:uid="{00000000-0005-0000-0000-00009EEE0000}"/>
    <cellStyle name="Currency [0] 9130" xfId="47320" hidden="1" xr:uid="{00000000-0005-0000-0000-00009FEE0000}"/>
    <cellStyle name="Currency [0] 9131" xfId="17913" hidden="1" xr:uid="{00000000-0005-0000-0000-0000A0EE0000}"/>
    <cellStyle name="Currency [0] 9131" xfId="47300" hidden="1" xr:uid="{00000000-0005-0000-0000-0000A1EE0000}"/>
    <cellStyle name="Currency [0] 9132" xfId="17925" hidden="1" xr:uid="{00000000-0005-0000-0000-0000A2EE0000}"/>
    <cellStyle name="Currency [0] 9132" xfId="47312" hidden="1" xr:uid="{00000000-0005-0000-0000-0000A3EE0000}"/>
    <cellStyle name="Currency [0] 9133" xfId="17923" hidden="1" xr:uid="{00000000-0005-0000-0000-0000A4EE0000}"/>
    <cellStyle name="Currency [0] 9133" xfId="47310" hidden="1" xr:uid="{00000000-0005-0000-0000-0000A5EE0000}"/>
    <cellStyle name="Currency [0] 9134" xfId="17956" hidden="1" xr:uid="{00000000-0005-0000-0000-0000A6EE0000}"/>
    <cellStyle name="Currency [0] 9134" xfId="47343" hidden="1" xr:uid="{00000000-0005-0000-0000-0000A7EE0000}"/>
    <cellStyle name="Currency [0] 9135" xfId="17900" hidden="1" xr:uid="{00000000-0005-0000-0000-0000A8EE0000}"/>
    <cellStyle name="Currency [0] 9135" xfId="47287" hidden="1" xr:uid="{00000000-0005-0000-0000-0000A9EE0000}"/>
    <cellStyle name="Currency [0] 9136" xfId="17950" hidden="1" xr:uid="{00000000-0005-0000-0000-0000AAEE0000}"/>
    <cellStyle name="Currency [0] 9136" xfId="47337" hidden="1" xr:uid="{00000000-0005-0000-0000-0000ABEE0000}"/>
    <cellStyle name="Currency [0] 9137" xfId="17960" hidden="1" xr:uid="{00000000-0005-0000-0000-0000ACEE0000}"/>
    <cellStyle name="Currency [0] 9137" xfId="47347" hidden="1" xr:uid="{00000000-0005-0000-0000-0000ADEE0000}"/>
    <cellStyle name="Currency [0] 9138" xfId="17961" hidden="1" xr:uid="{00000000-0005-0000-0000-0000AEEE0000}"/>
    <cellStyle name="Currency [0] 9138" xfId="47348" hidden="1" xr:uid="{00000000-0005-0000-0000-0000AFEE0000}"/>
    <cellStyle name="Currency [0] 9139" xfId="17926" hidden="1" xr:uid="{00000000-0005-0000-0000-0000B0EE0000}"/>
    <cellStyle name="Currency [0] 9139" xfId="47313" hidden="1" xr:uid="{00000000-0005-0000-0000-0000B1EE0000}"/>
    <cellStyle name="Currency [0] 914" xfId="3375" hidden="1" xr:uid="{00000000-0005-0000-0000-0000B2EE0000}"/>
    <cellStyle name="Currency [0] 914" xfId="32764" hidden="1" xr:uid="{00000000-0005-0000-0000-0000B3EE0000}"/>
    <cellStyle name="Currency [0] 9140" xfId="17941" hidden="1" xr:uid="{00000000-0005-0000-0000-0000B4EE0000}"/>
    <cellStyle name="Currency [0] 9140" xfId="47328" hidden="1" xr:uid="{00000000-0005-0000-0000-0000B5EE0000}"/>
    <cellStyle name="Currency [0] 9141" xfId="17867" hidden="1" xr:uid="{00000000-0005-0000-0000-0000B6EE0000}"/>
    <cellStyle name="Currency [0] 9141" xfId="47254" hidden="1" xr:uid="{00000000-0005-0000-0000-0000B7EE0000}"/>
    <cellStyle name="Currency [0] 9142" xfId="17936" hidden="1" xr:uid="{00000000-0005-0000-0000-0000B8EE0000}"/>
    <cellStyle name="Currency [0] 9142" xfId="47323" hidden="1" xr:uid="{00000000-0005-0000-0000-0000B9EE0000}"/>
    <cellStyle name="Currency [0] 9143" xfId="17934" hidden="1" xr:uid="{00000000-0005-0000-0000-0000BAEE0000}"/>
    <cellStyle name="Currency [0] 9143" xfId="47321" hidden="1" xr:uid="{00000000-0005-0000-0000-0000BBEE0000}"/>
    <cellStyle name="Currency [0] 9144" xfId="17963" hidden="1" xr:uid="{00000000-0005-0000-0000-0000BCEE0000}"/>
    <cellStyle name="Currency [0] 9144" xfId="47350" hidden="1" xr:uid="{00000000-0005-0000-0000-0000BDEE0000}"/>
    <cellStyle name="Currency [0] 9145" xfId="17879" hidden="1" xr:uid="{00000000-0005-0000-0000-0000BEEE0000}"/>
    <cellStyle name="Currency [0] 9145" xfId="47266" hidden="1" xr:uid="{00000000-0005-0000-0000-0000BFEE0000}"/>
    <cellStyle name="Currency [0] 9146" xfId="17955" hidden="1" xr:uid="{00000000-0005-0000-0000-0000C0EE0000}"/>
    <cellStyle name="Currency [0] 9146" xfId="47342" hidden="1" xr:uid="{00000000-0005-0000-0000-0000C1EE0000}"/>
    <cellStyle name="Currency [0] 9147" xfId="17965" hidden="1" xr:uid="{00000000-0005-0000-0000-0000C2EE0000}"/>
    <cellStyle name="Currency [0] 9147" xfId="47352" hidden="1" xr:uid="{00000000-0005-0000-0000-0000C3EE0000}"/>
    <cellStyle name="Currency [0] 9148" xfId="17966" hidden="1" xr:uid="{00000000-0005-0000-0000-0000C4EE0000}"/>
    <cellStyle name="Currency [0] 9148" xfId="47353" hidden="1" xr:uid="{00000000-0005-0000-0000-0000C5EE0000}"/>
    <cellStyle name="Currency [0] 9149" xfId="17937" hidden="1" xr:uid="{00000000-0005-0000-0000-0000C6EE0000}"/>
    <cellStyle name="Currency [0] 9149" xfId="47324" hidden="1" xr:uid="{00000000-0005-0000-0000-0000C7EE0000}"/>
    <cellStyle name="Currency [0] 915" xfId="3376" hidden="1" xr:uid="{00000000-0005-0000-0000-0000C8EE0000}"/>
    <cellStyle name="Currency [0] 915" xfId="32765" hidden="1" xr:uid="{00000000-0005-0000-0000-0000C9EE0000}"/>
    <cellStyle name="Currency [0] 9150" xfId="17949" hidden="1" xr:uid="{00000000-0005-0000-0000-0000CAEE0000}"/>
    <cellStyle name="Currency [0] 9150" xfId="47336" hidden="1" xr:uid="{00000000-0005-0000-0000-0000CBEE0000}"/>
    <cellStyle name="Currency [0] 9151" xfId="17929" hidden="1" xr:uid="{00000000-0005-0000-0000-0000CCEE0000}"/>
    <cellStyle name="Currency [0] 9151" xfId="47316" hidden="1" xr:uid="{00000000-0005-0000-0000-0000CDEE0000}"/>
    <cellStyle name="Currency [0] 9152" xfId="17944" hidden="1" xr:uid="{00000000-0005-0000-0000-0000CEEE0000}"/>
    <cellStyle name="Currency [0] 9152" xfId="47331" hidden="1" xr:uid="{00000000-0005-0000-0000-0000CFEE0000}"/>
    <cellStyle name="Currency [0] 9153" xfId="17942" hidden="1" xr:uid="{00000000-0005-0000-0000-0000D0EE0000}"/>
    <cellStyle name="Currency [0] 9153" xfId="47329" hidden="1" xr:uid="{00000000-0005-0000-0000-0000D1EE0000}"/>
    <cellStyle name="Currency [0] 9154" xfId="17968" hidden="1" xr:uid="{00000000-0005-0000-0000-0000D2EE0000}"/>
    <cellStyle name="Currency [0] 9154" xfId="47355" hidden="1" xr:uid="{00000000-0005-0000-0000-0000D3EE0000}"/>
    <cellStyle name="Currency [0] 9155" xfId="17881" hidden="1" xr:uid="{00000000-0005-0000-0000-0000D4EE0000}"/>
    <cellStyle name="Currency [0] 9155" xfId="47268" hidden="1" xr:uid="{00000000-0005-0000-0000-0000D5EE0000}"/>
    <cellStyle name="Currency [0] 9156" xfId="17962" hidden="1" xr:uid="{00000000-0005-0000-0000-0000D6EE0000}"/>
    <cellStyle name="Currency [0] 9156" xfId="47349" hidden="1" xr:uid="{00000000-0005-0000-0000-0000D7EE0000}"/>
    <cellStyle name="Currency [0] 9157" xfId="17969" hidden="1" xr:uid="{00000000-0005-0000-0000-0000D8EE0000}"/>
    <cellStyle name="Currency [0] 9157" xfId="47356" hidden="1" xr:uid="{00000000-0005-0000-0000-0000D9EE0000}"/>
    <cellStyle name="Currency [0] 9158" xfId="17970" hidden="1" xr:uid="{00000000-0005-0000-0000-0000DAEE0000}"/>
    <cellStyle name="Currency [0] 9158" xfId="47357" hidden="1" xr:uid="{00000000-0005-0000-0000-0000DBEE0000}"/>
    <cellStyle name="Currency [0] 9159" xfId="17910" hidden="1" xr:uid="{00000000-0005-0000-0000-0000DCEE0000}"/>
    <cellStyle name="Currency [0] 9159" xfId="47297" hidden="1" xr:uid="{00000000-0005-0000-0000-0000DDEE0000}"/>
    <cellStyle name="Currency [0] 916" xfId="3341" hidden="1" xr:uid="{00000000-0005-0000-0000-0000DEEE0000}"/>
    <cellStyle name="Currency [0] 916" xfId="32730" hidden="1" xr:uid="{00000000-0005-0000-0000-0000DFEE0000}"/>
    <cellStyle name="Currency [0] 9160" xfId="17930" hidden="1" xr:uid="{00000000-0005-0000-0000-0000E0EE0000}"/>
    <cellStyle name="Currency [0] 9160" xfId="47317" hidden="1" xr:uid="{00000000-0005-0000-0000-0000E1EE0000}"/>
    <cellStyle name="Currency [0] 9161" xfId="17964" hidden="1" xr:uid="{00000000-0005-0000-0000-0000E2EE0000}"/>
    <cellStyle name="Currency [0] 9161" xfId="47351" hidden="1" xr:uid="{00000000-0005-0000-0000-0000E3EE0000}"/>
    <cellStyle name="Currency [0] 9162" xfId="17957" hidden="1" xr:uid="{00000000-0005-0000-0000-0000E4EE0000}"/>
    <cellStyle name="Currency [0] 9162" xfId="47344" hidden="1" xr:uid="{00000000-0005-0000-0000-0000E5EE0000}"/>
    <cellStyle name="Currency [0] 9163" xfId="17967" hidden="1" xr:uid="{00000000-0005-0000-0000-0000E6EE0000}"/>
    <cellStyle name="Currency [0] 9163" xfId="47354" hidden="1" xr:uid="{00000000-0005-0000-0000-0000E7EE0000}"/>
    <cellStyle name="Currency [0] 9164" xfId="17971" hidden="1" xr:uid="{00000000-0005-0000-0000-0000E8EE0000}"/>
    <cellStyle name="Currency [0] 9164" xfId="47358" hidden="1" xr:uid="{00000000-0005-0000-0000-0000E9EE0000}"/>
    <cellStyle name="Currency [0] 9165" xfId="17896" hidden="1" xr:uid="{00000000-0005-0000-0000-0000EAEE0000}"/>
    <cellStyle name="Currency [0] 9165" xfId="47283" hidden="1" xr:uid="{00000000-0005-0000-0000-0000EBEE0000}"/>
    <cellStyle name="Currency [0] 9166" xfId="17928" hidden="1" xr:uid="{00000000-0005-0000-0000-0000ECEE0000}"/>
    <cellStyle name="Currency [0] 9166" xfId="47315" hidden="1" xr:uid="{00000000-0005-0000-0000-0000EDEE0000}"/>
    <cellStyle name="Currency [0] 9167" xfId="17974" hidden="1" xr:uid="{00000000-0005-0000-0000-0000EEEE0000}"/>
    <cellStyle name="Currency [0] 9167" xfId="47361" hidden="1" xr:uid="{00000000-0005-0000-0000-0000EFEE0000}"/>
    <cellStyle name="Currency [0] 9168" xfId="17975" hidden="1" xr:uid="{00000000-0005-0000-0000-0000F0EE0000}"/>
    <cellStyle name="Currency [0] 9168" xfId="47362" hidden="1" xr:uid="{00000000-0005-0000-0000-0000F1EE0000}"/>
    <cellStyle name="Currency [0] 9169" xfId="17952" hidden="1" xr:uid="{00000000-0005-0000-0000-0000F2EE0000}"/>
    <cellStyle name="Currency [0] 9169" xfId="47339" hidden="1" xr:uid="{00000000-0005-0000-0000-0000F3EE0000}"/>
    <cellStyle name="Currency [0] 917" xfId="3356" hidden="1" xr:uid="{00000000-0005-0000-0000-0000F4EE0000}"/>
    <cellStyle name="Currency [0] 917" xfId="32745" hidden="1" xr:uid="{00000000-0005-0000-0000-0000F5EE0000}"/>
    <cellStyle name="Currency [0] 9170" xfId="17958" hidden="1" xr:uid="{00000000-0005-0000-0000-0000F6EE0000}"/>
    <cellStyle name="Currency [0] 9170" xfId="47345" hidden="1" xr:uid="{00000000-0005-0000-0000-0000F7EE0000}"/>
    <cellStyle name="Currency [0] 9171" xfId="17972" hidden="1" xr:uid="{00000000-0005-0000-0000-0000F8EE0000}"/>
    <cellStyle name="Currency [0] 9171" xfId="47359" hidden="1" xr:uid="{00000000-0005-0000-0000-0000F9EE0000}"/>
    <cellStyle name="Currency [0] 9172" xfId="17959" hidden="1" xr:uid="{00000000-0005-0000-0000-0000FAEE0000}"/>
    <cellStyle name="Currency [0] 9172" xfId="47346" hidden="1" xr:uid="{00000000-0005-0000-0000-0000FBEE0000}"/>
    <cellStyle name="Currency [0] 9173" xfId="17976" hidden="1" xr:uid="{00000000-0005-0000-0000-0000FCEE0000}"/>
    <cellStyle name="Currency [0] 9173" xfId="47363" hidden="1" xr:uid="{00000000-0005-0000-0000-0000FDEE0000}"/>
    <cellStyle name="Currency [0] 9174" xfId="17977" hidden="1" xr:uid="{00000000-0005-0000-0000-0000FEEE0000}"/>
    <cellStyle name="Currency [0] 9174" xfId="47364" hidden="1" xr:uid="{00000000-0005-0000-0000-0000FFEE0000}"/>
    <cellStyle name="Currency [0] 9175" xfId="17973" hidden="1" xr:uid="{00000000-0005-0000-0000-000000EF0000}"/>
    <cellStyle name="Currency [0] 9175" xfId="47360" hidden="1" xr:uid="{00000000-0005-0000-0000-000001EF0000}"/>
    <cellStyle name="Currency [0] 9176" xfId="17946" hidden="1" xr:uid="{00000000-0005-0000-0000-000002EF0000}"/>
    <cellStyle name="Currency [0] 9176" xfId="47333" hidden="1" xr:uid="{00000000-0005-0000-0000-000003EF0000}"/>
    <cellStyle name="Currency [0] 9177" xfId="17978" hidden="1" xr:uid="{00000000-0005-0000-0000-000004EF0000}"/>
    <cellStyle name="Currency [0] 9177" xfId="47365" hidden="1" xr:uid="{00000000-0005-0000-0000-000005EF0000}"/>
    <cellStyle name="Currency [0] 9178" xfId="17979" hidden="1" xr:uid="{00000000-0005-0000-0000-000006EF0000}"/>
    <cellStyle name="Currency [0] 9178" xfId="47366" hidden="1" xr:uid="{00000000-0005-0000-0000-000007EF0000}"/>
    <cellStyle name="Currency [0] 9179" xfId="17843" hidden="1" xr:uid="{00000000-0005-0000-0000-000008EF0000}"/>
    <cellStyle name="Currency [0] 9179" xfId="47230" hidden="1" xr:uid="{00000000-0005-0000-0000-000009EF0000}"/>
    <cellStyle name="Currency [0] 918" xfId="3179" hidden="1" xr:uid="{00000000-0005-0000-0000-00000AEF0000}"/>
    <cellStyle name="Currency [0] 918" xfId="32568" hidden="1" xr:uid="{00000000-0005-0000-0000-00000BEF0000}"/>
    <cellStyle name="Currency [0] 9180" xfId="17853" hidden="1" xr:uid="{00000000-0005-0000-0000-00000CEF0000}"/>
    <cellStyle name="Currency [0] 9180" xfId="47240" hidden="1" xr:uid="{00000000-0005-0000-0000-00000DEF0000}"/>
    <cellStyle name="Currency [0] 9181" xfId="17981" hidden="1" xr:uid="{00000000-0005-0000-0000-00000EEF0000}"/>
    <cellStyle name="Currency [0] 9181" xfId="47368" hidden="1" xr:uid="{00000000-0005-0000-0000-00000FEF0000}"/>
    <cellStyle name="Currency [0] 9182" xfId="17985" hidden="1" xr:uid="{00000000-0005-0000-0000-000010EF0000}"/>
    <cellStyle name="Currency [0] 9182" xfId="47372" hidden="1" xr:uid="{00000000-0005-0000-0000-000011EF0000}"/>
    <cellStyle name="Currency [0] 9183" xfId="17986" hidden="1" xr:uid="{00000000-0005-0000-0000-000012EF0000}"/>
    <cellStyle name="Currency [0] 9183" xfId="47373" hidden="1" xr:uid="{00000000-0005-0000-0000-000013EF0000}"/>
    <cellStyle name="Currency [0] 9184" xfId="17835" hidden="1" xr:uid="{00000000-0005-0000-0000-000014EF0000}"/>
    <cellStyle name="Currency [0] 9184" xfId="47222" hidden="1" xr:uid="{00000000-0005-0000-0000-000015EF0000}"/>
    <cellStyle name="Currency [0] 9185" xfId="17983" hidden="1" xr:uid="{00000000-0005-0000-0000-000016EF0000}"/>
    <cellStyle name="Currency [0] 9185" xfId="47370" hidden="1" xr:uid="{00000000-0005-0000-0000-000017EF0000}"/>
    <cellStyle name="Currency [0] 9186" xfId="17987" hidden="1" xr:uid="{00000000-0005-0000-0000-000018EF0000}"/>
    <cellStyle name="Currency [0] 9186" xfId="47374" hidden="1" xr:uid="{00000000-0005-0000-0000-000019EF0000}"/>
    <cellStyle name="Currency [0] 9187" xfId="17988" hidden="1" xr:uid="{00000000-0005-0000-0000-00001AEF0000}"/>
    <cellStyle name="Currency [0] 9187" xfId="47375" hidden="1" xr:uid="{00000000-0005-0000-0000-00001BEF0000}"/>
    <cellStyle name="Currency [0] 9188" xfId="17982" hidden="1" xr:uid="{00000000-0005-0000-0000-00001CEF0000}"/>
    <cellStyle name="Currency [0] 9188" xfId="47369" hidden="1" xr:uid="{00000000-0005-0000-0000-00001DEF0000}"/>
    <cellStyle name="Currency [0] 9189" xfId="17842" hidden="1" xr:uid="{00000000-0005-0000-0000-00001EEF0000}"/>
    <cellStyle name="Currency [0] 9189" xfId="47229" hidden="1" xr:uid="{00000000-0005-0000-0000-00001FEF0000}"/>
    <cellStyle name="Currency [0] 919" xfId="3351" hidden="1" xr:uid="{00000000-0005-0000-0000-000020EF0000}"/>
    <cellStyle name="Currency [0] 919" xfId="32740" hidden="1" xr:uid="{00000000-0005-0000-0000-000021EF0000}"/>
    <cellStyle name="Currency [0] 9190" xfId="17994" hidden="1" xr:uid="{00000000-0005-0000-0000-000022EF0000}"/>
    <cellStyle name="Currency [0] 9190" xfId="47381" hidden="1" xr:uid="{00000000-0005-0000-0000-000023EF0000}"/>
    <cellStyle name="Currency [0] 9191" xfId="17998" hidden="1" xr:uid="{00000000-0005-0000-0000-000024EF0000}"/>
    <cellStyle name="Currency [0] 9191" xfId="47385" hidden="1" xr:uid="{00000000-0005-0000-0000-000025EF0000}"/>
    <cellStyle name="Currency [0] 9192" xfId="18004" hidden="1" xr:uid="{00000000-0005-0000-0000-000026EF0000}"/>
    <cellStyle name="Currency [0] 9192" xfId="47391" hidden="1" xr:uid="{00000000-0005-0000-0000-000027EF0000}"/>
    <cellStyle name="Currency [0] 9193" xfId="18007" hidden="1" xr:uid="{00000000-0005-0000-0000-000028EF0000}"/>
    <cellStyle name="Currency [0] 9193" xfId="47394" hidden="1" xr:uid="{00000000-0005-0000-0000-000029EF0000}"/>
    <cellStyle name="Currency [0] 9194" xfId="17993" hidden="1" xr:uid="{00000000-0005-0000-0000-00002AEF0000}"/>
    <cellStyle name="Currency [0] 9194" xfId="47380" hidden="1" xr:uid="{00000000-0005-0000-0000-00002BEF0000}"/>
    <cellStyle name="Currency [0] 9195" xfId="18003" hidden="1" xr:uid="{00000000-0005-0000-0000-00002CEF0000}"/>
    <cellStyle name="Currency [0] 9195" xfId="47390" hidden="1" xr:uid="{00000000-0005-0000-0000-00002DEF0000}"/>
    <cellStyle name="Currency [0] 9196" xfId="18014" hidden="1" xr:uid="{00000000-0005-0000-0000-00002EEF0000}"/>
    <cellStyle name="Currency [0] 9196" xfId="47401" hidden="1" xr:uid="{00000000-0005-0000-0000-00002FEF0000}"/>
    <cellStyle name="Currency [0] 9197" xfId="18015" hidden="1" xr:uid="{00000000-0005-0000-0000-000030EF0000}"/>
    <cellStyle name="Currency [0] 9197" xfId="47402" hidden="1" xr:uid="{00000000-0005-0000-0000-000031EF0000}"/>
    <cellStyle name="Currency [0] 9198" xfId="17980" hidden="1" xr:uid="{00000000-0005-0000-0000-000032EF0000}"/>
    <cellStyle name="Currency [0] 9198" xfId="47367" hidden="1" xr:uid="{00000000-0005-0000-0000-000033EF0000}"/>
    <cellStyle name="Currency [0] 9199" xfId="17841" hidden="1" xr:uid="{00000000-0005-0000-0000-000034EF0000}"/>
    <cellStyle name="Currency [0] 9199" xfId="47228" hidden="1" xr:uid="{00000000-0005-0000-0000-000035EF0000}"/>
    <cellStyle name="Currency [0] 92" xfId="2479" hidden="1" xr:uid="{00000000-0005-0000-0000-000036EF0000}"/>
    <cellStyle name="Currency [0] 92" xfId="31868" hidden="1" xr:uid="{00000000-0005-0000-0000-000037EF0000}"/>
    <cellStyle name="Currency [0] 920" xfId="3349" hidden="1" xr:uid="{00000000-0005-0000-0000-000038EF0000}"/>
    <cellStyle name="Currency [0] 920" xfId="32738" hidden="1" xr:uid="{00000000-0005-0000-0000-000039EF0000}"/>
    <cellStyle name="Currency [0] 9200" xfId="18000" hidden="1" xr:uid="{00000000-0005-0000-0000-00003AEF0000}"/>
    <cellStyle name="Currency [0] 9200" xfId="47387" hidden="1" xr:uid="{00000000-0005-0000-0000-00003BEF0000}"/>
    <cellStyle name="Currency [0] 9201" xfId="17839" hidden="1" xr:uid="{00000000-0005-0000-0000-00003CEF0000}"/>
    <cellStyle name="Currency [0] 9201" xfId="47226" hidden="1" xr:uid="{00000000-0005-0000-0000-00003DEF0000}"/>
    <cellStyle name="Currency [0] 9202" xfId="17995" hidden="1" xr:uid="{00000000-0005-0000-0000-00003EEF0000}"/>
    <cellStyle name="Currency [0] 9202" xfId="47382" hidden="1" xr:uid="{00000000-0005-0000-0000-00003FEF0000}"/>
    <cellStyle name="Currency [0] 9203" xfId="18016" hidden="1" xr:uid="{00000000-0005-0000-0000-000040EF0000}"/>
    <cellStyle name="Currency [0] 9203" xfId="47403" hidden="1" xr:uid="{00000000-0005-0000-0000-000041EF0000}"/>
    <cellStyle name="Currency [0] 9204" xfId="18001" hidden="1" xr:uid="{00000000-0005-0000-0000-000042EF0000}"/>
    <cellStyle name="Currency [0] 9204" xfId="47388" hidden="1" xr:uid="{00000000-0005-0000-0000-000043EF0000}"/>
    <cellStyle name="Currency [0] 9205" xfId="18005" hidden="1" xr:uid="{00000000-0005-0000-0000-000044EF0000}"/>
    <cellStyle name="Currency [0] 9205" xfId="47392" hidden="1" xr:uid="{00000000-0005-0000-0000-000045EF0000}"/>
    <cellStyle name="Currency [0] 9206" xfId="18021" hidden="1" xr:uid="{00000000-0005-0000-0000-000046EF0000}"/>
    <cellStyle name="Currency [0] 9206" xfId="47408" hidden="1" xr:uid="{00000000-0005-0000-0000-000047EF0000}"/>
    <cellStyle name="Currency [0] 9207" xfId="18022" hidden="1" xr:uid="{00000000-0005-0000-0000-000048EF0000}"/>
    <cellStyle name="Currency [0] 9207" xfId="47409" hidden="1" xr:uid="{00000000-0005-0000-0000-000049EF0000}"/>
    <cellStyle name="Currency [0] 9208" xfId="18002" hidden="1" xr:uid="{00000000-0005-0000-0000-00004AEF0000}"/>
    <cellStyle name="Currency [0] 9208" xfId="47389" hidden="1" xr:uid="{00000000-0005-0000-0000-00004BEF0000}"/>
    <cellStyle name="Currency [0] 9209" xfId="18009" hidden="1" xr:uid="{00000000-0005-0000-0000-00004CEF0000}"/>
    <cellStyle name="Currency [0] 9209" xfId="47396" hidden="1" xr:uid="{00000000-0005-0000-0000-00004DEF0000}"/>
    <cellStyle name="Currency [0] 921" xfId="3378" hidden="1" xr:uid="{00000000-0005-0000-0000-00004EEF0000}"/>
    <cellStyle name="Currency [0] 921" xfId="32767" hidden="1" xr:uid="{00000000-0005-0000-0000-00004FEF0000}"/>
    <cellStyle name="Currency [0] 9210" xfId="18013" hidden="1" xr:uid="{00000000-0005-0000-0000-000050EF0000}"/>
    <cellStyle name="Currency [0] 9210" xfId="47400" hidden="1" xr:uid="{00000000-0005-0000-0000-000051EF0000}"/>
    <cellStyle name="Currency [0] 9211" xfId="18008" hidden="1" xr:uid="{00000000-0005-0000-0000-000052EF0000}"/>
    <cellStyle name="Currency [0] 9211" xfId="47395" hidden="1" xr:uid="{00000000-0005-0000-0000-000053EF0000}"/>
    <cellStyle name="Currency [0] 9212" xfId="18031" hidden="1" xr:uid="{00000000-0005-0000-0000-000054EF0000}"/>
    <cellStyle name="Currency [0] 9212" xfId="47418" hidden="1" xr:uid="{00000000-0005-0000-0000-000055EF0000}"/>
    <cellStyle name="Currency [0] 9213" xfId="18037" hidden="1" xr:uid="{00000000-0005-0000-0000-000056EF0000}"/>
    <cellStyle name="Currency [0] 9213" xfId="47424" hidden="1" xr:uid="{00000000-0005-0000-0000-000057EF0000}"/>
    <cellStyle name="Currency [0] 9214" xfId="17999" hidden="1" xr:uid="{00000000-0005-0000-0000-000058EF0000}"/>
    <cellStyle name="Currency [0] 9214" xfId="47386" hidden="1" xr:uid="{00000000-0005-0000-0000-000059EF0000}"/>
    <cellStyle name="Currency [0] 9215" xfId="18029" hidden="1" xr:uid="{00000000-0005-0000-0000-00005AEF0000}"/>
    <cellStyle name="Currency [0] 9215" xfId="47416" hidden="1" xr:uid="{00000000-0005-0000-0000-00005BEF0000}"/>
    <cellStyle name="Currency [0] 9216" xfId="18041" hidden="1" xr:uid="{00000000-0005-0000-0000-00005CEF0000}"/>
    <cellStyle name="Currency [0] 9216" xfId="47428" hidden="1" xr:uid="{00000000-0005-0000-0000-00005DEF0000}"/>
    <cellStyle name="Currency [0] 9217" xfId="18042" hidden="1" xr:uid="{00000000-0005-0000-0000-00005EEF0000}"/>
    <cellStyle name="Currency [0] 9217" xfId="47429" hidden="1" xr:uid="{00000000-0005-0000-0000-00005FEF0000}"/>
    <cellStyle name="Currency [0] 9218" xfId="17990" hidden="1" xr:uid="{00000000-0005-0000-0000-000060EF0000}"/>
    <cellStyle name="Currency [0] 9218" xfId="47377" hidden="1" xr:uid="{00000000-0005-0000-0000-000061EF0000}"/>
    <cellStyle name="Currency [0] 9219" xfId="17997" hidden="1" xr:uid="{00000000-0005-0000-0000-000062EF0000}"/>
    <cellStyle name="Currency [0] 9219" xfId="47384" hidden="1" xr:uid="{00000000-0005-0000-0000-000063EF0000}"/>
    <cellStyle name="Currency [0] 922" xfId="3294" hidden="1" xr:uid="{00000000-0005-0000-0000-000064EF0000}"/>
    <cellStyle name="Currency [0] 922" xfId="32683" hidden="1" xr:uid="{00000000-0005-0000-0000-000065EF0000}"/>
    <cellStyle name="Currency [0] 9220" xfId="18026" hidden="1" xr:uid="{00000000-0005-0000-0000-000066EF0000}"/>
    <cellStyle name="Currency [0] 9220" xfId="47413" hidden="1" xr:uid="{00000000-0005-0000-0000-000067EF0000}"/>
    <cellStyle name="Currency [0] 9221" xfId="18011" hidden="1" xr:uid="{00000000-0005-0000-0000-000068EF0000}"/>
    <cellStyle name="Currency [0] 9221" xfId="47398" hidden="1" xr:uid="{00000000-0005-0000-0000-000069EF0000}"/>
    <cellStyle name="Currency [0] 9222" xfId="17984" hidden="1" xr:uid="{00000000-0005-0000-0000-00006AEF0000}"/>
    <cellStyle name="Currency [0] 9222" xfId="47371" hidden="1" xr:uid="{00000000-0005-0000-0000-00006BEF0000}"/>
    <cellStyle name="Currency [0] 9223" xfId="18048" hidden="1" xr:uid="{00000000-0005-0000-0000-00006CEF0000}"/>
    <cellStyle name="Currency [0] 9223" xfId="47435" hidden="1" xr:uid="{00000000-0005-0000-0000-00006DEF0000}"/>
    <cellStyle name="Currency [0] 9224" xfId="18027" hidden="1" xr:uid="{00000000-0005-0000-0000-00006EEF0000}"/>
    <cellStyle name="Currency [0] 9224" xfId="47414" hidden="1" xr:uid="{00000000-0005-0000-0000-00006FEF0000}"/>
    <cellStyle name="Currency [0] 9225" xfId="18034" hidden="1" xr:uid="{00000000-0005-0000-0000-000070EF0000}"/>
    <cellStyle name="Currency [0] 9225" xfId="47421" hidden="1" xr:uid="{00000000-0005-0000-0000-000071EF0000}"/>
    <cellStyle name="Currency [0] 9226" xfId="18049" hidden="1" xr:uid="{00000000-0005-0000-0000-000072EF0000}"/>
    <cellStyle name="Currency [0] 9226" xfId="47436" hidden="1" xr:uid="{00000000-0005-0000-0000-000073EF0000}"/>
    <cellStyle name="Currency [0] 9227" xfId="18050" hidden="1" xr:uid="{00000000-0005-0000-0000-000074EF0000}"/>
    <cellStyle name="Currency [0] 9227" xfId="47437" hidden="1" xr:uid="{00000000-0005-0000-0000-000075EF0000}"/>
    <cellStyle name="Currency [0] 9228" xfId="18025" hidden="1" xr:uid="{00000000-0005-0000-0000-000076EF0000}"/>
    <cellStyle name="Currency [0] 9228" xfId="47412" hidden="1" xr:uid="{00000000-0005-0000-0000-000077EF0000}"/>
    <cellStyle name="Currency [0] 9229" xfId="18024" hidden="1" xr:uid="{00000000-0005-0000-0000-000078EF0000}"/>
    <cellStyle name="Currency [0] 9229" xfId="47411" hidden="1" xr:uid="{00000000-0005-0000-0000-000079EF0000}"/>
    <cellStyle name="Currency [0] 923" xfId="3370" hidden="1" xr:uid="{00000000-0005-0000-0000-00007AEF0000}"/>
    <cellStyle name="Currency [0] 923" xfId="32759" hidden="1" xr:uid="{00000000-0005-0000-0000-00007BEF0000}"/>
    <cellStyle name="Currency [0] 9230" xfId="18019" hidden="1" xr:uid="{00000000-0005-0000-0000-00007CEF0000}"/>
    <cellStyle name="Currency [0] 9230" xfId="47406" hidden="1" xr:uid="{00000000-0005-0000-0000-00007DEF0000}"/>
    <cellStyle name="Currency [0] 9231" xfId="18017" hidden="1" xr:uid="{00000000-0005-0000-0000-00007EEF0000}"/>
    <cellStyle name="Currency [0] 9231" xfId="47404" hidden="1" xr:uid="{00000000-0005-0000-0000-00007FEF0000}"/>
    <cellStyle name="Currency [0] 9232" xfId="18018" hidden="1" xr:uid="{00000000-0005-0000-0000-000080EF0000}"/>
    <cellStyle name="Currency [0] 9232" xfId="47405" hidden="1" xr:uid="{00000000-0005-0000-0000-000081EF0000}"/>
    <cellStyle name="Currency [0] 9233" xfId="18055" hidden="1" xr:uid="{00000000-0005-0000-0000-000082EF0000}"/>
    <cellStyle name="Currency [0] 9233" xfId="47442" hidden="1" xr:uid="{00000000-0005-0000-0000-000083EF0000}"/>
    <cellStyle name="Currency [0] 9234" xfId="17840" hidden="1" xr:uid="{00000000-0005-0000-0000-000084EF0000}"/>
    <cellStyle name="Currency [0] 9234" xfId="47227" hidden="1" xr:uid="{00000000-0005-0000-0000-000085EF0000}"/>
    <cellStyle name="Currency [0] 9235" xfId="18045" hidden="1" xr:uid="{00000000-0005-0000-0000-000086EF0000}"/>
    <cellStyle name="Currency [0] 9235" xfId="47432" hidden="1" xr:uid="{00000000-0005-0000-0000-000087EF0000}"/>
    <cellStyle name="Currency [0] 9236" xfId="18057" hidden="1" xr:uid="{00000000-0005-0000-0000-000088EF0000}"/>
    <cellStyle name="Currency [0] 9236" xfId="47444" hidden="1" xr:uid="{00000000-0005-0000-0000-000089EF0000}"/>
    <cellStyle name="Currency [0] 9237" xfId="18058" hidden="1" xr:uid="{00000000-0005-0000-0000-00008AEF0000}"/>
    <cellStyle name="Currency [0] 9237" xfId="47445" hidden="1" xr:uid="{00000000-0005-0000-0000-00008BEF0000}"/>
    <cellStyle name="Currency [0] 9238" xfId="17996" hidden="1" xr:uid="{00000000-0005-0000-0000-00008CEF0000}"/>
    <cellStyle name="Currency [0] 9238" xfId="47383" hidden="1" xr:uid="{00000000-0005-0000-0000-00008DEF0000}"/>
    <cellStyle name="Currency [0] 9239" xfId="18032" hidden="1" xr:uid="{00000000-0005-0000-0000-00008EEF0000}"/>
    <cellStyle name="Currency [0] 9239" xfId="47419" hidden="1" xr:uid="{00000000-0005-0000-0000-00008FEF0000}"/>
    <cellStyle name="Currency [0] 924" xfId="3380" hidden="1" xr:uid="{00000000-0005-0000-0000-000090EF0000}"/>
    <cellStyle name="Currency [0] 924" xfId="32769" hidden="1" xr:uid="{00000000-0005-0000-0000-000091EF0000}"/>
    <cellStyle name="Currency [0] 9240" xfId="18012" hidden="1" xr:uid="{00000000-0005-0000-0000-000092EF0000}"/>
    <cellStyle name="Currency [0] 9240" xfId="47399" hidden="1" xr:uid="{00000000-0005-0000-0000-000093EF0000}"/>
    <cellStyle name="Currency [0] 9241" xfId="18028" hidden="1" xr:uid="{00000000-0005-0000-0000-000094EF0000}"/>
    <cellStyle name="Currency [0] 9241" xfId="47415" hidden="1" xr:uid="{00000000-0005-0000-0000-000095EF0000}"/>
    <cellStyle name="Currency [0] 9242" xfId="18030" hidden="1" xr:uid="{00000000-0005-0000-0000-000096EF0000}"/>
    <cellStyle name="Currency [0] 9242" xfId="47417" hidden="1" xr:uid="{00000000-0005-0000-0000-000097EF0000}"/>
    <cellStyle name="Currency [0] 9243" xfId="18061" hidden="1" xr:uid="{00000000-0005-0000-0000-000098EF0000}"/>
    <cellStyle name="Currency [0] 9243" xfId="47448" hidden="1" xr:uid="{00000000-0005-0000-0000-000099EF0000}"/>
    <cellStyle name="Currency [0] 9244" xfId="17855" hidden="1" xr:uid="{00000000-0005-0000-0000-00009AEF0000}"/>
    <cellStyle name="Currency [0] 9244" xfId="47242" hidden="1" xr:uid="{00000000-0005-0000-0000-00009BEF0000}"/>
    <cellStyle name="Currency [0] 9245" xfId="18053" hidden="1" xr:uid="{00000000-0005-0000-0000-00009CEF0000}"/>
    <cellStyle name="Currency [0] 9245" xfId="47440" hidden="1" xr:uid="{00000000-0005-0000-0000-00009DEF0000}"/>
    <cellStyle name="Currency [0] 9246" xfId="18063" hidden="1" xr:uid="{00000000-0005-0000-0000-00009EEF0000}"/>
    <cellStyle name="Currency [0] 9246" xfId="47450" hidden="1" xr:uid="{00000000-0005-0000-0000-00009FEF0000}"/>
    <cellStyle name="Currency [0] 9247" xfId="18064" hidden="1" xr:uid="{00000000-0005-0000-0000-0000A0EF0000}"/>
    <cellStyle name="Currency [0] 9247" xfId="47451" hidden="1" xr:uid="{00000000-0005-0000-0000-0000A1EF0000}"/>
    <cellStyle name="Currency [0] 9248" xfId="17992" hidden="1" xr:uid="{00000000-0005-0000-0000-0000A2EF0000}"/>
    <cellStyle name="Currency [0] 9248" xfId="47379" hidden="1" xr:uid="{00000000-0005-0000-0000-0000A3EF0000}"/>
    <cellStyle name="Currency [0] 9249" xfId="18043" hidden="1" xr:uid="{00000000-0005-0000-0000-0000A4EF0000}"/>
    <cellStyle name="Currency [0] 9249" xfId="47430" hidden="1" xr:uid="{00000000-0005-0000-0000-0000A5EF0000}"/>
    <cellStyle name="Currency [0] 925" xfId="3381" hidden="1" xr:uid="{00000000-0005-0000-0000-0000A6EF0000}"/>
    <cellStyle name="Currency [0] 925" xfId="32770" hidden="1" xr:uid="{00000000-0005-0000-0000-0000A7EF0000}"/>
    <cellStyle name="Currency [0] 9250" xfId="18023" hidden="1" xr:uid="{00000000-0005-0000-0000-0000A8EF0000}"/>
    <cellStyle name="Currency [0] 9250" xfId="47410" hidden="1" xr:uid="{00000000-0005-0000-0000-0000A9EF0000}"/>
    <cellStyle name="Currency [0] 9251" xfId="18035" hidden="1" xr:uid="{00000000-0005-0000-0000-0000AAEF0000}"/>
    <cellStyle name="Currency [0] 9251" xfId="47422" hidden="1" xr:uid="{00000000-0005-0000-0000-0000ABEF0000}"/>
    <cellStyle name="Currency [0] 9252" xfId="18033" hidden="1" xr:uid="{00000000-0005-0000-0000-0000ACEF0000}"/>
    <cellStyle name="Currency [0] 9252" xfId="47420" hidden="1" xr:uid="{00000000-0005-0000-0000-0000ADEF0000}"/>
    <cellStyle name="Currency [0] 9253" xfId="18066" hidden="1" xr:uid="{00000000-0005-0000-0000-0000AEEF0000}"/>
    <cellStyle name="Currency [0] 9253" xfId="47453" hidden="1" xr:uid="{00000000-0005-0000-0000-0000AFEF0000}"/>
    <cellStyle name="Currency [0] 9254" xfId="18010" hidden="1" xr:uid="{00000000-0005-0000-0000-0000B0EF0000}"/>
    <cellStyle name="Currency [0] 9254" xfId="47397" hidden="1" xr:uid="{00000000-0005-0000-0000-0000B1EF0000}"/>
    <cellStyle name="Currency [0] 9255" xfId="18060" hidden="1" xr:uid="{00000000-0005-0000-0000-0000B2EF0000}"/>
    <cellStyle name="Currency [0] 9255" xfId="47447" hidden="1" xr:uid="{00000000-0005-0000-0000-0000B3EF0000}"/>
    <cellStyle name="Currency [0] 9256" xfId="18070" hidden="1" xr:uid="{00000000-0005-0000-0000-0000B4EF0000}"/>
    <cellStyle name="Currency [0] 9256" xfId="47457" hidden="1" xr:uid="{00000000-0005-0000-0000-0000B5EF0000}"/>
    <cellStyle name="Currency [0] 9257" xfId="18071" hidden="1" xr:uid="{00000000-0005-0000-0000-0000B6EF0000}"/>
    <cellStyle name="Currency [0] 9257" xfId="47458" hidden="1" xr:uid="{00000000-0005-0000-0000-0000B7EF0000}"/>
    <cellStyle name="Currency [0] 9258" xfId="18036" hidden="1" xr:uid="{00000000-0005-0000-0000-0000B8EF0000}"/>
    <cellStyle name="Currency [0] 9258" xfId="47423" hidden="1" xr:uid="{00000000-0005-0000-0000-0000B9EF0000}"/>
    <cellStyle name="Currency [0] 9259" xfId="18051" hidden="1" xr:uid="{00000000-0005-0000-0000-0000BAEF0000}"/>
    <cellStyle name="Currency [0] 9259" xfId="47438" hidden="1" xr:uid="{00000000-0005-0000-0000-0000BBEF0000}"/>
    <cellStyle name="Currency [0] 926" xfId="3352" hidden="1" xr:uid="{00000000-0005-0000-0000-0000BCEF0000}"/>
    <cellStyle name="Currency [0] 926" xfId="32741" hidden="1" xr:uid="{00000000-0005-0000-0000-0000BDEF0000}"/>
    <cellStyle name="Currency [0] 9260" xfId="17874" hidden="1" xr:uid="{00000000-0005-0000-0000-0000BEEF0000}"/>
    <cellStyle name="Currency [0] 9260" xfId="47261" hidden="1" xr:uid="{00000000-0005-0000-0000-0000BFEF0000}"/>
    <cellStyle name="Currency [0] 9261" xfId="18046" hidden="1" xr:uid="{00000000-0005-0000-0000-0000C0EF0000}"/>
    <cellStyle name="Currency [0] 9261" xfId="47433" hidden="1" xr:uid="{00000000-0005-0000-0000-0000C1EF0000}"/>
    <cellStyle name="Currency [0] 9262" xfId="18044" hidden="1" xr:uid="{00000000-0005-0000-0000-0000C2EF0000}"/>
    <cellStyle name="Currency [0] 9262" xfId="47431" hidden="1" xr:uid="{00000000-0005-0000-0000-0000C3EF0000}"/>
    <cellStyle name="Currency [0] 9263" xfId="18073" hidden="1" xr:uid="{00000000-0005-0000-0000-0000C4EF0000}"/>
    <cellStyle name="Currency [0] 9263" xfId="47460" hidden="1" xr:uid="{00000000-0005-0000-0000-0000C5EF0000}"/>
    <cellStyle name="Currency [0] 9264" xfId="17989" hidden="1" xr:uid="{00000000-0005-0000-0000-0000C6EF0000}"/>
    <cellStyle name="Currency [0] 9264" xfId="47376" hidden="1" xr:uid="{00000000-0005-0000-0000-0000C7EF0000}"/>
    <cellStyle name="Currency [0] 9265" xfId="18065" hidden="1" xr:uid="{00000000-0005-0000-0000-0000C8EF0000}"/>
    <cellStyle name="Currency [0] 9265" xfId="47452" hidden="1" xr:uid="{00000000-0005-0000-0000-0000C9EF0000}"/>
    <cellStyle name="Currency [0] 9266" xfId="18075" hidden="1" xr:uid="{00000000-0005-0000-0000-0000CAEF0000}"/>
    <cellStyle name="Currency [0] 9266" xfId="47462" hidden="1" xr:uid="{00000000-0005-0000-0000-0000CBEF0000}"/>
    <cellStyle name="Currency [0] 9267" xfId="18076" hidden="1" xr:uid="{00000000-0005-0000-0000-0000CCEF0000}"/>
    <cellStyle name="Currency [0] 9267" xfId="47463" hidden="1" xr:uid="{00000000-0005-0000-0000-0000CDEF0000}"/>
    <cellStyle name="Currency [0] 9268" xfId="18047" hidden="1" xr:uid="{00000000-0005-0000-0000-0000CEEF0000}"/>
    <cellStyle name="Currency [0] 9268" xfId="47434" hidden="1" xr:uid="{00000000-0005-0000-0000-0000CFEF0000}"/>
    <cellStyle name="Currency [0] 9269" xfId="18059" hidden="1" xr:uid="{00000000-0005-0000-0000-0000D0EF0000}"/>
    <cellStyle name="Currency [0] 9269" xfId="47446" hidden="1" xr:uid="{00000000-0005-0000-0000-0000D1EF0000}"/>
    <cellStyle name="Currency [0] 927" xfId="3364" hidden="1" xr:uid="{00000000-0005-0000-0000-0000D2EF0000}"/>
    <cellStyle name="Currency [0] 927" xfId="32753" hidden="1" xr:uid="{00000000-0005-0000-0000-0000D3EF0000}"/>
    <cellStyle name="Currency [0] 9270" xfId="18039" hidden="1" xr:uid="{00000000-0005-0000-0000-0000D4EF0000}"/>
    <cellStyle name="Currency [0] 9270" xfId="47426" hidden="1" xr:uid="{00000000-0005-0000-0000-0000D5EF0000}"/>
    <cellStyle name="Currency [0] 9271" xfId="18054" hidden="1" xr:uid="{00000000-0005-0000-0000-0000D6EF0000}"/>
    <cellStyle name="Currency [0] 9271" xfId="47441" hidden="1" xr:uid="{00000000-0005-0000-0000-0000D7EF0000}"/>
    <cellStyle name="Currency [0] 9272" xfId="18052" hidden="1" xr:uid="{00000000-0005-0000-0000-0000D8EF0000}"/>
    <cellStyle name="Currency [0] 9272" xfId="47439" hidden="1" xr:uid="{00000000-0005-0000-0000-0000D9EF0000}"/>
    <cellStyle name="Currency [0] 9273" xfId="18078" hidden="1" xr:uid="{00000000-0005-0000-0000-0000DAEF0000}"/>
    <cellStyle name="Currency [0] 9273" xfId="47465" hidden="1" xr:uid="{00000000-0005-0000-0000-0000DBEF0000}"/>
    <cellStyle name="Currency [0] 9274" xfId="17991" hidden="1" xr:uid="{00000000-0005-0000-0000-0000DCEF0000}"/>
    <cellStyle name="Currency [0] 9274" xfId="47378" hidden="1" xr:uid="{00000000-0005-0000-0000-0000DDEF0000}"/>
    <cellStyle name="Currency [0] 9275" xfId="18072" hidden="1" xr:uid="{00000000-0005-0000-0000-0000DEEF0000}"/>
    <cellStyle name="Currency [0] 9275" xfId="47459" hidden="1" xr:uid="{00000000-0005-0000-0000-0000DFEF0000}"/>
    <cellStyle name="Currency [0] 9276" xfId="18079" hidden="1" xr:uid="{00000000-0005-0000-0000-0000E0EF0000}"/>
    <cellStyle name="Currency [0] 9276" xfId="47466" hidden="1" xr:uid="{00000000-0005-0000-0000-0000E1EF0000}"/>
    <cellStyle name="Currency [0] 9277" xfId="18080" hidden="1" xr:uid="{00000000-0005-0000-0000-0000E2EF0000}"/>
    <cellStyle name="Currency [0] 9277" xfId="47467" hidden="1" xr:uid="{00000000-0005-0000-0000-0000E3EF0000}"/>
    <cellStyle name="Currency [0] 9278" xfId="18020" hidden="1" xr:uid="{00000000-0005-0000-0000-0000E4EF0000}"/>
    <cellStyle name="Currency [0] 9278" xfId="47407" hidden="1" xr:uid="{00000000-0005-0000-0000-0000E5EF0000}"/>
    <cellStyle name="Currency [0] 9279" xfId="18040" hidden="1" xr:uid="{00000000-0005-0000-0000-0000E6EF0000}"/>
    <cellStyle name="Currency [0] 9279" xfId="47427" hidden="1" xr:uid="{00000000-0005-0000-0000-0000E7EF0000}"/>
    <cellStyle name="Currency [0] 928" xfId="3344" hidden="1" xr:uid="{00000000-0005-0000-0000-0000E8EF0000}"/>
    <cellStyle name="Currency [0] 928" xfId="32733" hidden="1" xr:uid="{00000000-0005-0000-0000-0000E9EF0000}"/>
    <cellStyle name="Currency [0] 9280" xfId="18074" hidden="1" xr:uid="{00000000-0005-0000-0000-0000EAEF0000}"/>
    <cellStyle name="Currency [0] 9280" xfId="47461" hidden="1" xr:uid="{00000000-0005-0000-0000-0000EBEF0000}"/>
    <cellStyle name="Currency [0] 9281" xfId="18067" hidden="1" xr:uid="{00000000-0005-0000-0000-0000ECEF0000}"/>
    <cellStyle name="Currency [0] 9281" xfId="47454" hidden="1" xr:uid="{00000000-0005-0000-0000-0000EDEF0000}"/>
    <cellStyle name="Currency [0] 9282" xfId="18077" hidden="1" xr:uid="{00000000-0005-0000-0000-0000EEEF0000}"/>
    <cellStyle name="Currency [0] 9282" xfId="47464" hidden="1" xr:uid="{00000000-0005-0000-0000-0000EFEF0000}"/>
    <cellStyle name="Currency [0] 9283" xfId="18081" hidden="1" xr:uid="{00000000-0005-0000-0000-0000F0EF0000}"/>
    <cellStyle name="Currency [0] 9283" xfId="47468" hidden="1" xr:uid="{00000000-0005-0000-0000-0000F1EF0000}"/>
    <cellStyle name="Currency [0] 9284" xfId="18006" hidden="1" xr:uid="{00000000-0005-0000-0000-0000F2EF0000}"/>
    <cellStyle name="Currency [0] 9284" xfId="47393" hidden="1" xr:uid="{00000000-0005-0000-0000-0000F3EF0000}"/>
    <cellStyle name="Currency [0] 9285" xfId="18038" hidden="1" xr:uid="{00000000-0005-0000-0000-0000F4EF0000}"/>
    <cellStyle name="Currency [0] 9285" xfId="47425" hidden="1" xr:uid="{00000000-0005-0000-0000-0000F5EF0000}"/>
    <cellStyle name="Currency [0] 9286" xfId="18084" hidden="1" xr:uid="{00000000-0005-0000-0000-0000F6EF0000}"/>
    <cellStyle name="Currency [0] 9286" xfId="47471" hidden="1" xr:uid="{00000000-0005-0000-0000-0000F7EF0000}"/>
    <cellStyle name="Currency [0] 9287" xfId="18085" hidden="1" xr:uid="{00000000-0005-0000-0000-0000F8EF0000}"/>
    <cellStyle name="Currency [0] 9287" xfId="47472" hidden="1" xr:uid="{00000000-0005-0000-0000-0000F9EF0000}"/>
    <cellStyle name="Currency [0] 9288" xfId="18062" hidden="1" xr:uid="{00000000-0005-0000-0000-0000FAEF0000}"/>
    <cellStyle name="Currency [0] 9288" xfId="47449" hidden="1" xr:uid="{00000000-0005-0000-0000-0000FBEF0000}"/>
    <cellStyle name="Currency [0] 9289" xfId="18068" hidden="1" xr:uid="{00000000-0005-0000-0000-0000FCEF0000}"/>
    <cellStyle name="Currency [0] 9289" xfId="47455" hidden="1" xr:uid="{00000000-0005-0000-0000-0000FDEF0000}"/>
    <cellStyle name="Currency [0] 929" xfId="3359" hidden="1" xr:uid="{00000000-0005-0000-0000-0000FEEF0000}"/>
    <cellStyle name="Currency [0] 929" xfId="32748" hidden="1" xr:uid="{00000000-0005-0000-0000-0000FFEF0000}"/>
    <cellStyle name="Currency [0] 9290" xfId="18082" hidden="1" xr:uid="{00000000-0005-0000-0000-000000F00000}"/>
    <cellStyle name="Currency [0] 9290" xfId="47469" hidden="1" xr:uid="{00000000-0005-0000-0000-000001F00000}"/>
    <cellStyle name="Currency [0] 9291" xfId="18069" hidden="1" xr:uid="{00000000-0005-0000-0000-000002F00000}"/>
    <cellStyle name="Currency [0] 9291" xfId="47456" hidden="1" xr:uid="{00000000-0005-0000-0000-000003F00000}"/>
    <cellStyle name="Currency [0] 9292" xfId="18086" hidden="1" xr:uid="{00000000-0005-0000-0000-000004F00000}"/>
    <cellStyle name="Currency [0] 9292" xfId="47473" hidden="1" xr:uid="{00000000-0005-0000-0000-000005F00000}"/>
    <cellStyle name="Currency [0] 9293" xfId="18087" hidden="1" xr:uid="{00000000-0005-0000-0000-000006F00000}"/>
    <cellStyle name="Currency [0] 9293" xfId="47474" hidden="1" xr:uid="{00000000-0005-0000-0000-000007F00000}"/>
    <cellStyle name="Currency [0] 9294" xfId="18083" hidden="1" xr:uid="{00000000-0005-0000-0000-000008F00000}"/>
    <cellStyle name="Currency [0] 9294" xfId="47470" hidden="1" xr:uid="{00000000-0005-0000-0000-000009F00000}"/>
    <cellStyle name="Currency [0] 9295" xfId="18056" hidden="1" xr:uid="{00000000-0005-0000-0000-00000AF00000}"/>
    <cellStyle name="Currency [0] 9295" xfId="47443" hidden="1" xr:uid="{00000000-0005-0000-0000-00000BF00000}"/>
    <cellStyle name="Currency [0] 9296" xfId="18088" hidden="1" xr:uid="{00000000-0005-0000-0000-00000CF00000}"/>
    <cellStyle name="Currency [0] 9296" xfId="47475" hidden="1" xr:uid="{00000000-0005-0000-0000-00000DF00000}"/>
    <cellStyle name="Currency [0] 9297" xfId="18089" hidden="1" xr:uid="{00000000-0005-0000-0000-00000EF00000}"/>
    <cellStyle name="Currency [0] 9297" xfId="47476" hidden="1" xr:uid="{00000000-0005-0000-0000-00000FF00000}"/>
    <cellStyle name="Currency [0] 9298" xfId="17848" hidden="1" xr:uid="{00000000-0005-0000-0000-000010F00000}"/>
    <cellStyle name="Currency [0] 9298" xfId="47235" hidden="1" xr:uid="{00000000-0005-0000-0000-000011F00000}"/>
    <cellStyle name="Currency [0] 9299" xfId="17838" hidden="1" xr:uid="{00000000-0005-0000-0000-000012F00000}"/>
    <cellStyle name="Currency [0] 9299" xfId="47225" hidden="1" xr:uid="{00000000-0005-0000-0000-000013F00000}"/>
    <cellStyle name="Currency [0] 93" xfId="2459" hidden="1" xr:uid="{00000000-0005-0000-0000-000014F00000}"/>
    <cellStyle name="Currency [0] 93" xfId="31848" hidden="1" xr:uid="{00000000-0005-0000-0000-000015F00000}"/>
    <cellStyle name="Currency [0] 930" xfId="3357" hidden="1" xr:uid="{00000000-0005-0000-0000-000016F00000}"/>
    <cellStyle name="Currency [0] 930" xfId="32746" hidden="1" xr:uid="{00000000-0005-0000-0000-000017F00000}"/>
    <cellStyle name="Currency [0] 9300" xfId="18091" hidden="1" xr:uid="{00000000-0005-0000-0000-000018F00000}"/>
    <cellStyle name="Currency [0] 9300" xfId="47478" hidden="1" xr:uid="{00000000-0005-0000-0000-000019F00000}"/>
    <cellStyle name="Currency [0] 9301" xfId="18095" hidden="1" xr:uid="{00000000-0005-0000-0000-00001AF00000}"/>
    <cellStyle name="Currency [0] 9301" xfId="47482" hidden="1" xr:uid="{00000000-0005-0000-0000-00001BF00000}"/>
    <cellStyle name="Currency [0] 9302" xfId="18096" hidden="1" xr:uid="{00000000-0005-0000-0000-00001CF00000}"/>
    <cellStyle name="Currency [0] 9302" xfId="47483" hidden="1" xr:uid="{00000000-0005-0000-0000-00001DF00000}"/>
    <cellStyle name="Currency [0] 9303" xfId="17845" hidden="1" xr:uid="{00000000-0005-0000-0000-00001EF00000}"/>
    <cellStyle name="Currency [0] 9303" xfId="47232" hidden="1" xr:uid="{00000000-0005-0000-0000-00001FF00000}"/>
    <cellStyle name="Currency [0] 9304" xfId="18093" hidden="1" xr:uid="{00000000-0005-0000-0000-000020F00000}"/>
    <cellStyle name="Currency [0] 9304" xfId="47480" hidden="1" xr:uid="{00000000-0005-0000-0000-000021F00000}"/>
    <cellStyle name="Currency [0] 9305" xfId="18097" hidden="1" xr:uid="{00000000-0005-0000-0000-000022F00000}"/>
    <cellStyle name="Currency [0] 9305" xfId="47484" hidden="1" xr:uid="{00000000-0005-0000-0000-000023F00000}"/>
    <cellStyle name="Currency [0] 9306" xfId="18098" hidden="1" xr:uid="{00000000-0005-0000-0000-000024F00000}"/>
    <cellStyle name="Currency [0] 9306" xfId="47485" hidden="1" xr:uid="{00000000-0005-0000-0000-000025F00000}"/>
    <cellStyle name="Currency [0] 9307" xfId="18092" hidden="1" xr:uid="{00000000-0005-0000-0000-000026F00000}"/>
    <cellStyle name="Currency [0] 9307" xfId="47479" hidden="1" xr:uid="{00000000-0005-0000-0000-000027F00000}"/>
    <cellStyle name="Currency [0] 9308" xfId="17849" hidden="1" xr:uid="{00000000-0005-0000-0000-000028F00000}"/>
    <cellStyle name="Currency [0] 9308" xfId="47236" hidden="1" xr:uid="{00000000-0005-0000-0000-000029F00000}"/>
    <cellStyle name="Currency [0] 9309" xfId="18104" hidden="1" xr:uid="{00000000-0005-0000-0000-00002AF00000}"/>
    <cellStyle name="Currency [0] 9309" xfId="47491" hidden="1" xr:uid="{00000000-0005-0000-0000-00002BF00000}"/>
    <cellStyle name="Currency [0] 931" xfId="3383" hidden="1" xr:uid="{00000000-0005-0000-0000-00002CF00000}"/>
    <cellStyle name="Currency [0] 931" xfId="32772" hidden="1" xr:uid="{00000000-0005-0000-0000-00002DF00000}"/>
    <cellStyle name="Currency [0] 9310" xfId="18108" hidden="1" xr:uid="{00000000-0005-0000-0000-00002EF00000}"/>
    <cellStyle name="Currency [0] 9310" xfId="47495" hidden="1" xr:uid="{00000000-0005-0000-0000-00002FF00000}"/>
    <cellStyle name="Currency [0] 9311" xfId="18114" hidden="1" xr:uid="{00000000-0005-0000-0000-000030F00000}"/>
    <cellStyle name="Currency [0] 9311" xfId="47501" hidden="1" xr:uid="{00000000-0005-0000-0000-000031F00000}"/>
    <cellStyle name="Currency [0] 9312" xfId="18117" hidden="1" xr:uid="{00000000-0005-0000-0000-000032F00000}"/>
    <cellStyle name="Currency [0] 9312" xfId="47504" hidden="1" xr:uid="{00000000-0005-0000-0000-000033F00000}"/>
    <cellStyle name="Currency [0] 9313" xfId="18103" hidden="1" xr:uid="{00000000-0005-0000-0000-000034F00000}"/>
    <cellStyle name="Currency [0] 9313" xfId="47490" hidden="1" xr:uid="{00000000-0005-0000-0000-000035F00000}"/>
    <cellStyle name="Currency [0] 9314" xfId="18113" hidden="1" xr:uid="{00000000-0005-0000-0000-000036F00000}"/>
    <cellStyle name="Currency [0] 9314" xfId="47500" hidden="1" xr:uid="{00000000-0005-0000-0000-000037F00000}"/>
    <cellStyle name="Currency [0] 9315" xfId="18124" hidden="1" xr:uid="{00000000-0005-0000-0000-000038F00000}"/>
    <cellStyle name="Currency [0] 9315" xfId="47511" hidden="1" xr:uid="{00000000-0005-0000-0000-000039F00000}"/>
    <cellStyle name="Currency [0] 9316" xfId="18125" hidden="1" xr:uid="{00000000-0005-0000-0000-00003AF00000}"/>
    <cellStyle name="Currency [0] 9316" xfId="47512" hidden="1" xr:uid="{00000000-0005-0000-0000-00003BF00000}"/>
    <cellStyle name="Currency [0] 9317" xfId="18090" hidden="1" xr:uid="{00000000-0005-0000-0000-00003CF00000}"/>
    <cellStyle name="Currency [0] 9317" xfId="47477" hidden="1" xr:uid="{00000000-0005-0000-0000-00003DF00000}"/>
    <cellStyle name="Currency [0] 9318" xfId="17850" hidden="1" xr:uid="{00000000-0005-0000-0000-00003EF00000}"/>
    <cellStyle name="Currency [0] 9318" xfId="47237" hidden="1" xr:uid="{00000000-0005-0000-0000-00003FF00000}"/>
    <cellStyle name="Currency [0] 9319" xfId="18110" hidden="1" xr:uid="{00000000-0005-0000-0000-000040F00000}"/>
    <cellStyle name="Currency [0] 9319" xfId="47497" hidden="1" xr:uid="{00000000-0005-0000-0000-000041F00000}"/>
    <cellStyle name="Currency [0] 932" xfId="3296" hidden="1" xr:uid="{00000000-0005-0000-0000-000042F00000}"/>
    <cellStyle name="Currency [0] 932" xfId="32685" hidden="1" xr:uid="{00000000-0005-0000-0000-000043F00000}"/>
    <cellStyle name="Currency [0] 9320" xfId="17856" hidden="1" xr:uid="{00000000-0005-0000-0000-000044F00000}"/>
    <cellStyle name="Currency [0] 9320" xfId="47243" hidden="1" xr:uid="{00000000-0005-0000-0000-000045F00000}"/>
    <cellStyle name="Currency [0] 9321" xfId="18105" hidden="1" xr:uid="{00000000-0005-0000-0000-000046F00000}"/>
    <cellStyle name="Currency [0] 9321" xfId="47492" hidden="1" xr:uid="{00000000-0005-0000-0000-000047F00000}"/>
    <cellStyle name="Currency [0] 9322" xfId="18126" hidden="1" xr:uid="{00000000-0005-0000-0000-000048F00000}"/>
    <cellStyle name="Currency [0] 9322" xfId="47513" hidden="1" xr:uid="{00000000-0005-0000-0000-000049F00000}"/>
    <cellStyle name="Currency [0] 9323" xfId="18111" hidden="1" xr:uid="{00000000-0005-0000-0000-00004AF00000}"/>
    <cellStyle name="Currency [0] 9323" xfId="47498" hidden="1" xr:uid="{00000000-0005-0000-0000-00004BF00000}"/>
    <cellStyle name="Currency [0] 9324" xfId="18115" hidden="1" xr:uid="{00000000-0005-0000-0000-00004CF00000}"/>
    <cellStyle name="Currency [0] 9324" xfId="47502" hidden="1" xr:uid="{00000000-0005-0000-0000-00004DF00000}"/>
    <cellStyle name="Currency [0] 9325" xfId="18131" hidden="1" xr:uid="{00000000-0005-0000-0000-00004EF00000}"/>
    <cellStyle name="Currency [0] 9325" xfId="47518" hidden="1" xr:uid="{00000000-0005-0000-0000-00004FF00000}"/>
    <cellStyle name="Currency [0] 9326" xfId="18132" hidden="1" xr:uid="{00000000-0005-0000-0000-000050F00000}"/>
    <cellStyle name="Currency [0] 9326" xfId="47519" hidden="1" xr:uid="{00000000-0005-0000-0000-000051F00000}"/>
    <cellStyle name="Currency [0] 9327" xfId="18112" hidden="1" xr:uid="{00000000-0005-0000-0000-000052F00000}"/>
    <cellStyle name="Currency [0] 9327" xfId="47499" hidden="1" xr:uid="{00000000-0005-0000-0000-000053F00000}"/>
    <cellStyle name="Currency [0] 9328" xfId="18119" hidden="1" xr:uid="{00000000-0005-0000-0000-000054F00000}"/>
    <cellStyle name="Currency [0] 9328" xfId="47506" hidden="1" xr:uid="{00000000-0005-0000-0000-000055F00000}"/>
    <cellStyle name="Currency [0] 9329" xfId="18123" hidden="1" xr:uid="{00000000-0005-0000-0000-000056F00000}"/>
    <cellStyle name="Currency [0] 9329" xfId="47510" hidden="1" xr:uid="{00000000-0005-0000-0000-000057F00000}"/>
    <cellStyle name="Currency [0] 933" xfId="3377" hidden="1" xr:uid="{00000000-0005-0000-0000-000058F00000}"/>
    <cellStyle name="Currency [0] 933" xfId="32766" hidden="1" xr:uid="{00000000-0005-0000-0000-000059F00000}"/>
    <cellStyle name="Currency [0] 9330" xfId="18118" hidden="1" xr:uid="{00000000-0005-0000-0000-00005AF00000}"/>
    <cellStyle name="Currency [0] 9330" xfId="47505" hidden="1" xr:uid="{00000000-0005-0000-0000-00005BF00000}"/>
    <cellStyle name="Currency [0] 9331" xfId="18141" hidden="1" xr:uid="{00000000-0005-0000-0000-00005CF00000}"/>
    <cellStyle name="Currency [0] 9331" xfId="47528" hidden="1" xr:uid="{00000000-0005-0000-0000-00005DF00000}"/>
    <cellStyle name="Currency [0] 9332" xfId="18147" hidden="1" xr:uid="{00000000-0005-0000-0000-00005EF00000}"/>
    <cellStyle name="Currency [0] 9332" xfId="47534" hidden="1" xr:uid="{00000000-0005-0000-0000-00005FF00000}"/>
    <cellStyle name="Currency [0] 9333" xfId="18109" hidden="1" xr:uid="{00000000-0005-0000-0000-000060F00000}"/>
    <cellStyle name="Currency [0] 9333" xfId="47496" hidden="1" xr:uid="{00000000-0005-0000-0000-000061F00000}"/>
    <cellStyle name="Currency [0] 9334" xfId="18139" hidden="1" xr:uid="{00000000-0005-0000-0000-000062F00000}"/>
    <cellStyle name="Currency [0] 9334" xfId="47526" hidden="1" xr:uid="{00000000-0005-0000-0000-000063F00000}"/>
    <cellStyle name="Currency [0] 9335" xfId="18151" hidden="1" xr:uid="{00000000-0005-0000-0000-000064F00000}"/>
    <cellStyle name="Currency [0] 9335" xfId="47538" hidden="1" xr:uid="{00000000-0005-0000-0000-000065F00000}"/>
    <cellStyle name="Currency [0] 9336" xfId="18152" hidden="1" xr:uid="{00000000-0005-0000-0000-000066F00000}"/>
    <cellStyle name="Currency [0] 9336" xfId="47539" hidden="1" xr:uid="{00000000-0005-0000-0000-000067F00000}"/>
    <cellStyle name="Currency [0] 9337" xfId="18100" hidden="1" xr:uid="{00000000-0005-0000-0000-000068F00000}"/>
    <cellStyle name="Currency [0] 9337" xfId="47487" hidden="1" xr:uid="{00000000-0005-0000-0000-000069F00000}"/>
    <cellStyle name="Currency [0] 9338" xfId="18107" hidden="1" xr:uid="{00000000-0005-0000-0000-00006AF00000}"/>
    <cellStyle name="Currency [0] 9338" xfId="47494" hidden="1" xr:uid="{00000000-0005-0000-0000-00006BF00000}"/>
    <cellStyle name="Currency [0] 9339" xfId="18136" hidden="1" xr:uid="{00000000-0005-0000-0000-00006CF00000}"/>
    <cellStyle name="Currency [0] 9339" xfId="47523" hidden="1" xr:uid="{00000000-0005-0000-0000-00006DF00000}"/>
    <cellStyle name="Currency [0] 934" xfId="3384" hidden="1" xr:uid="{00000000-0005-0000-0000-00006EF00000}"/>
    <cellStyle name="Currency [0] 934" xfId="32773" hidden="1" xr:uid="{00000000-0005-0000-0000-00006FF00000}"/>
    <cellStyle name="Currency [0] 9340" xfId="18121" hidden="1" xr:uid="{00000000-0005-0000-0000-000070F00000}"/>
    <cellStyle name="Currency [0] 9340" xfId="47508" hidden="1" xr:uid="{00000000-0005-0000-0000-000071F00000}"/>
    <cellStyle name="Currency [0] 9341" xfId="18094" hidden="1" xr:uid="{00000000-0005-0000-0000-000072F00000}"/>
    <cellStyle name="Currency [0] 9341" xfId="47481" hidden="1" xr:uid="{00000000-0005-0000-0000-000073F00000}"/>
    <cellStyle name="Currency [0] 9342" xfId="18158" hidden="1" xr:uid="{00000000-0005-0000-0000-000074F00000}"/>
    <cellStyle name="Currency [0] 9342" xfId="47545" hidden="1" xr:uid="{00000000-0005-0000-0000-000075F00000}"/>
    <cellStyle name="Currency [0] 9343" xfId="18137" hidden="1" xr:uid="{00000000-0005-0000-0000-000076F00000}"/>
    <cellStyle name="Currency [0] 9343" xfId="47524" hidden="1" xr:uid="{00000000-0005-0000-0000-000077F00000}"/>
    <cellStyle name="Currency [0] 9344" xfId="18144" hidden="1" xr:uid="{00000000-0005-0000-0000-000078F00000}"/>
    <cellStyle name="Currency [0] 9344" xfId="47531" hidden="1" xr:uid="{00000000-0005-0000-0000-000079F00000}"/>
    <cellStyle name="Currency [0] 9345" xfId="18159" hidden="1" xr:uid="{00000000-0005-0000-0000-00007AF00000}"/>
    <cellStyle name="Currency [0] 9345" xfId="47546" hidden="1" xr:uid="{00000000-0005-0000-0000-00007BF00000}"/>
    <cellStyle name="Currency [0] 9346" xfId="18160" hidden="1" xr:uid="{00000000-0005-0000-0000-00007CF00000}"/>
    <cellStyle name="Currency [0] 9346" xfId="47547" hidden="1" xr:uid="{00000000-0005-0000-0000-00007DF00000}"/>
    <cellStyle name="Currency [0] 9347" xfId="18135" hidden="1" xr:uid="{00000000-0005-0000-0000-00007EF00000}"/>
    <cellStyle name="Currency [0] 9347" xfId="47522" hidden="1" xr:uid="{00000000-0005-0000-0000-00007FF00000}"/>
    <cellStyle name="Currency [0] 9348" xfId="18134" hidden="1" xr:uid="{00000000-0005-0000-0000-000080F00000}"/>
    <cellStyle name="Currency [0] 9348" xfId="47521" hidden="1" xr:uid="{00000000-0005-0000-0000-000081F00000}"/>
    <cellStyle name="Currency [0] 9349" xfId="18129" hidden="1" xr:uid="{00000000-0005-0000-0000-000082F00000}"/>
    <cellStyle name="Currency [0] 9349" xfId="47516" hidden="1" xr:uid="{00000000-0005-0000-0000-000083F00000}"/>
    <cellStyle name="Currency [0] 935" xfId="3385" hidden="1" xr:uid="{00000000-0005-0000-0000-000084F00000}"/>
    <cellStyle name="Currency [0] 935" xfId="32774" hidden="1" xr:uid="{00000000-0005-0000-0000-000085F00000}"/>
    <cellStyle name="Currency [0] 9350" xfId="18127" hidden="1" xr:uid="{00000000-0005-0000-0000-000086F00000}"/>
    <cellStyle name="Currency [0] 9350" xfId="47514" hidden="1" xr:uid="{00000000-0005-0000-0000-000087F00000}"/>
    <cellStyle name="Currency [0] 9351" xfId="18128" hidden="1" xr:uid="{00000000-0005-0000-0000-000088F00000}"/>
    <cellStyle name="Currency [0] 9351" xfId="47515" hidden="1" xr:uid="{00000000-0005-0000-0000-000089F00000}"/>
    <cellStyle name="Currency [0] 9352" xfId="18165" hidden="1" xr:uid="{00000000-0005-0000-0000-00008AF00000}"/>
    <cellStyle name="Currency [0] 9352" xfId="47552" hidden="1" xr:uid="{00000000-0005-0000-0000-00008BF00000}"/>
    <cellStyle name="Currency [0] 9353" xfId="17851" hidden="1" xr:uid="{00000000-0005-0000-0000-00008CF00000}"/>
    <cellStyle name="Currency [0] 9353" xfId="47238" hidden="1" xr:uid="{00000000-0005-0000-0000-00008DF00000}"/>
    <cellStyle name="Currency [0] 9354" xfId="18155" hidden="1" xr:uid="{00000000-0005-0000-0000-00008EF00000}"/>
    <cellStyle name="Currency [0] 9354" xfId="47542" hidden="1" xr:uid="{00000000-0005-0000-0000-00008FF00000}"/>
    <cellStyle name="Currency [0] 9355" xfId="18167" hidden="1" xr:uid="{00000000-0005-0000-0000-000090F00000}"/>
    <cellStyle name="Currency [0] 9355" xfId="47554" hidden="1" xr:uid="{00000000-0005-0000-0000-000091F00000}"/>
    <cellStyle name="Currency [0] 9356" xfId="18168" hidden="1" xr:uid="{00000000-0005-0000-0000-000092F00000}"/>
    <cellStyle name="Currency [0] 9356" xfId="47555" hidden="1" xr:uid="{00000000-0005-0000-0000-000093F00000}"/>
    <cellStyle name="Currency [0] 9357" xfId="18106" hidden="1" xr:uid="{00000000-0005-0000-0000-000094F00000}"/>
    <cellStyle name="Currency [0] 9357" xfId="47493" hidden="1" xr:uid="{00000000-0005-0000-0000-000095F00000}"/>
    <cellStyle name="Currency [0] 9358" xfId="18142" hidden="1" xr:uid="{00000000-0005-0000-0000-000096F00000}"/>
    <cellStyle name="Currency [0] 9358" xfId="47529" hidden="1" xr:uid="{00000000-0005-0000-0000-000097F00000}"/>
    <cellStyle name="Currency [0] 9359" xfId="18122" hidden="1" xr:uid="{00000000-0005-0000-0000-000098F00000}"/>
    <cellStyle name="Currency [0] 9359" xfId="47509" hidden="1" xr:uid="{00000000-0005-0000-0000-000099F00000}"/>
    <cellStyle name="Currency [0] 936" xfId="3325" hidden="1" xr:uid="{00000000-0005-0000-0000-00009AF00000}"/>
    <cellStyle name="Currency [0] 936" xfId="32714" hidden="1" xr:uid="{00000000-0005-0000-0000-00009BF00000}"/>
    <cellStyle name="Currency [0] 9360" xfId="18138" hidden="1" xr:uid="{00000000-0005-0000-0000-00009CF00000}"/>
    <cellStyle name="Currency [0] 9360" xfId="47525" hidden="1" xr:uid="{00000000-0005-0000-0000-00009DF00000}"/>
    <cellStyle name="Currency [0] 9361" xfId="18140" hidden="1" xr:uid="{00000000-0005-0000-0000-00009EF00000}"/>
    <cellStyle name="Currency [0] 9361" xfId="47527" hidden="1" xr:uid="{00000000-0005-0000-0000-00009FF00000}"/>
    <cellStyle name="Currency [0] 9362" xfId="18171" hidden="1" xr:uid="{00000000-0005-0000-0000-0000A0F00000}"/>
    <cellStyle name="Currency [0] 9362" xfId="47558" hidden="1" xr:uid="{00000000-0005-0000-0000-0000A1F00000}"/>
    <cellStyle name="Currency [0] 9363" xfId="17844" hidden="1" xr:uid="{00000000-0005-0000-0000-0000A2F00000}"/>
    <cellStyle name="Currency [0] 9363" xfId="47231" hidden="1" xr:uid="{00000000-0005-0000-0000-0000A3F00000}"/>
    <cellStyle name="Currency [0] 9364" xfId="18163" hidden="1" xr:uid="{00000000-0005-0000-0000-0000A4F00000}"/>
    <cellStyle name="Currency [0] 9364" xfId="47550" hidden="1" xr:uid="{00000000-0005-0000-0000-0000A5F00000}"/>
    <cellStyle name="Currency [0] 9365" xfId="18173" hidden="1" xr:uid="{00000000-0005-0000-0000-0000A6F00000}"/>
    <cellStyle name="Currency [0] 9365" xfId="47560" hidden="1" xr:uid="{00000000-0005-0000-0000-0000A7F00000}"/>
    <cellStyle name="Currency [0] 9366" xfId="18174" hidden="1" xr:uid="{00000000-0005-0000-0000-0000A8F00000}"/>
    <cellStyle name="Currency [0] 9366" xfId="47561" hidden="1" xr:uid="{00000000-0005-0000-0000-0000A9F00000}"/>
    <cellStyle name="Currency [0] 9367" xfId="18102" hidden="1" xr:uid="{00000000-0005-0000-0000-0000AAF00000}"/>
    <cellStyle name="Currency [0] 9367" xfId="47489" hidden="1" xr:uid="{00000000-0005-0000-0000-0000ABF00000}"/>
    <cellStyle name="Currency [0] 9368" xfId="18153" hidden="1" xr:uid="{00000000-0005-0000-0000-0000ACF00000}"/>
    <cellStyle name="Currency [0] 9368" xfId="47540" hidden="1" xr:uid="{00000000-0005-0000-0000-0000ADF00000}"/>
    <cellStyle name="Currency [0] 9369" xfId="18133" hidden="1" xr:uid="{00000000-0005-0000-0000-0000AEF00000}"/>
    <cellStyle name="Currency [0] 9369" xfId="47520" hidden="1" xr:uid="{00000000-0005-0000-0000-0000AFF00000}"/>
    <cellStyle name="Currency [0] 937" xfId="3345" hidden="1" xr:uid="{00000000-0005-0000-0000-0000B0F00000}"/>
    <cellStyle name="Currency [0] 937" xfId="32734" hidden="1" xr:uid="{00000000-0005-0000-0000-0000B1F00000}"/>
    <cellStyle name="Currency [0] 9370" xfId="18145" hidden="1" xr:uid="{00000000-0005-0000-0000-0000B2F00000}"/>
    <cellStyle name="Currency [0] 9370" xfId="47532" hidden="1" xr:uid="{00000000-0005-0000-0000-0000B3F00000}"/>
    <cellStyle name="Currency [0] 9371" xfId="18143" hidden="1" xr:uid="{00000000-0005-0000-0000-0000B4F00000}"/>
    <cellStyle name="Currency [0] 9371" xfId="47530" hidden="1" xr:uid="{00000000-0005-0000-0000-0000B5F00000}"/>
    <cellStyle name="Currency [0] 9372" xfId="18176" hidden="1" xr:uid="{00000000-0005-0000-0000-0000B6F00000}"/>
    <cellStyle name="Currency [0] 9372" xfId="47563" hidden="1" xr:uid="{00000000-0005-0000-0000-0000B7F00000}"/>
    <cellStyle name="Currency [0] 9373" xfId="18120" hidden="1" xr:uid="{00000000-0005-0000-0000-0000B8F00000}"/>
    <cellStyle name="Currency [0] 9373" xfId="47507" hidden="1" xr:uid="{00000000-0005-0000-0000-0000B9F00000}"/>
    <cellStyle name="Currency [0] 9374" xfId="18170" hidden="1" xr:uid="{00000000-0005-0000-0000-0000BAF00000}"/>
    <cellStyle name="Currency [0] 9374" xfId="47557" hidden="1" xr:uid="{00000000-0005-0000-0000-0000BBF00000}"/>
    <cellStyle name="Currency [0] 9375" xfId="18180" hidden="1" xr:uid="{00000000-0005-0000-0000-0000BCF00000}"/>
    <cellStyle name="Currency [0] 9375" xfId="47567" hidden="1" xr:uid="{00000000-0005-0000-0000-0000BDF00000}"/>
    <cellStyle name="Currency [0] 9376" xfId="18181" hidden="1" xr:uid="{00000000-0005-0000-0000-0000BEF00000}"/>
    <cellStyle name="Currency [0] 9376" xfId="47568" hidden="1" xr:uid="{00000000-0005-0000-0000-0000BFF00000}"/>
    <cellStyle name="Currency [0] 9377" xfId="18146" hidden="1" xr:uid="{00000000-0005-0000-0000-0000C0F00000}"/>
    <cellStyle name="Currency [0] 9377" xfId="47533" hidden="1" xr:uid="{00000000-0005-0000-0000-0000C1F00000}"/>
    <cellStyle name="Currency [0] 9378" xfId="18161" hidden="1" xr:uid="{00000000-0005-0000-0000-0000C2F00000}"/>
    <cellStyle name="Currency [0] 9378" xfId="47548" hidden="1" xr:uid="{00000000-0005-0000-0000-0000C3F00000}"/>
    <cellStyle name="Currency [0] 9379" xfId="17834" hidden="1" xr:uid="{00000000-0005-0000-0000-0000C4F00000}"/>
    <cellStyle name="Currency [0] 9379" xfId="47221" hidden="1" xr:uid="{00000000-0005-0000-0000-0000C5F00000}"/>
    <cellStyle name="Currency [0] 938" xfId="3379" hidden="1" xr:uid="{00000000-0005-0000-0000-0000C6F00000}"/>
    <cellStyle name="Currency [0] 938" xfId="32768" hidden="1" xr:uid="{00000000-0005-0000-0000-0000C7F00000}"/>
    <cellStyle name="Currency [0] 9380" xfId="18156" hidden="1" xr:uid="{00000000-0005-0000-0000-0000C8F00000}"/>
    <cellStyle name="Currency [0] 9380" xfId="47543" hidden="1" xr:uid="{00000000-0005-0000-0000-0000C9F00000}"/>
    <cellStyle name="Currency [0] 9381" xfId="18154" hidden="1" xr:uid="{00000000-0005-0000-0000-0000CAF00000}"/>
    <cellStyle name="Currency [0] 9381" xfId="47541" hidden="1" xr:uid="{00000000-0005-0000-0000-0000CBF00000}"/>
    <cellStyle name="Currency [0] 9382" xfId="18183" hidden="1" xr:uid="{00000000-0005-0000-0000-0000CCF00000}"/>
    <cellStyle name="Currency [0] 9382" xfId="47570" hidden="1" xr:uid="{00000000-0005-0000-0000-0000CDF00000}"/>
    <cellStyle name="Currency [0] 9383" xfId="18099" hidden="1" xr:uid="{00000000-0005-0000-0000-0000CEF00000}"/>
    <cellStyle name="Currency [0] 9383" xfId="47486" hidden="1" xr:uid="{00000000-0005-0000-0000-0000CFF00000}"/>
    <cellStyle name="Currency [0] 9384" xfId="18175" hidden="1" xr:uid="{00000000-0005-0000-0000-0000D0F00000}"/>
    <cellStyle name="Currency [0] 9384" xfId="47562" hidden="1" xr:uid="{00000000-0005-0000-0000-0000D1F00000}"/>
    <cellStyle name="Currency [0] 9385" xfId="18185" hidden="1" xr:uid="{00000000-0005-0000-0000-0000D2F00000}"/>
    <cellStyle name="Currency [0] 9385" xfId="47572" hidden="1" xr:uid="{00000000-0005-0000-0000-0000D3F00000}"/>
    <cellStyle name="Currency [0] 9386" xfId="18186" hidden="1" xr:uid="{00000000-0005-0000-0000-0000D4F00000}"/>
    <cellStyle name="Currency [0] 9386" xfId="47573" hidden="1" xr:uid="{00000000-0005-0000-0000-0000D5F00000}"/>
    <cellStyle name="Currency [0] 9387" xfId="18157" hidden="1" xr:uid="{00000000-0005-0000-0000-0000D6F00000}"/>
    <cellStyle name="Currency [0] 9387" xfId="47544" hidden="1" xr:uid="{00000000-0005-0000-0000-0000D7F00000}"/>
    <cellStyle name="Currency [0] 9388" xfId="18169" hidden="1" xr:uid="{00000000-0005-0000-0000-0000D8F00000}"/>
    <cellStyle name="Currency [0] 9388" xfId="47556" hidden="1" xr:uid="{00000000-0005-0000-0000-0000D9F00000}"/>
    <cellStyle name="Currency [0] 9389" xfId="18149" hidden="1" xr:uid="{00000000-0005-0000-0000-0000DAF00000}"/>
    <cellStyle name="Currency [0] 9389" xfId="47536" hidden="1" xr:uid="{00000000-0005-0000-0000-0000DBF00000}"/>
    <cellStyle name="Currency [0] 939" xfId="3372" hidden="1" xr:uid="{00000000-0005-0000-0000-0000DCF00000}"/>
    <cellStyle name="Currency [0] 939" xfId="32761" hidden="1" xr:uid="{00000000-0005-0000-0000-0000DDF00000}"/>
    <cellStyle name="Currency [0] 9390" xfId="18164" hidden="1" xr:uid="{00000000-0005-0000-0000-0000DEF00000}"/>
    <cellStyle name="Currency [0] 9390" xfId="47551" hidden="1" xr:uid="{00000000-0005-0000-0000-0000DFF00000}"/>
    <cellStyle name="Currency [0] 9391" xfId="18162" hidden="1" xr:uid="{00000000-0005-0000-0000-0000E0F00000}"/>
    <cellStyle name="Currency [0] 9391" xfId="47549" hidden="1" xr:uid="{00000000-0005-0000-0000-0000E1F00000}"/>
    <cellStyle name="Currency [0] 9392" xfId="18188" hidden="1" xr:uid="{00000000-0005-0000-0000-0000E2F00000}"/>
    <cellStyle name="Currency [0] 9392" xfId="47575" hidden="1" xr:uid="{00000000-0005-0000-0000-0000E3F00000}"/>
    <cellStyle name="Currency [0] 9393" xfId="18101" hidden="1" xr:uid="{00000000-0005-0000-0000-0000E4F00000}"/>
    <cellStyle name="Currency [0] 9393" xfId="47488" hidden="1" xr:uid="{00000000-0005-0000-0000-0000E5F00000}"/>
    <cellStyle name="Currency [0] 9394" xfId="18182" hidden="1" xr:uid="{00000000-0005-0000-0000-0000E6F00000}"/>
    <cellStyle name="Currency [0] 9394" xfId="47569" hidden="1" xr:uid="{00000000-0005-0000-0000-0000E7F00000}"/>
    <cellStyle name="Currency [0] 9395" xfId="18189" hidden="1" xr:uid="{00000000-0005-0000-0000-0000E8F00000}"/>
    <cellStyle name="Currency [0] 9395" xfId="47576" hidden="1" xr:uid="{00000000-0005-0000-0000-0000E9F00000}"/>
    <cellStyle name="Currency [0] 9396" xfId="18190" hidden="1" xr:uid="{00000000-0005-0000-0000-0000EAF00000}"/>
    <cellStyle name="Currency [0] 9396" xfId="47577" hidden="1" xr:uid="{00000000-0005-0000-0000-0000EBF00000}"/>
    <cellStyle name="Currency [0] 9397" xfId="18130" hidden="1" xr:uid="{00000000-0005-0000-0000-0000ECF00000}"/>
    <cellStyle name="Currency [0] 9397" xfId="47517" hidden="1" xr:uid="{00000000-0005-0000-0000-0000EDF00000}"/>
    <cellStyle name="Currency [0] 9398" xfId="18150" hidden="1" xr:uid="{00000000-0005-0000-0000-0000EEF00000}"/>
    <cellStyle name="Currency [0] 9398" xfId="47537" hidden="1" xr:uid="{00000000-0005-0000-0000-0000EFF00000}"/>
    <cellStyle name="Currency [0] 9399" xfId="18184" hidden="1" xr:uid="{00000000-0005-0000-0000-0000F0F00000}"/>
    <cellStyle name="Currency [0] 9399" xfId="47571" hidden="1" xr:uid="{00000000-0005-0000-0000-0000F1F00000}"/>
    <cellStyle name="Currency [0] 94" xfId="2474" hidden="1" xr:uid="{00000000-0005-0000-0000-0000F2F00000}"/>
    <cellStyle name="Currency [0] 94" xfId="31863" hidden="1" xr:uid="{00000000-0005-0000-0000-0000F3F00000}"/>
    <cellStyle name="Currency [0] 940" xfId="3382" hidden="1" xr:uid="{00000000-0005-0000-0000-0000F4F00000}"/>
    <cellStyle name="Currency [0] 940" xfId="32771" hidden="1" xr:uid="{00000000-0005-0000-0000-0000F5F00000}"/>
    <cellStyle name="Currency [0] 9400" xfId="18177" hidden="1" xr:uid="{00000000-0005-0000-0000-0000F6F00000}"/>
    <cellStyle name="Currency [0] 9400" xfId="47564" hidden="1" xr:uid="{00000000-0005-0000-0000-0000F7F00000}"/>
    <cellStyle name="Currency [0] 9401" xfId="18187" hidden="1" xr:uid="{00000000-0005-0000-0000-0000F8F00000}"/>
    <cellStyle name="Currency [0] 9401" xfId="47574" hidden="1" xr:uid="{00000000-0005-0000-0000-0000F9F00000}"/>
    <cellStyle name="Currency [0] 9402" xfId="18191" hidden="1" xr:uid="{00000000-0005-0000-0000-0000FAF00000}"/>
    <cellStyle name="Currency [0] 9402" xfId="47578" hidden="1" xr:uid="{00000000-0005-0000-0000-0000FBF00000}"/>
    <cellStyle name="Currency [0] 9403" xfId="18116" hidden="1" xr:uid="{00000000-0005-0000-0000-0000FCF00000}"/>
    <cellStyle name="Currency [0] 9403" xfId="47503" hidden="1" xr:uid="{00000000-0005-0000-0000-0000FDF00000}"/>
    <cellStyle name="Currency [0] 9404" xfId="18148" hidden="1" xr:uid="{00000000-0005-0000-0000-0000FEF00000}"/>
    <cellStyle name="Currency [0] 9404" xfId="47535" hidden="1" xr:uid="{00000000-0005-0000-0000-0000FFF00000}"/>
    <cellStyle name="Currency [0] 9405" xfId="18194" hidden="1" xr:uid="{00000000-0005-0000-0000-000000F10000}"/>
    <cellStyle name="Currency [0] 9405" xfId="47581" hidden="1" xr:uid="{00000000-0005-0000-0000-000001F10000}"/>
    <cellStyle name="Currency [0] 9406" xfId="18195" hidden="1" xr:uid="{00000000-0005-0000-0000-000002F10000}"/>
    <cellStyle name="Currency [0] 9406" xfId="47582" hidden="1" xr:uid="{00000000-0005-0000-0000-000003F10000}"/>
    <cellStyle name="Currency [0] 9407" xfId="18172" hidden="1" xr:uid="{00000000-0005-0000-0000-000004F10000}"/>
    <cellStyle name="Currency [0] 9407" xfId="47559" hidden="1" xr:uid="{00000000-0005-0000-0000-000005F10000}"/>
    <cellStyle name="Currency [0] 9408" xfId="18178" hidden="1" xr:uid="{00000000-0005-0000-0000-000006F10000}"/>
    <cellStyle name="Currency [0] 9408" xfId="47565" hidden="1" xr:uid="{00000000-0005-0000-0000-000007F10000}"/>
    <cellStyle name="Currency [0] 9409" xfId="18192" hidden="1" xr:uid="{00000000-0005-0000-0000-000008F10000}"/>
    <cellStyle name="Currency [0] 9409" xfId="47579" hidden="1" xr:uid="{00000000-0005-0000-0000-000009F10000}"/>
    <cellStyle name="Currency [0] 941" xfId="3386" hidden="1" xr:uid="{00000000-0005-0000-0000-00000AF10000}"/>
    <cellStyle name="Currency [0] 941" xfId="32775" hidden="1" xr:uid="{00000000-0005-0000-0000-00000BF10000}"/>
    <cellStyle name="Currency [0] 9410" xfId="18179" hidden="1" xr:uid="{00000000-0005-0000-0000-00000CF10000}"/>
    <cellStyle name="Currency [0] 9410" xfId="47566" hidden="1" xr:uid="{00000000-0005-0000-0000-00000DF10000}"/>
    <cellStyle name="Currency [0] 9411" xfId="18196" hidden="1" xr:uid="{00000000-0005-0000-0000-00000EF10000}"/>
    <cellStyle name="Currency [0] 9411" xfId="47583" hidden="1" xr:uid="{00000000-0005-0000-0000-00000FF10000}"/>
    <cellStyle name="Currency [0] 9412" xfId="18197" hidden="1" xr:uid="{00000000-0005-0000-0000-000010F10000}"/>
    <cellStyle name="Currency [0] 9412" xfId="47584" hidden="1" xr:uid="{00000000-0005-0000-0000-000011F10000}"/>
    <cellStyle name="Currency [0] 9413" xfId="18193" hidden="1" xr:uid="{00000000-0005-0000-0000-000012F10000}"/>
    <cellStyle name="Currency [0] 9413" xfId="47580" hidden="1" xr:uid="{00000000-0005-0000-0000-000013F10000}"/>
    <cellStyle name="Currency [0] 9414" xfId="18166" hidden="1" xr:uid="{00000000-0005-0000-0000-000014F10000}"/>
    <cellStyle name="Currency [0] 9414" xfId="47553" hidden="1" xr:uid="{00000000-0005-0000-0000-000015F10000}"/>
    <cellStyle name="Currency [0] 9415" xfId="18198" hidden="1" xr:uid="{00000000-0005-0000-0000-000016F10000}"/>
    <cellStyle name="Currency [0] 9415" xfId="47585" hidden="1" xr:uid="{00000000-0005-0000-0000-000017F10000}"/>
    <cellStyle name="Currency [0] 9416" xfId="18199" hidden="1" xr:uid="{00000000-0005-0000-0000-000018F10000}"/>
    <cellStyle name="Currency [0] 9416" xfId="47586" hidden="1" xr:uid="{00000000-0005-0000-0000-000019F10000}"/>
    <cellStyle name="Currency [0] 9417" xfId="17876" hidden="1" xr:uid="{00000000-0005-0000-0000-00001AF10000}"/>
    <cellStyle name="Currency [0] 9417" xfId="47263" hidden="1" xr:uid="{00000000-0005-0000-0000-00001BF10000}"/>
    <cellStyle name="Currency [0] 9418" xfId="17852" hidden="1" xr:uid="{00000000-0005-0000-0000-00001CF10000}"/>
    <cellStyle name="Currency [0] 9418" xfId="47239" hidden="1" xr:uid="{00000000-0005-0000-0000-00001DF10000}"/>
    <cellStyle name="Currency [0] 9419" xfId="18201" hidden="1" xr:uid="{00000000-0005-0000-0000-00001EF10000}"/>
    <cellStyle name="Currency [0] 9419" xfId="47588" hidden="1" xr:uid="{00000000-0005-0000-0000-00001FF10000}"/>
    <cellStyle name="Currency [0] 942" xfId="3311" hidden="1" xr:uid="{00000000-0005-0000-0000-000020F10000}"/>
    <cellStyle name="Currency [0] 942" xfId="32700" hidden="1" xr:uid="{00000000-0005-0000-0000-000021F10000}"/>
    <cellStyle name="Currency [0] 9420" xfId="18205" hidden="1" xr:uid="{00000000-0005-0000-0000-000022F10000}"/>
    <cellStyle name="Currency [0] 9420" xfId="47592" hidden="1" xr:uid="{00000000-0005-0000-0000-000023F10000}"/>
    <cellStyle name="Currency [0] 9421" xfId="18206" hidden="1" xr:uid="{00000000-0005-0000-0000-000024F10000}"/>
    <cellStyle name="Currency [0] 9421" xfId="47593" hidden="1" xr:uid="{00000000-0005-0000-0000-000025F10000}"/>
    <cellStyle name="Currency [0] 9422" xfId="17847" hidden="1" xr:uid="{00000000-0005-0000-0000-000026F10000}"/>
    <cellStyle name="Currency [0] 9422" xfId="47234" hidden="1" xr:uid="{00000000-0005-0000-0000-000027F10000}"/>
    <cellStyle name="Currency [0] 9423" xfId="18203" hidden="1" xr:uid="{00000000-0005-0000-0000-000028F10000}"/>
    <cellStyle name="Currency [0] 9423" xfId="47590" hidden="1" xr:uid="{00000000-0005-0000-0000-000029F10000}"/>
    <cellStyle name="Currency [0] 9424" xfId="18207" hidden="1" xr:uid="{00000000-0005-0000-0000-00002AF10000}"/>
    <cellStyle name="Currency [0] 9424" xfId="47594" hidden="1" xr:uid="{00000000-0005-0000-0000-00002BF10000}"/>
    <cellStyle name="Currency [0] 9425" xfId="18208" hidden="1" xr:uid="{00000000-0005-0000-0000-00002CF10000}"/>
    <cellStyle name="Currency [0] 9425" xfId="47595" hidden="1" xr:uid="{00000000-0005-0000-0000-00002DF10000}"/>
    <cellStyle name="Currency [0] 9426" xfId="18202" hidden="1" xr:uid="{00000000-0005-0000-0000-00002EF10000}"/>
    <cellStyle name="Currency [0] 9426" xfId="47589" hidden="1" xr:uid="{00000000-0005-0000-0000-00002FF10000}"/>
    <cellStyle name="Currency [0] 9427" xfId="17864" hidden="1" xr:uid="{00000000-0005-0000-0000-000030F10000}"/>
    <cellStyle name="Currency [0] 9427" xfId="47251" hidden="1" xr:uid="{00000000-0005-0000-0000-000031F10000}"/>
    <cellStyle name="Currency [0] 9428" xfId="18214" hidden="1" xr:uid="{00000000-0005-0000-0000-000032F10000}"/>
    <cellStyle name="Currency [0] 9428" xfId="47601" hidden="1" xr:uid="{00000000-0005-0000-0000-000033F10000}"/>
    <cellStyle name="Currency [0] 9429" xfId="18218" hidden="1" xr:uid="{00000000-0005-0000-0000-000034F10000}"/>
    <cellStyle name="Currency [0] 9429" xfId="47605" hidden="1" xr:uid="{00000000-0005-0000-0000-000035F10000}"/>
    <cellStyle name="Currency [0] 943" xfId="3343" hidden="1" xr:uid="{00000000-0005-0000-0000-000036F10000}"/>
    <cellStyle name="Currency [0] 943" xfId="32732" hidden="1" xr:uid="{00000000-0005-0000-0000-000037F10000}"/>
    <cellStyle name="Currency [0] 9430" xfId="18224" hidden="1" xr:uid="{00000000-0005-0000-0000-000038F10000}"/>
    <cellStyle name="Currency [0] 9430" xfId="47611" hidden="1" xr:uid="{00000000-0005-0000-0000-000039F10000}"/>
    <cellStyle name="Currency [0] 9431" xfId="18227" hidden="1" xr:uid="{00000000-0005-0000-0000-00003AF10000}"/>
    <cellStyle name="Currency [0] 9431" xfId="47614" hidden="1" xr:uid="{00000000-0005-0000-0000-00003BF10000}"/>
    <cellStyle name="Currency [0] 9432" xfId="18213" hidden="1" xr:uid="{00000000-0005-0000-0000-00003CF10000}"/>
    <cellStyle name="Currency [0] 9432" xfId="47600" hidden="1" xr:uid="{00000000-0005-0000-0000-00003DF10000}"/>
    <cellStyle name="Currency [0] 9433" xfId="18223" hidden="1" xr:uid="{00000000-0005-0000-0000-00003EF10000}"/>
    <cellStyle name="Currency [0] 9433" xfId="47610" hidden="1" xr:uid="{00000000-0005-0000-0000-00003FF10000}"/>
    <cellStyle name="Currency [0] 9434" xfId="18234" hidden="1" xr:uid="{00000000-0005-0000-0000-000040F10000}"/>
    <cellStyle name="Currency [0] 9434" xfId="47621" hidden="1" xr:uid="{00000000-0005-0000-0000-000041F10000}"/>
    <cellStyle name="Currency [0] 9435" xfId="18235" hidden="1" xr:uid="{00000000-0005-0000-0000-000042F10000}"/>
    <cellStyle name="Currency [0] 9435" xfId="47622" hidden="1" xr:uid="{00000000-0005-0000-0000-000043F10000}"/>
    <cellStyle name="Currency [0] 9436" xfId="18200" hidden="1" xr:uid="{00000000-0005-0000-0000-000044F10000}"/>
    <cellStyle name="Currency [0] 9436" xfId="47587" hidden="1" xr:uid="{00000000-0005-0000-0000-000045F10000}"/>
    <cellStyle name="Currency [0] 9437" xfId="17846" hidden="1" xr:uid="{00000000-0005-0000-0000-000046F10000}"/>
    <cellStyle name="Currency [0] 9437" xfId="47233" hidden="1" xr:uid="{00000000-0005-0000-0000-000047F10000}"/>
    <cellStyle name="Currency [0] 9438" xfId="18220" hidden="1" xr:uid="{00000000-0005-0000-0000-000048F10000}"/>
    <cellStyle name="Currency [0] 9438" xfId="47607" hidden="1" xr:uid="{00000000-0005-0000-0000-000049F10000}"/>
    <cellStyle name="Currency [0] 9439" xfId="17836" hidden="1" xr:uid="{00000000-0005-0000-0000-00004AF10000}"/>
    <cellStyle name="Currency [0] 9439" xfId="47223" hidden="1" xr:uid="{00000000-0005-0000-0000-00004BF10000}"/>
    <cellStyle name="Currency [0] 944" xfId="3389" hidden="1" xr:uid="{00000000-0005-0000-0000-00004CF10000}"/>
    <cellStyle name="Currency [0] 944" xfId="32778" hidden="1" xr:uid="{00000000-0005-0000-0000-00004DF10000}"/>
    <cellStyle name="Currency [0] 9440" xfId="18215" hidden="1" xr:uid="{00000000-0005-0000-0000-00004EF10000}"/>
    <cellStyle name="Currency [0] 9440" xfId="47602" hidden="1" xr:uid="{00000000-0005-0000-0000-00004FF10000}"/>
    <cellStyle name="Currency [0] 9441" xfId="18236" hidden="1" xr:uid="{00000000-0005-0000-0000-000050F10000}"/>
    <cellStyle name="Currency [0] 9441" xfId="47623" hidden="1" xr:uid="{00000000-0005-0000-0000-000051F10000}"/>
    <cellStyle name="Currency [0] 9442" xfId="18221" hidden="1" xr:uid="{00000000-0005-0000-0000-000052F10000}"/>
    <cellStyle name="Currency [0] 9442" xfId="47608" hidden="1" xr:uid="{00000000-0005-0000-0000-000053F10000}"/>
    <cellStyle name="Currency [0] 9443" xfId="18225" hidden="1" xr:uid="{00000000-0005-0000-0000-000054F10000}"/>
    <cellStyle name="Currency [0] 9443" xfId="47612" hidden="1" xr:uid="{00000000-0005-0000-0000-000055F10000}"/>
    <cellStyle name="Currency [0] 9444" xfId="18241" hidden="1" xr:uid="{00000000-0005-0000-0000-000056F10000}"/>
    <cellStyle name="Currency [0] 9444" xfId="47628" hidden="1" xr:uid="{00000000-0005-0000-0000-000057F10000}"/>
    <cellStyle name="Currency [0] 9445" xfId="18242" hidden="1" xr:uid="{00000000-0005-0000-0000-000058F10000}"/>
    <cellStyle name="Currency [0] 9445" xfId="47629" hidden="1" xr:uid="{00000000-0005-0000-0000-000059F10000}"/>
    <cellStyle name="Currency [0] 9446" xfId="18222" hidden="1" xr:uid="{00000000-0005-0000-0000-00005AF10000}"/>
    <cellStyle name="Currency [0] 9446" xfId="47609" hidden="1" xr:uid="{00000000-0005-0000-0000-00005BF10000}"/>
    <cellStyle name="Currency [0] 9447" xfId="18229" hidden="1" xr:uid="{00000000-0005-0000-0000-00005CF10000}"/>
    <cellStyle name="Currency [0] 9447" xfId="47616" hidden="1" xr:uid="{00000000-0005-0000-0000-00005DF10000}"/>
    <cellStyle name="Currency [0] 9448" xfId="18233" hidden="1" xr:uid="{00000000-0005-0000-0000-00005EF10000}"/>
    <cellStyle name="Currency [0] 9448" xfId="47620" hidden="1" xr:uid="{00000000-0005-0000-0000-00005FF10000}"/>
    <cellStyle name="Currency [0] 9449" xfId="18228" hidden="1" xr:uid="{00000000-0005-0000-0000-000060F10000}"/>
    <cellStyle name="Currency [0] 9449" xfId="47615" hidden="1" xr:uid="{00000000-0005-0000-0000-000061F10000}"/>
    <cellStyle name="Currency [0] 945" xfId="3390" hidden="1" xr:uid="{00000000-0005-0000-0000-000062F10000}"/>
    <cellStyle name="Currency [0] 945" xfId="32779" hidden="1" xr:uid="{00000000-0005-0000-0000-000063F10000}"/>
    <cellStyle name="Currency [0] 9450" xfId="18251" hidden="1" xr:uid="{00000000-0005-0000-0000-000064F10000}"/>
    <cellStyle name="Currency [0] 9450" xfId="47638" hidden="1" xr:uid="{00000000-0005-0000-0000-000065F10000}"/>
    <cellStyle name="Currency [0] 9451" xfId="18257" hidden="1" xr:uid="{00000000-0005-0000-0000-000066F10000}"/>
    <cellStyle name="Currency [0] 9451" xfId="47644" hidden="1" xr:uid="{00000000-0005-0000-0000-000067F10000}"/>
    <cellStyle name="Currency [0] 9452" xfId="18219" hidden="1" xr:uid="{00000000-0005-0000-0000-000068F10000}"/>
    <cellStyle name="Currency [0] 9452" xfId="47606" hidden="1" xr:uid="{00000000-0005-0000-0000-000069F10000}"/>
    <cellStyle name="Currency [0] 9453" xfId="18249" hidden="1" xr:uid="{00000000-0005-0000-0000-00006AF10000}"/>
    <cellStyle name="Currency [0] 9453" xfId="47636" hidden="1" xr:uid="{00000000-0005-0000-0000-00006BF10000}"/>
    <cellStyle name="Currency [0] 9454" xfId="18261" hidden="1" xr:uid="{00000000-0005-0000-0000-00006CF10000}"/>
    <cellStyle name="Currency [0] 9454" xfId="47648" hidden="1" xr:uid="{00000000-0005-0000-0000-00006DF10000}"/>
    <cellStyle name="Currency [0] 9455" xfId="18262" hidden="1" xr:uid="{00000000-0005-0000-0000-00006EF10000}"/>
    <cellStyle name="Currency [0] 9455" xfId="47649" hidden="1" xr:uid="{00000000-0005-0000-0000-00006FF10000}"/>
    <cellStyle name="Currency [0] 9456" xfId="18210" hidden="1" xr:uid="{00000000-0005-0000-0000-000070F10000}"/>
    <cellStyle name="Currency [0] 9456" xfId="47597" hidden="1" xr:uid="{00000000-0005-0000-0000-000071F10000}"/>
    <cellStyle name="Currency [0] 9457" xfId="18217" hidden="1" xr:uid="{00000000-0005-0000-0000-000072F10000}"/>
    <cellStyle name="Currency [0] 9457" xfId="47604" hidden="1" xr:uid="{00000000-0005-0000-0000-000073F10000}"/>
    <cellStyle name="Currency [0] 9458" xfId="18246" hidden="1" xr:uid="{00000000-0005-0000-0000-000074F10000}"/>
    <cellStyle name="Currency [0] 9458" xfId="47633" hidden="1" xr:uid="{00000000-0005-0000-0000-000075F10000}"/>
    <cellStyle name="Currency [0] 9459" xfId="18231" hidden="1" xr:uid="{00000000-0005-0000-0000-000076F10000}"/>
    <cellStyle name="Currency [0] 9459" xfId="47618" hidden="1" xr:uid="{00000000-0005-0000-0000-000077F10000}"/>
    <cellStyle name="Currency [0] 946" xfId="3367" hidden="1" xr:uid="{00000000-0005-0000-0000-000078F10000}"/>
    <cellStyle name="Currency [0] 946" xfId="32756" hidden="1" xr:uid="{00000000-0005-0000-0000-000079F10000}"/>
    <cellStyle name="Currency [0] 9460" xfId="18204" hidden="1" xr:uid="{00000000-0005-0000-0000-00007AF10000}"/>
    <cellStyle name="Currency [0] 9460" xfId="47591" hidden="1" xr:uid="{00000000-0005-0000-0000-00007BF10000}"/>
    <cellStyle name="Currency [0] 9461" xfId="18268" hidden="1" xr:uid="{00000000-0005-0000-0000-00007CF10000}"/>
    <cellStyle name="Currency [0] 9461" xfId="47655" hidden="1" xr:uid="{00000000-0005-0000-0000-00007DF10000}"/>
    <cellStyle name="Currency [0] 9462" xfId="18247" hidden="1" xr:uid="{00000000-0005-0000-0000-00007EF10000}"/>
    <cellStyle name="Currency [0] 9462" xfId="47634" hidden="1" xr:uid="{00000000-0005-0000-0000-00007FF10000}"/>
    <cellStyle name="Currency [0] 9463" xfId="18254" hidden="1" xr:uid="{00000000-0005-0000-0000-000080F10000}"/>
    <cellStyle name="Currency [0] 9463" xfId="47641" hidden="1" xr:uid="{00000000-0005-0000-0000-000081F10000}"/>
    <cellStyle name="Currency [0] 9464" xfId="18269" hidden="1" xr:uid="{00000000-0005-0000-0000-000082F10000}"/>
    <cellStyle name="Currency [0] 9464" xfId="47656" hidden="1" xr:uid="{00000000-0005-0000-0000-000083F10000}"/>
    <cellStyle name="Currency [0] 9465" xfId="18270" hidden="1" xr:uid="{00000000-0005-0000-0000-000084F10000}"/>
    <cellStyle name="Currency [0] 9465" xfId="47657" hidden="1" xr:uid="{00000000-0005-0000-0000-000085F10000}"/>
    <cellStyle name="Currency [0] 9466" xfId="18245" hidden="1" xr:uid="{00000000-0005-0000-0000-000086F10000}"/>
    <cellStyle name="Currency [0] 9466" xfId="47632" hidden="1" xr:uid="{00000000-0005-0000-0000-000087F10000}"/>
    <cellStyle name="Currency [0] 9467" xfId="18244" hidden="1" xr:uid="{00000000-0005-0000-0000-000088F10000}"/>
    <cellStyle name="Currency [0] 9467" xfId="47631" hidden="1" xr:uid="{00000000-0005-0000-0000-000089F10000}"/>
    <cellStyle name="Currency [0] 9468" xfId="18239" hidden="1" xr:uid="{00000000-0005-0000-0000-00008AF10000}"/>
    <cellStyle name="Currency [0] 9468" xfId="47626" hidden="1" xr:uid="{00000000-0005-0000-0000-00008BF10000}"/>
    <cellStyle name="Currency [0] 9469" xfId="18237" hidden="1" xr:uid="{00000000-0005-0000-0000-00008CF10000}"/>
    <cellStyle name="Currency [0] 9469" xfId="47624" hidden="1" xr:uid="{00000000-0005-0000-0000-00008DF10000}"/>
    <cellStyle name="Currency [0] 947" xfId="3373" hidden="1" xr:uid="{00000000-0005-0000-0000-00008EF10000}"/>
    <cellStyle name="Currency [0] 947" xfId="32762" hidden="1" xr:uid="{00000000-0005-0000-0000-00008FF10000}"/>
    <cellStyle name="Currency [0] 9470" xfId="18238" hidden="1" xr:uid="{00000000-0005-0000-0000-000090F10000}"/>
    <cellStyle name="Currency [0] 9470" xfId="47625" hidden="1" xr:uid="{00000000-0005-0000-0000-000091F10000}"/>
    <cellStyle name="Currency [0] 9471" xfId="18275" hidden="1" xr:uid="{00000000-0005-0000-0000-000092F10000}"/>
    <cellStyle name="Currency [0] 9471" xfId="47662" hidden="1" xr:uid="{00000000-0005-0000-0000-000093F10000}"/>
    <cellStyle name="Currency [0] 9472" xfId="17854" hidden="1" xr:uid="{00000000-0005-0000-0000-000094F10000}"/>
    <cellStyle name="Currency [0] 9472" xfId="47241" hidden="1" xr:uid="{00000000-0005-0000-0000-000095F10000}"/>
    <cellStyle name="Currency [0] 9473" xfId="18265" hidden="1" xr:uid="{00000000-0005-0000-0000-000096F10000}"/>
    <cellStyle name="Currency [0] 9473" xfId="47652" hidden="1" xr:uid="{00000000-0005-0000-0000-000097F10000}"/>
    <cellStyle name="Currency [0] 9474" xfId="18277" hidden="1" xr:uid="{00000000-0005-0000-0000-000098F10000}"/>
    <cellStyle name="Currency [0] 9474" xfId="47664" hidden="1" xr:uid="{00000000-0005-0000-0000-000099F10000}"/>
    <cellStyle name="Currency [0] 9475" xfId="18278" hidden="1" xr:uid="{00000000-0005-0000-0000-00009AF10000}"/>
    <cellStyle name="Currency [0] 9475" xfId="47665" hidden="1" xr:uid="{00000000-0005-0000-0000-00009BF10000}"/>
    <cellStyle name="Currency [0] 9476" xfId="18216" hidden="1" xr:uid="{00000000-0005-0000-0000-00009CF10000}"/>
    <cellStyle name="Currency [0] 9476" xfId="47603" hidden="1" xr:uid="{00000000-0005-0000-0000-00009DF10000}"/>
    <cellStyle name="Currency [0] 9477" xfId="18252" hidden="1" xr:uid="{00000000-0005-0000-0000-00009EF10000}"/>
    <cellStyle name="Currency [0] 9477" xfId="47639" hidden="1" xr:uid="{00000000-0005-0000-0000-00009FF10000}"/>
    <cellStyle name="Currency [0] 9478" xfId="18232" hidden="1" xr:uid="{00000000-0005-0000-0000-0000A0F10000}"/>
    <cellStyle name="Currency [0] 9478" xfId="47619" hidden="1" xr:uid="{00000000-0005-0000-0000-0000A1F10000}"/>
    <cellStyle name="Currency [0] 9479" xfId="18248" hidden="1" xr:uid="{00000000-0005-0000-0000-0000A2F10000}"/>
    <cellStyle name="Currency [0] 9479" xfId="47635" hidden="1" xr:uid="{00000000-0005-0000-0000-0000A3F10000}"/>
    <cellStyle name="Currency [0] 948" xfId="3387" hidden="1" xr:uid="{00000000-0005-0000-0000-0000A4F10000}"/>
    <cellStyle name="Currency [0] 948" xfId="32776" hidden="1" xr:uid="{00000000-0005-0000-0000-0000A5F10000}"/>
    <cellStyle name="Currency [0] 9480" xfId="18250" hidden="1" xr:uid="{00000000-0005-0000-0000-0000A6F10000}"/>
    <cellStyle name="Currency [0] 9480" xfId="47637" hidden="1" xr:uid="{00000000-0005-0000-0000-0000A7F10000}"/>
    <cellStyle name="Currency [0] 9481" xfId="18281" hidden="1" xr:uid="{00000000-0005-0000-0000-0000A8F10000}"/>
    <cellStyle name="Currency [0] 9481" xfId="47668" hidden="1" xr:uid="{00000000-0005-0000-0000-0000A9F10000}"/>
    <cellStyle name="Currency [0] 9482" xfId="17857" hidden="1" xr:uid="{00000000-0005-0000-0000-0000AAF10000}"/>
    <cellStyle name="Currency [0] 9482" xfId="47244" hidden="1" xr:uid="{00000000-0005-0000-0000-0000ABF10000}"/>
    <cellStyle name="Currency [0] 9483" xfId="18273" hidden="1" xr:uid="{00000000-0005-0000-0000-0000ACF10000}"/>
    <cellStyle name="Currency [0] 9483" xfId="47660" hidden="1" xr:uid="{00000000-0005-0000-0000-0000ADF10000}"/>
    <cellStyle name="Currency [0] 9484" xfId="18283" hidden="1" xr:uid="{00000000-0005-0000-0000-0000AEF10000}"/>
    <cellStyle name="Currency [0] 9484" xfId="47670" hidden="1" xr:uid="{00000000-0005-0000-0000-0000AFF10000}"/>
    <cellStyle name="Currency [0] 9485" xfId="18284" hidden="1" xr:uid="{00000000-0005-0000-0000-0000B0F10000}"/>
    <cellStyle name="Currency [0] 9485" xfId="47671" hidden="1" xr:uid="{00000000-0005-0000-0000-0000B1F10000}"/>
    <cellStyle name="Currency [0] 9486" xfId="18212" hidden="1" xr:uid="{00000000-0005-0000-0000-0000B2F10000}"/>
    <cellStyle name="Currency [0] 9486" xfId="47599" hidden="1" xr:uid="{00000000-0005-0000-0000-0000B3F10000}"/>
    <cellStyle name="Currency [0] 9487" xfId="18263" hidden="1" xr:uid="{00000000-0005-0000-0000-0000B4F10000}"/>
    <cellStyle name="Currency [0] 9487" xfId="47650" hidden="1" xr:uid="{00000000-0005-0000-0000-0000B5F10000}"/>
    <cellStyle name="Currency [0] 9488" xfId="18243" hidden="1" xr:uid="{00000000-0005-0000-0000-0000B6F10000}"/>
    <cellStyle name="Currency [0] 9488" xfId="47630" hidden="1" xr:uid="{00000000-0005-0000-0000-0000B7F10000}"/>
    <cellStyle name="Currency [0] 9489" xfId="18255" hidden="1" xr:uid="{00000000-0005-0000-0000-0000B8F10000}"/>
    <cellStyle name="Currency [0] 9489" xfId="47642" hidden="1" xr:uid="{00000000-0005-0000-0000-0000B9F10000}"/>
    <cellStyle name="Currency [0] 949" xfId="3374" hidden="1" xr:uid="{00000000-0005-0000-0000-0000BAF10000}"/>
    <cellStyle name="Currency [0] 949" xfId="32763" hidden="1" xr:uid="{00000000-0005-0000-0000-0000BBF10000}"/>
    <cellStyle name="Currency [0] 9490" xfId="18253" hidden="1" xr:uid="{00000000-0005-0000-0000-0000BCF10000}"/>
    <cellStyle name="Currency [0] 9490" xfId="47640" hidden="1" xr:uid="{00000000-0005-0000-0000-0000BDF10000}"/>
    <cellStyle name="Currency [0] 9491" xfId="18286" hidden="1" xr:uid="{00000000-0005-0000-0000-0000BEF10000}"/>
    <cellStyle name="Currency [0] 9491" xfId="47673" hidden="1" xr:uid="{00000000-0005-0000-0000-0000BFF10000}"/>
    <cellStyle name="Currency [0] 9492" xfId="18230" hidden="1" xr:uid="{00000000-0005-0000-0000-0000C0F10000}"/>
    <cellStyle name="Currency [0] 9492" xfId="47617" hidden="1" xr:uid="{00000000-0005-0000-0000-0000C1F10000}"/>
    <cellStyle name="Currency [0] 9493" xfId="18280" hidden="1" xr:uid="{00000000-0005-0000-0000-0000C2F10000}"/>
    <cellStyle name="Currency [0] 9493" xfId="47667" hidden="1" xr:uid="{00000000-0005-0000-0000-0000C3F10000}"/>
    <cellStyle name="Currency [0] 9494" xfId="18290" hidden="1" xr:uid="{00000000-0005-0000-0000-0000C4F10000}"/>
    <cellStyle name="Currency [0] 9494" xfId="47677" hidden="1" xr:uid="{00000000-0005-0000-0000-0000C5F10000}"/>
    <cellStyle name="Currency [0] 9495" xfId="18291" hidden="1" xr:uid="{00000000-0005-0000-0000-0000C6F10000}"/>
    <cellStyle name="Currency [0] 9495" xfId="47678" hidden="1" xr:uid="{00000000-0005-0000-0000-0000C7F10000}"/>
    <cellStyle name="Currency [0] 9496" xfId="18256" hidden="1" xr:uid="{00000000-0005-0000-0000-0000C8F10000}"/>
    <cellStyle name="Currency [0] 9496" xfId="47643" hidden="1" xr:uid="{00000000-0005-0000-0000-0000C9F10000}"/>
    <cellStyle name="Currency [0] 9497" xfId="18271" hidden="1" xr:uid="{00000000-0005-0000-0000-0000CAF10000}"/>
    <cellStyle name="Currency [0] 9497" xfId="47658" hidden="1" xr:uid="{00000000-0005-0000-0000-0000CBF10000}"/>
    <cellStyle name="Currency [0] 9498" xfId="17837" hidden="1" xr:uid="{00000000-0005-0000-0000-0000CCF10000}"/>
    <cellStyle name="Currency [0] 9498" xfId="47224" hidden="1" xr:uid="{00000000-0005-0000-0000-0000CDF10000}"/>
    <cellStyle name="Currency [0] 9499" xfId="18266" hidden="1" xr:uid="{00000000-0005-0000-0000-0000CEF10000}"/>
    <cellStyle name="Currency [0] 9499" xfId="47653" hidden="1" xr:uid="{00000000-0005-0000-0000-0000CFF10000}"/>
    <cellStyle name="Currency [0] 95" xfId="2472" hidden="1" xr:uid="{00000000-0005-0000-0000-0000D0F10000}"/>
    <cellStyle name="Currency [0] 95" xfId="31861" hidden="1" xr:uid="{00000000-0005-0000-0000-0000D1F10000}"/>
    <cellStyle name="Currency [0] 950" xfId="3391" hidden="1" xr:uid="{00000000-0005-0000-0000-0000D2F10000}"/>
    <cellStyle name="Currency [0] 950" xfId="32780" hidden="1" xr:uid="{00000000-0005-0000-0000-0000D3F10000}"/>
    <cellStyle name="Currency [0] 9500" xfId="18264" hidden="1" xr:uid="{00000000-0005-0000-0000-0000D4F10000}"/>
    <cellStyle name="Currency [0] 9500" xfId="47651" hidden="1" xr:uid="{00000000-0005-0000-0000-0000D5F10000}"/>
    <cellStyle name="Currency [0] 9501" xfId="18293" hidden="1" xr:uid="{00000000-0005-0000-0000-0000D6F10000}"/>
    <cellStyle name="Currency [0] 9501" xfId="47680" hidden="1" xr:uid="{00000000-0005-0000-0000-0000D7F10000}"/>
    <cellStyle name="Currency [0] 9502" xfId="18209" hidden="1" xr:uid="{00000000-0005-0000-0000-0000D8F10000}"/>
    <cellStyle name="Currency [0] 9502" xfId="47596" hidden="1" xr:uid="{00000000-0005-0000-0000-0000D9F10000}"/>
    <cellStyle name="Currency [0] 9503" xfId="18285" hidden="1" xr:uid="{00000000-0005-0000-0000-0000DAF10000}"/>
    <cellStyle name="Currency [0] 9503" xfId="47672" hidden="1" xr:uid="{00000000-0005-0000-0000-0000DBF10000}"/>
    <cellStyle name="Currency [0] 9504" xfId="18295" hidden="1" xr:uid="{00000000-0005-0000-0000-0000DCF10000}"/>
    <cellStyle name="Currency [0] 9504" xfId="47682" hidden="1" xr:uid="{00000000-0005-0000-0000-0000DDF10000}"/>
    <cellStyle name="Currency [0] 9505" xfId="18296" hidden="1" xr:uid="{00000000-0005-0000-0000-0000DEF10000}"/>
    <cellStyle name="Currency [0] 9505" xfId="47683" hidden="1" xr:uid="{00000000-0005-0000-0000-0000DFF10000}"/>
    <cellStyle name="Currency [0] 9506" xfId="18267" hidden="1" xr:uid="{00000000-0005-0000-0000-0000E0F10000}"/>
    <cellStyle name="Currency [0] 9506" xfId="47654" hidden="1" xr:uid="{00000000-0005-0000-0000-0000E1F10000}"/>
    <cellStyle name="Currency [0] 9507" xfId="18279" hidden="1" xr:uid="{00000000-0005-0000-0000-0000E2F10000}"/>
    <cellStyle name="Currency [0] 9507" xfId="47666" hidden="1" xr:uid="{00000000-0005-0000-0000-0000E3F10000}"/>
    <cellStyle name="Currency [0] 9508" xfId="18259" hidden="1" xr:uid="{00000000-0005-0000-0000-0000E4F10000}"/>
    <cellStyle name="Currency [0] 9508" xfId="47646" hidden="1" xr:uid="{00000000-0005-0000-0000-0000E5F10000}"/>
    <cellStyle name="Currency [0] 9509" xfId="18274" hidden="1" xr:uid="{00000000-0005-0000-0000-0000E6F10000}"/>
    <cellStyle name="Currency [0] 9509" xfId="47661" hidden="1" xr:uid="{00000000-0005-0000-0000-0000E7F10000}"/>
    <cellStyle name="Currency [0] 951" xfId="3392" hidden="1" xr:uid="{00000000-0005-0000-0000-0000E8F10000}"/>
    <cellStyle name="Currency [0] 951" xfId="32781" hidden="1" xr:uid="{00000000-0005-0000-0000-0000E9F10000}"/>
    <cellStyle name="Currency [0] 9510" xfId="18272" hidden="1" xr:uid="{00000000-0005-0000-0000-0000EAF10000}"/>
    <cellStyle name="Currency [0] 9510" xfId="47659" hidden="1" xr:uid="{00000000-0005-0000-0000-0000EBF10000}"/>
    <cellStyle name="Currency [0] 9511" xfId="18298" hidden="1" xr:uid="{00000000-0005-0000-0000-0000ECF10000}"/>
    <cellStyle name="Currency [0] 9511" xfId="47685" hidden="1" xr:uid="{00000000-0005-0000-0000-0000EDF10000}"/>
    <cellStyle name="Currency [0] 9512" xfId="18211" hidden="1" xr:uid="{00000000-0005-0000-0000-0000EEF10000}"/>
    <cellStyle name="Currency [0] 9512" xfId="47598" hidden="1" xr:uid="{00000000-0005-0000-0000-0000EFF10000}"/>
    <cellStyle name="Currency [0] 9513" xfId="18292" hidden="1" xr:uid="{00000000-0005-0000-0000-0000F0F10000}"/>
    <cellStyle name="Currency [0] 9513" xfId="47679" hidden="1" xr:uid="{00000000-0005-0000-0000-0000F1F10000}"/>
    <cellStyle name="Currency [0] 9514" xfId="18299" hidden="1" xr:uid="{00000000-0005-0000-0000-0000F2F10000}"/>
    <cellStyle name="Currency [0] 9514" xfId="47686" hidden="1" xr:uid="{00000000-0005-0000-0000-0000F3F10000}"/>
    <cellStyle name="Currency [0] 9515" xfId="18300" hidden="1" xr:uid="{00000000-0005-0000-0000-0000F4F10000}"/>
    <cellStyle name="Currency [0] 9515" xfId="47687" hidden="1" xr:uid="{00000000-0005-0000-0000-0000F5F10000}"/>
    <cellStyle name="Currency [0] 9516" xfId="18240" hidden="1" xr:uid="{00000000-0005-0000-0000-0000F6F10000}"/>
    <cellStyle name="Currency [0] 9516" xfId="47627" hidden="1" xr:uid="{00000000-0005-0000-0000-0000F7F10000}"/>
    <cellStyle name="Currency [0] 9517" xfId="18260" hidden="1" xr:uid="{00000000-0005-0000-0000-0000F8F10000}"/>
    <cellStyle name="Currency [0] 9517" xfId="47647" hidden="1" xr:uid="{00000000-0005-0000-0000-0000F9F10000}"/>
    <cellStyle name="Currency [0] 9518" xfId="18294" hidden="1" xr:uid="{00000000-0005-0000-0000-0000FAF10000}"/>
    <cellStyle name="Currency [0] 9518" xfId="47681" hidden="1" xr:uid="{00000000-0005-0000-0000-0000FBF10000}"/>
    <cellStyle name="Currency [0] 9519" xfId="18287" hidden="1" xr:uid="{00000000-0005-0000-0000-0000FCF10000}"/>
    <cellStyle name="Currency [0] 9519" xfId="47674" hidden="1" xr:uid="{00000000-0005-0000-0000-0000FDF10000}"/>
    <cellStyle name="Currency [0] 952" xfId="3388" hidden="1" xr:uid="{00000000-0005-0000-0000-0000FEF10000}"/>
    <cellStyle name="Currency [0] 952" xfId="32777" hidden="1" xr:uid="{00000000-0005-0000-0000-0000FFF10000}"/>
    <cellStyle name="Currency [0] 9520" xfId="18297" hidden="1" xr:uid="{00000000-0005-0000-0000-000000F20000}"/>
    <cellStyle name="Currency [0] 9520" xfId="47684" hidden="1" xr:uid="{00000000-0005-0000-0000-000001F20000}"/>
    <cellStyle name="Currency [0] 9521" xfId="18301" hidden="1" xr:uid="{00000000-0005-0000-0000-000002F20000}"/>
    <cellStyle name="Currency [0] 9521" xfId="47688" hidden="1" xr:uid="{00000000-0005-0000-0000-000003F20000}"/>
    <cellStyle name="Currency [0] 9522" xfId="18226" hidden="1" xr:uid="{00000000-0005-0000-0000-000004F20000}"/>
    <cellStyle name="Currency [0] 9522" xfId="47613" hidden="1" xr:uid="{00000000-0005-0000-0000-000005F20000}"/>
    <cellStyle name="Currency [0] 9523" xfId="18258" hidden="1" xr:uid="{00000000-0005-0000-0000-000006F20000}"/>
    <cellStyle name="Currency [0] 9523" xfId="47645" hidden="1" xr:uid="{00000000-0005-0000-0000-000007F20000}"/>
    <cellStyle name="Currency [0] 9524" xfId="18304" hidden="1" xr:uid="{00000000-0005-0000-0000-000008F20000}"/>
    <cellStyle name="Currency [0] 9524" xfId="47691" hidden="1" xr:uid="{00000000-0005-0000-0000-000009F20000}"/>
    <cellStyle name="Currency [0] 9525" xfId="18305" hidden="1" xr:uid="{00000000-0005-0000-0000-00000AF20000}"/>
    <cellStyle name="Currency [0] 9525" xfId="47692" hidden="1" xr:uid="{00000000-0005-0000-0000-00000BF20000}"/>
    <cellStyle name="Currency [0] 9526" xfId="18282" hidden="1" xr:uid="{00000000-0005-0000-0000-00000CF20000}"/>
    <cellStyle name="Currency [0] 9526" xfId="47669" hidden="1" xr:uid="{00000000-0005-0000-0000-00000DF20000}"/>
    <cellStyle name="Currency [0] 9527" xfId="18288" hidden="1" xr:uid="{00000000-0005-0000-0000-00000EF20000}"/>
    <cellStyle name="Currency [0] 9527" xfId="47675" hidden="1" xr:uid="{00000000-0005-0000-0000-00000FF20000}"/>
    <cellStyle name="Currency [0] 9528" xfId="18302" hidden="1" xr:uid="{00000000-0005-0000-0000-000010F20000}"/>
    <cellStyle name="Currency [0] 9528" xfId="47689" hidden="1" xr:uid="{00000000-0005-0000-0000-000011F20000}"/>
    <cellStyle name="Currency [0] 9529" xfId="18289" hidden="1" xr:uid="{00000000-0005-0000-0000-000012F20000}"/>
    <cellStyle name="Currency [0] 9529" xfId="47676" hidden="1" xr:uid="{00000000-0005-0000-0000-000013F20000}"/>
    <cellStyle name="Currency [0] 953" xfId="3361" hidden="1" xr:uid="{00000000-0005-0000-0000-000014F20000}"/>
    <cellStyle name="Currency [0] 953" xfId="32750" hidden="1" xr:uid="{00000000-0005-0000-0000-000015F20000}"/>
    <cellStyle name="Currency [0] 9530" xfId="18306" hidden="1" xr:uid="{00000000-0005-0000-0000-000016F20000}"/>
    <cellStyle name="Currency [0] 9530" xfId="47693" hidden="1" xr:uid="{00000000-0005-0000-0000-000017F20000}"/>
    <cellStyle name="Currency [0] 9531" xfId="18307" hidden="1" xr:uid="{00000000-0005-0000-0000-000018F20000}"/>
    <cellStyle name="Currency [0] 9531" xfId="47694" hidden="1" xr:uid="{00000000-0005-0000-0000-000019F20000}"/>
    <cellStyle name="Currency [0] 9532" xfId="18303" hidden="1" xr:uid="{00000000-0005-0000-0000-00001AF20000}"/>
    <cellStyle name="Currency [0] 9532" xfId="47690" hidden="1" xr:uid="{00000000-0005-0000-0000-00001BF20000}"/>
    <cellStyle name="Currency [0] 9533" xfId="18276" hidden="1" xr:uid="{00000000-0005-0000-0000-00001CF20000}"/>
    <cellStyle name="Currency [0] 9533" xfId="47663" hidden="1" xr:uid="{00000000-0005-0000-0000-00001DF20000}"/>
    <cellStyle name="Currency [0] 9534" xfId="18308" hidden="1" xr:uid="{00000000-0005-0000-0000-00001EF20000}"/>
    <cellStyle name="Currency [0] 9534" xfId="47695" hidden="1" xr:uid="{00000000-0005-0000-0000-00001FF20000}"/>
    <cellStyle name="Currency [0] 9535" xfId="18309" hidden="1" xr:uid="{00000000-0005-0000-0000-000020F20000}"/>
    <cellStyle name="Currency [0] 9535" xfId="47696" hidden="1" xr:uid="{00000000-0005-0000-0000-000021F20000}"/>
    <cellStyle name="Currency [0] 9536" xfId="18341" hidden="1" xr:uid="{00000000-0005-0000-0000-000022F20000}"/>
    <cellStyle name="Currency [0] 9536" xfId="47728" hidden="1" xr:uid="{00000000-0005-0000-0000-000023F20000}"/>
    <cellStyle name="Currency [0] 9537" xfId="18350" hidden="1" xr:uid="{00000000-0005-0000-0000-000024F20000}"/>
    <cellStyle name="Currency [0] 9537" xfId="47737" hidden="1" xr:uid="{00000000-0005-0000-0000-000025F20000}"/>
    <cellStyle name="Currency [0] 9538" xfId="18353" hidden="1" xr:uid="{00000000-0005-0000-0000-000026F20000}"/>
    <cellStyle name="Currency [0] 9538" xfId="47740" hidden="1" xr:uid="{00000000-0005-0000-0000-000027F20000}"/>
    <cellStyle name="Currency [0] 9539" xfId="18359" hidden="1" xr:uid="{00000000-0005-0000-0000-000028F20000}"/>
    <cellStyle name="Currency [0] 9539" xfId="47746" hidden="1" xr:uid="{00000000-0005-0000-0000-000029F20000}"/>
    <cellStyle name="Currency [0] 954" xfId="3393" hidden="1" xr:uid="{00000000-0005-0000-0000-00002AF20000}"/>
    <cellStyle name="Currency [0] 954" xfId="32782" hidden="1" xr:uid="{00000000-0005-0000-0000-00002BF20000}"/>
    <cellStyle name="Currency [0] 9540" xfId="18361" hidden="1" xr:uid="{00000000-0005-0000-0000-00002CF20000}"/>
    <cellStyle name="Currency [0] 9540" xfId="47748" hidden="1" xr:uid="{00000000-0005-0000-0000-00002DF20000}"/>
    <cellStyle name="Currency [0] 9541" xfId="18349" hidden="1" xr:uid="{00000000-0005-0000-0000-00002EF20000}"/>
    <cellStyle name="Currency [0] 9541" xfId="47736" hidden="1" xr:uid="{00000000-0005-0000-0000-00002FF20000}"/>
    <cellStyle name="Currency [0] 9542" xfId="18357" hidden="1" xr:uid="{00000000-0005-0000-0000-000030F20000}"/>
    <cellStyle name="Currency [0] 9542" xfId="47744" hidden="1" xr:uid="{00000000-0005-0000-0000-000031F20000}"/>
    <cellStyle name="Currency [0] 9543" xfId="18362" hidden="1" xr:uid="{00000000-0005-0000-0000-000032F20000}"/>
    <cellStyle name="Currency [0] 9543" xfId="47749" hidden="1" xr:uid="{00000000-0005-0000-0000-000033F20000}"/>
    <cellStyle name="Currency [0] 9544" xfId="18363" hidden="1" xr:uid="{00000000-0005-0000-0000-000034F20000}"/>
    <cellStyle name="Currency [0] 9544" xfId="47750" hidden="1" xr:uid="{00000000-0005-0000-0000-000035F20000}"/>
    <cellStyle name="Currency [0] 9545" xfId="18354" hidden="1" xr:uid="{00000000-0005-0000-0000-000036F20000}"/>
    <cellStyle name="Currency [0] 9545" xfId="47741" hidden="1" xr:uid="{00000000-0005-0000-0000-000037F20000}"/>
    <cellStyle name="Currency [0] 9546" xfId="18342" hidden="1" xr:uid="{00000000-0005-0000-0000-000038F20000}"/>
    <cellStyle name="Currency [0] 9546" xfId="47729" hidden="1" xr:uid="{00000000-0005-0000-0000-000039F20000}"/>
    <cellStyle name="Currency [0] 9547" xfId="18369" hidden="1" xr:uid="{00000000-0005-0000-0000-00003AF20000}"/>
    <cellStyle name="Currency [0] 9547" xfId="47756" hidden="1" xr:uid="{00000000-0005-0000-0000-00003BF20000}"/>
    <cellStyle name="Currency [0] 9548" xfId="18373" hidden="1" xr:uid="{00000000-0005-0000-0000-00003CF20000}"/>
    <cellStyle name="Currency [0] 9548" xfId="47760" hidden="1" xr:uid="{00000000-0005-0000-0000-00003DF20000}"/>
    <cellStyle name="Currency [0] 9549" xfId="18379" hidden="1" xr:uid="{00000000-0005-0000-0000-00003EF20000}"/>
    <cellStyle name="Currency [0] 9549" xfId="47766" hidden="1" xr:uid="{00000000-0005-0000-0000-00003FF20000}"/>
    <cellStyle name="Currency [0] 955" xfId="3394" hidden="1" xr:uid="{00000000-0005-0000-0000-000040F20000}"/>
    <cellStyle name="Currency [0] 955" xfId="32783" hidden="1" xr:uid="{00000000-0005-0000-0000-000041F20000}"/>
    <cellStyle name="Currency [0] 9550" xfId="18382" hidden="1" xr:uid="{00000000-0005-0000-0000-000042F20000}"/>
    <cellStyle name="Currency [0] 9550" xfId="47769" hidden="1" xr:uid="{00000000-0005-0000-0000-000043F20000}"/>
    <cellStyle name="Currency [0] 9551" xfId="18368" hidden="1" xr:uid="{00000000-0005-0000-0000-000044F20000}"/>
    <cellStyle name="Currency [0] 9551" xfId="47755" hidden="1" xr:uid="{00000000-0005-0000-0000-000045F20000}"/>
    <cellStyle name="Currency [0] 9552" xfId="18378" hidden="1" xr:uid="{00000000-0005-0000-0000-000046F20000}"/>
    <cellStyle name="Currency [0] 9552" xfId="47765" hidden="1" xr:uid="{00000000-0005-0000-0000-000047F20000}"/>
    <cellStyle name="Currency [0] 9553" xfId="18389" hidden="1" xr:uid="{00000000-0005-0000-0000-000048F20000}"/>
    <cellStyle name="Currency [0] 9553" xfId="47776" hidden="1" xr:uid="{00000000-0005-0000-0000-000049F20000}"/>
    <cellStyle name="Currency [0] 9554" xfId="18390" hidden="1" xr:uid="{00000000-0005-0000-0000-00004AF20000}"/>
    <cellStyle name="Currency [0] 9554" xfId="47777" hidden="1" xr:uid="{00000000-0005-0000-0000-00004BF20000}"/>
    <cellStyle name="Currency [0] 9555" xfId="18352" hidden="1" xr:uid="{00000000-0005-0000-0000-00004CF20000}"/>
    <cellStyle name="Currency [0] 9555" xfId="47739" hidden="1" xr:uid="{00000000-0005-0000-0000-00004DF20000}"/>
    <cellStyle name="Currency [0] 9556" xfId="18344" hidden="1" xr:uid="{00000000-0005-0000-0000-00004EF20000}"/>
    <cellStyle name="Currency [0] 9556" xfId="47731" hidden="1" xr:uid="{00000000-0005-0000-0000-00004FF20000}"/>
    <cellStyle name="Currency [0] 9557" xfId="18375" hidden="1" xr:uid="{00000000-0005-0000-0000-000050F20000}"/>
    <cellStyle name="Currency [0] 9557" xfId="47762" hidden="1" xr:uid="{00000000-0005-0000-0000-000051F20000}"/>
    <cellStyle name="Currency [0] 9558" xfId="18347" hidden="1" xr:uid="{00000000-0005-0000-0000-000052F20000}"/>
    <cellStyle name="Currency [0] 9558" xfId="47734" hidden="1" xr:uid="{00000000-0005-0000-0000-000053F20000}"/>
    <cellStyle name="Currency [0] 9559" xfId="18370" hidden="1" xr:uid="{00000000-0005-0000-0000-000054F20000}"/>
    <cellStyle name="Currency [0] 9559" xfId="47757" hidden="1" xr:uid="{00000000-0005-0000-0000-000055F20000}"/>
    <cellStyle name="Currency [0] 956" xfId="3153" hidden="1" xr:uid="{00000000-0005-0000-0000-000056F20000}"/>
    <cellStyle name="Currency [0] 956" xfId="32542" hidden="1" xr:uid="{00000000-0005-0000-0000-000057F20000}"/>
    <cellStyle name="Currency [0] 9560" xfId="18391" hidden="1" xr:uid="{00000000-0005-0000-0000-000058F20000}"/>
    <cellStyle name="Currency [0] 9560" xfId="47778" hidden="1" xr:uid="{00000000-0005-0000-0000-000059F20000}"/>
    <cellStyle name="Currency [0] 9561" xfId="18376" hidden="1" xr:uid="{00000000-0005-0000-0000-00005AF20000}"/>
    <cellStyle name="Currency [0] 9561" xfId="47763" hidden="1" xr:uid="{00000000-0005-0000-0000-00005BF20000}"/>
    <cellStyle name="Currency [0] 9562" xfId="18380" hidden="1" xr:uid="{00000000-0005-0000-0000-00005CF20000}"/>
    <cellStyle name="Currency [0] 9562" xfId="47767" hidden="1" xr:uid="{00000000-0005-0000-0000-00005DF20000}"/>
    <cellStyle name="Currency [0] 9563" xfId="18396" hidden="1" xr:uid="{00000000-0005-0000-0000-00005EF20000}"/>
    <cellStyle name="Currency [0] 9563" xfId="47783" hidden="1" xr:uid="{00000000-0005-0000-0000-00005FF20000}"/>
    <cellStyle name="Currency [0] 9564" xfId="18397" hidden="1" xr:uid="{00000000-0005-0000-0000-000060F20000}"/>
    <cellStyle name="Currency [0] 9564" xfId="47784" hidden="1" xr:uid="{00000000-0005-0000-0000-000061F20000}"/>
    <cellStyle name="Currency [0] 9565" xfId="18377" hidden="1" xr:uid="{00000000-0005-0000-0000-000062F20000}"/>
    <cellStyle name="Currency [0] 9565" xfId="47764" hidden="1" xr:uid="{00000000-0005-0000-0000-000063F20000}"/>
    <cellStyle name="Currency [0] 9566" xfId="18384" hidden="1" xr:uid="{00000000-0005-0000-0000-000064F20000}"/>
    <cellStyle name="Currency [0] 9566" xfId="47771" hidden="1" xr:uid="{00000000-0005-0000-0000-000065F20000}"/>
    <cellStyle name="Currency [0] 9567" xfId="18388" hidden="1" xr:uid="{00000000-0005-0000-0000-000066F20000}"/>
    <cellStyle name="Currency [0] 9567" xfId="47775" hidden="1" xr:uid="{00000000-0005-0000-0000-000067F20000}"/>
    <cellStyle name="Currency [0] 9568" xfId="18383" hidden="1" xr:uid="{00000000-0005-0000-0000-000068F20000}"/>
    <cellStyle name="Currency [0] 9568" xfId="47770" hidden="1" xr:uid="{00000000-0005-0000-0000-000069F20000}"/>
    <cellStyle name="Currency [0] 9569" xfId="18406" hidden="1" xr:uid="{00000000-0005-0000-0000-00006AF20000}"/>
    <cellStyle name="Currency [0] 9569" xfId="47793" hidden="1" xr:uid="{00000000-0005-0000-0000-00006BF20000}"/>
    <cellStyle name="Currency [0] 957" xfId="3143" hidden="1" xr:uid="{00000000-0005-0000-0000-00006CF20000}"/>
    <cellStyle name="Currency [0] 957" xfId="32532" hidden="1" xr:uid="{00000000-0005-0000-0000-00006DF20000}"/>
    <cellStyle name="Currency [0] 9570" xfId="18412" hidden="1" xr:uid="{00000000-0005-0000-0000-00006EF20000}"/>
    <cellStyle name="Currency [0] 9570" xfId="47799" hidden="1" xr:uid="{00000000-0005-0000-0000-00006FF20000}"/>
    <cellStyle name="Currency [0] 9571" xfId="18374" hidden="1" xr:uid="{00000000-0005-0000-0000-000070F20000}"/>
    <cellStyle name="Currency [0] 9571" xfId="47761" hidden="1" xr:uid="{00000000-0005-0000-0000-000071F20000}"/>
    <cellStyle name="Currency [0] 9572" xfId="18404" hidden="1" xr:uid="{00000000-0005-0000-0000-000072F20000}"/>
    <cellStyle name="Currency [0] 9572" xfId="47791" hidden="1" xr:uid="{00000000-0005-0000-0000-000073F20000}"/>
    <cellStyle name="Currency [0] 9573" xfId="18416" hidden="1" xr:uid="{00000000-0005-0000-0000-000074F20000}"/>
    <cellStyle name="Currency [0] 9573" xfId="47803" hidden="1" xr:uid="{00000000-0005-0000-0000-000075F20000}"/>
    <cellStyle name="Currency [0] 9574" xfId="18417" hidden="1" xr:uid="{00000000-0005-0000-0000-000076F20000}"/>
    <cellStyle name="Currency [0] 9574" xfId="47804" hidden="1" xr:uid="{00000000-0005-0000-0000-000077F20000}"/>
    <cellStyle name="Currency [0] 9575" xfId="18365" hidden="1" xr:uid="{00000000-0005-0000-0000-000078F20000}"/>
    <cellStyle name="Currency [0] 9575" xfId="47752" hidden="1" xr:uid="{00000000-0005-0000-0000-000079F20000}"/>
    <cellStyle name="Currency [0] 9576" xfId="18372" hidden="1" xr:uid="{00000000-0005-0000-0000-00007AF20000}"/>
    <cellStyle name="Currency [0] 9576" xfId="47759" hidden="1" xr:uid="{00000000-0005-0000-0000-00007BF20000}"/>
    <cellStyle name="Currency [0] 9577" xfId="18401" hidden="1" xr:uid="{00000000-0005-0000-0000-00007CF20000}"/>
    <cellStyle name="Currency [0] 9577" xfId="47788" hidden="1" xr:uid="{00000000-0005-0000-0000-00007DF20000}"/>
    <cellStyle name="Currency [0] 9578" xfId="18386" hidden="1" xr:uid="{00000000-0005-0000-0000-00007EF20000}"/>
    <cellStyle name="Currency [0] 9578" xfId="47773" hidden="1" xr:uid="{00000000-0005-0000-0000-00007FF20000}"/>
    <cellStyle name="Currency [0] 9579" xfId="18358" hidden="1" xr:uid="{00000000-0005-0000-0000-000080F20000}"/>
    <cellStyle name="Currency [0] 9579" xfId="47745" hidden="1" xr:uid="{00000000-0005-0000-0000-000081F20000}"/>
    <cellStyle name="Currency [0] 958" xfId="3396" hidden="1" xr:uid="{00000000-0005-0000-0000-000082F20000}"/>
    <cellStyle name="Currency [0] 958" xfId="32785" hidden="1" xr:uid="{00000000-0005-0000-0000-000083F20000}"/>
    <cellStyle name="Currency [0] 9580" xfId="18423" hidden="1" xr:uid="{00000000-0005-0000-0000-000084F20000}"/>
    <cellStyle name="Currency [0] 9580" xfId="47810" hidden="1" xr:uid="{00000000-0005-0000-0000-000085F20000}"/>
    <cellStyle name="Currency [0] 9581" xfId="18402" hidden="1" xr:uid="{00000000-0005-0000-0000-000086F20000}"/>
    <cellStyle name="Currency [0] 9581" xfId="47789" hidden="1" xr:uid="{00000000-0005-0000-0000-000087F20000}"/>
    <cellStyle name="Currency [0] 9582" xfId="18409" hidden="1" xr:uid="{00000000-0005-0000-0000-000088F20000}"/>
    <cellStyle name="Currency [0] 9582" xfId="47796" hidden="1" xr:uid="{00000000-0005-0000-0000-000089F20000}"/>
    <cellStyle name="Currency [0] 9583" xfId="18424" hidden="1" xr:uid="{00000000-0005-0000-0000-00008AF20000}"/>
    <cellStyle name="Currency [0] 9583" xfId="47811" hidden="1" xr:uid="{00000000-0005-0000-0000-00008BF20000}"/>
    <cellStyle name="Currency [0] 9584" xfId="18425" hidden="1" xr:uid="{00000000-0005-0000-0000-00008CF20000}"/>
    <cellStyle name="Currency [0] 9584" xfId="47812" hidden="1" xr:uid="{00000000-0005-0000-0000-00008DF20000}"/>
    <cellStyle name="Currency [0] 9585" xfId="18400" hidden="1" xr:uid="{00000000-0005-0000-0000-00008EF20000}"/>
    <cellStyle name="Currency [0] 9585" xfId="47787" hidden="1" xr:uid="{00000000-0005-0000-0000-00008FF20000}"/>
    <cellStyle name="Currency [0] 9586" xfId="18399" hidden="1" xr:uid="{00000000-0005-0000-0000-000090F20000}"/>
    <cellStyle name="Currency [0] 9586" xfId="47786" hidden="1" xr:uid="{00000000-0005-0000-0000-000091F20000}"/>
    <cellStyle name="Currency [0] 9587" xfId="18394" hidden="1" xr:uid="{00000000-0005-0000-0000-000092F20000}"/>
    <cellStyle name="Currency [0] 9587" xfId="47781" hidden="1" xr:uid="{00000000-0005-0000-0000-000093F20000}"/>
    <cellStyle name="Currency [0] 9588" xfId="18392" hidden="1" xr:uid="{00000000-0005-0000-0000-000094F20000}"/>
    <cellStyle name="Currency [0] 9588" xfId="47779" hidden="1" xr:uid="{00000000-0005-0000-0000-000095F20000}"/>
    <cellStyle name="Currency [0] 9589" xfId="18393" hidden="1" xr:uid="{00000000-0005-0000-0000-000096F20000}"/>
    <cellStyle name="Currency [0] 9589" xfId="47780" hidden="1" xr:uid="{00000000-0005-0000-0000-000097F20000}"/>
    <cellStyle name="Currency [0] 959" xfId="3400" hidden="1" xr:uid="{00000000-0005-0000-0000-000098F20000}"/>
    <cellStyle name="Currency [0] 959" xfId="32789" hidden="1" xr:uid="{00000000-0005-0000-0000-000099F20000}"/>
    <cellStyle name="Currency [0] 9590" xfId="18430" hidden="1" xr:uid="{00000000-0005-0000-0000-00009AF20000}"/>
    <cellStyle name="Currency [0] 9590" xfId="47817" hidden="1" xr:uid="{00000000-0005-0000-0000-00009BF20000}"/>
    <cellStyle name="Currency [0] 9591" xfId="18345" hidden="1" xr:uid="{00000000-0005-0000-0000-00009CF20000}"/>
    <cellStyle name="Currency [0] 9591" xfId="47732" hidden="1" xr:uid="{00000000-0005-0000-0000-00009DF20000}"/>
    <cellStyle name="Currency [0] 9592" xfId="18420" hidden="1" xr:uid="{00000000-0005-0000-0000-00009EF20000}"/>
    <cellStyle name="Currency [0] 9592" xfId="47807" hidden="1" xr:uid="{00000000-0005-0000-0000-00009FF20000}"/>
    <cellStyle name="Currency [0] 9593" xfId="18432" hidden="1" xr:uid="{00000000-0005-0000-0000-0000A0F20000}"/>
    <cellStyle name="Currency [0] 9593" xfId="47819" hidden="1" xr:uid="{00000000-0005-0000-0000-0000A1F20000}"/>
    <cellStyle name="Currency [0] 9594" xfId="18433" hidden="1" xr:uid="{00000000-0005-0000-0000-0000A2F20000}"/>
    <cellStyle name="Currency [0] 9594" xfId="47820" hidden="1" xr:uid="{00000000-0005-0000-0000-0000A3F20000}"/>
    <cellStyle name="Currency [0] 9595" xfId="18371" hidden="1" xr:uid="{00000000-0005-0000-0000-0000A4F20000}"/>
    <cellStyle name="Currency [0] 9595" xfId="47758" hidden="1" xr:uid="{00000000-0005-0000-0000-0000A5F20000}"/>
    <cellStyle name="Currency [0] 9596" xfId="18407" hidden="1" xr:uid="{00000000-0005-0000-0000-0000A6F20000}"/>
    <cellStyle name="Currency [0] 9596" xfId="47794" hidden="1" xr:uid="{00000000-0005-0000-0000-0000A7F20000}"/>
    <cellStyle name="Currency [0] 9597" xfId="18387" hidden="1" xr:uid="{00000000-0005-0000-0000-0000A8F20000}"/>
    <cellStyle name="Currency [0] 9597" xfId="47774" hidden="1" xr:uid="{00000000-0005-0000-0000-0000A9F20000}"/>
    <cellStyle name="Currency [0] 9598" xfId="18403" hidden="1" xr:uid="{00000000-0005-0000-0000-0000AAF20000}"/>
    <cellStyle name="Currency [0] 9598" xfId="47790" hidden="1" xr:uid="{00000000-0005-0000-0000-0000ABF20000}"/>
    <cellStyle name="Currency [0] 9599" xfId="18405" hidden="1" xr:uid="{00000000-0005-0000-0000-0000ACF20000}"/>
    <cellStyle name="Currency [0] 9599" xfId="47792" hidden="1" xr:uid="{00000000-0005-0000-0000-0000ADF20000}"/>
    <cellStyle name="Currency [0] 96" xfId="2498" hidden="1" xr:uid="{00000000-0005-0000-0000-0000AEF20000}"/>
    <cellStyle name="Currency [0] 96" xfId="31887" hidden="1" xr:uid="{00000000-0005-0000-0000-0000AFF20000}"/>
    <cellStyle name="Currency [0] 960" xfId="3401" hidden="1" xr:uid="{00000000-0005-0000-0000-0000B0F20000}"/>
    <cellStyle name="Currency [0] 960" xfId="32790" hidden="1" xr:uid="{00000000-0005-0000-0000-0000B1F20000}"/>
    <cellStyle name="Currency [0] 9600" xfId="18436" hidden="1" xr:uid="{00000000-0005-0000-0000-0000B2F20000}"/>
    <cellStyle name="Currency [0] 9600" xfId="47823" hidden="1" xr:uid="{00000000-0005-0000-0000-0000B3F20000}"/>
    <cellStyle name="Currency [0] 9601" xfId="18343" hidden="1" xr:uid="{00000000-0005-0000-0000-0000B4F20000}"/>
    <cellStyle name="Currency [0] 9601" xfId="47730" hidden="1" xr:uid="{00000000-0005-0000-0000-0000B5F20000}"/>
    <cellStyle name="Currency [0] 9602" xfId="18428" hidden="1" xr:uid="{00000000-0005-0000-0000-0000B6F20000}"/>
    <cellStyle name="Currency [0] 9602" xfId="47815" hidden="1" xr:uid="{00000000-0005-0000-0000-0000B7F20000}"/>
    <cellStyle name="Currency [0] 9603" xfId="18438" hidden="1" xr:uid="{00000000-0005-0000-0000-0000B8F20000}"/>
    <cellStyle name="Currency [0] 9603" xfId="47825" hidden="1" xr:uid="{00000000-0005-0000-0000-0000B9F20000}"/>
    <cellStyle name="Currency [0] 9604" xfId="18439" hidden="1" xr:uid="{00000000-0005-0000-0000-0000BAF20000}"/>
    <cellStyle name="Currency [0] 9604" xfId="47826" hidden="1" xr:uid="{00000000-0005-0000-0000-0000BBF20000}"/>
    <cellStyle name="Currency [0] 9605" xfId="18367" hidden="1" xr:uid="{00000000-0005-0000-0000-0000BCF20000}"/>
    <cellStyle name="Currency [0] 9605" xfId="47754" hidden="1" xr:uid="{00000000-0005-0000-0000-0000BDF20000}"/>
    <cellStyle name="Currency [0] 9606" xfId="18418" hidden="1" xr:uid="{00000000-0005-0000-0000-0000BEF20000}"/>
    <cellStyle name="Currency [0] 9606" xfId="47805" hidden="1" xr:uid="{00000000-0005-0000-0000-0000BFF20000}"/>
    <cellStyle name="Currency [0] 9607" xfId="18398" hidden="1" xr:uid="{00000000-0005-0000-0000-0000C0F20000}"/>
    <cellStyle name="Currency [0] 9607" xfId="47785" hidden="1" xr:uid="{00000000-0005-0000-0000-0000C1F20000}"/>
    <cellStyle name="Currency [0] 9608" xfId="18410" hidden="1" xr:uid="{00000000-0005-0000-0000-0000C2F20000}"/>
    <cellStyle name="Currency [0] 9608" xfId="47797" hidden="1" xr:uid="{00000000-0005-0000-0000-0000C3F20000}"/>
    <cellStyle name="Currency [0] 9609" xfId="18408" hidden="1" xr:uid="{00000000-0005-0000-0000-0000C4F20000}"/>
    <cellStyle name="Currency [0] 9609" xfId="47795" hidden="1" xr:uid="{00000000-0005-0000-0000-0000C5F20000}"/>
    <cellStyle name="Currency [0] 961" xfId="3150" hidden="1" xr:uid="{00000000-0005-0000-0000-0000C6F20000}"/>
    <cellStyle name="Currency [0] 961" xfId="32539" hidden="1" xr:uid="{00000000-0005-0000-0000-0000C7F20000}"/>
    <cellStyle name="Currency [0] 9610" xfId="18441" hidden="1" xr:uid="{00000000-0005-0000-0000-0000C8F20000}"/>
    <cellStyle name="Currency [0] 9610" xfId="47828" hidden="1" xr:uid="{00000000-0005-0000-0000-0000C9F20000}"/>
    <cellStyle name="Currency [0] 9611" xfId="18385" hidden="1" xr:uid="{00000000-0005-0000-0000-0000CAF20000}"/>
    <cellStyle name="Currency [0] 9611" xfId="47772" hidden="1" xr:uid="{00000000-0005-0000-0000-0000CBF20000}"/>
    <cellStyle name="Currency [0] 9612" xfId="18435" hidden="1" xr:uid="{00000000-0005-0000-0000-0000CCF20000}"/>
    <cellStyle name="Currency [0] 9612" xfId="47822" hidden="1" xr:uid="{00000000-0005-0000-0000-0000CDF20000}"/>
    <cellStyle name="Currency [0] 9613" xfId="18445" hidden="1" xr:uid="{00000000-0005-0000-0000-0000CEF20000}"/>
    <cellStyle name="Currency [0] 9613" xfId="47832" hidden="1" xr:uid="{00000000-0005-0000-0000-0000CFF20000}"/>
    <cellStyle name="Currency [0] 9614" xfId="18446" hidden="1" xr:uid="{00000000-0005-0000-0000-0000D0F20000}"/>
    <cellStyle name="Currency [0] 9614" xfId="47833" hidden="1" xr:uid="{00000000-0005-0000-0000-0000D1F20000}"/>
    <cellStyle name="Currency [0] 9615" xfId="18411" hidden="1" xr:uid="{00000000-0005-0000-0000-0000D2F20000}"/>
    <cellStyle name="Currency [0] 9615" xfId="47798" hidden="1" xr:uid="{00000000-0005-0000-0000-0000D3F20000}"/>
    <cellStyle name="Currency [0] 9616" xfId="18426" hidden="1" xr:uid="{00000000-0005-0000-0000-0000D4F20000}"/>
    <cellStyle name="Currency [0] 9616" xfId="47813" hidden="1" xr:uid="{00000000-0005-0000-0000-0000D5F20000}"/>
    <cellStyle name="Currency [0] 9617" xfId="18351" hidden="1" xr:uid="{00000000-0005-0000-0000-0000D6F20000}"/>
    <cellStyle name="Currency [0] 9617" xfId="47738" hidden="1" xr:uid="{00000000-0005-0000-0000-0000D7F20000}"/>
    <cellStyle name="Currency [0] 9618" xfId="18421" hidden="1" xr:uid="{00000000-0005-0000-0000-0000D8F20000}"/>
    <cellStyle name="Currency [0] 9618" xfId="47808" hidden="1" xr:uid="{00000000-0005-0000-0000-0000D9F20000}"/>
    <cellStyle name="Currency [0] 9619" xfId="18419" hidden="1" xr:uid="{00000000-0005-0000-0000-0000DAF20000}"/>
    <cellStyle name="Currency [0] 9619" xfId="47806" hidden="1" xr:uid="{00000000-0005-0000-0000-0000DBF20000}"/>
    <cellStyle name="Currency [0] 962" xfId="3398" hidden="1" xr:uid="{00000000-0005-0000-0000-0000DCF20000}"/>
    <cellStyle name="Currency [0] 962" xfId="32787" hidden="1" xr:uid="{00000000-0005-0000-0000-0000DDF20000}"/>
    <cellStyle name="Currency [0] 9620" xfId="18448" hidden="1" xr:uid="{00000000-0005-0000-0000-0000DEF20000}"/>
    <cellStyle name="Currency [0] 9620" xfId="47835" hidden="1" xr:uid="{00000000-0005-0000-0000-0000DFF20000}"/>
    <cellStyle name="Currency [0] 9621" xfId="18364" hidden="1" xr:uid="{00000000-0005-0000-0000-0000E0F20000}"/>
    <cellStyle name="Currency [0] 9621" xfId="47751" hidden="1" xr:uid="{00000000-0005-0000-0000-0000E1F20000}"/>
    <cellStyle name="Currency [0] 9622" xfId="18440" hidden="1" xr:uid="{00000000-0005-0000-0000-0000E2F20000}"/>
    <cellStyle name="Currency [0] 9622" xfId="47827" hidden="1" xr:uid="{00000000-0005-0000-0000-0000E3F20000}"/>
    <cellStyle name="Currency [0] 9623" xfId="18450" hidden="1" xr:uid="{00000000-0005-0000-0000-0000E4F20000}"/>
    <cellStyle name="Currency [0] 9623" xfId="47837" hidden="1" xr:uid="{00000000-0005-0000-0000-0000E5F20000}"/>
    <cellStyle name="Currency [0] 9624" xfId="18451" hidden="1" xr:uid="{00000000-0005-0000-0000-0000E6F20000}"/>
    <cellStyle name="Currency [0] 9624" xfId="47838" hidden="1" xr:uid="{00000000-0005-0000-0000-0000E7F20000}"/>
    <cellStyle name="Currency [0] 9625" xfId="18422" hidden="1" xr:uid="{00000000-0005-0000-0000-0000E8F20000}"/>
    <cellStyle name="Currency [0] 9625" xfId="47809" hidden="1" xr:uid="{00000000-0005-0000-0000-0000E9F20000}"/>
    <cellStyle name="Currency [0] 9626" xfId="18434" hidden="1" xr:uid="{00000000-0005-0000-0000-0000EAF20000}"/>
    <cellStyle name="Currency [0] 9626" xfId="47821" hidden="1" xr:uid="{00000000-0005-0000-0000-0000EBF20000}"/>
    <cellStyle name="Currency [0] 9627" xfId="18414" hidden="1" xr:uid="{00000000-0005-0000-0000-0000ECF20000}"/>
    <cellStyle name="Currency [0] 9627" xfId="47801" hidden="1" xr:uid="{00000000-0005-0000-0000-0000EDF20000}"/>
    <cellStyle name="Currency [0] 9628" xfId="18429" hidden="1" xr:uid="{00000000-0005-0000-0000-0000EEF20000}"/>
    <cellStyle name="Currency [0] 9628" xfId="47816" hidden="1" xr:uid="{00000000-0005-0000-0000-0000EFF20000}"/>
    <cellStyle name="Currency [0] 9629" xfId="18427" hidden="1" xr:uid="{00000000-0005-0000-0000-0000F0F20000}"/>
    <cellStyle name="Currency [0] 9629" xfId="47814" hidden="1" xr:uid="{00000000-0005-0000-0000-0000F1F20000}"/>
    <cellStyle name="Currency [0] 963" xfId="3402" hidden="1" xr:uid="{00000000-0005-0000-0000-0000F2F20000}"/>
    <cellStyle name="Currency [0] 963" xfId="32791" hidden="1" xr:uid="{00000000-0005-0000-0000-0000F3F20000}"/>
    <cellStyle name="Currency [0] 9630" xfId="18453" hidden="1" xr:uid="{00000000-0005-0000-0000-0000F4F20000}"/>
    <cellStyle name="Currency [0] 9630" xfId="47840" hidden="1" xr:uid="{00000000-0005-0000-0000-0000F5F20000}"/>
    <cellStyle name="Currency [0] 9631" xfId="18366" hidden="1" xr:uid="{00000000-0005-0000-0000-0000F6F20000}"/>
    <cellStyle name="Currency [0] 9631" xfId="47753" hidden="1" xr:uid="{00000000-0005-0000-0000-0000F7F20000}"/>
    <cellStyle name="Currency [0] 9632" xfId="18447" hidden="1" xr:uid="{00000000-0005-0000-0000-0000F8F20000}"/>
    <cellStyle name="Currency [0] 9632" xfId="47834" hidden="1" xr:uid="{00000000-0005-0000-0000-0000F9F20000}"/>
    <cellStyle name="Currency [0] 9633" xfId="18454" hidden="1" xr:uid="{00000000-0005-0000-0000-0000FAF20000}"/>
    <cellStyle name="Currency [0] 9633" xfId="47841" hidden="1" xr:uid="{00000000-0005-0000-0000-0000FBF20000}"/>
    <cellStyle name="Currency [0] 9634" xfId="18455" hidden="1" xr:uid="{00000000-0005-0000-0000-0000FCF20000}"/>
    <cellStyle name="Currency [0] 9634" xfId="47842" hidden="1" xr:uid="{00000000-0005-0000-0000-0000FDF20000}"/>
    <cellStyle name="Currency [0] 9635" xfId="18395" hidden="1" xr:uid="{00000000-0005-0000-0000-0000FEF20000}"/>
    <cellStyle name="Currency [0] 9635" xfId="47782" hidden="1" xr:uid="{00000000-0005-0000-0000-0000FFF20000}"/>
    <cellStyle name="Currency [0] 9636" xfId="18415" hidden="1" xr:uid="{00000000-0005-0000-0000-000000F30000}"/>
    <cellStyle name="Currency [0] 9636" xfId="47802" hidden="1" xr:uid="{00000000-0005-0000-0000-000001F30000}"/>
    <cellStyle name="Currency [0] 9637" xfId="18449" hidden="1" xr:uid="{00000000-0005-0000-0000-000002F30000}"/>
    <cellStyle name="Currency [0] 9637" xfId="47836" hidden="1" xr:uid="{00000000-0005-0000-0000-000003F30000}"/>
    <cellStyle name="Currency [0] 9638" xfId="18442" hidden="1" xr:uid="{00000000-0005-0000-0000-000004F30000}"/>
    <cellStyle name="Currency [0] 9638" xfId="47829" hidden="1" xr:uid="{00000000-0005-0000-0000-000005F30000}"/>
    <cellStyle name="Currency [0] 9639" xfId="18452" hidden="1" xr:uid="{00000000-0005-0000-0000-000006F30000}"/>
    <cellStyle name="Currency [0] 9639" xfId="47839" hidden="1" xr:uid="{00000000-0005-0000-0000-000007F30000}"/>
    <cellStyle name="Currency [0] 964" xfId="3403" hidden="1" xr:uid="{00000000-0005-0000-0000-000008F30000}"/>
    <cellStyle name="Currency [0] 964" xfId="32792" hidden="1" xr:uid="{00000000-0005-0000-0000-000009F30000}"/>
    <cellStyle name="Currency [0] 9640" xfId="18456" hidden="1" xr:uid="{00000000-0005-0000-0000-00000AF30000}"/>
    <cellStyle name="Currency [0] 9640" xfId="47843" hidden="1" xr:uid="{00000000-0005-0000-0000-00000BF30000}"/>
    <cellStyle name="Currency [0] 9641" xfId="18381" hidden="1" xr:uid="{00000000-0005-0000-0000-00000CF30000}"/>
    <cellStyle name="Currency [0] 9641" xfId="47768" hidden="1" xr:uid="{00000000-0005-0000-0000-00000DF30000}"/>
    <cellStyle name="Currency [0] 9642" xfId="18413" hidden="1" xr:uid="{00000000-0005-0000-0000-00000EF30000}"/>
    <cellStyle name="Currency [0] 9642" xfId="47800" hidden="1" xr:uid="{00000000-0005-0000-0000-00000FF30000}"/>
    <cellStyle name="Currency [0] 9643" xfId="18459" hidden="1" xr:uid="{00000000-0005-0000-0000-000010F30000}"/>
    <cellStyle name="Currency [0] 9643" xfId="47846" hidden="1" xr:uid="{00000000-0005-0000-0000-000011F30000}"/>
    <cellStyle name="Currency [0] 9644" xfId="18460" hidden="1" xr:uid="{00000000-0005-0000-0000-000012F30000}"/>
    <cellStyle name="Currency [0] 9644" xfId="47847" hidden="1" xr:uid="{00000000-0005-0000-0000-000013F30000}"/>
    <cellStyle name="Currency [0] 9645" xfId="18437" hidden="1" xr:uid="{00000000-0005-0000-0000-000014F30000}"/>
    <cellStyle name="Currency [0] 9645" xfId="47824" hidden="1" xr:uid="{00000000-0005-0000-0000-000015F30000}"/>
    <cellStyle name="Currency [0] 9646" xfId="18443" hidden="1" xr:uid="{00000000-0005-0000-0000-000016F30000}"/>
    <cellStyle name="Currency [0] 9646" xfId="47830" hidden="1" xr:uid="{00000000-0005-0000-0000-000017F30000}"/>
    <cellStyle name="Currency [0] 9647" xfId="18457" hidden="1" xr:uid="{00000000-0005-0000-0000-000018F30000}"/>
    <cellStyle name="Currency [0] 9647" xfId="47844" hidden="1" xr:uid="{00000000-0005-0000-0000-000019F30000}"/>
    <cellStyle name="Currency [0] 9648" xfId="18444" hidden="1" xr:uid="{00000000-0005-0000-0000-00001AF30000}"/>
    <cellStyle name="Currency [0] 9648" xfId="47831" hidden="1" xr:uid="{00000000-0005-0000-0000-00001BF30000}"/>
    <cellStyle name="Currency [0] 9649" xfId="18461" hidden="1" xr:uid="{00000000-0005-0000-0000-00001CF30000}"/>
    <cellStyle name="Currency [0] 9649" xfId="47848" hidden="1" xr:uid="{00000000-0005-0000-0000-00001DF30000}"/>
    <cellStyle name="Currency [0] 965" xfId="3397" hidden="1" xr:uid="{00000000-0005-0000-0000-00001EF30000}"/>
    <cellStyle name="Currency [0] 965" xfId="32786" hidden="1" xr:uid="{00000000-0005-0000-0000-00001FF30000}"/>
    <cellStyle name="Currency [0] 9650" xfId="18462" hidden="1" xr:uid="{00000000-0005-0000-0000-000020F30000}"/>
    <cellStyle name="Currency [0] 9650" xfId="47849" hidden="1" xr:uid="{00000000-0005-0000-0000-000021F30000}"/>
    <cellStyle name="Currency [0] 9651" xfId="18458" hidden="1" xr:uid="{00000000-0005-0000-0000-000022F30000}"/>
    <cellStyle name="Currency [0] 9651" xfId="47845" hidden="1" xr:uid="{00000000-0005-0000-0000-000023F30000}"/>
    <cellStyle name="Currency [0] 9652" xfId="18431" hidden="1" xr:uid="{00000000-0005-0000-0000-000024F30000}"/>
    <cellStyle name="Currency [0] 9652" xfId="47818" hidden="1" xr:uid="{00000000-0005-0000-0000-000025F30000}"/>
    <cellStyle name="Currency [0] 9653" xfId="18463" hidden="1" xr:uid="{00000000-0005-0000-0000-000026F30000}"/>
    <cellStyle name="Currency [0] 9653" xfId="47850" hidden="1" xr:uid="{00000000-0005-0000-0000-000027F30000}"/>
    <cellStyle name="Currency [0] 9654" xfId="18464" hidden="1" xr:uid="{00000000-0005-0000-0000-000028F30000}"/>
    <cellStyle name="Currency [0] 9654" xfId="47851" hidden="1" xr:uid="{00000000-0005-0000-0000-000029F30000}"/>
    <cellStyle name="Currency [0] 9655" xfId="18490" hidden="1" xr:uid="{00000000-0005-0000-0000-00002AF30000}"/>
    <cellStyle name="Currency [0] 9655" xfId="47877" hidden="1" xr:uid="{00000000-0005-0000-0000-00002BF30000}"/>
    <cellStyle name="Currency [0] 9656" xfId="18498" hidden="1" xr:uid="{00000000-0005-0000-0000-00002CF30000}"/>
    <cellStyle name="Currency [0] 9656" xfId="47885" hidden="1" xr:uid="{00000000-0005-0000-0000-00002DF30000}"/>
    <cellStyle name="Currency [0] 9657" xfId="18501" hidden="1" xr:uid="{00000000-0005-0000-0000-00002EF30000}"/>
    <cellStyle name="Currency [0] 9657" xfId="47888" hidden="1" xr:uid="{00000000-0005-0000-0000-00002FF30000}"/>
    <cellStyle name="Currency [0] 9658" xfId="18505" hidden="1" xr:uid="{00000000-0005-0000-0000-000030F30000}"/>
    <cellStyle name="Currency [0] 9658" xfId="47892" hidden="1" xr:uid="{00000000-0005-0000-0000-000031F30000}"/>
    <cellStyle name="Currency [0] 9659" xfId="18507" hidden="1" xr:uid="{00000000-0005-0000-0000-000032F30000}"/>
    <cellStyle name="Currency [0] 9659" xfId="47894" hidden="1" xr:uid="{00000000-0005-0000-0000-000033F30000}"/>
    <cellStyle name="Currency [0] 966" xfId="3154" hidden="1" xr:uid="{00000000-0005-0000-0000-000034F30000}"/>
    <cellStyle name="Currency [0] 966" xfId="32543" hidden="1" xr:uid="{00000000-0005-0000-0000-000035F30000}"/>
    <cellStyle name="Currency [0] 9660" xfId="18497" hidden="1" xr:uid="{00000000-0005-0000-0000-000036F30000}"/>
    <cellStyle name="Currency [0] 9660" xfId="47884" hidden="1" xr:uid="{00000000-0005-0000-0000-000037F30000}"/>
    <cellStyle name="Currency [0] 9661" xfId="18503" hidden="1" xr:uid="{00000000-0005-0000-0000-000038F30000}"/>
    <cellStyle name="Currency [0] 9661" xfId="47890" hidden="1" xr:uid="{00000000-0005-0000-0000-000039F30000}"/>
    <cellStyle name="Currency [0] 9662" xfId="18509" hidden="1" xr:uid="{00000000-0005-0000-0000-00003AF30000}"/>
    <cellStyle name="Currency [0] 9662" xfId="47896" hidden="1" xr:uid="{00000000-0005-0000-0000-00003BF30000}"/>
    <cellStyle name="Currency [0] 9663" xfId="18510" hidden="1" xr:uid="{00000000-0005-0000-0000-00003CF30000}"/>
    <cellStyle name="Currency [0] 9663" xfId="47897" hidden="1" xr:uid="{00000000-0005-0000-0000-00003DF30000}"/>
    <cellStyle name="Currency [0] 9664" xfId="18502" hidden="1" xr:uid="{00000000-0005-0000-0000-00003EF30000}"/>
    <cellStyle name="Currency [0] 9664" xfId="47889" hidden="1" xr:uid="{00000000-0005-0000-0000-00003FF30000}"/>
    <cellStyle name="Currency [0] 9665" xfId="18491" hidden="1" xr:uid="{00000000-0005-0000-0000-000040F30000}"/>
    <cellStyle name="Currency [0] 9665" xfId="47878" hidden="1" xr:uid="{00000000-0005-0000-0000-000041F30000}"/>
    <cellStyle name="Currency [0] 9666" xfId="18516" hidden="1" xr:uid="{00000000-0005-0000-0000-000042F30000}"/>
    <cellStyle name="Currency [0] 9666" xfId="47903" hidden="1" xr:uid="{00000000-0005-0000-0000-000043F30000}"/>
    <cellStyle name="Currency [0] 9667" xfId="18520" hidden="1" xr:uid="{00000000-0005-0000-0000-000044F30000}"/>
    <cellStyle name="Currency [0] 9667" xfId="47907" hidden="1" xr:uid="{00000000-0005-0000-0000-000045F30000}"/>
    <cellStyle name="Currency [0] 9668" xfId="18526" hidden="1" xr:uid="{00000000-0005-0000-0000-000046F30000}"/>
    <cellStyle name="Currency [0] 9668" xfId="47913" hidden="1" xr:uid="{00000000-0005-0000-0000-000047F30000}"/>
    <cellStyle name="Currency [0] 9669" xfId="18529" hidden="1" xr:uid="{00000000-0005-0000-0000-000048F30000}"/>
    <cellStyle name="Currency [0] 9669" xfId="47916" hidden="1" xr:uid="{00000000-0005-0000-0000-000049F30000}"/>
    <cellStyle name="Currency [0] 967" xfId="3409" hidden="1" xr:uid="{00000000-0005-0000-0000-00004AF30000}"/>
    <cellStyle name="Currency [0] 967" xfId="32798" hidden="1" xr:uid="{00000000-0005-0000-0000-00004BF30000}"/>
    <cellStyle name="Currency [0] 9670" xfId="18515" hidden="1" xr:uid="{00000000-0005-0000-0000-00004CF30000}"/>
    <cellStyle name="Currency [0] 9670" xfId="47902" hidden="1" xr:uid="{00000000-0005-0000-0000-00004DF30000}"/>
    <cellStyle name="Currency [0] 9671" xfId="18525" hidden="1" xr:uid="{00000000-0005-0000-0000-00004EF30000}"/>
    <cellStyle name="Currency [0] 9671" xfId="47912" hidden="1" xr:uid="{00000000-0005-0000-0000-00004FF30000}"/>
    <cellStyle name="Currency [0] 9672" xfId="18536" hidden="1" xr:uid="{00000000-0005-0000-0000-000050F30000}"/>
    <cellStyle name="Currency [0] 9672" xfId="47923" hidden="1" xr:uid="{00000000-0005-0000-0000-000051F30000}"/>
    <cellStyle name="Currency [0] 9673" xfId="18537" hidden="1" xr:uid="{00000000-0005-0000-0000-000052F30000}"/>
    <cellStyle name="Currency [0] 9673" xfId="47924" hidden="1" xr:uid="{00000000-0005-0000-0000-000053F30000}"/>
    <cellStyle name="Currency [0] 9674" xfId="18500" hidden="1" xr:uid="{00000000-0005-0000-0000-000054F30000}"/>
    <cellStyle name="Currency [0] 9674" xfId="47887" hidden="1" xr:uid="{00000000-0005-0000-0000-000055F30000}"/>
    <cellStyle name="Currency [0] 9675" xfId="18493" hidden="1" xr:uid="{00000000-0005-0000-0000-000056F30000}"/>
    <cellStyle name="Currency [0] 9675" xfId="47880" hidden="1" xr:uid="{00000000-0005-0000-0000-000057F30000}"/>
    <cellStyle name="Currency [0] 9676" xfId="18522" hidden="1" xr:uid="{00000000-0005-0000-0000-000058F30000}"/>
    <cellStyle name="Currency [0] 9676" xfId="47909" hidden="1" xr:uid="{00000000-0005-0000-0000-000059F30000}"/>
    <cellStyle name="Currency [0] 9677" xfId="18495" hidden="1" xr:uid="{00000000-0005-0000-0000-00005AF30000}"/>
    <cellStyle name="Currency [0] 9677" xfId="47882" hidden="1" xr:uid="{00000000-0005-0000-0000-00005BF30000}"/>
    <cellStyle name="Currency [0] 9678" xfId="18517" hidden="1" xr:uid="{00000000-0005-0000-0000-00005CF30000}"/>
    <cellStyle name="Currency [0] 9678" xfId="47904" hidden="1" xr:uid="{00000000-0005-0000-0000-00005DF30000}"/>
    <cellStyle name="Currency [0] 9679" xfId="18538" hidden="1" xr:uid="{00000000-0005-0000-0000-00005EF30000}"/>
    <cellStyle name="Currency [0] 9679" xfId="47925" hidden="1" xr:uid="{00000000-0005-0000-0000-00005FF30000}"/>
    <cellStyle name="Currency [0] 968" xfId="3413" hidden="1" xr:uid="{00000000-0005-0000-0000-000060F30000}"/>
    <cellStyle name="Currency [0] 968" xfId="32802" hidden="1" xr:uid="{00000000-0005-0000-0000-000061F30000}"/>
    <cellStyle name="Currency [0] 9680" xfId="18523" hidden="1" xr:uid="{00000000-0005-0000-0000-000062F30000}"/>
    <cellStyle name="Currency [0] 9680" xfId="47910" hidden="1" xr:uid="{00000000-0005-0000-0000-000063F30000}"/>
    <cellStyle name="Currency [0] 9681" xfId="18527" hidden="1" xr:uid="{00000000-0005-0000-0000-000064F30000}"/>
    <cellStyle name="Currency [0] 9681" xfId="47914" hidden="1" xr:uid="{00000000-0005-0000-0000-000065F30000}"/>
    <cellStyle name="Currency [0] 9682" xfId="18543" hidden="1" xr:uid="{00000000-0005-0000-0000-000066F30000}"/>
    <cellStyle name="Currency [0] 9682" xfId="47930" hidden="1" xr:uid="{00000000-0005-0000-0000-000067F30000}"/>
    <cellStyle name="Currency [0] 9683" xfId="18544" hidden="1" xr:uid="{00000000-0005-0000-0000-000068F30000}"/>
    <cellStyle name="Currency [0] 9683" xfId="47931" hidden="1" xr:uid="{00000000-0005-0000-0000-000069F30000}"/>
    <cellStyle name="Currency [0] 9684" xfId="18524" hidden="1" xr:uid="{00000000-0005-0000-0000-00006AF30000}"/>
    <cellStyle name="Currency [0] 9684" xfId="47911" hidden="1" xr:uid="{00000000-0005-0000-0000-00006BF30000}"/>
    <cellStyle name="Currency [0] 9685" xfId="18531" hidden="1" xr:uid="{00000000-0005-0000-0000-00006CF30000}"/>
    <cellStyle name="Currency [0] 9685" xfId="47918" hidden="1" xr:uid="{00000000-0005-0000-0000-00006DF30000}"/>
    <cellStyle name="Currency [0] 9686" xfId="18535" hidden="1" xr:uid="{00000000-0005-0000-0000-00006EF30000}"/>
    <cellStyle name="Currency [0] 9686" xfId="47922" hidden="1" xr:uid="{00000000-0005-0000-0000-00006FF30000}"/>
    <cellStyle name="Currency [0] 9687" xfId="18530" hidden="1" xr:uid="{00000000-0005-0000-0000-000070F30000}"/>
    <cellStyle name="Currency [0] 9687" xfId="47917" hidden="1" xr:uid="{00000000-0005-0000-0000-000071F30000}"/>
    <cellStyle name="Currency [0] 9688" xfId="18553" hidden="1" xr:uid="{00000000-0005-0000-0000-000072F30000}"/>
    <cellStyle name="Currency [0] 9688" xfId="47940" hidden="1" xr:uid="{00000000-0005-0000-0000-000073F30000}"/>
    <cellStyle name="Currency [0] 9689" xfId="18559" hidden="1" xr:uid="{00000000-0005-0000-0000-000074F30000}"/>
    <cellStyle name="Currency [0] 9689" xfId="47946" hidden="1" xr:uid="{00000000-0005-0000-0000-000075F30000}"/>
    <cellStyle name="Currency [0] 969" xfId="3419" hidden="1" xr:uid="{00000000-0005-0000-0000-000076F30000}"/>
    <cellStyle name="Currency [0] 969" xfId="32808" hidden="1" xr:uid="{00000000-0005-0000-0000-000077F30000}"/>
    <cellStyle name="Currency [0] 9690" xfId="18521" hidden="1" xr:uid="{00000000-0005-0000-0000-000078F30000}"/>
    <cellStyle name="Currency [0] 9690" xfId="47908" hidden="1" xr:uid="{00000000-0005-0000-0000-000079F30000}"/>
    <cellStyle name="Currency [0] 9691" xfId="18551" hidden="1" xr:uid="{00000000-0005-0000-0000-00007AF30000}"/>
    <cellStyle name="Currency [0] 9691" xfId="47938" hidden="1" xr:uid="{00000000-0005-0000-0000-00007BF30000}"/>
    <cellStyle name="Currency [0] 9692" xfId="18563" hidden="1" xr:uid="{00000000-0005-0000-0000-00007CF30000}"/>
    <cellStyle name="Currency [0] 9692" xfId="47950" hidden="1" xr:uid="{00000000-0005-0000-0000-00007DF30000}"/>
    <cellStyle name="Currency [0] 9693" xfId="18564" hidden="1" xr:uid="{00000000-0005-0000-0000-00007EF30000}"/>
    <cellStyle name="Currency [0] 9693" xfId="47951" hidden="1" xr:uid="{00000000-0005-0000-0000-00007FF30000}"/>
    <cellStyle name="Currency [0] 9694" xfId="18512" hidden="1" xr:uid="{00000000-0005-0000-0000-000080F30000}"/>
    <cellStyle name="Currency [0] 9694" xfId="47899" hidden="1" xr:uid="{00000000-0005-0000-0000-000081F30000}"/>
    <cellStyle name="Currency [0] 9695" xfId="18519" hidden="1" xr:uid="{00000000-0005-0000-0000-000082F30000}"/>
    <cellStyle name="Currency [0] 9695" xfId="47906" hidden="1" xr:uid="{00000000-0005-0000-0000-000083F30000}"/>
    <cellStyle name="Currency [0] 9696" xfId="18548" hidden="1" xr:uid="{00000000-0005-0000-0000-000084F30000}"/>
    <cellStyle name="Currency [0] 9696" xfId="47935" hidden="1" xr:uid="{00000000-0005-0000-0000-000085F30000}"/>
    <cellStyle name="Currency [0] 9697" xfId="18533" hidden="1" xr:uid="{00000000-0005-0000-0000-000086F30000}"/>
    <cellStyle name="Currency [0] 9697" xfId="47920" hidden="1" xr:uid="{00000000-0005-0000-0000-000087F30000}"/>
    <cellStyle name="Currency [0] 9698" xfId="18504" hidden="1" xr:uid="{00000000-0005-0000-0000-000088F30000}"/>
    <cellStyle name="Currency [0] 9698" xfId="47891" hidden="1" xr:uid="{00000000-0005-0000-0000-000089F30000}"/>
    <cellStyle name="Currency [0] 9699" xfId="18570" hidden="1" xr:uid="{00000000-0005-0000-0000-00008AF30000}"/>
    <cellStyle name="Currency [0] 9699" xfId="47957" hidden="1" xr:uid="{00000000-0005-0000-0000-00008BF30000}"/>
    <cellStyle name="Currency [0] 97" xfId="2411" hidden="1" xr:uid="{00000000-0005-0000-0000-00008CF30000}"/>
    <cellStyle name="Currency [0] 97" xfId="31800" hidden="1" xr:uid="{00000000-0005-0000-0000-00008DF30000}"/>
    <cellStyle name="Currency [0] 970" xfId="3422" hidden="1" xr:uid="{00000000-0005-0000-0000-00008EF30000}"/>
    <cellStyle name="Currency [0] 970" xfId="32811" hidden="1" xr:uid="{00000000-0005-0000-0000-00008FF30000}"/>
    <cellStyle name="Currency [0] 9700" xfId="18549" hidden="1" xr:uid="{00000000-0005-0000-0000-000090F30000}"/>
    <cellStyle name="Currency [0] 9700" xfId="47936" hidden="1" xr:uid="{00000000-0005-0000-0000-000091F30000}"/>
    <cellStyle name="Currency [0] 9701" xfId="18556" hidden="1" xr:uid="{00000000-0005-0000-0000-000092F30000}"/>
    <cellStyle name="Currency [0] 9701" xfId="47943" hidden="1" xr:uid="{00000000-0005-0000-0000-000093F30000}"/>
    <cellStyle name="Currency [0] 9702" xfId="18571" hidden="1" xr:uid="{00000000-0005-0000-0000-000094F30000}"/>
    <cellStyle name="Currency [0] 9702" xfId="47958" hidden="1" xr:uid="{00000000-0005-0000-0000-000095F30000}"/>
    <cellStyle name="Currency [0] 9703" xfId="18572" hidden="1" xr:uid="{00000000-0005-0000-0000-000096F30000}"/>
    <cellStyle name="Currency [0] 9703" xfId="47959" hidden="1" xr:uid="{00000000-0005-0000-0000-000097F30000}"/>
    <cellStyle name="Currency [0] 9704" xfId="18547" hidden="1" xr:uid="{00000000-0005-0000-0000-000098F30000}"/>
    <cellStyle name="Currency [0] 9704" xfId="47934" hidden="1" xr:uid="{00000000-0005-0000-0000-000099F30000}"/>
    <cellStyle name="Currency [0] 9705" xfId="18546" hidden="1" xr:uid="{00000000-0005-0000-0000-00009AF30000}"/>
    <cellStyle name="Currency [0] 9705" xfId="47933" hidden="1" xr:uid="{00000000-0005-0000-0000-00009BF30000}"/>
    <cellStyle name="Currency [0] 9706" xfId="18541" hidden="1" xr:uid="{00000000-0005-0000-0000-00009CF30000}"/>
    <cellStyle name="Currency [0] 9706" xfId="47928" hidden="1" xr:uid="{00000000-0005-0000-0000-00009DF30000}"/>
    <cellStyle name="Currency [0] 9707" xfId="18539" hidden="1" xr:uid="{00000000-0005-0000-0000-00009EF30000}"/>
    <cellStyle name="Currency [0] 9707" xfId="47926" hidden="1" xr:uid="{00000000-0005-0000-0000-00009FF30000}"/>
    <cellStyle name="Currency [0] 9708" xfId="18540" hidden="1" xr:uid="{00000000-0005-0000-0000-0000A0F30000}"/>
    <cellStyle name="Currency [0] 9708" xfId="47927" hidden="1" xr:uid="{00000000-0005-0000-0000-0000A1F30000}"/>
    <cellStyle name="Currency [0] 9709" xfId="18577" hidden="1" xr:uid="{00000000-0005-0000-0000-0000A2F30000}"/>
    <cellStyle name="Currency [0] 9709" xfId="47964" hidden="1" xr:uid="{00000000-0005-0000-0000-0000A3F30000}"/>
    <cellStyle name="Currency [0] 971" xfId="3408" hidden="1" xr:uid="{00000000-0005-0000-0000-0000A4F30000}"/>
    <cellStyle name="Currency [0] 971" xfId="32797" hidden="1" xr:uid="{00000000-0005-0000-0000-0000A5F30000}"/>
    <cellStyle name="Currency [0] 9710" xfId="18494" hidden="1" xr:uid="{00000000-0005-0000-0000-0000A6F30000}"/>
    <cellStyle name="Currency [0] 9710" xfId="47881" hidden="1" xr:uid="{00000000-0005-0000-0000-0000A7F30000}"/>
    <cellStyle name="Currency [0] 9711" xfId="18567" hidden="1" xr:uid="{00000000-0005-0000-0000-0000A8F30000}"/>
    <cellStyle name="Currency [0] 9711" xfId="47954" hidden="1" xr:uid="{00000000-0005-0000-0000-0000A9F30000}"/>
    <cellStyle name="Currency [0] 9712" xfId="18579" hidden="1" xr:uid="{00000000-0005-0000-0000-0000AAF30000}"/>
    <cellStyle name="Currency [0] 9712" xfId="47966" hidden="1" xr:uid="{00000000-0005-0000-0000-0000ABF30000}"/>
    <cellStyle name="Currency [0] 9713" xfId="18580" hidden="1" xr:uid="{00000000-0005-0000-0000-0000ACF30000}"/>
    <cellStyle name="Currency [0] 9713" xfId="47967" hidden="1" xr:uid="{00000000-0005-0000-0000-0000ADF30000}"/>
    <cellStyle name="Currency [0] 9714" xfId="18518" hidden="1" xr:uid="{00000000-0005-0000-0000-0000AEF30000}"/>
    <cellStyle name="Currency [0] 9714" xfId="47905" hidden="1" xr:uid="{00000000-0005-0000-0000-0000AFF30000}"/>
    <cellStyle name="Currency [0] 9715" xfId="18554" hidden="1" xr:uid="{00000000-0005-0000-0000-0000B0F30000}"/>
    <cellStyle name="Currency [0] 9715" xfId="47941" hidden="1" xr:uid="{00000000-0005-0000-0000-0000B1F30000}"/>
    <cellStyle name="Currency [0] 9716" xfId="18534" hidden="1" xr:uid="{00000000-0005-0000-0000-0000B2F30000}"/>
    <cellStyle name="Currency [0] 9716" xfId="47921" hidden="1" xr:uid="{00000000-0005-0000-0000-0000B3F30000}"/>
    <cellStyle name="Currency [0] 9717" xfId="18550" hidden="1" xr:uid="{00000000-0005-0000-0000-0000B4F30000}"/>
    <cellStyle name="Currency [0] 9717" xfId="47937" hidden="1" xr:uid="{00000000-0005-0000-0000-0000B5F30000}"/>
    <cellStyle name="Currency [0] 9718" xfId="18552" hidden="1" xr:uid="{00000000-0005-0000-0000-0000B6F30000}"/>
    <cellStyle name="Currency [0] 9718" xfId="47939" hidden="1" xr:uid="{00000000-0005-0000-0000-0000B7F30000}"/>
    <cellStyle name="Currency [0] 9719" xfId="18583" hidden="1" xr:uid="{00000000-0005-0000-0000-0000B8F30000}"/>
    <cellStyle name="Currency [0] 9719" xfId="47970" hidden="1" xr:uid="{00000000-0005-0000-0000-0000B9F30000}"/>
    <cellStyle name="Currency [0] 972" xfId="3418" hidden="1" xr:uid="{00000000-0005-0000-0000-0000BAF30000}"/>
    <cellStyle name="Currency [0] 972" xfId="32807" hidden="1" xr:uid="{00000000-0005-0000-0000-0000BBF30000}"/>
    <cellStyle name="Currency [0] 9720" xfId="18492" hidden="1" xr:uid="{00000000-0005-0000-0000-0000BCF30000}"/>
    <cellStyle name="Currency [0] 9720" xfId="47879" hidden="1" xr:uid="{00000000-0005-0000-0000-0000BDF30000}"/>
    <cellStyle name="Currency [0] 9721" xfId="18575" hidden="1" xr:uid="{00000000-0005-0000-0000-0000BEF30000}"/>
    <cellStyle name="Currency [0] 9721" xfId="47962" hidden="1" xr:uid="{00000000-0005-0000-0000-0000BFF30000}"/>
    <cellStyle name="Currency [0] 9722" xfId="18585" hidden="1" xr:uid="{00000000-0005-0000-0000-0000C0F30000}"/>
    <cellStyle name="Currency [0] 9722" xfId="47972" hidden="1" xr:uid="{00000000-0005-0000-0000-0000C1F30000}"/>
    <cellStyle name="Currency [0] 9723" xfId="18586" hidden="1" xr:uid="{00000000-0005-0000-0000-0000C2F30000}"/>
    <cellStyle name="Currency [0] 9723" xfId="47973" hidden="1" xr:uid="{00000000-0005-0000-0000-0000C3F30000}"/>
    <cellStyle name="Currency [0] 9724" xfId="18514" hidden="1" xr:uid="{00000000-0005-0000-0000-0000C4F30000}"/>
    <cellStyle name="Currency [0] 9724" xfId="47901" hidden="1" xr:uid="{00000000-0005-0000-0000-0000C5F30000}"/>
    <cellStyle name="Currency [0] 9725" xfId="18565" hidden="1" xr:uid="{00000000-0005-0000-0000-0000C6F30000}"/>
    <cellStyle name="Currency [0] 9725" xfId="47952" hidden="1" xr:uid="{00000000-0005-0000-0000-0000C7F30000}"/>
    <cellStyle name="Currency [0] 9726" xfId="18545" hidden="1" xr:uid="{00000000-0005-0000-0000-0000C8F30000}"/>
    <cellStyle name="Currency [0] 9726" xfId="47932" hidden="1" xr:uid="{00000000-0005-0000-0000-0000C9F30000}"/>
    <cellStyle name="Currency [0] 9727" xfId="18557" hidden="1" xr:uid="{00000000-0005-0000-0000-0000CAF30000}"/>
    <cellStyle name="Currency [0] 9727" xfId="47944" hidden="1" xr:uid="{00000000-0005-0000-0000-0000CBF30000}"/>
    <cellStyle name="Currency [0] 9728" xfId="18555" hidden="1" xr:uid="{00000000-0005-0000-0000-0000CCF30000}"/>
    <cellStyle name="Currency [0] 9728" xfId="47942" hidden="1" xr:uid="{00000000-0005-0000-0000-0000CDF30000}"/>
    <cellStyle name="Currency [0] 9729" xfId="18588" hidden="1" xr:uid="{00000000-0005-0000-0000-0000CEF30000}"/>
    <cellStyle name="Currency [0] 9729" xfId="47975" hidden="1" xr:uid="{00000000-0005-0000-0000-0000CFF30000}"/>
    <cellStyle name="Currency [0] 973" xfId="3429" hidden="1" xr:uid="{00000000-0005-0000-0000-0000D0F30000}"/>
    <cellStyle name="Currency [0] 973" xfId="32818" hidden="1" xr:uid="{00000000-0005-0000-0000-0000D1F30000}"/>
    <cellStyle name="Currency [0] 9730" xfId="18532" hidden="1" xr:uid="{00000000-0005-0000-0000-0000D2F30000}"/>
    <cellStyle name="Currency [0] 9730" xfId="47919" hidden="1" xr:uid="{00000000-0005-0000-0000-0000D3F30000}"/>
    <cellStyle name="Currency [0] 9731" xfId="18582" hidden="1" xr:uid="{00000000-0005-0000-0000-0000D4F30000}"/>
    <cellStyle name="Currency [0] 9731" xfId="47969" hidden="1" xr:uid="{00000000-0005-0000-0000-0000D5F30000}"/>
    <cellStyle name="Currency [0] 9732" xfId="18592" hidden="1" xr:uid="{00000000-0005-0000-0000-0000D6F30000}"/>
    <cellStyle name="Currency [0] 9732" xfId="47979" hidden="1" xr:uid="{00000000-0005-0000-0000-0000D7F30000}"/>
    <cellStyle name="Currency [0] 9733" xfId="18593" hidden="1" xr:uid="{00000000-0005-0000-0000-0000D8F30000}"/>
    <cellStyle name="Currency [0] 9733" xfId="47980" hidden="1" xr:uid="{00000000-0005-0000-0000-0000D9F30000}"/>
    <cellStyle name="Currency [0] 9734" xfId="18558" hidden="1" xr:uid="{00000000-0005-0000-0000-0000DAF30000}"/>
    <cellStyle name="Currency [0] 9734" xfId="47945" hidden="1" xr:uid="{00000000-0005-0000-0000-0000DBF30000}"/>
    <cellStyle name="Currency [0] 9735" xfId="18573" hidden="1" xr:uid="{00000000-0005-0000-0000-0000DCF30000}"/>
    <cellStyle name="Currency [0] 9735" xfId="47960" hidden="1" xr:uid="{00000000-0005-0000-0000-0000DDF30000}"/>
    <cellStyle name="Currency [0] 9736" xfId="18499" hidden="1" xr:uid="{00000000-0005-0000-0000-0000DEF30000}"/>
    <cellStyle name="Currency [0] 9736" xfId="47886" hidden="1" xr:uid="{00000000-0005-0000-0000-0000DFF30000}"/>
    <cellStyle name="Currency [0] 9737" xfId="18568" hidden="1" xr:uid="{00000000-0005-0000-0000-0000E0F30000}"/>
    <cellStyle name="Currency [0] 9737" xfId="47955" hidden="1" xr:uid="{00000000-0005-0000-0000-0000E1F30000}"/>
    <cellStyle name="Currency [0] 9738" xfId="18566" hidden="1" xr:uid="{00000000-0005-0000-0000-0000E2F30000}"/>
    <cellStyle name="Currency [0] 9738" xfId="47953" hidden="1" xr:uid="{00000000-0005-0000-0000-0000E3F30000}"/>
    <cellStyle name="Currency [0] 9739" xfId="18595" hidden="1" xr:uid="{00000000-0005-0000-0000-0000E4F30000}"/>
    <cellStyle name="Currency [0] 9739" xfId="47982" hidden="1" xr:uid="{00000000-0005-0000-0000-0000E5F30000}"/>
    <cellStyle name="Currency [0] 974" xfId="3430" hidden="1" xr:uid="{00000000-0005-0000-0000-0000E6F30000}"/>
    <cellStyle name="Currency [0] 974" xfId="32819" hidden="1" xr:uid="{00000000-0005-0000-0000-0000E7F30000}"/>
    <cellStyle name="Currency [0] 9740" xfId="18511" hidden="1" xr:uid="{00000000-0005-0000-0000-0000E8F30000}"/>
    <cellStyle name="Currency [0] 9740" xfId="47898" hidden="1" xr:uid="{00000000-0005-0000-0000-0000E9F30000}"/>
    <cellStyle name="Currency [0] 9741" xfId="18587" hidden="1" xr:uid="{00000000-0005-0000-0000-0000EAF30000}"/>
    <cellStyle name="Currency [0] 9741" xfId="47974" hidden="1" xr:uid="{00000000-0005-0000-0000-0000EBF30000}"/>
    <cellStyle name="Currency [0] 9742" xfId="18597" hidden="1" xr:uid="{00000000-0005-0000-0000-0000ECF30000}"/>
    <cellStyle name="Currency [0] 9742" xfId="47984" hidden="1" xr:uid="{00000000-0005-0000-0000-0000EDF30000}"/>
    <cellStyle name="Currency [0] 9743" xfId="18598" hidden="1" xr:uid="{00000000-0005-0000-0000-0000EEF30000}"/>
    <cellStyle name="Currency [0] 9743" xfId="47985" hidden="1" xr:uid="{00000000-0005-0000-0000-0000EFF30000}"/>
    <cellStyle name="Currency [0] 9744" xfId="18569" hidden="1" xr:uid="{00000000-0005-0000-0000-0000F0F30000}"/>
    <cellStyle name="Currency [0] 9744" xfId="47956" hidden="1" xr:uid="{00000000-0005-0000-0000-0000F1F30000}"/>
    <cellStyle name="Currency [0] 9745" xfId="18581" hidden="1" xr:uid="{00000000-0005-0000-0000-0000F2F30000}"/>
    <cellStyle name="Currency [0] 9745" xfId="47968" hidden="1" xr:uid="{00000000-0005-0000-0000-0000F3F30000}"/>
    <cellStyle name="Currency [0] 9746" xfId="18561" hidden="1" xr:uid="{00000000-0005-0000-0000-0000F4F30000}"/>
    <cellStyle name="Currency [0] 9746" xfId="47948" hidden="1" xr:uid="{00000000-0005-0000-0000-0000F5F30000}"/>
    <cellStyle name="Currency [0] 9747" xfId="18576" hidden="1" xr:uid="{00000000-0005-0000-0000-0000F6F30000}"/>
    <cellStyle name="Currency [0] 9747" xfId="47963" hidden="1" xr:uid="{00000000-0005-0000-0000-0000F7F30000}"/>
    <cellStyle name="Currency [0] 9748" xfId="18574" hidden="1" xr:uid="{00000000-0005-0000-0000-0000F8F30000}"/>
    <cellStyle name="Currency [0] 9748" xfId="47961" hidden="1" xr:uid="{00000000-0005-0000-0000-0000F9F30000}"/>
    <cellStyle name="Currency [0] 9749" xfId="18600" hidden="1" xr:uid="{00000000-0005-0000-0000-0000FAF30000}"/>
    <cellStyle name="Currency [0] 9749" xfId="47987" hidden="1" xr:uid="{00000000-0005-0000-0000-0000FBF30000}"/>
    <cellStyle name="Currency [0] 975" xfId="3395" hidden="1" xr:uid="{00000000-0005-0000-0000-0000FCF30000}"/>
    <cellStyle name="Currency [0] 975" xfId="32784" hidden="1" xr:uid="{00000000-0005-0000-0000-0000FDF30000}"/>
    <cellStyle name="Currency [0] 9750" xfId="18513" hidden="1" xr:uid="{00000000-0005-0000-0000-0000FEF30000}"/>
    <cellStyle name="Currency [0] 9750" xfId="47900" hidden="1" xr:uid="{00000000-0005-0000-0000-0000FFF30000}"/>
    <cellStyle name="Currency [0] 9751" xfId="18594" hidden="1" xr:uid="{00000000-0005-0000-0000-000000F40000}"/>
    <cellStyle name="Currency [0] 9751" xfId="47981" hidden="1" xr:uid="{00000000-0005-0000-0000-000001F40000}"/>
    <cellStyle name="Currency [0] 9752" xfId="18601" hidden="1" xr:uid="{00000000-0005-0000-0000-000002F40000}"/>
    <cellStyle name="Currency [0] 9752" xfId="47988" hidden="1" xr:uid="{00000000-0005-0000-0000-000003F40000}"/>
    <cellStyle name="Currency [0] 9753" xfId="18602" hidden="1" xr:uid="{00000000-0005-0000-0000-000004F40000}"/>
    <cellStyle name="Currency [0] 9753" xfId="47989" hidden="1" xr:uid="{00000000-0005-0000-0000-000005F40000}"/>
    <cellStyle name="Currency [0] 9754" xfId="18542" hidden="1" xr:uid="{00000000-0005-0000-0000-000006F40000}"/>
    <cellStyle name="Currency [0] 9754" xfId="47929" hidden="1" xr:uid="{00000000-0005-0000-0000-000007F40000}"/>
    <cellStyle name="Currency [0] 9755" xfId="18562" hidden="1" xr:uid="{00000000-0005-0000-0000-000008F40000}"/>
    <cellStyle name="Currency [0] 9755" xfId="47949" hidden="1" xr:uid="{00000000-0005-0000-0000-000009F40000}"/>
    <cellStyle name="Currency [0] 9756" xfId="18596" hidden="1" xr:uid="{00000000-0005-0000-0000-00000AF40000}"/>
    <cellStyle name="Currency [0] 9756" xfId="47983" hidden="1" xr:uid="{00000000-0005-0000-0000-00000BF40000}"/>
    <cellStyle name="Currency [0] 9757" xfId="18589" hidden="1" xr:uid="{00000000-0005-0000-0000-00000CF40000}"/>
    <cellStyle name="Currency [0] 9757" xfId="47976" hidden="1" xr:uid="{00000000-0005-0000-0000-00000DF40000}"/>
    <cellStyle name="Currency [0] 9758" xfId="18599" hidden="1" xr:uid="{00000000-0005-0000-0000-00000EF40000}"/>
    <cellStyle name="Currency [0] 9758" xfId="47986" hidden="1" xr:uid="{00000000-0005-0000-0000-00000FF40000}"/>
    <cellStyle name="Currency [0] 9759" xfId="18603" hidden="1" xr:uid="{00000000-0005-0000-0000-000010F40000}"/>
    <cellStyle name="Currency [0] 9759" xfId="47990" hidden="1" xr:uid="{00000000-0005-0000-0000-000011F40000}"/>
    <cellStyle name="Currency [0] 976" xfId="3155" hidden="1" xr:uid="{00000000-0005-0000-0000-000012F40000}"/>
    <cellStyle name="Currency [0] 976" xfId="32544" hidden="1" xr:uid="{00000000-0005-0000-0000-000013F40000}"/>
    <cellStyle name="Currency [0] 9760" xfId="18528" hidden="1" xr:uid="{00000000-0005-0000-0000-000014F40000}"/>
    <cellStyle name="Currency [0] 9760" xfId="47915" hidden="1" xr:uid="{00000000-0005-0000-0000-000015F40000}"/>
    <cellStyle name="Currency [0] 9761" xfId="18560" hidden="1" xr:uid="{00000000-0005-0000-0000-000016F40000}"/>
    <cellStyle name="Currency [0] 9761" xfId="47947" hidden="1" xr:uid="{00000000-0005-0000-0000-000017F40000}"/>
    <cellStyle name="Currency [0] 9762" xfId="18606" hidden="1" xr:uid="{00000000-0005-0000-0000-000018F40000}"/>
    <cellStyle name="Currency [0] 9762" xfId="47993" hidden="1" xr:uid="{00000000-0005-0000-0000-000019F40000}"/>
    <cellStyle name="Currency [0] 9763" xfId="18607" hidden="1" xr:uid="{00000000-0005-0000-0000-00001AF40000}"/>
    <cellStyle name="Currency [0] 9763" xfId="47994" hidden="1" xr:uid="{00000000-0005-0000-0000-00001BF40000}"/>
    <cellStyle name="Currency [0] 9764" xfId="18584" hidden="1" xr:uid="{00000000-0005-0000-0000-00001CF40000}"/>
    <cellStyle name="Currency [0] 9764" xfId="47971" hidden="1" xr:uid="{00000000-0005-0000-0000-00001DF40000}"/>
    <cellStyle name="Currency [0] 9765" xfId="18590" hidden="1" xr:uid="{00000000-0005-0000-0000-00001EF40000}"/>
    <cellStyle name="Currency [0] 9765" xfId="47977" hidden="1" xr:uid="{00000000-0005-0000-0000-00001FF40000}"/>
    <cellStyle name="Currency [0] 9766" xfId="18604" hidden="1" xr:uid="{00000000-0005-0000-0000-000020F40000}"/>
    <cellStyle name="Currency [0] 9766" xfId="47991" hidden="1" xr:uid="{00000000-0005-0000-0000-000021F40000}"/>
    <cellStyle name="Currency [0] 9767" xfId="18591" hidden="1" xr:uid="{00000000-0005-0000-0000-000022F40000}"/>
    <cellStyle name="Currency [0] 9767" xfId="47978" hidden="1" xr:uid="{00000000-0005-0000-0000-000023F40000}"/>
    <cellStyle name="Currency [0] 9768" xfId="18608" hidden="1" xr:uid="{00000000-0005-0000-0000-000024F40000}"/>
    <cellStyle name="Currency [0] 9768" xfId="47995" hidden="1" xr:uid="{00000000-0005-0000-0000-000025F40000}"/>
    <cellStyle name="Currency [0] 9769" xfId="18609" hidden="1" xr:uid="{00000000-0005-0000-0000-000026F40000}"/>
    <cellStyle name="Currency [0] 9769" xfId="47996" hidden="1" xr:uid="{00000000-0005-0000-0000-000027F40000}"/>
    <cellStyle name="Currency [0] 977" xfId="3415" hidden="1" xr:uid="{00000000-0005-0000-0000-000028F40000}"/>
    <cellStyle name="Currency [0] 977" xfId="32804" hidden="1" xr:uid="{00000000-0005-0000-0000-000029F40000}"/>
    <cellStyle name="Currency [0] 9770" xfId="18605" hidden="1" xr:uid="{00000000-0005-0000-0000-00002AF40000}"/>
    <cellStyle name="Currency [0] 9770" xfId="47992" hidden="1" xr:uid="{00000000-0005-0000-0000-00002BF40000}"/>
    <cellStyle name="Currency [0] 9771" xfId="18578" hidden="1" xr:uid="{00000000-0005-0000-0000-00002CF40000}"/>
    <cellStyle name="Currency [0] 9771" xfId="47965" hidden="1" xr:uid="{00000000-0005-0000-0000-00002DF40000}"/>
    <cellStyle name="Currency [0] 9772" xfId="18610" hidden="1" xr:uid="{00000000-0005-0000-0000-00002EF40000}"/>
    <cellStyle name="Currency [0] 9772" xfId="47997" hidden="1" xr:uid="{00000000-0005-0000-0000-00002FF40000}"/>
    <cellStyle name="Currency [0] 9773" xfId="18611" hidden="1" xr:uid="{00000000-0005-0000-0000-000030F40000}"/>
    <cellStyle name="Currency [0] 9773" xfId="47998" hidden="1" xr:uid="{00000000-0005-0000-0000-000031F40000}"/>
    <cellStyle name="Currency [0] 9774" xfId="18475" hidden="1" xr:uid="{00000000-0005-0000-0000-000032F40000}"/>
    <cellStyle name="Currency [0] 9774" xfId="47862" hidden="1" xr:uid="{00000000-0005-0000-0000-000033F40000}"/>
    <cellStyle name="Currency [0] 9775" xfId="18485" hidden="1" xr:uid="{00000000-0005-0000-0000-000034F40000}"/>
    <cellStyle name="Currency [0] 9775" xfId="47872" hidden="1" xr:uid="{00000000-0005-0000-0000-000035F40000}"/>
    <cellStyle name="Currency [0] 9776" xfId="18613" hidden="1" xr:uid="{00000000-0005-0000-0000-000036F40000}"/>
    <cellStyle name="Currency [0] 9776" xfId="48000" hidden="1" xr:uid="{00000000-0005-0000-0000-000037F40000}"/>
    <cellStyle name="Currency [0] 9777" xfId="18617" hidden="1" xr:uid="{00000000-0005-0000-0000-000038F40000}"/>
    <cellStyle name="Currency [0] 9777" xfId="48004" hidden="1" xr:uid="{00000000-0005-0000-0000-000039F40000}"/>
    <cellStyle name="Currency [0] 9778" xfId="18618" hidden="1" xr:uid="{00000000-0005-0000-0000-00003AF40000}"/>
    <cellStyle name="Currency [0] 9778" xfId="48005" hidden="1" xr:uid="{00000000-0005-0000-0000-00003BF40000}"/>
    <cellStyle name="Currency [0] 9779" xfId="18467" hidden="1" xr:uid="{00000000-0005-0000-0000-00003CF40000}"/>
    <cellStyle name="Currency [0] 9779" xfId="47854" hidden="1" xr:uid="{00000000-0005-0000-0000-00003DF40000}"/>
    <cellStyle name="Currency [0] 978" xfId="3161" hidden="1" xr:uid="{00000000-0005-0000-0000-00003EF40000}"/>
    <cellStyle name="Currency [0] 978" xfId="32550" hidden="1" xr:uid="{00000000-0005-0000-0000-00003FF40000}"/>
    <cellStyle name="Currency [0] 9780" xfId="18615" hidden="1" xr:uid="{00000000-0005-0000-0000-000040F40000}"/>
    <cellStyle name="Currency [0] 9780" xfId="48002" hidden="1" xr:uid="{00000000-0005-0000-0000-000041F40000}"/>
    <cellStyle name="Currency [0] 9781" xfId="18619" hidden="1" xr:uid="{00000000-0005-0000-0000-000042F40000}"/>
    <cellStyle name="Currency [0] 9781" xfId="48006" hidden="1" xr:uid="{00000000-0005-0000-0000-000043F40000}"/>
    <cellStyle name="Currency [0] 9782" xfId="18620" hidden="1" xr:uid="{00000000-0005-0000-0000-000044F40000}"/>
    <cellStyle name="Currency [0] 9782" xfId="48007" hidden="1" xr:uid="{00000000-0005-0000-0000-000045F40000}"/>
    <cellStyle name="Currency [0] 9783" xfId="18614" hidden="1" xr:uid="{00000000-0005-0000-0000-000046F40000}"/>
    <cellStyle name="Currency [0] 9783" xfId="48001" hidden="1" xr:uid="{00000000-0005-0000-0000-000047F40000}"/>
    <cellStyle name="Currency [0] 9784" xfId="18474" hidden="1" xr:uid="{00000000-0005-0000-0000-000048F40000}"/>
    <cellStyle name="Currency [0] 9784" xfId="47861" hidden="1" xr:uid="{00000000-0005-0000-0000-000049F40000}"/>
    <cellStyle name="Currency [0] 9785" xfId="18626" hidden="1" xr:uid="{00000000-0005-0000-0000-00004AF40000}"/>
    <cellStyle name="Currency [0] 9785" xfId="48013" hidden="1" xr:uid="{00000000-0005-0000-0000-00004BF40000}"/>
    <cellStyle name="Currency [0] 9786" xfId="18630" hidden="1" xr:uid="{00000000-0005-0000-0000-00004CF40000}"/>
    <cellStyle name="Currency [0] 9786" xfId="48017" hidden="1" xr:uid="{00000000-0005-0000-0000-00004DF40000}"/>
    <cellStyle name="Currency [0] 9787" xfId="18636" hidden="1" xr:uid="{00000000-0005-0000-0000-00004EF40000}"/>
    <cellStyle name="Currency [0] 9787" xfId="48023" hidden="1" xr:uid="{00000000-0005-0000-0000-00004FF40000}"/>
    <cellStyle name="Currency [0] 9788" xfId="18639" hidden="1" xr:uid="{00000000-0005-0000-0000-000050F40000}"/>
    <cellStyle name="Currency [0] 9788" xfId="48026" hidden="1" xr:uid="{00000000-0005-0000-0000-000051F40000}"/>
    <cellStyle name="Currency [0] 9789" xfId="18625" hidden="1" xr:uid="{00000000-0005-0000-0000-000052F40000}"/>
    <cellStyle name="Currency [0] 9789" xfId="48012" hidden="1" xr:uid="{00000000-0005-0000-0000-000053F40000}"/>
    <cellStyle name="Currency [0] 979" xfId="3410" hidden="1" xr:uid="{00000000-0005-0000-0000-000054F40000}"/>
    <cellStyle name="Currency [0] 979" xfId="32799" hidden="1" xr:uid="{00000000-0005-0000-0000-000055F40000}"/>
    <cellStyle name="Currency [0] 9790" xfId="18635" hidden="1" xr:uid="{00000000-0005-0000-0000-000056F40000}"/>
    <cellStyle name="Currency [0] 9790" xfId="48022" hidden="1" xr:uid="{00000000-0005-0000-0000-000057F40000}"/>
    <cellStyle name="Currency [0] 9791" xfId="18646" hidden="1" xr:uid="{00000000-0005-0000-0000-000058F40000}"/>
    <cellStyle name="Currency [0] 9791" xfId="48033" hidden="1" xr:uid="{00000000-0005-0000-0000-000059F40000}"/>
    <cellStyle name="Currency [0] 9792" xfId="18647" hidden="1" xr:uid="{00000000-0005-0000-0000-00005AF40000}"/>
    <cellStyle name="Currency [0] 9792" xfId="48034" hidden="1" xr:uid="{00000000-0005-0000-0000-00005BF40000}"/>
    <cellStyle name="Currency [0] 9793" xfId="18612" hidden="1" xr:uid="{00000000-0005-0000-0000-00005CF40000}"/>
    <cellStyle name="Currency [0] 9793" xfId="47999" hidden="1" xr:uid="{00000000-0005-0000-0000-00005DF40000}"/>
    <cellStyle name="Currency [0] 9794" xfId="18473" hidden="1" xr:uid="{00000000-0005-0000-0000-00005EF40000}"/>
    <cellStyle name="Currency [0] 9794" xfId="47860" hidden="1" xr:uid="{00000000-0005-0000-0000-00005FF40000}"/>
    <cellStyle name="Currency [0] 9795" xfId="18632" hidden="1" xr:uid="{00000000-0005-0000-0000-000060F40000}"/>
    <cellStyle name="Currency [0] 9795" xfId="48019" hidden="1" xr:uid="{00000000-0005-0000-0000-000061F40000}"/>
    <cellStyle name="Currency [0] 9796" xfId="18471" hidden="1" xr:uid="{00000000-0005-0000-0000-000062F40000}"/>
    <cellStyle name="Currency [0] 9796" xfId="47858" hidden="1" xr:uid="{00000000-0005-0000-0000-000063F40000}"/>
    <cellStyle name="Currency [0] 9797" xfId="18627" hidden="1" xr:uid="{00000000-0005-0000-0000-000064F40000}"/>
    <cellStyle name="Currency [0] 9797" xfId="48014" hidden="1" xr:uid="{00000000-0005-0000-0000-000065F40000}"/>
    <cellStyle name="Currency [0] 9798" xfId="18648" hidden="1" xr:uid="{00000000-0005-0000-0000-000066F40000}"/>
    <cellStyle name="Currency [0] 9798" xfId="48035" hidden="1" xr:uid="{00000000-0005-0000-0000-000067F40000}"/>
    <cellStyle name="Currency [0] 9799" xfId="18633" hidden="1" xr:uid="{00000000-0005-0000-0000-000068F40000}"/>
    <cellStyle name="Currency [0] 9799" xfId="48020" hidden="1" xr:uid="{00000000-0005-0000-0000-000069F40000}"/>
    <cellStyle name="Currency [0] 98" xfId="2492" hidden="1" xr:uid="{00000000-0005-0000-0000-00006AF40000}"/>
    <cellStyle name="Currency [0] 98" xfId="31881" hidden="1" xr:uid="{00000000-0005-0000-0000-00006BF40000}"/>
    <cellStyle name="Currency [0] 980" xfId="3431" hidden="1" xr:uid="{00000000-0005-0000-0000-00006CF40000}"/>
    <cellStyle name="Currency [0] 980" xfId="32820" hidden="1" xr:uid="{00000000-0005-0000-0000-00006DF40000}"/>
    <cellStyle name="Currency [0] 9800" xfId="18637" hidden="1" xr:uid="{00000000-0005-0000-0000-00006EF40000}"/>
    <cellStyle name="Currency [0] 9800" xfId="48024" hidden="1" xr:uid="{00000000-0005-0000-0000-00006FF40000}"/>
    <cellStyle name="Currency [0] 9801" xfId="18653" hidden="1" xr:uid="{00000000-0005-0000-0000-000070F40000}"/>
    <cellStyle name="Currency [0] 9801" xfId="48040" hidden="1" xr:uid="{00000000-0005-0000-0000-000071F40000}"/>
    <cellStyle name="Currency [0] 9802" xfId="18654" hidden="1" xr:uid="{00000000-0005-0000-0000-000072F40000}"/>
    <cellStyle name="Currency [0] 9802" xfId="48041" hidden="1" xr:uid="{00000000-0005-0000-0000-000073F40000}"/>
    <cellStyle name="Currency [0] 9803" xfId="18634" hidden="1" xr:uid="{00000000-0005-0000-0000-000074F40000}"/>
    <cellStyle name="Currency [0] 9803" xfId="48021" hidden="1" xr:uid="{00000000-0005-0000-0000-000075F40000}"/>
    <cellStyle name="Currency [0] 9804" xfId="18641" hidden="1" xr:uid="{00000000-0005-0000-0000-000076F40000}"/>
    <cellStyle name="Currency [0] 9804" xfId="48028" hidden="1" xr:uid="{00000000-0005-0000-0000-000077F40000}"/>
    <cellStyle name="Currency [0] 9805" xfId="18645" hidden="1" xr:uid="{00000000-0005-0000-0000-000078F40000}"/>
    <cellStyle name="Currency [0] 9805" xfId="48032" hidden="1" xr:uid="{00000000-0005-0000-0000-000079F40000}"/>
    <cellStyle name="Currency [0] 9806" xfId="18640" hidden="1" xr:uid="{00000000-0005-0000-0000-00007AF40000}"/>
    <cellStyle name="Currency [0] 9806" xfId="48027" hidden="1" xr:uid="{00000000-0005-0000-0000-00007BF40000}"/>
    <cellStyle name="Currency [0] 9807" xfId="18663" hidden="1" xr:uid="{00000000-0005-0000-0000-00007CF40000}"/>
    <cellStyle name="Currency [0] 9807" xfId="48050" hidden="1" xr:uid="{00000000-0005-0000-0000-00007DF40000}"/>
    <cellStyle name="Currency [0] 9808" xfId="18669" hidden="1" xr:uid="{00000000-0005-0000-0000-00007EF40000}"/>
    <cellStyle name="Currency [0] 9808" xfId="48056" hidden="1" xr:uid="{00000000-0005-0000-0000-00007FF40000}"/>
    <cellStyle name="Currency [0] 9809" xfId="18631" hidden="1" xr:uid="{00000000-0005-0000-0000-000080F40000}"/>
    <cellStyle name="Currency [0] 9809" xfId="48018" hidden="1" xr:uid="{00000000-0005-0000-0000-000081F40000}"/>
    <cellStyle name="Currency [0] 981" xfId="3416" hidden="1" xr:uid="{00000000-0005-0000-0000-000082F40000}"/>
    <cellStyle name="Currency [0] 981" xfId="32805" hidden="1" xr:uid="{00000000-0005-0000-0000-000083F40000}"/>
    <cellStyle name="Currency [0] 9810" xfId="18661" hidden="1" xr:uid="{00000000-0005-0000-0000-000084F40000}"/>
    <cellStyle name="Currency [0] 9810" xfId="48048" hidden="1" xr:uid="{00000000-0005-0000-0000-000085F40000}"/>
    <cellStyle name="Currency [0] 9811" xfId="18673" hidden="1" xr:uid="{00000000-0005-0000-0000-000086F40000}"/>
    <cellStyle name="Currency [0] 9811" xfId="48060" hidden="1" xr:uid="{00000000-0005-0000-0000-000087F40000}"/>
    <cellStyle name="Currency [0] 9812" xfId="18674" hidden="1" xr:uid="{00000000-0005-0000-0000-000088F40000}"/>
    <cellStyle name="Currency [0] 9812" xfId="48061" hidden="1" xr:uid="{00000000-0005-0000-0000-000089F40000}"/>
    <cellStyle name="Currency [0] 9813" xfId="18622" hidden="1" xr:uid="{00000000-0005-0000-0000-00008AF40000}"/>
    <cellStyle name="Currency [0] 9813" xfId="48009" hidden="1" xr:uid="{00000000-0005-0000-0000-00008BF40000}"/>
    <cellStyle name="Currency [0] 9814" xfId="18629" hidden="1" xr:uid="{00000000-0005-0000-0000-00008CF40000}"/>
    <cellStyle name="Currency [0] 9814" xfId="48016" hidden="1" xr:uid="{00000000-0005-0000-0000-00008DF40000}"/>
    <cellStyle name="Currency [0] 9815" xfId="18658" hidden="1" xr:uid="{00000000-0005-0000-0000-00008EF40000}"/>
    <cellStyle name="Currency [0] 9815" xfId="48045" hidden="1" xr:uid="{00000000-0005-0000-0000-00008FF40000}"/>
    <cellStyle name="Currency [0] 9816" xfId="18643" hidden="1" xr:uid="{00000000-0005-0000-0000-000090F40000}"/>
    <cellStyle name="Currency [0] 9816" xfId="48030" hidden="1" xr:uid="{00000000-0005-0000-0000-000091F40000}"/>
    <cellStyle name="Currency [0] 9817" xfId="18616" hidden="1" xr:uid="{00000000-0005-0000-0000-000092F40000}"/>
    <cellStyle name="Currency [0] 9817" xfId="48003" hidden="1" xr:uid="{00000000-0005-0000-0000-000093F40000}"/>
    <cellStyle name="Currency [0] 9818" xfId="18680" hidden="1" xr:uid="{00000000-0005-0000-0000-000094F40000}"/>
    <cellStyle name="Currency [0] 9818" xfId="48067" hidden="1" xr:uid="{00000000-0005-0000-0000-000095F40000}"/>
    <cellStyle name="Currency [0] 9819" xfId="18659" hidden="1" xr:uid="{00000000-0005-0000-0000-000096F40000}"/>
    <cellStyle name="Currency [0] 9819" xfId="48046" hidden="1" xr:uid="{00000000-0005-0000-0000-000097F40000}"/>
    <cellStyle name="Currency [0] 982" xfId="3420" hidden="1" xr:uid="{00000000-0005-0000-0000-000098F40000}"/>
    <cellStyle name="Currency [0] 982" xfId="32809" hidden="1" xr:uid="{00000000-0005-0000-0000-000099F40000}"/>
    <cellStyle name="Currency [0] 9820" xfId="18666" hidden="1" xr:uid="{00000000-0005-0000-0000-00009AF40000}"/>
    <cellStyle name="Currency [0] 9820" xfId="48053" hidden="1" xr:uid="{00000000-0005-0000-0000-00009BF40000}"/>
    <cellStyle name="Currency [0] 9821" xfId="18681" hidden="1" xr:uid="{00000000-0005-0000-0000-00009CF40000}"/>
    <cellStyle name="Currency [0] 9821" xfId="48068" hidden="1" xr:uid="{00000000-0005-0000-0000-00009DF40000}"/>
    <cellStyle name="Currency [0] 9822" xfId="18682" hidden="1" xr:uid="{00000000-0005-0000-0000-00009EF40000}"/>
    <cellStyle name="Currency [0] 9822" xfId="48069" hidden="1" xr:uid="{00000000-0005-0000-0000-00009FF40000}"/>
    <cellStyle name="Currency [0] 9823" xfId="18657" hidden="1" xr:uid="{00000000-0005-0000-0000-0000A0F40000}"/>
    <cellStyle name="Currency [0] 9823" xfId="48044" hidden="1" xr:uid="{00000000-0005-0000-0000-0000A1F40000}"/>
    <cellStyle name="Currency [0] 9824" xfId="18656" hidden="1" xr:uid="{00000000-0005-0000-0000-0000A2F40000}"/>
    <cellStyle name="Currency [0] 9824" xfId="48043" hidden="1" xr:uid="{00000000-0005-0000-0000-0000A3F40000}"/>
    <cellStyle name="Currency [0] 9825" xfId="18651" hidden="1" xr:uid="{00000000-0005-0000-0000-0000A4F40000}"/>
    <cellStyle name="Currency [0] 9825" xfId="48038" hidden="1" xr:uid="{00000000-0005-0000-0000-0000A5F40000}"/>
    <cellStyle name="Currency [0] 9826" xfId="18649" hidden="1" xr:uid="{00000000-0005-0000-0000-0000A6F40000}"/>
    <cellStyle name="Currency [0] 9826" xfId="48036" hidden="1" xr:uid="{00000000-0005-0000-0000-0000A7F40000}"/>
    <cellStyle name="Currency [0] 9827" xfId="18650" hidden="1" xr:uid="{00000000-0005-0000-0000-0000A8F40000}"/>
    <cellStyle name="Currency [0] 9827" xfId="48037" hidden="1" xr:uid="{00000000-0005-0000-0000-0000A9F40000}"/>
    <cellStyle name="Currency [0] 9828" xfId="18687" hidden="1" xr:uid="{00000000-0005-0000-0000-0000AAF40000}"/>
    <cellStyle name="Currency [0] 9828" xfId="48074" hidden="1" xr:uid="{00000000-0005-0000-0000-0000ABF40000}"/>
    <cellStyle name="Currency [0] 9829" xfId="18472" hidden="1" xr:uid="{00000000-0005-0000-0000-0000ACF40000}"/>
    <cellStyle name="Currency [0] 9829" xfId="47859" hidden="1" xr:uid="{00000000-0005-0000-0000-0000ADF40000}"/>
    <cellStyle name="Currency [0] 983" xfId="3436" hidden="1" xr:uid="{00000000-0005-0000-0000-0000AEF40000}"/>
    <cellStyle name="Currency [0] 983" xfId="32825" hidden="1" xr:uid="{00000000-0005-0000-0000-0000AFF40000}"/>
    <cellStyle name="Currency [0] 9830" xfId="18677" hidden="1" xr:uid="{00000000-0005-0000-0000-0000B0F40000}"/>
    <cellStyle name="Currency [0] 9830" xfId="48064" hidden="1" xr:uid="{00000000-0005-0000-0000-0000B1F40000}"/>
    <cellStyle name="Currency [0] 9831" xfId="18689" hidden="1" xr:uid="{00000000-0005-0000-0000-0000B2F40000}"/>
    <cellStyle name="Currency [0] 9831" xfId="48076" hidden="1" xr:uid="{00000000-0005-0000-0000-0000B3F40000}"/>
    <cellStyle name="Currency [0] 9832" xfId="18690" hidden="1" xr:uid="{00000000-0005-0000-0000-0000B4F40000}"/>
    <cellStyle name="Currency [0] 9832" xfId="48077" hidden="1" xr:uid="{00000000-0005-0000-0000-0000B5F40000}"/>
    <cellStyle name="Currency [0] 9833" xfId="18628" hidden="1" xr:uid="{00000000-0005-0000-0000-0000B6F40000}"/>
    <cellStyle name="Currency [0] 9833" xfId="48015" hidden="1" xr:uid="{00000000-0005-0000-0000-0000B7F40000}"/>
    <cellStyle name="Currency [0] 9834" xfId="18664" hidden="1" xr:uid="{00000000-0005-0000-0000-0000B8F40000}"/>
    <cellStyle name="Currency [0] 9834" xfId="48051" hidden="1" xr:uid="{00000000-0005-0000-0000-0000B9F40000}"/>
    <cellStyle name="Currency [0] 9835" xfId="18644" hidden="1" xr:uid="{00000000-0005-0000-0000-0000BAF40000}"/>
    <cellStyle name="Currency [0] 9835" xfId="48031" hidden="1" xr:uid="{00000000-0005-0000-0000-0000BBF40000}"/>
    <cellStyle name="Currency [0] 9836" xfId="18660" hidden="1" xr:uid="{00000000-0005-0000-0000-0000BCF40000}"/>
    <cellStyle name="Currency [0] 9836" xfId="48047" hidden="1" xr:uid="{00000000-0005-0000-0000-0000BDF40000}"/>
    <cellStyle name="Currency [0] 9837" xfId="18662" hidden="1" xr:uid="{00000000-0005-0000-0000-0000BEF40000}"/>
    <cellStyle name="Currency [0] 9837" xfId="48049" hidden="1" xr:uid="{00000000-0005-0000-0000-0000BFF40000}"/>
    <cellStyle name="Currency [0] 9838" xfId="18693" hidden="1" xr:uid="{00000000-0005-0000-0000-0000C0F40000}"/>
    <cellStyle name="Currency [0] 9838" xfId="48080" hidden="1" xr:uid="{00000000-0005-0000-0000-0000C1F40000}"/>
    <cellStyle name="Currency [0] 9839" xfId="18487" hidden="1" xr:uid="{00000000-0005-0000-0000-0000C2F40000}"/>
    <cellStyle name="Currency [0] 9839" xfId="47874" hidden="1" xr:uid="{00000000-0005-0000-0000-0000C3F40000}"/>
    <cellStyle name="Currency [0] 984" xfId="3437" hidden="1" xr:uid="{00000000-0005-0000-0000-0000C4F40000}"/>
    <cellStyle name="Currency [0] 984" xfId="32826" hidden="1" xr:uid="{00000000-0005-0000-0000-0000C5F40000}"/>
    <cellStyle name="Currency [0] 9840" xfId="18685" hidden="1" xr:uid="{00000000-0005-0000-0000-0000C6F40000}"/>
    <cellStyle name="Currency [0] 9840" xfId="48072" hidden="1" xr:uid="{00000000-0005-0000-0000-0000C7F40000}"/>
    <cellStyle name="Currency [0] 9841" xfId="18695" hidden="1" xr:uid="{00000000-0005-0000-0000-0000C8F40000}"/>
    <cellStyle name="Currency [0] 9841" xfId="48082" hidden="1" xr:uid="{00000000-0005-0000-0000-0000C9F40000}"/>
    <cellStyle name="Currency [0] 9842" xfId="18696" hidden="1" xr:uid="{00000000-0005-0000-0000-0000CAF40000}"/>
    <cellStyle name="Currency [0] 9842" xfId="48083" hidden="1" xr:uid="{00000000-0005-0000-0000-0000CBF40000}"/>
    <cellStyle name="Currency [0] 9843" xfId="18624" hidden="1" xr:uid="{00000000-0005-0000-0000-0000CCF40000}"/>
    <cellStyle name="Currency [0] 9843" xfId="48011" hidden="1" xr:uid="{00000000-0005-0000-0000-0000CDF40000}"/>
    <cellStyle name="Currency [0] 9844" xfId="18675" hidden="1" xr:uid="{00000000-0005-0000-0000-0000CEF40000}"/>
    <cellStyle name="Currency [0] 9844" xfId="48062" hidden="1" xr:uid="{00000000-0005-0000-0000-0000CFF40000}"/>
    <cellStyle name="Currency [0] 9845" xfId="18655" hidden="1" xr:uid="{00000000-0005-0000-0000-0000D0F40000}"/>
    <cellStyle name="Currency [0] 9845" xfId="48042" hidden="1" xr:uid="{00000000-0005-0000-0000-0000D1F40000}"/>
    <cellStyle name="Currency [0] 9846" xfId="18667" hidden="1" xr:uid="{00000000-0005-0000-0000-0000D2F40000}"/>
    <cellStyle name="Currency [0] 9846" xfId="48054" hidden="1" xr:uid="{00000000-0005-0000-0000-0000D3F40000}"/>
    <cellStyle name="Currency [0] 9847" xfId="18665" hidden="1" xr:uid="{00000000-0005-0000-0000-0000D4F40000}"/>
    <cellStyle name="Currency [0] 9847" xfId="48052" hidden="1" xr:uid="{00000000-0005-0000-0000-0000D5F40000}"/>
    <cellStyle name="Currency [0] 9848" xfId="18698" hidden="1" xr:uid="{00000000-0005-0000-0000-0000D6F40000}"/>
    <cellStyle name="Currency [0] 9848" xfId="48085" hidden="1" xr:uid="{00000000-0005-0000-0000-0000D7F40000}"/>
    <cellStyle name="Currency [0] 9849" xfId="18642" hidden="1" xr:uid="{00000000-0005-0000-0000-0000D8F40000}"/>
    <cellStyle name="Currency [0] 9849" xfId="48029" hidden="1" xr:uid="{00000000-0005-0000-0000-0000D9F40000}"/>
    <cellStyle name="Currency [0] 985" xfId="3417" hidden="1" xr:uid="{00000000-0005-0000-0000-0000DAF40000}"/>
    <cellStyle name="Currency [0] 985" xfId="32806" hidden="1" xr:uid="{00000000-0005-0000-0000-0000DBF40000}"/>
    <cellStyle name="Currency [0] 9850" xfId="18692" hidden="1" xr:uid="{00000000-0005-0000-0000-0000DCF40000}"/>
    <cellStyle name="Currency [0] 9850" xfId="48079" hidden="1" xr:uid="{00000000-0005-0000-0000-0000DDF40000}"/>
    <cellStyle name="Currency [0] 9851" xfId="18702" hidden="1" xr:uid="{00000000-0005-0000-0000-0000DEF40000}"/>
    <cellStyle name="Currency [0] 9851" xfId="48089" hidden="1" xr:uid="{00000000-0005-0000-0000-0000DFF40000}"/>
    <cellStyle name="Currency [0] 9852" xfId="18703" hidden="1" xr:uid="{00000000-0005-0000-0000-0000E0F40000}"/>
    <cellStyle name="Currency [0] 9852" xfId="48090" hidden="1" xr:uid="{00000000-0005-0000-0000-0000E1F40000}"/>
    <cellStyle name="Currency [0] 9853" xfId="18668" hidden="1" xr:uid="{00000000-0005-0000-0000-0000E2F40000}"/>
    <cellStyle name="Currency [0] 9853" xfId="48055" hidden="1" xr:uid="{00000000-0005-0000-0000-0000E3F40000}"/>
    <cellStyle name="Currency [0] 9854" xfId="18683" hidden="1" xr:uid="{00000000-0005-0000-0000-0000E4F40000}"/>
    <cellStyle name="Currency [0] 9854" xfId="48070" hidden="1" xr:uid="{00000000-0005-0000-0000-0000E5F40000}"/>
    <cellStyle name="Currency [0] 9855" xfId="18506" hidden="1" xr:uid="{00000000-0005-0000-0000-0000E6F40000}"/>
    <cellStyle name="Currency [0] 9855" xfId="47893" hidden="1" xr:uid="{00000000-0005-0000-0000-0000E7F40000}"/>
    <cellStyle name="Currency [0] 9856" xfId="18678" hidden="1" xr:uid="{00000000-0005-0000-0000-0000E8F40000}"/>
    <cellStyle name="Currency [0] 9856" xfId="48065" hidden="1" xr:uid="{00000000-0005-0000-0000-0000E9F40000}"/>
    <cellStyle name="Currency [0] 9857" xfId="18676" hidden="1" xr:uid="{00000000-0005-0000-0000-0000EAF40000}"/>
    <cellStyle name="Currency [0] 9857" xfId="48063" hidden="1" xr:uid="{00000000-0005-0000-0000-0000EBF40000}"/>
    <cellStyle name="Currency [0] 9858" xfId="18705" hidden="1" xr:uid="{00000000-0005-0000-0000-0000ECF40000}"/>
    <cellStyle name="Currency [0] 9858" xfId="48092" hidden="1" xr:uid="{00000000-0005-0000-0000-0000EDF40000}"/>
    <cellStyle name="Currency [0] 9859" xfId="18621" hidden="1" xr:uid="{00000000-0005-0000-0000-0000EEF40000}"/>
    <cellStyle name="Currency [0] 9859" xfId="48008" hidden="1" xr:uid="{00000000-0005-0000-0000-0000EFF40000}"/>
    <cellStyle name="Currency [0] 986" xfId="3424" hidden="1" xr:uid="{00000000-0005-0000-0000-0000F0F40000}"/>
    <cellStyle name="Currency [0] 986" xfId="32813" hidden="1" xr:uid="{00000000-0005-0000-0000-0000F1F40000}"/>
    <cellStyle name="Currency [0] 9860" xfId="18697" hidden="1" xr:uid="{00000000-0005-0000-0000-0000F2F40000}"/>
    <cellStyle name="Currency [0] 9860" xfId="48084" hidden="1" xr:uid="{00000000-0005-0000-0000-0000F3F40000}"/>
    <cellStyle name="Currency [0] 9861" xfId="18707" hidden="1" xr:uid="{00000000-0005-0000-0000-0000F4F40000}"/>
    <cellStyle name="Currency [0] 9861" xfId="48094" hidden="1" xr:uid="{00000000-0005-0000-0000-0000F5F40000}"/>
    <cellStyle name="Currency [0] 9862" xfId="18708" hidden="1" xr:uid="{00000000-0005-0000-0000-0000F6F40000}"/>
    <cellStyle name="Currency [0] 9862" xfId="48095" hidden="1" xr:uid="{00000000-0005-0000-0000-0000F7F40000}"/>
    <cellStyle name="Currency [0] 9863" xfId="18679" hidden="1" xr:uid="{00000000-0005-0000-0000-0000F8F40000}"/>
    <cellStyle name="Currency [0] 9863" xfId="48066" hidden="1" xr:uid="{00000000-0005-0000-0000-0000F9F40000}"/>
    <cellStyle name="Currency [0] 9864" xfId="18691" hidden="1" xr:uid="{00000000-0005-0000-0000-0000FAF40000}"/>
    <cellStyle name="Currency [0] 9864" xfId="48078" hidden="1" xr:uid="{00000000-0005-0000-0000-0000FBF40000}"/>
    <cellStyle name="Currency [0] 9865" xfId="18671" hidden="1" xr:uid="{00000000-0005-0000-0000-0000FCF40000}"/>
    <cellStyle name="Currency [0] 9865" xfId="48058" hidden="1" xr:uid="{00000000-0005-0000-0000-0000FDF40000}"/>
    <cellStyle name="Currency [0] 9866" xfId="18686" hidden="1" xr:uid="{00000000-0005-0000-0000-0000FEF40000}"/>
    <cellStyle name="Currency [0] 9866" xfId="48073" hidden="1" xr:uid="{00000000-0005-0000-0000-0000FFF40000}"/>
    <cellStyle name="Currency [0] 9867" xfId="18684" hidden="1" xr:uid="{00000000-0005-0000-0000-000000F50000}"/>
    <cellStyle name="Currency [0] 9867" xfId="48071" hidden="1" xr:uid="{00000000-0005-0000-0000-000001F50000}"/>
    <cellStyle name="Currency [0] 9868" xfId="18710" hidden="1" xr:uid="{00000000-0005-0000-0000-000002F50000}"/>
    <cellStyle name="Currency [0] 9868" xfId="48097" hidden="1" xr:uid="{00000000-0005-0000-0000-000003F50000}"/>
    <cellStyle name="Currency [0] 9869" xfId="18623" hidden="1" xr:uid="{00000000-0005-0000-0000-000004F50000}"/>
    <cellStyle name="Currency [0] 9869" xfId="48010" hidden="1" xr:uid="{00000000-0005-0000-0000-000005F50000}"/>
    <cellStyle name="Currency [0] 987" xfId="3428" hidden="1" xr:uid="{00000000-0005-0000-0000-000006F50000}"/>
    <cellStyle name="Currency [0] 987" xfId="32817" hidden="1" xr:uid="{00000000-0005-0000-0000-000007F50000}"/>
    <cellStyle name="Currency [0] 9870" xfId="18704" hidden="1" xr:uid="{00000000-0005-0000-0000-000008F50000}"/>
    <cellStyle name="Currency [0] 9870" xfId="48091" hidden="1" xr:uid="{00000000-0005-0000-0000-000009F50000}"/>
    <cellStyle name="Currency [0] 9871" xfId="18711" hidden="1" xr:uid="{00000000-0005-0000-0000-00000AF50000}"/>
    <cellStyle name="Currency [0] 9871" xfId="48098" hidden="1" xr:uid="{00000000-0005-0000-0000-00000BF50000}"/>
    <cellStyle name="Currency [0] 9872" xfId="18712" hidden="1" xr:uid="{00000000-0005-0000-0000-00000CF50000}"/>
    <cellStyle name="Currency [0] 9872" xfId="48099" hidden="1" xr:uid="{00000000-0005-0000-0000-00000DF50000}"/>
    <cellStyle name="Currency [0] 9873" xfId="18652" hidden="1" xr:uid="{00000000-0005-0000-0000-00000EF50000}"/>
    <cellStyle name="Currency [0] 9873" xfId="48039" hidden="1" xr:uid="{00000000-0005-0000-0000-00000FF50000}"/>
    <cellStyle name="Currency [0] 9874" xfId="18672" hidden="1" xr:uid="{00000000-0005-0000-0000-000010F50000}"/>
    <cellStyle name="Currency [0] 9874" xfId="48059" hidden="1" xr:uid="{00000000-0005-0000-0000-000011F50000}"/>
    <cellStyle name="Currency [0] 9875" xfId="18706" hidden="1" xr:uid="{00000000-0005-0000-0000-000012F50000}"/>
    <cellStyle name="Currency [0] 9875" xfId="48093" hidden="1" xr:uid="{00000000-0005-0000-0000-000013F50000}"/>
    <cellStyle name="Currency [0] 9876" xfId="18699" hidden="1" xr:uid="{00000000-0005-0000-0000-000014F50000}"/>
    <cellStyle name="Currency [0] 9876" xfId="48086" hidden="1" xr:uid="{00000000-0005-0000-0000-000015F50000}"/>
    <cellStyle name="Currency [0] 9877" xfId="18709" hidden="1" xr:uid="{00000000-0005-0000-0000-000016F50000}"/>
    <cellStyle name="Currency [0] 9877" xfId="48096" hidden="1" xr:uid="{00000000-0005-0000-0000-000017F50000}"/>
    <cellStyle name="Currency [0] 9878" xfId="18713" hidden="1" xr:uid="{00000000-0005-0000-0000-000018F50000}"/>
    <cellStyle name="Currency [0] 9878" xfId="48100" hidden="1" xr:uid="{00000000-0005-0000-0000-000019F50000}"/>
    <cellStyle name="Currency [0] 9879" xfId="18638" hidden="1" xr:uid="{00000000-0005-0000-0000-00001AF50000}"/>
    <cellStyle name="Currency [0] 9879" xfId="48025" hidden="1" xr:uid="{00000000-0005-0000-0000-00001BF50000}"/>
    <cellStyle name="Currency [0] 988" xfId="3423" hidden="1" xr:uid="{00000000-0005-0000-0000-00001CF50000}"/>
    <cellStyle name="Currency [0] 988" xfId="32812" hidden="1" xr:uid="{00000000-0005-0000-0000-00001DF50000}"/>
    <cellStyle name="Currency [0] 9880" xfId="18670" hidden="1" xr:uid="{00000000-0005-0000-0000-00001EF50000}"/>
    <cellStyle name="Currency [0] 9880" xfId="48057" hidden="1" xr:uid="{00000000-0005-0000-0000-00001FF50000}"/>
    <cellStyle name="Currency [0] 9881" xfId="18716" hidden="1" xr:uid="{00000000-0005-0000-0000-000020F50000}"/>
    <cellStyle name="Currency [0] 9881" xfId="48103" hidden="1" xr:uid="{00000000-0005-0000-0000-000021F50000}"/>
    <cellStyle name="Currency [0] 9882" xfId="18717" hidden="1" xr:uid="{00000000-0005-0000-0000-000022F50000}"/>
    <cellStyle name="Currency [0] 9882" xfId="48104" hidden="1" xr:uid="{00000000-0005-0000-0000-000023F50000}"/>
    <cellStyle name="Currency [0] 9883" xfId="18694" hidden="1" xr:uid="{00000000-0005-0000-0000-000024F50000}"/>
    <cellStyle name="Currency [0] 9883" xfId="48081" hidden="1" xr:uid="{00000000-0005-0000-0000-000025F50000}"/>
    <cellStyle name="Currency [0] 9884" xfId="18700" hidden="1" xr:uid="{00000000-0005-0000-0000-000026F50000}"/>
    <cellStyle name="Currency [0] 9884" xfId="48087" hidden="1" xr:uid="{00000000-0005-0000-0000-000027F50000}"/>
    <cellStyle name="Currency [0] 9885" xfId="18714" hidden="1" xr:uid="{00000000-0005-0000-0000-000028F50000}"/>
    <cellStyle name="Currency [0] 9885" xfId="48101" hidden="1" xr:uid="{00000000-0005-0000-0000-000029F50000}"/>
    <cellStyle name="Currency [0] 9886" xfId="18701" hidden="1" xr:uid="{00000000-0005-0000-0000-00002AF50000}"/>
    <cellStyle name="Currency [0] 9886" xfId="48088" hidden="1" xr:uid="{00000000-0005-0000-0000-00002BF50000}"/>
    <cellStyle name="Currency [0] 9887" xfId="18718" hidden="1" xr:uid="{00000000-0005-0000-0000-00002CF50000}"/>
    <cellStyle name="Currency [0] 9887" xfId="48105" hidden="1" xr:uid="{00000000-0005-0000-0000-00002DF50000}"/>
    <cellStyle name="Currency [0] 9888" xfId="18719" hidden="1" xr:uid="{00000000-0005-0000-0000-00002EF50000}"/>
    <cellStyle name="Currency [0] 9888" xfId="48106" hidden="1" xr:uid="{00000000-0005-0000-0000-00002FF50000}"/>
    <cellStyle name="Currency [0] 9889" xfId="18715" hidden="1" xr:uid="{00000000-0005-0000-0000-000030F50000}"/>
    <cellStyle name="Currency [0] 9889" xfId="48102" hidden="1" xr:uid="{00000000-0005-0000-0000-000031F50000}"/>
    <cellStyle name="Currency [0] 989" xfId="3446" hidden="1" xr:uid="{00000000-0005-0000-0000-000032F50000}"/>
    <cellStyle name="Currency [0] 989" xfId="32835" hidden="1" xr:uid="{00000000-0005-0000-0000-000033F50000}"/>
    <cellStyle name="Currency [0] 9890" xfId="18688" hidden="1" xr:uid="{00000000-0005-0000-0000-000034F50000}"/>
    <cellStyle name="Currency [0] 9890" xfId="48075" hidden="1" xr:uid="{00000000-0005-0000-0000-000035F50000}"/>
    <cellStyle name="Currency [0] 9891" xfId="18720" hidden="1" xr:uid="{00000000-0005-0000-0000-000036F50000}"/>
    <cellStyle name="Currency [0] 9891" xfId="48107" hidden="1" xr:uid="{00000000-0005-0000-0000-000037F50000}"/>
    <cellStyle name="Currency [0] 9892" xfId="18721" hidden="1" xr:uid="{00000000-0005-0000-0000-000038F50000}"/>
    <cellStyle name="Currency [0] 9892" xfId="48108" hidden="1" xr:uid="{00000000-0005-0000-0000-000039F50000}"/>
    <cellStyle name="Currency [0] 9893" xfId="18480" hidden="1" xr:uid="{00000000-0005-0000-0000-00003AF50000}"/>
    <cellStyle name="Currency [0] 9893" xfId="47867" hidden="1" xr:uid="{00000000-0005-0000-0000-00003BF50000}"/>
    <cellStyle name="Currency [0] 9894" xfId="18470" hidden="1" xr:uid="{00000000-0005-0000-0000-00003CF50000}"/>
    <cellStyle name="Currency [0] 9894" xfId="47857" hidden="1" xr:uid="{00000000-0005-0000-0000-00003DF50000}"/>
    <cellStyle name="Currency [0] 9895" xfId="18723" hidden="1" xr:uid="{00000000-0005-0000-0000-00003EF50000}"/>
    <cellStyle name="Currency [0] 9895" xfId="48110" hidden="1" xr:uid="{00000000-0005-0000-0000-00003FF50000}"/>
    <cellStyle name="Currency [0] 9896" xfId="18727" hidden="1" xr:uid="{00000000-0005-0000-0000-000040F50000}"/>
    <cellStyle name="Currency [0] 9896" xfId="48114" hidden="1" xr:uid="{00000000-0005-0000-0000-000041F50000}"/>
    <cellStyle name="Currency [0] 9897" xfId="18728" hidden="1" xr:uid="{00000000-0005-0000-0000-000042F50000}"/>
    <cellStyle name="Currency [0] 9897" xfId="48115" hidden="1" xr:uid="{00000000-0005-0000-0000-000043F50000}"/>
    <cellStyle name="Currency [0] 9898" xfId="18477" hidden="1" xr:uid="{00000000-0005-0000-0000-000044F50000}"/>
    <cellStyle name="Currency [0] 9898" xfId="47864" hidden="1" xr:uid="{00000000-0005-0000-0000-000045F50000}"/>
    <cellStyle name="Currency [0] 9899" xfId="18725" hidden="1" xr:uid="{00000000-0005-0000-0000-000046F50000}"/>
    <cellStyle name="Currency [0] 9899" xfId="48112" hidden="1" xr:uid="{00000000-0005-0000-0000-000047F50000}"/>
    <cellStyle name="Currency [0] 99" xfId="2499" hidden="1" xr:uid="{00000000-0005-0000-0000-000048F50000}"/>
    <cellStyle name="Currency [0] 99" xfId="31888" hidden="1" xr:uid="{00000000-0005-0000-0000-000049F50000}"/>
    <cellStyle name="Currency [0] 990" xfId="3452" hidden="1" xr:uid="{00000000-0005-0000-0000-00004AF50000}"/>
    <cellStyle name="Currency [0] 990" xfId="32841" hidden="1" xr:uid="{00000000-0005-0000-0000-00004BF50000}"/>
    <cellStyle name="Currency [0] 9900" xfId="18729" hidden="1" xr:uid="{00000000-0005-0000-0000-00004CF50000}"/>
    <cellStyle name="Currency [0] 9900" xfId="48116" hidden="1" xr:uid="{00000000-0005-0000-0000-00004DF50000}"/>
    <cellStyle name="Currency [0] 9901" xfId="18730" hidden="1" xr:uid="{00000000-0005-0000-0000-00004EF50000}"/>
    <cellStyle name="Currency [0] 9901" xfId="48117" hidden="1" xr:uid="{00000000-0005-0000-0000-00004FF50000}"/>
    <cellStyle name="Currency [0] 9902" xfId="18724" hidden="1" xr:uid="{00000000-0005-0000-0000-000050F50000}"/>
    <cellStyle name="Currency [0] 9902" xfId="48111" hidden="1" xr:uid="{00000000-0005-0000-0000-000051F50000}"/>
    <cellStyle name="Currency [0] 9903" xfId="18481" hidden="1" xr:uid="{00000000-0005-0000-0000-000052F50000}"/>
    <cellStyle name="Currency [0] 9903" xfId="47868" hidden="1" xr:uid="{00000000-0005-0000-0000-000053F50000}"/>
    <cellStyle name="Currency [0] 9904" xfId="18736" hidden="1" xr:uid="{00000000-0005-0000-0000-000054F50000}"/>
    <cellStyle name="Currency [0] 9904" xfId="48123" hidden="1" xr:uid="{00000000-0005-0000-0000-000055F50000}"/>
    <cellStyle name="Currency [0] 9905" xfId="18740" hidden="1" xr:uid="{00000000-0005-0000-0000-000056F50000}"/>
    <cellStyle name="Currency [0] 9905" xfId="48127" hidden="1" xr:uid="{00000000-0005-0000-0000-000057F50000}"/>
    <cellStyle name="Currency [0] 9906" xfId="18746" hidden="1" xr:uid="{00000000-0005-0000-0000-000058F50000}"/>
    <cellStyle name="Currency [0] 9906" xfId="48133" hidden="1" xr:uid="{00000000-0005-0000-0000-000059F50000}"/>
    <cellStyle name="Currency [0] 9907" xfId="18749" hidden="1" xr:uid="{00000000-0005-0000-0000-00005AF50000}"/>
    <cellStyle name="Currency [0] 9907" xfId="48136" hidden="1" xr:uid="{00000000-0005-0000-0000-00005BF50000}"/>
    <cellStyle name="Currency [0] 9908" xfId="18735" hidden="1" xr:uid="{00000000-0005-0000-0000-00005CF50000}"/>
    <cellStyle name="Currency [0] 9908" xfId="48122" hidden="1" xr:uid="{00000000-0005-0000-0000-00005DF50000}"/>
    <cellStyle name="Currency [0] 9909" xfId="18745" hidden="1" xr:uid="{00000000-0005-0000-0000-00005EF50000}"/>
    <cellStyle name="Currency [0] 9909" xfId="48132" hidden="1" xr:uid="{00000000-0005-0000-0000-00005FF50000}"/>
    <cellStyle name="Currency [0] 991" xfId="3414" hidden="1" xr:uid="{00000000-0005-0000-0000-000060F50000}"/>
    <cellStyle name="Currency [0] 991" xfId="32803" hidden="1" xr:uid="{00000000-0005-0000-0000-000061F50000}"/>
    <cellStyle name="Currency [0] 9910" xfId="18756" hidden="1" xr:uid="{00000000-0005-0000-0000-000062F50000}"/>
    <cellStyle name="Currency [0] 9910" xfId="48143" hidden="1" xr:uid="{00000000-0005-0000-0000-000063F50000}"/>
    <cellStyle name="Currency [0] 9911" xfId="18757" hidden="1" xr:uid="{00000000-0005-0000-0000-000064F50000}"/>
    <cellStyle name="Currency [0] 9911" xfId="48144" hidden="1" xr:uid="{00000000-0005-0000-0000-000065F50000}"/>
    <cellStyle name="Currency [0] 9912" xfId="18722" hidden="1" xr:uid="{00000000-0005-0000-0000-000066F50000}"/>
    <cellStyle name="Currency [0] 9912" xfId="48109" hidden="1" xr:uid="{00000000-0005-0000-0000-000067F50000}"/>
    <cellStyle name="Currency [0] 9913" xfId="18482" hidden="1" xr:uid="{00000000-0005-0000-0000-000068F50000}"/>
    <cellStyle name="Currency [0] 9913" xfId="47869" hidden="1" xr:uid="{00000000-0005-0000-0000-000069F50000}"/>
    <cellStyle name="Currency [0] 9914" xfId="18742" hidden="1" xr:uid="{00000000-0005-0000-0000-00006AF50000}"/>
    <cellStyle name="Currency [0] 9914" xfId="48129" hidden="1" xr:uid="{00000000-0005-0000-0000-00006BF50000}"/>
    <cellStyle name="Currency [0] 9915" xfId="18488" hidden="1" xr:uid="{00000000-0005-0000-0000-00006CF50000}"/>
    <cellStyle name="Currency [0] 9915" xfId="47875" hidden="1" xr:uid="{00000000-0005-0000-0000-00006DF50000}"/>
    <cellStyle name="Currency [0] 9916" xfId="18737" hidden="1" xr:uid="{00000000-0005-0000-0000-00006EF50000}"/>
    <cellStyle name="Currency [0] 9916" xfId="48124" hidden="1" xr:uid="{00000000-0005-0000-0000-00006FF50000}"/>
    <cellStyle name="Currency [0] 9917" xfId="18758" hidden="1" xr:uid="{00000000-0005-0000-0000-000070F50000}"/>
    <cellStyle name="Currency [0] 9917" xfId="48145" hidden="1" xr:uid="{00000000-0005-0000-0000-000071F50000}"/>
    <cellStyle name="Currency [0] 9918" xfId="18743" hidden="1" xr:uid="{00000000-0005-0000-0000-000072F50000}"/>
    <cellStyle name="Currency [0] 9918" xfId="48130" hidden="1" xr:uid="{00000000-0005-0000-0000-000073F50000}"/>
    <cellStyle name="Currency [0] 9919" xfId="18747" hidden="1" xr:uid="{00000000-0005-0000-0000-000074F50000}"/>
    <cellStyle name="Currency [0] 9919" xfId="48134" hidden="1" xr:uid="{00000000-0005-0000-0000-000075F50000}"/>
    <cellStyle name="Currency [0] 992" xfId="3444" hidden="1" xr:uid="{00000000-0005-0000-0000-000076F50000}"/>
    <cellStyle name="Currency [0] 992" xfId="32833" hidden="1" xr:uid="{00000000-0005-0000-0000-000077F50000}"/>
    <cellStyle name="Currency [0] 9920" xfId="18763" hidden="1" xr:uid="{00000000-0005-0000-0000-000078F50000}"/>
    <cellStyle name="Currency [0] 9920" xfId="48150" hidden="1" xr:uid="{00000000-0005-0000-0000-000079F50000}"/>
    <cellStyle name="Currency [0] 9921" xfId="18764" hidden="1" xr:uid="{00000000-0005-0000-0000-00007AF50000}"/>
    <cellStyle name="Currency [0] 9921" xfId="48151" hidden="1" xr:uid="{00000000-0005-0000-0000-00007BF50000}"/>
    <cellStyle name="Currency [0] 9922" xfId="18744" hidden="1" xr:uid="{00000000-0005-0000-0000-00007CF50000}"/>
    <cellStyle name="Currency [0] 9922" xfId="48131" hidden="1" xr:uid="{00000000-0005-0000-0000-00007DF50000}"/>
    <cellStyle name="Currency [0] 9923" xfId="18751" hidden="1" xr:uid="{00000000-0005-0000-0000-00007EF50000}"/>
    <cellStyle name="Currency [0] 9923" xfId="48138" hidden="1" xr:uid="{00000000-0005-0000-0000-00007FF50000}"/>
    <cellStyle name="Currency [0] 9924" xfId="18755" hidden="1" xr:uid="{00000000-0005-0000-0000-000080F50000}"/>
    <cellStyle name="Currency [0] 9924" xfId="48142" hidden="1" xr:uid="{00000000-0005-0000-0000-000081F50000}"/>
    <cellStyle name="Currency [0] 9925" xfId="18750" hidden="1" xr:uid="{00000000-0005-0000-0000-000082F50000}"/>
    <cellStyle name="Currency [0] 9925" xfId="48137" hidden="1" xr:uid="{00000000-0005-0000-0000-000083F50000}"/>
    <cellStyle name="Currency [0] 9926" xfId="18773" hidden="1" xr:uid="{00000000-0005-0000-0000-000084F50000}"/>
    <cellStyle name="Currency [0] 9926" xfId="48160" hidden="1" xr:uid="{00000000-0005-0000-0000-000085F50000}"/>
    <cellStyle name="Currency [0] 9927" xfId="18779" hidden="1" xr:uid="{00000000-0005-0000-0000-000086F50000}"/>
    <cellStyle name="Currency [0] 9927" xfId="48166" hidden="1" xr:uid="{00000000-0005-0000-0000-000087F50000}"/>
    <cellStyle name="Currency [0] 9928" xfId="18741" hidden="1" xr:uid="{00000000-0005-0000-0000-000088F50000}"/>
    <cellStyle name="Currency [0] 9928" xfId="48128" hidden="1" xr:uid="{00000000-0005-0000-0000-000089F50000}"/>
    <cellStyle name="Currency [0] 9929" xfId="18771" hidden="1" xr:uid="{00000000-0005-0000-0000-00008AF50000}"/>
    <cellStyle name="Currency [0] 9929" xfId="48158" hidden="1" xr:uid="{00000000-0005-0000-0000-00008BF50000}"/>
    <cellStyle name="Currency [0] 993" xfId="3456" hidden="1" xr:uid="{00000000-0005-0000-0000-00008CF50000}"/>
    <cellStyle name="Currency [0] 993" xfId="32845" hidden="1" xr:uid="{00000000-0005-0000-0000-00008DF50000}"/>
    <cellStyle name="Currency [0] 9930" xfId="18783" hidden="1" xr:uid="{00000000-0005-0000-0000-00008EF50000}"/>
    <cellStyle name="Currency [0] 9930" xfId="48170" hidden="1" xr:uid="{00000000-0005-0000-0000-00008FF50000}"/>
    <cellStyle name="Currency [0] 9931" xfId="18784" hidden="1" xr:uid="{00000000-0005-0000-0000-000090F50000}"/>
    <cellStyle name="Currency [0] 9931" xfId="48171" hidden="1" xr:uid="{00000000-0005-0000-0000-000091F50000}"/>
    <cellStyle name="Currency [0] 9932" xfId="18732" hidden="1" xr:uid="{00000000-0005-0000-0000-000092F50000}"/>
    <cellStyle name="Currency [0] 9932" xfId="48119" hidden="1" xr:uid="{00000000-0005-0000-0000-000093F50000}"/>
    <cellStyle name="Currency [0] 9933" xfId="18739" hidden="1" xr:uid="{00000000-0005-0000-0000-000094F50000}"/>
    <cellStyle name="Currency [0] 9933" xfId="48126" hidden="1" xr:uid="{00000000-0005-0000-0000-000095F50000}"/>
    <cellStyle name="Currency [0] 9934" xfId="18768" hidden="1" xr:uid="{00000000-0005-0000-0000-000096F50000}"/>
    <cellStyle name="Currency [0] 9934" xfId="48155" hidden="1" xr:uid="{00000000-0005-0000-0000-000097F50000}"/>
    <cellStyle name="Currency [0] 9935" xfId="18753" hidden="1" xr:uid="{00000000-0005-0000-0000-000098F50000}"/>
    <cellStyle name="Currency [0] 9935" xfId="48140" hidden="1" xr:uid="{00000000-0005-0000-0000-000099F50000}"/>
    <cellStyle name="Currency [0] 9936" xfId="18726" hidden="1" xr:uid="{00000000-0005-0000-0000-00009AF50000}"/>
    <cellStyle name="Currency [0] 9936" xfId="48113" hidden="1" xr:uid="{00000000-0005-0000-0000-00009BF50000}"/>
    <cellStyle name="Currency [0] 9937" xfId="18790" hidden="1" xr:uid="{00000000-0005-0000-0000-00009CF50000}"/>
    <cellStyle name="Currency [0] 9937" xfId="48177" hidden="1" xr:uid="{00000000-0005-0000-0000-00009DF50000}"/>
    <cellStyle name="Currency [0] 9938" xfId="18769" hidden="1" xr:uid="{00000000-0005-0000-0000-00009EF50000}"/>
    <cellStyle name="Currency [0] 9938" xfId="48156" hidden="1" xr:uid="{00000000-0005-0000-0000-00009FF50000}"/>
    <cellStyle name="Currency [0] 9939" xfId="18776" hidden="1" xr:uid="{00000000-0005-0000-0000-0000A0F50000}"/>
    <cellStyle name="Currency [0] 9939" xfId="48163" hidden="1" xr:uid="{00000000-0005-0000-0000-0000A1F50000}"/>
    <cellStyle name="Currency [0] 994" xfId="3457" hidden="1" xr:uid="{00000000-0005-0000-0000-0000A2F50000}"/>
    <cellStyle name="Currency [0] 994" xfId="32846" hidden="1" xr:uid="{00000000-0005-0000-0000-0000A3F50000}"/>
    <cellStyle name="Currency [0] 9940" xfId="18791" hidden="1" xr:uid="{00000000-0005-0000-0000-0000A4F50000}"/>
    <cellStyle name="Currency [0] 9940" xfId="48178" hidden="1" xr:uid="{00000000-0005-0000-0000-0000A5F50000}"/>
    <cellStyle name="Currency [0] 9941" xfId="18792" hidden="1" xr:uid="{00000000-0005-0000-0000-0000A6F50000}"/>
    <cellStyle name="Currency [0] 9941" xfId="48179" hidden="1" xr:uid="{00000000-0005-0000-0000-0000A7F50000}"/>
    <cellStyle name="Currency [0] 9942" xfId="18767" hidden="1" xr:uid="{00000000-0005-0000-0000-0000A8F50000}"/>
    <cellStyle name="Currency [0] 9942" xfId="48154" hidden="1" xr:uid="{00000000-0005-0000-0000-0000A9F50000}"/>
    <cellStyle name="Currency [0] 9943" xfId="18766" hidden="1" xr:uid="{00000000-0005-0000-0000-0000AAF50000}"/>
    <cellStyle name="Currency [0] 9943" xfId="48153" hidden="1" xr:uid="{00000000-0005-0000-0000-0000ABF50000}"/>
    <cellStyle name="Currency [0] 9944" xfId="18761" hidden="1" xr:uid="{00000000-0005-0000-0000-0000ACF50000}"/>
    <cellStyle name="Currency [0] 9944" xfId="48148" hidden="1" xr:uid="{00000000-0005-0000-0000-0000ADF50000}"/>
    <cellStyle name="Currency [0] 9945" xfId="18759" hidden="1" xr:uid="{00000000-0005-0000-0000-0000AEF50000}"/>
    <cellStyle name="Currency [0] 9945" xfId="48146" hidden="1" xr:uid="{00000000-0005-0000-0000-0000AFF50000}"/>
    <cellStyle name="Currency [0] 9946" xfId="18760" hidden="1" xr:uid="{00000000-0005-0000-0000-0000B0F50000}"/>
    <cellStyle name="Currency [0] 9946" xfId="48147" hidden="1" xr:uid="{00000000-0005-0000-0000-0000B1F50000}"/>
    <cellStyle name="Currency [0] 9947" xfId="18797" hidden="1" xr:uid="{00000000-0005-0000-0000-0000B2F50000}"/>
    <cellStyle name="Currency [0] 9947" xfId="48184" hidden="1" xr:uid="{00000000-0005-0000-0000-0000B3F50000}"/>
    <cellStyle name="Currency [0] 9948" xfId="18483" hidden="1" xr:uid="{00000000-0005-0000-0000-0000B4F50000}"/>
    <cellStyle name="Currency [0] 9948" xfId="47870" hidden="1" xr:uid="{00000000-0005-0000-0000-0000B5F50000}"/>
    <cellStyle name="Currency [0] 9949" xfId="18787" hidden="1" xr:uid="{00000000-0005-0000-0000-0000B6F50000}"/>
    <cellStyle name="Currency [0] 9949" xfId="48174" hidden="1" xr:uid="{00000000-0005-0000-0000-0000B7F50000}"/>
    <cellStyle name="Currency [0] 995" xfId="3405" hidden="1" xr:uid="{00000000-0005-0000-0000-0000B8F50000}"/>
    <cellStyle name="Currency [0] 995" xfId="32794" hidden="1" xr:uid="{00000000-0005-0000-0000-0000B9F50000}"/>
    <cellStyle name="Currency [0] 9950" xfId="18799" hidden="1" xr:uid="{00000000-0005-0000-0000-0000BAF50000}"/>
    <cellStyle name="Currency [0] 9950" xfId="48186" hidden="1" xr:uid="{00000000-0005-0000-0000-0000BBF50000}"/>
    <cellStyle name="Currency [0] 9951" xfId="18800" hidden="1" xr:uid="{00000000-0005-0000-0000-0000BCF50000}"/>
    <cellStyle name="Currency [0] 9951" xfId="48187" hidden="1" xr:uid="{00000000-0005-0000-0000-0000BDF50000}"/>
    <cellStyle name="Currency [0] 9952" xfId="18738" hidden="1" xr:uid="{00000000-0005-0000-0000-0000BEF50000}"/>
    <cellStyle name="Currency [0] 9952" xfId="48125" hidden="1" xr:uid="{00000000-0005-0000-0000-0000BFF50000}"/>
    <cellStyle name="Currency [0] 9953" xfId="18774" hidden="1" xr:uid="{00000000-0005-0000-0000-0000C0F50000}"/>
    <cellStyle name="Currency [0] 9953" xfId="48161" hidden="1" xr:uid="{00000000-0005-0000-0000-0000C1F50000}"/>
    <cellStyle name="Currency [0] 9954" xfId="18754" hidden="1" xr:uid="{00000000-0005-0000-0000-0000C2F50000}"/>
    <cellStyle name="Currency [0] 9954" xfId="48141" hidden="1" xr:uid="{00000000-0005-0000-0000-0000C3F50000}"/>
    <cellStyle name="Currency [0] 9955" xfId="18770" hidden="1" xr:uid="{00000000-0005-0000-0000-0000C4F50000}"/>
    <cellStyle name="Currency [0] 9955" xfId="48157" hidden="1" xr:uid="{00000000-0005-0000-0000-0000C5F50000}"/>
    <cellStyle name="Currency [0] 9956" xfId="18772" hidden="1" xr:uid="{00000000-0005-0000-0000-0000C6F50000}"/>
    <cellStyle name="Currency [0] 9956" xfId="48159" hidden="1" xr:uid="{00000000-0005-0000-0000-0000C7F50000}"/>
    <cellStyle name="Currency [0] 9957" xfId="18803" hidden="1" xr:uid="{00000000-0005-0000-0000-0000C8F50000}"/>
    <cellStyle name="Currency [0] 9957" xfId="48190" hidden="1" xr:uid="{00000000-0005-0000-0000-0000C9F50000}"/>
    <cellStyle name="Currency [0] 9958" xfId="18476" hidden="1" xr:uid="{00000000-0005-0000-0000-0000CAF50000}"/>
    <cellStyle name="Currency [0] 9958" xfId="47863" hidden="1" xr:uid="{00000000-0005-0000-0000-0000CBF50000}"/>
    <cellStyle name="Currency [0] 9959" xfId="18795" hidden="1" xr:uid="{00000000-0005-0000-0000-0000CCF50000}"/>
    <cellStyle name="Currency [0] 9959" xfId="48182" hidden="1" xr:uid="{00000000-0005-0000-0000-0000CDF50000}"/>
    <cellStyle name="Currency [0] 996" xfId="3412" hidden="1" xr:uid="{00000000-0005-0000-0000-0000CEF50000}"/>
    <cellStyle name="Currency [0] 996" xfId="32801" hidden="1" xr:uid="{00000000-0005-0000-0000-0000CFF50000}"/>
    <cellStyle name="Currency [0] 9960" xfId="18805" hidden="1" xr:uid="{00000000-0005-0000-0000-0000D0F50000}"/>
    <cellStyle name="Currency [0] 9960" xfId="48192" hidden="1" xr:uid="{00000000-0005-0000-0000-0000D1F50000}"/>
    <cellStyle name="Currency [0] 9961" xfId="18806" hidden="1" xr:uid="{00000000-0005-0000-0000-0000D2F50000}"/>
    <cellStyle name="Currency [0] 9961" xfId="48193" hidden="1" xr:uid="{00000000-0005-0000-0000-0000D3F50000}"/>
    <cellStyle name="Currency [0] 9962" xfId="18734" hidden="1" xr:uid="{00000000-0005-0000-0000-0000D4F50000}"/>
    <cellStyle name="Currency [0] 9962" xfId="48121" hidden="1" xr:uid="{00000000-0005-0000-0000-0000D5F50000}"/>
    <cellStyle name="Currency [0] 9963" xfId="18785" hidden="1" xr:uid="{00000000-0005-0000-0000-0000D6F50000}"/>
    <cellStyle name="Currency [0] 9963" xfId="48172" hidden="1" xr:uid="{00000000-0005-0000-0000-0000D7F50000}"/>
    <cellStyle name="Currency [0] 9964" xfId="18765" hidden="1" xr:uid="{00000000-0005-0000-0000-0000D8F50000}"/>
    <cellStyle name="Currency [0] 9964" xfId="48152" hidden="1" xr:uid="{00000000-0005-0000-0000-0000D9F50000}"/>
    <cellStyle name="Currency [0] 9965" xfId="18777" hidden="1" xr:uid="{00000000-0005-0000-0000-0000DAF50000}"/>
    <cellStyle name="Currency [0] 9965" xfId="48164" hidden="1" xr:uid="{00000000-0005-0000-0000-0000DBF50000}"/>
    <cellStyle name="Currency [0] 9966" xfId="18775" hidden="1" xr:uid="{00000000-0005-0000-0000-0000DCF50000}"/>
    <cellStyle name="Currency [0] 9966" xfId="48162" hidden="1" xr:uid="{00000000-0005-0000-0000-0000DDF50000}"/>
    <cellStyle name="Currency [0] 9967" xfId="18808" hidden="1" xr:uid="{00000000-0005-0000-0000-0000DEF50000}"/>
    <cellStyle name="Currency [0] 9967" xfId="48195" hidden="1" xr:uid="{00000000-0005-0000-0000-0000DFF50000}"/>
    <cellStyle name="Currency [0] 9968" xfId="18752" hidden="1" xr:uid="{00000000-0005-0000-0000-0000E0F50000}"/>
    <cellStyle name="Currency [0] 9968" xfId="48139" hidden="1" xr:uid="{00000000-0005-0000-0000-0000E1F50000}"/>
    <cellStyle name="Currency [0] 9969" xfId="18802" hidden="1" xr:uid="{00000000-0005-0000-0000-0000E2F50000}"/>
    <cellStyle name="Currency [0] 9969" xfId="48189" hidden="1" xr:uid="{00000000-0005-0000-0000-0000E3F50000}"/>
    <cellStyle name="Currency [0] 997" xfId="3441" hidden="1" xr:uid="{00000000-0005-0000-0000-0000E4F50000}"/>
    <cellStyle name="Currency [0] 997" xfId="32830" hidden="1" xr:uid="{00000000-0005-0000-0000-0000E5F50000}"/>
    <cellStyle name="Currency [0] 9970" xfId="18812" hidden="1" xr:uid="{00000000-0005-0000-0000-0000E6F50000}"/>
    <cellStyle name="Currency [0] 9970" xfId="48199" hidden="1" xr:uid="{00000000-0005-0000-0000-0000E7F50000}"/>
    <cellStyle name="Currency [0] 9971" xfId="18813" hidden="1" xr:uid="{00000000-0005-0000-0000-0000E8F50000}"/>
    <cellStyle name="Currency [0] 9971" xfId="48200" hidden="1" xr:uid="{00000000-0005-0000-0000-0000E9F50000}"/>
    <cellStyle name="Currency [0] 9972" xfId="18778" hidden="1" xr:uid="{00000000-0005-0000-0000-0000EAF50000}"/>
    <cellStyle name="Currency [0] 9972" xfId="48165" hidden="1" xr:uid="{00000000-0005-0000-0000-0000EBF50000}"/>
    <cellStyle name="Currency [0] 9973" xfId="18793" hidden="1" xr:uid="{00000000-0005-0000-0000-0000ECF50000}"/>
    <cellStyle name="Currency [0] 9973" xfId="48180" hidden="1" xr:uid="{00000000-0005-0000-0000-0000EDF50000}"/>
    <cellStyle name="Currency [0] 9974" xfId="18466" hidden="1" xr:uid="{00000000-0005-0000-0000-0000EEF50000}"/>
    <cellStyle name="Currency [0] 9974" xfId="47853" hidden="1" xr:uid="{00000000-0005-0000-0000-0000EFF50000}"/>
    <cellStyle name="Currency [0] 9975" xfId="18788" hidden="1" xr:uid="{00000000-0005-0000-0000-0000F0F50000}"/>
    <cellStyle name="Currency [0] 9975" xfId="48175" hidden="1" xr:uid="{00000000-0005-0000-0000-0000F1F50000}"/>
    <cellStyle name="Currency [0] 9976" xfId="18786" hidden="1" xr:uid="{00000000-0005-0000-0000-0000F2F50000}"/>
    <cellStyle name="Currency [0] 9976" xfId="48173" hidden="1" xr:uid="{00000000-0005-0000-0000-0000F3F50000}"/>
    <cellStyle name="Currency [0] 9977" xfId="18815" hidden="1" xr:uid="{00000000-0005-0000-0000-0000F4F50000}"/>
    <cellStyle name="Currency [0] 9977" xfId="48202" hidden="1" xr:uid="{00000000-0005-0000-0000-0000F5F50000}"/>
    <cellStyle name="Currency [0] 9978" xfId="18731" hidden="1" xr:uid="{00000000-0005-0000-0000-0000F6F50000}"/>
    <cellStyle name="Currency [0] 9978" xfId="48118" hidden="1" xr:uid="{00000000-0005-0000-0000-0000F7F50000}"/>
    <cellStyle name="Currency [0] 9979" xfId="18807" hidden="1" xr:uid="{00000000-0005-0000-0000-0000F8F50000}"/>
    <cellStyle name="Currency [0] 9979" xfId="48194" hidden="1" xr:uid="{00000000-0005-0000-0000-0000F9F50000}"/>
    <cellStyle name="Currency [0] 998" xfId="3426" hidden="1" xr:uid="{00000000-0005-0000-0000-0000FAF50000}"/>
    <cellStyle name="Currency [0] 998" xfId="32815" hidden="1" xr:uid="{00000000-0005-0000-0000-0000FBF50000}"/>
    <cellStyle name="Currency [0] 9980" xfId="18817" hidden="1" xr:uid="{00000000-0005-0000-0000-0000FCF50000}"/>
    <cellStyle name="Currency [0] 9980" xfId="48204" hidden="1" xr:uid="{00000000-0005-0000-0000-0000FDF50000}"/>
    <cellStyle name="Currency [0] 9981" xfId="18818" hidden="1" xr:uid="{00000000-0005-0000-0000-0000FEF50000}"/>
    <cellStyle name="Currency [0] 9981" xfId="48205" hidden="1" xr:uid="{00000000-0005-0000-0000-0000FFF50000}"/>
    <cellStyle name="Currency [0] 9982" xfId="18789" hidden="1" xr:uid="{00000000-0005-0000-0000-000000F60000}"/>
    <cellStyle name="Currency [0] 9982" xfId="48176" hidden="1" xr:uid="{00000000-0005-0000-0000-000001F60000}"/>
    <cellStyle name="Currency [0] 9983" xfId="18801" hidden="1" xr:uid="{00000000-0005-0000-0000-000002F60000}"/>
    <cellStyle name="Currency [0] 9983" xfId="48188" hidden="1" xr:uid="{00000000-0005-0000-0000-000003F60000}"/>
    <cellStyle name="Currency [0] 9984" xfId="18781" hidden="1" xr:uid="{00000000-0005-0000-0000-000004F60000}"/>
    <cellStyle name="Currency [0] 9984" xfId="48168" hidden="1" xr:uid="{00000000-0005-0000-0000-000005F60000}"/>
    <cellStyle name="Currency [0] 9985" xfId="18796" hidden="1" xr:uid="{00000000-0005-0000-0000-000006F60000}"/>
    <cellStyle name="Currency [0] 9985" xfId="48183" hidden="1" xr:uid="{00000000-0005-0000-0000-000007F60000}"/>
    <cellStyle name="Currency [0] 9986" xfId="18794" hidden="1" xr:uid="{00000000-0005-0000-0000-000008F60000}"/>
    <cellStyle name="Currency [0] 9986" xfId="48181" hidden="1" xr:uid="{00000000-0005-0000-0000-000009F60000}"/>
    <cellStyle name="Currency [0] 9987" xfId="18820" hidden="1" xr:uid="{00000000-0005-0000-0000-00000AF60000}"/>
    <cellStyle name="Currency [0] 9987" xfId="48207" hidden="1" xr:uid="{00000000-0005-0000-0000-00000BF60000}"/>
    <cellStyle name="Currency [0] 9988" xfId="18733" hidden="1" xr:uid="{00000000-0005-0000-0000-00000CF60000}"/>
    <cellStyle name="Currency [0] 9988" xfId="48120" hidden="1" xr:uid="{00000000-0005-0000-0000-00000DF60000}"/>
    <cellStyle name="Currency [0] 9989" xfId="18814" hidden="1" xr:uid="{00000000-0005-0000-0000-00000EF60000}"/>
    <cellStyle name="Currency [0] 9989" xfId="48201" hidden="1" xr:uid="{00000000-0005-0000-0000-00000FF60000}"/>
    <cellStyle name="Currency [0] 999" xfId="3399" hidden="1" xr:uid="{00000000-0005-0000-0000-000010F60000}"/>
    <cellStyle name="Currency [0] 999" xfId="32788" hidden="1" xr:uid="{00000000-0005-0000-0000-000011F60000}"/>
    <cellStyle name="Currency [0] 9990" xfId="18821" hidden="1" xr:uid="{00000000-0005-0000-0000-000012F60000}"/>
    <cellStyle name="Currency [0] 9990" xfId="48208" hidden="1" xr:uid="{00000000-0005-0000-0000-000013F60000}"/>
    <cellStyle name="Currency [0] 9991" xfId="18822" hidden="1" xr:uid="{00000000-0005-0000-0000-000014F60000}"/>
    <cellStyle name="Currency [0] 9991" xfId="48209" hidden="1" xr:uid="{00000000-0005-0000-0000-000015F60000}"/>
    <cellStyle name="Currency [0] 9992" xfId="18762" hidden="1" xr:uid="{00000000-0005-0000-0000-000016F60000}"/>
    <cellStyle name="Currency [0] 9992" xfId="48149" hidden="1" xr:uid="{00000000-0005-0000-0000-000017F60000}"/>
    <cellStyle name="Currency [0] 9993" xfId="18782" hidden="1" xr:uid="{00000000-0005-0000-0000-000018F60000}"/>
    <cellStyle name="Currency [0] 9993" xfId="48169" hidden="1" xr:uid="{00000000-0005-0000-0000-000019F60000}"/>
    <cellStyle name="Currency [0] 9994" xfId="18816" hidden="1" xr:uid="{00000000-0005-0000-0000-00001AF60000}"/>
    <cellStyle name="Currency [0] 9994" xfId="48203" hidden="1" xr:uid="{00000000-0005-0000-0000-00001BF60000}"/>
    <cellStyle name="Currency [0] 9995" xfId="18809" hidden="1" xr:uid="{00000000-0005-0000-0000-00001CF60000}"/>
    <cellStyle name="Currency [0] 9995" xfId="48196" hidden="1" xr:uid="{00000000-0005-0000-0000-00001DF60000}"/>
    <cellStyle name="Currency [0] 9996" xfId="18819" hidden="1" xr:uid="{00000000-0005-0000-0000-00001EF60000}"/>
    <cellStyle name="Currency [0] 9996" xfId="48206" hidden="1" xr:uid="{00000000-0005-0000-0000-00001FF60000}"/>
    <cellStyle name="Currency [0] 9997" xfId="18823" hidden="1" xr:uid="{00000000-0005-0000-0000-000020F60000}"/>
    <cellStyle name="Currency [0] 9997" xfId="48210" hidden="1" xr:uid="{00000000-0005-0000-0000-000021F60000}"/>
    <cellStyle name="Currency [0] 9998" xfId="18748" hidden="1" xr:uid="{00000000-0005-0000-0000-000022F60000}"/>
    <cellStyle name="Currency [0] 9998" xfId="48135" hidden="1" xr:uid="{00000000-0005-0000-0000-000023F60000}"/>
    <cellStyle name="Currency [0] 9999" xfId="18780" hidden="1" xr:uid="{00000000-0005-0000-0000-000024F60000}"/>
    <cellStyle name="Currency [0] 9999" xfId="48167" hidden="1" xr:uid="{00000000-0005-0000-0000-000025F60000}"/>
    <cellStyle name="Explanatory Text" xfId="2" builtinId="53" customBuiltin="1"/>
    <cellStyle name="Good" xfId="11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61506" builtinId="19" hidden="1" customBuiltin="1"/>
    <cellStyle name="Heading 4" xfId="61166" builtinId="19" hidden="1" customBuiltin="1"/>
    <cellStyle name="Heading 4" xfId="63139" builtinId="19" hidden="1" customBuiltin="1"/>
    <cellStyle name="Heading 4" xfId="388" builtinId="19" hidden="1"/>
    <cellStyle name="Heading 4" xfId="1070" builtinId="19" hidden="1"/>
    <cellStyle name="Heading 4" xfId="1064" builtinId="19" hidden="1"/>
    <cellStyle name="Heading 4" xfId="1074" builtinId="19" hidden="1" customBuiltin="1"/>
    <cellStyle name="Heading 4" xfId="46" builtinId="19" hidden="1"/>
    <cellStyle name="Heading 4" xfId="384" builtinId="19" hidden="1"/>
    <cellStyle name="Heading 4" xfId="378" builtinId="19" hidden="1"/>
    <cellStyle name="Heading 4" xfId="394" builtinId="19" hidden="1"/>
    <cellStyle name="Heading 4" xfId="732" builtinId="19" hidden="1"/>
    <cellStyle name="Heading 4" xfId="726" builtinId="19" hidden="1"/>
    <cellStyle name="Hyperlink" xfId="63146" builtinId="8"/>
    <cellStyle name="Input" xfId="14" builtinId="20" customBuiltin="1"/>
    <cellStyle name="Linked Cell" xfId="16" builtinId="24" customBuiltin="1"/>
    <cellStyle name="Neutral" xfId="13" builtinId="28" customBuiltin="1"/>
    <cellStyle name="Normal" xfId="0" builtinId="0"/>
    <cellStyle name="Note" xfId="1072" builtinId="10" customBuiltin="1"/>
    <cellStyle name="Note 10" xfId="17688" hidden="1" xr:uid="{00000000-0005-0000-0000-00003EF60000}"/>
    <cellStyle name="Note 10" xfId="47075" hidden="1" xr:uid="{00000000-0005-0000-0000-00003FF60000}"/>
    <cellStyle name="Note 11" xfId="17712" hidden="1" xr:uid="{00000000-0005-0000-0000-000040F60000}"/>
    <cellStyle name="Note 11" xfId="47099" hidden="1" xr:uid="{00000000-0005-0000-0000-000041F60000}"/>
    <cellStyle name="Note 12" xfId="17710" hidden="1" xr:uid="{00000000-0005-0000-0000-000042F60000}"/>
    <cellStyle name="Note 12" xfId="47097" hidden="1" xr:uid="{00000000-0005-0000-0000-000043F60000}"/>
    <cellStyle name="Note 13" xfId="17702" hidden="1" xr:uid="{00000000-0005-0000-0000-000044F60000}"/>
    <cellStyle name="Note 13" xfId="47089" hidden="1" xr:uid="{00000000-0005-0000-0000-000045F60000}"/>
    <cellStyle name="Note 14" xfId="27007" hidden="1" xr:uid="{00000000-0005-0000-0000-000046F60000}"/>
    <cellStyle name="Note 14" xfId="56394" hidden="1" xr:uid="{00000000-0005-0000-0000-000047F60000}"/>
    <cellStyle name="Note 15" xfId="17083" hidden="1" xr:uid="{00000000-0005-0000-0000-000048F60000}"/>
    <cellStyle name="Note 15" xfId="46470" hidden="1" xr:uid="{00000000-0005-0000-0000-000049F60000}"/>
    <cellStyle name="Note 2" xfId="17082" hidden="1" xr:uid="{00000000-0005-0000-0000-00004AF60000}"/>
    <cellStyle name="Note 24" xfId="2208" hidden="1" xr:uid="{00000000-0005-0000-0000-000064F60000}"/>
    <cellStyle name="Note 24" xfId="1861" hidden="1" xr:uid="{00000000-0005-0000-0000-000062F60000}"/>
    <cellStyle name="Note 24" xfId="61589" hidden="1" xr:uid="{00000000-0005-0000-0000-00006CF60000}"/>
    <cellStyle name="Note 24" xfId="61176" hidden="1" xr:uid="{00000000-0005-0000-0000-000067F60000}"/>
    <cellStyle name="Note 24" xfId="61258" hidden="1" xr:uid="{00000000-0005-0000-0000-000068F60000}"/>
    <cellStyle name="Note 24" xfId="2198" hidden="1" xr:uid="{00000000-0005-0000-0000-000066F60000}"/>
    <cellStyle name="Note 24" xfId="61424" hidden="1" xr:uid="{00000000-0005-0000-0000-00006AF60000}"/>
    <cellStyle name="Note 24" xfId="525" hidden="1" xr:uid="{00000000-0005-0000-0000-000052F60000}"/>
    <cellStyle name="Note 24" xfId="752" hidden="1" xr:uid="{00000000-0005-0000-0000-000053F60000}"/>
    <cellStyle name="Note 24" xfId="882" hidden="1" xr:uid="{00000000-0005-0000-0000-000054F60000}"/>
    <cellStyle name="Note 24" xfId="1040" hidden="1" xr:uid="{00000000-0005-0000-0000-000055F60000}"/>
    <cellStyle name="Note 24" xfId="863" hidden="1" xr:uid="{00000000-0005-0000-0000-000056F60000}"/>
    <cellStyle name="Note 24" xfId="1094" hidden="1" xr:uid="{00000000-0005-0000-0000-000057F60000}"/>
    <cellStyle name="Note 24" xfId="1224" hidden="1" xr:uid="{00000000-0005-0000-0000-000058F60000}"/>
    <cellStyle name="Note 24" xfId="1382" hidden="1" xr:uid="{00000000-0005-0000-0000-000059F60000}"/>
    <cellStyle name="Note 24" xfId="544" hidden="1" xr:uid="{00000000-0005-0000-0000-000050F60000}"/>
    <cellStyle name="Note 24" xfId="702" hidden="1" xr:uid="{00000000-0005-0000-0000-000051F60000}"/>
    <cellStyle name="Note 24" xfId="414" hidden="1" xr:uid="{00000000-0005-0000-0000-00004FF60000}"/>
    <cellStyle name="Note 24" xfId="62894" hidden="1" xr:uid="{00000000-0005-0000-0000-00007CF60000}"/>
    <cellStyle name="Note 24" xfId="66" hidden="1" xr:uid="{00000000-0005-0000-0000-00004BF60000}"/>
    <cellStyle name="Note 24" xfId="62564" hidden="1" xr:uid="{00000000-0005-0000-0000-000078F60000}"/>
    <cellStyle name="Note 24" xfId="354" hidden="1" xr:uid="{00000000-0005-0000-0000-00004DF60000}"/>
    <cellStyle name="Note 24" xfId="62730" hidden="1" xr:uid="{00000000-0005-0000-0000-00007AF60000}"/>
    <cellStyle name="Note 24" xfId="62812" hidden="1" xr:uid="{00000000-0005-0000-0000-00007BF60000}"/>
    <cellStyle name="Note 24" xfId="62648" hidden="1" xr:uid="{00000000-0005-0000-0000-000079F60000}"/>
    <cellStyle name="Note 24" xfId="1533" hidden="1" xr:uid="{00000000-0005-0000-0000-00005EF60000}"/>
    <cellStyle name="Note 24" xfId="63056" hidden="1" xr:uid="{00000000-0005-0000-0000-00007EF60000}"/>
    <cellStyle name="Note 24" xfId="1205" hidden="1" xr:uid="{00000000-0005-0000-0000-00005AF60000}"/>
    <cellStyle name="Note 24" xfId="62646" hidden="1" xr:uid="{00000000-0005-0000-0000-00007DF60000}"/>
    <cellStyle name="Note 24" xfId="1552" hidden="1" xr:uid="{00000000-0005-0000-0000-00005CF60000}"/>
    <cellStyle name="Note 24" xfId="1710" hidden="1" xr:uid="{00000000-0005-0000-0000-00005DF60000}"/>
    <cellStyle name="Note 24" xfId="1422" hidden="1" xr:uid="{00000000-0005-0000-0000-00005BF60000}"/>
    <cellStyle name="Note 24" xfId="2368" hidden="1" xr:uid="{00000000-0005-0000-0000-000065F60000}"/>
    <cellStyle name="Note 24" xfId="1880" hidden="1" xr:uid="{00000000-0005-0000-0000-000060F60000}"/>
    <cellStyle name="Note 24" xfId="2038" hidden="1" xr:uid="{00000000-0005-0000-0000-000061F60000}"/>
    <cellStyle name="Note 24" xfId="1750" hidden="1" xr:uid="{00000000-0005-0000-0000-00005FF60000}"/>
    <cellStyle name="Note 24" xfId="2077" hidden="1" xr:uid="{00000000-0005-0000-0000-000063F60000}"/>
    <cellStyle name="Note 24" xfId="61915" hidden="1" xr:uid="{00000000-0005-0000-0000-000070F60000}"/>
    <cellStyle name="Note 24" xfId="61999" hidden="1" xr:uid="{00000000-0005-0000-0000-000071F60000}"/>
    <cellStyle name="Note 24" xfId="62081" hidden="1" xr:uid="{00000000-0005-0000-0000-000072F60000}"/>
    <cellStyle name="Note 24" xfId="62163" hidden="1" xr:uid="{00000000-0005-0000-0000-000073F60000}"/>
    <cellStyle name="Note 24" xfId="62245" hidden="1" xr:uid="{00000000-0005-0000-0000-000074F60000}"/>
    <cellStyle name="Note 24" xfId="61997" hidden="1" xr:uid="{00000000-0005-0000-0000-000075F60000}"/>
    <cellStyle name="Note 24" xfId="62407" hidden="1" xr:uid="{00000000-0005-0000-0000-000076F60000}"/>
    <cellStyle name="Note 24" xfId="61171" hidden="1" xr:uid="{00000000-0005-0000-0000-000077F60000}"/>
    <cellStyle name="Note 24" xfId="61751" hidden="1" xr:uid="{00000000-0005-0000-0000-00006EF60000}"/>
    <cellStyle name="Note 24" xfId="61833" hidden="1" xr:uid="{00000000-0005-0000-0000-00006FF60000}"/>
    <cellStyle name="Note 24" xfId="61340" hidden="1" xr:uid="{00000000-0005-0000-0000-00006DF60000}"/>
    <cellStyle name="Note 24" xfId="196" hidden="1" xr:uid="{00000000-0005-0000-0000-00004CF60000}"/>
    <cellStyle name="Note 24" xfId="61342" hidden="1" xr:uid="{00000000-0005-0000-0000-000069F60000}"/>
    <cellStyle name="Note 24" xfId="177" hidden="1" xr:uid="{00000000-0005-0000-0000-00004EF60000}"/>
    <cellStyle name="Note 24" xfId="61507" hidden="1" xr:uid="{00000000-0005-0000-0000-00006BF60000}"/>
    <cellStyle name="Note 3" xfId="2391" hidden="1" xr:uid="{00000000-0005-0000-0000-00007FF60000}"/>
    <cellStyle name="Note 4" xfId="2993" hidden="1" xr:uid="{00000000-0005-0000-0000-000080F60000}"/>
    <cellStyle name="Note 4" xfId="32382" hidden="1" xr:uid="{00000000-0005-0000-0000-000081F60000}"/>
    <cellStyle name="Note 5" xfId="3017" hidden="1" xr:uid="{00000000-0005-0000-0000-000082F60000}"/>
    <cellStyle name="Note 5" xfId="32406" hidden="1" xr:uid="{00000000-0005-0000-0000-000083F60000}"/>
    <cellStyle name="Note 6" xfId="3015" hidden="1" xr:uid="{00000000-0005-0000-0000-000084F60000}"/>
    <cellStyle name="Note 6" xfId="32404" hidden="1" xr:uid="{00000000-0005-0000-0000-000085F60000}"/>
    <cellStyle name="Note 7" xfId="3007" hidden="1" xr:uid="{00000000-0005-0000-0000-000086F60000}"/>
    <cellStyle name="Note 7" xfId="32396" hidden="1" xr:uid="{00000000-0005-0000-0000-000087F60000}"/>
    <cellStyle name="Output" xfId="15" builtinId="21" customBuiltin="1"/>
    <cellStyle name="Per cent" xfId="63142" builtinId="5"/>
    <cellStyle name="Title" xfId="61175" builtinId="15" hidden="1" customBuiltin="1"/>
    <cellStyle name="Title" xfId="61165" builtinId="15" hidden="1" customBuiltin="1"/>
    <cellStyle name="Title" xfId="63138" builtinId="15" hidden="1" customBuiltin="1"/>
    <cellStyle name="Title" xfId="389" builtinId="15" hidden="1"/>
    <cellStyle name="Title" xfId="1069" builtinId="15" hidden="1"/>
    <cellStyle name="Title" xfId="1065" builtinId="15" hidden="1"/>
    <cellStyle name="Title" xfId="1073" builtinId="15" hidden="1" customBuiltin="1"/>
    <cellStyle name="Title" xfId="45" builtinId="15" hidden="1"/>
    <cellStyle name="Title" xfId="383" builtinId="15" hidden="1"/>
    <cellStyle name="Title" xfId="379" builtinId="15" hidden="1"/>
    <cellStyle name="Title" xfId="393" builtinId="15" hidden="1"/>
    <cellStyle name="Title" xfId="731" builtinId="15" hidden="1"/>
    <cellStyle name="Title" xfId="727" builtinId="15" hidden="1"/>
    <cellStyle name="Total" xfId="63141" builtinId="25" hidden="1" customBuiltin="1"/>
    <cellStyle name="Total" xfId="61167" builtinId="25" hidden="1" customBuiltin="1"/>
    <cellStyle name="Total" xfId="63140" builtinId="25" hidden="1" customBuiltin="1"/>
    <cellStyle name="Total" xfId="387" builtinId="25" hidden="1"/>
    <cellStyle name="Total" xfId="1071" builtinId="25" hidden="1"/>
    <cellStyle name="Total" xfId="1063" builtinId="25" hidden="1"/>
    <cellStyle name="Total" xfId="1075" builtinId="25" hidden="1" customBuiltin="1"/>
    <cellStyle name="Total" xfId="47" builtinId="25" hidden="1"/>
    <cellStyle name="Total" xfId="385" builtinId="25" hidden="1"/>
    <cellStyle name="Total" xfId="377" builtinId="25" hidden="1"/>
    <cellStyle name="Total" xfId="395" builtinId="25" hidden="1"/>
    <cellStyle name="Total" xfId="733" builtinId="25" hidden="1"/>
    <cellStyle name="Total" xfId="725" builtinId="25" hidden="1"/>
    <cellStyle name="Warning Text" xfId="18" builtinId="11" customBuiltin="1"/>
    <cellStyle name="콤마 [0]_ 2팀층별 " xfId="5" xr:uid="{00000000-0005-0000-0000-0000A4F60000}"/>
    <cellStyle name="콤마_ 2팀층별 " xfId="6" xr:uid="{00000000-0005-0000-0000-0000A5F60000}"/>
    <cellStyle name="표준_0N-HANDLING " xfId="7" xr:uid="{00000000-0005-0000-0000-0000A6F6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41F1F"/>
      <rgbColor rgb="0000FF00"/>
      <rgbColor rgb="000000FF"/>
      <rgbColor rgb="00FFFF00"/>
      <rgbColor rgb="00FF00FF"/>
      <rgbColor rgb="0000FFFF"/>
      <rgbColor rgb="00800000"/>
      <rgbColor rgb="00008000"/>
      <rgbColor rgb="00002261"/>
      <rgbColor rgb="00808000"/>
      <rgbColor rgb="00800080"/>
      <rgbColor rgb="00008080"/>
      <rgbColor rgb="00C0C0C0"/>
      <rgbColor rgb="00808080"/>
      <rgbColor rgb="00FFE600"/>
      <rgbColor rgb="007F7E82"/>
      <rgbColor rgb="00CCCBCD"/>
      <rgbColor rgb="002C973E"/>
      <rgbColor rgb="0095CB9E"/>
      <rgbColor rgb="0091278F"/>
      <rgbColor rgb="00C893C7"/>
      <rgbColor rgb="00FFE87F"/>
      <rgbColor rgb="0000A3BB"/>
      <rgbColor rgb="007FD1DD"/>
      <rgbColor rgb="00F04C3E"/>
      <rgbColor rgb="00F7A59E"/>
      <rgbColor rgb="00F2F2F2"/>
      <rgbColor rgb="00CCCBCD"/>
      <rgbColor rgb="005F5F5F"/>
      <rgbColor rgb="0000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77DA7"/>
      <color rgb="FF3AB5D6"/>
      <color rgb="FFA4DBE8"/>
      <color rgb="FF6BADBA"/>
      <color rgb="FFA3519B"/>
      <color rgb="FFE2A7EA"/>
      <color rgb="FFA4EFFF"/>
      <color rgb="FF5666BC"/>
      <color rgb="FFA82140"/>
      <color rgb="FF1D69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Summary!$H$195</c:f>
              <c:strCache>
                <c:ptCount val="1"/>
                <c:pt idx="0">
                  <c:v>CDP1</c:v>
                </c:pt>
              </c:strCache>
            </c:strRef>
          </c:tx>
          <c:spPr>
            <a:ln w="19050">
              <a:solidFill>
                <a:srgbClr val="6B3077"/>
              </a:solidFill>
              <a:prstDash val="solid"/>
            </a:ln>
            <a:effectLst/>
          </c:spPr>
          <c:marker>
            <c:symbol val="none"/>
          </c:marker>
          <c:cat>
            <c:strRef>
              <c:f>Summary!$J$194:$AK$194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Summary!$J$195:$AK$195</c:f>
              <c:numCache>
                <c:formatCode>#,##0</c:formatCode>
                <c:ptCount val="28"/>
                <c:pt idx="0">
                  <c:v>108.30477021700474</c:v>
                </c:pt>
                <c:pt idx="1">
                  <c:v>92.341249506242633</c:v>
                </c:pt>
                <c:pt idx="2">
                  <c:v>65.097757763896681</c:v>
                </c:pt>
                <c:pt idx="3">
                  <c:v>54.130344150333052</c:v>
                </c:pt>
                <c:pt idx="4">
                  <c:v>34.525020244345917</c:v>
                </c:pt>
                <c:pt idx="5">
                  <c:v>27.241064113820745</c:v>
                </c:pt>
                <c:pt idx="6">
                  <c:v>20.796197302692185</c:v>
                </c:pt>
                <c:pt idx="7">
                  <c:v>3.4040293576159542</c:v>
                </c:pt>
                <c:pt idx="8">
                  <c:v>2.7199188089178752</c:v>
                </c:pt>
                <c:pt idx="9">
                  <c:v>1.9635958242674272</c:v>
                </c:pt>
                <c:pt idx="10">
                  <c:v>1.9440046589439972</c:v>
                </c:pt>
                <c:pt idx="11">
                  <c:v>3.3470254977086316</c:v>
                </c:pt>
                <c:pt idx="12">
                  <c:v>2.2681841930291635</c:v>
                </c:pt>
                <c:pt idx="13">
                  <c:v>1.7938207095177841</c:v>
                </c:pt>
                <c:pt idx="14">
                  <c:v>1.8049330703524111</c:v>
                </c:pt>
                <c:pt idx="15">
                  <c:v>4.6217403740621776</c:v>
                </c:pt>
                <c:pt idx="16">
                  <c:v>1.6474300286005723</c:v>
                </c:pt>
                <c:pt idx="17">
                  <c:v>1.835254633521419</c:v>
                </c:pt>
                <c:pt idx="18">
                  <c:v>3.0255976843011276</c:v>
                </c:pt>
                <c:pt idx="19">
                  <c:v>2.6650120320193116</c:v>
                </c:pt>
                <c:pt idx="20">
                  <c:v>4.3188054743083093</c:v>
                </c:pt>
                <c:pt idx="21">
                  <c:v>1.7658434634691256</c:v>
                </c:pt>
                <c:pt idx="22">
                  <c:v>2.4557803660934336</c:v>
                </c:pt>
                <c:pt idx="23">
                  <c:v>0.82601807937037663</c:v>
                </c:pt>
                <c:pt idx="24">
                  <c:v>1.7116348223639271</c:v>
                </c:pt>
                <c:pt idx="25">
                  <c:v>0.95504856741329913</c:v>
                </c:pt>
                <c:pt idx="26">
                  <c:v>5.1565178290828344</c:v>
                </c:pt>
                <c:pt idx="27">
                  <c:v>2.6756371456321155E-3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4E-4BAE-B86B-0595C785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456480"/>
        <c:axId val="1731459744"/>
        <c:extLst/>
      </c:line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27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 val="autoZero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Emissions (Mt CO2-e)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Summary!$H$148</c:f>
              <c:strCache>
                <c:ptCount val="1"/>
                <c:pt idx="0">
                  <c:v>Snowy 2.0</c:v>
                </c:pt>
              </c:strCache>
            </c:strRef>
          </c:tx>
          <c:spPr>
            <a:solidFill>
              <a:srgbClr val="777DA7"/>
            </a:solidFill>
          </c:spPr>
          <c:invertIfNegative val="0"/>
          <c:cat>
            <c:strRef>
              <c:f>Summary!$I$147:$AJ$147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Summary!$I$148:$AJ$148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116.28</c:v>
                </c:pt>
                <c:pt idx="3">
                  <c:v>348.84</c:v>
                </c:pt>
                <c:pt idx="4">
                  <c:v>348.84</c:v>
                </c:pt>
                <c:pt idx="5">
                  <c:v>348.84</c:v>
                </c:pt>
                <c:pt idx="6">
                  <c:v>348.84</c:v>
                </c:pt>
                <c:pt idx="7">
                  <c:v>348.84</c:v>
                </c:pt>
                <c:pt idx="8">
                  <c:v>348.84</c:v>
                </c:pt>
                <c:pt idx="9">
                  <c:v>348.84</c:v>
                </c:pt>
                <c:pt idx="10">
                  <c:v>348.84</c:v>
                </c:pt>
                <c:pt idx="11">
                  <c:v>348.84</c:v>
                </c:pt>
                <c:pt idx="12">
                  <c:v>348.84</c:v>
                </c:pt>
                <c:pt idx="13">
                  <c:v>348.84</c:v>
                </c:pt>
                <c:pt idx="14">
                  <c:v>348.84</c:v>
                </c:pt>
                <c:pt idx="15">
                  <c:v>348.84</c:v>
                </c:pt>
                <c:pt idx="16">
                  <c:v>348.84</c:v>
                </c:pt>
                <c:pt idx="17">
                  <c:v>348.84</c:v>
                </c:pt>
                <c:pt idx="18">
                  <c:v>348.84</c:v>
                </c:pt>
                <c:pt idx="19">
                  <c:v>348.84</c:v>
                </c:pt>
                <c:pt idx="20">
                  <c:v>348.84</c:v>
                </c:pt>
                <c:pt idx="21">
                  <c:v>348.84</c:v>
                </c:pt>
                <c:pt idx="22">
                  <c:v>348.84</c:v>
                </c:pt>
                <c:pt idx="23">
                  <c:v>348.84</c:v>
                </c:pt>
                <c:pt idx="24">
                  <c:v>348.84</c:v>
                </c:pt>
                <c:pt idx="25">
                  <c:v>348.84</c:v>
                </c:pt>
                <c:pt idx="26">
                  <c:v>348.84</c:v>
                </c:pt>
                <c:pt idx="27">
                  <c:v>348.84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E-4378-AD5E-46518B46062B}"/>
            </c:ext>
          </c:extLst>
        </c:ser>
        <c:ser>
          <c:idx val="0"/>
          <c:order val="1"/>
          <c:tx>
            <c:strRef>
              <c:f>Summary!$H$149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Summary!$I$147:$AJ$147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Summary!$I$149:$AJ$149</c:f>
              <c:numCache>
                <c:formatCode>#,##0</c:formatCode>
                <c:ptCount val="28"/>
                <c:pt idx="0">
                  <c:v>6.0490000000000004</c:v>
                </c:pt>
                <c:pt idx="1">
                  <c:v>6.0490000000000004</c:v>
                </c:pt>
                <c:pt idx="2">
                  <c:v>6.0490000000000004</c:v>
                </c:pt>
                <c:pt idx="3">
                  <c:v>6.0490000000000004</c:v>
                </c:pt>
                <c:pt idx="4">
                  <c:v>6.0490000000000004</c:v>
                </c:pt>
                <c:pt idx="5">
                  <c:v>44.079946680639992</c:v>
                </c:pt>
                <c:pt idx="6">
                  <c:v>44.079946680639992</c:v>
                </c:pt>
                <c:pt idx="7">
                  <c:v>60.18144005968</c:v>
                </c:pt>
                <c:pt idx="8">
                  <c:v>60.18144005968</c:v>
                </c:pt>
                <c:pt idx="9">
                  <c:v>60.18144005968</c:v>
                </c:pt>
                <c:pt idx="10">
                  <c:v>60.18144005968</c:v>
                </c:pt>
                <c:pt idx="11">
                  <c:v>60.18144005968</c:v>
                </c:pt>
                <c:pt idx="12">
                  <c:v>60.18144005968</c:v>
                </c:pt>
                <c:pt idx="13">
                  <c:v>60.18144005968</c:v>
                </c:pt>
                <c:pt idx="14">
                  <c:v>60.18144005968</c:v>
                </c:pt>
                <c:pt idx="15">
                  <c:v>60.18144005968</c:v>
                </c:pt>
                <c:pt idx="16">
                  <c:v>60.18144005968</c:v>
                </c:pt>
                <c:pt idx="17">
                  <c:v>60.18144005968</c:v>
                </c:pt>
                <c:pt idx="18">
                  <c:v>67.351041970959997</c:v>
                </c:pt>
                <c:pt idx="19">
                  <c:v>71.197181548000003</c:v>
                </c:pt>
                <c:pt idx="20">
                  <c:v>82.160390765239995</c:v>
                </c:pt>
                <c:pt idx="21">
                  <c:v>82.160390765239995</c:v>
                </c:pt>
                <c:pt idx="22">
                  <c:v>82.160390765239995</c:v>
                </c:pt>
                <c:pt idx="23">
                  <c:v>82.160390765239995</c:v>
                </c:pt>
                <c:pt idx="24">
                  <c:v>82.160390765239995</c:v>
                </c:pt>
                <c:pt idx="25">
                  <c:v>91.659105162640003</c:v>
                </c:pt>
                <c:pt idx="26">
                  <c:v>105.99460354863999</c:v>
                </c:pt>
                <c:pt idx="27">
                  <c:v>105.99460354863999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3-43DA-8561-9223ED2EBB35}"/>
            </c:ext>
          </c:extLst>
        </c:ser>
        <c:ser>
          <c:idx val="4"/>
          <c:order val="2"/>
          <c:tx>
            <c:strRef>
              <c:f>Summary!$H$150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Summary!$I$147:$AJ$147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Summary!$I$150:$AJ$150</c:f>
              <c:numCache>
                <c:formatCode>#,##0</c:formatCode>
                <c:ptCount val="28"/>
                <c:pt idx="0">
                  <c:v>5.9220000000000006</c:v>
                </c:pt>
                <c:pt idx="1">
                  <c:v>5.9220000000000006</c:v>
                </c:pt>
                <c:pt idx="2">
                  <c:v>15.243685802800002</c:v>
                </c:pt>
                <c:pt idx="3">
                  <c:v>27.770121055760001</c:v>
                </c:pt>
                <c:pt idx="4">
                  <c:v>49.641895834480003</c:v>
                </c:pt>
                <c:pt idx="5">
                  <c:v>55.395950439760007</c:v>
                </c:pt>
                <c:pt idx="6">
                  <c:v>55.411498137759999</c:v>
                </c:pt>
                <c:pt idx="7">
                  <c:v>69.786183625199996</c:v>
                </c:pt>
                <c:pt idx="8">
                  <c:v>69.786183625199996</c:v>
                </c:pt>
                <c:pt idx="9">
                  <c:v>69.786183625199996</c:v>
                </c:pt>
                <c:pt idx="10">
                  <c:v>70.356579970720006</c:v>
                </c:pt>
                <c:pt idx="11">
                  <c:v>70.926245905440013</c:v>
                </c:pt>
                <c:pt idx="12">
                  <c:v>91.689405523280001</c:v>
                </c:pt>
                <c:pt idx="13">
                  <c:v>98.31691610128</c:v>
                </c:pt>
                <c:pt idx="14">
                  <c:v>110.15551209103999</c:v>
                </c:pt>
                <c:pt idx="15">
                  <c:v>112.60815664672</c:v>
                </c:pt>
                <c:pt idx="16">
                  <c:v>112.60815664672</c:v>
                </c:pt>
                <c:pt idx="17">
                  <c:v>123.09961230456001</c:v>
                </c:pt>
                <c:pt idx="18">
                  <c:v>185.86559726031999</c:v>
                </c:pt>
                <c:pt idx="19">
                  <c:v>185.86559726031999</c:v>
                </c:pt>
                <c:pt idx="20">
                  <c:v>185.86559726031999</c:v>
                </c:pt>
                <c:pt idx="21">
                  <c:v>201.37215764583999</c:v>
                </c:pt>
                <c:pt idx="22">
                  <c:v>256.00822870927999</c:v>
                </c:pt>
                <c:pt idx="23">
                  <c:v>255.42616636496001</c:v>
                </c:pt>
                <c:pt idx="24">
                  <c:v>252.74072093471997</c:v>
                </c:pt>
                <c:pt idx="25">
                  <c:v>334.56802663671999</c:v>
                </c:pt>
                <c:pt idx="26">
                  <c:v>521.46606079024002</c:v>
                </c:pt>
                <c:pt idx="27">
                  <c:v>507.09137530279997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B3-43DA-8561-9223ED2EBB35}"/>
            </c:ext>
          </c:extLst>
        </c:ser>
        <c:ser>
          <c:idx val="5"/>
          <c:order val="3"/>
          <c:tx>
            <c:strRef>
              <c:f>Summary!$H$151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Summary!$I$147:$AJ$147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Summary!$I$151:$AJ$151</c:f>
              <c:numCache>
                <c:formatCode>#,##0</c:formatCode>
                <c:ptCount val="28"/>
                <c:pt idx="0">
                  <c:v>0.93026739999999997</c:v>
                </c:pt>
                <c:pt idx="1">
                  <c:v>0.92916739999999987</c:v>
                </c:pt>
                <c:pt idx="2">
                  <c:v>1.2343097615399998</c:v>
                </c:pt>
                <c:pt idx="3">
                  <c:v>1.2343097615399998</c:v>
                </c:pt>
                <c:pt idx="4">
                  <c:v>1.2354097615399999</c:v>
                </c:pt>
                <c:pt idx="5">
                  <c:v>1.2343097615399998</c:v>
                </c:pt>
                <c:pt idx="6">
                  <c:v>1.2343097615399998</c:v>
                </c:pt>
                <c:pt idx="7">
                  <c:v>1.6093097615399998</c:v>
                </c:pt>
                <c:pt idx="8">
                  <c:v>1.6093097615399998</c:v>
                </c:pt>
                <c:pt idx="9">
                  <c:v>1.6104097615399999</c:v>
                </c:pt>
                <c:pt idx="10">
                  <c:v>1.6093097615399998</c:v>
                </c:pt>
                <c:pt idx="11">
                  <c:v>1.6104097615399999</c:v>
                </c:pt>
                <c:pt idx="12">
                  <c:v>1.6093097615399998</c:v>
                </c:pt>
                <c:pt idx="13">
                  <c:v>1.6093097615399998</c:v>
                </c:pt>
                <c:pt idx="14">
                  <c:v>1.6093097615399998</c:v>
                </c:pt>
                <c:pt idx="15">
                  <c:v>1.6104097615399999</c:v>
                </c:pt>
                <c:pt idx="16">
                  <c:v>1.6093097615399998</c:v>
                </c:pt>
                <c:pt idx="17">
                  <c:v>1.6093097615399998</c:v>
                </c:pt>
                <c:pt idx="18">
                  <c:v>1.6093097615399998</c:v>
                </c:pt>
                <c:pt idx="19">
                  <c:v>1.6093097615399998</c:v>
                </c:pt>
                <c:pt idx="20">
                  <c:v>1.6104097615399999</c:v>
                </c:pt>
                <c:pt idx="21">
                  <c:v>1.6146097615400001</c:v>
                </c:pt>
                <c:pt idx="22">
                  <c:v>1.3052674</c:v>
                </c:pt>
                <c:pt idx="23">
                  <c:v>1.3052674</c:v>
                </c:pt>
                <c:pt idx="24">
                  <c:v>1.3052674</c:v>
                </c:pt>
                <c:pt idx="25">
                  <c:v>1.3052674</c:v>
                </c:pt>
                <c:pt idx="26">
                  <c:v>1.3052674</c:v>
                </c:pt>
                <c:pt idx="27">
                  <c:v>1.3052674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B3-43DA-8561-9223ED2EBB35}"/>
            </c:ext>
          </c:extLst>
        </c:ser>
        <c:ser>
          <c:idx val="1"/>
          <c:order val="4"/>
          <c:tx>
            <c:strRef>
              <c:f>Summary!$H$152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Summary!$I$147:$AJ$147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Summary!$I$152:$AJ$152</c:f>
              <c:numCache>
                <c:formatCode>#,##0</c:formatCode>
                <c:ptCount val="28"/>
                <c:pt idx="0">
                  <c:v>0.73301400001999995</c:v>
                </c:pt>
                <c:pt idx="1">
                  <c:v>1.463014</c:v>
                </c:pt>
                <c:pt idx="2">
                  <c:v>2.4379839999800001</c:v>
                </c:pt>
                <c:pt idx="3">
                  <c:v>3.6457060000200001</c:v>
                </c:pt>
                <c:pt idx="4">
                  <c:v>5.116962</c:v>
                </c:pt>
                <c:pt idx="5">
                  <c:v>6.8242380000000002</c:v>
                </c:pt>
                <c:pt idx="6">
                  <c:v>9.3925480000200015</c:v>
                </c:pt>
                <c:pt idx="7">
                  <c:v>12.276265437305</c:v>
                </c:pt>
                <c:pt idx="8">
                  <c:v>15.556063939999998</c:v>
                </c:pt>
                <c:pt idx="9">
                  <c:v>19.491498672749998</c:v>
                </c:pt>
                <c:pt idx="10">
                  <c:v>24.342424442279999</c:v>
                </c:pt>
                <c:pt idx="11">
                  <c:v>29.810505766409999</c:v>
                </c:pt>
                <c:pt idx="12">
                  <c:v>35.761754996525006</c:v>
                </c:pt>
                <c:pt idx="13">
                  <c:v>42.202269720754998</c:v>
                </c:pt>
                <c:pt idx="14">
                  <c:v>48.986325932214996</c:v>
                </c:pt>
                <c:pt idx="15">
                  <c:v>56.138095772355001</c:v>
                </c:pt>
                <c:pt idx="16">
                  <c:v>62.881075969150011</c:v>
                </c:pt>
                <c:pt idx="17">
                  <c:v>69.912102573200002</c:v>
                </c:pt>
                <c:pt idx="18">
                  <c:v>77.119580683675011</c:v>
                </c:pt>
                <c:pt idx="19">
                  <c:v>84.684768614554997</c:v>
                </c:pt>
                <c:pt idx="20">
                  <c:v>92.805114261440011</c:v>
                </c:pt>
                <c:pt idx="21">
                  <c:v>101.00826447730502</c:v>
                </c:pt>
                <c:pt idx="22">
                  <c:v>107.047989971145</c:v>
                </c:pt>
                <c:pt idx="23">
                  <c:v>113.210477438735</c:v>
                </c:pt>
                <c:pt idx="24">
                  <c:v>119.42966941135499</c:v>
                </c:pt>
                <c:pt idx="25">
                  <c:v>125.77855008373999</c:v>
                </c:pt>
                <c:pt idx="26">
                  <c:v>132.17156388693002</c:v>
                </c:pt>
                <c:pt idx="27">
                  <c:v>132.80881140261999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5-40DA-8F23-59578C868815}"/>
            </c:ext>
          </c:extLst>
        </c:ser>
        <c:ser>
          <c:idx val="2"/>
          <c:order val="5"/>
          <c:tx>
            <c:strRef>
              <c:f>Summary!$H$153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prstDash val="solid"/>
            </a:ln>
          </c:spPr>
          <c:invertIfNegative val="0"/>
          <c:cat>
            <c:strRef>
              <c:f>Summary!$I$147:$AJ$147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Summary!$I$153:$AJ$153</c:f>
              <c:numCache>
                <c:formatCode>#,##0</c:formatCode>
                <c:ptCount val="28"/>
                <c:pt idx="0">
                  <c:v>3.8041869999999998</c:v>
                </c:pt>
                <c:pt idx="1">
                  <c:v>5.9135610000000014</c:v>
                </c:pt>
                <c:pt idx="2">
                  <c:v>7.7199870000000006</c:v>
                </c:pt>
                <c:pt idx="3">
                  <c:v>9.1566989999999997</c:v>
                </c:pt>
                <c:pt idx="4">
                  <c:v>10.349200000000002</c:v>
                </c:pt>
                <c:pt idx="5">
                  <c:v>11.170325</c:v>
                </c:pt>
                <c:pt idx="6">
                  <c:v>12.719351</c:v>
                </c:pt>
                <c:pt idx="7">
                  <c:v>14.723078999999998</c:v>
                </c:pt>
                <c:pt idx="8">
                  <c:v>16.464456999999999</c:v>
                </c:pt>
                <c:pt idx="9">
                  <c:v>18.379563000000001</c:v>
                </c:pt>
                <c:pt idx="10">
                  <c:v>21.154938000000001</c:v>
                </c:pt>
                <c:pt idx="11">
                  <c:v>23.95703</c:v>
                </c:pt>
                <c:pt idx="12">
                  <c:v>26.359815000000008</c:v>
                </c:pt>
                <c:pt idx="13">
                  <c:v>28.415636000000003</c:v>
                </c:pt>
                <c:pt idx="14">
                  <c:v>30.065518999999995</c:v>
                </c:pt>
                <c:pt idx="15">
                  <c:v>31.249669999999998</c:v>
                </c:pt>
                <c:pt idx="16">
                  <c:v>31.628443000000004</c:v>
                </c:pt>
                <c:pt idx="17">
                  <c:v>31.646255000000004</c:v>
                </c:pt>
                <c:pt idx="18">
                  <c:v>31.248135999999999</c:v>
                </c:pt>
                <c:pt idx="19">
                  <c:v>30.938534000000004</c:v>
                </c:pt>
                <c:pt idx="20">
                  <c:v>31.058895</c:v>
                </c:pt>
                <c:pt idx="21">
                  <c:v>31.212284</c:v>
                </c:pt>
                <c:pt idx="22">
                  <c:v>31.247269000000006</c:v>
                </c:pt>
                <c:pt idx="23">
                  <c:v>31.173094999999996</c:v>
                </c:pt>
                <c:pt idx="24">
                  <c:v>30.974649999999997</c:v>
                </c:pt>
                <c:pt idx="25">
                  <c:v>30.631687999999997</c:v>
                </c:pt>
                <c:pt idx="26">
                  <c:v>30.177206000000002</c:v>
                </c:pt>
                <c:pt idx="27">
                  <c:v>30.177206000000002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A-436B-BED1-6486ED55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 val="autoZero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Energy storage capacity (GWh)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0440266061167"/>
          <c:y val="3.2337962962962964E-2"/>
          <c:w val="0.85841665153631053"/>
          <c:h val="0.560413194444444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Summary!$H$231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Summary!$I$231:$AJ$231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-6054</c:v>
                </c:pt>
                <c:pt idx="3">
                  <c:v>-8909</c:v>
                </c:pt>
                <c:pt idx="4">
                  <c:v>-12254</c:v>
                </c:pt>
                <c:pt idx="5">
                  <c:v>-13374</c:v>
                </c:pt>
                <c:pt idx="6">
                  <c:v>-14214</c:v>
                </c:pt>
                <c:pt idx="7">
                  <c:v>-16456</c:v>
                </c:pt>
                <c:pt idx="8">
                  <c:v>-16456</c:v>
                </c:pt>
                <c:pt idx="9">
                  <c:v>-16456</c:v>
                </c:pt>
                <c:pt idx="10">
                  <c:v>-16456</c:v>
                </c:pt>
                <c:pt idx="11">
                  <c:v>-16456</c:v>
                </c:pt>
                <c:pt idx="12">
                  <c:v>-16456</c:v>
                </c:pt>
                <c:pt idx="13">
                  <c:v>-16456</c:v>
                </c:pt>
                <c:pt idx="14">
                  <c:v>-16456</c:v>
                </c:pt>
                <c:pt idx="15">
                  <c:v>-16456</c:v>
                </c:pt>
                <c:pt idx="16">
                  <c:v>-16456</c:v>
                </c:pt>
                <c:pt idx="17">
                  <c:v>-16456</c:v>
                </c:pt>
                <c:pt idx="18">
                  <c:v>-16456</c:v>
                </c:pt>
                <c:pt idx="19">
                  <c:v>-16456</c:v>
                </c:pt>
                <c:pt idx="20">
                  <c:v>-16456</c:v>
                </c:pt>
                <c:pt idx="21">
                  <c:v>-16456</c:v>
                </c:pt>
                <c:pt idx="22">
                  <c:v>-16456</c:v>
                </c:pt>
                <c:pt idx="23">
                  <c:v>-16456</c:v>
                </c:pt>
                <c:pt idx="24">
                  <c:v>-16456</c:v>
                </c:pt>
                <c:pt idx="25">
                  <c:v>-16456</c:v>
                </c:pt>
                <c:pt idx="26">
                  <c:v>-16456</c:v>
                </c:pt>
                <c:pt idx="27">
                  <c:v>-16456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67E1-4EC0-852D-DEB5A242BBE0}"/>
            </c:ext>
          </c:extLst>
        </c:ser>
        <c:ser>
          <c:idx val="1"/>
          <c:order val="1"/>
          <c:tx>
            <c:strRef>
              <c:f>Summary!$H$232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Summary!$I$232:$AJ$232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-1435</c:v>
                </c:pt>
                <c:pt idx="3">
                  <c:v>-2015</c:v>
                </c:pt>
                <c:pt idx="4">
                  <c:v>-3155</c:v>
                </c:pt>
                <c:pt idx="5">
                  <c:v>-3700</c:v>
                </c:pt>
                <c:pt idx="6">
                  <c:v>-3700</c:v>
                </c:pt>
                <c:pt idx="7">
                  <c:v>-4820</c:v>
                </c:pt>
                <c:pt idx="8">
                  <c:v>-4820</c:v>
                </c:pt>
                <c:pt idx="9">
                  <c:v>-4820</c:v>
                </c:pt>
                <c:pt idx="10">
                  <c:v>-4820</c:v>
                </c:pt>
                <c:pt idx="11">
                  <c:v>-4820</c:v>
                </c:pt>
                <c:pt idx="12">
                  <c:v>-4820</c:v>
                </c:pt>
                <c:pt idx="13">
                  <c:v>-4820</c:v>
                </c:pt>
                <c:pt idx="14">
                  <c:v>-4820</c:v>
                </c:pt>
                <c:pt idx="15">
                  <c:v>-4820</c:v>
                </c:pt>
                <c:pt idx="16">
                  <c:v>-4820</c:v>
                </c:pt>
                <c:pt idx="17">
                  <c:v>-4820</c:v>
                </c:pt>
                <c:pt idx="18">
                  <c:v>-4820</c:v>
                </c:pt>
                <c:pt idx="19">
                  <c:v>-4820</c:v>
                </c:pt>
                <c:pt idx="20">
                  <c:v>-4820</c:v>
                </c:pt>
                <c:pt idx="21">
                  <c:v>-4820</c:v>
                </c:pt>
                <c:pt idx="22">
                  <c:v>-4820</c:v>
                </c:pt>
                <c:pt idx="23">
                  <c:v>-4820</c:v>
                </c:pt>
                <c:pt idx="24">
                  <c:v>-4820</c:v>
                </c:pt>
                <c:pt idx="25">
                  <c:v>-4820</c:v>
                </c:pt>
                <c:pt idx="26">
                  <c:v>-4820</c:v>
                </c:pt>
                <c:pt idx="27">
                  <c:v>-4820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67E1-4EC0-852D-DEB5A242BBE0}"/>
            </c:ext>
          </c:extLst>
        </c:ser>
        <c:ser>
          <c:idx val="2"/>
          <c:order val="2"/>
          <c:tx>
            <c:strRef>
              <c:f>Summary!$H$233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3175" cmpd="sng">
              <a:noFill/>
              <a:prstDash val="solid"/>
            </a:ln>
            <a:effectLst>
              <a:softEdge rad="0"/>
            </a:effectLst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Summary!$I$233:$AJ$233</c:f>
              <c:numCache>
                <c:formatCode>#,##0</c:formatCode>
                <c:ptCount val="28"/>
                <c:pt idx="0">
                  <c:v>316</c:v>
                </c:pt>
                <c:pt idx="1">
                  <c:v>316</c:v>
                </c:pt>
                <c:pt idx="2">
                  <c:v>-1372</c:v>
                </c:pt>
                <c:pt idx="3">
                  <c:v>-1372</c:v>
                </c:pt>
                <c:pt idx="4">
                  <c:v>-1372</c:v>
                </c:pt>
                <c:pt idx="5">
                  <c:v>-1372</c:v>
                </c:pt>
                <c:pt idx="6">
                  <c:v>-1372</c:v>
                </c:pt>
                <c:pt idx="7">
                  <c:v>-1372</c:v>
                </c:pt>
                <c:pt idx="8">
                  <c:v>-1372</c:v>
                </c:pt>
                <c:pt idx="9">
                  <c:v>-1372</c:v>
                </c:pt>
                <c:pt idx="10">
                  <c:v>-1372</c:v>
                </c:pt>
                <c:pt idx="11">
                  <c:v>-1372</c:v>
                </c:pt>
                <c:pt idx="12">
                  <c:v>-1372</c:v>
                </c:pt>
                <c:pt idx="13">
                  <c:v>-1757</c:v>
                </c:pt>
                <c:pt idx="14">
                  <c:v>-2285.9999999900001</c:v>
                </c:pt>
                <c:pt idx="15">
                  <c:v>-2285.9999999900001</c:v>
                </c:pt>
                <c:pt idx="16">
                  <c:v>-2430.3999999799998</c:v>
                </c:pt>
                <c:pt idx="17">
                  <c:v>-2430.3999999799998</c:v>
                </c:pt>
                <c:pt idx="18">
                  <c:v>-2430.3999999799998</c:v>
                </c:pt>
                <c:pt idx="19">
                  <c:v>-2430.3999999799998</c:v>
                </c:pt>
                <c:pt idx="20">
                  <c:v>-2870.3999999799998</c:v>
                </c:pt>
                <c:pt idx="21">
                  <c:v>-2870.3999999799998</c:v>
                </c:pt>
                <c:pt idx="22">
                  <c:v>-3514.8999999799998</c:v>
                </c:pt>
                <c:pt idx="23">
                  <c:v>-3758.8999999799998</c:v>
                </c:pt>
                <c:pt idx="24">
                  <c:v>-3758.8999999799998</c:v>
                </c:pt>
                <c:pt idx="25">
                  <c:v>-3758.8999999799998</c:v>
                </c:pt>
                <c:pt idx="26">
                  <c:v>-3758.8999999799998</c:v>
                </c:pt>
                <c:pt idx="27">
                  <c:v>-3758.8999999799998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67E1-4EC0-852D-DEB5A242BBE0}"/>
            </c:ext>
          </c:extLst>
        </c:ser>
        <c:ser>
          <c:idx val="14"/>
          <c:order val="3"/>
          <c:tx>
            <c:strRef>
              <c:f>Summary!$H$234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prstDash val="solid"/>
            </a:ln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Summary!$I$234:$AJ$234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E-47D5-84C7-80B475BE308D}"/>
            </c:ext>
          </c:extLst>
        </c:ser>
        <c:ser>
          <c:idx val="3"/>
          <c:order val="4"/>
          <c:tx>
            <c:strRef>
              <c:f>Summary!$H$235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Summary!$I$235:$AJ$235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468.35474488999898</c:v>
                </c:pt>
                <c:pt idx="6">
                  <c:v>468.35474488999898</c:v>
                </c:pt>
                <c:pt idx="7">
                  <c:v>85.854744889998983</c:v>
                </c:pt>
                <c:pt idx="8">
                  <c:v>85.854744889998983</c:v>
                </c:pt>
                <c:pt idx="9">
                  <c:v>-191.00525515000118</c:v>
                </c:pt>
                <c:pt idx="10">
                  <c:v>-653.00525516000107</c:v>
                </c:pt>
                <c:pt idx="11">
                  <c:v>-770.00525516000107</c:v>
                </c:pt>
                <c:pt idx="12">
                  <c:v>-900.00525516000107</c:v>
                </c:pt>
                <c:pt idx="13">
                  <c:v>-900.00525516000107</c:v>
                </c:pt>
                <c:pt idx="14">
                  <c:v>-900.00525516000107</c:v>
                </c:pt>
                <c:pt idx="15">
                  <c:v>964.20540548999998</c:v>
                </c:pt>
                <c:pt idx="16">
                  <c:v>524.20540548999998</c:v>
                </c:pt>
                <c:pt idx="17">
                  <c:v>404.20540548999998</c:v>
                </c:pt>
                <c:pt idx="18">
                  <c:v>595.27372063999974</c:v>
                </c:pt>
                <c:pt idx="19">
                  <c:v>501.27372063999974</c:v>
                </c:pt>
                <c:pt idx="20">
                  <c:v>3851.1883975399978</c:v>
                </c:pt>
                <c:pt idx="21">
                  <c:v>3081.6301585899982</c:v>
                </c:pt>
                <c:pt idx="22">
                  <c:v>3081.6301585899982</c:v>
                </c:pt>
                <c:pt idx="23">
                  <c:v>2378.6301585899982</c:v>
                </c:pt>
                <c:pt idx="24">
                  <c:v>1794.6301585899982</c:v>
                </c:pt>
                <c:pt idx="25">
                  <c:v>1794.6301585899982</c:v>
                </c:pt>
                <c:pt idx="26">
                  <c:v>3520.5578630899981</c:v>
                </c:pt>
                <c:pt idx="27">
                  <c:v>3116.5578630899981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67E1-4EC0-852D-DEB5A242BBE0}"/>
            </c:ext>
          </c:extLst>
        </c:ser>
        <c:ser>
          <c:idx val="15"/>
          <c:order val="5"/>
          <c:tx>
            <c:strRef>
              <c:f>Summary!$H$236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prstDash val="solid"/>
            </a:ln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Summary!$I$236:$AJ$236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8612.6105659500008</c:v>
                </c:pt>
                <c:pt idx="27">
                  <c:v>8612.6105659500008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E-47D5-84C7-80B475BE308D}"/>
            </c:ext>
          </c:extLst>
        </c:ser>
        <c:ser>
          <c:idx val="4"/>
          <c:order val="6"/>
          <c:tx>
            <c:strRef>
              <c:f>Summary!$H$237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Summary!$I$237:$AJ$237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390</c:v>
                </c:pt>
                <c:pt idx="7">
                  <c:v>390</c:v>
                </c:pt>
                <c:pt idx="8">
                  <c:v>390</c:v>
                </c:pt>
                <c:pt idx="9">
                  <c:v>390</c:v>
                </c:pt>
                <c:pt idx="10">
                  <c:v>390</c:v>
                </c:pt>
                <c:pt idx="11">
                  <c:v>390</c:v>
                </c:pt>
                <c:pt idx="12">
                  <c:v>390</c:v>
                </c:pt>
                <c:pt idx="13">
                  <c:v>390</c:v>
                </c:pt>
                <c:pt idx="14">
                  <c:v>303.60000000000036</c:v>
                </c:pt>
                <c:pt idx="15">
                  <c:v>303.60000000000036</c:v>
                </c:pt>
                <c:pt idx="16">
                  <c:v>303.60000000000036</c:v>
                </c:pt>
                <c:pt idx="17">
                  <c:v>303.60000000000036</c:v>
                </c:pt>
                <c:pt idx="18">
                  <c:v>303.60000000000036</c:v>
                </c:pt>
                <c:pt idx="19">
                  <c:v>237.60000000000036</c:v>
                </c:pt>
                <c:pt idx="20">
                  <c:v>237.60000000000036</c:v>
                </c:pt>
                <c:pt idx="21">
                  <c:v>237.60000000000036</c:v>
                </c:pt>
                <c:pt idx="22">
                  <c:v>237.60000000000036</c:v>
                </c:pt>
                <c:pt idx="23">
                  <c:v>237.60000000000036</c:v>
                </c:pt>
                <c:pt idx="24">
                  <c:v>237.60000000000036</c:v>
                </c:pt>
                <c:pt idx="25">
                  <c:v>237.60000000000036</c:v>
                </c:pt>
                <c:pt idx="26">
                  <c:v>237.60000000000036</c:v>
                </c:pt>
                <c:pt idx="27">
                  <c:v>237.60000000000036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67E1-4EC0-852D-DEB5A242BBE0}"/>
            </c:ext>
          </c:extLst>
        </c:ser>
        <c:ser>
          <c:idx val="7"/>
          <c:order val="7"/>
          <c:tx>
            <c:strRef>
              <c:f>Summary!$H$238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Summary!$I$238:$AJ$238</c:f>
              <c:numCache>
                <c:formatCode>#,##0</c:formatCode>
                <c:ptCount val="28"/>
                <c:pt idx="0">
                  <c:v>268</c:v>
                </c:pt>
                <c:pt idx="1">
                  <c:v>266.90000000000009</c:v>
                </c:pt>
                <c:pt idx="2">
                  <c:v>2264.6819061199999</c:v>
                </c:pt>
                <c:pt idx="3">
                  <c:v>5190.4863127400004</c:v>
                </c:pt>
                <c:pt idx="4">
                  <c:v>7925.5581600799997</c:v>
                </c:pt>
                <c:pt idx="5">
                  <c:v>9764.741032580001</c:v>
                </c:pt>
                <c:pt idx="6">
                  <c:v>9766.6844948300004</c:v>
                </c:pt>
                <c:pt idx="7">
                  <c:v>12148.967959490001</c:v>
                </c:pt>
                <c:pt idx="8">
                  <c:v>12148.967959490001</c:v>
                </c:pt>
                <c:pt idx="9">
                  <c:v>12150.067959489999</c:v>
                </c:pt>
                <c:pt idx="10">
                  <c:v>12220.267502679999</c:v>
                </c:pt>
                <c:pt idx="11">
                  <c:v>12292.57574452</c:v>
                </c:pt>
                <c:pt idx="12">
                  <c:v>14886.87069675</c:v>
                </c:pt>
                <c:pt idx="13">
                  <c:v>15715.309519</c:v>
                </c:pt>
                <c:pt idx="14">
                  <c:v>17195.13401772</c:v>
                </c:pt>
                <c:pt idx="15">
                  <c:v>17502.814587180001</c:v>
                </c:pt>
                <c:pt idx="16">
                  <c:v>17501.714587180002</c:v>
                </c:pt>
                <c:pt idx="17">
                  <c:v>18813.146544409999</c:v>
                </c:pt>
                <c:pt idx="18">
                  <c:v>26957.628076850004</c:v>
                </c:pt>
                <c:pt idx="19">
                  <c:v>27059.085184600004</c:v>
                </c:pt>
                <c:pt idx="20">
                  <c:v>27549.672833550005</c:v>
                </c:pt>
                <c:pt idx="21">
                  <c:v>29490.092881740002</c:v>
                </c:pt>
                <c:pt idx="22">
                  <c:v>36164.930583900001</c:v>
                </c:pt>
                <c:pt idx="23">
                  <c:v>36092.172790860001</c:v>
                </c:pt>
                <c:pt idx="24">
                  <c:v>35756.492112079999</c:v>
                </c:pt>
                <c:pt idx="25">
                  <c:v>46459.841044699999</c:v>
                </c:pt>
                <c:pt idx="26">
                  <c:v>70419.407746640005</c:v>
                </c:pt>
                <c:pt idx="27">
                  <c:v>68622.572060710008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67E1-4EC0-852D-DEB5A242BBE0}"/>
            </c:ext>
          </c:extLst>
        </c:ser>
        <c:ser>
          <c:idx val="9"/>
          <c:order val="8"/>
          <c:tx>
            <c:strRef>
              <c:f>Summary!$H$248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Summary!$I$248:$AJ$248</c:f>
              <c:numCache>
                <c:formatCode>#,##0</c:formatCode>
                <c:ptCount val="28"/>
                <c:pt idx="0">
                  <c:v>194.12675054200906</c:v>
                </c:pt>
                <c:pt idx="1">
                  <c:v>291.68886836161084</c:v>
                </c:pt>
                <c:pt idx="2">
                  <c:v>527.3864765613456</c:v>
                </c:pt>
                <c:pt idx="3">
                  <c:v>830.14852963800865</c:v>
                </c:pt>
                <c:pt idx="4">
                  <c:v>1037.6071990738501</c:v>
                </c:pt>
                <c:pt idx="5">
                  <c:v>1269.1464163361875</c:v>
                </c:pt>
                <c:pt idx="6">
                  <c:v>1439.8942738318392</c:v>
                </c:pt>
                <c:pt idx="7">
                  <c:v>1555.8951302085643</c:v>
                </c:pt>
                <c:pt idx="8">
                  <c:v>1686.9655778255128</c:v>
                </c:pt>
                <c:pt idx="9">
                  <c:v>1809.5483847819264</c:v>
                </c:pt>
                <c:pt idx="10">
                  <c:v>1938.6383299942163</c:v>
                </c:pt>
                <c:pt idx="11">
                  <c:v>2075.2418475780378</c:v>
                </c:pt>
                <c:pt idx="12">
                  <c:v>2212.6949600972871</c:v>
                </c:pt>
                <c:pt idx="13">
                  <c:v>2330.9877855988302</c:v>
                </c:pt>
                <c:pt idx="14">
                  <c:v>2488.5698566303108</c:v>
                </c:pt>
                <c:pt idx="15">
                  <c:v>2629.3643234675892</c:v>
                </c:pt>
                <c:pt idx="16">
                  <c:v>2787.5618109587654</c:v>
                </c:pt>
                <c:pt idx="17">
                  <c:v>2926.8153798407125</c:v>
                </c:pt>
                <c:pt idx="18">
                  <c:v>3052.3391511322297</c:v>
                </c:pt>
                <c:pt idx="19">
                  <c:v>3184.0662758942913</c:v>
                </c:pt>
                <c:pt idx="20">
                  <c:v>3341.7915411690306</c:v>
                </c:pt>
                <c:pt idx="21">
                  <c:v>3466.9789524096586</c:v>
                </c:pt>
                <c:pt idx="22">
                  <c:v>3605.7940355747751</c:v>
                </c:pt>
                <c:pt idx="23">
                  <c:v>3767.6128254560472</c:v>
                </c:pt>
                <c:pt idx="24">
                  <c:v>3931.6923536138793</c:v>
                </c:pt>
                <c:pt idx="25">
                  <c:v>4051.5884071799228</c:v>
                </c:pt>
                <c:pt idx="26">
                  <c:v>4213.7488703495437</c:v>
                </c:pt>
                <c:pt idx="27">
                  <c:v>4213.7488703495437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C-47D9-B613-31A0DB706E71}"/>
            </c:ext>
          </c:extLst>
        </c:ser>
        <c:ser>
          <c:idx val="8"/>
          <c:order val="9"/>
          <c:tx>
            <c:strRef>
              <c:f>Summary!$H$239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Summary!$I$239:$AJ$239</c:f>
              <c:numCache>
                <c:formatCode>#,##0</c:formatCode>
                <c:ptCount val="28"/>
                <c:pt idx="0">
                  <c:v>311.65800001000002</c:v>
                </c:pt>
                <c:pt idx="1">
                  <c:v>676.6579999999999</c:v>
                </c:pt>
                <c:pt idx="2">
                  <c:v>1164.1429999899999</c:v>
                </c:pt>
                <c:pt idx="3">
                  <c:v>1768.0040000100003</c:v>
                </c:pt>
                <c:pt idx="4">
                  <c:v>2503.6320000000001</c:v>
                </c:pt>
                <c:pt idx="5">
                  <c:v>3357.27</c:v>
                </c:pt>
                <c:pt idx="6">
                  <c:v>4641.4250000099992</c:v>
                </c:pt>
                <c:pt idx="7">
                  <c:v>5774.9514632200007</c:v>
                </c:pt>
                <c:pt idx="8">
                  <c:v>6969.6953458899998</c:v>
                </c:pt>
                <c:pt idx="9">
                  <c:v>8343.8339614999986</c:v>
                </c:pt>
                <c:pt idx="10">
                  <c:v>10036.29346379</c:v>
                </c:pt>
                <c:pt idx="11">
                  <c:v>11880.745913679999</c:v>
                </c:pt>
                <c:pt idx="12">
                  <c:v>13820.272352539998</c:v>
                </c:pt>
                <c:pt idx="13">
                  <c:v>15839.78596714</c:v>
                </c:pt>
                <c:pt idx="14">
                  <c:v>17878.901697900001</c:v>
                </c:pt>
                <c:pt idx="15">
                  <c:v>19928.228796740001</c:v>
                </c:pt>
                <c:pt idx="16">
                  <c:v>21616.827525790002</c:v>
                </c:pt>
                <c:pt idx="17">
                  <c:v>23263.3764792</c:v>
                </c:pt>
                <c:pt idx="18">
                  <c:v>24834.507374550005</c:v>
                </c:pt>
                <c:pt idx="19">
                  <c:v>26392.880895830003</c:v>
                </c:pt>
                <c:pt idx="20">
                  <c:v>28062.620736640001</c:v>
                </c:pt>
                <c:pt idx="21">
                  <c:v>29751.483703220005</c:v>
                </c:pt>
                <c:pt idx="22">
                  <c:v>31203.24840837</c:v>
                </c:pt>
                <c:pt idx="23">
                  <c:v>32679.025992799998</c:v>
                </c:pt>
                <c:pt idx="24">
                  <c:v>34179.071342519994</c:v>
                </c:pt>
                <c:pt idx="25">
                  <c:v>35708.442480440004</c:v>
                </c:pt>
                <c:pt idx="26">
                  <c:v>37258.503280799996</c:v>
                </c:pt>
                <c:pt idx="27">
                  <c:v>37366.241223830002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D-48C5-8F7D-281F2A210C67}"/>
            </c:ext>
          </c:extLst>
        </c:ser>
        <c:ser>
          <c:idx val="5"/>
          <c:order val="10"/>
          <c:tx>
            <c:strRef>
              <c:f>Summary!$H$240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Summary!$I$240:$AJ$240</c:f>
              <c:numCache>
                <c:formatCode>#,##0</c:formatCode>
                <c:ptCount val="28"/>
                <c:pt idx="0">
                  <c:v>1147.1550000000002</c:v>
                </c:pt>
                <c:pt idx="1">
                  <c:v>2055.3259999999996</c:v>
                </c:pt>
                <c:pt idx="2">
                  <c:v>2877.5860000000002</c:v>
                </c:pt>
                <c:pt idx="3">
                  <c:v>3571.2039999999997</c:v>
                </c:pt>
                <c:pt idx="4">
                  <c:v>4175.1990000000005</c:v>
                </c:pt>
                <c:pt idx="5">
                  <c:v>4643.1529999999993</c:v>
                </c:pt>
                <c:pt idx="6">
                  <c:v>5401.6880000000001</c:v>
                </c:pt>
                <c:pt idx="7">
                  <c:v>6415.3819999999996</c:v>
                </c:pt>
                <c:pt idx="8">
                  <c:v>7355.2089999999989</c:v>
                </c:pt>
                <c:pt idx="9">
                  <c:v>8353.4890000000014</c:v>
                </c:pt>
                <c:pt idx="10">
                  <c:v>9564.4539999999997</c:v>
                </c:pt>
                <c:pt idx="11">
                  <c:v>10810.82</c:v>
                </c:pt>
                <c:pt idx="12">
                  <c:v>11943.439</c:v>
                </c:pt>
                <c:pt idx="13">
                  <c:v>12982.013000000001</c:v>
                </c:pt>
                <c:pt idx="14">
                  <c:v>13883.359000000002</c:v>
                </c:pt>
                <c:pt idx="15">
                  <c:v>14634.177000000001</c:v>
                </c:pt>
                <c:pt idx="16">
                  <c:v>14949.396999999999</c:v>
                </c:pt>
                <c:pt idx="17">
                  <c:v>15126.404</c:v>
                </c:pt>
                <c:pt idx="18">
                  <c:v>15147.547</c:v>
                </c:pt>
                <c:pt idx="19">
                  <c:v>15142.442000000001</c:v>
                </c:pt>
                <c:pt idx="20">
                  <c:v>15086.695000000002</c:v>
                </c:pt>
                <c:pt idx="21">
                  <c:v>15013.416999999999</c:v>
                </c:pt>
                <c:pt idx="22">
                  <c:v>14919.246000000001</c:v>
                </c:pt>
                <c:pt idx="23">
                  <c:v>14808.526</c:v>
                </c:pt>
                <c:pt idx="24">
                  <c:v>14676.447000000002</c:v>
                </c:pt>
                <c:pt idx="25">
                  <c:v>14531.789000000002</c:v>
                </c:pt>
                <c:pt idx="26">
                  <c:v>14363.828000000001</c:v>
                </c:pt>
                <c:pt idx="27">
                  <c:v>14363.828000000001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67E1-4EC0-852D-DEB5A242BBE0}"/>
            </c:ext>
          </c:extLst>
        </c:ser>
        <c:ser>
          <c:idx val="16"/>
          <c:order val="11"/>
          <c:tx>
            <c:strRef>
              <c:f>Summary!$H$241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prstDash val="solid"/>
            </a:ln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Summary!$I$241:$AJ$241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E-47D5-84C7-80B475BE308D}"/>
            </c:ext>
          </c:extLst>
        </c:ser>
        <c:ser>
          <c:idx val="6"/>
          <c:order val="12"/>
          <c:tx>
            <c:strRef>
              <c:f>Summary!$H$242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Summary!$I$242:$AJ$242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67E1-4EC0-852D-DEB5A242BBE0}"/>
            </c:ext>
          </c:extLst>
        </c:ser>
        <c:ser>
          <c:idx val="10"/>
          <c:order val="13"/>
          <c:tx>
            <c:strRef>
              <c:f>Summary!$H$243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Summary!$I$230:$AJ$230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Summary!$I$243:$AJ$243</c:f>
              <c:numCache>
                <c:formatCode>#,##0</c:formatCode>
                <c:ptCount val="28"/>
                <c:pt idx="0">
                  <c:v>5521.0001529199999</c:v>
                </c:pt>
                <c:pt idx="1">
                  <c:v>12310.216110990001</c:v>
                </c:pt>
                <c:pt idx="2">
                  <c:v>20738.597206590002</c:v>
                </c:pt>
                <c:pt idx="3">
                  <c:v>24878.782399000003</c:v>
                </c:pt>
                <c:pt idx="4">
                  <c:v>33202.740785539994</c:v>
                </c:pt>
                <c:pt idx="5">
                  <c:v>37609.349256970003</c:v>
                </c:pt>
                <c:pt idx="6">
                  <c:v>40803.845016449995</c:v>
                </c:pt>
                <c:pt idx="7">
                  <c:v>47379.572283409994</c:v>
                </c:pt>
                <c:pt idx="8">
                  <c:v>53549.008817309994</c:v>
                </c:pt>
                <c:pt idx="9">
                  <c:v>56628.967952709994</c:v>
                </c:pt>
                <c:pt idx="10">
                  <c:v>66502.703042780005</c:v>
                </c:pt>
                <c:pt idx="11">
                  <c:v>78640.193253509991</c:v>
                </c:pt>
                <c:pt idx="12">
                  <c:v>82985.208125449994</c:v>
                </c:pt>
                <c:pt idx="13">
                  <c:v>93539.214307440008</c:v>
                </c:pt>
                <c:pt idx="14">
                  <c:v>101088.42468001999</c:v>
                </c:pt>
                <c:pt idx="15">
                  <c:v>104469.87182444999</c:v>
                </c:pt>
                <c:pt idx="16">
                  <c:v>104143.17182444999</c:v>
                </c:pt>
                <c:pt idx="17">
                  <c:v>110109.48893072001</c:v>
                </c:pt>
                <c:pt idx="18">
                  <c:v>122749.53287900001</c:v>
                </c:pt>
                <c:pt idx="19">
                  <c:v>146524.34755862001</c:v>
                </c:pt>
                <c:pt idx="20">
                  <c:v>164768.46370793003</c:v>
                </c:pt>
                <c:pt idx="21">
                  <c:v>177198.32922613001</c:v>
                </c:pt>
                <c:pt idx="22">
                  <c:v>198820.32823853003</c:v>
                </c:pt>
                <c:pt idx="23">
                  <c:v>209135.18059168002</c:v>
                </c:pt>
                <c:pt idx="24">
                  <c:v>217609.09547828004</c:v>
                </c:pt>
                <c:pt idx="25">
                  <c:v>230643.68429881003</c:v>
                </c:pt>
                <c:pt idx="26">
                  <c:v>244467.13484322</c:v>
                </c:pt>
                <c:pt idx="27">
                  <c:v>243677.38484322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955-94C4-F9BC74F2445A}"/>
            </c:ext>
          </c:extLst>
        </c:ser>
        <c:ser>
          <c:idx val="12"/>
          <c:order val="15"/>
          <c:tx>
            <c:strRef>
              <c:f>Summary!$H$244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Summary!$I$244:$AJ$244</c:f>
              <c:numCache>
                <c:formatCode>#,##0</c:formatCode>
                <c:ptCount val="28"/>
                <c:pt idx="0">
                  <c:v>81.193369020000318</c:v>
                </c:pt>
                <c:pt idx="1">
                  <c:v>222.78736901999946</c:v>
                </c:pt>
                <c:pt idx="2">
                  <c:v>2675.6046873699997</c:v>
                </c:pt>
                <c:pt idx="3">
                  <c:v>7164.0345405600019</c:v>
                </c:pt>
                <c:pt idx="4">
                  <c:v>13552.389766040003</c:v>
                </c:pt>
                <c:pt idx="5">
                  <c:v>18928.722721390001</c:v>
                </c:pt>
                <c:pt idx="6">
                  <c:v>20243.902520779997</c:v>
                </c:pt>
                <c:pt idx="7">
                  <c:v>26818.950467519997</c:v>
                </c:pt>
                <c:pt idx="8">
                  <c:v>28094.453124899996</c:v>
                </c:pt>
                <c:pt idx="9">
                  <c:v>33294.390319579994</c:v>
                </c:pt>
                <c:pt idx="10">
                  <c:v>38878.0421814</c:v>
                </c:pt>
                <c:pt idx="11">
                  <c:v>51128.467996720006</c:v>
                </c:pt>
                <c:pt idx="12">
                  <c:v>58660.206931809997</c:v>
                </c:pt>
                <c:pt idx="13">
                  <c:v>64986.661042389998</c:v>
                </c:pt>
                <c:pt idx="14">
                  <c:v>76228.707187379987</c:v>
                </c:pt>
                <c:pt idx="15">
                  <c:v>84156.46518432998</c:v>
                </c:pt>
                <c:pt idx="16">
                  <c:v>84156.46518432998</c:v>
                </c:pt>
                <c:pt idx="17">
                  <c:v>91409.366881479989</c:v>
                </c:pt>
                <c:pt idx="18">
                  <c:v>118425.66952762</c:v>
                </c:pt>
                <c:pt idx="19">
                  <c:v>129627.02185730002</c:v>
                </c:pt>
                <c:pt idx="20">
                  <c:v>150996.72506112003</c:v>
                </c:pt>
                <c:pt idx="21">
                  <c:v>162521.69155229002</c:v>
                </c:pt>
                <c:pt idx="22">
                  <c:v>186584.90976357</c:v>
                </c:pt>
                <c:pt idx="23">
                  <c:v>188168.24104172003</c:v>
                </c:pt>
                <c:pt idx="24">
                  <c:v>196426.10414601001</c:v>
                </c:pt>
                <c:pt idx="25">
                  <c:v>222847.00162895999</c:v>
                </c:pt>
                <c:pt idx="26">
                  <c:v>299386.69904489006</c:v>
                </c:pt>
                <c:pt idx="27">
                  <c:v>298713.89504489006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1-424D-9757-56885E1D1A98}"/>
            </c:ext>
          </c:extLst>
        </c:ser>
        <c:ser>
          <c:idx val="13"/>
          <c:order val="16"/>
          <c:tx>
            <c:strRef>
              <c:f>Summary!$H$245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Summary!$I$245:$AJ$245</c:f>
              <c:numCache>
                <c:formatCode>#,##0</c:formatCode>
                <c:ptCount val="28"/>
                <c:pt idx="0">
                  <c:v>5654.4556418523607</c:v>
                </c:pt>
                <c:pt idx="1">
                  <c:v>8598.8121580123625</c:v>
                </c:pt>
                <c:pt idx="2">
                  <c:v>11584.804257012362</c:v>
                </c:pt>
                <c:pt idx="3">
                  <c:v>14444.644699012366</c:v>
                </c:pt>
                <c:pt idx="4">
                  <c:v>17324.455045212366</c:v>
                </c:pt>
                <c:pt idx="5">
                  <c:v>20068.76636621236</c:v>
                </c:pt>
                <c:pt idx="6">
                  <c:v>22745.00384711237</c:v>
                </c:pt>
                <c:pt idx="7">
                  <c:v>25297.673482912367</c:v>
                </c:pt>
                <c:pt idx="8">
                  <c:v>27676.474348512369</c:v>
                </c:pt>
                <c:pt idx="9">
                  <c:v>30041.493673612364</c:v>
                </c:pt>
                <c:pt idx="10">
                  <c:v>32388.106087712367</c:v>
                </c:pt>
                <c:pt idx="11">
                  <c:v>34703.138342512357</c:v>
                </c:pt>
                <c:pt idx="12">
                  <c:v>36865.729207612356</c:v>
                </c:pt>
                <c:pt idx="13">
                  <c:v>38899.109448112358</c:v>
                </c:pt>
                <c:pt idx="14">
                  <c:v>40835.01794611237</c:v>
                </c:pt>
                <c:pt idx="15">
                  <c:v>42779.916944512355</c:v>
                </c:pt>
                <c:pt idx="16">
                  <c:v>44772.777364412359</c:v>
                </c:pt>
                <c:pt idx="17">
                  <c:v>46772.337924912361</c:v>
                </c:pt>
                <c:pt idx="18">
                  <c:v>48771.243271712367</c:v>
                </c:pt>
                <c:pt idx="19">
                  <c:v>50742.179130912373</c:v>
                </c:pt>
                <c:pt idx="20">
                  <c:v>52717.611989012359</c:v>
                </c:pt>
                <c:pt idx="21">
                  <c:v>54682.819911812352</c:v>
                </c:pt>
                <c:pt idx="22">
                  <c:v>56619.904618112349</c:v>
                </c:pt>
                <c:pt idx="23">
                  <c:v>58537.821154212354</c:v>
                </c:pt>
                <c:pt idx="24">
                  <c:v>60442.185467112351</c:v>
                </c:pt>
                <c:pt idx="25">
                  <c:v>62344.409034912351</c:v>
                </c:pt>
                <c:pt idx="26">
                  <c:v>64234.68432351236</c:v>
                </c:pt>
                <c:pt idx="27">
                  <c:v>64234.68432351236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1-424D-9757-56885E1D1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lineChart>
        <c:grouping val="standard"/>
        <c:varyColors val="0"/>
        <c:ser>
          <c:idx val="11"/>
          <c:order val="14"/>
          <c:tx>
            <c:strRef>
              <c:f>Summary!$H$246</c:f>
              <c:strCache>
                <c:ptCount val="1"/>
                <c:pt idx="0">
                  <c:v>Dispatchable Capacity</c:v>
                </c:pt>
              </c:strCache>
            </c:strRef>
          </c:tx>
          <c:spPr>
            <a:ln w="19050">
              <a:solidFill>
                <a:srgbClr val="F91111"/>
              </a:solidFill>
              <a:prstDash val="dash"/>
            </a:ln>
          </c:spPr>
          <c:marker>
            <c:symbol val="none"/>
          </c:marker>
          <c:val>
            <c:numRef>
              <c:f>Summary!$I$246:$AJ$246</c:f>
              <c:numCache>
                <c:formatCode>#,##0</c:formatCode>
                <c:ptCount val="28"/>
                <c:pt idx="0">
                  <c:v>1089.784750552009</c:v>
                </c:pt>
                <c:pt idx="1">
                  <c:v>1551.2468683616107</c:v>
                </c:pt>
                <c:pt idx="2">
                  <c:v>-4904.7886173286543</c:v>
                </c:pt>
                <c:pt idx="3">
                  <c:v>-4507.3611576119911</c:v>
                </c:pt>
                <c:pt idx="4">
                  <c:v>-5314.2026408461506</c:v>
                </c:pt>
                <c:pt idx="5">
                  <c:v>-3586.487806193812</c:v>
                </c:pt>
                <c:pt idx="6">
                  <c:v>-2579.6414864381622</c:v>
                </c:pt>
                <c:pt idx="7">
                  <c:v>-2692.3307021914352</c:v>
                </c:pt>
                <c:pt idx="8">
                  <c:v>-1366.5163719044876</c:v>
                </c:pt>
                <c:pt idx="9">
                  <c:v>-145.5549493780768</c:v>
                </c:pt>
                <c:pt idx="10">
                  <c:v>1284.194041304213</c:v>
                </c:pt>
                <c:pt idx="11">
                  <c:v>3220.5582506180344</c:v>
                </c:pt>
                <c:pt idx="12">
                  <c:v>7761.8327542272837</c:v>
                </c:pt>
                <c:pt idx="13">
                  <c:v>10343.078016578829</c:v>
                </c:pt>
                <c:pt idx="14">
                  <c:v>13404.200317100313</c:v>
                </c:pt>
                <c:pt idx="15">
                  <c:v>17766.213112887592</c:v>
                </c:pt>
                <c:pt idx="16">
                  <c:v>19027.50932943877</c:v>
                </c:pt>
                <c:pt idx="17">
                  <c:v>22004.743808960709</c:v>
                </c:pt>
                <c:pt idx="18">
                  <c:v>32036.948323192235</c:v>
                </c:pt>
                <c:pt idx="19">
                  <c:v>33668.506076984297</c:v>
                </c:pt>
                <c:pt idx="20">
                  <c:v>38896.473508919036</c:v>
                </c:pt>
                <c:pt idx="21">
                  <c:v>41881.385695979661</c:v>
                </c:pt>
                <c:pt idx="22">
                  <c:v>49502.303186454774</c:v>
                </c:pt>
                <c:pt idx="23">
                  <c:v>50120.141767726047</c:v>
                </c:pt>
                <c:pt idx="24">
                  <c:v>50864.58596682387</c:v>
                </c:pt>
                <c:pt idx="25">
                  <c:v>63217.202090929924</c:v>
                </c:pt>
                <c:pt idx="26">
                  <c:v>99227.52832684954</c:v>
                </c:pt>
                <c:pt idx="27">
                  <c:v>97134.43058394955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2-4955-94C4-F9BC74F2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6480"/>
        <c:axId val="1731459744"/>
      </c:line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capacity (MW)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3.8060372910782951E-2"/>
          <c:y val="0.72491111111111106"/>
          <c:w val="0.91965437131497496"/>
          <c:h val="0.25745000000000001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8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6511597386625"/>
          <c:y val="4.8506944444444443E-2"/>
          <c:w val="0.85399802827710769"/>
          <c:h val="0.60668165653484607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Summary!$H$130</c:f>
              <c:strCache>
                <c:ptCount val="1"/>
                <c:pt idx="0">
                  <c:v>Snowy 2.0</c:v>
                </c:pt>
              </c:strCache>
            </c:strRef>
          </c:tx>
          <c:spPr>
            <a:solidFill>
              <a:srgbClr val="777DA7"/>
            </a:solidFill>
          </c:spPr>
          <c:invertIfNegative val="0"/>
          <c:cat>
            <c:strRef>
              <c:f>Summary!$I$129:$AJ$129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Summary!$I$130:$AJ$130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680</c:v>
                </c:pt>
                <c:pt idx="3">
                  <c:v>2040</c:v>
                </c:pt>
                <c:pt idx="4">
                  <c:v>2040</c:v>
                </c:pt>
                <c:pt idx="5">
                  <c:v>2040</c:v>
                </c:pt>
                <c:pt idx="6">
                  <c:v>2040</c:v>
                </c:pt>
                <c:pt idx="7">
                  <c:v>2040</c:v>
                </c:pt>
                <c:pt idx="8">
                  <c:v>2040</c:v>
                </c:pt>
                <c:pt idx="9">
                  <c:v>2040</c:v>
                </c:pt>
                <c:pt idx="10">
                  <c:v>2040</c:v>
                </c:pt>
                <c:pt idx="11">
                  <c:v>2040</c:v>
                </c:pt>
                <c:pt idx="12">
                  <c:v>2040</c:v>
                </c:pt>
                <c:pt idx="13">
                  <c:v>2040</c:v>
                </c:pt>
                <c:pt idx="14">
                  <c:v>2040</c:v>
                </c:pt>
                <c:pt idx="15">
                  <c:v>2040</c:v>
                </c:pt>
                <c:pt idx="16">
                  <c:v>2040</c:v>
                </c:pt>
                <c:pt idx="17">
                  <c:v>2040</c:v>
                </c:pt>
                <c:pt idx="18">
                  <c:v>2040</c:v>
                </c:pt>
                <c:pt idx="19">
                  <c:v>2040</c:v>
                </c:pt>
                <c:pt idx="20">
                  <c:v>2040</c:v>
                </c:pt>
                <c:pt idx="21">
                  <c:v>2040</c:v>
                </c:pt>
                <c:pt idx="22">
                  <c:v>2040</c:v>
                </c:pt>
                <c:pt idx="23">
                  <c:v>2040</c:v>
                </c:pt>
                <c:pt idx="24">
                  <c:v>2040</c:v>
                </c:pt>
                <c:pt idx="25">
                  <c:v>2040</c:v>
                </c:pt>
                <c:pt idx="26">
                  <c:v>2040</c:v>
                </c:pt>
                <c:pt idx="27">
                  <c:v>2040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E-477A-A518-C1558CAC32AF}"/>
            </c:ext>
          </c:extLst>
        </c:ser>
        <c:ser>
          <c:idx val="0"/>
          <c:order val="1"/>
          <c:tx>
            <c:strRef>
              <c:f>Summary!$H$131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Summary!$I$129:$AJ$129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Summary!$I$131:$AJ$131</c:f>
              <c:numCache>
                <c:formatCode>#,##0</c:formatCode>
                <c:ptCount val="28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1281.0260468399999</c:v>
                </c:pt>
                <c:pt idx="6">
                  <c:v>1281.0260468399999</c:v>
                </c:pt>
                <c:pt idx="7">
                  <c:v>1616.4738255700001</c:v>
                </c:pt>
                <c:pt idx="8">
                  <c:v>1616.4738255700001</c:v>
                </c:pt>
                <c:pt idx="9">
                  <c:v>1616.4738255700001</c:v>
                </c:pt>
                <c:pt idx="10">
                  <c:v>1616.4738255700001</c:v>
                </c:pt>
                <c:pt idx="11">
                  <c:v>1616.4738255700001</c:v>
                </c:pt>
                <c:pt idx="12">
                  <c:v>1616.4738255700001</c:v>
                </c:pt>
                <c:pt idx="13">
                  <c:v>1616.4738255700001</c:v>
                </c:pt>
                <c:pt idx="14">
                  <c:v>1616.4738255700001</c:v>
                </c:pt>
                <c:pt idx="15">
                  <c:v>1616.4738255700001</c:v>
                </c:pt>
                <c:pt idx="16">
                  <c:v>1616.4738255700001</c:v>
                </c:pt>
                <c:pt idx="17">
                  <c:v>1616.4738255700001</c:v>
                </c:pt>
                <c:pt idx="18">
                  <c:v>1915.2072385399999</c:v>
                </c:pt>
                <c:pt idx="19">
                  <c:v>2016.6643462900001</c:v>
                </c:pt>
                <c:pt idx="20">
                  <c:v>2506.1519952399999</c:v>
                </c:pt>
                <c:pt idx="21">
                  <c:v>2506.1519952399999</c:v>
                </c:pt>
                <c:pt idx="22">
                  <c:v>2506.1519952399999</c:v>
                </c:pt>
                <c:pt idx="23">
                  <c:v>2506.1519952399999</c:v>
                </c:pt>
                <c:pt idx="24">
                  <c:v>2506.1519952399999</c:v>
                </c:pt>
                <c:pt idx="25">
                  <c:v>2981.0877151099999</c:v>
                </c:pt>
                <c:pt idx="26">
                  <c:v>3578.4001478599998</c:v>
                </c:pt>
                <c:pt idx="27">
                  <c:v>3578.4001478599998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1-4CEB-B4A1-59D7ACD0457F}"/>
            </c:ext>
          </c:extLst>
        </c:ser>
        <c:ser>
          <c:idx val="5"/>
          <c:order val="2"/>
          <c:tx>
            <c:strRef>
              <c:f>Summary!$H$132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Summary!$I$129:$AJ$129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Summary!$I$132:$AJ$132</c:f>
              <c:numCache>
                <c:formatCode>#,##0</c:formatCode>
                <c:ptCount val="28"/>
                <c:pt idx="0">
                  <c:v>650</c:v>
                </c:pt>
                <c:pt idx="1">
                  <c:v>650</c:v>
                </c:pt>
                <c:pt idx="2">
                  <c:v>1815.2107253499998</c:v>
                </c:pt>
                <c:pt idx="3">
                  <c:v>3381.0151319699999</c:v>
                </c:pt>
                <c:pt idx="4">
                  <c:v>6114.9869793099988</c:v>
                </c:pt>
                <c:pt idx="5">
                  <c:v>6834.2438049699995</c:v>
                </c:pt>
                <c:pt idx="6">
                  <c:v>6836.1872672199988</c:v>
                </c:pt>
                <c:pt idx="7">
                  <c:v>8633.0229531500008</c:v>
                </c:pt>
                <c:pt idx="8">
                  <c:v>8633.0229531500008</c:v>
                </c:pt>
                <c:pt idx="9">
                  <c:v>8633.0229531500008</c:v>
                </c:pt>
                <c:pt idx="10">
                  <c:v>8704.3224963399989</c:v>
                </c:pt>
                <c:pt idx="11">
                  <c:v>8775.5307381799994</c:v>
                </c:pt>
                <c:pt idx="12">
                  <c:v>11370.92569041</c:v>
                </c:pt>
                <c:pt idx="13">
                  <c:v>12199.364512659999</c:v>
                </c:pt>
                <c:pt idx="14">
                  <c:v>13679.18901138</c:v>
                </c:pt>
                <c:pt idx="15">
                  <c:v>13985.769580840002</c:v>
                </c:pt>
                <c:pt idx="16">
                  <c:v>13985.769580840002</c:v>
                </c:pt>
                <c:pt idx="17">
                  <c:v>15297.20153807</c:v>
                </c:pt>
                <c:pt idx="18">
                  <c:v>23142.949657540001</c:v>
                </c:pt>
                <c:pt idx="19">
                  <c:v>23142.949657540001</c:v>
                </c:pt>
                <c:pt idx="20">
                  <c:v>23142.949657540001</c:v>
                </c:pt>
                <c:pt idx="21">
                  <c:v>25081.269705730003</c:v>
                </c:pt>
                <c:pt idx="22">
                  <c:v>31910.778588660003</c:v>
                </c:pt>
                <c:pt idx="23">
                  <c:v>31838.020795619999</c:v>
                </c:pt>
                <c:pt idx="24">
                  <c:v>31502.340116840001</c:v>
                </c:pt>
                <c:pt idx="25">
                  <c:v>41730.753329589999</c:v>
                </c:pt>
                <c:pt idx="26">
                  <c:v>65093.007598780001</c:v>
                </c:pt>
                <c:pt idx="27">
                  <c:v>63296.171912850004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1-4953-A99B-DC4A93B63846}"/>
            </c:ext>
          </c:extLst>
        </c:ser>
        <c:ser>
          <c:idx val="1"/>
          <c:order val="3"/>
          <c:tx>
            <c:strRef>
              <c:f>Summary!$H$133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Summary!$I$129:$AJ$129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Summary!$I$133:$AJ$133</c:f>
              <c:numCache>
                <c:formatCode>#,##0</c:formatCode>
                <c:ptCount val="28"/>
                <c:pt idx="0">
                  <c:v>748.56000000000006</c:v>
                </c:pt>
                <c:pt idx="1">
                  <c:v>747.46</c:v>
                </c:pt>
                <c:pt idx="2">
                  <c:v>900.03118076999999</c:v>
                </c:pt>
                <c:pt idx="3">
                  <c:v>900.03118076999999</c:v>
                </c:pt>
                <c:pt idx="4">
                  <c:v>901.13118077000001</c:v>
                </c:pt>
                <c:pt idx="5">
                  <c:v>900.03118076999999</c:v>
                </c:pt>
                <c:pt idx="6">
                  <c:v>900.03118076999999</c:v>
                </c:pt>
                <c:pt idx="7">
                  <c:v>1150.03118077</c:v>
                </c:pt>
                <c:pt idx="8">
                  <c:v>1150.03118077</c:v>
                </c:pt>
                <c:pt idx="9">
                  <c:v>1151.1311807699999</c:v>
                </c:pt>
                <c:pt idx="10">
                  <c:v>1150.03118077</c:v>
                </c:pt>
                <c:pt idx="11">
                  <c:v>1151.1311807699999</c:v>
                </c:pt>
                <c:pt idx="12">
                  <c:v>1150.03118077</c:v>
                </c:pt>
                <c:pt idx="13">
                  <c:v>1150.03118077</c:v>
                </c:pt>
                <c:pt idx="14">
                  <c:v>1150.03118077</c:v>
                </c:pt>
                <c:pt idx="15">
                  <c:v>1151.1311807699999</c:v>
                </c:pt>
                <c:pt idx="16">
                  <c:v>1150.03118077</c:v>
                </c:pt>
                <c:pt idx="17">
                  <c:v>1150.03118077</c:v>
                </c:pt>
                <c:pt idx="18">
                  <c:v>1150.03118077</c:v>
                </c:pt>
                <c:pt idx="19">
                  <c:v>1150.03118077</c:v>
                </c:pt>
                <c:pt idx="20">
                  <c:v>1151.1311807699999</c:v>
                </c:pt>
                <c:pt idx="21">
                  <c:v>1153.23118077</c:v>
                </c:pt>
                <c:pt idx="22">
                  <c:v>998.56000000000006</c:v>
                </c:pt>
                <c:pt idx="23">
                  <c:v>998.56000000000006</c:v>
                </c:pt>
                <c:pt idx="24">
                  <c:v>998.56000000000006</c:v>
                </c:pt>
                <c:pt idx="25">
                  <c:v>998.56000000000006</c:v>
                </c:pt>
                <c:pt idx="26">
                  <c:v>998.56000000000006</c:v>
                </c:pt>
                <c:pt idx="27">
                  <c:v>998.56000000000006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1-4CEB-B4A1-59D7ACD0457F}"/>
            </c:ext>
          </c:extLst>
        </c:ser>
        <c:ser>
          <c:idx val="2"/>
          <c:order val="4"/>
          <c:tx>
            <c:strRef>
              <c:f>Summary!$H$134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Summary!$I$129:$AJ$129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Summary!$I$134:$AJ$134</c:f>
              <c:numCache>
                <c:formatCode>#,##0</c:formatCode>
                <c:ptCount val="28"/>
                <c:pt idx="0">
                  <c:v>366.50700001000001</c:v>
                </c:pt>
                <c:pt idx="1">
                  <c:v>731.50699999999995</c:v>
                </c:pt>
                <c:pt idx="2">
                  <c:v>1218.9919999899998</c:v>
                </c:pt>
                <c:pt idx="3">
                  <c:v>1822.8530000100002</c:v>
                </c:pt>
                <c:pt idx="4">
                  <c:v>2558.4810000000002</c:v>
                </c:pt>
                <c:pt idx="5">
                  <c:v>3412.1190000000001</c:v>
                </c:pt>
                <c:pt idx="6">
                  <c:v>4696.2740000099993</c:v>
                </c:pt>
                <c:pt idx="7">
                  <c:v>5829.8004632200009</c:v>
                </c:pt>
                <c:pt idx="8">
                  <c:v>7024.5443458899999</c:v>
                </c:pt>
                <c:pt idx="9">
                  <c:v>8398.6829614999988</c:v>
                </c:pt>
                <c:pt idx="10">
                  <c:v>10091.14246379</c:v>
                </c:pt>
                <c:pt idx="11">
                  <c:v>11935.594913679999</c:v>
                </c:pt>
                <c:pt idx="12">
                  <c:v>13875.121352539998</c:v>
                </c:pt>
                <c:pt idx="13">
                  <c:v>15894.63496714</c:v>
                </c:pt>
                <c:pt idx="14">
                  <c:v>17933.750697899999</c:v>
                </c:pt>
                <c:pt idx="15">
                  <c:v>19983.077796739999</c:v>
                </c:pt>
                <c:pt idx="16">
                  <c:v>21671.676525790001</c:v>
                </c:pt>
                <c:pt idx="17">
                  <c:v>23318.225479199999</c:v>
                </c:pt>
                <c:pt idx="18">
                  <c:v>24889.356374550003</c:v>
                </c:pt>
                <c:pt idx="19">
                  <c:v>26447.729895830002</c:v>
                </c:pt>
                <c:pt idx="20">
                  <c:v>28117.46973664</c:v>
                </c:pt>
                <c:pt idx="21">
                  <c:v>29806.332703220003</c:v>
                </c:pt>
                <c:pt idx="22">
                  <c:v>31258.097408369998</c:v>
                </c:pt>
                <c:pt idx="23">
                  <c:v>32733.874992799996</c:v>
                </c:pt>
                <c:pt idx="24">
                  <c:v>34233.920342519996</c:v>
                </c:pt>
                <c:pt idx="25">
                  <c:v>35763.291480440006</c:v>
                </c:pt>
                <c:pt idx="26">
                  <c:v>37313.352280799998</c:v>
                </c:pt>
                <c:pt idx="27">
                  <c:v>37421.090223830004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0-4C4F-BB55-4B5AE91574EE}"/>
            </c:ext>
          </c:extLst>
        </c:ser>
        <c:ser>
          <c:idx val="3"/>
          <c:order val="5"/>
          <c:tx>
            <c:strRef>
              <c:f>Summary!$H$135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prstDash val="solid"/>
            </a:ln>
          </c:spPr>
          <c:invertIfNegative val="0"/>
          <c:cat>
            <c:strRef>
              <c:f>Summary!$I$129:$AJ$129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Summary!$I$135:$AJ$135</c:f>
              <c:numCache>
                <c:formatCode>#,##0</c:formatCode>
                <c:ptCount val="28"/>
                <c:pt idx="0">
                  <c:v>1615.6870000000001</c:v>
                </c:pt>
                <c:pt idx="1">
                  <c:v>2523.8579999999997</c:v>
                </c:pt>
                <c:pt idx="2">
                  <c:v>3346.1180000000004</c:v>
                </c:pt>
                <c:pt idx="3">
                  <c:v>4039.7359999999999</c:v>
                </c:pt>
                <c:pt idx="4">
                  <c:v>4643.7310000000007</c:v>
                </c:pt>
                <c:pt idx="5">
                  <c:v>5111.6849999999995</c:v>
                </c:pt>
                <c:pt idx="6">
                  <c:v>5870.22</c:v>
                </c:pt>
                <c:pt idx="7">
                  <c:v>6883.9139999999998</c:v>
                </c:pt>
                <c:pt idx="8">
                  <c:v>7823.7409999999991</c:v>
                </c:pt>
                <c:pt idx="9">
                  <c:v>8822.0210000000006</c:v>
                </c:pt>
                <c:pt idx="10">
                  <c:v>10032.985999999999</c:v>
                </c:pt>
                <c:pt idx="11">
                  <c:v>11279.351999999999</c:v>
                </c:pt>
                <c:pt idx="12">
                  <c:v>12411.971</c:v>
                </c:pt>
                <c:pt idx="13">
                  <c:v>13450.545</c:v>
                </c:pt>
                <c:pt idx="14">
                  <c:v>14351.891000000001</c:v>
                </c:pt>
                <c:pt idx="15">
                  <c:v>15102.709000000001</c:v>
                </c:pt>
                <c:pt idx="16">
                  <c:v>15417.928999999998</c:v>
                </c:pt>
                <c:pt idx="17">
                  <c:v>15594.936</c:v>
                </c:pt>
                <c:pt idx="18">
                  <c:v>15616.079</c:v>
                </c:pt>
                <c:pt idx="19">
                  <c:v>15610.974</c:v>
                </c:pt>
                <c:pt idx="20">
                  <c:v>15555.227000000001</c:v>
                </c:pt>
                <c:pt idx="21">
                  <c:v>15481.948999999999</c:v>
                </c:pt>
                <c:pt idx="22">
                  <c:v>15387.778</c:v>
                </c:pt>
                <c:pt idx="23">
                  <c:v>15277.057999999999</c:v>
                </c:pt>
                <c:pt idx="24">
                  <c:v>15144.979000000001</c:v>
                </c:pt>
                <c:pt idx="25">
                  <c:v>15000.321000000002</c:v>
                </c:pt>
                <c:pt idx="26">
                  <c:v>14832.36</c:v>
                </c:pt>
                <c:pt idx="27">
                  <c:v>14832.36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1-4D10-AB4F-2F39B09E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 val="autoZero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capacity (MW)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48483659634425"/>
          <c:y val="3.2337962962962964E-2"/>
          <c:w val="0.85727830719971654"/>
          <c:h val="0.560413194444444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Summary!$H$33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Summary!$I$33:$AJ$33</c:f>
              <c:numCache>
                <c:formatCode>#,##0</c:formatCode>
                <c:ptCount val="28"/>
                <c:pt idx="0">
                  <c:v>16456</c:v>
                </c:pt>
                <c:pt idx="1">
                  <c:v>16456</c:v>
                </c:pt>
                <c:pt idx="2">
                  <c:v>10402</c:v>
                </c:pt>
                <c:pt idx="3">
                  <c:v>7547</c:v>
                </c:pt>
                <c:pt idx="4">
                  <c:v>4202</c:v>
                </c:pt>
                <c:pt idx="5">
                  <c:v>3082</c:v>
                </c:pt>
                <c:pt idx="6">
                  <c:v>2242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A-417E-A0BE-F851A0168856}"/>
            </c:ext>
          </c:extLst>
        </c:ser>
        <c:ser>
          <c:idx val="1"/>
          <c:order val="1"/>
          <c:tx>
            <c:strRef>
              <c:f>Summary!$H$34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Summary!$I$34:$AJ$34</c:f>
              <c:numCache>
                <c:formatCode>#,##0</c:formatCode>
                <c:ptCount val="28"/>
                <c:pt idx="0">
                  <c:v>4820</c:v>
                </c:pt>
                <c:pt idx="1">
                  <c:v>4820</c:v>
                </c:pt>
                <c:pt idx="2">
                  <c:v>3385</c:v>
                </c:pt>
                <c:pt idx="3">
                  <c:v>2805</c:v>
                </c:pt>
                <c:pt idx="4">
                  <c:v>1665</c:v>
                </c:pt>
                <c:pt idx="5">
                  <c:v>1120</c:v>
                </c:pt>
                <c:pt idx="6">
                  <c:v>1120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A-417E-A0BE-F851A0168856}"/>
            </c:ext>
          </c:extLst>
        </c:ser>
        <c:ser>
          <c:idx val="2"/>
          <c:order val="2"/>
          <c:tx>
            <c:strRef>
              <c:f>Summary!$H$35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Summary!$I$35:$AJ$35</c:f>
              <c:numCache>
                <c:formatCode>#,##0</c:formatCode>
                <c:ptCount val="28"/>
                <c:pt idx="0">
                  <c:v>4074.8999999799998</c:v>
                </c:pt>
                <c:pt idx="1">
                  <c:v>4074.8999999799998</c:v>
                </c:pt>
                <c:pt idx="2">
                  <c:v>2386.8999999799998</c:v>
                </c:pt>
                <c:pt idx="3">
                  <c:v>2386.8999999799998</c:v>
                </c:pt>
                <c:pt idx="4">
                  <c:v>2386.8999999799998</c:v>
                </c:pt>
                <c:pt idx="5">
                  <c:v>2386.8999999799998</c:v>
                </c:pt>
                <c:pt idx="6">
                  <c:v>2386.8999999799998</c:v>
                </c:pt>
                <c:pt idx="7">
                  <c:v>2386.8999999799998</c:v>
                </c:pt>
                <c:pt idx="8">
                  <c:v>2386.8999999799998</c:v>
                </c:pt>
                <c:pt idx="9">
                  <c:v>2386.8999999799998</c:v>
                </c:pt>
                <c:pt idx="10">
                  <c:v>2386.8999999799998</c:v>
                </c:pt>
                <c:pt idx="11">
                  <c:v>2386.8999999799998</c:v>
                </c:pt>
                <c:pt idx="12">
                  <c:v>2386.8999999799998</c:v>
                </c:pt>
                <c:pt idx="13">
                  <c:v>2001.8999999799998</c:v>
                </c:pt>
                <c:pt idx="14">
                  <c:v>1472.89999999</c:v>
                </c:pt>
                <c:pt idx="15">
                  <c:v>1472.89999999</c:v>
                </c:pt>
                <c:pt idx="16">
                  <c:v>1328.5</c:v>
                </c:pt>
                <c:pt idx="17">
                  <c:v>1328.5</c:v>
                </c:pt>
                <c:pt idx="18">
                  <c:v>1328.5</c:v>
                </c:pt>
                <c:pt idx="19">
                  <c:v>1328.5</c:v>
                </c:pt>
                <c:pt idx="20">
                  <c:v>888.5</c:v>
                </c:pt>
                <c:pt idx="21">
                  <c:v>888.5</c:v>
                </c:pt>
                <c:pt idx="22">
                  <c:v>244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A-417E-A0BE-F851A0168856}"/>
            </c:ext>
          </c:extLst>
        </c:ser>
        <c:ser>
          <c:idx val="14"/>
          <c:order val="3"/>
          <c:tx>
            <c:strRef>
              <c:f>Summary!$H$36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Summary!$I$36:$AJ$36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0-462A-B6A1-01FC6CC5CF99}"/>
            </c:ext>
          </c:extLst>
        </c:ser>
        <c:ser>
          <c:idx val="3"/>
          <c:order val="4"/>
          <c:tx>
            <c:strRef>
              <c:f>Summary!$H$37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Summary!$I$37:$AJ$37</c:f>
              <c:numCache>
                <c:formatCode>#,##0</c:formatCode>
                <c:ptCount val="28"/>
                <c:pt idx="0">
                  <c:v>8305.3590000500008</c:v>
                </c:pt>
                <c:pt idx="1">
                  <c:v>8305.3590000500008</c:v>
                </c:pt>
                <c:pt idx="2">
                  <c:v>8305.3590000500008</c:v>
                </c:pt>
                <c:pt idx="3">
                  <c:v>8305.3590000500008</c:v>
                </c:pt>
                <c:pt idx="4">
                  <c:v>8305.3590000500008</c:v>
                </c:pt>
                <c:pt idx="5">
                  <c:v>8773.7137449399997</c:v>
                </c:pt>
                <c:pt idx="6">
                  <c:v>8773.7137449399997</c:v>
                </c:pt>
                <c:pt idx="7">
                  <c:v>8391.2137449399997</c:v>
                </c:pt>
                <c:pt idx="8">
                  <c:v>8391.2137449399997</c:v>
                </c:pt>
                <c:pt idx="9">
                  <c:v>8114.3537448999996</c:v>
                </c:pt>
                <c:pt idx="10">
                  <c:v>7652.3537448899997</c:v>
                </c:pt>
                <c:pt idx="11">
                  <c:v>7535.3537448899997</c:v>
                </c:pt>
                <c:pt idx="12">
                  <c:v>7405.3537448899997</c:v>
                </c:pt>
                <c:pt idx="13">
                  <c:v>7405.3537448899997</c:v>
                </c:pt>
                <c:pt idx="14">
                  <c:v>7405.3537448899997</c:v>
                </c:pt>
                <c:pt idx="15">
                  <c:v>9269.5644055400007</c:v>
                </c:pt>
                <c:pt idx="16">
                  <c:v>8829.5644055400007</c:v>
                </c:pt>
                <c:pt idx="17">
                  <c:v>8709.5644055400007</c:v>
                </c:pt>
                <c:pt idx="18">
                  <c:v>8900.6327206900005</c:v>
                </c:pt>
                <c:pt idx="19">
                  <c:v>8806.6327206900005</c:v>
                </c:pt>
                <c:pt idx="20">
                  <c:v>12156.547397589999</c:v>
                </c:pt>
                <c:pt idx="21">
                  <c:v>11386.989158639999</c:v>
                </c:pt>
                <c:pt idx="22">
                  <c:v>11386.989158639999</c:v>
                </c:pt>
                <c:pt idx="23">
                  <c:v>10683.989158639999</c:v>
                </c:pt>
                <c:pt idx="24">
                  <c:v>10099.989158639999</c:v>
                </c:pt>
                <c:pt idx="25">
                  <c:v>10099.989158639999</c:v>
                </c:pt>
                <c:pt idx="26">
                  <c:v>11825.916863139999</c:v>
                </c:pt>
                <c:pt idx="27">
                  <c:v>11421.916863139999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A-417E-A0BE-F851A0168856}"/>
            </c:ext>
          </c:extLst>
        </c:ser>
        <c:ser>
          <c:idx val="15"/>
          <c:order val="5"/>
          <c:tx>
            <c:strRef>
              <c:f>Summary!$H$38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Summary!$I$38:$AJ$38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8612.6105659500008</c:v>
                </c:pt>
                <c:pt idx="27">
                  <c:v>8612.6105659500008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B0-462A-B6A1-01FC6CC5CF99}"/>
            </c:ext>
          </c:extLst>
        </c:ser>
        <c:ser>
          <c:idx val="4"/>
          <c:order val="6"/>
          <c:tx>
            <c:strRef>
              <c:f>Summary!$H$39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Summary!$I$39:$AJ$39</c:f>
              <c:numCache>
                <c:formatCode>#,##0</c:formatCode>
                <c:ptCount val="28"/>
                <c:pt idx="0">
                  <c:v>6818.1200000699992</c:v>
                </c:pt>
                <c:pt idx="1">
                  <c:v>6818.1200000699992</c:v>
                </c:pt>
                <c:pt idx="2">
                  <c:v>6818.1200000699992</c:v>
                </c:pt>
                <c:pt idx="3">
                  <c:v>6818.1200000699992</c:v>
                </c:pt>
                <c:pt idx="4">
                  <c:v>6818.1200000699992</c:v>
                </c:pt>
                <c:pt idx="5">
                  <c:v>6818.1200000699992</c:v>
                </c:pt>
                <c:pt idx="6">
                  <c:v>7208.1200000699992</c:v>
                </c:pt>
                <c:pt idx="7">
                  <c:v>7208.1200000699992</c:v>
                </c:pt>
                <c:pt idx="8">
                  <c:v>7208.1200000699992</c:v>
                </c:pt>
                <c:pt idx="9">
                  <c:v>7208.1200000699992</c:v>
                </c:pt>
                <c:pt idx="10">
                  <c:v>7208.1200000699992</c:v>
                </c:pt>
                <c:pt idx="11">
                  <c:v>7208.1200000699992</c:v>
                </c:pt>
                <c:pt idx="12">
                  <c:v>7208.1200000699992</c:v>
                </c:pt>
                <c:pt idx="13">
                  <c:v>7208.1200000699992</c:v>
                </c:pt>
                <c:pt idx="14">
                  <c:v>7121.7200000699995</c:v>
                </c:pt>
                <c:pt idx="15">
                  <c:v>7121.7200000699995</c:v>
                </c:pt>
                <c:pt idx="16">
                  <c:v>7121.7200000699995</c:v>
                </c:pt>
                <c:pt idx="17">
                  <c:v>7121.7200000699995</c:v>
                </c:pt>
                <c:pt idx="18">
                  <c:v>7121.7200000699995</c:v>
                </c:pt>
                <c:pt idx="19">
                  <c:v>7055.7200000699995</c:v>
                </c:pt>
                <c:pt idx="20">
                  <c:v>7055.7200000699995</c:v>
                </c:pt>
                <c:pt idx="21">
                  <c:v>7055.7200000699995</c:v>
                </c:pt>
                <c:pt idx="22">
                  <c:v>7055.7200000699995</c:v>
                </c:pt>
                <c:pt idx="23">
                  <c:v>7055.7200000699995</c:v>
                </c:pt>
                <c:pt idx="24">
                  <c:v>7055.7200000699995</c:v>
                </c:pt>
                <c:pt idx="25">
                  <c:v>7055.7200000699995</c:v>
                </c:pt>
                <c:pt idx="26">
                  <c:v>7055.7200000699995</c:v>
                </c:pt>
                <c:pt idx="27">
                  <c:v>7055.7200000699995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7A-417E-A0BE-F851A0168856}"/>
            </c:ext>
          </c:extLst>
        </c:ser>
        <c:ser>
          <c:idx val="7"/>
          <c:order val="7"/>
          <c:tx>
            <c:strRef>
              <c:f>Summary!$H$40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Summary!$I$40:$AJ$40</c:f>
              <c:numCache>
                <c:formatCode>#,##0</c:formatCode>
                <c:ptCount val="28"/>
                <c:pt idx="0">
                  <c:v>1558.56</c:v>
                </c:pt>
                <c:pt idx="1">
                  <c:v>1557.46</c:v>
                </c:pt>
                <c:pt idx="2">
                  <c:v>3555.2419061199998</c:v>
                </c:pt>
                <c:pt idx="3">
                  <c:v>6481.0463127400008</c:v>
                </c:pt>
                <c:pt idx="4">
                  <c:v>9216.1181600799991</c:v>
                </c:pt>
                <c:pt idx="5">
                  <c:v>11055.301032580001</c:v>
                </c:pt>
                <c:pt idx="6">
                  <c:v>11057.24449483</c:v>
                </c:pt>
                <c:pt idx="7">
                  <c:v>13439.52795949</c:v>
                </c:pt>
                <c:pt idx="8">
                  <c:v>13439.52795949</c:v>
                </c:pt>
                <c:pt idx="9">
                  <c:v>13440.627959489999</c:v>
                </c:pt>
                <c:pt idx="10">
                  <c:v>13510.827502679998</c:v>
                </c:pt>
                <c:pt idx="11">
                  <c:v>13583.135744519999</c:v>
                </c:pt>
                <c:pt idx="12">
                  <c:v>16177.43069675</c:v>
                </c:pt>
                <c:pt idx="13">
                  <c:v>17005.869519</c:v>
                </c:pt>
                <c:pt idx="14">
                  <c:v>18485.694017720001</c:v>
                </c:pt>
                <c:pt idx="15">
                  <c:v>18793.374587180002</c:v>
                </c:pt>
                <c:pt idx="16">
                  <c:v>18792.274587180003</c:v>
                </c:pt>
                <c:pt idx="17">
                  <c:v>20103.706544410001</c:v>
                </c:pt>
                <c:pt idx="18">
                  <c:v>28248.188076850005</c:v>
                </c:pt>
                <c:pt idx="19">
                  <c:v>28349.645184600005</c:v>
                </c:pt>
                <c:pt idx="20">
                  <c:v>28840.232833550006</c:v>
                </c:pt>
                <c:pt idx="21">
                  <c:v>30780.652881740003</c:v>
                </c:pt>
                <c:pt idx="22">
                  <c:v>37455.490583899998</c:v>
                </c:pt>
                <c:pt idx="23">
                  <c:v>37382.732790859998</c:v>
                </c:pt>
                <c:pt idx="24">
                  <c:v>37047.052112079997</c:v>
                </c:pt>
                <c:pt idx="25">
                  <c:v>47750.401044699996</c:v>
                </c:pt>
                <c:pt idx="26">
                  <c:v>71709.967746640003</c:v>
                </c:pt>
                <c:pt idx="27">
                  <c:v>69913.132060710006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7A-417E-A0BE-F851A0168856}"/>
            </c:ext>
          </c:extLst>
        </c:ser>
        <c:ser>
          <c:idx val="9"/>
          <c:order val="8"/>
          <c:tx>
            <c:strRef>
              <c:f>Summary!$H$50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Summary!$I$50:$AJ$50</c:f>
              <c:numCache>
                <c:formatCode>#,##0</c:formatCode>
                <c:ptCount val="28"/>
                <c:pt idx="0">
                  <c:v>878.11259443455856</c:v>
                </c:pt>
                <c:pt idx="1">
                  <c:v>975.67471225416034</c:v>
                </c:pt>
                <c:pt idx="2">
                  <c:v>1211.3723204538951</c:v>
                </c:pt>
                <c:pt idx="3">
                  <c:v>1514.1343735305582</c:v>
                </c:pt>
                <c:pt idx="4">
                  <c:v>1721.5930429663997</c:v>
                </c:pt>
                <c:pt idx="5">
                  <c:v>1953.1322602287371</c:v>
                </c:pt>
                <c:pt idx="6">
                  <c:v>2123.8801177243886</c:v>
                </c:pt>
                <c:pt idx="7">
                  <c:v>2239.8809741011137</c:v>
                </c:pt>
                <c:pt idx="8">
                  <c:v>2370.9514217180622</c:v>
                </c:pt>
                <c:pt idx="9">
                  <c:v>2493.5342286744758</c:v>
                </c:pt>
                <c:pt idx="10">
                  <c:v>2622.6241738867657</c:v>
                </c:pt>
                <c:pt idx="11">
                  <c:v>2759.2276914705872</c:v>
                </c:pt>
                <c:pt idx="12">
                  <c:v>2896.6808039898365</c:v>
                </c:pt>
                <c:pt idx="13">
                  <c:v>3014.9736294913796</c:v>
                </c:pt>
                <c:pt idx="14">
                  <c:v>3172.5557005228602</c:v>
                </c:pt>
                <c:pt idx="15">
                  <c:v>3313.3501673601386</c:v>
                </c:pt>
                <c:pt idx="16">
                  <c:v>3471.5476548513147</c:v>
                </c:pt>
                <c:pt idx="17">
                  <c:v>3610.8012237332618</c:v>
                </c:pt>
                <c:pt idx="18">
                  <c:v>3736.3249950247791</c:v>
                </c:pt>
                <c:pt idx="19">
                  <c:v>3868.0521197868406</c:v>
                </c:pt>
                <c:pt idx="20">
                  <c:v>4025.7773850615799</c:v>
                </c:pt>
                <c:pt idx="21">
                  <c:v>4150.964796302208</c:v>
                </c:pt>
                <c:pt idx="22">
                  <c:v>4289.7798794673245</c:v>
                </c:pt>
                <c:pt idx="23">
                  <c:v>4451.5986693485966</c:v>
                </c:pt>
                <c:pt idx="24">
                  <c:v>4615.6781975064287</c:v>
                </c:pt>
                <c:pt idx="25">
                  <c:v>4735.5742510724722</c:v>
                </c:pt>
                <c:pt idx="26">
                  <c:v>4897.7347142420931</c:v>
                </c:pt>
                <c:pt idx="27">
                  <c:v>4897.7347142420931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E-4A18-9866-74FA4C4B40B5}"/>
            </c:ext>
          </c:extLst>
        </c:ser>
        <c:ser>
          <c:idx val="8"/>
          <c:order val="9"/>
          <c:tx>
            <c:strRef>
              <c:f>Summary!$H$41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noFill/>
              <a:prstDash val="solid"/>
            </a:ln>
            <a:effectLst/>
          </c:spPr>
          <c:invertIfNegative val="0"/>
          <c:val>
            <c:numRef>
              <c:f>Summary!$I$41:$AJ$41</c:f>
              <c:numCache>
                <c:formatCode>#,##0</c:formatCode>
                <c:ptCount val="28"/>
                <c:pt idx="0">
                  <c:v>366.50700001000001</c:v>
                </c:pt>
                <c:pt idx="1">
                  <c:v>731.50699999999995</c:v>
                </c:pt>
                <c:pt idx="2">
                  <c:v>1218.9919999899998</c:v>
                </c:pt>
                <c:pt idx="3">
                  <c:v>1822.8530000100002</c:v>
                </c:pt>
                <c:pt idx="4">
                  <c:v>2558.4810000000002</c:v>
                </c:pt>
                <c:pt idx="5">
                  <c:v>3412.1190000000001</c:v>
                </c:pt>
                <c:pt idx="6">
                  <c:v>4696.2740000099993</c:v>
                </c:pt>
                <c:pt idx="7">
                  <c:v>5829.8004632200009</c:v>
                </c:pt>
                <c:pt idx="8">
                  <c:v>7024.5443458899999</c:v>
                </c:pt>
                <c:pt idx="9">
                  <c:v>8398.6829614999988</c:v>
                </c:pt>
                <c:pt idx="10">
                  <c:v>10091.14246379</c:v>
                </c:pt>
                <c:pt idx="11">
                  <c:v>11935.594913679999</c:v>
                </c:pt>
                <c:pt idx="12">
                  <c:v>13875.121352539998</c:v>
                </c:pt>
                <c:pt idx="13">
                  <c:v>15894.63496714</c:v>
                </c:pt>
                <c:pt idx="14">
                  <c:v>17933.750697899999</c:v>
                </c:pt>
                <c:pt idx="15">
                  <c:v>19983.077796739999</c:v>
                </c:pt>
                <c:pt idx="16">
                  <c:v>21671.676525790001</c:v>
                </c:pt>
                <c:pt idx="17">
                  <c:v>23318.225479199999</c:v>
                </c:pt>
                <c:pt idx="18">
                  <c:v>24889.356374550003</c:v>
                </c:pt>
                <c:pt idx="19">
                  <c:v>26447.729895830002</c:v>
                </c:pt>
                <c:pt idx="20">
                  <c:v>28117.46973664</c:v>
                </c:pt>
                <c:pt idx="21">
                  <c:v>29806.332703220003</c:v>
                </c:pt>
                <c:pt idx="22">
                  <c:v>31258.097408369998</c:v>
                </c:pt>
                <c:pt idx="23">
                  <c:v>32733.874992799996</c:v>
                </c:pt>
                <c:pt idx="24">
                  <c:v>34233.920342519996</c:v>
                </c:pt>
                <c:pt idx="25">
                  <c:v>35763.291480440006</c:v>
                </c:pt>
                <c:pt idx="26">
                  <c:v>37313.352280799998</c:v>
                </c:pt>
                <c:pt idx="27">
                  <c:v>37421.090223830004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2-4F39-9B24-FBB1A085FFD3}"/>
            </c:ext>
          </c:extLst>
        </c:ser>
        <c:ser>
          <c:idx val="12"/>
          <c:order val="10"/>
          <c:tx>
            <c:strRef>
              <c:f>Summary!$H$42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Summary!$I$42:$AJ$42</c:f>
              <c:numCache>
                <c:formatCode>#,##0</c:formatCode>
                <c:ptCount val="28"/>
                <c:pt idx="0">
                  <c:v>1615.6870000000001</c:v>
                </c:pt>
                <c:pt idx="1">
                  <c:v>2523.8579999999997</c:v>
                </c:pt>
                <c:pt idx="2">
                  <c:v>3346.1180000000004</c:v>
                </c:pt>
                <c:pt idx="3">
                  <c:v>4039.7359999999999</c:v>
                </c:pt>
                <c:pt idx="4">
                  <c:v>4643.7310000000007</c:v>
                </c:pt>
                <c:pt idx="5">
                  <c:v>5111.6849999999995</c:v>
                </c:pt>
                <c:pt idx="6">
                  <c:v>5870.22</c:v>
                </c:pt>
                <c:pt idx="7">
                  <c:v>6883.9139999999998</c:v>
                </c:pt>
                <c:pt idx="8">
                  <c:v>7823.7409999999991</c:v>
                </c:pt>
                <c:pt idx="9">
                  <c:v>8822.0210000000006</c:v>
                </c:pt>
                <c:pt idx="10">
                  <c:v>10032.985999999999</c:v>
                </c:pt>
                <c:pt idx="11">
                  <c:v>11279.351999999999</c:v>
                </c:pt>
                <c:pt idx="12">
                  <c:v>12411.971</c:v>
                </c:pt>
                <c:pt idx="13">
                  <c:v>13450.545</c:v>
                </c:pt>
                <c:pt idx="14">
                  <c:v>14351.891000000001</c:v>
                </c:pt>
                <c:pt idx="15">
                  <c:v>15102.709000000001</c:v>
                </c:pt>
                <c:pt idx="16">
                  <c:v>15417.928999999998</c:v>
                </c:pt>
                <c:pt idx="17">
                  <c:v>15594.936</c:v>
                </c:pt>
                <c:pt idx="18">
                  <c:v>15616.079</c:v>
                </c:pt>
                <c:pt idx="19">
                  <c:v>15610.974</c:v>
                </c:pt>
                <c:pt idx="20">
                  <c:v>15555.227000000001</c:v>
                </c:pt>
                <c:pt idx="21">
                  <c:v>15481.948999999999</c:v>
                </c:pt>
                <c:pt idx="22">
                  <c:v>15387.778</c:v>
                </c:pt>
                <c:pt idx="23">
                  <c:v>15277.057999999999</c:v>
                </c:pt>
                <c:pt idx="24">
                  <c:v>15144.979000000001</c:v>
                </c:pt>
                <c:pt idx="25">
                  <c:v>15000.321000000002</c:v>
                </c:pt>
                <c:pt idx="26">
                  <c:v>14832.36</c:v>
                </c:pt>
                <c:pt idx="27">
                  <c:v>14832.36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6-4EBC-8BC1-C788D7391EC3}"/>
            </c:ext>
          </c:extLst>
        </c:ser>
        <c:ser>
          <c:idx val="16"/>
          <c:order val="11"/>
          <c:tx>
            <c:strRef>
              <c:f>Summary!$H$43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Summary!$I$43:$AJ$43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B0-462A-B6A1-01FC6CC5CF99}"/>
            </c:ext>
          </c:extLst>
        </c:ser>
        <c:ser>
          <c:idx val="5"/>
          <c:order val="12"/>
          <c:tx>
            <c:strRef>
              <c:f>Summary!$H$44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Summary!$I$44:$AJ$44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7A-417E-A0BE-F851A0168856}"/>
            </c:ext>
          </c:extLst>
        </c:ser>
        <c:ser>
          <c:idx val="6"/>
          <c:order val="13"/>
          <c:tx>
            <c:strRef>
              <c:f>Summary!$H$45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Summary!$I$45:$AJ$45</c:f>
              <c:numCache>
                <c:formatCode>#,##0</c:formatCode>
                <c:ptCount val="28"/>
                <c:pt idx="0">
                  <c:v>15275.424152919999</c:v>
                </c:pt>
                <c:pt idx="1">
                  <c:v>22064.64011099</c:v>
                </c:pt>
                <c:pt idx="2">
                  <c:v>30493.021206590001</c:v>
                </c:pt>
                <c:pt idx="3">
                  <c:v>34633.206399000002</c:v>
                </c:pt>
                <c:pt idx="4">
                  <c:v>42957.164785539993</c:v>
                </c:pt>
                <c:pt idx="5">
                  <c:v>47363.773256970002</c:v>
                </c:pt>
                <c:pt idx="6">
                  <c:v>50558.269016449995</c:v>
                </c:pt>
                <c:pt idx="7">
                  <c:v>57133.996283409993</c:v>
                </c:pt>
                <c:pt idx="8">
                  <c:v>63303.432817309993</c:v>
                </c:pt>
                <c:pt idx="9">
                  <c:v>66383.391952709993</c:v>
                </c:pt>
                <c:pt idx="10">
                  <c:v>76257.127042780005</c:v>
                </c:pt>
                <c:pt idx="11">
                  <c:v>88394.61725350999</c:v>
                </c:pt>
                <c:pt idx="12">
                  <c:v>92739.632125449993</c:v>
                </c:pt>
                <c:pt idx="13">
                  <c:v>103293.63830744001</c:v>
                </c:pt>
                <c:pt idx="14">
                  <c:v>110842.84868001999</c:v>
                </c:pt>
                <c:pt idx="15">
                  <c:v>114224.29582444999</c:v>
                </c:pt>
                <c:pt idx="16">
                  <c:v>113897.59582444999</c:v>
                </c:pt>
                <c:pt idx="17">
                  <c:v>119863.91293072001</c:v>
                </c:pt>
                <c:pt idx="18">
                  <c:v>132503.956879</c:v>
                </c:pt>
                <c:pt idx="19">
                  <c:v>156278.77155862001</c:v>
                </c:pt>
                <c:pt idx="20">
                  <c:v>174522.88770793003</c:v>
                </c:pt>
                <c:pt idx="21">
                  <c:v>186952.75322613001</c:v>
                </c:pt>
                <c:pt idx="22">
                  <c:v>208574.75223853003</c:v>
                </c:pt>
                <c:pt idx="23">
                  <c:v>218889.60459168002</c:v>
                </c:pt>
                <c:pt idx="24">
                  <c:v>227363.51947828004</c:v>
                </c:pt>
                <c:pt idx="25">
                  <c:v>240398.10829881002</c:v>
                </c:pt>
                <c:pt idx="26">
                  <c:v>254221.55884322</c:v>
                </c:pt>
                <c:pt idx="27">
                  <c:v>253431.80884322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7A-417E-A0BE-F851A0168856}"/>
            </c:ext>
          </c:extLst>
        </c:ser>
        <c:ser>
          <c:idx val="10"/>
          <c:order val="14"/>
          <c:tx>
            <c:strRef>
              <c:f>Summary!$H$46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Summary!$I$46:$AJ$46</c:f>
              <c:numCache>
                <c:formatCode>#,##0</c:formatCode>
                <c:ptCount val="28"/>
                <c:pt idx="0">
                  <c:v>8571.9481690199991</c:v>
                </c:pt>
                <c:pt idx="1">
                  <c:v>8713.5421690199983</c:v>
                </c:pt>
                <c:pt idx="2">
                  <c:v>11166.359487369999</c:v>
                </c:pt>
                <c:pt idx="3">
                  <c:v>15654.789340560001</c:v>
                </c:pt>
                <c:pt idx="4">
                  <c:v>22043.144566040002</c:v>
                </c:pt>
                <c:pt idx="5">
                  <c:v>27419.477521389999</c:v>
                </c:pt>
                <c:pt idx="6">
                  <c:v>28734.657320779996</c:v>
                </c:pt>
                <c:pt idx="7">
                  <c:v>35309.705267519996</c:v>
                </c:pt>
                <c:pt idx="8">
                  <c:v>36585.207924899994</c:v>
                </c:pt>
                <c:pt idx="9">
                  <c:v>41785.145119579996</c:v>
                </c:pt>
                <c:pt idx="10">
                  <c:v>47368.796981399995</c:v>
                </c:pt>
                <c:pt idx="11">
                  <c:v>59619.222796720001</c:v>
                </c:pt>
                <c:pt idx="12">
                  <c:v>67150.961731809992</c:v>
                </c:pt>
                <c:pt idx="13">
                  <c:v>73477.415842389993</c:v>
                </c:pt>
                <c:pt idx="14">
                  <c:v>84719.461987379982</c:v>
                </c:pt>
                <c:pt idx="15">
                  <c:v>92647.219984329975</c:v>
                </c:pt>
                <c:pt idx="16">
                  <c:v>92647.219984329975</c:v>
                </c:pt>
                <c:pt idx="17">
                  <c:v>99900.121681479985</c:v>
                </c:pt>
                <c:pt idx="18">
                  <c:v>126916.42432762</c:v>
                </c:pt>
                <c:pt idx="19">
                  <c:v>138117.77665730001</c:v>
                </c:pt>
                <c:pt idx="20">
                  <c:v>159487.47986112002</c:v>
                </c:pt>
                <c:pt idx="21">
                  <c:v>171012.44635229002</c:v>
                </c:pt>
                <c:pt idx="22">
                  <c:v>195075.66456357</c:v>
                </c:pt>
                <c:pt idx="23">
                  <c:v>196658.99584172003</c:v>
                </c:pt>
                <c:pt idx="24">
                  <c:v>204916.85894601</c:v>
                </c:pt>
                <c:pt idx="25">
                  <c:v>231337.75642895998</c:v>
                </c:pt>
                <c:pt idx="26">
                  <c:v>307877.45384489006</c:v>
                </c:pt>
                <c:pt idx="27">
                  <c:v>307204.64984489005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A-4D69-9898-DD1C3C9BF9B9}"/>
            </c:ext>
          </c:extLst>
        </c:ser>
        <c:ser>
          <c:idx val="13"/>
          <c:order val="16"/>
          <c:tx>
            <c:strRef>
              <c:f>Summary!$H$47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Summary!$I$47:$AJ$47</c:f>
              <c:numCache>
                <c:formatCode>#,##0</c:formatCode>
                <c:ptCount val="28"/>
                <c:pt idx="0">
                  <c:v>22580.879166039998</c:v>
                </c:pt>
                <c:pt idx="1">
                  <c:v>25525.2356822</c:v>
                </c:pt>
                <c:pt idx="2">
                  <c:v>28511.227781199999</c:v>
                </c:pt>
                <c:pt idx="3">
                  <c:v>31371.068223200004</c:v>
                </c:pt>
                <c:pt idx="4">
                  <c:v>34250.878569400003</c:v>
                </c:pt>
                <c:pt idx="5">
                  <c:v>36995.189890399997</c:v>
                </c:pt>
                <c:pt idx="6">
                  <c:v>39671.427371300008</c:v>
                </c:pt>
                <c:pt idx="7">
                  <c:v>42224.097007100005</c:v>
                </c:pt>
                <c:pt idx="8">
                  <c:v>44602.897872700007</c:v>
                </c:pt>
                <c:pt idx="9">
                  <c:v>46967.917197800001</c:v>
                </c:pt>
                <c:pt idx="10">
                  <c:v>49314.529611900005</c:v>
                </c:pt>
                <c:pt idx="11">
                  <c:v>51629.561866699994</c:v>
                </c:pt>
                <c:pt idx="12">
                  <c:v>53792.152731799993</c:v>
                </c:pt>
                <c:pt idx="13">
                  <c:v>55825.532972299996</c:v>
                </c:pt>
                <c:pt idx="14">
                  <c:v>57761.441470300007</c:v>
                </c:pt>
                <c:pt idx="15">
                  <c:v>59706.340468699993</c:v>
                </c:pt>
                <c:pt idx="16">
                  <c:v>61699.200888599997</c:v>
                </c:pt>
                <c:pt idx="17">
                  <c:v>63698.761449099999</c:v>
                </c:pt>
                <c:pt idx="18">
                  <c:v>65697.666795900004</c:v>
                </c:pt>
                <c:pt idx="19">
                  <c:v>67668.60265510001</c:v>
                </c:pt>
                <c:pt idx="20">
                  <c:v>69644.035513199997</c:v>
                </c:pt>
                <c:pt idx="21">
                  <c:v>71609.24343599999</c:v>
                </c:pt>
                <c:pt idx="22">
                  <c:v>73546.328142299986</c:v>
                </c:pt>
                <c:pt idx="23">
                  <c:v>75464.244678399991</c:v>
                </c:pt>
                <c:pt idx="24">
                  <c:v>77368.608991299989</c:v>
                </c:pt>
                <c:pt idx="25">
                  <c:v>79270.832559099988</c:v>
                </c:pt>
                <c:pt idx="26">
                  <c:v>81161.107847699997</c:v>
                </c:pt>
                <c:pt idx="27">
                  <c:v>81161.107847699997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B0-462A-B6A1-01FC6CC5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lineChart>
        <c:grouping val="standard"/>
        <c:varyColors val="0"/>
        <c:ser>
          <c:idx val="11"/>
          <c:order val="15"/>
          <c:tx>
            <c:strRef>
              <c:f>Summary!$H$48</c:f>
              <c:strCache>
                <c:ptCount val="1"/>
                <c:pt idx="0">
                  <c:v>Dispatchable Capacity</c:v>
                </c:pt>
              </c:strCache>
            </c:strRef>
          </c:tx>
          <c:spPr>
            <a:ln w="19050" cap="rnd">
              <a:solidFill>
                <a:srgbClr val="F9111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Summary!$I$32:$AJ$32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Summary!$I$48:$AJ$48</c:f>
              <c:numCache>
                <c:formatCode>#,##0</c:formatCode>
                <c:ptCount val="28"/>
                <c:pt idx="0">
                  <c:v>43277.558594544549</c:v>
                </c:pt>
                <c:pt idx="1">
                  <c:v>43739.020712354155</c:v>
                </c:pt>
                <c:pt idx="2">
                  <c:v>37282.985226663899</c:v>
                </c:pt>
                <c:pt idx="3">
                  <c:v>37680.412686380558</c:v>
                </c:pt>
                <c:pt idx="4">
                  <c:v>36873.571203146399</c:v>
                </c:pt>
                <c:pt idx="5">
                  <c:v>38601.286037798738</c:v>
                </c:pt>
                <c:pt idx="6">
                  <c:v>39608.132357554394</c:v>
                </c:pt>
                <c:pt idx="7">
                  <c:v>39495.443141801115</c:v>
                </c:pt>
                <c:pt idx="8">
                  <c:v>40821.257472088058</c:v>
                </c:pt>
                <c:pt idx="9">
                  <c:v>42042.218894614467</c:v>
                </c:pt>
                <c:pt idx="10">
                  <c:v>43471.967885296763</c:v>
                </c:pt>
                <c:pt idx="11">
                  <c:v>45408.332094610581</c:v>
                </c:pt>
                <c:pt idx="12">
                  <c:v>49949.606598219842</c:v>
                </c:pt>
                <c:pt idx="13">
                  <c:v>52530.851860571383</c:v>
                </c:pt>
                <c:pt idx="14">
                  <c:v>55591.974161092861</c:v>
                </c:pt>
                <c:pt idx="15">
                  <c:v>59953.986956880137</c:v>
                </c:pt>
                <c:pt idx="16">
                  <c:v>61215.283173431315</c:v>
                </c:pt>
                <c:pt idx="17">
                  <c:v>64192.517652953262</c:v>
                </c:pt>
                <c:pt idx="18">
                  <c:v>74224.722167184795</c:v>
                </c:pt>
                <c:pt idx="19">
                  <c:v>75856.279920976842</c:v>
                </c:pt>
                <c:pt idx="20">
                  <c:v>81084.247352911581</c:v>
                </c:pt>
                <c:pt idx="21">
                  <c:v>84069.159539972214</c:v>
                </c:pt>
                <c:pt idx="22">
                  <c:v>91690.077030447326</c:v>
                </c:pt>
                <c:pt idx="23">
                  <c:v>92307.915611718592</c:v>
                </c:pt>
                <c:pt idx="24">
                  <c:v>93052.359810816415</c:v>
                </c:pt>
                <c:pt idx="25">
                  <c:v>105404.97593492248</c:v>
                </c:pt>
                <c:pt idx="26">
                  <c:v>141415.3021708421</c:v>
                </c:pt>
                <c:pt idx="27">
                  <c:v>139322.20442794211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2-4939-8254-DCCCFDA55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6480"/>
        <c:axId val="1731459744"/>
      </c:line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 val="autoZero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capacity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424242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noFill/>
            <a:prstDash val="solid"/>
          </a:ln>
          <a:effectLst/>
          <a:extLst>
            <a:ext uri="{91240B29-F687-4F45-9708-019B960494DF}">
              <a14:hiddenLine xmlns:a14="http://schemas.microsoft.com/office/drawing/2010/main" w="6350">
                <a:solidFill>
                  <a:srgbClr val="948671"/>
                </a:solidFill>
                <a:prstDash val="solid"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397697205971857E-2"/>
          <c:y val="0.75534120370370361"/>
          <c:w val="0.92599168330006654"/>
          <c:h val="0.22425856481481482"/>
        </c:manualLayout>
      </c:layout>
      <c:overlay val="0"/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1951721452056"/>
          <c:y val="3.7644281747373727E-2"/>
          <c:w val="0.85416102793727455"/>
          <c:h val="0.51232847222222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Summary!$H$57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Summary!$I$57:$AJ$57</c:f>
              <c:numCache>
                <c:formatCode>#,##0</c:formatCode>
                <c:ptCount val="28"/>
                <c:pt idx="0">
                  <c:v>77553.078620829547</c:v>
                </c:pt>
                <c:pt idx="1">
                  <c:v>67729.143783471547</c:v>
                </c:pt>
                <c:pt idx="2">
                  <c:v>47172.607242223407</c:v>
                </c:pt>
                <c:pt idx="3">
                  <c:v>37477.528785372313</c:v>
                </c:pt>
                <c:pt idx="4">
                  <c:v>20728.432681489649</c:v>
                </c:pt>
                <c:pt idx="5">
                  <c:v>16671.683139070763</c:v>
                </c:pt>
                <c:pt idx="6">
                  <c:v>11571.076585615745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B82-4A12-9D9F-FD85C2B36273}"/>
            </c:ext>
          </c:extLst>
        </c:ser>
        <c:ser>
          <c:idx val="1"/>
          <c:order val="1"/>
          <c:tx>
            <c:strRef>
              <c:f>Summary!$H$58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Summary!$I$58:$AJ$58</c:f>
              <c:numCache>
                <c:formatCode>#,##0</c:formatCode>
                <c:ptCount val="28"/>
                <c:pt idx="0">
                  <c:v>31199.075792484022</c:v>
                </c:pt>
                <c:pt idx="1">
                  <c:v>26710.75676745941</c:v>
                </c:pt>
                <c:pt idx="2">
                  <c:v>19228.597320664023</c:v>
                </c:pt>
                <c:pt idx="3">
                  <c:v>16321.512986242349</c:v>
                </c:pt>
                <c:pt idx="4">
                  <c:v>10440.935275690101</c:v>
                </c:pt>
                <c:pt idx="5">
                  <c:v>6937.0605445773799</c:v>
                </c:pt>
                <c:pt idx="6">
                  <c:v>6292.0500907268288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B82-4A12-9D9F-FD85C2B36273}"/>
            </c:ext>
          </c:extLst>
        </c:ser>
        <c:ser>
          <c:idx val="2"/>
          <c:order val="2"/>
          <c:tx>
            <c:strRef>
              <c:f>Summary!$H$59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Summary!$I$59:$AJ$59</c:f>
              <c:numCache>
                <c:formatCode>#,##0</c:formatCode>
                <c:ptCount val="28"/>
                <c:pt idx="0">
                  <c:v>8716.0503015691393</c:v>
                </c:pt>
                <c:pt idx="1">
                  <c:v>3413.2063736998271</c:v>
                </c:pt>
                <c:pt idx="2">
                  <c:v>4453.2615898891499</c:v>
                </c:pt>
                <c:pt idx="3">
                  <c:v>5908.1027616519887</c:v>
                </c:pt>
                <c:pt idx="4">
                  <c:v>7410.822347144881</c:v>
                </c:pt>
                <c:pt idx="5">
                  <c:v>6949.511661316742</c:v>
                </c:pt>
                <c:pt idx="6">
                  <c:v>5338.1051639449133</c:v>
                </c:pt>
                <c:pt idx="7">
                  <c:v>5097.5172357367101</c:v>
                </c:pt>
                <c:pt idx="8">
                  <c:v>3629.5213355712917</c:v>
                </c:pt>
                <c:pt idx="9">
                  <c:v>2908.9361976590908</c:v>
                </c:pt>
                <c:pt idx="10">
                  <c:v>4265.0825484045199</c:v>
                </c:pt>
                <c:pt idx="11">
                  <c:v>4866.9316113266059</c:v>
                </c:pt>
                <c:pt idx="12">
                  <c:v>4768.7265980986122</c:v>
                </c:pt>
                <c:pt idx="13">
                  <c:v>2641.6215117066508</c:v>
                </c:pt>
                <c:pt idx="14">
                  <c:v>2861.9852803238655</c:v>
                </c:pt>
                <c:pt idx="15">
                  <c:v>3097.6502787737436</c:v>
                </c:pt>
                <c:pt idx="16">
                  <c:v>1519.3115746270701</c:v>
                </c:pt>
                <c:pt idx="17">
                  <c:v>2407.4759407480105</c:v>
                </c:pt>
                <c:pt idx="18">
                  <c:v>2227.4555763595099</c:v>
                </c:pt>
                <c:pt idx="19">
                  <c:v>1611.8299176782452</c:v>
                </c:pt>
                <c:pt idx="20">
                  <c:v>1052.3429958665204</c:v>
                </c:pt>
                <c:pt idx="21">
                  <c:v>686.12768056669995</c:v>
                </c:pt>
                <c:pt idx="22">
                  <c:v>114.19630794173001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B82-4A12-9D9F-FD85C2B36273}"/>
            </c:ext>
          </c:extLst>
        </c:ser>
        <c:ser>
          <c:idx val="17"/>
          <c:order val="3"/>
          <c:tx>
            <c:strRef>
              <c:f>Summary!$H$60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prstDash val="solid"/>
            </a:ln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Summary!$I$60:$AJ$60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8-402A-97B2-08D967265A6C}"/>
            </c:ext>
          </c:extLst>
        </c:ser>
        <c:ser>
          <c:idx val="3"/>
          <c:order val="4"/>
          <c:tx>
            <c:strRef>
              <c:f>Summary!$H$61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Summary!$I$61:$AJ$61</c:f>
              <c:numCache>
                <c:formatCode>#,##0</c:formatCode>
                <c:ptCount val="28"/>
                <c:pt idx="0">
                  <c:v>471.31127110331516</c:v>
                </c:pt>
                <c:pt idx="1">
                  <c:v>235.15012032128001</c:v>
                </c:pt>
                <c:pt idx="2">
                  <c:v>311.98422924819005</c:v>
                </c:pt>
                <c:pt idx="3">
                  <c:v>672.72305598686</c:v>
                </c:pt>
                <c:pt idx="4">
                  <c:v>2700.2430663099849</c:v>
                </c:pt>
                <c:pt idx="5">
                  <c:v>3997.2561453904118</c:v>
                </c:pt>
                <c:pt idx="6">
                  <c:v>3185.6480836498072</c:v>
                </c:pt>
                <c:pt idx="7">
                  <c:v>2348.4219750003044</c:v>
                </c:pt>
                <c:pt idx="8">
                  <c:v>2262.1237099929554</c:v>
                </c:pt>
                <c:pt idx="9">
                  <c:v>1368.7336307565452</c:v>
                </c:pt>
                <c:pt idx="10">
                  <c:v>474.53471901689505</c:v>
                </c:pt>
                <c:pt idx="11">
                  <c:v>2398.1574904734498</c:v>
                </c:pt>
                <c:pt idx="12">
                  <c:v>693.69239858551487</c:v>
                </c:pt>
                <c:pt idx="13">
                  <c:v>1255.5171491594404</c:v>
                </c:pt>
                <c:pt idx="14">
                  <c:v>1049.3640538055899</c:v>
                </c:pt>
                <c:pt idx="15">
                  <c:v>5793.6926059828847</c:v>
                </c:pt>
                <c:pt idx="16">
                  <c:v>1877.529755799095</c:v>
                </c:pt>
                <c:pt idx="17">
                  <c:v>1509.1850756748249</c:v>
                </c:pt>
                <c:pt idx="18">
                  <c:v>3645.8208382158941</c:v>
                </c:pt>
                <c:pt idx="19">
                  <c:v>3476.5998386854349</c:v>
                </c:pt>
                <c:pt idx="20">
                  <c:v>6590.1215631888408</c:v>
                </c:pt>
                <c:pt idx="21">
                  <c:v>2543.3980523268342</c:v>
                </c:pt>
                <c:pt idx="22">
                  <c:v>4126.3338730988808</c:v>
                </c:pt>
                <c:pt idx="23">
                  <c:v>1448.0937337528949</c:v>
                </c:pt>
                <c:pt idx="24">
                  <c:v>2988.513499517835</c:v>
                </c:pt>
                <c:pt idx="25">
                  <c:v>1672.2858916147648</c:v>
                </c:pt>
                <c:pt idx="26">
                  <c:v>8892.7640578986793</c:v>
                </c:pt>
                <c:pt idx="27">
                  <c:v>4.6565712404599999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B82-4A12-9D9F-FD85C2B36273}"/>
            </c:ext>
          </c:extLst>
        </c:ser>
        <c:ser>
          <c:idx val="16"/>
          <c:order val="5"/>
          <c:tx>
            <c:strRef>
              <c:f>Summary!$H$62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prstDash val="solid"/>
            </a:ln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Summary!$I$62:$AJ$62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1508.929370568695</c:v>
                </c:pt>
                <c:pt idx="27">
                  <c:v>1508.9293705687001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8-402A-97B2-08D967265A6C}"/>
            </c:ext>
          </c:extLst>
        </c:ser>
        <c:ser>
          <c:idx val="4"/>
          <c:order val="6"/>
          <c:tx>
            <c:strRef>
              <c:f>Summary!$H$63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Summary!$I$63:$AJ$63</c:f>
              <c:numCache>
                <c:formatCode>#,##0</c:formatCode>
                <c:ptCount val="28"/>
                <c:pt idx="0">
                  <c:v>15034.845428887667</c:v>
                </c:pt>
                <c:pt idx="1">
                  <c:v>13425.519353141113</c:v>
                </c:pt>
                <c:pt idx="2">
                  <c:v>12577.676421460828</c:v>
                </c:pt>
                <c:pt idx="3">
                  <c:v>13509.514281316289</c:v>
                </c:pt>
                <c:pt idx="4">
                  <c:v>16868.965576696333</c:v>
                </c:pt>
                <c:pt idx="5">
                  <c:v>14123.167901006236</c:v>
                </c:pt>
                <c:pt idx="6">
                  <c:v>12784.523628292416</c:v>
                </c:pt>
                <c:pt idx="7">
                  <c:v>15324.980082086453</c:v>
                </c:pt>
                <c:pt idx="8">
                  <c:v>10903.404364714348</c:v>
                </c:pt>
                <c:pt idx="9">
                  <c:v>14422.804429416941</c:v>
                </c:pt>
                <c:pt idx="10">
                  <c:v>13621.435189151816</c:v>
                </c:pt>
                <c:pt idx="11">
                  <c:v>12539.94812344881</c:v>
                </c:pt>
                <c:pt idx="12">
                  <c:v>13052.464176899903</c:v>
                </c:pt>
                <c:pt idx="13">
                  <c:v>11712.807696725398</c:v>
                </c:pt>
                <c:pt idx="14">
                  <c:v>13235.077197614275</c:v>
                </c:pt>
                <c:pt idx="15">
                  <c:v>14671.453431005346</c:v>
                </c:pt>
                <c:pt idx="16">
                  <c:v>8128.0749849867479</c:v>
                </c:pt>
                <c:pt idx="17">
                  <c:v>12522.100841994332</c:v>
                </c:pt>
                <c:pt idx="18">
                  <c:v>12834.795514573239</c:v>
                </c:pt>
                <c:pt idx="19">
                  <c:v>9554.4419862071554</c:v>
                </c:pt>
                <c:pt idx="20">
                  <c:v>11395.753405053634</c:v>
                </c:pt>
                <c:pt idx="21">
                  <c:v>12964.749000274489</c:v>
                </c:pt>
                <c:pt idx="22">
                  <c:v>9645.9348994836619</c:v>
                </c:pt>
                <c:pt idx="23">
                  <c:v>10478.557051938124</c:v>
                </c:pt>
                <c:pt idx="24">
                  <c:v>11133.40595913088</c:v>
                </c:pt>
                <c:pt idx="25">
                  <c:v>11696.498032747881</c:v>
                </c:pt>
                <c:pt idx="26">
                  <c:v>12098.995729212358</c:v>
                </c:pt>
                <c:pt idx="27">
                  <c:v>6652.0833277307574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B82-4A12-9D9F-FD85C2B36273}"/>
            </c:ext>
          </c:extLst>
        </c:ser>
        <c:ser>
          <c:idx val="7"/>
          <c:order val="7"/>
          <c:tx>
            <c:strRef>
              <c:f>Summary!$H$64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Summary!$I$64:$AJ$64</c:f>
              <c:numCache>
                <c:formatCode>#,##0</c:formatCode>
                <c:ptCount val="28"/>
                <c:pt idx="0">
                  <c:v>1059.6369393966957</c:v>
                </c:pt>
                <c:pt idx="1">
                  <c:v>1810.8888138586119</c:v>
                </c:pt>
                <c:pt idx="2">
                  <c:v>4391.7801266400211</c:v>
                </c:pt>
                <c:pt idx="3">
                  <c:v>8099.8497990434025</c:v>
                </c:pt>
                <c:pt idx="4">
                  <c:v>13949.786352800606</c:v>
                </c:pt>
                <c:pt idx="5">
                  <c:v>21938.734019034495</c:v>
                </c:pt>
                <c:pt idx="6">
                  <c:v>21551.521860058823</c:v>
                </c:pt>
                <c:pt idx="7">
                  <c:v>26369.246877193378</c:v>
                </c:pt>
                <c:pt idx="8">
                  <c:v>24405.824950579969</c:v>
                </c:pt>
                <c:pt idx="9">
                  <c:v>24212.258421018378</c:v>
                </c:pt>
                <c:pt idx="10">
                  <c:v>23880.281315541</c:v>
                </c:pt>
                <c:pt idx="11">
                  <c:v>24483.650768534375</c:v>
                </c:pt>
                <c:pt idx="12">
                  <c:v>29169.517943376952</c:v>
                </c:pt>
                <c:pt idx="13">
                  <c:v>29854.190032744791</c:v>
                </c:pt>
                <c:pt idx="14">
                  <c:v>33308.514122361317</c:v>
                </c:pt>
                <c:pt idx="15">
                  <c:v>31462.62673301205</c:v>
                </c:pt>
                <c:pt idx="16">
                  <c:v>34152.881078215476</c:v>
                </c:pt>
                <c:pt idx="17">
                  <c:v>36101.529762714781</c:v>
                </c:pt>
                <c:pt idx="18">
                  <c:v>50787.130172689416</c:v>
                </c:pt>
                <c:pt idx="19">
                  <c:v>47720.142112037836</c:v>
                </c:pt>
                <c:pt idx="20">
                  <c:v>42687.446256637741</c:v>
                </c:pt>
                <c:pt idx="21">
                  <c:v>48413.96715875782</c:v>
                </c:pt>
                <c:pt idx="22">
                  <c:v>58961.091063577609</c:v>
                </c:pt>
                <c:pt idx="23">
                  <c:v>61049.424377620366</c:v>
                </c:pt>
                <c:pt idx="24">
                  <c:v>59389.363931174157</c:v>
                </c:pt>
                <c:pt idx="25">
                  <c:v>77167.254087025212</c:v>
                </c:pt>
                <c:pt idx="26">
                  <c:v>110718.45389207518</c:v>
                </c:pt>
                <c:pt idx="27">
                  <c:v>111193.3937968111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EB82-4A12-9D9F-FD85C2B36273}"/>
            </c:ext>
          </c:extLst>
        </c:ser>
        <c:ser>
          <c:idx val="9"/>
          <c:order val="8"/>
          <c:tx>
            <c:strRef>
              <c:f>Summary!$H$77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Summary!$I$77:$AJ$77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2.5580499645000001E-2</c:v>
                </c:pt>
                <c:pt idx="3">
                  <c:v>2.9453874476799999</c:v>
                </c:pt>
                <c:pt idx="4">
                  <c:v>3.0633659760749996</c:v>
                </c:pt>
                <c:pt idx="5">
                  <c:v>20.713243872225</c:v>
                </c:pt>
                <c:pt idx="6">
                  <c:v>0</c:v>
                </c:pt>
                <c:pt idx="7">
                  <c:v>77.49750808827001</c:v>
                </c:pt>
                <c:pt idx="8">
                  <c:v>95.850165302320008</c:v>
                </c:pt>
                <c:pt idx="9">
                  <c:v>133.59669676030998</c:v>
                </c:pt>
                <c:pt idx="10">
                  <c:v>17.855733593034998</c:v>
                </c:pt>
                <c:pt idx="11">
                  <c:v>482.80790907381004</c:v>
                </c:pt>
                <c:pt idx="12">
                  <c:v>320.70198936548007</c:v>
                </c:pt>
                <c:pt idx="13">
                  <c:v>551.03142269220007</c:v>
                </c:pt>
                <c:pt idx="14">
                  <c:v>397.58744526191504</c:v>
                </c:pt>
                <c:pt idx="15">
                  <c:v>1847.0568081989004</c:v>
                </c:pt>
                <c:pt idx="16">
                  <c:v>870.45699523270491</c:v>
                </c:pt>
                <c:pt idx="17">
                  <c:v>1689.3246602320846</c:v>
                </c:pt>
                <c:pt idx="18">
                  <c:v>2008.6280058544903</c:v>
                </c:pt>
                <c:pt idx="19">
                  <c:v>1998.7673151012712</c:v>
                </c:pt>
                <c:pt idx="20">
                  <c:v>2219.1056488849335</c:v>
                </c:pt>
                <c:pt idx="21">
                  <c:v>2382.7933422953902</c:v>
                </c:pt>
                <c:pt idx="22">
                  <c:v>2363.5309491741959</c:v>
                </c:pt>
                <c:pt idx="23">
                  <c:v>3196.5929735491118</c:v>
                </c:pt>
                <c:pt idx="24">
                  <c:v>1638.0370086681799</c:v>
                </c:pt>
                <c:pt idx="25">
                  <c:v>2443.9070803312611</c:v>
                </c:pt>
                <c:pt idx="26">
                  <c:v>3651.4333203913452</c:v>
                </c:pt>
                <c:pt idx="27">
                  <c:v>1149.746278226515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A-4804-B064-956BD08907D8}"/>
            </c:ext>
          </c:extLst>
        </c:ser>
        <c:ser>
          <c:idx val="8"/>
          <c:order val="9"/>
          <c:tx>
            <c:strRef>
              <c:f>Summary!$H$65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Summary!$I$65:$AJ$65</c:f>
              <c:numCache>
                <c:formatCode>#,##0</c:formatCode>
                <c:ptCount val="28"/>
                <c:pt idx="0">
                  <c:v>182.5347332477605</c:v>
                </c:pt>
                <c:pt idx="1">
                  <c:v>471.83507722581561</c:v>
                </c:pt>
                <c:pt idx="2">
                  <c:v>805.63801823567394</c:v>
                </c:pt>
                <c:pt idx="3">
                  <c:v>1192.3042542550866</c:v>
                </c:pt>
                <c:pt idx="4">
                  <c:v>1702.6054640894376</c:v>
                </c:pt>
                <c:pt idx="5">
                  <c:v>2208.4374017168252</c:v>
                </c:pt>
                <c:pt idx="6">
                  <c:v>2999.8877937536199</c:v>
                </c:pt>
                <c:pt idx="7">
                  <c:v>3691.3572970970517</c:v>
                </c:pt>
                <c:pt idx="8">
                  <c:v>4529.4533614617621</c:v>
                </c:pt>
                <c:pt idx="9">
                  <c:v>5125.9544531613965</c:v>
                </c:pt>
                <c:pt idx="10">
                  <c:v>6515.2649929950412</c:v>
                </c:pt>
                <c:pt idx="11">
                  <c:v>7875.4559030514756</c:v>
                </c:pt>
                <c:pt idx="12">
                  <c:v>9684.6862559870897</c:v>
                </c:pt>
                <c:pt idx="13">
                  <c:v>11289.774472597073</c:v>
                </c:pt>
                <c:pt idx="14">
                  <c:v>13343.18639146426</c:v>
                </c:pt>
                <c:pt idx="15">
                  <c:v>14384.598882067377</c:v>
                </c:pt>
                <c:pt idx="16">
                  <c:v>16636.000870152722</c:v>
                </c:pt>
                <c:pt idx="17">
                  <c:v>18350.516161782522</c:v>
                </c:pt>
                <c:pt idx="18">
                  <c:v>19388.639219049808</c:v>
                </c:pt>
                <c:pt idx="19">
                  <c:v>21050.684599385684</c:v>
                </c:pt>
                <c:pt idx="20">
                  <c:v>20832.116684031924</c:v>
                </c:pt>
                <c:pt idx="21">
                  <c:v>23701.050721902309</c:v>
                </c:pt>
                <c:pt idx="22">
                  <c:v>26372.795709420076</c:v>
                </c:pt>
                <c:pt idx="23">
                  <c:v>26919.288742482873</c:v>
                </c:pt>
                <c:pt idx="24">
                  <c:v>27507.879846134361</c:v>
                </c:pt>
                <c:pt idx="25">
                  <c:v>29278.605148954393</c:v>
                </c:pt>
                <c:pt idx="26">
                  <c:v>31394.666907458512</c:v>
                </c:pt>
                <c:pt idx="27">
                  <c:v>33516.18600082476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8-4151-A840-F316D7C77CCB}"/>
            </c:ext>
          </c:extLst>
        </c:ser>
        <c:ser>
          <c:idx val="5"/>
          <c:order val="10"/>
          <c:tx>
            <c:strRef>
              <c:f>Summary!$H$66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Summary!$I$66:$AJ$66</c:f>
              <c:numCache>
                <c:formatCode>#,##0</c:formatCode>
                <c:ptCount val="28"/>
                <c:pt idx="0">
                  <c:v>414.76653527966789</c:v>
                </c:pt>
                <c:pt idx="1">
                  <c:v>721.89838252725315</c:v>
                </c:pt>
                <c:pt idx="2">
                  <c:v>1016.2529469719932</c:v>
                </c:pt>
                <c:pt idx="3">
                  <c:v>1278.2456614568314</c:v>
                </c:pt>
                <c:pt idx="4">
                  <c:v>1495.9909569890253</c:v>
                </c:pt>
                <c:pt idx="5">
                  <c:v>1678.0141937868987</c:v>
                </c:pt>
                <c:pt idx="6">
                  <c:v>1908.8211204573793</c:v>
                </c:pt>
                <c:pt idx="7">
                  <c:v>2276.8832053017495</c:v>
                </c:pt>
                <c:pt idx="8">
                  <c:v>2622.6310805276526</c:v>
                </c:pt>
                <c:pt idx="9">
                  <c:v>2955.3469015331511</c:v>
                </c:pt>
                <c:pt idx="10">
                  <c:v>3366.5609361662018</c:v>
                </c:pt>
                <c:pt idx="11">
                  <c:v>3799.6629277352749</c:v>
                </c:pt>
                <c:pt idx="12">
                  <c:v>4251.2771506460995</c:v>
                </c:pt>
                <c:pt idx="13">
                  <c:v>4614.954817434319</c:v>
                </c:pt>
                <c:pt idx="14">
                  <c:v>4970.3284929060528</c:v>
                </c:pt>
                <c:pt idx="15">
                  <c:v>5228.564534125815</c:v>
                </c:pt>
                <c:pt idx="16">
                  <c:v>5432.831405662947</c:v>
                </c:pt>
                <c:pt idx="17">
                  <c:v>5487.5817898015475</c:v>
                </c:pt>
                <c:pt idx="18">
                  <c:v>5546.6898230938214</c:v>
                </c:pt>
                <c:pt idx="19">
                  <c:v>5530.8055460712894</c:v>
                </c:pt>
                <c:pt idx="20">
                  <c:v>5522.6438644526288</c:v>
                </c:pt>
                <c:pt idx="21">
                  <c:v>5479.8501097216222</c:v>
                </c:pt>
                <c:pt idx="22">
                  <c:v>5437.250821470655</c:v>
                </c:pt>
                <c:pt idx="23">
                  <c:v>5423.0955556743438</c:v>
                </c:pt>
                <c:pt idx="24">
                  <c:v>5380.6321261382809</c:v>
                </c:pt>
                <c:pt idx="25">
                  <c:v>5319.5913707428617</c:v>
                </c:pt>
                <c:pt idx="26">
                  <c:v>5249.4186061500686</c:v>
                </c:pt>
                <c:pt idx="27">
                  <c:v>5306.391065975301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EB82-4A12-9D9F-FD85C2B36273}"/>
            </c:ext>
          </c:extLst>
        </c:ser>
        <c:ser>
          <c:idx val="18"/>
          <c:order val="11"/>
          <c:tx>
            <c:strRef>
              <c:f>Summary!$H$67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prstDash val="solid"/>
            </a:ln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Summary!$I$67:$AJ$67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38-402A-97B2-08D967265A6C}"/>
            </c:ext>
          </c:extLst>
        </c:ser>
        <c:ser>
          <c:idx val="6"/>
          <c:order val="12"/>
          <c:tx>
            <c:strRef>
              <c:f>Summary!$H$68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Summary!$I$68:$AJ$68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EB82-4A12-9D9F-FD85C2B36273}"/>
            </c:ext>
          </c:extLst>
        </c:ser>
        <c:ser>
          <c:idx val="10"/>
          <c:order val="13"/>
          <c:tx>
            <c:strRef>
              <c:f>Summary!$H$69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Summary!$I$69:$AJ$69</c:f>
              <c:numCache>
                <c:formatCode>#,##0</c:formatCode>
                <c:ptCount val="28"/>
                <c:pt idx="0">
                  <c:v>44942.243507566309</c:v>
                </c:pt>
                <c:pt idx="1">
                  <c:v>68850.790548102406</c:v>
                </c:pt>
                <c:pt idx="2">
                  <c:v>92284.732503787323</c:v>
                </c:pt>
                <c:pt idx="3">
                  <c:v>103792.61072726335</c:v>
                </c:pt>
                <c:pt idx="4">
                  <c:v>127473.87952022927</c:v>
                </c:pt>
                <c:pt idx="5">
                  <c:v>147332.64200241416</c:v>
                </c:pt>
                <c:pt idx="6">
                  <c:v>162934.01947258506</c:v>
                </c:pt>
                <c:pt idx="7">
                  <c:v>184069.92272119777</c:v>
                </c:pt>
                <c:pt idx="8">
                  <c:v>204215.95283935027</c:v>
                </c:pt>
                <c:pt idx="9">
                  <c:v>217634.99083761236</c:v>
                </c:pt>
                <c:pt idx="10">
                  <c:v>246940.8667494473</c:v>
                </c:pt>
                <c:pt idx="11">
                  <c:v>284221.77753163932</c:v>
                </c:pt>
                <c:pt idx="12">
                  <c:v>308280.98858020344</c:v>
                </c:pt>
                <c:pt idx="13">
                  <c:v>332444.92156579276</c:v>
                </c:pt>
                <c:pt idx="14">
                  <c:v>338458.19343422697</c:v>
                </c:pt>
                <c:pt idx="15">
                  <c:v>341481.9563583447</c:v>
                </c:pt>
                <c:pt idx="16">
                  <c:v>358169.4851436434</c:v>
                </c:pt>
                <c:pt idx="17">
                  <c:v>389942.87574596173</c:v>
                </c:pt>
                <c:pt idx="18">
                  <c:v>411557.61224715336</c:v>
                </c:pt>
                <c:pt idx="19">
                  <c:v>470967.90087493032</c:v>
                </c:pt>
                <c:pt idx="20">
                  <c:v>536864.99706578581</c:v>
                </c:pt>
                <c:pt idx="21">
                  <c:v>566373.36437517498</c:v>
                </c:pt>
                <c:pt idx="22">
                  <c:v>593561.34793645749</c:v>
                </c:pt>
                <c:pt idx="23">
                  <c:v>645609.97739494662</c:v>
                </c:pt>
                <c:pt idx="24">
                  <c:v>664168.93360474659</c:v>
                </c:pt>
                <c:pt idx="25">
                  <c:v>681943.55666300526</c:v>
                </c:pt>
                <c:pt idx="26">
                  <c:v>671103.77675091068</c:v>
                </c:pt>
                <c:pt idx="27">
                  <c:v>678600.91697476979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F-4221-83EF-9EBCF4390475}"/>
            </c:ext>
          </c:extLst>
        </c:ser>
        <c:ser>
          <c:idx val="14"/>
          <c:order val="14"/>
          <c:tx>
            <c:strRef>
              <c:f>Summary!$H$70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Summary!$I$70:$AJ$70</c:f>
              <c:numCache>
                <c:formatCode>#,##0</c:formatCode>
                <c:ptCount val="28"/>
                <c:pt idx="0">
                  <c:v>17022.527630888817</c:v>
                </c:pt>
                <c:pt idx="1">
                  <c:v>15874.007116616332</c:v>
                </c:pt>
                <c:pt idx="2">
                  <c:v>22653.760297175526</c:v>
                </c:pt>
                <c:pt idx="3">
                  <c:v>32319.676840149117</c:v>
                </c:pt>
                <c:pt idx="4">
                  <c:v>43472.155169707192</c:v>
                </c:pt>
                <c:pt idx="5">
                  <c:v>57450.966257308151</c:v>
                </c:pt>
                <c:pt idx="6">
                  <c:v>60545.585848020826</c:v>
                </c:pt>
                <c:pt idx="7">
                  <c:v>71313.121748826903</c:v>
                </c:pt>
                <c:pt idx="8">
                  <c:v>72446.743319614121</c:v>
                </c:pt>
                <c:pt idx="9">
                  <c:v>73547.511564441957</c:v>
                </c:pt>
                <c:pt idx="10">
                  <c:v>90206.755709131889</c:v>
                </c:pt>
                <c:pt idx="11">
                  <c:v>118041.34982954903</c:v>
                </c:pt>
                <c:pt idx="12">
                  <c:v>133545.44312287355</c:v>
                </c:pt>
                <c:pt idx="13">
                  <c:v>150600.07580710718</c:v>
                </c:pt>
                <c:pt idx="14">
                  <c:v>169300.77002631954</c:v>
                </c:pt>
                <c:pt idx="15">
                  <c:v>180407.99844162265</c:v>
                </c:pt>
                <c:pt idx="16">
                  <c:v>190067.11391266156</c:v>
                </c:pt>
                <c:pt idx="17">
                  <c:v>211839.49510714103</c:v>
                </c:pt>
                <c:pt idx="18">
                  <c:v>269555.69757687906</c:v>
                </c:pt>
                <c:pt idx="19">
                  <c:v>286253.7619355591</c:v>
                </c:pt>
                <c:pt idx="20">
                  <c:v>279743.0804115365</c:v>
                </c:pt>
                <c:pt idx="21">
                  <c:v>316801.90285027225</c:v>
                </c:pt>
                <c:pt idx="22">
                  <c:v>358673.21602998563</c:v>
                </c:pt>
                <c:pt idx="23">
                  <c:v>374314.30309429468</c:v>
                </c:pt>
                <c:pt idx="24">
                  <c:v>412561.73971680348</c:v>
                </c:pt>
                <c:pt idx="25">
                  <c:v>458385.01102612785</c:v>
                </c:pt>
                <c:pt idx="26">
                  <c:v>569844.59022538236</c:v>
                </c:pt>
                <c:pt idx="27">
                  <c:v>582255.03027367522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42-4BA7-96C8-8735E4E65765}"/>
            </c:ext>
          </c:extLst>
        </c:ser>
        <c:ser>
          <c:idx val="15"/>
          <c:order val="15"/>
          <c:tx>
            <c:strRef>
              <c:f>Summary!$H$71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Summary!$I$71:$AJ$71</c:f>
              <c:numCache>
                <c:formatCode>#,##0</c:formatCode>
                <c:ptCount val="28"/>
                <c:pt idx="0">
                  <c:v>27394.5212937</c:v>
                </c:pt>
                <c:pt idx="1">
                  <c:v>31259.900982800002</c:v>
                </c:pt>
                <c:pt idx="2">
                  <c:v>35302.648624699999</c:v>
                </c:pt>
                <c:pt idx="3">
                  <c:v>39343.037476800004</c:v>
                </c:pt>
                <c:pt idx="4">
                  <c:v>43418.261766700001</c:v>
                </c:pt>
                <c:pt idx="5">
                  <c:v>47283.7514171</c:v>
                </c:pt>
                <c:pt idx="6">
                  <c:v>51036.760083300011</c:v>
                </c:pt>
                <c:pt idx="7">
                  <c:v>54712.407154700006</c:v>
                </c:pt>
                <c:pt idx="8">
                  <c:v>58294.877585199996</c:v>
                </c:pt>
                <c:pt idx="9">
                  <c:v>61592.357902399999</c:v>
                </c:pt>
                <c:pt idx="10">
                  <c:v>64893.298493400005</c:v>
                </c:pt>
                <c:pt idx="11">
                  <c:v>68225.264479499994</c:v>
                </c:pt>
                <c:pt idx="12">
                  <c:v>71597.533872600005</c:v>
                </c:pt>
                <c:pt idx="13">
                  <c:v>74554.741060500019</c:v>
                </c:pt>
                <c:pt idx="14">
                  <c:v>77387.350378099989</c:v>
                </c:pt>
                <c:pt idx="15">
                  <c:v>80232.7932784</c:v>
                </c:pt>
                <c:pt idx="16">
                  <c:v>83314.881969099995</c:v>
                </c:pt>
                <c:pt idx="17">
                  <c:v>86124.175124500005</c:v>
                </c:pt>
                <c:pt idx="18">
                  <c:v>88984.13451019999</c:v>
                </c:pt>
                <c:pt idx="19">
                  <c:v>91895.467171800003</c:v>
                </c:pt>
                <c:pt idx="20">
                  <c:v>95009.063975699988</c:v>
                </c:pt>
                <c:pt idx="21">
                  <c:v>97753.277491800007</c:v>
                </c:pt>
                <c:pt idx="22">
                  <c:v>100531.8764196</c:v>
                </c:pt>
                <c:pt idx="23">
                  <c:v>103357.29335299999</c:v>
                </c:pt>
                <c:pt idx="24">
                  <c:v>106407.2024066</c:v>
                </c:pt>
                <c:pt idx="25">
                  <c:v>109033.33749100001</c:v>
                </c:pt>
                <c:pt idx="26">
                  <c:v>111724.66286050002</c:v>
                </c:pt>
                <c:pt idx="27">
                  <c:v>111724.66286050002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42-4BA7-96C8-8735E4E65765}"/>
            </c:ext>
          </c:extLst>
        </c:ser>
        <c:ser>
          <c:idx val="11"/>
          <c:order val="16"/>
          <c:tx>
            <c:strRef>
              <c:f>Summary!$H$73</c:f>
              <c:strCache>
                <c:ptCount val="1"/>
                <c:pt idx="0">
                  <c:v>Utility-scale Storage Load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Summary!$I$73:$AJ$73</c:f>
              <c:numCache>
                <c:formatCode>#,##0</c:formatCode>
                <c:ptCount val="28"/>
                <c:pt idx="0">
                  <c:v>-2192.3789843493901</c:v>
                </c:pt>
                <c:pt idx="1">
                  <c:v>-3879.3632279169196</c:v>
                </c:pt>
                <c:pt idx="2">
                  <c:v>-6952.3110509449134</c:v>
                </c:pt>
                <c:pt idx="3">
                  <c:v>-11578.540416135309</c:v>
                </c:pt>
                <c:pt idx="4">
                  <c:v>-18727.364153800532</c:v>
                </c:pt>
                <c:pt idx="5">
                  <c:v>-28974.781382352427</c:v>
                </c:pt>
                <c:pt idx="6">
                  <c:v>-28628.779308795332</c:v>
                </c:pt>
                <c:pt idx="7">
                  <c:v>-34205.829406616802</c:v>
                </c:pt>
                <c:pt idx="8">
                  <c:v>-31931.802490325641</c:v>
                </c:pt>
                <c:pt idx="9">
                  <c:v>-31270.16427832195</c:v>
                </c:pt>
                <c:pt idx="10">
                  <c:v>-31207.75655829837</c:v>
                </c:pt>
                <c:pt idx="11">
                  <c:v>-31180.835635577499</c:v>
                </c:pt>
                <c:pt idx="12">
                  <c:v>-37752.334038787289</c:v>
                </c:pt>
                <c:pt idx="13">
                  <c:v>-38027.360992129135</c:v>
                </c:pt>
                <c:pt idx="14">
                  <c:v>-42795.964848100099</c:v>
                </c:pt>
                <c:pt idx="15">
                  <c:v>-40294.501799031583</c:v>
                </c:pt>
                <c:pt idx="16">
                  <c:v>-43640.316402681106</c:v>
                </c:pt>
                <c:pt idx="17">
                  <c:v>-46100.952237182995</c:v>
                </c:pt>
                <c:pt idx="18">
                  <c:v>-63717.797587018977</c:v>
                </c:pt>
                <c:pt idx="19">
                  <c:v>-60227.746917215918</c:v>
                </c:pt>
                <c:pt idx="20">
                  <c:v>-54157.153465278017</c:v>
                </c:pt>
                <c:pt idx="21">
                  <c:v>-61542.858060402039</c:v>
                </c:pt>
                <c:pt idx="22">
                  <c:v>-74245.886230126242</c:v>
                </c:pt>
                <c:pt idx="23">
                  <c:v>-77163.584605243188</c:v>
                </c:pt>
                <c:pt idx="24">
                  <c:v>-74166.531811828463</c:v>
                </c:pt>
                <c:pt idx="25">
                  <c:v>-96373.70707782016</c:v>
                </c:pt>
                <c:pt idx="26">
                  <c:v>-137657.47655150789</c:v>
                </c:pt>
                <c:pt idx="27">
                  <c:v>-137879.74544416947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0AF-46D1-9FE4-9ABCCB91135A}"/>
            </c:ext>
          </c:extLst>
        </c:ser>
        <c:ser>
          <c:idx val="12"/>
          <c:order val="17"/>
          <c:tx>
            <c:strRef>
              <c:f>Summary!$H$74</c:f>
              <c:strCache>
                <c:ptCount val="1"/>
                <c:pt idx="0">
                  <c:v>Coordinated DER Storage Load</c:v>
                </c:pt>
              </c:strCache>
            </c:strRef>
          </c:tx>
          <c:spPr>
            <a:solidFill>
              <a:srgbClr val="C964CF"/>
            </a:solidFill>
            <a:ln w="0" cmpd="sng">
              <a:prstDash val="solid"/>
            </a:ln>
          </c:spPr>
          <c:invertIfNegative val="0"/>
          <c:val>
            <c:numRef>
              <c:f>Summary!$I$74:$AJ$74</c:f>
              <c:numCache>
                <c:formatCode>#,##0</c:formatCode>
                <c:ptCount val="28"/>
                <c:pt idx="0">
                  <c:v>-214.72552506140991</c:v>
                </c:pt>
                <c:pt idx="1">
                  <c:v>-555.89860153068093</c:v>
                </c:pt>
                <c:pt idx="2">
                  <c:v>-947.17830691068536</c:v>
                </c:pt>
                <c:pt idx="3">
                  <c:v>-1404.7105886871095</c:v>
                </c:pt>
                <c:pt idx="4">
                  <c:v>-2000.5391630790721</c:v>
                </c:pt>
                <c:pt idx="5">
                  <c:v>-2600.04593737183</c:v>
                </c:pt>
                <c:pt idx="6">
                  <c:v>-3526.6639508942167</c:v>
                </c:pt>
                <c:pt idx="7">
                  <c:v>-4386.858976532716</c:v>
                </c:pt>
                <c:pt idx="8">
                  <c:v>-5421.1988645092651</c:v>
                </c:pt>
                <c:pt idx="9">
                  <c:v>-6170.1529813308098</c:v>
                </c:pt>
                <c:pt idx="10">
                  <c:v>-7920.4011664520913</c:v>
                </c:pt>
                <c:pt idx="11">
                  <c:v>-9604.9559088219085</c:v>
                </c:pt>
                <c:pt idx="12">
                  <c:v>-11901.968235449891</c:v>
                </c:pt>
                <c:pt idx="13">
                  <c:v>-13892.391959629631</c:v>
                </c:pt>
                <c:pt idx="14">
                  <c:v>-16515.465848131578</c:v>
                </c:pt>
                <c:pt idx="15">
                  <c:v>-17843.538991576523</c:v>
                </c:pt>
                <c:pt idx="16">
                  <c:v>-20771.84082827382</c:v>
                </c:pt>
                <c:pt idx="17">
                  <c:v>-23011.660013192894</c:v>
                </c:pt>
                <c:pt idx="18">
                  <c:v>-24529.834817486262</c:v>
                </c:pt>
                <c:pt idx="19">
                  <c:v>-26636.67165536428</c:v>
                </c:pt>
                <c:pt idx="20">
                  <c:v>-26489.669311797828</c:v>
                </c:pt>
                <c:pt idx="21">
                  <c:v>-30382.597404002321</c:v>
                </c:pt>
                <c:pt idx="22">
                  <c:v>-33509.734557278483</c:v>
                </c:pt>
                <c:pt idx="23">
                  <c:v>-34523.791313638045</c:v>
                </c:pt>
                <c:pt idx="24">
                  <c:v>-35117.150524224686</c:v>
                </c:pt>
                <c:pt idx="25">
                  <c:v>-37656.95587794538</c:v>
                </c:pt>
                <c:pt idx="26">
                  <c:v>-40213.117107418097</c:v>
                </c:pt>
                <c:pt idx="27">
                  <c:v>-43020.871429228944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3E-4A2C-8827-20B21F1C7369}"/>
            </c:ext>
          </c:extLst>
        </c:ser>
        <c:ser>
          <c:idx val="13"/>
          <c:order val="18"/>
          <c:tx>
            <c:strRef>
              <c:f>Summary!$H$75</c:f>
              <c:strCache>
                <c:ptCount val="1"/>
                <c:pt idx="0">
                  <c:v>Distributed Storage Load</c:v>
                </c:pt>
              </c:strCache>
            </c:strRef>
          </c:tx>
          <c:spPr>
            <a:solidFill>
              <a:srgbClr val="F5DFF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Summary!$I$56:$AJ$56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Summary!$I$75:$AJ$75</c:f>
              <c:numCache>
                <c:formatCode>#,##0</c:formatCode>
                <c:ptCount val="28"/>
                <c:pt idx="0">
                  <c:v>-486.52981617238254</c:v>
                </c:pt>
                <c:pt idx="1">
                  <c:v>-848.60531042836169</c:v>
                </c:pt>
                <c:pt idx="2">
                  <c:v>-1198.2946551446719</c:v>
                </c:pt>
                <c:pt idx="3">
                  <c:v>-1503.5803083631483</c:v>
                </c:pt>
                <c:pt idx="4">
                  <c:v>-1758.3264793465498</c:v>
                </c:pt>
                <c:pt idx="5">
                  <c:v>-1975.0764870794696</c:v>
                </c:pt>
                <c:pt idx="6">
                  <c:v>-2251.4055917665873</c:v>
                </c:pt>
                <c:pt idx="7">
                  <c:v>-2680.6512995339999</c:v>
                </c:pt>
                <c:pt idx="8">
                  <c:v>-3090.7231107942962</c:v>
                </c:pt>
                <c:pt idx="9">
                  <c:v>-3480.7458695685254</c:v>
                </c:pt>
                <c:pt idx="10">
                  <c:v>-3963.8460962134282</c:v>
                </c:pt>
                <c:pt idx="11">
                  <c:v>-4478.9259362086714</c:v>
                </c:pt>
                <c:pt idx="12">
                  <c:v>-5013.2032442366108</c:v>
                </c:pt>
                <c:pt idx="13">
                  <c:v>-5451.3726920814015</c:v>
                </c:pt>
                <c:pt idx="14">
                  <c:v>-5853.0279558959455</c:v>
                </c:pt>
                <c:pt idx="15">
                  <c:v>-6159.5038169387699</c:v>
                </c:pt>
                <c:pt idx="16">
                  <c:v>-6397.3788655044718</c:v>
                </c:pt>
                <c:pt idx="17">
                  <c:v>-6494.9302017947111</c:v>
                </c:pt>
                <c:pt idx="18">
                  <c:v>-6536.2787666195136</c:v>
                </c:pt>
                <c:pt idx="19">
                  <c:v>-6532.9186223717898</c:v>
                </c:pt>
                <c:pt idx="20">
                  <c:v>-6498.7136902869961</c:v>
                </c:pt>
                <c:pt idx="21">
                  <c:v>-6455.8471670227209</c:v>
                </c:pt>
                <c:pt idx="22">
                  <c:v>-6410.1943470646029</c:v>
                </c:pt>
                <c:pt idx="23">
                  <c:v>-6404.9425956457999</c:v>
                </c:pt>
                <c:pt idx="24">
                  <c:v>-6342.8662355247488</c:v>
                </c:pt>
                <c:pt idx="25">
                  <c:v>-6264.853324935385</c:v>
                </c:pt>
                <c:pt idx="26">
                  <c:v>-6181.6222711379833</c:v>
                </c:pt>
                <c:pt idx="27">
                  <c:v>-6247.8694950550807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2-4BA7-96C8-8735E4E65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Annual 'as-generated' generation (GWh)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4.0490013225214033E-2"/>
          <c:y val="0.70083359044799931"/>
          <c:w val="0.91901980721560095"/>
          <c:h val="0.27863316496252416"/>
        </c:manualLayout>
      </c:layout>
      <c:overlay val="0"/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sz="8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9451188995422"/>
          <c:y val="3.2337962962962964E-2"/>
          <c:w val="0.86374334085424431"/>
          <c:h val="0.64769976851851851"/>
        </c:manualLayout>
      </c:layout>
      <c:barChart>
        <c:barDir val="col"/>
        <c:grouping val="stacked"/>
        <c:varyColors val="0"/>
        <c:ser>
          <c:idx val="12"/>
          <c:order val="0"/>
          <c:tx>
            <c:strRef>
              <c:f>Summary!$H$255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Summary!$I$255:$AJ$255</c:f>
              <c:numCache>
                <c:formatCode>#,##0</c:formatCode>
                <c:ptCount val="28"/>
                <c:pt idx="0">
                  <c:v>0</c:v>
                </c:pt>
                <c:pt idx="1">
                  <c:v>-9823.9348373579996</c:v>
                </c:pt>
                <c:pt idx="2">
                  <c:v>-30380.47137860614</c:v>
                </c:pt>
                <c:pt idx="3">
                  <c:v>-40075.549835457234</c:v>
                </c:pt>
                <c:pt idx="4">
                  <c:v>-56824.645939339898</c:v>
                </c:pt>
                <c:pt idx="5">
                  <c:v>-60881.39548175878</c:v>
                </c:pt>
                <c:pt idx="6">
                  <c:v>-65982.002035213809</c:v>
                </c:pt>
                <c:pt idx="7">
                  <c:v>-77553.078620829547</c:v>
                </c:pt>
                <c:pt idx="8">
                  <c:v>-77553.078620829547</c:v>
                </c:pt>
                <c:pt idx="9">
                  <c:v>-77553.078620829547</c:v>
                </c:pt>
                <c:pt idx="10">
                  <c:v>-77553.078620829547</c:v>
                </c:pt>
                <c:pt idx="11">
                  <c:v>-77553.078620829547</c:v>
                </c:pt>
                <c:pt idx="12">
                  <c:v>-77553.078620829547</c:v>
                </c:pt>
                <c:pt idx="13">
                  <c:v>-77553.078620829547</c:v>
                </c:pt>
                <c:pt idx="14">
                  <c:v>-77553.078620829547</c:v>
                </c:pt>
                <c:pt idx="15">
                  <c:v>-77553.078620829547</c:v>
                </c:pt>
                <c:pt idx="16">
                  <c:v>-77553.078620829547</c:v>
                </c:pt>
                <c:pt idx="17">
                  <c:v>-77553.078620829547</c:v>
                </c:pt>
                <c:pt idx="18">
                  <c:v>-77553.078620829547</c:v>
                </c:pt>
                <c:pt idx="19">
                  <c:v>-77553.078620829547</c:v>
                </c:pt>
                <c:pt idx="20">
                  <c:v>-77553.078620829547</c:v>
                </c:pt>
                <c:pt idx="21">
                  <c:v>-77553.078620829547</c:v>
                </c:pt>
                <c:pt idx="22">
                  <c:v>-77553.078620829547</c:v>
                </c:pt>
                <c:pt idx="23">
                  <c:v>-77553.078620829547</c:v>
                </c:pt>
                <c:pt idx="24">
                  <c:v>-77553.078620829547</c:v>
                </c:pt>
                <c:pt idx="25">
                  <c:v>-77553.078620829547</c:v>
                </c:pt>
                <c:pt idx="26">
                  <c:v>-77553.078620829547</c:v>
                </c:pt>
                <c:pt idx="27">
                  <c:v>-77553.078620829547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04-40A3-AC0D-98E7F5E56424}"/>
            </c:ext>
          </c:extLst>
        </c:ser>
        <c:ser>
          <c:idx val="13"/>
          <c:order val="1"/>
          <c:tx>
            <c:strRef>
              <c:f>Summary!$H$256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Summary!$I$256:$AJ$256</c:f>
              <c:numCache>
                <c:formatCode>#,##0</c:formatCode>
                <c:ptCount val="28"/>
                <c:pt idx="0">
                  <c:v>0</c:v>
                </c:pt>
                <c:pt idx="1">
                  <c:v>-4488.3190250246116</c:v>
                </c:pt>
                <c:pt idx="2">
                  <c:v>-11970.478471819999</c:v>
                </c:pt>
                <c:pt idx="3">
                  <c:v>-14877.562806241673</c:v>
                </c:pt>
                <c:pt idx="4">
                  <c:v>-20758.140516793923</c:v>
                </c:pt>
                <c:pt idx="5">
                  <c:v>-24262.015247906642</c:v>
                </c:pt>
                <c:pt idx="6">
                  <c:v>-24907.025701757193</c:v>
                </c:pt>
                <c:pt idx="7">
                  <c:v>-31199.075792484022</c:v>
                </c:pt>
                <c:pt idx="8">
                  <c:v>-31199.075792484022</c:v>
                </c:pt>
                <c:pt idx="9">
                  <c:v>-31199.075792484022</c:v>
                </c:pt>
                <c:pt idx="10">
                  <c:v>-31199.075792484022</c:v>
                </c:pt>
                <c:pt idx="11">
                  <c:v>-31199.075792484022</c:v>
                </c:pt>
                <c:pt idx="12">
                  <c:v>-31199.075792484022</c:v>
                </c:pt>
                <c:pt idx="13">
                  <c:v>-31199.075792484022</c:v>
                </c:pt>
                <c:pt idx="14">
                  <c:v>-31199.075792484022</c:v>
                </c:pt>
                <c:pt idx="15">
                  <c:v>-31199.075792484022</c:v>
                </c:pt>
                <c:pt idx="16">
                  <c:v>-31199.075792484022</c:v>
                </c:pt>
                <c:pt idx="17">
                  <c:v>-31199.075792484022</c:v>
                </c:pt>
                <c:pt idx="18">
                  <c:v>-31199.075792484022</c:v>
                </c:pt>
                <c:pt idx="19">
                  <c:v>-31199.075792484022</c:v>
                </c:pt>
                <c:pt idx="20">
                  <c:v>-31199.075792484022</c:v>
                </c:pt>
                <c:pt idx="21">
                  <c:v>-31199.075792484022</c:v>
                </c:pt>
                <c:pt idx="22">
                  <c:v>-31199.075792484022</c:v>
                </c:pt>
                <c:pt idx="23">
                  <c:v>-31199.075792484022</c:v>
                </c:pt>
                <c:pt idx="24">
                  <c:v>-31199.075792484022</c:v>
                </c:pt>
                <c:pt idx="25">
                  <c:v>-31199.075792484022</c:v>
                </c:pt>
                <c:pt idx="26">
                  <c:v>-31199.075792484022</c:v>
                </c:pt>
                <c:pt idx="27">
                  <c:v>-31199.075792484022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504-40A3-AC0D-98E7F5E56424}"/>
            </c:ext>
          </c:extLst>
        </c:ser>
        <c:ser>
          <c:idx val="14"/>
          <c:order val="2"/>
          <c:tx>
            <c:strRef>
              <c:f>Summary!$H$257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Summary!$I$257:$AJ$257</c:f>
              <c:numCache>
                <c:formatCode>#,##0</c:formatCode>
                <c:ptCount val="28"/>
                <c:pt idx="0">
                  <c:v>0</c:v>
                </c:pt>
                <c:pt idx="1">
                  <c:v>-5302.8439278693122</c:v>
                </c:pt>
                <c:pt idx="2">
                  <c:v>-4262.7887116799893</c:v>
                </c:pt>
                <c:pt idx="3">
                  <c:v>-2807.9475399171506</c:v>
                </c:pt>
                <c:pt idx="4">
                  <c:v>-1305.2279544242583</c:v>
                </c:pt>
                <c:pt idx="5">
                  <c:v>-1766.5386402523973</c:v>
                </c:pt>
                <c:pt idx="6">
                  <c:v>-3377.9451376242259</c:v>
                </c:pt>
                <c:pt idx="7">
                  <c:v>-3618.5330658324292</c:v>
                </c:pt>
                <c:pt idx="8">
                  <c:v>-5086.528965997848</c:v>
                </c:pt>
                <c:pt idx="9">
                  <c:v>-5807.1141039100485</c:v>
                </c:pt>
                <c:pt idx="10">
                  <c:v>-4450.9677531646194</c:v>
                </c:pt>
                <c:pt idx="11">
                  <c:v>-3849.1186902425334</c:v>
                </c:pt>
                <c:pt idx="12">
                  <c:v>-3947.3237034705271</c:v>
                </c:pt>
                <c:pt idx="13">
                  <c:v>-6074.428789862488</c:v>
                </c:pt>
                <c:pt idx="14">
                  <c:v>-5854.0650212452738</c:v>
                </c:pt>
                <c:pt idx="15">
                  <c:v>-5618.4000227953957</c:v>
                </c:pt>
                <c:pt idx="16">
                  <c:v>-7196.7387269420688</c:v>
                </c:pt>
                <c:pt idx="17">
                  <c:v>-6308.5743608211287</c:v>
                </c:pt>
                <c:pt idx="18">
                  <c:v>-6488.5947252096294</c:v>
                </c:pt>
                <c:pt idx="19">
                  <c:v>-7104.2203838908936</c:v>
                </c:pt>
                <c:pt idx="20">
                  <c:v>-7663.7073057026191</c:v>
                </c:pt>
                <c:pt idx="21">
                  <c:v>-8029.922621002439</c:v>
                </c:pt>
                <c:pt idx="22">
                  <c:v>-8601.8539936274101</c:v>
                </c:pt>
                <c:pt idx="23">
                  <c:v>-8716.0503015691393</c:v>
                </c:pt>
                <c:pt idx="24">
                  <c:v>-8716.0503015691393</c:v>
                </c:pt>
                <c:pt idx="25">
                  <c:v>-8716.0503015691393</c:v>
                </c:pt>
                <c:pt idx="26">
                  <c:v>-8716.0503015691393</c:v>
                </c:pt>
                <c:pt idx="27">
                  <c:v>-8716.0503015691393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504-40A3-AC0D-98E7F5E56424}"/>
            </c:ext>
          </c:extLst>
        </c:ser>
        <c:ser>
          <c:idx val="5"/>
          <c:order val="3"/>
          <c:tx>
            <c:strRef>
              <c:f>Summary!$H$258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prstDash val="solid"/>
            </a:ln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Summary!$I$258:$AJ$258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6-40D7-827C-4442A6F3F99B}"/>
            </c:ext>
          </c:extLst>
        </c:ser>
        <c:ser>
          <c:idx val="15"/>
          <c:order val="4"/>
          <c:tx>
            <c:strRef>
              <c:f>Summary!$H$259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Summary!$I$259:$AJ$259</c:f>
              <c:numCache>
                <c:formatCode>#,##0</c:formatCode>
                <c:ptCount val="28"/>
                <c:pt idx="0">
                  <c:v>0</c:v>
                </c:pt>
                <c:pt idx="1">
                  <c:v>-236.16115078203515</c:v>
                </c:pt>
                <c:pt idx="2">
                  <c:v>-159.32704185512512</c:v>
                </c:pt>
                <c:pt idx="3">
                  <c:v>201.41178488354484</c:v>
                </c:pt>
                <c:pt idx="4">
                  <c:v>2228.9317952066699</c:v>
                </c:pt>
                <c:pt idx="5">
                  <c:v>3525.9448742870968</c:v>
                </c:pt>
                <c:pt idx="6">
                  <c:v>2714.3368125464922</c:v>
                </c:pt>
                <c:pt idx="7">
                  <c:v>1877.1107038969892</c:v>
                </c:pt>
                <c:pt idx="8">
                  <c:v>1790.8124388896401</c:v>
                </c:pt>
                <c:pt idx="9">
                  <c:v>897.42235965322993</c:v>
                </c:pt>
                <c:pt idx="10">
                  <c:v>3.2234479135798892</c:v>
                </c:pt>
                <c:pt idx="11">
                  <c:v>1926.8462193701346</c:v>
                </c:pt>
                <c:pt idx="12">
                  <c:v>222.3811274821997</c:v>
                </c:pt>
                <c:pt idx="13">
                  <c:v>784.20587805612513</c:v>
                </c:pt>
                <c:pt idx="14">
                  <c:v>578.05278270227473</c:v>
                </c:pt>
                <c:pt idx="15">
                  <c:v>5322.3813348795693</c:v>
                </c:pt>
                <c:pt idx="16">
                  <c:v>1406.2184846957798</c:v>
                </c:pt>
                <c:pt idx="17">
                  <c:v>1037.8738045715097</c:v>
                </c:pt>
                <c:pt idx="18">
                  <c:v>3174.5095671125791</c:v>
                </c:pt>
                <c:pt idx="19">
                  <c:v>3005.2885675821199</c:v>
                </c:pt>
                <c:pt idx="20">
                  <c:v>6118.8102920855254</c:v>
                </c:pt>
                <c:pt idx="21">
                  <c:v>2072.0867812235192</c:v>
                </c:pt>
                <c:pt idx="22">
                  <c:v>3655.0226019955658</c:v>
                </c:pt>
                <c:pt idx="23">
                  <c:v>976.78246264957966</c:v>
                </c:pt>
                <c:pt idx="24">
                  <c:v>2517.2022284145201</c:v>
                </c:pt>
                <c:pt idx="25">
                  <c:v>1200.9746205114495</c:v>
                </c:pt>
                <c:pt idx="26">
                  <c:v>8421.4527867953639</c:v>
                </c:pt>
                <c:pt idx="27">
                  <c:v>-466.65469986285518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504-40A3-AC0D-98E7F5E56424}"/>
            </c:ext>
          </c:extLst>
        </c:ser>
        <c:ser>
          <c:idx val="6"/>
          <c:order val="5"/>
          <c:tx>
            <c:strRef>
              <c:f>Summary!$H$260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prstDash val="solid"/>
            </a:ln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Summary!$I$260:$AJ$260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1508.929370568695</c:v>
                </c:pt>
                <c:pt idx="27">
                  <c:v>1508.9293705687001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6-40D7-827C-4442A6F3F99B}"/>
            </c:ext>
          </c:extLst>
        </c:ser>
        <c:ser>
          <c:idx val="16"/>
          <c:order val="6"/>
          <c:tx>
            <c:strRef>
              <c:f>Summary!$H$261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Summary!$I$261:$AJ$261</c:f>
              <c:numCache>
                <c:formatCode>#,##0</c:formatCode>
                <c:ptCount val="28"/>
                <c:pt idx="0">
                  <c:v>0</c:v>
                </c:pt>
                <c:pt idx="1">
                  <c:v>-1609.3260757465541</c:v>
                </c:pt>
                <c:pt idx="2">
                  <c:v>-2457.169007426839</c:v>
                </c:pt>
                <c:pt idx="3">
                  <c:v>-1525.3311475713781</c:v>
                </c:pt>
                <c:pt idx="4">
                  <c:v>1834.1201478086659</c:v>
                </c:pt>
                <c:pt idx="5">
                  <c:v>-911.67752788143116</c:v>
                </c:pt>
                <c:pt idx="6">
                  <c:v>-2250.3218005952513</c:v>
                </c:pt>
                <c:pt idx="7">
                  <c:v>290.1346531987856</c:v>
                </c:pt>
                <c:pt idx="8">
                  <c:v>-4131.4410641733193</c:v>
                </c:pt>
                <c:pt idx="9">
                  <c:v>-612.04099947072609</c:v>
                </c:pt>
                <c:pt idx="10">
                  <c:v>-1413.4102397358511</c:v>
                </c:pt>
                <c:pt idx="11">
                  <c:v>-2494.8973054388571</c:v>
                </c:pt>
                <c:pt idx="12">
                  <c:v>-1982.3812519877647</c:v>
                </c:pt>
                <c:pt idx="13">
                  <c:v>-3322.0377321622691</c:v>
                </c:pt>
                <c:pt idx="14">
                  <c:v>-1799.7682312733923</c:v>
                </c:pt>
                <c:pt idx="15">
                  <c:v>-363.39199788232145</c:v>
                </c:pt>
                <c:pt idx="16">
                  <c:v>-6906.7704439009194</c:v>
                </c:pt>
                <c:pt idx="17">
                  <c:v>-2512.7445868933355</c:v>
                </c:pt>
                <c:pt idx="18">
                  <c:v>-2200.049914314428</c:v>
                </c:pt>
                <c:pt idx="19">
                  <c:v>-5480.4034426805119</c:v>
                </c:pt>
                <c:pt idx="20">
                  <c:v>-3639.0920238340332</c:v>
                </c:pt>
                <c:pt idx="21">
                  <c:v>-2070.0964286131784</c:v>
                </c:pt>
                <c:pt idx="22">
                  <c:v>-5388.9105294040055</c:v>
                </c:pt>
                <c:pt idx="23">
                  <c:v>-4556.2883769495438</c:v>
                </c:pt>
                <c:pt idx="24">
                  <c:v>-3901.4394697567877</c:v>
                </c:pt>
                <c:pt idx="25">
                  <c:v>-3338.3473961397867</c:v>
                </c:pt>
                <c:pt idx="26">
                  <c:v>-2935.8496996753092</c:v>
                </c:pt>
                <c:pt idx="27">
                  <c:v>-8382.7621011569099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504-40A3-AC0D-98E7F5E56424}"/>
            </c:ext>
          </c:extLst>
        </c:ser>
        <c:ser>
          <c:idx val="17"/>
          <c:order val="7"/>
          <c:tx>
            <c:strRef>
              <c:f>Summary!$H$262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Summary!$I$262:$AJ$262</c:f>
              <c:numCache>
                <c:formatCode>#,##0</c:formatCode>
                <c:ptCount val="28"/>
                <c:pt idx="0">
                  <c:v>0</c:v>
                </c:pt>
                <c:pt idx="1">
                  <c:v>751.25187446191626</c:v>
                </c:pt>
                <c:pt idx="2">
                  <c:v>3332.1431872433254</c:v>
                </c:pt>
                <c:pt idx="3">
                  <c:v>7040.2128596467064</c:v>
                </c:pt>
                <c:pt idx="4">
                  <c:v>12890.149413403909</c:v>
                </c:pt>
                <c:pt idx="5">
                  <c:v>20879.097079637799</c:v>
                </c:pt>
                <c:pt idx="6">
                  <c:v>20491.884920662127</c:v>
                </c:pt>
                <c:pt idx="7">
                  <c:v>25309.609937796682</c:v>
                </c:pt>
                <c:pt idx="8">
                  <c:v>23346.188011183272</c:v>
                </c:pt>
                <c:pt idx="9">
                  <c:v>23152.621481621682</c:v>
                </c:pt>
                <c:pt idx="10">
                  <c:v>22820.644376144304</c:v>
                </c:pt>
                <c:pt idx="11">
                  <c:v>23424.013829137679</c:v>
                </c:pt>
                <c:pt idx="12">
                  <c:v>28109.881003980256</c:v>
                </c:pt>
                <c:pt idx="13">
                  <c:v>28794.553093348095</c:v>
                </c:pt>
                <c:pt idx="14">
                  <c:v>32248.877182964621</c:v>
                </c:pt>
                <c:pt idx="15">
                  <c:v>30402.989793615354</c:v>
                </c:pt>
                <c:pt idx="16">
                  <c:v>33093.24413881878</c:v>
                </c:pt>
                <c:pt idx="17">
                  <c:v>35041.892823318085</c:v>
                </c:pt>
                <c:pt idx="18">
                  <c:v>49727.49323329272</c:v>
                </c:pt>
                <c:pt idx="19">
                  <c:v>46660.50517264114</c:v>
                </c:pt>
                <c:pt idx="20">
                  <c:v>41627.809317241044</c:v>
                </c:pt>
                <c:pt idx="21">
                  <c:v>47354.330219361123</c:v>
                </c:pt>
                <c:pt idx="22">
                  <c:v>57901.454124180913</c:v>
                </c:pt>
                <c:pt idx="23">
                  <c:v>59989.78743822367</c:v>
                </c:pt>
                <c:pt idx="24">
                  <c:v>58329.726991777461</c:v>
                </c:pt>
                <c:pt idx="25">
                  <c:v>76107.617147628524</c:v>
                </c:pt>
                <c:pt idx="26">
                  <c:v>109658.81695267849</c:v>
                </c:pt>
                <c:pt idx="27">
                  <c:v>110133.75685741441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504-40A3-AC0D-98E7F5E56424}"/>
            </c:ext>
          </c:extLst>
        </c:ser>
        <c:ser>
          <c:idx val="1"/>
          <c:order val="8"/>
          <c:tx>
            <c:strRef>
              <c:f>Summary!$H$271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Summary!$I$271:$AJ$271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2.5580499645000001E-2</c:v>
                </c:pt>
                <c:pt idx="3">
                  <c:v>2.9453874476799999</c:v>
                </c:pt>
                <c:pt idx="4">
                  <c:v>3.0633659760749996</c:v>
                </c:pt>
                <c:pt idx="5">
                  <c:v>20.713243872225</c:v>
                </c:pt>
                <c:pt idx="6">
                  <c:v>0</c:v>
                </c:pt>
                <c:pt idx="7">
                  <c:v>77.49750808827001</c:v>
                </c:pt>
                <c:pt idx="8">
                  <c:v>95.850165302320008</c:v>
                </c:pt>
                <c:pt idx="9">
                  <c:v>133.59669676030998</c:v>
                </c:pt>
                <c:pt idx="10">
                  <c:v>17.855733593034998</c:v>
                </c:pt>
                <c:pt idx="11">
                  <c:v>482.80790907381004</c:v>
                </c:pt>
                <c:pt idx="12">
                  <c:v>320.70198936548007</c:v>
                </c:pt>
                <c:pt idx="13">
                  <c:v>551.03142269220007</c:v>
                </c:pt>
                <c:pt idx="14">
                  <c:v>397.58744526191504</c:v>
                </c:pt>
                <c:pt idx="15">
                  <c:v>1847.0568081989004</c:v>
                </c:pt>
                <c:pt idx="16">
                  <c:v>870.45699523270491</c:v>
                </c:pt>
                <c:pt idx="17">
                  <c:v>1689.3246602320846</c:v>
                </c:pt>
                <c:pt idx="18">
                  <c:v>2008.6280058544903</c:v>
                </c:pt>
                <c:pt idx="19">
                  <c:v>1998.7673151012712</c:v>
                </c:pt>
                <c:pt idx="20">
                  <c:v>2219.1056488849335</c:v>
                </c:pt>
                <c:pt idx="21">
                  <c:v>2382.7933422953902</c:v>
                </c:pt>
                <c:pt idx="22">
                  <c:v>2363.5309491741959</c:v>
                </c:pt>
                <c:pt idx="23">
                  <c:v>3196.5929735491118</c:v>
                </c:pt>
                <c:pt idx="24">
                  <c:v>1638.0370086681799</c:v>
                </c:pt>
                <c:pt idx="25">
                  <c:v>2443.9070803312611</c:v>
                </c:pt>
                <c:pt idx="26">
                  <c:v>3651.4333203913452</c:v>
                </c:pt>
                <c:pt idx="27">
                  <c:v>1149.746278226515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5-49E0-B569-E9DF34ECF52E}"/>
            </c:ext>
          </c:extLst>
        </c:ser>
        <c:ser>
          <c:idx val="4"/>
          <c:order val="9"/>
          <c:tx>
            <c:strRef>
              <c:f>Summary!$H$263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Summary!$I$263:$AJ$263</c:f>
              <c:numCache>
                <c:formatCode>#,##0</c:formatCode>
                <c:ptCount val="28"/>
                <c:pt idx="0">
                  <c:v>0</c:v>
                </c:pt>
                <c:pt idx="1">
                  <c:v>289.30034397805514</c:v>
                </c:pt>
                <c:pt idx="2">
                  <c:v>623.10328498791341</c:v>
                </c:pt>
                <c:pt idx="3">
                  <c:v>1009.769521007326</c:v>
                </c:pt>
                <c:pt idx="4">
                  <c:v>1520.0707308416772</c:v>
                </c:pt>
                <c:pt idx="5">
                  <c:v>2025.9026684690648</c:v>
                </c:pt>
                <c:pt idx="6">
                  <c:v>2817.3530605058595</c:v>
                </c:pt>
                <c:pt idx="7">
                  <c:v>3508.8225638492913</c:v>
                </c:pt>
                <c:pt idx="8">
                  <c:v>4346.9186282140017</c:v>
                </c:pt>
                <c:pt idx="9">
                  <c:v>4943.4197199136361</c:v>
                </c:pt>
                <c:pt idx="10">
                  <c:v>6332.7302597472808</c:v>
                </c:pt>
                <c:pt idx="11">
                  <c:v>7692.9211698037152</c:v>
                </c:pt>
                <c:pt idx="12">
                  <c:v>9502.1515227393284</c:v>
                </c:pt>
                <c:pt idx="13">
                  <c:v>11107.239739349312</c:v>
                </c:pt>
                <c:pt idx="14">
                  <c:v>13160.651658216499</c:v>
                </c:pt>
                <c:pt idx="15">
                  <c:v>14202.064148819616</c:v>
                </c:pt>
                <c:pt idx="16">
                  <c:v>16453.466136904961</c:v>
                </c:pt>
                <c:pt idx="17">
                  <c:v>18167.98142853476</c:v>
                </c:pt>
                <c:pt idx="18">
                  <c:v>19206.104485802047</c:v>
                </c:pt>
                <c:pt idx="19">
                  <c:v>20868.149866137923</c:v>
                </c:pt>
                <c:pt idx="20">
                  <c:v>20649.581950784162</c:v>
                </c:pt>
                <c:pt idx="21">
                  <c:v>23518.515988654548</c:v>
                </c:pt>
                <c:pt idx="22">
                  <c:v>26190.260976172314</c:v>
                </c:pt>
                <c:pt idx="23">
                  <c:v>26736.754009235112</c:v>
                </c:pt>
                <c:pt idx="24">
                  <c:v>27325.3451128866</c:v>
                </c:pt>
                <c:pt idx="25">
                  <c:v>29096.070415706632</c:v>
                </c:pt>
                <c:pt idx="26">
                  <c:v>31212.13217421075</c:v>
                </c:pt>
                <c:pt idx="27">
                  <c:v>33333.651267576999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8-4456-8623-205CB936362A}"/>
            </c:ext>
          </c:extLst>
        </c:ser>
        <c:ser>
          <c:idx val="7"/>
          <c:order val="10"/>
          <c:tx>
            <c:strRef>
              <c:f>Summary!$H$265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prstDash val="solid"/>
            </a:ln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Summary!$I$265:$AJ$265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86-40D7-827C-4442A6F3F99B}"/>
            </c:ext>
          </c:extLst>
        </c:ser>
        <c:ser>
          <c:idx val="21"/>
          <c:order val="11"/>
          <c:tx>
            <c:strRef>
              <c:f>Summary!$H$266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Summary!$I$266:$AJ$266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504-40A3-AC0D-98E7F5E56424}"/>
            </c:ext>
          </c:extLst>
        </c:ser>
        <c:ser>
          <c:idx val="0"/>
          <c:order val="12"/>
          <c:tx>
            <c:strRef>
              <c:f>Summary!$H$267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Summary!$I$254:$AJ$254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Summary!$I$267:$AJ$267</c:f>
              <c:numCache>
                <c:formatCode>#,##0</c:formatCode>
                <c:ptCount val="28"/>
                <c:pt idx="0">
                  <c:v>0</c:v>
                </c:pt>
                <c:pt idx="1">
                  <c:v>23908.547040536097</c:v>
                </c:pt>
                <c:pt idx="2">
                  <c:v>47342.488996221015</c:v>
                </c:pt>
                <c:pt idx="3">
                  <c:v>58850.367219697044</c:v>
                </c:pt>
                <c:pt idx="4">
                  <c:v>82531.636012662959</c:v>
                </c:pt>
                <c:pt idx="5">
                  <c:v>102390.39849484785</c:v>
                </c:pt>
                <c:pt idx="6">
                  <c:v>117991.77596501875</c:v>
                </c:pt>
                <c:pt idx="7">
                  <c:v>139127.67921363146</c:v>
                </c:pt>
                <c:pt idx="8">
                  <c:v>159273.70933178396</c:v>
                </c:pt>
                <c:pt idx="9">
                  <c:v>172692.74733004606</c:v>
                </c:pt>
                <c:pt idx="10">
                  <c:v>201998.623241881</c:v>
                </c:pt>
                <c:pt idx="11">
                  <c:v>239279.53402407301</c:v>
                </c:pt>
                <c:pt idx="12">
                  <c:v>263338.7450726371</c:v>
                </c:pt>
                <c:pt idx="13">
                  <c:v>287502.67805822648</c:v>
                </c:pt>
                <c:pt idx="14">
                  <c:v>293515.94992666063</c:v>
                </c:pt>
                <c:pt idx="15">
                  <c:v>296539.71285077836</c:v>
                </c:pt>
                <c:pt idx="16">
                  <c:v>313227.24163607706</c:v>
                </c:pt>
                <c:pt idx="17">
                  <c:v>345000.6322383954</c:v>
                </c:pt>
                <c:pt idx="18">
                  <c:v>366615.36873958702</c:v>
                </c:pt>
                <c:pt idx="19">
                  <c:v>426025.65736736404</c:v>
                </c:pt>
                <c:pt idx="20">
                  <c:v>491922.75355821953</c:v>
                </c:pt>
                <c:pt idx="21">
                  <c:v>521431.1208676087</c:v>
                </c:pt>
                <c:pt idx="22">
                  <c:v>548619.10442889121</c:v>
                </c:pt>
                <c:pt idx="23">
                  <c:v>600667.73388738034</c:v>
                </c:pt>
                <c:pt idx="24">
                  <c:v>619226.69009718031</c:v>
                </c:pt>
                <c:pt idx="25">
                  <c:v>637001.31315543898</c:v>
                </c:pt>
                <c:pt idx="26">
                  <c:v>626161.5332433444</c:v>
                </c:pt>
                <c:pt idx="27">
                  <c:v>633658.67346720351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C-4D09-96B3-D4EE14B125B9}"/>
            </c:ext>
          </c:extLst>
        </c:ser>
        <c:ser>
          <c:idx val="2"/>
          <c:order val="13"/>
          <c:tx>
            <c:strRef>
              <c:f>Summary!$H$268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Summary!$I$268:$AJ$268</c:f>
              <c:numCache>
                <c:formatCode>#,##0</c:formatCode>
                <c:ptCount val="28"/>
                <c:pt idx="0">
                  <c:v>0</c:v>
                </c:pt>
                <c:pt idx="1">
                  <c:v>-1148.5205142724844</c:v>
                </c:pt>
                <c:pt idx="2">
                  <c:v>5631.232666286709</c:v>
                </c:pt>
                <c:pt idx="3">
                  <c:v>15297.1492092603</c:v>
                </c:pt>
                <c:pt idx="4">
                  <c:v>26449.627538818375</c:v>
                </c:pt>
                <c:pt idx="5">
                  <c:v>40428.438626419331</c:v>
                </c:pt>
                <c:pt idx="6">
                  <c:v>43523.058217132013</c:v>
                </c:pt>
                <c:pt idx="7">
                  <c:v>54290.59411793809</c:v>
                </c:pt>
                <c:pt idx="8">
                  <c:v>55424.215688725308</c:v>
                </c:pt>
                <c:pt idx="9">
                  <c:v>56524.983933553143</c:v>
                </c:pt>
                <c:pt idx="10">
                  <c:v>73184.228078243075</c:v>
                </c:pt>
                <c:pt idx="11">
                  <c:v>101018.82219866021</c:v>
                </c:pt>
                <c:pt idx="12">
                  <c:v>116522.91549198474</c:v>
                </c:pt>
                <c:pt idx="13">
                  <c:v>133577.54817621835</c:v>
                </c:pt>
                <c:pt idx="14">
                  <c:v>152278.24239543072</c:v>
                </c:pt>
                <c:pt idx="15">
                  <c:v>163385.47081073382</c:v>
                </c:pt>
                <c:pt idx="16">
                  <c:v>173044.58628177273</c:v>
                </c:pt>
                <c:pt idx="17">
                  <c:v>194816.9674762522</c:v>
                </c:pt>
                <c:pt idx="18">
                  <c:v>252533.16994599023</c:v>
                </c:pt>
                <c:pt idx="19">
                  <c:v>269231.2343046703</c:v>
                </c:pt>
                <c:pt idx="20">
                  <c:v>262720.5527806477</c:v>
                </c:pt>
                <c:pt idx="21">
                  <c:v>299779.37521938345</c:v>
                </c:pt>
                <c:pt idx="22">
                  <c:v>341650.68839909683</c:v>
                </c:pt>
                <c:pt idx="23">
                  <c:v>357291.77546340588</c:v>
                </c:pt>
                <c:pt idx="24">
                  <c:v>395539.21208591468</c:v>
                </c:pt>
                <c:pt idx="25">
                  <c:v>441362.48339523905</c:v>
                </c:pt>
                <c:pt idx="26">
                  <c:v>552822.0625944935</c:v>
                </c:pt>
                <c:pt idx="27">
                  <c:v>565232.50264278636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7-4C8D-BD9E-5A05A06D518D}"/>
            </c:ext>
          </c:extLst>
        </c:ser>
        <c:ser>
          <c:idx val="3"/>
          <c:order val="14"/>
          <c:tx>
            <c:strRef>
              <c:f>Summary!$H$269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Summary!$I$269:$AJ$269</c:f>
              <c:numCache>
                <c:formatCode>#,##0</c:formatCode>
                <c:ptCount val="28"/>
                <c:pt idx="0">
                  <c:v>0</c:v>
                </c:pt>
                <c:pt idx="1">
                  <c:v>3865.379689100002</c:v>
                </c:pt>
                <c:pt idx="2">
                  <c:v>7908.1273309999997</c:v>
                </c:pt>
                <c:pt idx="3">
                  <c:v>11948.516183100004</c:v>
                </c:pt>
                <c:pt idx="4">
                  <c:v>16023.740473000002</c:v>
                </c:pt>
                <c:pt idx="5">
                  <c:v>19889.230123400001</c:v>
                </c:pt>
                <c:pt idx="6">
                  <c:v>23642.238789600011</c:v>
                </c:pt>
                <c:pt idx="7">
                  <c:v>27317.885861000006</c:v>
                </c:pt>
                <c:pt idx="8">
                  <c:v>30900.356291499997</c:v>
                </c:pt>
                <c:pt idx="9">
                  <c:v>34197.836608700003</c:v>
                </c:pt>
                <c:pt idx="10">
                  <c:v>37498.777199700009</c:v>
                </c:pt>
                <c:pt idx="11">
                  <c:v>40830.743185799991</c:v>
                </c:pt>
                <c:pt idx="12">
                  <c:v>44203.012578900001</c:v>
                </c:pt>
                <c:pt idx="13">
                  <c:v>47160.219766800015</c:v>
                </c:pt>
                <c:pt idx="14">
                  <c:v>49992.829084399986</c:v>
                </c:pt>
                <c:pt idx="15">
                  <c:v>52838.271984699997</c:v>
                </c:pt>
                <c:pt idx="16">
                  <c:v>55920.360675399992</c:v>
                </c:pt>
                <c:pt idx="17">
                  <c:v>58729.653830800002</c:v>
                </c:pt>
                <c:pt idx="18">
                  <c:v>61589.613216499987</c:v>
                </c:pt>
                <c:pt idx="19">
                  <c:v>64500.945878099999</c:v>
                </c:pt>
                <c:pt idx="20">
                  <c:v>67614.542681999985</c:v>
                </c:pt>
                <c:pt idx="21">
                  <c:v>70358.756198100004</c:v>
                </c:pt>
                <c:pt idx="22">
                  <c:v>73137.355125899994</c:v>
                </c:pt>
                <c:pt idx="23">
                  <c:v>75962.772059299983</c:v>
                </c:pt>
                <c:pt idx="24">
                  <c:v>79012.681112899998</c:v>
                </c:pt>
                <c:pt idx="25">
                  <c:v>81638.81619730001</c:v>
                </c:pt>
                <c:pt idx="26">
                  <c:v>84330.141566800012</c:v>
                </c:pt>
                <c:pt idx="27">
                  <c:v>84330.141566800012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7-4C8D-BD9E-5A05A06D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Annual 'as-generated' generation (GWh)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4.3746499709497733E-2"/>
          <c:y val="0.8121976851851852"/>
          <c:w val="0.92729392426914103"/>
          <c:h val="0.17016342592592593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8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20290881521809"/>
          <c:y val="4.8506944444444443E-2"/>
          <c:w val="0.86456023543575589"/>
          <c:h val="0.626032520258889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Summary!$H$15</c:f>
              <c:strCache>
                <c:ptCount val="1"/>
                <c:pt idx="0">
                  <c:v>Generator Capital</c:v>
                </c:pt>
              </c:strCache>
            </c:strRef>
          </c:tx>
          <c:spPr>
            <a:solidFill>
              <a:srgbClr val="9B224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Summary!$J$15:$AK$15</c:f>
              <c:numCache>
                <c:formatCode>"$"#,##0.0</c:formatCode>
                <c:ptCount val="28"/>
                <c:pt idx="0">
                  <c:v>1069.7260069356378</c:v>
                </c:pt>
                <c:pt idx="1">
                  <c:v>2387.4603050815285</c:v>
                </c:pt>
                <c:pt idx="2">
                  <c:v>4374.2222738293385</c:v>
                </c:pt>
                <c:pt idx="3">
                  <c:v>5783.7272639807179</c:v>
                </c:pt>
                <c:pt idx="4">
                  <c:v>8224.1374798819033</c:v>
                </c:pt>
                <c:pt idx="5">
                  <c:v>9945.38656938637</c:v>
                </c:pt>
                <c:pt idx="6">
                  <c:v>10672.806781473439</c:v>
                </c:pt>
                <c:pt idx="7">
                  <c:v>12715.458467186661</c:v>
                </c:pt>
                <c:pt idx="8">
                  <c:v>13960.85971653635</c:v>
                </c:pt>
                <c:pt idx="9">
                  <c:v>14875.288344456103</c:v>
                </c:pt>
                <c:pt idx="10">
                  <c:v>17119.351186276388</c:v>
                </c:pt>
                <c:pt idx="11">
                  <c:v>20317.944794742893</c:v>
                </c:pt>
                <c:pt idx="12">
                  <c:v>21905.567701170836</c:v>
                </c:pt>
                <c:pt idx="13">
                  <c:v>24587.462901397834</c:v>
                </c:pt>
                <c:pt idx="14">
                  <c:v>27013.539935732952</c:v>
                </c:pt>
                <c:pt idx="15">
                  <c:v>28595.843467710587</c:v>
                </c:pt>
                <c:pt idx="16">
                  <c:v>28595.843467693834</c:v>
                </c:pt>
                <c:pt idx="17">
                  <c:v>30564.406063759969</c:v>
                </c:pt>
                <c:pt idx="18">
                  <c:v>35942.259325966537</c:v>
                </c:pt>
                <c:pt idx="19">
                  <c:v>41266.369527612049</c:v>
                </c:pt>
                <c:pt idx="20">
                  <c:v>47049.176714074209</c:v>
                </c:pt>
                <c:pt idx="21">
                  <c:v>50669.354696846247</c:v>
                </c:pt>
                <c:pt idx="22">
                  <c:v>57335.328034725739</c:v>
                </c:pt>
                <c:pt idx="23">
                  <c:v>59369.29353347802</c:v>
                </c:pt>
                <c:pt idx="24">
                  <c:v>61501.829045647675</c:v>
                </c:pt>
                <c:pt idx="25">
                  <c:v>65960.368388161005</c:v>
                </c:pt>
                <c:pt idx="26">
                  <c:v>76833.72769581883</c:v>
                </c:pt>
                <c:pt idx="27">
                  <c:v>74789.890542837893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5-4B46-AED4-76BC5596AD33}"/>
            </c:ext>
          </c:extLst>
        </c:ser>
        <c:ser>
          <c:idx val="1"/>
          <c:order val="1"/>
          <c:tx>
            <c:strRef>
              <c:f>Summary!$H$16</c:f>
              <c:strCache>
                <c:ptCount val="1"/>
                <c:pt idx="0">
                  <c:v>FOM</c:v>
                </c:pt>
              </c:strCache>
            </c:strRef>
          </c:tx>
          <c:spPr>
            <a:solidFill>
              <a:srgbClr val="6B3077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Summary!$J$16:$AK$16</c:f>
              <c:numCache>
                <c:formatCode>"$"#,##0.0</c:formatCode>
                <c:ptCount val="28"/>
                <c:pt idx="0">
                  <c:v>2860.5830173020772</c:v>
                </c:pt>
                <c:pt idx="1">
                  <c:v>3037.807962853381</c:v>
                </c:pt>
                <c:pt idx="2">
                  <c:v>3923.4662819413211</c:v>
                </c:pt>
                <c:pt idx="3">
                  <c:v>3276.7732089308229</c:v>
                </c:pt>
                <c:pt idx="4">
                  <c:v>3513.7040852425921</c:v>
                </c:pt>
                <c:pt idx="5">
                  <c:v>3172.8872863974652</c:v>
                </c:pt>
                <c:pt idx="6">
                  <c:v>3122.4961649912516</c:v>
                </c:pt>
                <c:pt idx="7">
                  <c:v>3612.8530044862441</c:v>
                </c:pt>
                <c:pt idx="8">
                  <c:v>3241.54807058807</c:v>
                </c:pt>
                <c:pt idx="9">
                  <c:v>3417.9183488609783</c:v>
                </c:pt>
                <c:pt idx="10">
                  <c:v>3789.9375879275181</c:v>
                </c:pt>
                <c:pt idx="11">
                  <c:v>4311.1303745715268</c:v>
                </c:pt>
                <c:pt idx="12">
                  <c:v>4656.6670646625134</c:v>
                </c:pt>
                <c:pt idx="13">
                  <c:v>5063.8045837118534</c:v>
                </c:pt>
                <c:pt idx="14">
                  <c:v>5505.9834520960503</c:v>
                </c:pt>
                <c:pt idx="15">
                  <c:v>5773.2490372891807</c:v>
                </c:pt>
                <c:pt idx="16">
                  <c:v>5783.7613376396675</c:v>
                </c:pt>
                <c:pt idx="17">
                  <c:v>6087.1610592058532</c:v>
                </c:pt>
                <c:pt idx="18">
                  <c:v>7148.4207155826452</c:v>
                </c:pt>
                <c:pt idx="19">
                  <c:v>8011.8016572699453</c:v>
                </c:pt>
                <c:pt idx="20">
                  <c:v>8950.4733627962105</c:v>
                </c:pt>
                <c:pt idx="21">
                  <c:v>9563.757465105451</c:v>
                </c:pt>
                <c:pt idx="22">
                  <c:v>10675.593626360847</c:v>
                </c:pt>
                <c:pt idx="23">
                  <c:v>10982.833853036283</c:v>
                </c:pt>
                <c:pt idx="24">
                  <c:v>11370.834400275759</c:v>
                </c:pt>
                <c:pt idx="25">
                  <c:v>12440.226401509011</c:v>
                </c:pt>
                <c:pt idx="26">
                  <c:v>15027.622607318952</c:v>
                </c:pt>
                <c:pt idx="27">
                  <c:v>14916.945815420442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5-4B46-AED4-76BC5596AD33}"/>
            </c:ext>
          </c:extLst>
        </c:ser>
        <c:ser>
          <c:idx val="2"/>
          <c:order val="2"/>
          <c:tx>
            <c:strRef>
              <c:f>Summary!$H$17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E56A54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Summary!$J$17:$AK$17</c:f>
              <c:numCache>
                <c:formatCode>"$"#,##0.0</c:formatCode>
                <c:ptCount val="28"/>
                <c:pt idx="0">
                  <c:v>2571.485310155595</c:v>
                </c:pt>
                <c:pt idx="1">
                  <c:v>1956.822414337317</c:v>
                </c:pt>
                <c:pt idx="2">
                  <c:v>1452.8799185384128</c:v>
                </c:pt>
                <c:pt idx="3">
                  <c:v>1372.4357882869031</c:v>
                </c:pt>
                <c:pt idx="4">
                  <c:v>1400.8114655511306</c:v>
                </c:pt>
                <c:pt idx="5">
                  <c:v>1343.8659093501306</c:v>
                </c:pt>
                <c:pt idx="6">
                  <c:v>1010.4777065017394</c:v>
                </c:pt>
                <c:pt idx="7">
                  <c:v>644.95657903541496</c:v>
                </c:pt>
                <c:pt idx="8">
                  <c:v>543.91285333747146</c:v>
                </c:pt>
                <c:pt idx="9">
                  <c:v>382.17328679863135</c:v>
                </c:pt>
                <c:pt idx="10">
                  <c:v>365.33456951979781</c:v>
                </c:pt>
                <c:pt idx="11">
                  <c:v>634.76276958116102</c:v>
                </c:pt>
                <c:pt idx="12">
                  <c:v>421.46356369377651</c:v>
                </c:pt>
                <c:pt idx="13">
                  <c:v>351.9205360173649</c:v>
                </c:pt>
                <c:pt idx="14">
                  <c:v>323.47891362499632</c:v>
                </c:pt>
                <c:pt idx="15">
                  <c:v>1002.8372646469098</c:v>
                </c:pt>
                <c:pt idx="16">
                  <c:v>361.38779704193632</c:v>
                </c:pt>
                <c:pt idx="17">
                  <c:v>356.9414509986226</c:v>
                </c:pt>
                <c:pt idx="18">
                  <c:v>655.51778933521575</c:v>
                </c:pt>
                <c:pt idx="19">
                  <c:v>573.33979704797616</c:v>
                </c:pt>
                <c:pt idx="20">
                  <c:v>973.89923896373307</c:v>
                </c:pt>
                <c:pt idx="21">
                  <c:v>371.55054368718072</c:v>
                </c:pt>
                <c:pt idx="22">
                  <c:v>560.3716229226701</c:v>
                </c:pt>
                <c:pt idx="23">
                  <c:v>179.03776278827297</c:v>
                </c:pt>
                <c:pt idx="24">
                  <c:v>402.01825880664848</c:v>
                </c:pt>
                <c:pt idx="25">
                  <c:v>220.80546647647915</c:v>
                </c:pt>
                <c:pt idx="26">
                  <c:v>1428.3273152525392</c:v>
                </c:pt>
                <c:pt idx="27">
                  <c:v>168.70515198082433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75-4B46-AED4-76BC5596AD33}"/>
            </c:ext>
          </c:extLst>
        </c:ser>
        <c:ser>
          <c:idx val="3"/>
          <c:order val="3"/>
          <c:tx>
            <c:strRef>
              <c:f>Summary!$H$18</c:f>
              <c:strCache>
                <c:ptCount val="1"/>
                <c:pt idx="0">
                  <c:v>VOM</c:v>
                </c:pt>
              </c:strCache>
            </c:strRef>
          </c:tx>
          <c:spPr>
            <a:solidFill>
              <a:srgbClr val="FDD26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Summary!$J$18:$AK$18</c:f>
              <c:numCache>
                <c:formatCode>"$"#,##0.0</c:formatCode>
                <c:ptCount val="28"/>
                <c:pt idx="0">
                  <c:v>667.55342186460825</c:v>
                </c:pt>
                <c:pt idx="1">
                  <c:v>554.6277945953891</c:v>
                </c:pt>
                <c:pt idx="2">
                  <c:v>432.85200525888445</c:v>
                </c:pt>
                <c:pt idx="3">
                  <c:v>397.5164865291531</c:v>
                </c:pt>
                <c:pt idx="4">
                  <c:v>355.12307326041469</c:v>
                </c:pt>
                <c:pt idx="5">
                  <c:v>301.91409424538432</c:v>
                </c:pt>
                <c:pt idx="6">
                  <c:v>245.75677279306632</c:v>
                </c:pt>
                <c:pt idx="7">
                  <c:v>183.9217467370579</c:v>
                </c:pt>
                <c:pt idx="8">
                  <c:v>136.31456003405614</c:v>
                </c:pt>
                <c:pt idx="9">
                  <c:v>151.58820958250459</c:v>
                </c:pt>
                <c:pt idx="10">
                  <c:v>146.84349722508429</c:v>
                </c:pt>
                <c:pt idx="11">
                  <c:v>157.39792607133398</c:v>
                </c:pt>
                <c:pt idx="12">
                  <c:v>145.72582233984727</c:v>
                </c:pt>
                <c:pt idx="13">
                  <c:v>124.43534256328167</c:v>
                </c:pt>
                <c:pt idx="14">
                  <c:v>137.79777047973081</c:v>
                </c:pt>
                <c:pt idx="15">
                  <c:v>180.31556877058344</c:v>
                </c:pt>
                <c:pt idx="16">
                  <c:v>86.469488067462237</c:v>
                </c:pt>
                <c:pt idx="17">
                  <c:v>126.78679287661794</c:v>
                </c:pt>
                <c:pt idx="18">
                  <c:v>141.47629293776043</c:v>
                </c:pt>
                <c:pt idx="19">
                  <c:v>111.32144646422894</c:v>
                </c:pt>
                <c:pt idx="20">
                  <c:v>133.4398171929754</c:v>
                </c:pt>
                <c:pt idx="21">
                  <c:v>114.55579466751225</c:v>
                </c:pt>
                <c:pt idx="22">
                  <c:v>95.392634573617727</c:v>
                </c:pt>
                <c:pt idx="23">
                  <c:v>86.956633436245525</c:v>
                </c:pt>
                <c:pt idx="24">
                  <c:v>95.554274448246744</c:v>
                </c:pt>
                <c:pt idx="25">
                  <c:v>96.589679497189422</c:v>
                </c:pt>
                <c:pt idx="26">
                  <c:v>128.91476916245608</c:v>
                </c:pt>
                <c:pt idx="27">
                  <c:v>55.764593556099783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75-4B46-AED4-76BC5596AD33}"/>
            </c:ext>
          </c:extLst>
        </c:ser>
        <c:ser>
          <c:idx val="4"/>
          <c:order val="4"/>
          <c:tx>
            <c:strRef>
              <c:f>Summary!$H$19</c:f>
              <c:strCache>
                <c:ptCount val="1"/>
                <c:pt idx="0">
                  <c:v>DSP+USE</c:v>
                </c:pt>
              </c:strCache>
            </c:strRef>
          </c:tx>
          <c:spPr>
            <a:solidFill>
              <a:srgbClr val="606EB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Summary!$J$19:$AK$19</c:f>
              <c:numCache>
                <c:formatCode>"$"#,##0.0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7.6741498929900004E-3</c:v>
                </c:pt>
                <c:pt idx="3">
                  <c:v>23.864212406299682</c:v>
                </c:pt>
                <c:pt idx="4">
                  <c:v>1.9656235146094505</c:v>
                </c:pt>
                <c:pt idx="5">
                  <c:v>6.3085562104216004</c:v>
                </c:pt>
                <c:pt idx="6">
                  <c:v>0</c:v>
                </c:pt>
                <c:pt idx="7">
                  <c:v>46.927083988295358</c:v>
                </c:pt>
                <c:pt idx="8">
                  <c:v>28.755049590695624</c:v>
                </c:pt>
                <c:pt idx="9">
                  <c:v>40.079009028090972</c:v>
                </c:pt>
                <c:pt idx="10">
                  <c:v>5.3567200779123052</c:v>
                </c:pt>
                <c:pt idx="11">
                  <c:v>144.8423727221392</c:v>
                </c:pt>
                <c:pt idx="12">
                  <c:v>96.210596809645708</c:v>
                </c:pt>
                <c:pt idx="13">
                  <c:v>165.30942680764448</c:v>
                </c:pt>
                <c:pt idx="14">
                  <c:v>125.91587745620055</c:v>
                </c:pt>
                <c:pt idx="15">
                  <c:v>554.11704245964495</c:v>
                </c:pt>
                <c:pt idx="16">
                  <c:v>261.13709856980068</c:v>
                </c:pt>
                <c:pt idx="17">
                  <c:v>506.79739806961464</c:v>
                </c:pt>
                <c:pt idx="18">
                  <c:v>602.58840175633975</c:v>
                </c:pt>
                <c:pt idx="19">
                  <c:v>599.63019453035884</c:v>
                </c:pt>
                <c:pt idx="20">
                  <c:v>665.73169466551587</c:v>
                </c:pt>
                <c:pt idx="21">
                  <c:v>714.83800268858363</c:v>
                </c:pt>
                <c:pt idx="22">
                  <c:v>709.05928475224255</c:v>
                </c:pt>
                <c:pt idx="23">
                  <c:v>958.97789206476818</c:v>
                </c:pt>
                <c:pt idx="24">
                  <c:v>491.41110260048458</c:v>
                </c:pt>
                <c:pt idx="25">
                  <c:v>733.17212409935848</c:v>
                </c:pt>
                <c:pt idx="26">
                  <c:v>1095.4299961172842</c:v>
                </c:pt>
                <c:pt idx="27">
                  <c:v>344.92388346791529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75-4B46-AED4-76BC5596AD33}"/>
            </c:ext>
          </c:extLst>
        </c:ser>
        <c:ser>
          <c:idx val="5"/>
          <c:order val="5"/>
          <c:tx>
            <c:strRef>
              <c:f>Summary!$H$20</c:f>
              <c:strCache>
                <c:ptCount val="1"/>
                <c:pt idx="0">
                  <c:v>REZ Augmentation</c:v>
                </c:pt>
              </c:strCache>
            </c:strRef>
          </c:tx>
          <c:spPr>
            <a:solidFill>
              <a:srgbClr val="94795D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Summary!$J$20:$AK$20</c:f>
              <c:numCache>
                <c:formatCode>"$"#,##0.0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62.964972645194067</c:v>
                </c:pt>
                <c:pt idx="3">
                  <c:v>149.27508825043304</c:v>
                </c:pt>
                <c:pt idx="4">
                  <c:v>297.57120916462873</c:v>
                </c:pt>
                <c:pt idx="5">
                  <c:v>451.72412753124001</c:v>
                </c:pt>
                <c:pt idx="6">
                  <c:v>602.43932393246007</c:v>
                </c:pt>
                <c:pt idx="7">
                  <c:v>722.14498745964499</c:v>
                </c:pt>
                <c:pt idx="8">
                  <c:v>877.81765273297924</c:v>
                </c:pt>
                <c:pt idx="9">
                  <c:v>897.42637402324226</c:v>
                </c:pt>
                <c:pt idx="10">
                  <c:v>1115.0498397079486</c:v>
                </c:pt>
                <c:pt idx="11">
                  <c:v>1743.3625496438819</c:v>
                </c:pt>
                <c:pt idx="12">
                  <c:v>2098.410981321661</c:v>
                </c:pt>
                <c:pt idx="13">
                  <c:v>2309.0609112125571</c:v>
                </c:pt>
                <c:pt idx="14">
                  <c:v>2501.4261715547232</c:v>
                </c:pt>
                <c:pt idx="15">
                  <c:v>2661.7861179872239</c:v>
                </c:pt>
                <c:pt idx="16">
                  <c:v>2669.0786826940398</c:v>
                </c:pt>
                <c:pt idx="17">
                  <c:v>2864.1007938760449</c:v>
                </c:pt>
                <c:pt idx="18">
                  <c:v>3254.3605853780937</c:v>
                </c:pt>
                <c:pt idx="19">
                  <c:v>3783.8367633140861</c:v>
                </c:pt>
                <c:pt idx="20">
                  <c:v>3974.4237499545566</c:v>
                </c:pt>
                <c:pt idx="21">
                  <c:v>4489.4307476240183</c:v>
                </c:pt>
                <c:pt idx="22">
                  <c:v>5217.6553349847709</c:v>
                </c:pt>
                <c:pt idx="23">
                  <c:v>5414.7675587209287</c:v>
                </c:pt>
                <c:pt idx="24">
                  <c:v>5679.0919665132988</c:v>
                </c:pt>
                <c:pt idx="25">
                  <c:v>6140.5514434379202</c:v>
                </c:pt>
                <c:pt idx="26">
                  <c:v>7420.8291075845618</c:v>
                </c:pt>
                <c:pt idx="27">
                  <c:v>7429.0215472438231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75-4B46-AED4-76BC5596AD33}"/>
            </c:ext>
          </c:extLst>
        </c:ser>
        <c:ser>
          <c:idx val="7"/>
          <c:order val="6"/>
          <c:tx>
            <c:strRef>
              <c:f>Summary!$H$21</c:f>
              <c:strCache>
                <c:ptCount val="1"/>
                <c:pt idx="0">
                  <c:v>Flow Path Augmentation</c:v>
                </c:pt>
              </c:strCache>
            </c:strRef>
          </c:tx>
          <c:spPr>
            <a:solidFill>
              <a:srgbClr val="373A3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Summary!$J$21:$AK$21</c:f>
              <c:numCache>
                <c:formatCode>"$"#,##0.0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242.49666249841249</c:v>
                </c:pt>
                <c:pt idx="5">
                  <c:v>535.93068498302659</c:v>
                </c:pt>
                <c:pt idx="6">
                  <c:v>826.23010069925897</c:v>
                </c:pt>
                <c:pt idx="7">
                  <c:v>936.63791687447883</c:v>
                </c:pt>
                <c:pt idx="8">
                  <c:v>1149.7041047141968</c:v>
                </c:pt>
                <c:pt idx="9">
                  <c:v>1405.8711356191625</c:v>
                </c:pt>
                <c:pt idx="10">
                  <c:v>1405.8711356191625</c:v>
                </c:pt>
                <c:pt idx="11">
                  <c:v>1405.8711356191625</c:v>
                </c:pt>
                <c:pt idx="12">
                  <c:v>1405.8711356191625</c:v>
                </c:pt>
                <c:pt idx="13">
                  <c:v>1405.8711356191625</c:v>
                </c:pt>
                <c:pt idx="14">
                  <c:v>1405.8711356191625</c:v>
                </c:pt>
                <c:pt idx="15">
                  <c:v>1405.8711356191625</c:v>
                </c:pt>
                <c:pt idx="16">
                  <c:v>1405.8711356191625</c:v>
                </c:pt>
                <c:pt idx="17">
                  <c:v>1541.007516300504</c:v>
                </c:pt>
                <c:pt idx="18">
                  <c:v>1541.007516300504</c:v>
                </c:pt>
                <c:pt idx="19">
                  <c:v>1724.9044467122269</c:v>
                </c:pt>
                <c:pt idx="20">
                  <c:v>1724.9044467122269</c:v>
                </c:pt>
                <c:pt idx="21">
                  <c:v>1724.9044467122269</c:v>
                </c:pt>
                <c:pt idx="22">
                  <c:v>1926.6512212216783</c:v>
                </c:pt>
                <c:pt idx="23">
                  <c:v>1926.6512212216783</c:v>
                </c:pt>
                <c:pt idx="24">
                  <c:v>1926.6512212216783</c:v>
                </c:pt>
                <c:pt idx="25">
                  <c:v>1926.6512212216783</c:v>
                </c:pt>
                <c:pt idx="26">
                  <c:v>1926.6512212216783</c:v>
                </c:pt>
                <c:pt idx="27">
                  <c:v>1926.6512212216783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E-4F4D-B478-77732A5D7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4848"/>
        <c:axId val="1731445600"/>
      </c:barChart>
      <c:catAx>
        <c:axId val="173145484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45600"/>
        <c:crosses val="autoZero"/>
        <c:auto val="1"/>
        <c:lblAlgn val="ctr"/>
        <c:lblOffset val="100"/>
        <c:noMultiLvlLbl val="0"/>
      </c:catAx>
      <c:valAx>
        <c:axId val="17314456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Annual system costs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424242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noFill/>
            <a:prstDash val="solid"/>
          </a:ln>
          <a:effectLst/>
          <a:extLst>
            <a:ext uri="{91240B29-F687-4F45-9708-019B960494DF}">
              <a14:hiddenLine xmlns:a14="http://schemas.microsoft.com/office/drawing/2010/main" w="6350">
                <a:solidFill>
                  <a:srgbClr val="948671"/>
                </a:solidFill>
                <a:prstDash val="solid"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484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12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65267454213664"/>
          <c:y val="3.2337962962962964E-2"/>
          <c:w val="0.85611046970883742"/>
          <c:h val="0.6472458333333333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Summary!$H$179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Summary!$I$179:$AJ$179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-6054</c:v>
                </c:pt>
                <c:pt idx="3">
                  <c:v>-8909</c:v>
                </c:pt>
                <c:pt idx="4">
                  <c:v>-12254</c:v>
                </c:pt>
                <c:pt idx="5">
                  <c:v>-13374</c:v>
                </c:pt>
                <c:pt idx="6">
                  <c:v>-14214</c:v>
                </c:pt>
                <c:pt idx="7">
                  <c:v>-16456</c:v>
                </c:pt>
                <c:pt idx="8">
                  <c:v>-16456</c:v>
                </c:pt>
                <c:pt idx="9">
                  <c:v>-16456</c:v>
                </c:pt>
                <c:pt idx="10">
                  <c:v>-16456</c:v>
                </c:pt>
                <c:pt idx="11">
                  <c:v>-16456</c:v>
                </c:pt>
                <c:pt idx="12">
                  <c:v>-16456</c:v>
                </c:pt>
                <c:pt idx="13">
                  <c:v>-16456</c:v>
                </c:pt>
                <c:pt idx="14">
                  <c:v>-16456</c:v>
                </c:pt>
                <c:pt idx="15">
                  <c:v>-16456</c:v>
                </c:pt>
                <c:pt idx="16">
                  <c:v>-16456</c:v>
                </c:pt>
                <c:pt idx="17">
                  <c:v>-16456</c:v>
                </c:pt>
                <c:pt idx="18">
                  <c:v>-16456</c:v>
                </c:pt>
                <c:pt idx="19">
                  <c:v>-16456</c:v>
                </c:pt>
                <c:pt idx="20">
                  <c:v>-16456</c:v>
                </c:pt>
                <c:pt idx="21">
                  <c:v>-16456</c:v>
                </c:pt>
                <c:pt idx="22">
                  <c:v>-16456</c:v>
                </c:pt>
                <c:pt idx="23">
                  <c:v>-16456</c:v>
                </c:pt>
                <c:pt idx="24">
                  <c:v>-16456</c:v>
                </c:pt>
                <c:pt idx="25">
                  <c:v>-16456</c:v>
                </c:pt>
                <c:pt idx="26">
                  <c:v>-16456</c:v>
                </c:pt>
                <c:pt idx="27">
                  <c:v>-16456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E9-42CA-A251-763332FEED50}"/>
            </c:ext>
          </c:extLst>
        </c:ser>
        <c:ser>
          <c:idx val="6"/>
          <c:order val="1"/>
          <c:tx>
            <c:strRef>
              <c:f>Summary!$H$180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Summary!$I$180:$AJ$180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-1450</c:v>
                </c:pt>
                <c:pt idx="3">
                  <c:v>-2030</c:v>
                </c:pt>
                <c:pt idx="4">
                  <c:v>-3170</c:v>
                </c:pt>
                <c:pt idx="5">
                  <c:v>-3715</c:v>
                </c:pt>
                <c:pt idx="6">
                  <c:v>-3715</c:v>
                </c:pt>
                <c:pt idx="7">
                  <c:v>-4835</c:v>
                </c:pt>
                <c:pt idx="8">
                  <c:v>-4835</c:v>
                </c:pt>
                <c:pt idx="9">
                  <c:v>-4835</c:v>
                </c:pt>
                <c:pt idx="10">
                  <c:v>-4835</c:v>
                </c:pt>
                <c:pt idx="11">
                  <c:v>-4835</c:v>
                </c:pt>
                <c:pt idx="12">
                  <c:v>-4835</c:v>
                </c:pt>
                <c:pt idx="13">
                  <c:v>-4835</c:v>
                </c:pt>
                <c:pt idx="14">
                  <c:v>-4835</c:v>
                </c:pt>
                <c:pt idx="15">
                  <c:v>-4835</c:v>
                </c:pt>
                <c:pt idx="16">
                  <c:v>-4835</c:v>
                </c:pt>
                <c:pt idx="17">
                  <c:v>-4835</c:v>
                </c:pt>
                <c:pt idx="18">
                  <c:v>-4835</c:v>
                </c:pt>
                <c:pt idx="19">
                  <c:v>-4835</c:v>
                </c:pt>
                <c:pt idx="20">
                  <c:v>-4835</c:v>
                </c:pt>
                <c:pt idx="21">
                  <c:v>-4835</c:v>
                </c:pt>
                <c:pt idx="22">
                  <c:v>-4835</c:v>
                </c:pt>
                <c:pt idx="23">
                  <c:v>-4835</c:v>
                </c:pt>
                <c:pt idx="24">
                  <c:v>-4835</c:v>
                </c:pt>
                <c:pt idx="25">
                  <c:v>-4835</c:v>
                </c:pt>
                <c:pt idx="26">
                  <c:v>-4835</c:v>
                </c:pt>
                <c:pt idx="27">
                  <c:v>-4835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E9-42CA-A251-763332FEED50}"/>
            </c:ext>
          </c:extLst>
        </c:ser>
        <c:ser>
          <c:idx val="2"/>
          <c:order val="2"/>
          <c:tx>
            <c:strRef>
              <c:f>Summary!$H$165</c:f>
              <c:strCache>
                <c:ptCount val="1"/>
                <c:pt idx="0">
                  <c:v>Mid-merit Gas</c:v>
                </c:pt>
              </c:strCache>
              <c:extLst xmlns:c15="http://schemas.microsoft.com/office/drawing/2012/chart"/>
            </c:strRef>
          </c:tx>
          <c:spPr>
            <a:solidFill>
              <a:srgbClr val="00857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Summary!$I$165:$AJ$165</c:f>
              <c:numCache>
                <c:formatCode>#,##0</c:formatCode>
                <c:ptCount val="28"/>
                <c:pt idx="0">
                  <c:v>316</c:v>
                </c:pt>
                <c:pt idx="1">
                  <c:v>316</c:v>
                </c:pt>
                <c:pt idx="2">
                  <c:v>316</c:v>
                </c:pt>
                <c:pt idx="3">
                  <c:v>316</c:v>
                </c:pt>
                <c:pt idx="4">
                  <c:v>316</c:v>
                </c:pt>
                <c:pt idx="5">
                  <c:v>316</c:v>
                </c:pt>
                <c:pt idx="6">
                  <c:v>316</c:v>
                </c:pt>
                <c:pt idx="7">
                  <c:v>316</c:v>
                </c:pt>
                <c:pt idx="8">
                  <c:v>316</c:v>
                </c:pt>
                <c:pt idx="9">
                  <c:v>316</c:v>
                </c:pt>
                <c:pt idx="10">
                  <c:v>316</c:v>
                </c:pt>
                <c:pt idx="11">
                  <c:v>316</c:v>
                </c:pt>
                <c:pt idx="12">
                  <c:v>316</c:v>
                </c:pt>
                <c:pt idx="13">
                  <c:v>316</c:v>
                </c:pt>
                <c:pt idx="14">
                  <c:v>316</c:v>
                </c:pt>
                <c:pt idx="15">
                  <c:v>316</c:v>
                </c:pt>
                <c:pt idx="16">
                  <c:v>316</c:v>
                </c:pt>
                <c:pt idx="17">
                  <c:v>316</c:v>
                </c:pt>
                <c:pt idx="18">
                  <c:v>316</c:v>
                </c:pt>
                <c:pt idx="19">
                  <c:v>316</c:v>
                </c:pt>
                <c:pt idx="20">
                  <c:v>316</c:v>
                </c:pt>
                <c:pt idx="21">
                  <c:v>316</c:v>
                </c:pt>
                <c:pt idx="22">
                  <c:v>316</c:v>
                </c:pt>
                <c:pt idx="23">
                  <c:v>316</c:v>
                </c:pt>
                <c:pt idx="24">
                  <c:v>316</c:v>
                </c:pt>
                <c:pt idx="25">
                  <c:v>316</c:v>
                </c:pt>
                <c:pt idx="26">
                  <c:v>316</c:v>
                </c:pt>
                <c:pt idx="27">
                  <c:v>316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8D6-4DB1-8CE0-1997A618794A}"/>
            </c:ext>
          </c:extLst>
        </c:ser>
        <c:ser>
          <c:idx val="15"/>
          <c:order val="3"/>
          <c:tx>
            <c:strRef>
              <c:f>Summary!$H$166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Summary!$I$166:$AJ$166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8-4838-A04B-BD561F4A04EB}"/>
            </c:ext>
          </c:extLst>
        </c:ser>
        <c:ser>
          <c:idx val="3"/>
          <c:order val="4"/>
          <c:tx>
            <c:strRef>
              <c:f>Summary!$H$167</c:f>
              <c:strCache>
                <c:ptCount val="1"/>
                <c:pt idx="0">
                  <c:v>Peaking Gas+Liquids</c:v>
                </c:pt>
              </c:strCache>
              <c:extLst xmlns:c15="http://schemas.microsoft.com/office/drawing/2012/chart"/>
            </c:strRef>
          </c:tx>
          <c:spPr>
            <a:solidFill>
              <a:srgbClr val="40C1AC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Summary!$I$167:$AJ$167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468.35474489000001</c:v>
                </c:pt>
                <c:pt idx="6">
                  <c:v>468.35474489000001</c:v>
                </c:pt>
                <c:pt idx="7">
                  <c:v>468.35474489000001</c:v>
                </c:pt>
                <c:pt idx="8">
                  <c:v>468.35474489000001</c:v>
                </c:pt>
                <c:pt idx="9">
                  <c:v>468.35474489000001</c:v>
                </c:pt>
                <c:pt idx="10">
                  <c:v>468.35474489000001</c:v>
                </c:pt>
                <c:pt idx="11">
                  <c:v>468.35474489000001</c:v>
                </c:pt>
                <c:pt idx="12">
                  <c:v>468.35474489000001</c:v>
                </c:pt>
                <c:pt idx="13">
                  <c:v>468.35474489000001</c:v>
                </c:pt>
                <c:pt idx="14">
                  <c:v>468.35474489000001</c:v>
                </c:pt>
                <c:pt idx="15">
                  <c:v>2332.56540554</c:v>
                </c:pt>
                <c:pt idx="16">
                  <c:v>2332.56540554</c:v>
                </c:pt>
                <c:pt idx="17">
                  <c:v>2332.56540554</c:v>
                </c:pt>
                <c:pt idx="18">
                  <c:v>2523.6337206899998</c:v>
                </c:pt>
                <c:pt idx="19">
                  <c:v>2523.6337206899998</c:v>
                </c:pt>
                <c:pt idx="20">
                  <c:v>5873.5483975899997</c:v>
                </c:pt>
                <c:pt idx="21">
                  <c:v>6422.4891586399999</c:v>
                </c:pt>
                <c:pt idx="22">
                  <c:v>6422.4891586399999</c:v>
                </c:pt>
                <c:pt idx="23">
                  <c:v>6422.4891586399999</c:v>
                </c:pt>
                <c:pt idx="24">
                  <c:v>6422.4891586399999</c:v>
                </c:pt>
                <c:pt idx="25">
                  <c:v>6422.4891586399999</c:v>
                </c:pt>
                <c:pt idx="26">
                  <c:v>8667.4168631400007</c:v>
                </c:pt>
                <c:pt idx="27">
                  <c:v>8667.4168631400007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8D6-4DB1-8CE0-1997A618794A}"/>
            </c:ext>
          </c:extLst>
        </c:ser>
        <c:ser>
          <c:idx val="16"/>
          <c:order val="5"/>
          <c:tx>
            <c:strRef>
              <c:f>Summary!$H$168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Summary!$I$168:$AJ$168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8612.6105659500008</c:v>
                </c:pt>
                <c:pt idx="27">
                  <c:v>8612.6105659500008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A8-4838-A04B-BD561F4A04EB}"/>
            </c:ext>
          </c:extLst>
        </c:ser>
        <c:ser>
          <c:idx val="19"/>
          <c:order val="6"/>
          <c:tx>
            <c:strRef>
              <c:f>Summary!$H$169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>
              <a:noFill/>
            </a:ln>
            <a:effectLst/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Summary!$I$169:$AJ$169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390.00000000000006</c:v>
                </c:pt>
                <c:pt idx="7">
                  <c:v>390.00000000000006</c:v>
                </c:pt>
                <c:pt idx="8">
                  <c:v>390.00000000000006</c:v>
                </c:pt>
                <c:pt idx="9">
                  <c:v>390.00000000000006</c:v>
                </c:pt>
                <c:pt idx="10">
                  <c:v>390.00000000000006</c:v>
                </c:pt>
                <c:pt idx="11">
                  <c:v>390.00000000000006</c:v>
                </c:pt>
                <c:pt idx="12">
                  <c:v>390.00000000000006</c:v>
                </c:pt>
                <c:pt idx="13">
                  <c:v>390.00000000000006</c:v>
                </c:pt>
                <c:pt idx="14">
                  <c:v>390.00000000000006</c:v>
                </c:pt>
                <c:pt idx="15">
                  <c:v>390.00000000000006</c:v>
                </c:pt>
                <c:pt idx="16">
                  <c:v>390.00000000000006</c:v>
                </c:pt>
                <c:pt idx="17">
                  <c:v>390.00000000000006</c:v>
                </c:pt>
                <c:pt idx="18">
                  <c:v>390.00000000000006</c:v>
                </c:pt>
                <c:pt idx="19">
                  <c:v>390.00000000000006</c:v>
                </c:pt>
                <c:pt idx="20">
                  <c:v>390.00000000000006</c:v>
                </c:pt>
                <c:pt idx="21">
                  <c:v>390.00000000000006</c:v>
                </c:pt>
                <c:pt idx="22">
                  <c:v>390.00000000000006</c:v>
                </c:pt>
                <c:pt idx="23">
                  <c:v>390.00000000000006</c:v>
                </c:pt>
                <c:pt idx="24">
                  <c:v>390.00000000000006</c:v>
                </c:pt>
                <c:pt idx="25">
                  <c:v>390.00000000000006</c:v>
                </c:pt>
                <c:pt idx="26">
                  <c:v>390.00000000000006</c:v>
                </c:pt>
                <c:pt idx="27">
                  <c:v>390.00000000000006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20-40F6-98F3-45DF25382071}"/>
            </c:ext>
          </c:extLst>
        </c:ser>
        <c:ser>
          <c:idx val="18"/>
          <c:order val="7"/>
          <c:tx>
            <c:strRef>
              <c:f>Summary!$H$170</c:f>
              <c:strCache>
                <c:ptCount val="1"/>
                <c:pt idx="0">
                  <c:v>Snowy 2.0</c:v>
                </c:pt>
              </c:strCache>
            </c:strRef>
          </c:tx>
          <c:spPr>
            <a:solidFill>
              <a:srgbClr val="777DA7"/>
            </a:solidFill>
            <a:ln>
              <a:noFill/>
            </a:ln>
            <a:effectLst/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Summary!$I$170:$AJ$170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680</c:v>
                </c:pt>
                <c:pt idx="3">
                  <c:v>2040</c:v>
                </c:pt>
                <c:pt idx="4">
                  <c:v>2040</c:v>
                </c:pt>
                <c:pt idx="5">
                  <c:v>2040</c:v>
                </c:pt>
                <c:pt idx="6">
                  <c:v>2040</c:v>
                </c:pt>
                <c:pt idx="7">
                  <c:v>2040</c:v>
                </c:pt>
                <c:pt idx="8">
                  <c:v>2040</c:v>
                </c:pt>
                <c:pt idx="9">
                  <c:v>2040</c:v>
                </c:pt>
                <c:pt idx="10">
                  <c:v>2040</c:v>
                </c:pt>
                <c:pt idx="11">
                  <c:v>2040</c:v>
                </c:pt>
                <c:pt idx="12">
                  <c:v>2040</c:v>
                </c:pt>
                <c:pt idx="13">
                  <c:v>2040</c:v>
                </c:pt>
                <c:pt idx="14">
                  <c:v>2040</c:v>
                </c:pt>
                <c:pt idx="15">
                  <c:v>2040</c:v>
                </c:pt>
                <c:pt idx="16">
                  <c:v>2040</c:v>
                </c:pt>
                <c:pt idx="17">
                  <c:v>2040</c:v>
                </c:pt>
                <c:pt idx="18">
                  <c:v>2040</c:v>
                </c:pt>
                <c:pt idx="19">
                  <c:v>2040</c:v>
                </c:pt>
                <c:pt idx="20">
                  <c:v>2040</c:v>
                </c:pt>
                <c:pt idx="21">
                  <c:v>2040</c:v>
                </c:pt>
                <c:pt idx="22">
                  <c:v>2040</c:v>
                </c:pt>
                <c:pt idx="23">
                  <c:v>2040</c:v>
                </c:pt>
                <c:pt idx="24">
                  <c:v>2040</c:v>
                </c:pt>
                <c:pt idx="25">
                  <c:v>2040</c:v>
                </c:pt>
                <c:pt idx="26">
                  <c:v>2040</c:v>
                </c:pt>
                <c:pt idx="27">
                  <c:v>2040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0-40F6-98F3-45DF25382071}"/>
            </c:ext>
          </c:extLst>
        </c:ser>
        <c:ser>
          <c:idx val="8"/>
          <c:order val="8"/>
          <c:tx>
            <c:strRef>
              <c:f>Summary!$H$171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Summary!$I$171:$AJ$171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1121.0260468399999</c:v>
                </c:pt>
                <c:pt idx="6">
                  <c:v>1121.0260468399999</c:v>
                </c:pt>
                <c:pt idx="7">
                  <c:v>1456.4738255700001</c:v>
                </c:pt>
                <c:pt idx="8">
                  <c:v>1456.4738255700001</c:v>
                </c:pt>
                <c:pt idx="9">
                  <c:v>1456.4738255700001</c:v>
                </c:pt>
                <c:pt idx="10">
                  <c:v>1456.4738255700001</c:v>
                </c:pt>
                <c:pt idx="11">
                  <c:v>1456.4738255700001</c:v>
                </c:pt>
                <c:pt idx="12">
                  <c:v>1456.4738255700001</c:v>
                </c:pt>
                <c:pt idx="13">
                  <c:v>1456.4738255700001</c:v>
                </c:pt>
                <c:pt idx="14">
                  <c:v>1456.4738255700001</c:v>
                </c:pt>
                <c:pt idx="15">
                  <c:v>1456.4738255700001</c:v>
                </c:pt>
                <c:pt idx="16">
                  <c:v>1456.4738255700001</c:v>
                </c:pt>
                <c:pt idx="17">
                  <c:v>1456.4738255700001</c:v>
                </c:pt>
                <c:pt idx="18">
                  <c:v>1755.2072385399999</c:v>
                </c:pt>
                <c:pt idx="19">
                  <c:v>1856.6643462900001</c:v>
                </c:pt>
                <c:pt idx="20">
                  <c:v>2346.1519952399999</c:v>
                </c:pt>
                <c:pt idx="21">
                  <c:v>2346.1519952399999</c:v>
                </c:pt>
                <c:pt idx="22">
                  <c:v>2346.1519952399999</c:v>
                </c:pt>
                <c:pt idx="23">
                  <c:v>2346.1519952399999</c:v>
                </c:pt>
                <c:pt idx="24">
                  <c:v>2346.1519952399999</c:v>
                </c:pt>
                <c:pt idx="25">
                  <c:v>2821.0877151099999</c:v>
                </c:pt>
                <c:pt idx="26">
                  <c:v>3418.4001478599998</c:v>
                </c:pt>
                <c:pt idx="27">
                  <c:v>3418.4001478599998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D6-4DB1-8CE0-1997A618794A}"/>
            </c:ext>
          </c:extLst>
        </c:ser>
        <c:ser>
          <c:idx val="9"/>
          <c:order val="9"/>
          <c:tx>
            <c:strRef>
              <c:f>Summary!$H$172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Summary!$I$172:$AJ$172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1165.2107253499998</c:v>
                </c:pt>
                <c:pt idx="3">
                  <c:v>2731.0151319699999</c:v>
                </c:pt>
                <c:pt idx="4">
                  <c:v>5464.9869793099988</c:v>
                </c:pt>
                <c:pt idx="5">
                  <c:v>6184.2438049699995</c:v>
                </c:pt>
                <c:pt idx="6">
                  <c:v>6186.1872672199988</c:v>
                </c:pt>
                <c:pt idx="7">
                  <c:v>7983.022953149999</c:v>
                </c:pt>
                <c:pt idx="8">
                  <c:v>7983.022953149999</c:v>
                </c:pt>
                <c:pt idx="9">
                  <c:v>7983.022953149999</c:v>
                </c:pt>
                <c:pt idx="10">
                  <c:v>8054.3224963399989</c:v>
                </c:pt>
                <c:pt idx="11">
                  <c:v>8125.5307381799994</c:v>
                </c:pt>
                <c:pt idx="12">
                  <c:v>10720.92569041</c:v>
                </c:pt>
                <c:pt idx="13">
                  <c:v>11549.364512659999</c:v>
                </c:pt>
                <c:pt idx="14">
                  <c:v>13029.18901138</c:v>
                </c:pt>
                <c:pt idx="15">
                  <c:v>13335.769580840002</c:v>
                </c:pt>
                <c:pt idx="16">
                  <c:v>13335.769580840002</c:v>
                </c:pt>
                <c:pt idx="17">
                  <c:v>14647.20153807</c:v>
                </c:pt>
                <c:pt idx="18">
                  <c:v>22492.949657540004</c:v>
                </c:pt>
                <c:pt idx="19">
                  <c:v>22492.949657540004</c:v>
                </c:pt>
                <c:pt idx="20">
                  <c:v>22492.949657540004</c:v>
                </c:pt>
                <c:pt idx="21">
                  <c:v>24431.269705730007</c:v>
                </c:pt>
                <c:pt idx="22">
                  <c:v>32175.989314009999</c:v>
                </c:pt>
                <c:pt idx="23">
                  <c:v>33669.035927589997</c:v>
                </c:pt>
                <c:pt idx="24">
                  <c:v>35787.66959017</c:v>
                </c:pt>
                <c:pt idx="25">
                  <c:v>46312.860338809995</c:v>
                </c:pt>
                <c:pt idx="26">
                  <c:v>69677.058070250001</c:v>
                </c:pt>
                <c:pt idx="27">
                  <c:v>69677.058070250001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D6-4DB1-8CE0-1997A618794A}"/>
            </c:ext>
          </c:extLst>
        </c:ser>
        <c:ser>
          <c:idx val="0"/>
          <c:order val="10"/>
          <c:tx>
            <c:strRef>
              <c:f>Summary!$H$173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Summary!$I$173:$AJ$173</c:f>
              <c:numCache>
                <c:formatCode>#,##0</c:formatCode>
                <c:ptCount val="28"/>
                <c:pt idx="0">
                  <c:v>268</c:v>
                </c:pt>
                <c:pt idx="1">
                  <c:v>268</c:v>
                </c:pt>
                <c:pt idx="2">
                  <c:v>420.57118077000001</c:v>
                </c:pt>
                <c:pt idx="3">
                  <c:v>420.57118077000001</c:v>
                </c:pt>
                <c:pt idx="4">
                  <c:v>421.67118076999998</c:v>
                </c:pt>
                <c:pt idx="5">
                  <c:v>421.67118076999998</c:v>
                </c:pt>
                <c:pt idx="6">
                  <c:v>421.67118076999998</c:v>
                </c:pt>
                <c:pt idx="7">
                  <c:v>671.67118076999998</c:v>
                </c:pt>
                <c:pt idx="8">
                  <c:v>671.67118076999998</c:v>
                </c:pt>
                <c:pt idx="9">
                  <c:v>672.77118077</c:v>
                </c:pt>
                <c:pt idx="10">
                  <c:v>672.77118077</c:v>
                </c:pt>
                <c:pt idx="11">
                  <c:v>673.87118077000002</c:v>
                </c:pt>
                <c:pt idx="12">
                  <c:v>673.87118077000002</c:v>
                </c:pt>
                <c:pt idx="13">
                  <c:v>673.87118077000002</c:v>
                </c:pt>
                <c:pt idx="14">
                  <c:v>673.87118077000002</c:v>
                </c:pt>
                <c:pt idx="15">
                  <c:v>674.97118077000005</c:v>
                </c:pt>
                <c:pt idx="16">
                  <c:v>674.97118077000005</c:v>
                </c:pt>
                <c:pt idx="17">
                  <c:v>674.97118077000005</c:v>
                </c:pt>
                <c:pt idx="18">
                  <c:v>674.97118077000005</c:v>
                </c:pt>
                <c:pt idx="19">
                  <c:v>674.97118077000005</c:v>
                </c:pt>
                <c:pt idx="20">
                  <c:v>676.07118076999996</c:v>
                </c:pt>
                <c:pt idx="21">
                  <c:v>678.17118077000009</c:v>
                </c:pt>
                <c:pt idx="22">
                  <c:v>678.17118077000009</c:v>
                </c:pt>
                <c:pt idx="23">
                  <c:v>678.17118077000009</c:v>
                </c:pt>
                <c:pt idx="24">
                  <c:v>678.17118077000009</c:v>
                </c:pt>
                <c:pt idx="25">
                  <c:v>678.17118077000009</c:v>
                </c:pt>
                <c:pt idx="26">
                  <c:v>678.17118077000009</c:v>
                </c:pt>
                <c:pt idx="27">
                  <c:v>678.17118077000009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D6-4DB1-8CE0-1997A618794A}"/>
            </c:ext>
          </c:extLst>
        </c:ser>
        <c:ser>
          <c:idx val="4"/>
          <c:order val="11"/>
          <c:tx>
            <c:strRef>
              <c:f>Summary!$H$174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Summary!$I$174:$AJ$174</c:f>
              <c:numCache>
                <c:formatCode>#,##0</c:formatCode>
                <c:ptCount val="28"/>
                <c:pt idx="0">
                  <c:v>94.120755602504744</c:v>
                </c:pt>
                <c:pt idx="1">
                  <c:v>194.12675054200923</c:v>
                </c:pt>
                <c:pt idx="2">
                  <c:v>291.68886836161084</c:v>
                </c:pt>
                <c:pt idx="3">
                  <c:v>527.38647656134572</c:v>
                </c:pt>
                <c:pt idx="4">
                  <c:v>830.14852963800877</c:v>
                </c:pt>
                <c:pt idx="5">
                  <c:v>1037.6071990738501</c:v>
                </c:pt>
                <c:pt idx="6">
                  <c:v>1269.1464163361879</c:v>
                </c:pt>
                <c:pt idx="7">
                  <c:v>1439.8942738318392</c:v>
                </c:pt>
                <c:pt idx="8">
                  <c:v>1555.8951302085638</c:v>
                </c:pt>
                <c:pt idx="9">
                  <c:v>1686.965577825513</c:v>
                </c:pt>
                <c:pt idx="10">
                  <c:v>1809.5483847819269</c:v>
                </c:pt>
                <c:pt idx="11">
                  <c:v>1938.6383299942163</c:v>
                </c:pt>
                <c:pt idx="12">
                  <c:v>2075.2418475780378</c:v>
                </c:pt>
                <c:pt idx="13">
                  <c:v>2212.6949600972875</c:v>
                </c:pt>
                <c:pt idx="14">
                  <c:v>2330.9877855988298</c:v>
                </c:pt>
                <c:pt idx="15">
                  <c:v>2488.5698566303104</c:v>
                </c:pt>
                <c:pt idx="16">
                  <c:v>2629.3643234675892</c:v>
                </c:pt>
                <c:pt idx="17">
                  <c:v>2787.5618109587649</c:v>
                </c:pt>
                <c:pt idx="18">
                  <c:v>2926.8153798407125</c:v>
                </c:pt>
                <c:pt idx="19">
                  <c:v>3052.3391511322293</c:v>
                </c:pt>
                <c:pt idx="20">
                  <c:v>3184.0662758942913</c:v>
                </c:pt>
                <c:pt idx="21">
                  <c:v>3341.791541169031</c:v>
                </c:pt>
                <c:pt idx="22">
                  <c:v>3466.9789524096591</c:v>
                </c:pt>
                <c:pt idx="23">
                  <c:v>3605.7940355747755</c:v>
                </c:pt>
                <c:pt idx="24">
                  <c:v>3767.6128254560472</c:v>
                </c:pt>
                <c:pt idx="25">
                  <c:v>3931.6923536138793</c:v>
                </c:pt>
                <c:pt idx="26">
                  <c:v>4051.5884071799223</c:v>
                </c:pt>
                <c:pt idx="27">
                  <c:v>4213.7488703495437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C-447B-A861-3790A4042545}"/>
            </c:ext>
          </c:extLst>
        </c:ser>
        <c:ser>
          <c:idx val="17"/>
          <c:order val="12"/>
          <c:tx>
            <c:strRef>
              <c:f>Summary!$H$175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>
              <a:noFill/>
            </a:ln>
            <a:effectLst/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Summary!$I$175:$AJ$175</c:f>
              <c:numCache>
                <c:formatCode>#,##0</c:formatCode>
                <c:ptCount val="28"/>
                <c:pt idx="0">
                  <c:v>311.65799999999996</c:v>
                </c:pt>
                <c:pt idx="1">
                  <c:v>676.65799999000001</c:v>
                </c:pt>
                <c:pt idx="2">
                  <c:v>1164.14299998</c:v>
                </c:pt>
                <c:pt idx="3">
                  <c:v>1768.0040000000001</c:v>
                </c:pt>
                <c:pt idx="4">
                  <c:v>2503.6319999899997</c:v>
                </c:pt>
                <c:pt idx="5">
                  <c:v>3357.2699999899996</c:v>
                </c:pt>
                <c:pt idx="6">
                  <c:v>4641.4249999999993</c:v>
                </c:pt>
                <c:pt idx="7">
                  <c:v>5774.951463209999</c:v>
                </c:pt>
                <c:pt idx="8">
                  <c:v>6969.6953458799999</c:v>
                </c:pt>
                <c:pt idx="9">
                  <c:v>8343.8339614900015</c:v>
                </c:pt>
                <c:pt idx="10">
                  <c:v>10036.293463779999</c:v>
                </c:pt>
                <c:pt idx="11">
                  <c:v>11880.74591367</c:v>
                </c:pt>
                <c:pt idx="12">
                  <c:v>13820.272352530001</c:v>
                </c:pt>
                <c:pt idx="13">
                  <c:v>15839.785967129999</c:v>
                </c:pt>
                <c:pt idx="14">
                  <c:v>17878.90169789</c:v>
                </c:pt>
                <c:pt idx="15">
                  <c:v>19928.22879673</c:v>
                </c:pt>
                <c:pt idx="16">
                  <c:v>21616.827525779998</c:v>
                </c:pt>
                <c:pt idx="17">
                  <c:v>23263.376479189996</c:v>
                </c:pt>
                <c:pt idx="18">
                  <c:v>24834.507374540004</c:v>
                </c:pt>
                <c:pt idx="19">
                  <c:v>26392.880895819995</c:v>
                </c:pt>
                <c:pt idx="20">
                  <c:v>28062.620736629993</c:v>
                </c:pt>
                <c:pt idx="21">
                  <c:v>29751.483703209997</c:v>
                </c:pt>
                <c:pt idx="22">
                  <c:v>31203.248408359992</c:v>
                </c:pt>
                <c:pt idx="23">
                  <c:v>32679.025992789986</c:v>
                </c:pt>
                <c:pt idx="24">
                  <c:v>34179.071342509989</c:v>
                </c:pt>
                <c:pt idx="25">
                  <c:v>35708.442480429992</c:v>
                </c:pt>
                <c:pt idx="26">
                  <c:v>37258.503280789999</c:v>
                </c:pt>
                <c:pt idx="27">
                  <c:v>37366.24122381999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C-495A-8E00-D3B4EC2F63C1}"/>
            </c:ext>
          </c:extLst>
        </c:ser>
        <c:ser>
          <c:idx val="7"/>
          <c:order val="13"/>
          <c:tx>
            <c:strRef>
              <c:f>Summary!$H$181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Summary!$I$181:$AJ$181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-1688</c:v>
                </c:pt>
                <c:pt idx="3">
                  <c:v>-1688</c:v>
                </c:pt>
                <c:pt idx="4">
                  <c:v>-1688</c:v>
                </c:pt>
                <c:pt idx="5">
                  <c:v>-1688</c:v>
                </c:pt>
                <c:pt idx="6">
                  <c:v>-1688</c:v>
                </c:pt>
                <c:pt idx="7">
                  <c:v>-1688</c:v>
                </c:pt>
                <c:pt idx="8">
                  <c:v>-1688</c:v>
                </c:pt>
                <c:pt idx="9">
                  <c:v>-1688</c:v>
                </c:pt>
                <c:pt idx="10">
                  <c:v>-1688</c:v>
                </c:pt>
                <c:pt idx="11">
                  <c:v>-1688</c:v>
                </c:pt>
                <c:pt idx="12">
                  <c:v>-1688</c:v>
                </c:pt>
                <c:pt idx="13">
                  <c:v>-2073</c:v>
                </c:pt>
                <c:pt idx="14">
                  <c:v>-2601.9999999900001</c:v>
                </c:pt>
                <c:pt idx="15">
                  <c:v>-2601.9999999900001</c:v>
                </c:pt>
                <c:pt idx="16">
                  <c:v>-2746.3999999799998</c:v>
                </c:pt>
                <c:pt idx="17">
                  <c:v>-2746.3999999799998</c:v>
                </c:pt>
                <c:pt idx="18">
                  <c:v>-2746.3999999799998</c:v>
                </c:pt>
                <c:pt idx="19">
                  <c:v>-2746.3999999799998</c:v>
                </c:pt>
                <c:pt idx="20">
                  <c:v>-3186.3999999799998</c:v>
                </c:pt>
                <c:pt idx="21">
                  <c:v>-3186.3999999799998</c:v>
                </c:pt>
                <c:pt idx="22">
                  <c:v>-3830.8999999799998</c:v>
                </c:pt>
                <c:pt idx="23">
                  <c:v>-4074.8999999799998</c:v>
                </c:pt>
                <c:pt idx="24">
                  <c:v>-4074.8999999799998</c:v>
                </c:pt>
                <c:pt idx="25">
                  <c:v>-4074.8999999799998</c:v>
                </c:pt>
                <c:pt idx="26">
                  <c:v>-4074.8999999799998</c:v>
                </c:pt>
                <c:pt idx="27">
                  <c:v>-4074.8999999799998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E9-42CA-A251-763332FEED50}"/>
            </c:ext>
          </c:extLst>
        </c:ser>
        <c:ser>
          <c:idx val="10"/>
          <c:order val="14"/>
          <c:tx>
            <c:strRef>
              <c:f>Summary!$H$182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Summary!$I$182:$AJ$182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-382.5</c:v>
                </c:pt>
                <c:pt idx="8">
                  <c:v>-382.5</c:v>
                </c:pt>
                <c:pt idx="9">
                  <c:v>-659.36000003999993</c:v>
                </c:pt>
                <c:pt idx="10">
                  <c:v>-1121.3600000500001</c:v>
                </c:pt>
                <c:pt idx="11">
                  <c:v>-1238.3600000500001</c:v>
                </c:pt>
                <c:pt idx="12">
                  <c:v>-1368.3600000500001</c:v>
                </c:pt>
                <c:pt idx="13">
                  <c:v>-1368.3600000500001</c:v>
                </c:pt>
                <c:pt idx="14">
                  <c:v>-1368.3600000500001</c:v>
                </c:pt>
                <c:pt idx="15">
                  <c:v>-1368.3600000500001</c:v>
                </c:pt>
                <c:pt idx="16">
                  <c:v>-1808.3600000499998</c:v>
                </c:pt>
                <c:pt idx="17">
                  <c:v>-1928.3600000499998</c:v>
                </c:pt>
                <c:pt idx="18">
                  <c:v>-1928.3600000499998</c:v>
                </c:pt>
                <c:pt idx="19">
                  <c:v>-2022.3600000499998</c:v>
                </c:pt>
                <c:pt idx="20">
                  <c:v>-2022.3600000499998</c:v>
                </c:pt>
                <c:pt idx="21">
                  <c:v>-3340.8590000499998</c:v>
                </c:pt>
                <c:pt idx="22">
                  <c:v>-3340.8590000499998</c:v>
                </c:pt>
                <c:pt idx="23">
                  <c:v>-4043.8590000499998</c:v>
                </c:pt>
                <c:pt idx="24">
                  <c:v>-4627.8590000499998</c:v>
                </c:pt>
                <c:pt idx="25">
                  <c:v>-4627.8590000499998</c:v>
                </c:pt>
                <c:pt idx="26">
                  <c:v>-5146.8590000499998</c:v>
                </c:pt>
                <c:pt idx="27">
                  <c:v>-5550.8590000499998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E9-42CA-A251-763332FEED50}"/>
            </c:ext>
          </c:extLst>
        </c:ser>
        <c:ser>
          <c:idx val="12"/>
          <c:order val="15"/>
          <c:tx>
            <c:strRef>
              <c:f>Summary!$H$184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Summary!$I$184:$AJ$184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E9-42CA-A251-763332FEED50}"/>
            </c:ext>
          </c:extLst>
        </c:ser>
        <c:ser>
          <c:idx val="13"/>
          <c:order val="16"/>
          <c:tx>
            <c:strRef>
              <c:f>Summary!$H$185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Summary!$I$185:$AJ$185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-915.21072534999996</c:v>
                </c:pt>
                <c:pt idx="23">
                  <c:v>-2481.0151319699994</c:v>
                </c:pt>
                <c:pt idx="24">
                  <c:v>-4935.3294733299999</c:v>
                </c:pt>
                <c:pt idx="25">
                  <c:v>-5232.1070092200007</c:v>
                </c:pt>
                <c:pt idx="26">
                  <c:v>-5234.05047147</c:v>
                </c:pt>
                <c:pt idx="27">
                  <c:v>-7030.8861574000002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E9-42CA-A251-763332FEED50}"/>
            </c:ext>
          </c:extLst>
        </c:ser>
        <c:ser>
          <c:idx val="14"/>
          <c:order val="17"/>
          <c:tx>
            <c:strRef>
              <c:f>Summary!$H$186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Summary!$I$164:$AJ$164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Summary!$I$186:$AJ$186</c:f>
              <c:numCache>
                <c:formatCode>#,##0</c:formatCode>
                <c:ptCount val="28"/>
                <c:pt idx="0">
                  <c:v>0</c:v>
                </c:pt>
                <c:pt idx="1">
                  <c:v>-1.0999999999999979</c:v>
                </c:pt>
                <c:pt idx="2">
                  <c:v>-1.0999999999999979</c:v>
                </c:pt>
                <c:pt idx="3">
                  <c:v>-1.0999999999999979</c:v>
                </c:pt>
                <c:pt idx="4">
                  <c:v>-1.0999999999999979</c:v>
                </c:pt>
                <c:pt idx="5">
                  <c:v>-2.1999999999999957</c:v>
                </c:pt>
                <c:pt idx="6">
                  <c:v>-2.1999999999999957</c:v>
                </c:pt>
                <c:pt idx="7">
                  <c:v>-2.1999999999999957</c:v>
                </c:pt>
                <c:pt idx="8">
                  <c:v>-2.1999999999999957</c:v>
                </c:pt>
                <c:pt idx="9">
                  <c:v>-2.1999999999999957</c:v>
                </c:pt>
                <c:pt idx="10">
                  <c:v>-3.2999999999999936</c:v>
                </c:pt>
                <c:pt idx="11">
                  <c:v>-3.2999999999999936</c:v>
                </c:pt>
                <c:pt idx="12">
                  <c:v>-4.3999999999999915</c:v>
                </c:pt>
                <c:pt idx="13">
                  <c:v>-4.3999999999999915</c:v>
                </c:pt>
                <c:pt idx="14">
                  <c:v>-4.3999999999999915</c:v>
                </c:pt>
                <c:pt idx="15">
                  <c:v>-4.3999999999999915</c:v>
                </c:pt>
                <c:pt idx="16">
                  <c:v>-5.4999999999999893</c:v>
                </c:pt>
                <c:pt idx="17">
                  <c:v>-5.4999999999999893</c:v>
                </c:pt>
                <c:pt idx="18">
                  <c:v>-5.4999999999999893</c:v>
                </c:pt>
                <c:pt idx="19">
                  <c:v>-5.4999999999999893</c:v>
                </c:pt>
                <c:pt idx="20">
                  <c:v>-5.4999999999999893</c:v>
                </c:pt>
                <c:pt idx="21">
                  <c:v>-5.4999999999999893</c:v>
                </c:pt>
                <c:pt idx="22">
                  <c:v>-160.17118077000001</c:v>
                </c:pt>
                <c:pt idx="23">
                  <c:v>-160.17118077000001</c:v>
                </c:pt>
                <c:pt idx="24">
                  <c:v>-160.17118077000001</c:v>
                </c:pt>
                <c:pt idx="25">
                  <c:v>-160.17118077000001</c:v>
                </c:pt>
                <c:pt idx="26">
                  <c:v>-160.17118077000001</c:v>
                </c:pt>
                <c:pt idx="27">
                  <c:v>-160.17118077000001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9E9-42CA-A251-763332FEE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Newly developed capacity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424242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noFill/>
            <a:prstDash val="solid"/>
          </a:ln>
          <a:effectLst/>
          <a:extLst>
            <a:ext uri="{91240B29-F687-4F45-9708-019B960494DF}">
              <a14:hiddenLine xmlns:a14="http://schemas.microsoft.com/office/drawing/2010/main" w="6350">
                <a:solidFill>
                  <a:srgbClr val="948671"/>
                </a:solidFill>
                <a:prstDash val="solid"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4.6512966315208543E-2"/>
          <c:y val="0.82735069444444442"/>
          <c:w val="0.86691007010620613"/>
          <c:h val="0.17264923746215322"/>
        </c:manualLayout>
      </c:layout>
      <c:overlay val="0"/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Summary!$H$85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Summary!$I$85:$L$85</c:f>
              <c:numCache>
                <c:formatCode>#,##0</c:formatCode>
                <c:ptCount val="4"/>
                <c:pt idx="0">
                  <c:v>77553.078620829547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1-4821-99DD-754405E17062}"/>
            </c:ext>
          </c:extLst>
        </c:ser>
        <c:ser>
          <c:idx val="1"/>
          <c:order val="1"/>
          <c:tx>
            <c:strRef>
              <c:f>Summary!$H$86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Summary!$I$86:$L$86</c:f>
              <c:numCache>
                <c:formatCode>#,##0</c:formatCode>
                <c:ptCount val="4"/>
                <c:pt idx="0">
                  <c:v>31199.075792484022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91-4821-99DD-754405E17062}"/>
            </c:ext>
          </c:extLst>
        </c:ser>
        <c:ser>
          <c:idx val="2"/>
          <c:order val="2"/>
          <c:tx>
            <c:strRef>
              <c:f>Summary!$H$87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Summary!$I$87:$L$87</c:f>
              <c:numCache>
                <c:formatCode>#,##0</c:formatCode>
                <c:ptCount val="4"/>
                <c:pt idx="0">
                  <c:v>8716.0503015691393</c:v>
                </c:pt>
                <c:pt idx="1">
                  <c:v>5097.5172357367101</c:v>
                </c:pt>
                <c:pt idx="2">
                  <c:v>2407.4759407480105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91-4821-99DD-754405E17062}"/>
            </c:ext>
          </c:extLst>
        </c:ser>
        <c:ser>
          <c:idx val="13"/>
          <c:order val="3"/>
          <c:tx>
            <c:strRef>
              <c:f>Summary!$H$88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prstDash val="solid"/>
            </a:ln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Summary!$I$88:$L$88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A-4C0A-959D-EFBF5773D2B8}"/>
            </c:ext>
          </c:extLst>
        </c:ser>
        <c:ser>
          <c:idx val="3"/>
          <c:order val="4"/>
          <c:tx>
            <c:strRef>
              <c:f>Summary!$H$89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Summary!$I$89:$L$89</c:f>
              <c:numCache>
                <c:formatCode>#,##0</c:formatCode>
                <c:ptCount val="4"/>
                <c:pt idx="0">
                  <c:v>471.31127110331516</c:v>
                </c:pt>
                <c:pt idx="1">
                  <c:v>2348.4219750003044</c:v>
                </c:pt>
                <c:pt idx="2">
                  <c:v>1509.1850756748249</c:v>
                </c:pt>
                <c:pt idx="3">
                  <c:v>4.6565712404599999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91-4821-99DD-754405E17062}"/>
            </c:ext>
          </c:extLst>
        </c:ser>
        <c:ser>
          <c:idx val="14"/>
          <c:order val="5"/>
          <c:tx>
            <c:strRef>
              <c:f>Summary!$H$90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prstDash val="solid"/>
            </a:ln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Summary!$I$90:$L$90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1508.9293705687001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A-4C0A-959D-EFBF5773D2B8}"/>
            </c:ext>
          </c:extLst>
        </c:ser>
        <c:ser>
          <c:idx val="4"/>
          <c:order val="6"/>
          <c:tx>
            <c:strRef>
              <c:f>Summary!$H$91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Summary!$I$91:$L$91</c:f>
              <c:numCache>
                <c:formatCode>#,##0</c:formatCode>
                <c:ptCount val="4"/>
                <c:pt idx="0">
                  <c:v>15034.845428887667</c:v>
                </c:pt>
                <c:pt idx="1">
                  <c:v>15324.980082086453</c:v>
                </c:pt>
                <c:pt idx="2">
                  <c:v>12522.100841994332</c:v>
                </c:pt>
                <c:pt idx="3">
                  <c:v>6652.0833277307574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91-4821-99DD-754405E17062}"/>
            </c:ext>
          </c:extLst>
        </c:ser>
        <c:ser>
          <c:idx val="7"/>
          <c:order val="7"/>
          <c:tx>
            <c:strRef>
              <c:f>Summary!$H$92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Summary!$I$92:$L$92</c:f>
              <c:numCache>
                <c:formatCode>#,##0</c:formatCode>
                <c:ptCount val="4"/>
                <c:pt idx="0">
                  <c:v>1059.6369393966957</c:v>
                </c:pt>
                <c:pt idx="1">
                  <c:v>26369.246877193378</c:v>
                </c:pt>
                <c:pt idx="2">
                  <c:v>36101.529762714781</c:v>
                </c:pt>
                <c:pt idx="3">
                  <c:v>111193.3937968111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91-4821-99DD-754405E17062}"/>
            </c:ext>
          </c:extLst>
        </c:ser>
        <c:ser>
          <c:idx val="9"/>
          <c:order val="8"/>
          <c:tx>
            <c:strRef>
              <c:f>Summary!$H$105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Summary!$I$105:$L$105</c:f>
              <c:numCache>
                <c:formatCode>#,##0</c:formatCode>
                <c:ptCount val="4"/>
                <c:pt idx="0">
                  <c:v>0</c:v>
                </c:pt>
                <c:pt idx="1">
                  <c:v>77.49750808827001</c:v>
                </c:pt>
                <c:pt idx="2">
                  <c:v>1689.3246602320846</c:v>
                </c:pt>
                <c:pt idx="3">
                  <c:v>1149.746278226515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1-49EC-A824-3E4C7A83A093}"/>
            </c:ext>
          </c:extLst>
        </c:ser>
        <c:ser>
          <c:idx val="8"/>
          <c:order val="9"/>
          <c:tx>
            <c:strRef>
              <c:f>Summary!$H$93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Summary!$I$93:$L$93</c:f>
              <c:numCache>
                <c:formatCode>#,##0</c:formatCode>
                <c:ptCount val="4"/>
                <c:pt idx="0">
                  <c:v>182.5347332477605</c:v>
                </c:pt>
                <c:pt idx="1">
                  <c:v>3691.3572970970517</c:v>
                </c:pt>
                <c:pt idx="2">
                  <c:v>18350.516161782522</c:v>
                </c:pt>
                <c:pt idx="3">
                  <c:v>33516.18600082476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0-499C-B5DA-95DBA587D66A}"/>
            </c:ext>
          </c:extLst>
        </c:ser>
        <c:ser>
          <c:idx val="5"/>
          <c:order val="10"/>
          <c:tx>
            <c:strRef>
              <c:f>Summary!$H$94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Summary!$I$94:$L$94</c:f>
              <c:numCache>
                <c:formatCode>#,##0</c:formatCode>
                <c:ptCount val="4"/>
                <c:pt idx="0">
                  <c:v>414.76653527966789</c:v>
                </c:pt>
                <c:pt idx="1">
                  <c:v>2276.8832053017495</c:v>
                </c:pt>
                <c:pt idx="2">
                  <c:v>5487.5817898015475</c:v>
                </c:pt>
                <c:pt idx="3">
                  <c:v>5306.391065975301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91-4821-99DD-754405E17062}"/>
            </c:ext>
          </c:extLst>
        </c:ser>
        <c:ser>
          <c:idx val="15"/>
          <c:order val="11"/>
          <c:tx>
            <c:strRef>
              <c:f>Summary!$H$95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prstDash val="solid"/>
            </a:ln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Summary!$I$95:$L$95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9A-4C0A-959D-EFBF5773D2B8}"/>
            </c:ext>
          </c:extLst>
        </c:ser>
        <c:ser>
          <c:idx val="6"/>
          <c:order val="12"/>
          <c:tx>
            <c:strRef>
              <c:f>Summary!$H$96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Summary!$I$96:$L$96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91-4821-99DD-754405E17062}"/>
            </c:ext>
          </c:extLst>
        </c:ser>
        <c:ser>
          <c:idx val="10"/>
          <c:order val="13"/>
          <c:tx>
            <c:strRef>
              <c:f>Summary!$H$97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Summary!$I$84:$L$84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Summary!$I$97:$L$97</c:f>
              <c:numCache>
                <c:formatCode>#,##0</c:formatCode>
                <c:ptCount val="4"/>
                <c:pt idx="0">
                  <c:v>44942.243507566309</c:v>
                </c:pt>
                <c:pt idx="1">
                  <c:v>184069.92272119777</c:v>
                </c:pt>
                <c:pt idx="2">
                  <c:v>389942.87574596173</c:v>
                </c:pt>
                <c:pt idx="3">
                  <c:v>678600.91697476979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91-4821-99DD-754405E17062}"/>
            </c:ext>
          </c:extLst>
        </c:ser>
        <c:ser>
          <c:idx val="11"/>
          <c:order val="14"/>
          <c:tx>
            <c:strRef>
              <c:f>Summary!$H$98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Summary!$I$98:$L$98</c:f>
              <c:numCache>
                <c:formatCode>#,##0</c:formatCode>
                <c:ptCount val="4"/>
                <c:pt idx="0">
                  <c:v>17022.527630888817</c:v>
                </c:pt>
                <c:pt idx="1">
                  <c:v>71313.121748826903</c:v>
                </c:pt>
                <c:pt idx="2">
                  <c:v>211839.49510714103</c:v>
                </c:pt>
                <c:pt idx="3">
                  <c:v>582255.03027367522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5-4DE6-9090-4891B50099C4}"/>
            </c:ext>
          </c:extLst>
        </c:ser>
        <c:ser>
          <c:idx val="12"/>
          <c:order val="15"/>
          <c:tx>
            <c:strRef>
              <c:f>Summary!$H$99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Summary!$I$99:$L$99</c:f>
              <c:numCache>
                <c:formatCode>#,##0</c:formatCode>
                <c:ptCount val="4"/>
                <c:pt idx="0">
                  <c:v>27394.5212937</c:v>
                </c:pt>
                <c:pt idx="1">
                  <c:v>54712.407154700006</c:v>
                </c:pt>
                <c:pt idx="2">
                  <c:v>86124.175124500005</c:v>
                </c:pt>
                <c:pt idx="3">
                  <c:v>111724.66286050002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95-4DE6-9090-4891B5009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 val="autoZero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Annual 'as-generated' generation (GWh)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8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Summary!$H$112</c:f>
              <c:strCache>
                <c:ptCount val="1"/>
                <c:pt idx="0">
                  <c:v>Snowy 2.0</c:v>
                </c:pt>
              </c:strCache>
            </c:strRef>
          </c:tx>
          <c:spPr>
            <a:solidFill>
              <a:srgbClr val="777DA7"/>
            </a:solidFill>
          </c:spPr>
          <c:invertIfNegative val="0"/>
          <c:cat>
            <c:strRef>
              <c:f>Summary!$I$111:$L$111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Summary!$I$112:$L$112</c:f>
              <c:numCache>
                <c:formatCode>#,##0</c:formatCode>
                <c:ptCount val="4"/>
                <c:pt idx="0">
                  <c:v>0</c:v>
                </c:pt>
                <c:pt idx="1">
                  <c:v>2040</c:v>
                </c:pt>
                <c:pt idx="2">
                  <c:v>2040</c:v>
                </c:pt>
                <c:pt idx="3">
                  <c:v>2040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F-4294-84CF-ECE9EADB2578}"/>
            </c:ext>
          </c:extLst>
        </c:ser>
        <c:ser>
          <c:idx val="0"/>
          <c:order val="1"/>
          <c:tx>
            <c:strRef>
              <c:f>Summary!$H$113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Summary!$I$111:$L$111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Summary!$I$113:$L$113</c:f>
              <c:numCache>
                <c:formatCode>#,##0</c:formatCode>
                <c:ptCount val="4"/>
                <c:pt idx="0">
                  <c:v>160</c:v>
                </c:pt>
                <c:pt idx="1">
                  <c:v>1616.4738255700001</c:v>
                </c:pt>
                <c:pt idx="2">
                  <c:v>1616.4738255700001</c:v>
                </c:pt>
                <c:pt idx="3">
                  <c:v>3578.4001478599998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913-4346-AF8F-55A7DEAAC0C1}"/>
            </c:ext>
          </c:extLst>
        </c:ser>
        <c:ser>
          <c:idx val="1"/>
          <c:order val="2"/>
          <c:tx>
            <c:strRef>
              <c:f>Summary!$H$114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Summary!$I$111:$L$111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Summary!$I$114:$L$114</c:f>
              <c:numCache>
                <c:formatCode>#,##0</c:formatCode>
                <c:ptCount val="4"/>
                <c:pt idx="0">
                  <c:v>650</c:v>
                </c:pt>
                <c:pt idx="1">
                  <c:v>8633.0229531500008</c:v>
                </c:pt>
                <c:pt idx="2">
                  <c:v>15297.20153807</c:v>
                </c:pt>
                <c:pt idx="3">
                  <c:v>63296.171912850004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913-4346-AF8F-55A7DEAAC0C1}"/>
            </c:ext>
          </c:extLst>
        </c:ser>
        <c:ser>
          <c:idx val="2"/>
          <c:order val="3"/>
          <c:tx>
            <c:strRef>
              <c:f>Summary!$H$115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Summary!$I$111:$L$111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Summary!$I$115:$L$115</c:f>
              <c:numCache>
                <c:formatCode>#,##0</c:formatCode>
                <c:ptCount val="4"/>
                <c:pt idx="0">
                  <c:v>748.56000000000006</c:v>
                </c:pt>
                <c:pt idx="1">
                  <c:v>1150.03118077</c:v>
                </c:pt>
                <c:pt idx="2">
                  <c:v>1150.03118077</c:v>
                </c:pt>
                <c:pt idx="3">
                  <c:v>998.56000000000006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913-4346-AF8F-55A7DEAAC0C1}"/>
            </c:ext>
          </c:extLst>
        </c:ser>
        <c:ser>
          <c:idx val="3"/>
          <c:order val="4"/>
          <c:tx>
            <c:strRef>
              <c:f>Summary!$H$116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Summary!$I$111:$L$111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Summary!$I$116:$L$116</c:f>
              <c:numCache>
                <c:formatCode>#,##0</c:formatCode>
                <c:ptCount val="4"/>
                <c:pt idx="0">
                  <c:v>366.50700001000001</c:v>
                </c:pt>
                <c:pt idx="1">
                  <c:v>5829.8004632200009</c:v>
                </c:pt>
                <c:pt idx="2">
                  <c:v>23318.225479199999</c:v>
                </c:pt>
                <c:pt idx="3">
                  <c:v>37421.090223830004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F-442A-9B46-95D6E777E34C}"/>
            </c:ext>
          </c:extLst>
        </c:ser>
        <c:ser>
          <c:idx val="4"/>
          <c:order val="5"/>
          <c:tx>
            <c:strRef>
              <c:f>Summary!$H$117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prstDash val="solid"/>
            </a:ln>
          </c:spPr>
          <c:invertIfNegative val="0"/>
          <c:cat>
            <c:strRef>
              <c:f>Summary!$I$111:$L$111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Summary!$I$117:$L$117</c:f>
              <c:numCache>
                <c:formatCode>#,##0</c:formatCode>
                <c:ptCount val="4"/>
                <c:pt idx="0">
                  <c:v>1615.6870000000001</c:v>
                </c:pt>
                <c:pt idx="1">
                  <c:v>6883.9139999999998</c:v>
                </c:pt>
                <c:pt idx="2">
                  <c:v>15594.936</c:v>
                </c:pt>
                <c:pt idx="3">
                  <c:v>14832.36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7-4AB6-B13A-348C966C5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 val="autoZero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capacity (MW)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6511597386625"/>
          <c:y val="4.8506944444444443E-2"/>
          <c:w val="0.85399802827710769"/>
          <c:h val="0.60668165653484607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Summary!$H$213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Summary!$I$212:$AJ$212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Summary!$I$213:$AJ$213</c:f>
              <c:numCache>
                <c:formatCode>#,##0</c:formatCode>
                <c:ptCount val="28"/>
                <c:pt idx="0">
                  <c:v>2040.6172394164257</c:v>
                </c:pt>
                <c:pt idx="1">
                  <c:v>5450.8427430107158</c:v>
                </c:pt>
                <c:pt idx="2">
                  <c:v>8412.7562904815932</c:v>
                </c:pt>
                <c:pt idx="3">
                  <c:v>8096.7104882954991</c:v>
                </c:pt>
                <c:pt idx="4">
                  <c:v>7747.2824064136839</c:v>
                </c:pt>
                <c:pt idx="5">
                  <c:v>7422.1539623736971</c:v>
                </c:pt>
                <c:pt idx="6">
                  <c:v>9029.7979618962818</c:v>
                </c:pt>
                <c:pt idx="7">
                  <c:v>12268.909352003036</c:v>
                </c:pt>
                <c:pt idx="8">
                  <c:v>11846.291025658909</c:v>
                </c:pt>
                <c:pt idx="9">
                  <c:v>14686.687915373645</c:v>
                </c:pt>
                <c:pt idx="10">
                  <c:v>14793.260767279309</c:v>
                </c:pt>
                <c:pt idx="11">
                  <c:v>11832.988703179304</c:v>
                </c:pt>
                <c:pt idx="12">
                  <c:v>15178.691471705268</c:v>
                </c:pt>
                <c:pt idx="13">
                  <c:v>17281.125835902207</c:v>
                </c:pt>
                <c:pt idx="14">
                  <c:v>15041.310325688604</c:v>
                </c:pt>
                <c:pt idx="15">
                  <c:v>15883.669523309536</c:v>
                </c:pt>
                <c:pt idx="16">
                  <c:v>16493.0831840311</c:v>
                </c:pt>
                <c:pt idx="17">
                  <c:v>17086.04786528659</c:v>
                </c:pt>
                <c:pt idx="18">
                  <c:v>19993.659182993157</c:v>
                </c:pt>
                <c:pt idx="19">
                  <c:v>20113.354028738995</c:v>
                </c:pt>
                <c:pt idx="20">
                  <c:v>21712.999097819</c:v>
                </c:pt>
                <c:pt idx="21">
                  <c:v>22543.493282398264</c:v>
                </c:pt>
                <c:pt idx="22">
                  <c:v>22239.673149204005</c:v>
                </c:pt>
                <c:pt idx="23">
                  <c:v>21280.648527318885</c:v>
                </c:pt>
                <c:pt idx="24">
                  <c:v>19890.1199305872</c:v>
                </c:pt>
                <c:pt idx="25">
                  <c:v>21158.192795163519</c:v>
                </c:pt>
                <c:pt idx="26">
                  <c:v>23585.336282842247</c:v>
                </c:pt>
                <c:pt idx="27">
                  <c:v>21547.675322991399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2-4804-B482-0BF6705317AD}"/>
            </c:ext>
          </c:extLst>
        </c:ser>
        <c:ser>
          <c:idx val="0"/>
          <c:order val="1"/>
          <c:tx>
            <c:strRef>
              <c:f>Summary!$H$214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3"/>
            </a:solidFill>
            <a:ln w="3175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3175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Summary!$I$212:$AJ$212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Summary!$I$214:$AJ$214</c:f>
              <c:numCache>
                <c:formatCode>#,##0</c:formatCode>
                <c:ptCount val="28"/>
                <c:pt idx="0">
                  <c:v>-5679.2873563188259</c:v>
                </c:pt>
                <c:pt idx="1">
                  <c:v>-3306.7104799342042</c:v>
                </c:pt>
                <c:pt idx="2">
                  <c:v>-5223.5677767861107</c:v>
                </c:pt>
                <c:pt idx="3">
                  <c:v>-5095.4066993338301</c:v>
                </c:pt>
                <c:pt idx="4">
                  <c:v>-7252.1557300819059</c:v>
                </c:pt>
                <c:pt idx="5">
                  <c:v>-8386.070065717</c:v>
                </c:pt>
                <c:pt idx="6">
                  <c:v>-9292.183621088363</c:v>
                </c:pt>
                <c:pt idx="7">
                  <c:v>-9830.5763586982575</c:v>
                </c:pt>
                <c:pt idx="8">
                  <c:v>-11841.619967349994</c:v>
                </c:pt>
                <c:pt idx="9">
                  <c:v>-17144.902449636749</c:v>
                </c:pt>
                <c:pt idx="10">
                  <c:v>-16674.025057883431</c:v>
                </c:pt>
                <c:pt idx="11">
                  <c:v>-19548.086496785054</c:v>
                </c:pt>
                <c:pt idx="12">
                  <c:v>-17133.840807928074</c:v>
                </c:pt>
                <c:pt idx="13">
                  <c:v>-18251.782312284791</c:v>
                </c:pt>
                <c:pt idx="14">
                  <c:v>-18392.394188756054</c:v>
                </c:pt>
                <c:pt idx="15">
                  <c:v>-18012.577088530335</c:v>
                </c:pt>
                <c:pt idx="16">
                  <c:v>-17122.439451639817</c:v>
                </c:pt>
                <c:pt idx="17">
                  <c:v>-17814.176697908733</c:v>
                </c:pt>
                <c:pt idx="18">
                  <c:v>-17046.800713256387</c:v>
                </c:pt>
                <c:pt idx="19">
                  <c:v>-18421.521041503438</c:v>
                </c:pt>
                <c:pt idx="20">
                  <c:v>-17653.772803401633</c:v>
                </c:pt>
                <c:pt idx="21">
                  <c:v>-15166.297612169299</c:v>
                </c:pt>
                <c:pt idx="22">
                  <c:v>-19718.542629011881</c:v>
                </c:pt>
                <c:pt idx="23">
                  <c:v>-19250.279878260058</c:v>
                </c:pt>
                <c:pt idx="24">
                  <c:v>-23492.932488997641</c:v>
                </c:pt>
                <c:pt idx="25">
                  <c:v>-24542.875297220486</c:v>
                </c:pt>
                <c:pt idx="26">
                  <c:v>-21924.896813921456</c:v>
                </c:pt>
                <c:pt idx="27">
                  <c:v>-21535.195004143905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2-4804-B482-0BF67053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lineChart>
        <c:grouping val="standard"/>
        <c:varyColors val="0"/>
        <c:ser>
          <c:idx val="5"/>
          <c:order val="2"/>
          <c:tx>
            <c:strRef>
              <c:f>Summary!$H$215</c:f>
              <c:strCache>
                <c:ptCount val="1"/>
                <c:pt idx="0">
                  <c:v>Net Import</c:v>
                </c:pt>
              </c:strCache>
            </c:strRef>
          </c:tx>
          <c:spPr>
            <a:ln>
              <a:solidFill>
                <a:schemeClr val="accent6"/>
              </a:solidFill>
            </a:ln>
            <a:effectLst/>
          </c:spPr>
          <c:marker>
            <c:symbol val="none"/>
          </c:marker>
          <c:cat>
            <c:strRef>
              <c:f>Summary!$I$212:$AJ$212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Summary!$I$215:$AJ$215</c:f>
              <c:numCache>
                <c:formatCode>#,##0</c:formatCode>
                <c:ptCount val="28"/>
                <c:pt idx="0">
                  <c:v>-3638.6701169024</c:v>
                </c:pt>
                <c:pt idx="1">
                  <c:v>2144.1322630765117</c:v>
                </c:pt>
                <c:pt idx="2">
                  <c:v>3189.1885136954825</c:v>
                </c:pt>
                <c:pt idx="3">
                  <c:v>3001.3037889616689</c:v>
                </c:pt>
                <c:pt idx="4">
                  <c:v>495.12667633177807</c:v>
                </c:pt>
                <c:pt idx="5">
                  <c:v>-963.91610334330289</c:v>
                </c:pt>
                <c:pt idx="6">
                  <c:v>-262.38565919208122</c:v>
                </c:pt>
                <c:pt idx="7">
                  <c:v>2438.3329933047789</c:v>
                </c:pt>
                <c:pt idx="8">
                  <c:v>4.6710583089152351</c:v>
                </c:pt>
                <c:pt idx="9">
                  <c:v>-2458.2145342631047</c:v>
                </c:pt>
                <c:pt idx="10">
                  <c:v>-1880.7642906041219</c:v>
                </c:pt>
                <c:pt idx="11">
                  <c:v>-7715.0977936057498</c:v>
                </c:pt>
                <c:pt idx="12">
                  <c:v>-1955.1493362228066</c:v>
                </c:pt>
                <c:pt idx="13">
                  <c:v>-970.65647638258451</c:v>
                </c:pt>
                <c:pt idx="14">
                  <c:v>-3351.0838630674498</c:v>
                </c:pt>
                <c:pt idx="15">
                  <c:v>-2128.9075652207994</c:v>
                </c:pt>
                <c:pt idx="16">
                  <c:v>-629.35626760871673</c:v>
                </c:pt>
                <c:pt idx="17">
                  <c:v>-728.12883262214382</c:v>
                </c:pt>
                <c:pt idx="18">
                  <c:v>2946.8584697367696</c:v>
                </c:pt>
                <c:pt idx="19">
                  <c:v>1691.8329872355571</c:v>
                </c:pt>
                <c:pt idx="20">
                  <c:v>4059.2262944173672</c:v>
                </c:pt>
                <c:pt idx="21">
                  <c:v>7377.1956702289644</c:v>
                </c:pt>
                <c:pt idx="22">
                  <c:v>2521.1305201921241</c:v>
                </c:pt>
                <c:pt idx="23">
                  <c:v>2030.3686490588261</c:v>
                </c:pt>
                <c:pt idx="24">
                  <c:v>-3602.8125584104419</c:v>
                </c:pt>
                <c:pt idx="25">
                  <c:v>-3384.6825020569668</c:v>
                </c:pt>
                <c:pt idx="26">
                  <c:v>1660.4394689207911</c:v>
                </c:pt>
                <c:pt idx="27">
                  <c:v>12.480318847494345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12-4804-B482-0BF67053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6480"/>
        <c:axId val="1731459744"/>
      </c:line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Flow</a:t>
                </a:r>
                <a:r>
                  <a:rPr lang="en-US" baseline="0"/>
                  <a:t> (GWh)</a:t>
                </a:r>
                <a:endParaRPr lang="en-US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Comparison!$H$165</c:f>
              <c:strCache>
                <c:ptCount val="1"/>
                <c:pt idx="0">
                  <c:v>CDP1</c:v>
                </c:pt>
              </c:strCache>
            </c:strRef>
          </c:tx>
          <c:spPr>
            <a:ln w="19050" cap="rnd">
              <a:solidFill>
                <a:srgbClr val="6B3077"/>
              </a:solidFill>
              <a:round/>
            </a:ln>
            <a:effectLst/>
          </c:spPr>
          <c:marker>
            <c:symbol val="none"/>
          </c:marker>
          <c:cat>
            <c:strRef>
              <c:f>Comparison!$J$164:$AK$164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Comparison!$J$165:$AK$165</c:f>
              <c:numCache>
                <c:formatCode>#,##0</c:formatCode>
                <c:ptCount val="28"/>
                <c:pt idx="0">
                  <c:v>108.30477021700474</c:v>
                </c:pt>
                <c:pt idx="1">
                  <c:v>92.341249506242633</c:v>
                </c:pt>
                <c:pt idx="2">
                  <c:v>65.097757763896681</c:v>
                </c:pt>
                <c:pt idx="3">
                  <c:v>54.130344150333052</c:v>
                </c:pt>
                <c:pt idx="4">
                  <c:v>34.525020244345917</c:v>
                </c:pt>
                <c:pt idx="5">
                  <c:v>27.241064113820745</c:v>
                </c:pt>
                <c:pt idx="6">
                  <c:v>20.796197302692185</c:v>
                </c:pt>
                <c:pt idx="7">
                  <c:v>3.4040293576159542</c:v>
                </c:pt>
                <c:pt idx="8">
                  <c:v>2.7199188089178752</c:v>
                </c:pt>
                <c:pt idx="9">
                  <c:v>1.9635958242674272</c:v>
                </c:pt>
                <c:pt idx="10">
                  <c:v>1.9440046589439972</c:v>
                </c:pt>
                <c:pt idx="11">
                  <c:v>3.3470254977086316</c:v>
                </c:pt>
                <c:pt idx="12">
                  <c:v>2.2681841930291635</c:v>
                </c:pt>
                <c:pt idx="13">
                  <c:v>1.7938207095177841</c:v>
                </c:pt>
                <c:pt idx="14">
                  <c:v>1.8049330703524111</c:v>
                </c:pt>
                <c:pt idx="15">
                  <c:v>4.6217403740621776</c:v>
                </c:pt>
                <c:pt idx="16">
                  <c:v>1.6474300286005723</c:v>
                </c:pt>
                <c:pt idx="17">
                  <c:v>1.835254633521419</c:v>
                </c:pt>
                <c:pt idx="18">
                  <c:v>3.0255976843011276</c:v>
                </c:pt>
                <c:pt idx="19">
                  <c:v>2.6650120320193116</c:v>
                </c:pt>
                <c:pt idx="20">
                  <c:v>4.3188054743083093</c:v>
                </c:pt>
                <c:pt idx="21">
                  <c:v>1.7658434634691256</c:v>
                </c:pt>
                <c:pt idx="22">
                  <c:v>2.4557803660934336</c:v>
                </c:pt>
                <c:pt idx="23">
                  <c:v>0.82601807937037663</c:v>
                </c:pt>
                <c:pt idx="24">
                  <c:v>1.7116348223639271</c:v>
                </c:pt>
                <c:pt idx="25">
                  <c:v>0.95504856741329913</c:v>
                </c:pt>
                <c:pt idx="26">
                  <c:v>5.1565178290828344</c:v>
                </c:pt>
                <c:pt idx="27">
                  <c:v>2.6756371456321155E-3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9FE8-4D32-9EF3-8E115ABD04E7}"/>
            </c:ext>
          </c:extLst>
        </c:ser>
        <c:ser>
          <c:idx val="0"/>
          <c:order val="1"/>
          <c:tx>
            <c:strRef>
              <c:f>Comparison!$H$166</c:f>
              <c:strCache>
                <c:ptCount val="1"/>
                <c:pt idx="0">
                  <c:v>Counterfactual</c:v>
                </c:pt>
              </c:strCache>
            </c:strRef>
          </c:tx>
          <c:spPr>
            <a:ln w="19050" cap="rnd">
              <a:solidFill>
                <a:srgbClr val="9B2242"/>
              </a:solidFill>
              <a:round/>
            </a:ln>
            <a:effectLst/>
          </c:spPr>
          <c:marker>
            <c:symbol val="none"/>
          </c:marker>
          <c:cat>
            <c:strRef>
              <c:f>Comparison!$J$164:$AK$164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Comparison!$J$166:$AK$166</c:f>
              <c:numCache>
                <c:formatCode>#,##0</c:formatCode>
                <c:ptCount val="28"/>
                <c:pt idx="0">
                  <c:v>90.662215192270594</c:v>
                </c:pt>
                <c:pt idx="1">
                  <c:v>77.561855767298425</c:v>
                </c:pt>
                <c:pt idx="2">
                  <c:v>50.949974431661111</c:v>
                </c:pt>
                <c:pt idx="3">
                  <c:v>41.519402670429173</c:v>
                </c:pt>
                <c:pt idx="4">
                  <c:v>27.580490906570454</c:v>
                </c:pt>
                <c:pt idx="5">
                  <c:v>23.369435777744833</c:v>
                </c:pt>
                <c:pt idx="6">
                  <c:v>20.755647917099076</c:v>
                </c:pt>
                <c:pt idx="7">
                  <c:v>4.5981885960585878</c:v>
                </c:pt>
                <c:pt idx="8">
                  <c:v>4.7037716436815113</c:v>
                </c:pt>
                <c:pt idx="9">
                  <c:v>4.4698130546084958</c:v>
                </c:pt>
                <c:pt idx="10">
                  <c:v>3.5927815628140158</c:v>
                </c:pt>
                <c:pt idx="11">
                  <c:v>3.6217021312568658</c:v>
                </c:pt>
                <c:pt idx="12">
                  <c:v>4.0753462914461895</c:v>
                </c:pt>
                <c:pt idx="13">
                  <c:v>4.1566812469565786</c:v>
                </c:pt>
                <c:pt idx="14">
                  <c:v>3.097859614934563</c:v>
                </c:pt>
                <c:pt idx="15">
                  <c:v>6.4562606067129726</c:v>
                </c:pt>
                <c:pt idx="16">
                  <c:v>3.9030956344597705</c:v>
                </c:pt>
                <c:pt idx="17">
                  <c:v>5.2055939287997059</c:v>
                </c:pt>
                <c:pt idx="18">
                  <c:v>5.7122344827091958</c:v>
                </c:pt>
                <c:pt idx="19">
                  <c:v>6.8176531717974411</c:v>
                </c:pt>
                <c:pt idx="20">
                  <c:v>7.5357836141241199</c:v>
                </c:pt>
                <c:pt idx="21">
                  <c:v>7.1961236947301259</c:v>
                </c:pt>
                <c:pt idx="22">
                  <c:v>6.481040408139811</c:v>
                </c:pt>
                <c:pt idx="23">
                  <c:v>6.4262254079288432</c:v>
                </c:pt>
                <c:pt idx="24">
                  <c:v>7.5728408610538498</c:v>
                </c:pt>
                <c:pt idx="25">
                  <c:v>5.936195832901551</c:v>
                </c:pt>
                <c:pt idx="26">
                  <c:v>12.630070302268097</c:v>
                </c:pt>
                <c:pt idx="27">
                  <c:v>6.0809896599856268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FE8-4D32-9EF3-8E115ABD0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456480"/>
        <c:axId val="1731459744"/>
        <c:extLst/>
      </c:line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 val="autoZero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Emissions (Mt CO2-e)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424242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noFill/>
            <a:prstDash val="solid"/>
          </a:ln>
          <a:effectLst/>
          <a:extLst>
            <a:ext uri="{91240B29-F687-4F45-9708-019B960494DF}">
              <a14:hiddenLine xmlns:a14="http://schemas.microsoft.com/office/drawing/2010/main" w="6350">
                <a:solidFill>
                  <a:srgbClr val="948671"/>
                </a:solidFill>
                <a:prstDash val="solid"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Comparison!$H$15</c:f>
              <c:strCache>
                <c:ptCount val="1"/>
                <c:pt idx="0">
                  <c:v>Generator Capital</c:v>
                </c:pt>
              </c:strCache>
            </c:strRef>
          </c:tx>
          <c:spPr>
            <a:solidFill>
              <a:srgbClr val="9B2242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Comparison!$J$15:$AK$15</c:f>
              <c:numCache>
                <c:formatCode>"$"#,##0.0</c:formatCode>
                <c:ptCount val="28"/>
                <c:pt idx="0">
                  <c:v>1066.0177674315462</c:v>
                </c:pt>
                <c:pt idx="1">
                  <c:v>1770.7335276716221</c:v>
                </c:pt>
                <c:pt idx="2">
                  <c:v>1933.5706545271771</c:v>
                </c:pt>
                <c:pt idx="3">
                  <c:v>2294.9328693107582</c:v>
                </c:pt>
                <c:pt idx="4">
                  <c:v>2498.0201272379077</c:v>
                </c:pt>
                <c:pt idx="5">
                  <c:v>2840.0922595422344</c:v>
                </c:pt>
                <c:pt idx="6">
                  <c:v>3568.3107591922117</c:v>
                </c:pt>
                <c:pt idx="7">
                  <c:v>3212.3811013466975</c:v>
                </c:pt>
                <c:pt idx="8">
                  <c:v>3549.3325945340766</c:v>
                </c:pt>
                <c:pt idx="9">
                  <c:v>4382.0666912601628</c:v>
                </c:pt>
                <c:pt idx="10">
                  <c:v>4894.267511925731</c:v>
                </c:pt>
                <c:pt idx="11">
                  <c:v>6271.6659195787461</c:v>
                </c:pt>
                <c:pt idx="12">
                  <c:v>6650.0909708329254</c:v>
                </c:pt>
                <c:pt idx="13">
                  <c:v>6436.4188824562843</c:v>
                </c:pt>
                <c:pt idx="14">
                  <c:v>6388.3489209961253</c:v>
                </c:pt>
                <c:pt idx="15">
                  <c:v>7615.9550066083339</c:v>
                </c:pt>
                <c:pt idx="16">
                  <c:v>8010.5817010089158</c:v>
                </c:pt>
                <c:pt idx="17">
                  <c:v>8692.6012320498376</c:v>
                </c:pt>
                <c:pt idx="18">
                  <c:v>8496.862527416959</c:v>
                </c:pt>
                <c:pt idx="19">
                  <c:v>8715.1320404322887</c:v>
                </c:pt>
                <c:pt idx="20">
                  <c:v>10164.514222005717</c:v>
                </c:pt>
                <c:pt idx="21">
                  <c:v>11440.919922137342</c:v>
                </c:pt>
                <c:pt idx="22">
                  <c:v>14874.977550845579</c:v>
                </c:pt>
                <c:pt idx="23">
                  <c:v>14648.461343297302</c:v>
                </c:pt>
                <c:pt idx="24">
                  <c:v>16221.377489676959</c:v>
                </c:pt>
                <c:pt idx="25">
                  <c:v>12712.096653743349</c:v>
                </c:pt>
                <c:pt idx="26">
                  <c:v>13675.658939565361</c:v>
                </c:pt>
                <c:pt idx="27">
                  <c:v>13819.372634973824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A-40C0-8A2E-BB201C715EE1}"/>
            </c:ext>
          </c:extLst>
        </c:ser>
        <c:ser>
          <c:idx val="1"/>
          <c:order val="1"/>
          <c:tx>
            <c:strRef>
              <c:f>Comparison!$H$16</c:f>
              <c:strCache>
                <c:ptCount val="1"/>
                <c:pt idx="0">
                  <c:v>FOM</c:v>
                </c:pt>
              </c:strCache>
            </c:strRef>
          </c:tx>
          <c:spPr>
            <a:solidFill>
              <a:srgbClr val="6B3077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Comparison!$J$16:$AK$16</c:f>
              <c:numCache>
                <c:formatCode>"$"#,##0.0</c:formatCode>
                <c:ptCount val="28"/>
                <c:pt idx="0">
                  <c:v>157.27015856029141</c:v>
                </c:pt>
                <c:pt idx="1">
                  <c:v>253.01551682366897</c:v>
                </c:pt>
                <c:pt idx="2">
                  <c:v>292.5654034655397</c:v>
                </c:pt>
                <c:pt idx="3">
                  <c:v>370.97804297035793</c:v>
                </c:pt>
                <c:pt idx="4">
                  <c:v>426.49469642205162</c:v>
                </c:pt>
                <c:pt idx="5">
                  <c:v>485.33488694769517</c:v>
                </c:pt>
                <c:pt idx="6">
                  <c:v>589.10291145519079</c:v>
                </c:pt>
                <c:pt idx="7">
                  <c:v>511.14633905465109</c:v>
                </c:pt>
                <c:pt idx="8">
                  <c:v>631.73385712506297</c:v>
                </c:pt>
                <c:pt idx="9">
                  <c:v>854.50362716683276</c:v>
                </c:pt>
                <c:pt idx="10">
                  <c:v>934.04709063315909</c:v>
                </c:pt>
                <c:pt idx="11">
                  <c:v>1189.5574219363768</c:v>
                </c:pt>
                <c:pt idx="12">
                  <c:v>1251.1377954285406</c:v>
                </c:pt>
                <c:pt idx="13">
                  <c:v>1302.7774618778899</c:v>
                </c:pt>
                <c:pt idx="14">
                  <c:v>1264.0407978911642</c:v>
                </c:pt>
                <c:pt idx="15">
                  <c:v>1623.1270490931161</c:v>
                </c:pt>
                <c:pt idx="16">
                  <c:v>1771.785018543399</c:v>
                </c:pt>
                <c:pt idx="17">
                  <c:v>2229.7803525027389</c:v>
                </c:pt>
                <c:pt idx="18">
                  <c:v>2141.7407603547804</c:v>
                </c:pt>
                <c:pt idx="19">
                  <c:v>2195.5198087737745</c:v>
                </c:pt>
                <c:pt idx="20">
                  <c:v>2509.0836507187914</c:v>
                </c:pt>
                <c:pt idx="21">
                  <c:v>2874.4063625376912</c:v>
                </c:pt>
                <c:pt idx="22">
                  <c:v>3510.917292047588</c:v>
                </c:pt>
                <c:pt idx="23">
                  <c:v>3628.1715690323599</c:v>
                </c:pt>
                <c:pt idx="24">
                  <c:v>4060.4033820632844</c:v>
                </c:pt>
                <c:pt idx="25">
                  <c:v>3437.1575493026244</c:v>
                </c:pt>
                <c:pt idx="26">
                  <c:v>4085.1801856890211</c:v>
                </c:pt>
                <c:pt idx="27">
                  <c:v>4127.107614271119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A-40C0-8A2E-BB201C715EE1}"/>
            </c:ext>
          </c:extLst>
        </c:ser>
        <c:ser>
          <c:idx val="2"/>
          <c:order val="2"/>
          <c:tx>
            <c:strRef>
              <c:f>Comparison!$H$17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E56A54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Comparison!$J$17:$AK$17</c:f>
              <c:numCache>
                <c:formatCode>"$"#,##0.0</c:formatCode>
                <c:ptCount val="28"/>
                <c:pt idx="0">
                  <c:v>832.92615717418721</c:v>
                </c:pt>
                <c:pt idx="1">
                  <c:v>-49.171234890577615</c:v>
                </c:pt>
                <c:pt idx="2">
                  <c:v>-47.803332385937686</c:v>
                </c:pt>
                <c:pt idx="3">
                  <c:v>-119.97558598452527</c:v>
                </c:pt>
                <c:pt idx="4">
                  <c:v>109.61355119385989</c:v>
                </c:pt>
                <c:pt idx="5">
                  <c:v>154.86998097860675</c:v>
                </c:pt>
                <c:pt idx="6">
                  <c:v>458.8789942785429</c:v>
                </c:pt>
                <c:pt idx="7">
                  <c:v>261.21600863909975</c:v>
                </c:pt>
                <c:pt idx="8">
                  <c:v>407.9617536176919</c:v>
                </c:pt>
                <c:pt idx="9">
                  <c:v>563.27597455224816</c:v>
                </c:pt>
                <c:pt idx="10">
                  <c:v>424.17828953423663</c:v>
                </c:pt>
                <c:pt idx="11">
                  <c:v>153.86621103720077</c:v>
                </c:pt>
                <c:pt idx="12">
                  <c:v>454.21432986853728</c:v>
                </c:pt>
                <c:pt idx="13">
                  <c:v>595.21618058563422</c:v>
                </c:pt>
                <c:pt idx="14">
                  <c:v>368.5410030804195</c:v>
                </c:pt>
                <c:pt idx="15">
                  <c:v>566.73982832081936</c:v>
                </c:pt>
                <c:pt idx="16">
                  <c:v>528.05631599322862</c:v>
                </c:pt>
                <c:pt idx="17">
                  <c:v>845.94333670581773</c:v>
                </c:pt>
                <c:pt idx="18">
                  <c:v>760.0842686123932</c:v>
                </c:pt>
                <c:pt idx="19">
                  <c:v>1168.1603322273788</c:v>
                </c:pt>
                <c:pt idx="20">
                  <c:v>986.94255284713267</c:v>
                </c:pt>
                <c:pt idx="21">
                  <c:v>1506.6103740049155</c:v>
                </c:pt>
                <c:pt idx="22">
                  <c:v>1393.7968647421078</c:v>
                </c:pt>
                <c:pt idx="23">
                  <c:v>1883.3566219655959</c:v>
                </c:pt>
                <c:pt idx="24">
                  <c:v>2040.1639407404007</c:v>
                </c:pt>
                <c:pt idx="25">
                  <c:v>1904.6397069337122</c:v>
                </c:pt>
                <c:pt idx="26">
                  <c:v>2449.63982264476</c:v>
                </c:pt>
                <c:pt idx="27">
                  <c:v>2047.6468720331918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CA-40C0-8A2E-BB201C715EE1}"/>
            </c:ext>
          </c:extLst>
        </c:ser>
        <c:ser>
          <c:idx val="3"/>
          <c:order val="3"/>
          <c:tx>
            <c:strRef>
              <c:f>Comparison!$H$18</c:f>
              <c:strCache>
                <c:ptCount val="1"/>
                <c:pt idx="0">
                  <c:v>VOM</c:v>
                </c:pt>
              </c:strCache>
            </c:strRef>
          </c:tx>
          <c:spPr>
            <a:solidFill>
              <a:srgbClr val="FDD26E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Comparison!$J$18:$AK$18</c:f>
              <c:numCache>
                <c:formatCode>"$"#,##0.0</c:formatCode>
                <c:ptCount val="28"/>
                <c:pt idx="0">
                  <c:v>0.68889191252016457</c:v>
                </c:pt>
                <c:pt idx="1">
                  <c:v>-35.271613068447678</c:v>
                </c:pt>
                <c:pt idx="2">
                  <c:v>-50.75868666185881</c:v>
                </c:pt>
                <c:pt idx="3">
                  <c:v>-64.778645271151092</c:v>
                </c:pt>
                <c:pt idx="4">
                  <c:v>-41.175306653767244</c:v>
                </c:pt>
                <c:pt idx="5">
                  <c:v>-20.583500269964571</c:v>
                </c:pt>
                <c:pt idx="6">
                  <c:v>27.468044677950296</c:v>
                </c:pt>
                <c:pt idx="7">
                  <c:v>2.3139901534142844</c:v>
                </c:pt>
                <c:pt idx="8">
                  <c:v>20.633541435311809</c:v>
                </c:pt>
                <c:pt idx="9">
                  <c:v>29.392580637854959</c:v>
                </c:pt>
                <c:pt idx="10">
                  <c:v>12.193156001838361</c:v>
                </c:pt>
                <c:pt idx="11">
                  <c:v>-24.429381976036005</c:v>
                </c:pt>
                <c:pt idx="12">
                  <c:v>-16.525338018446419</c:v>
                </c:pt>
                <c:pt idx="13">
                  <c:v>13.334167503385208</c:v>
                </c:pt>
                <c:pt idx="14">
                  <c:v>-11.221628080725393</c:v>
                </c:pt>
                <c:pt idx="15">
                  <c:v>-12.337349345310534</c:v>
                </c:pt>
                <c:pt idx="16">
                  <c:v>20.882400101844659</c:v>
                </c:pt>
                <c:pt idx="17">
                  <c:v>-1.1832284668678186</c:v>
                </c:pt>
                <c:pt idx="18">
                  <c:v>-1.4940369302563485</c:v>
                </c:pt>
                <c:pt idx="19">
                  <c:v>36.184411897400565</c:v>
                </c:pt>
                <c:pt idx="20">
                  <c:v>3.2370760004890617</c:v>
                </c:pt>
                <c:pt idx="21">
                  <c:v>14.093129783466779</c:v>
                </c:pt>
                <c:pt idx="22">
                  <c:v>35.714191394508859</c:v>
                </c:pt>
                <c:pt idx="23">
                  <c:v>46.970061169356136</c:v>
                </c:pt>
                <c:pt idx="24">
                  <c:v>40.2637063677995</c:v>
                </c:pt>
                <c:pt idx="25">
                  <c:v>18.537971092027263</c:v>
                </c:pt>
                <c:pt idx="26">
                  <c:v>52.814334083573662</c:v>
                </c:pt>
                <c:pt idx="27">
                  <c:v>45.435335390600294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CA-40C0-8A2E-BB201C715EE1}"/>
            </c:ext>
          </c:extLst>
        </c:ser>
        <c:ser>
          <c:idx val="4"/>
          <c:order val="4"/>
          <c:tx>
            <c:strRef>
              <c:f>Comparison!$H$19</c:f>
              <c:strCache>
                <c:ptCount val="1"/>
                <c:pt idx="0">
                  <c:v>DSP+USE</c:v>
                </c:pt>
              </c:strCache>
            </c:strRef>
          </c:tx>
          <c:spPr>
            <a:solidFill>
              <a:srgbClr val="606EB2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Comparison!$J$19:$AK$19</c:f>
              <c:numCache>
                <c:formatCode>"$"#,##0.0</c:formatCode>
                <c:ptCount val="28"/>
                <c:pt idx="0">
                  <c:v>288.60884567170285</c:v>
                </c:pt>
                <c:pt idx="1">
                  <c:v>37.930614103743139</c:v>
                </c:pt>
                <c:pt idx="2">
                  <c:v>102.21627259223665</c:v>
                </c:pt>
                <c:pt idx="3">
                  <c:v>138.34928503570561</c:v>
                </c:pt>
                <c:pt idx="4">
                  <c:v>292.11136329649344</c:v>
                </c:pt>
                <c:pt idx="5">
                  <c:v>318.7078255711611</c:v>
                </c:pt>
                <c:pt idx="6">
                  <c:v>383.45205199354166</c:v>
                </c:pt>
                <c:pt idx="7">
                  <c:v>255.59574139381067</c:v>
                </c:pt>
                <c:pt idx="8">
                  <c:v>261.11930082860823</c:v>
                </c:pt>
                <c:pt idx="9">
                  <c:v>317.81892487094359</c:v>
                </c:pt>
                <c:pt idx="10">
                  <c:v>450.12869861211163</c:v>
                </c:pt>
                <c:pt idx="11">
                  <c:v>397.22376953454977</c:v>
                </c:pt>
                <c:pt idx="12">
                  <c:v>625.54611825056793</c:v>
                </c:pt>
                <c:pt idx="13">
                  <c:v>423.15121284233072</c:v>
                </c:pt>
                <c:pt idx="14">
                  <c:v>634.98190669285486</c:v>
                </c:pt>
                <c:pt idx="15">
                  <c:v>316.04544239188988</c:v>
                </c:pt>
                <c:pt idx="16">
                  <c:v>430.38878687243596</c:v>
                </c:pt>
                <c:pt idx="17">
                  <c:v>265.80689926769924</c:v>
                </c:pt>
                <c:pt idx="18">
                  <c:v>409.44002348796477</c:v>
                </c:pt>
                <c:pt idx="19">
                  <c:v>291.20988698044977</c:v>
                </c:pt>
                <c:pt idx="20">
                  <c:v>349.85654323219205</c:v>
                </c:pt>
                <c:pt idx="21">
                  <c:v>523.14675687316173</c:v>
                </c:pt>
                <c:pt idx="22">
                  <c:v>447.95833969436956</c:v>
                </c:pt>
                <c:pt idx="23">
                  <c:v>452.4682350164469</c:v>
                </c:pt>
                <c:pt idx="24">
                  <c:v>528.87035232568201</c:v>
                </c:pt>
                <c:pt idx="25">
                  <c:v>493.37293253831052</c:v>
                </c:pt>
                <c:pt idx="26">
                  <c:v>326.28553239405204</c:v>
                </c:pt>
                <c:pt idx="27">
                  <c:v>783.75581414268891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CA-40C0-8A2E-BB201C715EE1}"/>
            </c:ext>
          </c:extLst>
        </c:ser>
        <c:ser>
          <c:idx val="5"/>
          <c:order val="5"/>
          <c:tx>
            <c:strRef>
              <c:f>Comparison!$H$20</c:f>
              <c:strCache>
                <c:ptCount val="1"/>
                <c:pt idx="0">
                  <c:v>REZ Augmentation</c:v>
                </c:pt>
              </c:strCache>
            </c:strRef>
          </c:tx>
          <c:spPr>
            <a:solidFill>
              <a:srgbClr val="94795D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Comparison!$J$20:$AK$20</c:f>
              <c:numCache>
                <c:formatCode>"$"#,##0.0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-62.964972645194067</c:v>
                </c:pt>
                <c:pt idx="3">
                  <c:v>-149.27508825043304</c:v>
                </c:pt>
                <c:pt idx="4">
                  <c:v>-297.57120916462873</c:v>
                </c:pt>
                <c:pt idx="5">
                  <c:v>-451.72412753124001</c:v>
                </c:pt>
                <c:pt idx="6">
                  <c:v>-602.43932393246007</c:v>
                </c:pt>
                <c:pt idx="7">
                  <c:v>-423.66703940213426</c:v>
                </c:pt>
                <c:pt idx="8">
                  <c:v>-488.14167141515475</c:v>
                </c:pt>
                <c:pt idx="9">
                  <c:v>-457.08249451402202</c:v>
                </c:pt>
                <c:pt idx="10">
                  <c:v>-506.87379685286527</c:v>
                </c:pt>
                <c:pt idx="11">
                  <c:v>-864.89860042634348</c:v>
                </c:pt>
                <c:pt idx="12">
                  <c:v>-1110.6297674527671</c:v>
                </c:pt>
                <c:pt idx="13">
                  <c:v>-1199.2309559119999</c:v>
                </c:pt>
                <c:pt idx="14">
                  <c:v>-1272.9829648265027</c:v>
                </c:pt>
                <c:pt idx="15">
                  <c:v>-1300.4651845099036</c:v>
                </c:pt>
                <c:pt idx="16">
                  <c:v>-1291.236928719836</c:v>
                </c:pt>
                <c:pt idx="17">
                  <c:v>-1416.574860412717</c:v>
                </c:pt>
                <c:pt idx="18">
                  <c:v>-1460.3817367912154</c:v>
                </c:pt>
                <c:pt idx="19">
                  <c:v>-1642.7862467077171</c:v>
                </c:pt>
                <c:pt idx="20">
                  <c:v>-1600.6510719962482</c:v>
                </c:pt>
                <c:pt idx="21">
                  <c:v>-1692.9807777819415</c:v>
                </c:pt>
                <c:pt idx="22">
                  <c:v>-1964.1972292492246</c:v>
                </c:pt>
                <c:pt idx="23">
                  <c:v>-1882.99055192432</c:v>
                </c:pt>
                <c:pt idx="24">
                  <c:v>-1958.4193740405444</c:v>
                </c:pt>
                <c:pt idx="25">
                  <c:v>-2102.5705221922126</c:v>
                </c:pt>
                <c:pt idx="26">
                  <c:v>-1819.8344275948004</c:v>
                </c:pt>
                <c:pt idx="27">
                  <c:v>-1826.4552973579391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BCA-40C0-8A2E-BB201C715EE1}"/>
            </c:ext>
          </c:extLst>
        </c:ser>
        <c:ser>
          <c:idx val="7"/>
          <c:order val="6"/>
          <c:tx>
            <c:strRef>
              <c:f>Comparison!$H$21</c:f>
              <c:strCache>
                <c:ptCount val="1"/>
                <c:pt idx="0">
                  <c:v>Flow Path Augmentation</c:v>
                </c:pt>
              </c:strCache>
            </c:strRef>
          </c:tx>
          <c:spPr>
            <a:solidFill>
              <a:srgbClr val="373A36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Comparison!$J$21:$AK$21</c:f>
              <c:numCache>
                <c:formatCode>"$"#,##0.0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-242.49666249841249</c:v>
                </c:pt>
                <c:pt idx="5">
                  <c:v>-535.93068498302659</c:v>
                </c:pt>
                <c:pt idx="6">
                  <c:v>-826.23010069925897</c:v>
                </c:pt>
                <c:pt idx="7">
                  <c:v>-936.63791687447883</c:v>
                </c:pt>
                <c:pt idx="8">
                  <c:v>-1149.7041047141968</c:v>
                </c:pt>
                <c:pt idx="9">
                  <c:v>-1405.8711356191625</c:v>
                </c:pt>
                <c:pt idx="10">
                  <c:v>-1405.8711356191625</c:v>
                </c:pt>
                <c:pt idx="11">
                  <c:v>-1405.8711356191625</c:v>
                </c:pt>
                <c:pt idx="12">
                  <c:v>-1405.8711356191625</c:v>
                </c:pt>
                <c:pt idx="13">
                  <c:v>-1405.8711356191625</c:v>
                </c:pt>
                <c:pt idx="14">
                  <c:v>-1405.8711356191625</c:v>
                </c:pt>
                <c:pt idx="15">
                  <c:v>-1405.8711356191625</c:v>
                </c:pt>
                <c:pt idx="16">
                  <c:v>-1405.8711356191625</c:v>
                </c:pt>
                <c:pt idx="17">
                  <c:v>-1541.007516300504</c:v>
                </c:pt>
                <c:pt idx="18">
                  <c:v>-1541.007516300504</c:v>
                </c:pt>
                <c:pt idx="19">
                  <c:v>-1724.9044467122269</c:v>
                </c:pt>
                <c:pt idx="20">
                  <c:v>-1724.9044467122269</c:v>
                </c:pt>
                <c:pt idx="21">
                  <c:v>-1724.9044467122269</c:v>
                </c:pt>
                <c:pt idx="22">
                  <c:v>-1926.6512212216783</c:v>
                </c:pt>
                <c:pt idx="23">
                  <c:v>-1926.6512212216783</c:v>
                </c:pt>
                <c:pt idx="24">
                  <c:v>-1926.6512212216783</c:v>
                </c:pt>
                <c:pt idx="25">
                  <c:v>-1926.6512212216783</c:v>
                </c:pt>
                <c:pt idx="26">
                  <c:v>-1926.6512212216783</c:v>
                </c:pt>
                <c:pt idx="27">
                  <c:v>-1926.6512212216783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BCA-40C0-8A2E-BB201C715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4848"/>
        <c:axId val="1731445600"/>
      </c:barChart>
      <c:lineChart>
        <c:grouping val="standard"/>
        <c:varyColors val="0"/>
        <c:ser>
          <c:idx val="8"/>
          <c:order val="7"/>
          <c:tx>
            <c:strRef>
              <c:f>Comparison!$H$22</c:f>
              <c:strCache>
                <c:ptCount val="1"/>
                <c:pt idx="0">
                  <c:v>Relative market benefits</c:v>
                </c:pt>
              </c:strCache>
            </c:strRef>
          </c:tx>
          <c:spPr>
            <a:ln w="19050">
              <a:solidFill>
                <a:srgbClr val="3AB5D6"/>
              </a:solidFill>
              <a:prstDash val="solid"/>
            </a:ln>
          </c:spPr>
          <c:marker>
            <c:symbol val="none"/>
          </c:marker>
          <c:cat>
            <c:strRef>
              <c:f>Comparison!$J$14:$AK$14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Comparison!$J$22:$AK$22</c:f>
              <c:numCache>
                <c:formatCode>"$"#,##0</c:formatCode>
                <c:ptCount val="28"/>
                <c:pt idx="0">
                  <c:v>2345.5118207502483</c:v>
                </c:pt>
                <c:pt idx="1">
                  <c:v>1977.236810640009</c:v>
                </c:pt>
                <c:pt idx="2">
                  <c:v>2166.8253388919629</c:v>
                </c:pt>
                <c:pt idx="3">
                  <c:v>2470.2308778107122</c:v>
                </c:pt>
                <c:pt idx="4">
                  <c:v>2744.9965598335043</c:v>
                </c:pt>
                <c:pt idx="5">
                  <c:v>2790.766640255466</c:v>
                </c:pt>
                <c:pt idx="6">
                  <c:v>3598.5433369657189</c:v>
                </c:pt>
                <c:pt idx="7">
                  <c:v>2882.3482243110598</c:v>
                </c:pt>
                <c:pt idx="8">
                  <c:v>3232.9352714114002</c:v>
                </c:pt>
                <c:pt idx="9">
                  <c:v>4284.1041683548565</c:v>
                </c:pt>
                <c:pt idx="10">
                  <c:v>4802.0698142350493</c:v>
                </c:pt>
                <c:pt idx="11">
                  <c:v>5717.1142040653322</c:v>
                </c:pt>
                <c:pt idx="12">
                  <c:v>6447.9629732901967</c:v>
                </c:pt>
                <c:pt idx="13">
                  <c:v>6165.7958137343603</c:v>
                </c:pt>
                <c:pt idx="14">
                  <c:v>5965.8369001341734</c:v>
                </c:pt>
                <c:pt idx="15">
                  <c:v>7403.1936569397812</c:v>
                </c:pt>
                <c:pt idx="16">
                  <c:v>8064.5861581808249</c:v>
                </c:pt>
                <c:pt idx="17">
                  <c:v>9075.3662153460064</c:v>
                </c:pt>
                <c:pt idx="18">
                  <c:v>8805.2442898501195</c:v>
                </c:pt>
                <c:pt idx="19">
                  <c:v>9038.5157868913484</c:v>
                </c:pt>
                <c:pt idx="20">
                  <c:v>10688.078526095847</c:v>
                </c:pt>
                <c:pt idx="21">
                  <c:v>12941.291320842409</c:v>
                </c:pt>
                <c:pt idx="22">
                  <c:v>16372.515788253249</c:v>
                </c:pt>
                <c:pt idx="23">
                  <c:v>16849.786057335063</c:v>
                </c:pt>
                <c:pt idx="24">
                  <c:v>19006.008275911903</c:v>
                </c:pt>
                <c:pt idx="25">
                  <c:v>14536.583070196129</c:v>
                </c:pt>
                <c:pt idx="26">
                  <c:v>16843.093165560291</c:v>
                </c:pt>
                <c:pt idx="27">
                  <c:v>17070.211752231811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CA-40C0-8A2E-BB201C715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4848"/>
        <c:axId val="1731445600"/>
      </c:lineChart>
      <c:catAx>
        <c:axId val="173145484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45600"/>
        <c:crossesAt val="-999999"/>
        <c:auto val="1"/>
        <c:lblAlgn val="ctr"/>
        <c:lblOffset val="100"/>
        <c:noMultiLvlLbl val="0"/>
      </c:catAx>
      <c:valAx>
        <c:axId val="17314456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Annual market</a:t>
                </a:r>
                <a:r>
                  <a:rPr lang="en-US" baseline="0"/>
                  <a:t> benefits </a:t>
                </a:r>
                <a:r>
                  <a:rPr lang="en-US"/>
                  <a:t>($m)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484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3.5778936164514955E-2"/>
          <c:y val="0.78376145833333333"/>
          <c:w val="0.93900433482961831"/>
          <c:h val="0.18978020833333334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12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16201774797764"/>
          <c:y val="3.2337962962962964E-2"/>
          <c:w val="0.85407388730172529"/>
          <c:h val="0.560413194444444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Comparison!$H$33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Comparison!$I$33:$AJ$33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F28-918A-0D54179FDD0C}"/>
            </c:ext>
          </c:extLst>
        </c:ser>
        <c:ser>
          <c:idx val="1"/>
          <c:order val="1"/>
          <c:tx>
            <c:strRef>
              <c:f>Comparison!$H$34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Comparison!$I$34:$AJ$34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7-4F28-918A-0D54179FDD0C}"/>
            </c:ext>
          </c:extLst>
        </c:ser>
        <c:ser>
          <c:idx val="2"/>
          <c:order val="2"/>
          <c:tx>
            <c:strRef>
              <c:f>Comparison!$H$35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Comparison!$I$35:$AJ$35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7-4F28-918A-0D54179FDD0C}"/>
            </c:ext>
          </c:extLst>
        </c:ser>
        <c:ser>
          <c:idx val="14"/>
          <c:order val="3"/>
          <c:tx>
            <c:strRef>
              <c:f>Comparison!$H$36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Comparison!$I$36:$AJ$36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D7-4575-AFD9-6FFC1EC48776}"/>
            </c:ext>
          </c:extLst>
        </c:ser>
        <c:ser>
          <c:idx val="3"/>
          <c:order val="4"/>
          <c:tx>
            <c:strRef>
              <c:f>Comparison!$H$37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Comparison!$I$37:$AJ$37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-94.83923441999832</c:v>
                </c:pt>
                <c:pt idx="3">
                  <c:v>-108.56306817999939</c:v>
                </c:pt>
                <c:pt idx="4">
                  <c:v>-329.17957400999876</c:v>
                </c:pt>
                <c:pt idx="5">
                  <c:v>-522.15444711999953</c:v>
                </c:pt>
                <c:pt idx="6">
                  <c:v>-522.15444711999953</c:v>
                </c:pt>
                <c:pt idx="7">
                  <c:v>-522.15444711999953</c:v>
                </c:pt>
                <c:pt idx="8">
                  <c:v>-522.15444711999953</c:v>
                </c:pt>
                <c:pt idx="9">
                  <c:v>-522.15444711999953</c:v>
                </c:pt>
                <c:pt idx="10">
                  <c:v>-892.45473317000051</c:v>
                </c:pt>
                <c:pt idx="11">
                  <c:v>-892.45473317000051</c:v>
                </c:pt>
                <c:pt idx="12">
                  <c:v>-892.45473317000051</c:v>
                </c:pt>
                <c:pt idx="13">
                  <c:v>-892.45473317000051</c:v>
                </c:pt>
                <c:pt idx="14">
                  <c:v>-892.45473317000051</c:v>
                </c:pt>
                <c:pt idx="15">
                  <c:v>-58.181280019998667</c:v>
                </c:pt>
                <c:pt idx="16">
                  <c:v>-58.181280019998667</c:v>
                </c:pt>
                <c:pt idx="17">
                  <c:v>-738.01138327999979</c:v>
                </c:pt>
                <c:pt idx="18">
                  <c:v>-546.94306813000003</c:v>
                </c:pt>
                <c:pt idx="19">
                  <c:v>-1499.444137829998</c:v>
                </c:pt>
                <c:pt idx="20">
                  <c:v>1221.6431913299984</c:v>
                </c:pt>
                <c:pt idx="21">
                  <c:v>1501.9279372000001</c:v>
                </c:pt>
                <c:pt idx="22">
                  <c:v>-967.4134484999995</c:v>
                </c:pt>
                <c:pt idx="23">
                  <c:v>-1464.0022824999996</c:v>
                </c:pt>
                <c:pt idx="24">
                  <c:v>-1464.0022824999996</c:v>
                </c:pt>
                <c:pt idx="25">
                  <c:v>-1464.0022824999996</c:v>
                </c:pt>
                <c:pt idx="26">
                  <c:v>-6536.0617637900032</c:v>
                </c:pt>
                <c:pt idx="27">
                  <c:v>-6536.0617637900032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E7-4F28-918A-0D54179FDD0C}"/>
            </c:ext>
          </c:extLst>
        </c:ser>
        <c:ser>
          <c:idx val="15"/>
          <c:order val="5"/>
          <c:tx>
            <c:strRef>
              <c:f>Comparison!$H$38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Comparison!$I$38:$AJ$38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-5.9440957499999998</c:v>
                </c:pt>
                <c:pt idx="8">
                  <c:v>-25.326826449999999</c:v>
                </c:pt>
                <c:pt idx="9">
                  <c:v>-2199.8870510500001</c:v>
                </c:pt>
                <c:pt idx="10">
                  <c:v>-2199.8870510500001</c:v>
                </c:pt>
                <c:pt idx="11">
                  <c:v>-2327.7382275999998</c:v>
                </c:pt>
                <c:pt idx="12">
                  <c:v>-2327.7382275999998</c:v>
                </c:pt>
                <c:pt idx="13">
                  <c:v>-2569.0518253499999</c:v>
                </c:pt>
                <c:pt idx="14">
                  <c:v>-4075.3695264499997</c:v>
                </c:pt>
                <c:pt idx="15">
                  <c:v>-4075.3695264499997</c:v>
                </c:pt>
                <c:pt idx="16">
                  <c:v>-4767.3173255000002</c:v>
                </c:pt>
                <c:pt idx="17">
                  <c:v>-4767.3173255000002</c:v>
                </c:pt>
                <c:pt idx="18">
                  <c:v>-5830.8950295499999</c:v>
                </c:pt>
                <c:pt idx="19">
                  <c:v>-9297.2379069499984</c:v>
                </c:pt>
                <c:pt idx="20">
                  <c:v>-11336.186679099999</c:v>
                </c:pt>
                <c:pt idx="21">
                  <c:v>-11336.186679099999</c:v>
                </c:pt>
                <c:pt idx="22">
                  <c:v>-22474.11753815</c:v>
                </c:pt>
                <c:pt idx="23">
                  <c:v>-28289.882472199999</c:v>
                </c:pt>
                <c:pt idx="24">
                  <c:v>-33025.362358499995</c:v>
                </c:pt>
                <c:pt idx="25">
                  <c:v>-38568.214106349995</c:v>
                </c:pt>
                <c:pt idx="26">
                  <c:v>-33766.708908249995</c:v>
                </c:pt>
                <c:pt idx="27">
                  <c:v>-33766.708908249995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D7-4575-AFD9-6FFC1EC48776}"/>
            </c:ext>
          </c:extLst>
        </c:ser>
        <c:ser>
          <c:idx val="4"/>
          <c:order val="6"/>
          <c:tx>
            <c:strRef>
              <c:f>Comparison!$H$39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Comparison!$I$39:$AJ$39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390</c:v>
                </c:pt>
                <c:pt idx="7">
                  <c:v>390</c:v>
                </c:pt>
                <c:pt idx="8">
                  <c:v>390</c:v>
                </c:pt>
                <c:pt idx="9">
                  <c:v>390</c:v>
                </c:pt>
                <c:pt idx="10">
                  <c:v>390</c:v>
                </c:pt>
                <c:pt idx="11">
                  <c:v>390</c:v>
                </c:pt>
                <c:pt idx="12">
                  <c:v>390</c:v>
                </c:pt>
                <c:pt idx="13">
                  <c:v>390</c:v>
                </c:pt>
                <c:pt idx="14">
                  <c:v>390</c:v>
                </c:pt>
                <c:pt idx="15">
                  <c:v>390</c:v>
                </c:pt>
                <c:pt idx="16">
                  <c:v>390</c:v>
                </c:pt>
                <c:pt idx="17">
                  <c:v>390</c:v>
                </c:pt>
                <c:pt idx="18">
                  <c:v>390</c:v>
                </c:pt>
                <c:pt idx="19">
                  <c:v>390</c:v>
                </c:pt>
                <c:pt idx="20">
                  <c:v>390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  <c:pt idx="24">
                  <c:v>390</c:v>
                </c:pt>
                <c:pt idx="25">
                  <c:v>390</c:v>
                </c:pt>
                <c:pt idx="26">
                  <c:v>390</c:v>
                </c:pt>
                <c:pt idx="27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E7-4F28-918A-0D54179FDD0C}"/>
            </c:ext>
          </c:extLst>
        </c:ser>
        <c:ser>
          <c:idx val="7"/>
          <c:order val="7"/>
          <c:tx>
            <c:strRef>
              <c:f>Comparison!$H$40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Comparison!$I$40:$AJ$40</c:f>
              <c:numCache>
                <c:formatCode>#,##0</c:formatCode>
                <c:ptCount val="28"/>
                <c:pt idx="0">
                  <c:v>-834.45872179000025</c:v>
                </c:pt>
                <c:pt idx="1">
                  <c:v>-1094.3223146300002</c:v>
                </c:pt>
                <c:pt idx="2">
                  <c:v>-1858.79195789</c:v>
                </c:pt>
                <c:pt idx="3">
                  <c:v>-3148.3720306000005</c:v>
                </c:pt>
                <c:pt idx="4">
                  <c:v>-2679.2272177900031</c:v>
                </c:pt>
                <c:pt idx="5">
                  <c:v>-2423.3472721299968</c:v>
                </c:pt>
                <c:pt idx="6">
                  <c:v>-3775.2381234100012</c:v>
                </c:pt>
                <c:pt idx="7">
                  <c:v>-4654.537266780002</c:v>
                </c:pt>
                <c:pt idx="8">
                  <c:v>-5067.5676039800001</c:v>
                </c:pt>
                <c:pt idx="9">
                  <c:v>-5723.9669995799977</c:v>
                </c:pt>
                <c:pt idx="10">
                  <c:v>-6823.6291217000016</c:v>
                </c:pt>
                <c:pt idx="11">
                  <c:v>-7788.1601287100002</c:v>
                </c:pt>
                <c:pt idx="12">
                  <c:v>-6105.7418509399995</c:v>
                </c:pt>
                <c:pt idx="13">
                  <c:v>-5416.4754641600011</c:v>
                </c:pt>
                <c:pt idx="14">
                  <c:v>-4260.4747661999972</c:v>
                </c:pt>
                <c:pt idx="15">
                  <c:v>-5863.2521738699943</c:v>
                </c:pt>
                <c:pt idx="16">
                  <c:v>-6000.4991828399943</c:v>
                </c:pt>
                <c:pt idx="17">
                  <c:v>-5548.8378394100037</c:v>
                </c:pt>
                <c:pt idx="18">
                  <c:v>-1021.1271887599942</c:v>
                </c:pt>
                <c:pt idx="19">
                  <c:v>-1000.2452296799966</c:v>
                </c:pt>
                <c:pt idx="20">
                  <c:v>-3061.6755703999916</c:v>
                </c:pt>
                <c:pt idx="21">
                  <c:v>-11603.062252619995</c:v>
                </c:pt>
                <c:pt idx="22">
                  <c:v>-11213.102061790007</c:v>
                </c:pt>
                <c:pt idx="23">
                  <c:v>-17642.358742659999</c:v>
                </c:pt>
                <c:pt idx="24">
                  <c:v>-23656.871405680002</c:v>
                </c:pt>
                <c:pt idx="25">
                  <c:v>-12404.477123360004</c:v>
                </c:pt>
                <c:pt idx="26">
                  <c:v>-20155.585867879985</c:v>
                </c:pt>
                <c:pt idx="27">
                  <c:v>-21032.68676692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E7-4F28-918A-0D54179FDD0C}"/>
            </c:ext>
          </c:extLst>
        </c:ser>
        <c:ser>
          <c:idx val="9"/>
          <c:order val="8"/>
          <c:tx>
            <c:strRef>
              <c:f>Comparison!$H$50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Comparison!$I$50:$AJ$50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4-4F11-875B-59A74087F870}"/>
            </c:ext>
          </c:extLst>
        </c:ser>
        <c:ser>
          <c:idx val="8"/>
          <c:order val="9"/>
          <c:tx>
            <c:strRef>
              <c:f>Comparison!$H$41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noFill/>
              <a:prstDash val="solid"/>
            </a:ln>
            <a:effectLst/>
          </c:spPr>
          <c:invertIfNegative val="0"/>
          <c:val>
            <c:numRef>
              <c:f>Comparison!$I$41:$AJ$41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9-4E87-ABA9-097B18B88DA0}"/>
            </c:ext>
          </c:extLst>
        </c:ser>
        <c:ser>
          <c:idx val="5"/>
          <c:order val="10"/>
          <c:tx>
            <c:strRef>
              <c:f>Comparison!$H$42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Comparison!$I$42:$AJ$42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E7-4F28-918A-0D54179FDD0C}"/>
            </c:ext>
          </c:extLst>
        </c:ser>
        <c:ser>
          <c:idx val="16"/>
          <c:order val="11"/>
          <c:tx>
            <c:strRef>
              <c:f>Comparison!$H$43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noFill/>
              <a:prstDash val="solid"/>
            </a:ln>
            <a:effectLst/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Comparison!$I$43:$AJ$43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D7-4575-AFD9-6FFC1EC48776}"/>
            </c:ext>
          </c:extLst>
        </c:ser>
        <c:ser>
          <c:idx val="6"/>
          <c:order val="12"/>
          <c:tx>
            <c:strRef>
              <c:f>Comparison!$H$44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Comparison!$I$44:$AJ$44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-692.57730034999997</c:v>
                </c:pt>
                <c:pt idx="9">
                  <c:v>-2125.8584812999998</c:v>
                </c:pt>
                <c:pt idx="10">
                  <c:v>-2242.9798764099996</c:v>
                </c:pt>
                <c:pt idx="11">
                  <c:v>-2830.8918039999999</c:v>
                </c:pt>
                <c:pt idx="12">
                  <c:v>-3512.3281005099998</c:v>
                </c:pt>
                <c:pt idx="13">
                  <c:v>-4591.8488861299993</c:v>
                </c:pt>
                <c:pt idx="14">
                  <c:v>-5060.3194657200002</c:v>
                </c:pt>
                <c:pt idx="15">
                  <c:v>-6383.1501134099999</c:v>
                </c:pt>
                <c:pt idx="16">
                  <c:v>-7194.6446369000005</c:v>
                </c:pt>
                <c:pt idx="17">
                  <c:v>-10728.691628889999</c:v>
                </c:pt>
                <c:pt idx="18">
                  <c:v>-11663.31034401</c:v>
                </c:pt>
                <c:pt idx="19">
                  <c:v>-11761.07941841</c:v>
                </c:pt>
                <c:pt idx="20">
                  <c:v>-12040.49810599</c:v>
                </c:pt>
                <c:pt idx="21">
                  <c:v>-12589.520915090001</c:v>
                </c:pt>
                <c:pt idx="22">
                  <c:v>-12589.520915090001</c:v>
                </c:pt>
                <c:pt idx="23">
                  <c:v>-12806.55448972</c:v>
                </c:pt>
                <c:pt idx="24">
                  <c:v>-12922.112551009999</c:v>
                </c:pt>
                <c:pt idx="25">
                  <c:v>-12922.112551009999</c:v>
                </c:pt>
                <c:pt idx="26">
                  <c:v>-13138.773329719999</c:v>
                </c:pt>
                <c:pt idx="27">
                  <c:v>-13244.90387846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E7-4F28-918A-0D54179FDD0C}"/>
            </c:ext>
          </c:extLst>
        </c:ser>
        <c:ser>
          <c:idx val="10"/>
          <c:order val="13"/>
          <c:tx>
            <c:strRef>
              <c:f>Comparison!$H$45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Comparison!$I$32:$AJ$32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Comparison!$I$45:$AJ$45</c:f>
              <c:numCache>
                <c:formatCode>#,##0</c:formatCode>
                <c:ptCount val="28"/>
                <c:pt idx="0">
                  <c:v>-3188.4913547899978</c:v>
                </c:pt>
                <c:pt idx="1">
                  <c:v>-6585.0466753099936</c:v>
                </c:pt>
                <c:pt idx="2">
                  <c:v>-5683.049475830001</c:v>
                </c:pt>
                <c:pt idx="3">
                  <c:v>-5522.0203932699951</c:v>
                </c:pt>
                <c:pt idx="4">
                  <c:v>-4665.9371032999989</c:v>
                </c:pt>
                <c:pt idx="5">
                  <c:v>-6203.402308839999</c:v>
                </c:pt>
                <c:pt idx="6">
                  <c:v>-8099.3343522600044</c:v>
                </c:pt>
                <c:pt idx="7">
                  <c:v>-4557.7863546900044</c:v>
                </c:pt>
                <c:pt idx="8">
                  <c:v>-4224.9353874100198</c:v>
                </c:pt>
                <c:pt idx="9">
                  <c:v>-4202.65230264001</c:v>
                </c:pt>
                <c:pt idx="10">
                  <c:v>-2856.214605140005</c:v>
                </c:pt>
                <c:pt idx="11">
                  <c:v>-7660.1933480000298</c:v>
                </c:pt>
                <c:pt idx="12">
                  <c:v>-7430.4169668900286</c:v>
                </c:pt>
                <c:pt idx="13">
                  <c:v>-4492.3711071800208</c:v>
                </c:pt>
                <c:pt idx="14">
                  <c:v>-4611.270211880008</c:v>
                </c:pt>
                <c:pt idx="15">
                  <c:v>-5128.6643779500009</c:v>
                </c:pt>
                <c:pt idx="16">
                  <c:v>-5128.6643779500155</c:v>
                </c:pt>
                <c:pt idx="17">
                  <c:v>-2369.3605990499927</c:v>
                </c:pt>
                <c:pt idx="18">
                  <c:v>-5233.8094428300101</c:v>
                </c:pt>
                <c:pt idx="19">
                  <c:v>523.31013935999363</c:v>
                </c:pt>
                <c:pt idx="20">
                  <c:v>-2807.6679875099799</c:v>
                </c:pt>
                <c:pt idx="21">
                  <c:v>-2501.1343986499996</c:v>
                </c:pt>
                <c:pt idx="22">
                  <c:v>1474.4487772800494</c:v>
                </c:pt>
                <c:pt idx="23">
                  <c:v>11571.80133829001</c:v>
                </c:pt>
                <c:pt idx="24">
                  <c:v>15049.972221160016</c:v>
                </c:pt>
                <c:pt idx="25">
                  <c:v>23879.188451260037</c:v>
                </c:pt>
                <c:pt idx="26">
                  <c:v>37022.111382169998</c:v>
                </c:pt>
                <c:pt idx="27">
                  <c:v>37022.111382169998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E7-4F28-918A-0D54179FDD0C}"/>
            </c:ext>
          </c:extLst>
        </c:ser>
        <c:ser>
          <c:idx val="12"/>
          <c:order val="14"/>
          <c:tx>
            <c:strRef>
              <c:f>Comparison!$H$46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Comparison!$I$46:$AJ$46</c:f>
              <c:numCache>
                <c:formatCode>#,##0</c:formatCode>
                <c:ptCount val="28"/>
                <c:pt idx="0">
                  <c:v>-2251.9601357499996</c:v>
                </c:pt>
                <c:pt idx="1">
                  <c:v>-2251.9601357499996</c:v>
                </c:pt>
                <c:pt idx="2">
                  <c:v>-4166.9697473199994</c:v>
                </c:pt>
                <c:pt idx="3">
                  <c:v>-6809.2145804599968</c:v>
                </c:pt>
                <c:pt idx="4">
                  <c:v>-10987.282323570002</c:v>
                </c:pt>
                <c:pt idx="5">
                  <c:v>-12209.705463349994</c:v>
                </c:pt>
                <c:pt idx="6">
                  <c:v>-14099.503557630007</c:v>
                </c:pt>
                <c:pt idx="7">
                  <c:v>-14643.968190620006</c:v>
                </c:pt>
                <c:pt idx="8">
                  <c:v>-14502.301073130002</c:v>
                </c:pt>
                <c:pt idx="9">
                  <c:v>-11749.568181310009</c:v>
                </c:pt>
                <c:pt idx="10">
                  <c:v>-15558.779634130013</c:v>
                </c:pt>
                <c:pt idx="11">
                  <c:v>-15230.841288979995</c:v>
                </c:pt>
                <c:pt idx="12">
                  <c:v>-15812.861620180003</c:v>
                </c:pt>
                <c:pt idx="13">
                  <c:v>-14509.974045800001</c:v>
                </c:pt>
                <c:pt idx="14">
                  <c:v>-9253.5984295900125</c:v>
                </c:pt>
                <c:pt idx="15">
                  <c:v>-14765.356999380019</c:v>
                </c:pt>
                <c:pt idx="16">
                  <c:v>-14765.356999380019</c:v>
                </c:pt>
                <c:pt idx="17">
                  <c:v>-12851.551417349998</c:v>
                </c:pt>
                <c:pt idx="18">
                  <c:v>-2201.871665300001</c:v>
                </c:pt>
                <c:pt idx="19">
                  <c:v>-9860.9562189799617</c:v>
                </c:pt>
                <c:pt idx="20">
                  <c:v>-15924.919026899966</c:v>
                </c:pt>
                <c:pt idx="21">
                  <c:v>-17290.508631949924</c:v>
                </c:pt>
                <c:pt idx="22">
                  <c:v>-47982.109511769988</c:v>
                </c:pt>
                <c:pt idx="23">
                  <c:v>-53442.966310559976</c:v>
                </c:pt>
                <c:pt idx="24">
                  <c:v>-68852.600535909995</c:v>
                </c:pt>
                <c:pt idx="25">
                  <c:v>-61744.28647471001</c:v>
                </c:pt>
                <c:pt idx="26">
                  <c:v>-101911.02438190993</c:v>
                </c:pt>
                <c:pt idx="27">
                  <c:v>-101911.02438190993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C-4333-921B-A54E7E1AA533}"/>
            </c:ext>
          </c:extLst>
        </c:ser>
        <c:ser>
          <c:idx val="13"/>
          <c:order val="15"/>
          <c:tx>
            <c:strRef>
              <c:f>Comparison!$H$47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Comparison!$I$47:$AJ$47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C-4333-921B-A54E7E1AA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lineChart>
        <c:grouping val="standard"/>
        <c:varyColors val="0"/>
        <c:ser>
          <c:idx val="11"/>
          <c:order val="16"/>
          <c:tx>
            <c:strRef>
              <c:f>Comparison!$H$48</c:f>
              <c:strCache>
                <c:ptCount val="1"/>
                <c:pt idx="0">
                  <c:v>Dispatchable Capacity</c:v>
                </c:pt>
              </c:strCache>
            </c:strRef>
          </c:tx>
          <c:spPr>
            <a:ln w="19050" cap="rnd">
              <a:solidFill>
                <a:srgbClr val="F9111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Comparison!$I$48:$AJ$48</c:f>
              <c:numCache>
                <c:formatCode>#,##0</c:formatCode>
                <c:ptCount val="28"/>
                <c:pt idx="0">
                  <c:v>-834.45872179000025</c:v>
                </c:pt>
                <c:pt idx="1">
                  <c:v>-1094.3223146300002</c:v>
                </c:pt>
                <c:pt idx="2">
                  <c:v>-1953.6311923099984</c:v>
                </c:pt>
                <c:pt idx="3">
                  <c:v>-3256.9350987799999</c:v>
                </c:pt>
                <c:pt idx="4">
                  <c:v>-3008.4067918000019</c:v>
                </c:pt>
                <c:pt idx="5">
                  <c:v>-2945.5017192499963</c:v>
                </c:pt>
                <c:pt idx="6">
                  <c:v>-3907.3925705300007</c:v>
                </c:pt>
                <c:pt idx="7">
                  <c:v>-4792.6358096500016</c:v>
                </c:pt>
                <c:pt idx="8">
                  <c:v>-5225.0488775499998</c:v>
                </c:pt>
                <c:pt idx="9">
                  <c:v>-8056.0084977499973</c:v>
                </c:pt>
                <c:pt idx="10">
                  <c:v>-9525.9709059200031</c:v>
                </c:pt>
                <c:pt idx="11">
                  <c:v>-10618.353089480001</c:v>
                </c:pt>
                <c:pt idx="12">
                  <c:v>-8935.9348117099998</c:v>
                </c:pt>
                <c:pt idx="13">
                  <c:v>-8487.982022680002</c:v>
                </c:pt>
                <c:pt idx="14">
                  <c:v>-8838.299025819997</c:v>
                </c:pt>
                <c:pt idx="15">
                  <c:v>-9606.8029803399932</c:v>
                </c:pt>
                <c:pt idx="16">
                  <c:v>-10435.997788359993</c:v>
                </c:pt>
                <c:pt idx="17">
                  <c:v>-10664.166548190004</c:v>
                </c:pt>
                <c:pt idx="18">
                  <c:v>-7008.9652864399941</c:v>
                </c:pt>
                <c:pt idx="19">
                  <c:v>-11406.927274459993</c:v>
                </c:pt>
                <c:pt idx="20">
                  <c:v>-12786.219058169992</c:v>
                </c:pt>
                <c:pt idx="21">
                  <c:v>-21047.320994519992</c:v>
                </c:pt>
                <c:pt idx="22">
                  <c:v>-34264.63304844001</c:v>
                </c:pt>
                <c:pt idx="23">
                  <c:v>-47006.243497359996</c:v>
                </c:pt>
                <c:pt idx="24">
                  <c:v>-57756.236046679995</c:v>
                </c:pt>
                <c:pt idx="25">
                  <c:v>-52046.693512209997</c:v>
                </c:pt>
                <c:pt idx="26">
                  <c:v>-60068.356539919987</c:v>
                </c:pt>
                <c:pt idx="27">
                  <c:v>-60945.457438960002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E7-4F28-918A-0D54179FD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6480"/>
        <c:axId val="1731459744"/>
      </c:line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capacity differences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424242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noFill/>
            <a:prstDash val="solid"/>
          </a:ln>
          <a:effectLst/>
          <a:extLst>
            <a:ext uri="{91240B29-F687-4F45-9708-019B960494DF}">
              <a14:hiddenLine xmlns:a14="http://schemas.microsoft.com/office/drawing/2010/main" w="6350">
                <a:solidFill>
                  <a:srgbClr val="948671"/>
                </a:solidFill>
                <a:prstDash val="solid"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060372910782951E-2"/>
          <c:y val="0.72491111111111106"/>
          <c:w val="0.93021657847362305"/>
          <c:h val="0.25745000000000001"/>
        </c:manualLayout>
      </c:layout>
      <c:overlay val="0"/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97951979715238"/>
          <c:y val="3.2337962962962964E-2"/>
          <c:w val="0.85402795784917362"/>
          <c:h val="0.506883372295818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Comparison!$H$56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Comparison!$I$56:$AJ$56</c:f>
              <c:numCache>
                <c:formatCode>#,##0</c:formatCode>
                <c:ptCount val="28"/>
                <c:pt idx="0">
                  <c:v>19268.861499100502</c:v>
                </c:pt>
                <c:pt idx="1">
                  <c:v>15537.577252557647</c:v>
                </c:pt>
                <c:pt idx="2">
                  <c:v>14975.531670819069</c:v>
                </c:pt>
                <c:pt idx="3">
                  <c:v>12452.801731840533</c:v>
                </c:pt>
                <c:pt idx="4">
                  <c:v>6755.1276032201531</c:v>
                </c:pt>
                <c:pt idx="5">
                  <c:v>4212.9055807067616</c:v>
                </c:pt>
                <c:pt idx="6">
                  <c:v>2224.3175840264521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B-4367-92F2-A3B8BD1B96C9}"/>
            </c:ext>
          </c:extLst>
        </c:ser>
        <c:ser>
          <c:idx val="1"/>
          <c:order val="1"/>
          <c:tx>
            <c:strRef>
              <c:f>Comparison!$H$57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Comparison!$I$57:$AJ$57</c:f>
              <c:numCache>
                <c:formatCode>#,##0</c:formatCode>
                <c:ptCount val="28"/>
                <c:pt idx="0">
                  <c:v>6821.2201513514119</c:v>
                </c:pt>
                <c:pt idx="1">
                  <c:v>2414.9912096934422</c:v>
                </c:pt>
                <c:pt idx="2">
                  <c:v>2006.9766261119148</c:v>
                </c:pt>
                <c:pt idx="3">
                  <c:v>2091.7046206520681</c:v>
                </c:pt>
                <c:pt idx="4">
                  <c:v>1996.4437316433196</c:v>
                </c:pt>
                <c:pt idx="5">
                  <c:v>1262.3108494728049</c:v>
                </c:pt>
                <c:pt idx="6">
                  <c:v>631.74236823086449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2B-4367-92F2-A3B8BD1B96C9}"/>
            </c:ext>
          </c:extLst>
        </c:ser>
        <c:ser>
          <c:idx val="2"/>
          <c:order val="2"/>
          <c:tx>
            <c:strRef>
              <c:f>Comparison!$H$58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Comparison!$I$58:$AJ$58</c:f>
              <c:numCache>
                <c:formatCode>#,##0</c:formatCode>
                <c:ptCount val="28"/>
                <c:pt idx="0">
                  <c:v>-10479.058584237308</c:v>
                </c:pt>
                <c:pt idx="1">
                  <c:v>-2706.784913686628</c:v>
                </c:pt>
                <c:pt idx="2">
                  <c:v>-1029.4651267322924</c:v>
                </c:pt>
                <c:pt idx="3">
                  <c:v>270.70129590471697</c:v>
                </c:pt>
                <c:pt idx="4">
                  <c:v>398.95956710382416</c:v>
                </c:pt>
                <c:pt idx="5">
                  <c:v>-154.96018911188639</c:v>
                </c:pt>
                <c:pt idx="6">
                  <c:v>-2831.4067608860905</c:v>
                </c:pt>
                <c:pt idx="7">
                  <c:v>6.3311424994790286</c:v>
                </c:pt>
                <c:pt idx="8">
                  <c:v>-451.79510911339867</c:v>
                </c:pt>
                <c:pt idx="9">
                  <c:v>-1536.0414003618544</c:v>
                </c:pt>
                <c:pt idx="10">
                  <c:v>222.76241367711555</c:v>
                </c:pt>
                <c:pt idx="11">
                  <c:v>1173.5497928841055</c:v>
                </c:pt>
                <c:pt idx="12">
                  <c:v>244.47646116037231</c:v>
                </c:pt>
                <c:pt idx="13">
                  <c:v>-82.712885261283645</c:v>
                </c:pt>
                <c:pt idx="14">
                  <c:v>24.907553918660597</c:v>
                </c:pt>
                <c:pt idx="15">
                  <c:v>65.887113932293687</c:v>
                </c:pt>
                <c:pt idx="16">
                  <c:v>-914.55039541852466</c:v>
                </c:pt>
                <c:pt idx="17">
                  <c:v>128.215029665771</c:v>
                </c:pt>
                <c:pt idx="18">
                  <c:v>-652.25045472210513</c:v>
                </c:pt>
                <c:pt idx="19">
                  <c:v>-978.79107312938913</c:v>
                </c:pt>
                <c:pt idx="20">
                  <c:v>418.09583429218014</c:v>
                </c:pt>
                <c:pt idx="21">
                  <c:v>345.1237079050249</c:v>
                </c:pt>
                <c:pt idx="22">
                  <c:v>97.176044787720016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2B-4367-92F2-A3B8BD1B96C9}"/>
            </c:ext>
          </c:extLst>
        </c:ser>
        <c:ser>
          <c:idx val="16"/>
          <c:order val="3"/>
          <c:tx>
            <c:strRef>
              <c:f>Comparison!$H$59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prstDash val="solid"/>
            </a:ln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Comparison!$I$59:$AJ$59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D-4793-A4FB-EA1710938F65}"/>
            </c:ext>
          </c:extLst>
        </c:ser>
        <c:ser>
          <c:idx val="3"/>
          <c:order val="4"/>
          <c:tx>
            <c:strRef>
              <c:f>Comparison!$H$60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Comparison!$I$60:$AJ$60</c:f>
              <c:numCache>
                <c:formatCode>#,##0</c:formatCode>
                <c:ptCount val="28"/>
                <c:pt idx="0">
                  <c:v>-3729.2923677920594</c:v>
                </c:pt>
                <c:pt idx="1">
                  <c:v>-771.14656823308962</c:v>
                </c:pt>
                <c:pt idx="2">
                  <c:v>-1580.5596921104848</c:v>
                </c:pt>
                <c:pt idx="3">
                  <c:v>-1443.3791354704003</c:v>
                </c:pt>
                <c:pt idx="4">
                  <c:v>-2790.4142858818959</c:v>
                </c:pt>
                <c:pt idx="5">
                  <c:v>-2109.7152364245421</c:v>
                </c:pt>
                <c:pt idx="6">
                  <c:v>-2582.0575932811767</c:v>
                </c:pt>
                <c:pt idx="7">
                  <c:v>-2250.6219877172357</c:v>
                </c:pt>
                <c:pt idx="8">
                  <c:v>-3233.8727066102906</c:v>
                </c:pt>
                <c:pt idx="9">
                  <c:v>-3457.8912486064442</c:v>
                </c:pt>
                <c:pt idx="10">
                  <c:v>-3258.2614442722197</c:v>
                </c:pt>
                <c:pt idx="11">
                  <c:v>-1610.6939931229558</c:v>
                </c:pt>
                <c:pt idx="12">
                  <c:v>-3483.1588251503963</c:v>
                </c:pt>
                <c:pt idx="13">
                  <c:v>-4238.8536995736804</c:v>
                </c:pt>
                <c:pt idx="14">
                  <c:v>-2561.3809619844651</c:v>
                </c:pt>
                <c:pt idx="15">
                  <c:v>-3474.1117471830921</c:v>
                </c:pt>
                <c:pt idx="16">
                  <c:v>-3351.518160107179</c:v>
                </c:pt>
                <c:pt idx="17">
                  <c:v>-6287.7975388774521</c:v>
                </c:pt>
                <c:pt idx="18">
                  <c:v>-4715.1949175742084</c:v>
                </c:pt>
                <c:pt idx="19">
                  <c:v>-7091.3674807271109</c:v>
                </c:pt>
                <c:pt idx="20">
                  <c:v>-6620.8865162765687</c:v>
                </c:pt>
                <c:pt idx="21">
                  <c:v>-10523.73862849187</c:v>
                </c:pt>
                <c:pt idx="22">
                  <c:v>-7811.2173457682065</c:v>
                </c:pt>
                <c:pt idx="23">
                  <c:v>-10490.900981708201</c:v>
                </c:pt>
                <c:pt idx="24">
                  <c:v>-10983.501905057921</c:v>
                </c:pt>
                <c:pt idx="25">
                  <c:v>-9477.7290220740779</c:v>
                </c:pt>
                <c:pt idx="26">
                  <c:v>-13977.436668587306</c:v>
                </c:pt>
                <c:pt idx="27">
                  <c:v>-11417.32600942622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2B-4367-92F2-A3B8BD1B96C9}"/>
            </c:ext>
          </c:extLst>
        </c:ser>
        <c:ser>
          <c:idx val="17"/>
          <c:order val="5"/>
          <c:tx>
            <c:strRef>
              <c:f>Comparison!$H$61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prstDash val="solid"/>
            </a:ln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Comparison!$I$61:$AJ$61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-1.0414055485249998</c:v>
                </c:pt>
                <c:pt idx="8">
                  <c:v>-4.4494167773499997</c:v>
                </c:pt>
                <c:pt idx="9">
                  <c:v>-385.42021102036506</c:v>
                </c:pt>
                <c:pt idx="10">
                  <c:v>-385.42021102036</c:v>
                </c:pt>
                <c:pt idx="11">
                  <c:v>-407.81973721789495</c:v>
                </c:pt>
                <c:pt idx="12">
                  <c:v>-408.9370515664051</c:v>
                </c:pt>
                <c:pt idx="13">
                  <c:v>-450.09787977133504</c:v>
                </c:pt>
                <c:pt idx="14">
                  <c:v>-714.0047411334001</c:v>
                </c:pt>
                <c:pt idx="15">
                  <c:v>-714.00474113344012</c:v>
                </c:pt>
                <c:pt idx="16">
                  <c:v>-837.52230764747014</c:v>
                </c:pt>
                <c:pt idx="17">
                  <c:v>-835.23399533147995</c:v>
                </c:pt>
                <c:pt idx="18">
                  <c:v>-1021.5728092270749</c:v>
                </c:pt>
                <c:pt idx="19">
                  <c:v>-1628.876081036705</c:v>
                </c:pt>
                <c:pt idx="20">
                  <c:v>-1991.5412753331898</c:v>
                </c:pt>
                <c:pt idx="21">
                  <c:v>-1986.0999061782902</c:v>
                </c:pt>
                <c:pt idx="22">
                  <c:v>-3937.4653924663753</c:v>
                </c:pt>
                <c:pt idx="23">
                  <c:v>-4956.3874090181762</c:v>
                </c:pt>
                <c:pt idx="24">
                  <c:v>-5801.8956590781554</c:v>
                </c:pt>
                <c:pt idx="25">
                  <c:v>-6757.1511114622899</c:v>
                </c:pt>
                <c:pt idx="26">
                  <c:v>-5915.9274015094898</c:v>
                </c:pt>
                <c:pt idx="27">
                  <c:v>-5832.0444907202909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D-4793-A4FB-EA1710938F65}"/>
            </c:ext>
          </c:extLst>
        </c:ser>
        <c:ser>
          <c:idx val="4"/>
          <c:order val="6"/>
          <c:tx>
            <c:strRef>
              <c:f>Comparison!$H$62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Comparison!$I$62:$AJ$62</c:f>
              <c:numCache>
                <c:formatCode>#,##0</c:formatCode>
                <c:ptCount val="28"/>
                <c:pt idx="0">
                  <c:v>-1195.4388422668453</c:v>
                </c:pt>
                <c:pt idx="1">
                  <c:v>-2228.2256000538</c:v>
                </c:pt>
                <c:pt idx="2">
                  <c:v>-808.26920105588033</c:v>
                </c:pt>
                <c:pt idx="3">
                  <c:v>717.39601040985144</c:v>
                </c:pt>
                <c:pt idx="4">
                  <c:v>1405.8772453656456</c:v>
                </c:pt>
                <c:pt idx="5">
                  <c:v>841.7752362402116</c:v>
                </c:pt>
                <c:pt idx="6">
                  <c:v>-625.86593279091721</c:v>
                </c:pt>
                <c:pt idx="7">
                  <c:v>301.49324454543239</c:v>
                </c:pt>
                <c:pt idx="8">
                  <c:v>-302.45030406909063</c:v>
                </c:pt>
                <c:pt idx="9">
                  <c:v>-146.02724124425913</c:v>
                </c:pt>
                <c:pt idx="10">
                  <c:v>-8.4294991439419391</c:v>
                </c:pt>
                <c:pt idx="11">
                  <c:v>2217.3313457170552</c:v>
                </c:pt>
                <c:pt idx="12">
                  <c:v>3823.3837724320183</c:v>
                </c:pt>
                <c:pt idx="13">
                  <c:v>1245.4040723360995</c:v>
                </c:pt>
                <c:pt idx="14">
                  <c:v>2460.0758076683633</c:v>
                </c:pt>
                <c:pt idx="15">
                  <c:v>3424.8927331418527</c:v>
                </c:pt>
                <c:pt idx="16">
                  <c:v>915.50926502590482</c:v>
                </c:pt>
                <c:pt idx="17">
                  <c:v>4334.4172731962808</c:v>
                </c:pt>
                <c:pt idx="18">
                  <c:v>3507.0231497622208</c:v>
                </c:pt>
                <c:pt idx="19">
                  <c:v>788.73167660063336</c:v>
                </c:pt>
                <c:pt idx="20">
                  <c:v>3391.9823471034269</c:v>
                </c:pt>
                <c:pt idx="21">
                  <c:v>4297.7104740389623</c:v>
                </c:pt>
                <c:pt idx="22">
                  <c:v>351.95973915003378</c:v>
                </c:pt>
                <c:pt idx="23">
                  <c:v>1166.1200108915491</c:v>
                </c:pt>
                <c:pt idx="24">
                  <c:v>2901.8605622318028</c:v>
                </c:pt>
                <c:pt idx="25">
                  <c:v>5319.1145582629124</c:v>
                </c:pt>
                <c:pt idx="26">
                  <c:v>1744.5579111403495</c:v>
                </c:pt>
                <c:pt idx="27">
                  <c:v>2320.1603664796858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2B-4367-92F2-A3B8BD1B96C9}"/>
            </c:ext>
          </c:extLst>
        </c:ser>
        <c:ser>
          <c:idx val="7"/>
          <c:order val="7"/>
          <c:tx>
            <c:strRef>
              <c:f>Comparison!$H$63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Comparison!$I$63:$AJ$63</c:f>
              <c:numCache>
                <c:formatCode>#,##0</c:formatCode>
                <c:ptCount val="28"/>
                <c:pt idx="0">
                  <c:v>-2038.6261506429696</c:v>
                </c:pt>
                <c:pt idx="1">
                  <c:v>-2275.6421707391546</c:v>
                </c:pt>
                <c:pt idx="2">
                  <c:v>-4631.9598208139532</c:v>
                </c:pt>
                <c:pt idx="3">
                  <c:v>-6733.3613887502106</c:v>
                </c:pt>
                <c:pt idx="4">
                  <c:v>-4629.3548837643575</c:v>
                </c:pt>
                <c:pt idx="5">
                  <c:v>1614.5214483556701</c:v>
                </c:pt>
                <c:pt idx="6">
                  <c:v>297.07955803906589</c:v>
                </c:pt>
                <c:pt idx="7">
                  <c:v>-3546.6814421500276</c:v>
                </c:pt>
                <c:pt idx="8">
                  <c:v>-4686.1383158631652</c:v>
                </c:pt>
                <c:pt idx="9">
                  <c:v>-3875.5282935437026</c:v>
                </c:pt>
                <c:pt idx="10">
                  <c:v>-5821.4337239631204</c:v>
                </c:pt>
                <c:pt idx="11">
                  <c:v>-6607.3357755159923</c:v>
                </c:pt>
                <c:pt idx="12">
                  <c:v>-4617.2684946450827</c:v>
                </c:pt>
                <c:pt idx="13">
                  <c:v>-3220.3995196016949</c:v>
                </c:pt>
                <c:pt idx="14">
                  <c:v>565.98789328385828</c:v>
                </c:pt>
                <c:pt idx="15">
                  <c:v>-3520.8899835035882</c:v>
                </c:pt>
                <c:pt idx="16">
                  <c:v>-2819.0586880539922</c:v>
                </c:pt>
                <c:pt idx="17">
                  <c:v>-1874.2510486846659</c:v>
                </c:pt>
                <c:pt idx="18">
                  <c:v>8016.0935514782104</c:v>
                </c:pt>
                <c:pt idx="19">
                  <c:v>8498.2950512372408</c:v>
                </c:pt>
                <c:pt idx="20">
                  <c:v>3297.6929070334882</c:v>
                </c:pt>
                <c:pt idx="21">
                  <c:v>-5462.0657259763102</c:v>
                </c:pt>
                <c:pt idx="22">
                  <c:v>-2570.2331464263261</c:v>
                </c:pt>
                <c:pt idx="23">
                  <c:v>-9519.1453559024812</c:v>
                </c:pt>
                <c:pt idx="24">
                  <c:v>-23912.088080980946</c:v>
                </c:pt>
                <c:pt idx="25">
                  <c:v>-3226.1117417298374</c:v>
                </c:pt>
                <c:pt idx="26">
                  <c:v>-16733.377004090769</c:v>
                </c:pt>
                <c:pt idx="27">
                  <c:v>-15659.398874698818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2B-4367-92F2-A3B8BD1B96C9}"/>
            </c:ext>
          </c:extLst>
        </c:ser>
        <c:ser>
          <c:idx val="9"/>
          <c:order val="8"/>
          <c:tx>
            <c:strRef>
              <c:f>Comparison!$H$76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Comparison!$I$74:$AJ$74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F-4D0A-9783-6F1DCC4C5A13}"/>
            </c:ext>
          </c:extLst>
        </c:ser>
        <c:ser>
          <c:idx val="8"/>
          <c:order val="9"/>
          <c:tx>
            <c:strRef>
              <c:f>Comparison!$H$64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Comparison!$I$64:$AJ$64</c:f>
              <c:numCache>
                <c:formatCode>#,##0</c:formatCode>
                <c:ptCount val="28"/>
                <c:pt idx="0">
                  <c:v>-44.232717273289836</c:v>
                </c:pt>
                <c:pt idx="1">
                  <c:v>-77.595671978644816</c:v>
                </c:pt>
                <c:pt idx="2">
                  <c:v>-72.148369685829721</c:v>
                </c:pt>
                <c:pt idx="3">
                  <c:v>-89.851822339450109</c:v>
                </c:pt>
                <c:pt idx="4">
                  <c:v>-16.35779746246476</c:v>
                </c:pt>
                <c:pt idx="5">
                  <c:v>122.4871055129297</c:v>
                </c:pt>
                <c:pt idx="6">
                  <c:v>185.92610247161974</c:v>
                </c:pt>
                <c:pt idx="7">
                  <c:v>-152.10162086310083</c:v>
                </c:pt>
                <c:pt idx="8">
                  <c:v>-213.08581334244536</c:v>
                </c:pt>
                <c:pt idx="9">
                  <c:v>-166.1758792430519</c:v>
                </c:pt>
                <c:pt idx="10">
                  <c:v>-192.15440198858596</c:v>
                </c:pt>
                <c:pt idx="11">
                  <c:v>-414.83801751860301</c:v>
                </c:pt>
                <c:pt idx="12">
                  <c:v>45.868886680356809</c:v>
                </c:pt>
                <c:pt idx="13">
                  <c:v>368.84928713165209</c:v>
                </c:pt>
                <c:pt idx="14">
                  <c:v>713.56427972800338</c:v>
                </c:pt>
                <c:pt idx="15">
                  <c:v>416.73024622235425</c:v>
                </c:pt>
                <c:pt idx="16">
                  <c:v>504.62177872477878</c:v>
                </c:pt>
                <c:pt idx="17">
                  <c:v>1684.2290434362876</c:v>
                </c:pt>
                <c:pt idx="18">
                  <c:v>2016.6750281905697</c:v>
                </c:pt>
                <c:pt idx="19">
                  <c:v>3620.9290704218365</c:v>
                </c:pt>
                <c:pt idx="20">
                  <c:v>2781.3251333057342</c:v>
                </c:pt>
                <c:pt idx="21">
                  <c:v>4175.4191048725261</c:v>
                </c:pt>
                <c:pt idx="22">
                  <c:v>4764.9435659177361</c:v>
                </c:pt>
                <c:pt idx="23">
                  <c:v>4670.279077420586</c:v>
                </c:pt>
                <c:pt idx="24">
                  <c:v>3789.8536839213812</c:v>
                </c:pt>
                <c:pt idx="25">
                  <c:v>4626.8371948591011</c:v>
                </c:pt>
                <c:pt idx="26">
                  <c:v>5387.808969756541</c:v>
                </c:pt>
                <c:pt idx="27">
                  <c:v>6296.4980092998449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8-4F27-8FD5-8C20403E4CCF}"/>
            </c:ext>
          </c:extLst>
        </c:ser>
        <c:ser>
          <c:idx val="5"/>
          <c:order val="10"/>
          <c:tx>
            <c:strRef>
              <c:f>Comparison!$H$65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Comparison!$I$65:$AJ$65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2B-4367-92F2-A3B8BD1B96C9}"/>
            </c:ext>
          </c:extLst>
        </c:ser>
        <c:ser>
          <c:idx val="18"/>
          <c:order val="11"/>
          <c:tx>
            <c:strRef>
              <c:f>Comparison!$H$66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prstDash val="solid"/>
            </a:ln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Comparison!$I$66:$AJ$66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4D-4793-A4FB-EA1710938F65}"/>
            </c:ext>
          </c:extLst>
        </c:ser>
        <c:ser>
          <c:idx val="6"/>
          <c:order val="12"/>
          <c:tx>
            <c:strRef>
              <c:f>Comparison!$H$67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Comparison!$I$67:$AJ$67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-2206.7122877087854</c:v>
                </c:pt>
                <c:pt idx="9">
                  <c:v>-7117.3690373823074</c:v>
                </c:pt>
                <c:pt idx="10">
                  <c:v>-6968.5122610090075</c:v>
                </c:pt>
                <c:pt idx="11">
                  <c:v>-9397.1727478872945</c:v>
                </c:pt>
                <c:pt idx="12">
                  <c:v>-10979.176202559254</c:v>
                </c:pt>
                <c:pt idx="13">
                  <c:v>-14497.851064717921</c:v>
                </c:pt>
                <c:pt idx="14">
                  <c:v>-16811.038912429562</c:v>
                </c:pt>
                <c:pt idx="15">
                  <c:v>-20415.515754764117</c:v>
                </c:pt>
                <c:pt idx="16">
                  <c:v>-24959.888706686255</c:v>
                </c:pt>
                <c:pt idx="17">
                  <c:v>-37641.232601157608</c:v>
                </c:pt>
                <c:pt idx="18">
                  <c:v>-39263.596022569523</c:v>
                </c:pt>
                <c:pt idx="19">
                  <c:v>-38533.669938397128</c:v>
                </c:pt>
                <c:pt idx="20">
                  <c:v>-42488.625172858374</c:v>
                </c:pt>
                <c:pt idx="21">
                  <c:v>-38802.523640337182</c:v>
                </c:pt>
                <c:pt idx="22">
                  <c:v>-41884.32279777134</c:v>
                </c:pt>
                <c:pt idx="23">
                  <c:v>-39889.80068672802</c:v>
                </c:pt>
                <c:pt idx="24">
                  <c:v>-39983.992630679757</c:v>
                </c:pt>
                <c:pt idx="25">
                  <c:v>-41584.422210825556</c:v>
                </c:pt>
                <c:pt idx="26">
                  <c:v>-40784.815619357236</c:v>
                </c:pt>
                <c:pt idx="27">
                  <c:v>-42684.61257866738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2B-4367-92F2-A3B8BD1B96C9}"/>
            </c:ext>
          </c:extLst>
        </c:ser>
        <c:ser>
          <c:idx val="10"/>
          <c:order val="13"/>
          <c:tx>
            <c:strRef>
              <c:f>Comparison!$H$68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Comparison!$I$68:$AJ$68</c:f>
              <c:numCache>
                <c:formatCode>#,##0</c:formatCode>
                <c:ptCount val="28"/>
                <c:pt idx="0">
                  <c:v>-6397.1178118564494</c:v>
                </c:pt>
                <c:pt idx="1">
                  <c:v>-10544.408331798229</c:v>
                </c:pt>
                <c:pt idx="2">
                  <c:v>-7313.9860820448084</c:v>
                </c:pt>
                <c:pt idx="3">
                  <c:v>-3941.9578182359692</c:v>
                </c:pt>
                <c:pt idx="4">
                  <c:v>9180.3587085366453</c:v>
                </c:pt>
                <c:pt idx="5">
                  <c:v>17675.055178601324</c:v>
                </c:pt>
                <c:pt idx="6">
                  <c:v>28999.961369831784</c:v>
                </c:pt>
                <c:pt idx="7">
                  <c:v>21272.044766052451</c:v>
                </c:pt>
                <c:pt idx="8">
                  <c:v>24319.101098970074</c:v>
                </c:pt>
                <c:pt idx="9">
                  <c:v>24816.336131336895</c:v>
                </c:pt>
                <c:pt idx="10">
                  <c:v>27129.148237092566</c:v>
                </c:pt>
                <c:pt idx="11">
                  <c:v>20268.108581022359</c:v>
                </c:pt>
                <c:pt idx="12">
                  <c:v>22043.140292489261</c:v>
                </c:pt>
                <c:pt idx="13">
                  <c:v>28459.893597858958</c:v>
                </c:pt>
                <c:pt idx="14">
                  <c:v>20631.01751893654</c:v>
                </c:pt>
                <c:pt idx="15">
                  <c:v>24073.962395881652</c:v>
                </c:pt>
                <c:pt idx="16">
                  <c:v>33234.747774827818</c:v>
                </c:pt>
                <c:pt idx="17">
                  <c:v>41945.446055582259</c:v>
                </c:pt>
                <c:pt idx="18">
                  <c:v>19528.761113101617</c:v>
                </c:pt>
                <c:pt idx="19">
                  <c:v>40220.692644102499</c:v>
                </c:pt>
                <c:pt idx="20">
                  <c:v>42809.297155027452</c:v>
                </c:pt>
                <c:pt idx="21">
                  <c:v>48830.947878195613</c:v>
                </c:pt>
                <c:pt idx="22">
                  <c:v>64577.281091420795</c:v>
                </c:pt>
                <c:pt idx="23">
                  <c:v>76566.528118994203</c:v>
                </c:pt>
                <c:pt idx="24">
                  <c:v>96415.221264861524</c:v>
                </c:pt>
                <c:pt idx="25">
                  <c:v>100859.75454401679</c:v>
                </c:pt>
                <c:pt idx="26">
                  <c:v>128184.2999089756</c:v>
                </c:pt>
                <c:pt idx="27">
                  <c:v>126494.73120166117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2B-4367-92F2-A3B8BD1B96C9}"/>
            </c:ext>
          </c:extLst>
        </c:ser>
        <c:ser>
          <c:idx val="13"/>
          <c:order val="14"/>
          <c:tx>
            <c:strRef>
              <c:f>Comparison!$H$69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Comparison!$I$69:$AJ$69</c:f>
              <c:numCache>
                <c:formatCode>#,##0</c:formatCode>
                <c:ptCount val="28"/>
                <c:pt idx="0">
                  <c:v>-3345.3734608966042</c:v>
                </c:pt>
                <c:pt idx="1">
                  <c:v>-2360.431113447019</c:v>
                </c:pt>
                <c:pt idx="2">
                  <c:v>-6671.7203846217781</c:v>
                </c:pt>
                <c:pt idx="3">
                  <c:v>-11153.58259994983</c:v>
                </c:pt>
                <c:pt idx="4">
                  <c:v>-16015.262915701234</c:v>
                </c:pt>
                <c:pt idx="5">
                  <c:v>-18961.858465063582</c:v>
                </c:pt>
                <c:pt idx="6">
                  <c:v>-22062.082200405581</c:v>
                </c:pt>
                <c:pt idx="7">
                  <c:v>-19680.393216573415</c:v>
                </c:pt>
                <c:pt idx="8">
                  <c:v>-18246.588598639733</c:v>
                </c:pt>
                <c:pt idx="9">
                  <c:v>-11506.266530181019</c:v>
                </c:pt>
                <c:pt idx="10">
                  <c:v>-16767.764227741165</c:v>
                </c:pt>
                <c:pt idx="11">
                  <c:v>-13616.839493235253</c:v>
                </c:pt>
                <c:pt idx="12">
                  <c:v>-10481.294998310303</c:v>
                </c:pt>
                <c:pt idx="13">
                  <c:v>-9206.327451456571</c:v>
                </c:pt>
                <c:pt idx="14">
                  <c:v>-1435.5611294374394</c:v>
                </c:pt>
                <c:pt idx="15">
                  <c:v>-2077.6230345783988</c:v>
                </c:pt>
                <c:pt idx="16">
                  <c:v>-3704.8172929661232</c:v>
                </c:pt>
                <c:pt idx="17">
                  <c:v>-561.82070005856804</c:v>
                </c:pt>
                <c:pt idx="18">
                  <c:v>25992.964180107403</c:v>
                </c:pt>
                <c:pt idx="19">
                  <c:v>10851.186419657024</c:v>
                </c:pt>
                <c:pt idx="20">
                  <c:v>7172.0623089768342</c:v>
                </c:pt>
                <c:pt idx="21">
                  <c:v>-187.08957998052938</c:v>
                </c:pt>
                <c:pt idx="22">
                  <c:v>-6544.2462420020602</c:v>
                </c:pt>
                <c:pt idx="23">
                  <c:v>-19854.073459742765</c:v>
                </c:pt>
                <c:pt idx="24">
                  <c:v>-42911.036332775024</c:v>
                </c:pt>
                <c:pt idx="25">
                  <c:v>-46115.434087572328</c:v>
                </c:pt>
                <c:pt idx="26">
                  <c:v>-69226.377265441814</c:v>
                </c:pt>
                <c:pt idx="27">
                  <c:v>-67235.717337392969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C9-47D4-9207-8FEFC396F83E}"/>
            </c:ext>
          </c:extLst>
        </c:ser>
        <c:ser>
          <c:idx val="14"/>
          <c:order val="15"/>
          <c:tx>
            <c:strRef>
              <c:f>Comparison!$H$70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Comparison!$I$70:$AJ$70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C9-47D4-9207-8FEFC396F83E}"/>
            </c:ext>
          </c:extLst>
        </c:ser>
        <c:ser>
          <c:idx val="11"/>
          <c:order val="16"/>
          <c:tx>
            <c:strRef>
              <c:f>Comparison!$H$72</c:f>
              <c:strCache>
                <c:ptCount val="1"/>
                <c:pt idx="0">
                  <c:v>Utility-scale Storage Load</c:v>
                </c:pt>
              </c:strCache>
            </c:strRef>
          </c:tx>
          <c:spPr>
            <a:solidFill>
              <a:srgbClr val="A4DBE8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Comparison!$I$55:$AJ$55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Comparison!$I$72:$AJ$72</c:f>
              <c:numCache>
                <c:formatCode>#,##0</c:formatCode>
                <c:ptCount val="28"/>
                <c:pt idx="0">
                  <c:v>3559.4926656726379</c:v>
                </c:pt>
                <c:pt idx="1">
                  <c:v>3381.2628086703553</c:v>
                </c:pt>
                <c:pt idx="2">
                  <c:v>5884.3795023706143</c:v>
                </c:pt>
                <c:pt idx="3">
                  <c:v>8465.8243658076808</c:v>
                </c:pt>
                <c:pt idx="4">
                  <c:v>4910.4074374360571</c:v>
                </c:pt>
                <c:pt idx="5">
                  <c:v>-2748.0113572891387</c:v>
                </c:pt>
                <c:pt idx="6">
                  <c:v>-1489.7254531373255</c:v>
                </c:pt>
                <c:pt idx="7">
                  <c:v>4187.8784096470627</c:v>
                </c:pt>
                <c:pt idx="8">
                  <c:v>5260.4998745833327</c:v>
                </c:pt>
                <c:pt idx="9">
                  <c:v>4536.995354327606</c:v>
                </c:pt>
                <c:pt idx="10">
                  <c:v>6769.1633635607759</c:v>
                </c:pt>
                <c:pt idx="11">
                  <c:v>8291.9540796734036</c:v>
                </c:pt>
                <c:pt idx="12">
                  <c:v>5433.4602555656602</c:v>
                </c:pt>
                <c:pt idx="13">
                  <c:v>3747.2937206709248</c:v>
                </c:pt>
                <c:pt idx="14">
                  <c:v>-591.67202292913134</c:v>
                </c:pt>
                <c:pt idx="15">
                  <c:v>3729.3616810082967</c:v>
                </c:pt>
                <c:pt idx="16">
                  <c:v>3448.0062895625597</c:v>
                </c:pt>
                <c:pt idx="17">
                  <c:v>1968.1693288881725</c:v>
                </c:pt>
                <c:pt idx="18">
                  <c:v>-9591.1275568049605</c:v>
                </c:pt>
                <c:pt idx="19">
                  <c:v>-11123.501159435931</c:v>
                </c:pt>
                <c:pt idx="20">
                  <c:v>-4553.2589264783819</c:v>
                </c:pt>
                <c:pt idx="21">
                  <c:v>5825.2201785491488</c:v>
                </c:pt>
                <c:pt idx="22">
                  <c:v>1898.6779579956346</c:v>
                </c:pt>
                <c:pt idx="23">
                  <c:v>10729.410860570191</c:v>
                </c:pt>
                <c:pt idx="24">
                  <c:v>27733.900808623948</c:v>
                </c:pt>
                <c:pt idx="25">
                  <c:v>2866.4406701628468</c:v>
                </c:pt>
                <c:pt idx="26">
                  <c:v>18010.467700507346</c:v>
                </c:pt>
                <c:pt idx="27">
                  <c:v>16989.80233624723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2B-4367-92F2-A3B8BD1B96C9}"/>
            </c:ext>
          </c:extLst>
        </c:ser>
        <c:ser>
          <c:idx val="15"/>
          <c:order val="17"/>
          <c:tx>
            <c:strRef>
              <c:f>Comparison!$H$73</c:f>
              <c:strCache>
                <c:ptCount val="1"/>
                <c:pt idx="0">
                  <c:v>Coordinated DER Storage Load</c:v>
                </c:pt>
              </c:strCache>
            </c:strRef>
          </c:tx>
          <c:spPr>
            <a:solidFill>
              <a:srgbClr val="C964CF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Comparison!$I$73:$AJ$73</c:f>
              <c:numCache>
                <c:formatCode>#,##0</c:formatCode>
                <c:ptCount val="28"/>
                <c:pt idx="0">
                  <c:v>52.033348790410145</c:v>
                </c:pt>
                <c:pt idx="1">
                  <c:v>90.494425097770318</c:v>
                </c:pt>
                <c:pt idx="2">
                  <c:v>85.386472082045316</c:v>
                </c:pt>
                <c:pt idx="3">
                  <c:v>106.01498409463647</c:v>
                </c:pt>
                <c:pt idx="4">
                  <c:v>19.540679559990167</c:v>
                </c:pt>
                <c:pt idx="5">
                  <c:v>-144.79527308211982</c:v>
                </c:pt>
                <c:pt idx="6">
                  <c:v>-218.35230280268934</c:v>
                </c:pt>
                <c:pt idx="7">
                  <c:v>172.64848754331706</c:v>
                </c:pt>
                <c:pt idx="8">
                  <c:v>241.0820230254576</c:v>
                </c:pt>
                <c:pt idx="9">
                  <c:v>174.03790916530579</c:v>
                </c:pt>
                <c:pt idx="10">
                  <c:v>185.5516070804324</c:v>
                </c:pt>
                <c:pt idx="11">
                  <c:v>427.52692677296727</c:v>
                </c:pt>
                <c:pt idx="12">
                  <c:v>-139.64457167158798</c:v>
                </c:pt>
                <c:pt idx="13">
                  <c:v>-549.66831159078538</c:v>
                </c:pt>
                <c:pt idx="14">
                  <c:v>-966.02009802814609</c:v>
                </c:pt>
                <c:pt idx="15">
                  <c:v>-631.97998456262576</c:v>
                </c:pt>
                <c:pt idx="16">
                  <c:v>-771.48510472494672</c:v>
                </c:pt>
                <c:pt idx="17">
                  <c:v>-2233.7265277755214</c:v>
                </c:pt>
                <c:pt idx="18">
                  <c:v>-2726.8044470665154</c:v>
                </c:pt>
                <c:pt idx="19">
                  <c:v>-4684.5626381832553</c:v>
                </c:pt>
                <c:pt idx="20">
                  <c:v>-3735.0846218389815</c:v>
                </c:pt>
                <c:pt idx="21">
                  <c:v>-5475.1673334971492</c:v>
                </c:pt>
                <c:pt idx="22">
                  <c:v>-6037.6734939344533</c:v>
                </c:pt>
                <c:pt idx="23">
                  <c:v>-5983.8994470132493</c:v>
                </c:pt>
                <c:pt idx="24">
                  <c:v>-4871.4999261744779</c:v>
                </c:pt>
                <c:pt idx="25">
                  <c:v>-6114.0109578229785</c:v>
                </c:pt>
                <c:pt idx="26">
                  <c:v>-6986.3584520696822</c:v>
                </c:pt>
                <c:pt idx="27">
                  <c:v>-8165.4143087357297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C9-47D4-9207-8FEFC396F83E}"/>
            </c:ext>
          </c:extLst>
        </c:ser>
        <c:ser>
          <c:idx val="12"/>
          <c:order val="18"/>
          <c:tx>
            <c:strRef>
              <c:f>Comparison!$H$74</c:f>
              <c:strCache>
                <c:ptCount val="1"/>
                <c:pt idx="0">
                  <c:v>Distributed Storage Load</c:v>
                </c:pt>
              </c:strCache>
            </c:strRef>
          </c:tx>
          <c:spPr>
            <a:solidFill>
              <a:srgbClr val="F5DFF6"/>
            </a:solidFill>
            <a:ln w="0" cmpd="sng">
              <a:prstDash val="solid"/>
            </a:ln>
          </c:spPr>
          <c:invertIfNegative val="0"/>
          <c:val>
            <c:numRef>
              <c:f>Comparison!$I$74:$AJ$74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8-4F27-8FD5-8C20403E4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'As-generated' generation differences (GWh)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2.570292320310659E-2"/>
          <c:y val="0.66551919813399318"/>
          <c:w val="0.94014422153289723"/>
          <c:h val="0.31597037165154335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8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Comparison!$H$83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Comparison!$I$83:$L$83</c:f>
              <c:numCache>
                <c:formatCode>#,##0</c:formatCode>
                <c:ptCount val="4"/>
                <c:pt idx="0">
                  <c:v>19268.861499100502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7-4BD1-A724-176E4935EC8D}"/>
            </c:ext>
          </c:extLst>
        </c:ser>
        <c:ser>
          <c:idx val="1"/>
          <c:order val="1"/>
          <c:tx>
            <c:strRef>
              <c:f>Comparison!$H$84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Comparison!$I$84:$L$84</c:f>
              <c:numCache>
                <c:formatCode>#,##0</c:formatCode>
                <c:ptCount val="4"/>
                <c:pt idx="0">
                  <c:v>6821.2201513514119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07-4BD1-A724-176E4935EC8D}"/>
            </c:ext>
          </c:extLst>
        </c:ser>
        <c:ser>
          <c:idx val="2"/>
          <c:order val="2"/>
          <c:tx>
            <c:strRef>
              <c:f>Comparison!$H$85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Comparison!$I$85:$L$85</c:f>
              <c:numCache>
                <c:formatCode>#,##0</c:formatCode>
                <c:ptCount val="4"/>
                <c:pt idx="0">
                  <c:v>-10479.058584237308</c:v>
                </c:pt>
                <c:pt idx="1">
                  <c:v>6.3311424994790286</c:v>
                </c:pt>
                <c:pt idx="2">
                  <c:v>128.215029665771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07-4BD1-A724-176E4935EC8D}"/>
            </c:ext>
          </c:extLst>
        </c:ser>
        <c:ser>
          <c:idx val="13"/>
          <c:order val="3"/>
          <c:tx>
            <c:strRef>
              <c:f>Comparison!$H$86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prstDash val="solid"/>
            </a:ln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Comparison!$I$86:$L$86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5-427E-9A54-B8AEDA7DB318}"/>
            </c:ext>
          </c:extLst>
        </c:ser>
        <c:ser>
          <c:idx val="3"/>
          <c:order val="4"/>
          <c:tx>
            <c:strRef>
              <c:f>Comparison!$H$87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Comparison!$I$87:$L$87</c:f>
              <c:numCache>
                <c:formatCode>#,##0</c:formatCode>
                <c:ptCount val="4"/>
                <c:pt idx="0">
                  <c:v>-3729.2923677920594</c:v>
                </c:pt>
                <c:pt idx="1">
                  <c:v>-2250.6219877172357</c:v>
                </c:pt>
                <c:pt idx="2">
                  <c:v>-6287.7975388774521</c:v>
                </c:pt>
                <c:pt idx="3">
                  <c:v>-11417.32600942622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07-4BD1-A724-176E4935EC8D}"/>
            </c:ext>
          </c:extLst>
        </c:ser>
        <c:ser>
          <c:idx val="14"/>
          <c:order val="5"/>
          <c:tx>
            <c:strRef>
              <c:f>Comparison!$H$88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prstDash val="solid"/>
            </a:ln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Comparison!$I$88:$L$88</c:f>
              <c:numCache>
                <c:formatCode>#,##0</c:formatCode>
                <c:ptCount val="4"/>
                <c:pt idx="0">
                  <c:v>0</c:v>
                </c:pt>
                <c:pt idx="1">
                  <c:v>-1.0414055485249998</c:v>
                </c:pt>
                <c:pt idx="2">
                  <c:v>-835.23399533147995</c:v>
                </c:pt>
                <c:pt idx="3">
                  <c:v>-5832.0444907202909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5-427E-9A54-B8AEDA7DB318}"/>
            </c:ext>
          </c:extLst>
        </c:ser>
        <c:ser>
          <c:idx val="4"/>
          <c:order val="6"/>
          <c:tx>
            <c:strRef>
              <c:f>Comparison!$H$89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Comparison!$I$89:$L$89</c:f>
              <c:numCache>
                <c:formatCode>#,##0</c:formatCode>
                <c:ptCount val="4"/>
                <c:pt idx="0">
                  <c:v>-1195.4388422668453</c:v>
                </c:pt>
                <c:pt idx="1">
                  <c:v>301.49324454543239</c:v>
                </c:pt>
                <c:pt idx="2">
                  <c:v>4334.4172731962808</c:v>
                </c:pt>
                <c:pt idx="3">
                  <c:v>2320.1603664796858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07-4BD1-A724-176E4935EC8D}"/>
            </c:ext>
          </c:extLst>
        </c:ser>
        <c:ser>
          <c:idx val="7"/>
          <c:order val="7"/>
          <c:tx>
            <c:strRef>
              <c:f>Comparison!$H$90</c:f>
              <c:strCache>
                <c:ptCount val="1"/>
                <c:pt idx="0">
                  <c:v>Utility-scale Storage</c:v>
                </c:pt>
              </c:strCache>
            </c:strRef>
          </c:tx>
          <c:spPr>
            <a:solidFill>
              <a:srgbClr val="77C5D5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Comparison!$I$90:$L$90</c:f>
              <c:numCache>
                <c:formatCode>#,##0</c:formatCode>
                <c:ptCount val="4"/>
                <c:pt idx="0">
                  <c:v>-2038.6261506429696</c:v>
                </c:pt>
                <c:pt idx="1">
                  <c:v>-3546.6814421500276</c:v>
                </c:pt>
                <c:pt idx="2">
                  <c:v>-1874.2510486846659</c:v>
                </c:pt>
                <c:pt idx="3">
                  <c:v>-15659.398874698818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07-4BD1-A724-176E4935EC8D}"/>
            </c:ext>
          </c:extLst>
        </c:ser>
        <c:ser>
          <c:idx val="9"/>
          <c:order val="8"/>
          <c:tx>
            <c:strRef>
              <c:f>Comparison!$H$103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rgbClr val="606EB2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Comparison!$I$103:$L$103</c:f>
              <c:numCache>
                <c:formatCode>#,##0</c:formatCode>
                <c:ptCount val="4"/>
                <c:pt idx="0">
                  <c:v>-962.02948557197328</c:v>
                </c:pt>
                <c:pt idx="1">
                  <c:v>-805.05631745556548</c:v>
                </c:pt>
                <c:pt idx="2">
                  <c:v>-886.02299755884951</c:v>
                </c:pt>
                <c:pt idx="3">
                  <c:v>-2612.519380475811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B07-4BD1-A724-176E4935EC8D}"/>
            </c:ext>
          </c:extLst>
        </c:ser>
        <c:ser>
          <c:idx val="8"/>
          <c:order val="9"/>
          <c:tx>
            <c:strRef>
              <c:f>Comparison!$H$91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Comparison!$I$91:$L$91</c:f>
              <c:numCache>
                <c:formatCode>#,##0</c:formatCode>
                <c:ptCount val="4"/>
                <c:pt idx="0">
                  <c:v>-44.232717273289836</c:v>
                </c:pt>
                <c:pt idx="1">
                  <c:v>-152.10162086310083</c:v>
                </c:pt>
                <c:pt idx="2">
                  <c:v>1684.2290434362876</c:v>
                </c:pt>
                <c:pt idx="3">
                  <c:v>6296.4980092998449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5-4611-B4C2-FB520C5DE5A7}"/>
            </c:ext>
          </c:extLst>
        </c:ser>
        <c:ser>
          <c:idx val="5"/>
          <c:order val="10"/>
          <c:tx>
            <c:strRef>
              <c:f>Comparison!$H$92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Comparison!$I$92:$L$92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B07-4BD1-A724-176E4935EC8D}"/>
            </c:ext>
          </c:extLst>
        </c:ser>
        <c:ser>
          <c:idx val="15"/>
          <c:order val="11"/>
          <c:tx>
            <c:strRef>
              <c:f>Comparison!$H$93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FB81C"/>
            </a:solidFill>
            <a:ln w="0" cmpd="sng">
              <a:prstDash val="solid"/>
            </a:ln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Comparison!$I$93:$L$93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35-427E-9A54-B8AEDA7DB318}"/>
            </c:ext>
          </c:extLst>
        </c:ser>
        <c:ser>
          <c:idx val="6"/>
          <c:order val="12"/>
          <c:tx>
            <c:strRef>
              <c:f>Comparison!$H$94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rgbClr val="238DAA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Comparison!$I$94:$L$94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-37641.232601157608</c:v>
                </c:pt>
                <c:pt idx="3">
                  <c:v>-42684.61257866738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B07-4BD1-A724-176E4935EC8D}"/>
            </c:ext>
          </c:extLst>
        </c:ser>
        <c:ser>
          <c:idx val="10"/>
          <c:order val="13"/>
          <c:tx>
            <c:strRef>
              <c:f>Comparison!$H$95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A1D884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Comparison!$I$82:$L$82</c:f>
              <c:strCache>
                <c:ptCount val="4"/>
                <c:pt idx="0">
                  <c:v>2023-24</c:v>
                </c:pt>
                <c:pt idx="1">
                  <c:v>2030-31</c:v>
                </c:pt>
                <c:pt idx="2">
                  <c:v>2040-41</c:v>
                </c:pt>
                <c:pt idx="3">
                  <c:v>2050-51</c:v>
                </c:pt>
              </c:strCache>
            </c:strRef>
          </c:cat>
          <c:val>
            <c:numRef>
              <c:f>Comparison!$I$95:$L$95</c:f>
              <c:numCache>
                <c:formatCode>#,##0</c:formatCode>
                <c:ptCount val="4"/>
                <c:pt idx="0">
                  <c:v>-6397.1178118564494</c:v>
                </c:pt>
                <c:pt idx="1">
                  <c:v>21272.044766052451</c:v>
                </c:pt>
                <c:pt idx="2">
                  <c:v>41945.446055582259</c:v>
                </c:pt>
                <c:pt idx="3">
                  <c:v>126494.73120166117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B07-4BD1-A724-176E4935EC8D}"/>
            </c:ext>
          </c:extLst>
        </c:ser>
        <c:ser>
          <c:idx val="11"/>
          <c:order val="14"/>
          <c:tx>
            <c:strRef>
              <c:f>Comparison!$H$96</c:f>
              <c:strCache>
                <c:ptCount val="1"/>
                <c:pt idx="0">
                  <c:v>Utility-scale Solar</c:v>
                </c:pt>
              </c:strCache>
            </c:strRef>
          </c:tx>
          <c:spPr>
            <a:solidFill>
              <a:srgbClr val="FDD26E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Comparison!$I$96:$L$96</c:f>
              <c:numCache>
                <c:formatCode>#,##0</c:formatCode>
                <c:ptCount val="4"/>
                <c:pt idx="0">
                  <c:v>-3345.3734608966042</c:v>
                </c:pt>
                <c:pt idx="1">
                  <c:v>-19680.393216573415</c:v>
                </c:pt>
                <c:pt idx="2">
                  <c:v>-561.82070005856804</c:v>
                </c:pt>
                <c:pt idx="3">
                  <c:v>-67235.717337392969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C-4F73-AF82-CE482E5122EE}"/>
            </c:ext>
          </c:extLst>
        </c:ser>
        <c:ser>
          <c:idx val="12"/>
          <c:order val="15"/>
          <c:tx>
            <c:strRef>
              <c:f>Comparison!$H$97</c:f>
              <c:strCache>
                <c:ptCount val="1"/>
                <c:pt idx="0">
                  <c:v>Distributed PV</c:v>
                </c:pt>
              </c:strCache>
            </c:strRef>
          </c:tx>
          <c:spPr>
            <a:solidFill>
              <a:srgbClr val="F8E08E"/>
            </a:solidFill>
            <a:ln w="0"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w="0" cmpd="sng">
                  <a:solidFill>
                    <a:srgbClr val="FFFFFF"/>
                  </a:solidFill>
                  <a:prstDash val="solid"/>
                </a14:hiddenLine>
              </a:ext>
            </a:extLst>
          </c:spPr>
          <c:invertIfNegative val="0"/>
          <c:val>
            <c:numRef>
              <c:f>Comparison!$I$97:$L$97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C-4F73-AF82-CE482E512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'As-generated' generation differences (GWh)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3.1071851119119913E-2"/>
          <c:y val="0.7746372222222222"/>
          <c:w val="0.94208101429124846"/>
          <c:h val="0.20419611111111111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8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66223189138982"/>
          <c:y val="5.6767849160876099E-2"/>
          <c:w val="0.85587280289995027"/>
          <c:h val="0.59795603234588968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Comparison!$H$111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w="0" cmpd="sng">
              <a:prstDash val="solid"/>
            </a:ln>
          </c:spPr>
          <c:invertIfNegative val="0"/>
          <c:cat>
            <c:strRef>
              <c:f>Comparison!$I$110:$AJ$110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Comparison!$I$111:$AJ$111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715.34339043</c:v>
                </c:pt>
                <c:pt idx="6">
                  <c:v>715.34339043</c:v>
                </c:pt>
                <c:pt idx="7">
                  <c:v>-984.63652408999974</c:v>
                </c:pt>
                <c:pt idx="8">
                  <c:v>-1152.6636682299998</c:v>
                </c:pt>
                <c:pt idx="9">
                  <c:v>-1476.3250663900001</c:v>
                </c:pt>
                <c:pt idx="10">
                  <c:v>-1901.88862864</c:v>
                </c:pt>
                <c:pt idx="11">
                  <c:v>-1901.88862864</c:v>
                </c:pt>
                <c:pt idx="12">
                  <c:v>-2156.3062365599999</c:v>
                </c:pt>
                <c:pt idx="13">
                  <c:v>-2258.4215900999998</c:v>
                </c:pt>
                <c:pt idx="14">
                  <c:v>-2258.4215900999998</c:v>
                </c:pt>
                <c:pt idx="15">
                  <c:v>-2258.4215900999998</c:v>
                </c:pt>
                <c:pt idx="16">
                  <c:v>-2258.4215900999998</c:v>
                </c:pt>
                <c:pt idx="17">
                  <c:v>-2343.8322664399993</c:v>
                </c:pt>
                <c:pt idx="18">
                  <c:v>-2106.4350219400003</c:v>
                </c:pt>
                <c:pt idx="19">
                  <c:v>-2004.9779141899999</c:v>
                </c:pt>
                <c:pt idx="20">
                  <c:v>-2133.2513615700004</c:v>
                </c:pt>
                <c:pt idx="21">
                  <c:v>-2559.2779024899996</c:v>
                </c:pt>
                <c:pt idx="22">
                  <c:v>-2559.2779024899996</c:v>
                </c:pt>
                <c:pt idx="23">
                  <c:v>-2559.2779024899996</c:v>
                </c:pt>
                <c:pt idx="24">
                  <c:v>-2559.2779024899996</c:v>
                </c:pt>
                <c:pt idx="25">
                  <c:v>-2084.3421826199997</c:v>
                </c:pt>
                <c:pt idx="26">
                  <c:v>-1603.20196893</c:v>
                </c:pt>
                <c:pt idx="27">
                  <c:v>-1603.20196893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3-4C5E-BCD6-7F91306EDE71}"/>
            </c:ext>
          </c:extLst>
        </c:ser>
        <c:ser>
          <c:idx val="4"/>
          <c:order val="1"/>
          <c:tx>
            <c:strRef>
              <c:f>Comparison!$H$112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w="0" cmpd="sng">
              <a:prstDash val="solid"/>
            </a:ln>
          </c:spPr>
          <c:invertIfNegative val="0"/>
          <c:cat>
            <c:strRef>
              <c:f>Comparison!$I$110:$AJ$110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Comparison!$I$112:$AJ$112</c:f>
              <c:numCache>
                <c:formatCode>#,##0</c:formatCode>
                <c:ptCount val="28"/>
                <c:pt idx="0">
                  <c:v>-834.45872179000025</c:v>
                </c:pt>
                <c:pt idx="1">
                  <c:v>-1094.3223146300002</c:v>
                </c:pt>
                <c:pt idx="2">
                  <c:v>-2011.3631386600005</c:v>
                </c:pt>
                <c:pt idx="3">
                  <c:v>-3300.9432113700004</c:v>
                </c:pt>
                <c:pt idx="4">
                  <c:v>-2831.7983985600004</c:v>
                </c:pt>
                <c:pt idx="5">
                  <c:v>-3291.2618433299995</c:v>
                </c:pt>
                <c:pt idx="6">
                  <c:v>-4643.1526946100021</c:v>
                </c:pt>
                <c:pt idx="7">
                  <c:v>-3822.4719234599997</c:v>
                </c:pt>
                <c:pt idx="8">
                  <c:v>-4067.4751165199996</c:v>
                </c:pt>
                <c:pt idx="9">
                  <c:v>-4400.2131139599987</c:v>
                </c:pt>
                <c:pt idx="10">
                  <c:v>-5074.3116738299996</c:v>
                </c:pt>
                <c:pt idx="11">
                  <c:v>-6038.84268084</c:v>
                </c:pt>
                <c:pt idx="12">
                  <c:v>-4102.0067951499987</c:v>
                </c:pt>
                <c:pt idx="13">
                  <c:v>-3310.6250548300013</c:v>
                </c:pt>
                <c:pt idx="14">
                  <c:v>-2154.6243568699992</c:v>
                </c:pt>
                <c:pt idx="15">
                  <c:v>-3757.4017645399945</c:v>
                </c:pt>
                <c:pt idx="16">
                  <c:v>-3894.6487735099945</c:v>
                </c:pt>
                <c:pt idx="17">
                  <c:v>-3357.5767537400025</c:v>
                </c:pt>
                <c:pt idx="18">
                  <c:v>932.73665241000344</c:v>
                </c:pt>
                <c:pt idx="19">
                  <c:v>852.16150374000426</c:v>
                </c:pt>
                <c:pt idx="20">
                  <c:v>-1080.995389599997</c:v>
                </c:pt>
                <c:pt idx="21">
                  <c:v>-9196.3555309000003</c:v>
                </c:pt>
                <c:pt idx="22">
                  <c:v>-8653.8241592999984</c:v>
                </c:pt>
                <c:pt idx="23">
                  <c:v>-15083.080840170001</c:v>
                </c:pt>
                <c:pt idx="24">
                  <c:v>-21097.593503190001</c:v>
                </c:pt>
                <c:pt idx="25">
                  <c:v>-10320.134940740005</c:v>
                </c:pt>
                <c:pt idx="26">
                  <c:v>-18552.38389895</c:v>
                </c:pt>
                <c:pt idx="27">
                  <c:v>-19429.484797990001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3-4C5E-BCD6-7F91306EDE71}"/>
            </c:ext>
          </c:extLst>
        </c:ser>
        <c:ser>
          <c:idx val="0"/>
          <c:order val="2"/>
          <c:tx>
            <c:strRef>
              <c:f>Comparison!$H$113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25400">
                  <a:solidFill>
                    <a:srgbClr val="351C21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Comparison!$I$110:$AJ$110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Comparison!$I$113:$AJ$113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152.57118076999996</c:v>
                </c:pt>
                <c:pt idx="3">
                  <c:v>152.57118076999996</c:v>
                </c:pt>
                <c:pt idx="4">
                  <c:v>152.57118076999996</c:v>
                </c:pt>
                <c:pt idx="5">
                  <c:v>152.57118076999996</c:v>
                </c:pt>
                <c:pt idx="6">
                  <c:v>152.57118076999996</c:v>
                </c:pt>
                <c:pt idx="7">
                  <c:v>152.57118076999996</c:v>
                </c:pt>
                <c:pt idx="8">
                  <c:v>152.57118076999996</c:v>
                </c:pt>
                <c:pt idx="9">
                  <c:v>152.57118076999984</c:v>
                </c:pt>
                <c:pt idx="10">
                  <c:v>152.57118076999996</c:v>
                </c:pt>
                <c:pt idx="11">
                  <c:v>152.57118076999984</c:v>
                </c:pt>
                <c:pt idx="12">
                  <c:v>152.57118076999996</c:v>
                </c:pt>
                <c:pt idx="13">
                  <c:v>152.57118076999996</c:v>
                </c:pt>
                <c:pt idx="14">
                  <c:v>152.57118076999996</c:v>
                </c:pt>
                <c:pt idx="15">
                  <c:v>152.57118076999984</c:v>
                </c:pt>
                <c:pt idx="16">
                  <c:v>152.57118076999996</c:v>
                </c:pt>
                <c:pt idx="17">
                  <c:v>152.57118076999996</c:v>
                </c:pt>
                <c:pt idx="18">
                  <c:v>152.57118076999996</c:v>
                </c:pt>
                <c:pt idx="19">
                  <c:v>152.57118076999996</c:v>
                </c:pt>
                <c:pt idx="20">
                  <c:v>152.57118076999984</c:v>
                </c:pt>
                <c:pt idx="21">
                  <c:v>152.57118076999996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3-4C5E-BCD6-7F91306EDE71}"/>
            </c:ext>
          </c:extLst>
        </c:ser>
        <c:ser>
          <c:idx val="2"/>
          <c:order val="3"/>
          <c:tx>
            <c:strRef>
              <c:f>Comparison!$H$114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Comparison!$I$114:$AJ$114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B-4A29-9079-E348B9560C2D}"/>
            </c:ext>
          </c:extLst>
        </c:ser>
        <c:ser>
          <c:idx val="1"/>
          <c:order val="4"/>
          <c:tx>
            <c:strRef>
              <c:f>Comparison!$H$115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prstDash val="solid"/>
            </a:ln>
          </c:spPr>
          <c:invertIfNegative val="0"/>
          <c:cat>
            <c:strRef>
              <c:f>Comparison!$I$110:$AJ$110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Comparison!$I$115:$AJ$115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3-4EA1-91AB-1E7EDAE8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capacity differences (MW)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Comparison!$H$128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w="0" cmpd="sng">
              <a:prstDash val="solid"/>
            </a:ln>
          </c:spPr>
          <c:invertIfNegative val="0"/>
          <c:cat>
            <c:strRef>
              <c:f>Comparison!$I$127:$AJ$127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Comparison!$I$128:$AJ$128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19.421870812079991</c:v>
                </c:pt>
                <c:pt idx="6">
                  <c:v>19.421870812079991</c:v>
                </c:pt>
                <c:pt idx="7">
                  <c:v>-16.106968857119995</c:v>
                </c:pt>
                <c:pt idx="8">
                  <c:v>-20.139620316479991</c:v>
                </c:pt>
                <c:pt idx="9">
                  <c:v>-30.397618073680022</c:v>
                </c:pt>
                <c:pt idx="10">
                  <c:v>-46.437659419560021</c:v>
                </c:pt>
                <c:pt idx="11">
                  <c:v>-46.437659419560021</c:v>
                </c:pt>
                <c:pt idx="12">
                  <c:v>-58.335300833680009</c:v>
                </c:pt>
                <c:pt idx="13">
                  <c:v>-63.236837803599997</c:v>
                </c:pt>
                <c:pt idx="14">
                  <c:v>-63.236837803599997</c:v>
                </c:pt>
                <c:pt idx="15">
                  <c:v>-63.236837803599997</c:v>
                </c:pt>
                <c:pt idx="16">
                  <c:v>-63.236837803599997</c:v>
                </c:pt>
                <c:pt idx="17">
                  <c:v>-65.286694035760007</c:v>
                </c:pt>
                <c:pt idx="18">
                  <c:v>-61.061228211040017</c:v>
                </c:pt>
                <c:pt idx="19">
                  <c:v>-57.215088634000011</c:v>
                </c:pt>
                <c:pt idx="20">
                  <c:v>-59.133145220439999</c:v>
                </c:pt>
                <c:pt idx="21">
                  <c:v>-69.122926780279997</c:v>
                </c:pt>
                <c:pt idx="22">
                  <c:v>-69.122926780279997</c:v>
                </c:pt>
                <c:pt idx="23">
                  <c:v>-69.122926780279997</c:v>
                </c:pt>
                <c:pt idx="24">
                  <c:v>-69.122926780279997</c:v>
                </c:pt>
                <c:pt idx="25">
                  <c:v>-59.624212382879989</c:v>
                </c:pt>
                <c:pt idx="26">
                  <c:v>-48.076847254320001</c:v>
                </c:pt>
                <c:pt idx="27">
                  <c:v>-48.076847254320001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F-413C-8DE8-ED927EAC0556}"/>
            </c:ext>
          </c:extLst>
        </c:ser>
        <c:ser>
          <c:idx val="4"/>
          <c:order val="1"/>
          <c:tx>
            <c:strRef>
              <c:f>Comparison!$H$129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w="0" cmpd="sng">
              <a:prstDash val="solid"/>
            </a:ln>
          </c:spPr>
          <c:invertIfNegative val="0"/>
          <c:cat>
            <c:strRef>
              <c:f>Comparison!$I$127:$AJ$127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Comparison!$I$129:$AJ$129</c:f>
              <c:numCache>
                <c:formatCode>#,##0</c:formatCode>
                <c:ptCount val="28"/>
                <c:pt idx="0">
                  <c:v>-6.6756697743199993</c:v>
                </c:pt>
                <c:pt idx="1">
                  <c:v>-8.7545785170400006</c:v>
                </c:pt>
                <c:pt idx="2">
                  <c:v>-16.090905109279998</c:v>
                </c:pt>
                <c:pt idx="3">
                  <c:v>-26.407545690959999</c:v>
                </c:pt>
                <c:pt idx="4">
                  <c:v>-22.654387188479994</c:v>
                </c:pt>
                <c:pt idx="5">
                  <c:v>-26.330094746639993</c:v>
                </c:pt>
                <c:pt idx="6">
                  <c:v>-37.145221556879996</c:v>
                </c:pt>
                <c:pt idx="7">
                  <c:v>-30.579775387680002</c:v>
                </c:pt>
                <c:pt idx="8">
                  <c:v>-32.539800932160006</c:v>
                </c:pt>
                <c:pt idx="9">
                  <c:v>-35.201704911680011</c:v>
                </c:pt>
                <c:pt idx="10">
                  <c:v>-40.594493390639997</c:v>
                </c:pt>
                <c:pt idx="11">
                  <c:v>-48.310741446720002</c:v>
                </c:pt>
                <c:pt idx="12">
                  <c:v>-32.816054361200003</c:v>
                </c:pt>
                <c:pt idx="13">
                  <c:v>-26.485000438640014</c:v>
                </c:pt>
                <c:pt idx="14">
                  <c:v>-17.236994854960002</c:v>
                </c:pt>
                <c:pt idx="15">
                  <c:v>-30.059214116319993</c:v>
                </c:pt>
                <c:pt idx="16">
                  <c:v>-31.157190188079994</c:v>
                </c:pt>
                <c:pt idx="17">
                  <c:v>-26.860614029920001</c:v>
                </c:pt>
                <c:pt idx="18">
                  <c:v>7.4618932192799718</c:v>
                </c:pt>
                <c:pt idx="19">
                  <c:v>6.8172920299199689</c:v>
                </c:pt>
                <c:pt idx="20">
                  <c:v>-8.6479631168000424</c:v>
                </c:pt>
                <c:pt idx="21">
                  <c:v>-73.5708442472</c:v>
                </c:pt>
                <c:pt idx="22">
                  <c:v>-69.230593274400064</c:v>
                </c:pt>
                <c:pt idx="23">
                  <c:v>-120.66464672136004</c:v>
                </c:pt>
                <c:pt idx="24">
                  <c:v>-168.78074802552001</c:v>
                </c:pt>
                <c:pt idx="25">
                  <c:v>-82.561079525920036</c:v>
                </c:pt>
                <c:pt idx="26">
                  <c:v>-143.39745084556</c:v>
                </c:pt>
                <c:pt idx="27">
                  <c:v>-150.41425803788002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F-413C-8DE8-ED927EAC0556}"/>
            </c:ext>
          </c:extLst>
        </c:ser>
        <c:ser>
          <c:idx val="0"/>
          <c:order val="2"/>
          <c:tx>
            <c:strRef>
              <c:f>Comparison!$H$130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25400">
                  <a:solidFill>
                    <a:srgbClr val="351C21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Comparison!$I$127:$AJ$127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Comparison!$I$130:$AJ$130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0.30514236153999996</c:v>
                </c:pt>
                <c:pt idx="3">
                  <c:v>0.30514236153999996</c:v>
                </c:pt>
                <c:pt idx="4">
                  <c:v>0.30514236153999996</c:v>
                </c:pt>
                <c:pt idx="5">
                  <c:v>0.30514236153999996</c:v>
                </c:pt>
                <c:pt idx="6">
                  <c:v>0.30514236153999996</c:v>
                </c:pt>
                <c:pt idx="7">
                  <c:v>0.30514236153999996</c:v>
                </c:pt>
                <c:pt idx="8">
                  <c:v>0.30514236153999996</c:v>
                </c:pt>
                <c:pt idx="9">
                  <c:v>0.30514236153999996</c:v>
                </c:pt>
                <c:pt idx="10">
                  <c:v>0.30514236153999996</c:v>
                </c:pt>
                <c:pt idx="11">
                  <c:v>0.30514236153999996</c:v>
                </c:pt>
                <c:pt idx="12">
                  <c:v>0.30514236153999996</c:v>
                </c:pt>
                <c:pt idx="13">
                  <c:v>0.30514236153999996</c:v>
                </c:pt>
                <c:pt idx="14">
                  <c:v>0.30514236153999996</c:v>
                </c:pt>
                <c:pt idx="15">
                  <c:v>0.30514236153999996</c:v>
                </c:pt>
                <c:pt idx="16">
                  <c:v>0.30514236153999996</c:v>
                </c:pt>
                <c:pt idx="17">
                  <c:v>0.30514236153999996</c:v>
                </c:pt>
                <c:pt idx="18">
                  <c:v>0.30514236153999996</c:v>
                </c:pt>
                <c:pt idx="19">
                  <c:v>0.30514236153999996</c:v>
                </c:pt>
                <c:pt idx="20">
                  <c:v>0.30514236153999996</c:v>
                </c:pt>
                <c:pt idx="21">
                  <c:v>0.30514236154000018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F-413C-8DE8-ED927EAC0556}"/>
            </c:ext>
          </c:extLst>
        </c:ser>
        <c:ser>
          <c:idx val="1"/>
          <c:order val="3"/>
          <c:tx>
            <c:strRef>
              <c:f>Comparison!$H$131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cat>
            <c:strRef>
              <c:f>Comparison!$I$127:$AJ$127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Comparison!$I$131:$AJ$131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0-42FA-9AC2-5B7BDD37F2D9}"/>
            </c:ext>
          </c:extLst>
        </c:ser>
        <c:ser>
          <c:idx val="2"/>
          <c:order val="4"/>
          <c:tx>
            <c:strRef>
              <c:f>Comparison!$H$132</c:f>
              <c:strCache>
                <c:ptCount val="1"/>
                <c:pt idx="0">
                  <c:v>Distributed Storage</c:v>
                </c:pt>
              </c:strCache>
            </c:strRef>
          </c:tx>
          <c:spPr>
            <a:solidFill>
              <a:srgbClr val="DD9CDF"/>
            </a:solidFill>
            <a:ln w="0" cmpd="sng">
              <a:prstDash val="solid"/>
            </a:ln>
          </c:spPr>
          <c:invertIfNegative val="0"/>
          <c:cat>
            <c:strRef>
              <c:f>Comparison!$I$127:$AJ$127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Comparison!$I$132:$AJ$132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1-48FE-95AE-B9B28EF2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energy differences (GWh)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71388296573504"/>
          <c:y val="3.2552561201494759E-2"/>
          <c:w val="0.86435851883140957"/>
          <c:h val="0.62714897585261731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Comparison!$H$144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rgbClr val="373A36"/>
            </a:solidFill>
            <a:ln w="0" cmpd="sng">
              <a:prstDash val="solid"/>
            </a:ln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Comparison!$I$144:$AJ$144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6B-43E4-98FF-E9EA1BA25DEE}"/>
            </c:ext>
          </c:extLst>
        </c:ser>
        <c:ser>
          <c:idx val="6"/>
          <c:order val="1"/>
          <c:tx>
            <c:strRef>
              <c:f>Comparison!$H$145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rgbClr val="94795D"/>
            </a:solidFill>
            <a:ln w="28575" cap="rnd" cmpd="sng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>
                  <a:solidFill>
                    <a:srgbClr val="222324"/>
                  </a:solidFill>
                  <a:prstDash val="solid"/>
                  <a:round/>
                </a14:hiddenLine>
              </a:ext>
            </a:extLst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Comparison!$I$145:$AJ$145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DA9-4FEF-AA7E-A0AE441F34C1}"/>
            </c:ext>
          </c:extLst>
        </c:ser>
        <c:ser>
          <c:idx val="2"/>
          <c:order val="2"/>
          <c:tx>
            <c:strRef>
              <c:f>Comparison!$H$146</c:f>
              <c:strCache>
                <c:ptCount val="1"/>
                <c:pt idx="0">
                  <c:v>Mid-merit Gas</c:v>
                </c:pt>
              </c:strCache>
            </c:strRef>
          </c:tx>
          <c:spPr>
            <a:solidFill>
              <a:srgbClr val="00857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25400">
                  <a:solidFill>
                    <a:srgbClr val="750E5C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Comparison!$I$146:$AJ$146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DA9-4FEF-AA7E-A0AE441F34C1}"/>
            </c:ext>
          </c:extLst>
        </c:ser>
        <c:ser>
          <c:idx val="16"/>
          <c:order val="3"/>
          <c:tx>
            <c:strRef>
              <c:f>Comparison!$H$147</c:f>
              <c:strCache>
                <c:ptCount val="1"/>
                <c:pt idx="0">
                  <c:v>Mid-merit Gas with CCS</c:v>
                </c:pt>
              </c:strCache>
            </c:strRef>
          </c:tx>
          <c:spPr>
            <a:solidFill>
              <a:srgbClr val="00594F"/>
            </a:solidFill>
            <a:ln w="0" cmpd="sng">
              <a:prstDash val="solid"/>
            </a:ln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Comparison!$I$147:$AJ$147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B-4D02-A152-44B1813DC77A}"/>
            </c:ext>
          </c:extLst>
        </c:ser>
        <c:ser>
          <c:idx val="3"/>
          <c:order val="4"/>
          <c:tx>
            <c:strRef>
              <c:f>Comparison!$H$148</c:f>
              <c:strCache>
                <c:ptCount val="1"/>
                <c:pt idx="0">
                  <c:v>Peaking Gas+Liquids</c:v>
                </c:pt>
              </c:strCache>
            </c:strRef>
          </c:tx>
          <c:spPr>
            <a:solidFill>
              <a:srgbClr val="40C1A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25400">
                  <a:solidFill>
                    <a:srgbClr val="8CE8AD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Comparison!$I$148:$AJ$148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-94.839234419999997</c:v>
                </c:pt>
                <c:pt idx="3">
                  <c:v>-108.56306818</c:v>
                </c:pt>
                <c:pt idx="4">
                  <c:v>-329.17957401000001</c:v>
                </c:pt>
                <c:pt idx="5">
                  <c:v>-522.15444711999999</c:v>
                </c:pt>
                <c:pt idx="6">
                  <c:v>-522.15444711999999</c:v>
                </c:pt>
                <c:pt idx="7">
                  <c:v>-522.15444711999999</c:v>
                </c:pt>
                <c:pt idx="8">
                  <c:v>-522.15444711999999</c:v>
                </c:pt>
                <c:pt idx="9">
                  <c:v>-522.15444711999999</c:v>
                </c:pt>
                <c:pt idx="10">
                  <c:v>-892.45473316999994</c:v>
                </c:pt>
                <c:pt idx="11">
                  <c:v>-892.45473316999994</c:v>
                </c:pt>
                <c:pt idx="12">
                  <c:v>-892.45473316999994</c:v>
                </c:pt>
                <c:pt idx="13">
                  <c:v>-892.45473316999994</c:v>
                </c:pt>
                <c:pt idx="14">
                  <c:v>-892.45473316999994</c:v>
                </c:pt>
                <c:pt idx="15">
                  <c:v>-58.181280020000031</c:v>
                </c:pt>
                <c:pt idx="16">
                  <c:v>-58.181280020000031</c:v>
                </c:pt>
                <c:pt idx="17">
                  <c:v>-738.01138327999979</c:v>
                </c:pt>
                <c:pt idx="18">
                  <c:v>-546.94306813000003</c:v>
                </c:pt>
                <c:pt idx="19">
                  <c:v>-1499.4441378299998</c:v>
                </c:pt>
                <c:pt idx="20">
                  <c:v>1221.6431913299994</c:v>
                </c:pt>
                <c:pt idx="21">
                  <c:v>1501.9279372000001</c:v>
                </c:pt>
                <c:pt idx="22">
                  <c:v>-967.41344850000041</c:v>
                </c:pt>
                <c:pt idx="23">
                  <c:v>-1464.0022825000005</c:v>
                </c:pt>
                <c:pt idx="24">
                  <c:v>-1464.0022825000005</c:v>
                </c:pt>
                <c:pt idx="25">
                  <c:v>-1464.0022825000005</c:v>
                </c:pt>
                <c:pt idx="26">
                  <c:v>-6536.0617637899977</c:v>
                </c:pt>
                <c:pt idx="27">
                  <c:v>-6536.0617637899977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2DA9-4FEF-AA7E-A0AE441F34C1}"/>
            </c:ext>
          </c:extLst>
        </c:ser>
        <c:ser>
          <c:idx val="17"/>
          <c:order val="5"/>
          <c:tx>
            <c:strRef>
              <c:f>Comparison!$H$149</c:f>
              <c:strCache>
                <c:ptCount val="1"/>
                <c:pt idx="0">
                  <c:v>Hydrogen Turbine</c:v>
                </c:pt>
              </c:strCache>
            </c:strRef>
          </c:tx>
          <c:spPr>
            <a:solidFill>
              <a:srgbClr val="FF6666"/>
            </a:solidFill>
            <a:ln w="0" cmpd="sng">
              <a:prstDash val="solid"/>
            </a:ln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Comparison!$I$149:$AJ$149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-5.9440957499999998</c:v>
                </c:pt>
                <c:pt idx="8">
                  <c:v>-25.326826449999999</c:v>
                </c:pt>
                <c:pt idx="9">
                  <c:v>-2199.8870510500001</c:v>
                </c:pt>
                <c:pt idx="10">
                  <c:v>-2199.8870510500001</c:v>
                </c:pt>
                <c:pt idx="11">
                  <c:v>-2327.7382275999998</c:v>
                </c:pt>
                <c:pt idx="12">
                  <c:v>-2327.7382275999998</c:v>
                </c:pt>
                <c:pt idx="13">
                  <c:v>-2569.0518253499999</c:v>
                </c:pt>
                <c:pt idx="14">
                  <c:v>-4075.3695264499997</c:v>
                </c:pt>
                <c:pt idx="15">
                  <c:v>-4075.3695264499997</c:v>
                </c:pt>
                <c:pt idx="16">
                  <c:v>-4767.3173255000002</c:v>
                </c:pt>
                <c:pt idx="17">
                  <c:v>-4767.3173255000002</c:v>
                </c:pt>
                <c:pt idx="18">
                  <c:v>-5830.8950295499999</c:v>
                </c:pt>
                <c:pt idx="19">
                  <c:v>-9297.2379069499984</c:v>
                </c:pt>
                <c:pt idx="20">
                  <c:v>-11336.186679099999</c:v>
                </c:pt>
                <c:pt idx="21">
                  <c:v>-11336.186679099999</c:v>
                </c:pt>
                <c:pt idx="22">
                  <c:v>-22474.11753815</c:v>
                </c:pt>
                <c:pt idx="23">
                  <c:v>-28289.882472199999</c:v>
                </c:pt>
                <c:pt idx="24">
                  <c:v>-33025.362358499995</c:v>
                </c:pt>
                <c:pt idx="25">
                  <c:v>-38568.214106350002</c:v>
                </c:pt>
                <c:pt idx="26">
                  <c:v>-33766.708908250002</c:v>
                </c:pt>
                <c:pt idx="27">
                  <c:v>-33766.708908250002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B-4D02-A152-44B1813DC77A}"/>
            </c:ext>
          </c:extLst>
        </c:ser>
        <c:ser>
          <c:idx val="1"/>
          <c:order val="6"/>
          <c:tx>
            <c:strRef>
              <c:f>Comparison!$H$150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A4DBE8"/>
            </a:solidFill>
            <a:ln w="0" cmpd="sng">
              <a:prstDash val="solid"/>
            </a:ln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Comparison!$I$150:$AJ$150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390.00000000000006</c:v>
                </c:pt>
                <c:pt idx="7">
                  <c:v>390.00000000000006</c:v>
                </c:pt>
                <c:pt idx="8">
                  <c:v>390.00000000000006</c:v>
                </c:pt>
                <c:pt idx="9">
                  <c:v>390.00000000000006</c:v>
                </c:pt>
                <c:pt idx="10">
                  <c:v>390.00000000000006</c:v>
                </c:pt>
                <c:pt idx="11">
                  <c:v>390.00000000000006</c:v>
                </c:pt>
                <c:pt idx="12">
                  <c:v>390.00000000000006</c:v>
                </c:pt>
                <c:pt idx="13">
                  <c:v>390.00000000000006</c:v>
                </c:pt>
                <c:pt idx="14">
                  <c:v>390.00000000000006</c:v>
                </c:pt>
                <c:pt idx="15">
                  <c:v>390.00000000000006</c:v>
                </c:pt>
                <c:pt idx="16">
                  <c:v>390.00000000000006</c:v>
                </c:pt>
                <c:pt idx="17">
                  <c:v>390.00000000000006</c:v>
                </c:pt>
                <c:pt idx="18">
                  <c:v>390.00000000000006</c:v>
                </c:pt>
                <c:pt idx="19">
                  <c:v>390.00000000000006</c:v>
                </c:pt>
                <c:pt idx="20">
                  <c:v>390.00000000000006</c:v>
                </c:pt>
                <c:pt idx="21">
                  <c:v>390.00000000000006</c:v>
                </c:pt>
                <c:pt idx="22">
                  <c:v>390.00000000000006</c:v>
                </c:pt>
                <c:pt idx="23">
                  <c:v>390.00000000000006</c:v>
                </c:pt>
                <c:pt idx="24">
                  <c:v>390.00000000000006</c:v>
                </c:pt>
                <c:pt idx="25">
                  <c:v>390.00000000000006</c:v>
                </c:pt>
                <c:pt idx="26">
                  <c:v>390.00000000000006</c:v>
                </c:pt>
                <c:pt idx="27">
                  <c:v>390.00000000000006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B-43E4-98FF-E9EA1BA25DEE}"/>
            </c:ext>
          </c:extLst>
        </c:ser>
        <c:ser>
          <c:idx val="0"/>
          <c:order val="7"/>
          <c:tx>
            <c:strRef>
              <c:f>Comparison!$H$151</c:f>
              <c:strCache>
                <c:ptCount val="1"/>
                <c:pt idx="0">
                  <c:v>Deep Storage</c:v>
                </c:pt>
              </c:strCache>
            </c:strRef>
          </c:tx>
          <c:spPr>
            <a:solidFill>
              <a:srgbClr val="6BADBA"/>
            </a:solidFill>
            <a:ln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cmpd="sng">
                  <a:solidFill>
                    <a:srgbClr val="222324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Comparison!$I$151:$AJ$151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715.34339042999989</c:v>
                </c:pt>
                <c:pt idx="6">
                  <c:v>715.34339042999989</c:v>
                </c:pt>
                <c:pt idx="7">
                  <c:v>-984.63652408999974</c:v>
                </c:pt>
                <c:pt idx="8">
                  <c:v>-1152.6636682299998</c:v>
                </c:pt>
                <c:pt idx="9">
                  <c:v>-1476.3250663900001</c:v>
                </c:pt>
                <c:pt idx="10">
                  <c:v>-1901.88862864</c:v>
                </c:pt>
                <c:pt idx="11">
                  <c:v>-1901.88862864</c:v>
                </c:pt>
                <c:pt idx="12">
                  <c:v>-2156.3062365599999</c:v>
                </c:pt>
                <c:pt idx="13">
                  <c:v>-2258.4215900999998</c:v>
                </c:pt>
                <c:pt idx="14">
                  <c:v>-2258.4215900999998</c:v>
                </c:pt>
                <c:pt idx="15">
                  <c:v>-2258.4215900999998</c:v>
                </c:pt>
                <c:pt idx="16">
                  <c:v>-2258.4215900999998</c:v>
                </c:pt>
                <c:pt idx="17">
                  <c:v>-2343.8322664399993</c:v>
                </c:pt>
                <c:pt idx="18">
                  <c:v>-2106.4350219400003</c:v>
                </c:pt>
                <c:pt idx="19">
                  <c:v>-2004.9779141899999</c:v>
                </c:pt>
                <c:pt idx="20">
                  <c:v>-2133.2513615700004</c:v>
                </c:pt>
                <c:pt idx="21">
                  <c:v>-2559.2779024899996</c:v>
                </c:pt>
                <c:pt idx="22">
                  <c:v>-2559.2779024899996</c:v>
                </c:pt>
                <c:pt idx="23">
                  <c:v>-2559.2779024899996</c:v>
                </c:pt>
                <c:pt idx="24">
                  <c:v>-2559.2779024899996</c:v>
                </c:pt>
                <c:pt idx="25">
                  <c:v>-2084.3421826199997</c:v>
                </c:pt>
                <c:pt idx="26">
                  <c:v>-1603.20196893</c:v>
                </c:pt>
                <c:pt idx="27">
                  <c:v>-1603.20196893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A9-4FEF-AA7E-A0AE441F34C1}"/>
            </c:ext>
          </c:extLst>
        </c:ser>
        <c:ser>
          <c:idx val="9"/>
          <c:order val="8"/>
          <c:tx>
            <c:strRef>
              <c:f>Comparison!$H$152</c:f>
              <c:strCache>
                <c:ptCount val="1"/>
                <c:pt idx="0">
                  <c:v>Medium Storage</c:v>
                </c:pt>
              </c:strCache>
            </c:strRef>
          </c:tx>
          <c:spPr>
            <a:solidFill>
              <a:srgbClr val="77C5D5"/>
            </a:solidFill>
            <a:ln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cmpd="sng">
                  <a:solidFill>
                    <a:srgbClr val="222324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Comparison!$I$152:$AJ$152</c:f>
              <c:numCache>
                <c:formatCode>#,##0</c:formatCode>
                <c:ptCount val="28"/>
                <c:pt idx="0">
                  <c:v>-834.45872179000003</c:v>
                </c:pt>
                <c:pt idx="1">
                  <c:v>-1094.3223146300002</c:v>
                </c:pt>
                <c:pt idx="2">
                  <c:v>-2011.3631386600005</c:v>
                </c:pt>
                <c:pt idx="3">
                  <c:v>-3300.9432113700013</c:v>
                </c:pt>
                <c:pt idx="4">
                  <c:v>-2831.7983985600004</c:v>
                </c:pt>
                <c:pt idx="5">
                  <c:v>-3291.2618433299995</c:v>
                </c:pt>
                <c:pt idx="6">
                  <c:v>-4643.1526946100021</c:v>
                </c:pt>
                <c:pt idx="7">
                  <c:v>-3822.4719234600016</c:v>
                </c:pt>
                <c:pt idx="8">
                  <c:v>-4067.4751165200014</c:v>
                </c:pt>
                <c:pt idx="9">
                  <c:v>-4400.2131139600006</c:v>
                </c:pt>
                <c:pt idx="10">
                  <c:v>-5074.3116738299996</c:v>
                </c:pt>
                <c:pt idx="11">
                  <c:v>-6038.84268084</c:v>
                </c:pt>
                <c:pt idx="12">
                  <c:v>-4102.0067951499987</c:v>
                </c:pt>
                <c:pt idx="13">
                  <c:v>-3310.6250548300013</c:v>
                </c:pt>
                <c:pt idx="14">
                  <c:v>-2154.6243568699992</c:v>
                </c:pt>
                <c:pt idx="15">
                  <c:v>-3757.4017645399981</c:v>
                </c:pt>
                <c:pt idx="16">
                  <c:v>-3894.6487735099981</c:v>
                </c:pt>
                <c:pt idx="17">
                  <c:v>-3357.5767537399988</c:v>
                </c:pt>
                <c:pt idx="18">
                  <c:v>932.73665241000708</c:v>
                </c:pt>
                <c:pt idx="19">
                  <c:v>852.1615037400079</c:v>
                </c:pt>
                <c:pt idx="20">
                  <c:v>-1080.9953895999947</c:v>
                </c:pt>
                <c:pt idx="21">
                  <c:v>-9196.3555308999948</c:v>
                </c:pt>
                <c:pt idx="22">
                  <c:v>-8653.8241593000002</c:v>
                </c:pt>
                <c:pt idx="23">
                  <c:v>-15083.080840170001</c:v>
                </c:pt>
                <c:pt idx="24">
                  <c:v>-21097.593503189997</c:v>
                </c:pt>
                <c:pt idx="25">
                  <c:v>-10320.134940740007</c:v>
                </c:pt>
                <c:pt idx="26">
                  <c:v>-18552.38389895</c:v>
                </c:pt>
                <c:pt idx="27">
                  <c:v>-19429.484797989986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A9-4FEF-AA7E-A0AE441F34C1}"/>
            </c:ext>
          </c:extLst>
        </c:ser>
        <c:ser>
          <c:idx val="8"/>
          <c:order val="9"/>
          <c:tx>
            <c:strRef>
              <c:f>Comparison!$H$153</c:f>
              <c:strCache>
                <c:ptCount val="1"/>
                <c:pt idx="0">
                  <c:v>Shallow Storage</c:v>
                </c:pt>
              </c:strCache>
            </c:strRef>
          </c:tx>
          <c:spPr>
            <a:solidFill>
              <a:srgbClr val="A4DBE8"/>
            </a:solidFill>
            <a:ln cmpd="sng">
              <a:noFill/>
              <a:prstDash val="solid"/>
            </a:ln>
            <a:effectLst/>
            <a:extLst>
              <a:ext uri="{91240B29-F687-4F45-9708-019B960494DF}">
                <a14:hiddenLine xmlns:a14="http://schemas.microsoft.com/office/drawing/2010/main" cmpd="sng">
                  <a:solidFill>
                    <a:srgbClr val="222324"/>
                  </a:solidFill>
                  <a:prstDash val="solid"/>
                </a14:hiddenLine>
              </a:ext>
            </a:extLst>
          </c:spPr>
          <c:invertIfNegative val="0"/>
          <c:cat>
            <c:strRef>
              <c:f>Comparison!$I$143:$AJ$143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Comparison!$I$153:$AJ$153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152.57118077000001</c:v>
                </c:pt>
                <c:pt idx="3">
                  <c:v>152.57118077000001</c:v>
                </c:pt>
                <c:pt idx="4">
                  <c:v>152.57118076999996</c:v>
                </c:pt>
                <c:pt idx="5">
                  <c:v>152.57118076999996</c:v>
                </c:pt>
                <c:pt idx="6">
                  <c:v>152.57118076999996</c:v>
                </c:pt>
                <c:pt idx="7">
                  <c:v>152.57118076999996</c:v>
                </c:pt>
                <c:pt idx="8">
                  <c:v>152.57118076999996</c:v>
                </c:pt>
                <c:pt idx="9">
                  <c:v>152.57118076999996</c:v>
                </c:pt>
                <c:pt idx="10">
                  <c:v>152.57118076999996</c:v>
                </c:pt>
                <c:pt idx="11">
                  <c:v>152.57118077000007</c:v>
                </c:pt>
                <c:pt idx="12">
                  <c:v>152.57118077000007</c:v>
                </c:pt>
                <c:pt idx="13">
                  <c:v>152.57118077000007</c:v>
                </c:pt>
                <c:pt idx="14">
                  <c:v>152.57118077000007</c:v>
                </c:pt>
                <c:pt idx="15">
                  <c:v>152.57118077000007</c:v>
                </c:pt>
                <c:pt idx="16">
                  <c:v>152.57118077000007</c:v>
                </c:pt>
                <c:pt idx="17">
                  <c:v>152.57118077000007</c:v>
                </c:pt>
                <c:pt idx="18">
                  <c:v>152.57118077000007</c:v>
                </c:pt>
                <c:pt idx="19">
                  <c:v>152.57118077000007</c:v>
                </c:pt>
                <c:pt idx="20">
                  <c:v>152.57118076999996</c:v>
                </c:pt>
                <c:pt idx="21">
                  <c:v>152.57118077000007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A9-4FEF-AA7E-A0AE441F34C1}"/>
            </c:ext>
          </c:extLst>
        </c:ser>
        <c:ser>
          <c:idx val="15"/>
          <c:order val="10"/>
          <c:tx>
            <c:strRef>
              <c:f>Comparison!$H$155</c:f>
              <c:strCache>
                <c:ptCount val="1"/>
                <c:pt idx="0">
                  <c:v>Coordinated DER Storage</c:v>
                </c:pt>
              </c:strCache>
            </c:strRef>
          </c:tx>
          <c:spPr>
            <a:solidFill>
              <a:srgbClr val="A3519B"/>
            </a:solidFill>
            <a:ln w="0" cmpd="sng">
              <a:prstDash val="solid"/>
            </a:ln>
          </c:spPr>
          <c:invertIfNegative val="0"/>
          <c:val>
            <c:numRef>
              <c:f>Comparison!$I$155:$AJ$155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E-4C75-A4E0-E773A82ED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Installed capacity differences (MW)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3.3184292550849551E-2"/>
          <c:y val="0.80141725975475842"/>
          <c:w val="0.93996857285951885"/>
          <c:h val="0.18029085725084418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66223189138982"/>
          <c:y val="5.6767849160876099E-2"/>
          <c:w val="0.85587280289995027"/>
          <c:h val="0.59795603234588968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Comparison!$H$182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 w="0" cmpd="sng">
              <a:prstDash val="solid"/>
            </a:ln>
          </c:spPr>
          <c:invertIfNegative val="0"/>
          <c:cat>
            <c:strRef>
              <c:f>Comparison!$I$181:$AJ$181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Comparison!$I$182:$AJ$182</c:f>
              <c:numCache>
                <c:formatCode>#,##0</c:formatCode>
                <c:ptCount val="28"/>
                <c:pt idx="0">
                  <c:v>708.57257076182646</c:v>
                </c:pt>
                <c:pt idx="1">
                  <c:v>-769.0306590645223</c:v>
                </c:pt>
                <c:pt idx="2">
                  <c:v>-132.78773394452219</c:v>
                </c:pt>
                <c:pt idx="3">
                  <c:v>-1063.9954955893354</c:v>
                </c:pt>
                <c:pt idx="4">
                  <c:v>-100.06410363974192</c:v>
                </c:pt>
                <c:pt idx="5">
                  <c:v>2330.2006801759762</c:v>
                </c:pt>
                <c:pt idx="6">
                  <c:v>4957.4033864086969</c:v>
                </c:pt>
                <c:pt idx="7">
                  <c:v>-309.82608734652968</c:v>
                </c:pt>
                <c:pt idx="8">
                  <c:v>-1507.4530899896527</c:v>
                </c:pt>
                <c:pt idx="9">
                  <c:v>2473.9210760618262</c:v>
                </c:pt>
                <c:pt idx="10">
                  <c:v>35.772832379419924</c:v>
                </c:pt>
                <c:pt idx="11">
                  <c:v>-3241.7499801951381</c:v>
                </c:pt>
                <c:pt idx="12">
                  <c:v>-351.32956301991726</c:v>
                </c:pt>
                <c:pt idx="13">
                  <c:v>1976.2451624587557</c:v>
                </c:pt>
                <c:pt idx="14">
                  <c:v>-1010.1108249622175</c:v>
                </c:pt>
                <c:pt idx="15">
                  <c:v>-302.09826405694002</c:v>
                </c:pt>
                <c:pt idx="16">
                  <c:v>-751.29285150175929</c:v>
                </c:pt>
                <c:pt idx="17">
                  <c:v>1044.4694671113757</c:v>
                </c:pt>
                <c:pt idx="18">
                  <c:v>2033.4822146845036</c:v>
                </c:pt>
                <c:pt idx="19">
                  <c:v>265.10818310805917</c:v>
                </c:pt>
                <c:pt idx="20">
                  <c:v>2282.7909051866263</c:v>
                </c:pt>
                <c:pt idx="21">
                  <c:v>726.07742730926475</c:v>
                </c:pt>
                <c:pt idx="22">
                  <c:v>502.00203951131698</c:v>
                </c:pt>
                <c:pt idx="23">
                  <c:v>-1010.8532321337443</c:v>
                </c:pt>
                <c:pt idx="24">
                  <c:v>-3215.6662140372355</c:v>
                </c:pt>
                <c:pt idx="25">
                  <c:v>-1445.790126963584</c:v>
                </c:pt>
                <c:pt idx="26">
                  <c:v>2691.9487002567221</c:v>
                </c:pt>
                <c:pt idx="27">
                  <c:v>-2456.2278830185751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8-4E30-BF96-F4C70BA7F7F3}"/>
            </c:ext>
          </c:extLst>
        </c:ser>
        <c:ser>
          <c:idx val="4"/>
          <c:order val="1"/>
          <c:tx>
            <c:strRef>
              <c:f>Comparison!$H$183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1"/>
            </a:solidFill>
            <a:ln w="0" cmpd="sng">
              <a:prstDash val="solid"/>
            </a:ln>
          </c:spPr>
          <c:invertIfNegative val="0"/>
          <c:cat>
            <c:strRef>
              <c:f>Comparison!$I$181:$AJ$181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Comparison!$I$183:$AJ$183</c:f>
              <c:numCache>
                <c:formatCode>#,##0</c:formatCode>
                <c:ptCount val="28"/>
                <c:pt idx="0">
                  <c:v>1211.6362856496562</c:v>
                </c:pt>
                <c:pt idx="1">
                  <c:v>326.53186750052009</c:v>
                </c:pt>
                <c:pt idx="2">
                  <c:v>193.66224697116922</c:v>
                </c:pt>
                <c:pt idx="3">
                  <c:v>-269.84627098960027</c:v>
                </c:pt>
                <c:pt idx="4">
                  <c:v>-1241.136431472285</c:v>
                </c:pt>
                <c:pt idx="5">
                  <c:v>-1082.403281085496</c:v>
                </c:pt>
                <c:pt idx="6">
                  <c:v>-1772.6888086198715</c:v>
                </c:pt>
                <c:pt idx="7">
                  <c:v>-6085.8642529784784</c:v>
                </c:pt>
                <c:pt idx="8">
                  <c:v>-8386.0707663652138</c:v>
                </c:pt>
                <c:pt idx="9">
                  <c:v>-12421.377485994664</c:v>
                </c:pt>
                <c:pt idx="10">
                  <c:v>-13529.22293180481</c:v>
                </c:pt>
                <c:pt idx="11">
                  <c:v>-16457.09084518077</c:v>
                </c:pt>
                <c:pt idx="12">
                  <c:v>-14655.827318015365</c:v>
                </c:pt>
                <c:pt idx="13">
                  <c:v>-14998.351350475856</c:v>
                </c:pt>
                <c:pt idx="14">
                  <c:v>-15772.803479015638</c:v>
                </c:pt>
                <c:pt idx="15">
                  <c:v>-14672.303650107617</c:v>
                </c:pt>
                <c:pt idx="16">
                  <c:v>-14571.569385683306</c:v>
                </c:pt>
                <c:pt idx="17">
                  <c:v>-14465.846854425308</c:v>
                </c:pt>
                <c:pt idx="18">
                  <c:v>-14268.529951744436</c:v>
                </c:pt>
                <c:pt idx="19">
                  <c:v>-16357.819200289669</c:v>
                </c:pt>
                <c:pt idx="20">
                  <c:v>-15074.084176007707</c:v>
                </c:pt>
                <c:pt idx="21">
                  <c:v>-13859.104828543213</c:v>
                </c:pt>
                <c:pt idx="22">
                  <c:v>-18294.978216122745</c:v>
                </c:pt>
                <c:pt idx="23">
                  <c:v>-18369.622886928249</c:v>
                </c:pt>
                <c:pt idx="24">
                  <c:v>-22094.680885191257</c:v>
                </c:pt>
                <c:pt idx="25">
                  <c:v>-23397.507954584715</c:v>
                </c:pt>
                <c:pt idx="26">
                  <c:v>-19946.219519869406</c:v>
                </c:pt>
                <c:pt idx="27">
                  <c:v>-20754.577653244371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8-4E30-BF96-F4C70BA7F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1456480"/>
        <c:axId val="1731459744"/>
      </c:barChart>
      <c:lineChart>
        <c:grouping val="standard"/>
        <c:varyColors val="0"/>
        <c:ser>
          <c:idx val="0"/>
          <c:order val="2"/>
          <c:tx>
            <c:strRef>
              <c:f>Comparison!$H$184</c:f>
              <c:strCache>
                <c:ptCount val="1"/>
                <c:pt idx="0">
                  <c:v>Net Imports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cat>
            <c:strRef>
              <c:f>Comparison!$I$181:$AJ$181</c:f>
              <c:strCache>
                <c:ptCount val="28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  <c:pt idx="7">
                  <c:v>2030-31</c:v>
                </c:pt>
                <c:pt idx="8">
                  <c:v>2031-32</c:v>
                </c:pt>
                <c:pt idx="9">
                  <c:v>2032-33</c:v>
                </c:pt>
                <c:pt idx="10">
                  <c:v>2033-34</c:v>
                </c:pt>
                <c:pt idx="11">
                  <c:v>2034-35</c:v>
                </c:pt>
                <c:pt idx="12">
                  <c:v>2035-36</c:v>
                </c:pt>
                <c:pt idx="13">
                  <c:v>2036-37</c:v>
                </c:pt>
                <c:pt idx="14">
                  <c:v>2037-38</c:v>
                </c:pt>
                <c:pt idx="15">
                  <c:v>2038-39</c:v>
                </c:pt>
                <c:pt idx="16">
                  <c:v>2039-40</c:v>
                </c:pt>
                <c:pt idx="17">
                  <c:v>2040-41</c:v>
                </c:pt>
                <c:pt idx="18">
                  <c:v>2041-42</c:v>
                </c:pt>
                <c:pt idx="19">
                  <c:v>2042-43</c:v>
                </c:pt>
                <c:pt idx="20">
                  <c:v>2043-44</c:v>
                </c:pt>
                <c:pt idx="21">
                  <c:v>2044-45</c:v>
                </c:pt>
                <c:pt idx="22">
                  <c:v>2045-46</c:v>
                </c:pt>
                <c:pt idx="23">
                  <c:v>2046-47</c:v>
                </c:pt>
                <c:pt idx="24">
                  <c:v>2047-48</c:v>
                </c:pt>
                <c:pt idx="25">
                  <c:v>2048-49</c:v>
                </c:pt>
                <c:pt idx="26">
                  <c:v>2049-50</c:v>
                </c:pt>
                <c:pt idx="27">
                  <c:v>2050-51</c:v>
                </c:pt>
              </c:strCache>
            </c:strRef>
          </c:cat>
          <c:val>
            <c:numRef>
              <c:f>Comparison!$I$184:$AJ$184</c:f>
              <c:numCache>
                <c:formatCode>#,##0</c:formatCode>
                <c:ptCount val="28"/>
                <c:pt idx="0">
                  <c:v>1920.2088564114827</c:v>
                </c:pt>
                <c:pt idx="1">
                  <c:v>-442.4987915640022</c:v>
                </c:pt>
                <c:pt idx="2">
                  <c:v>60.874513026647037</c:v>
                </c:pt>
                <c:pt idx="3">
                  <c:v>-1333.8417665789357</c:v>
                </c:pt>
                <c:pt idx="4">
                  <c:v>-1341.200535112027</c:v>
                </c:pt>
                <c:pt idx="5">
                  <c:v>1247.7973990904802</c:v>
                </c:pt>
                <c:pt idx="6">
                  <c:v>3184.7145777888254</c:v>
                </c:pt>
                <c:pt idx="7">
                  <c:v>-6395.690340325008</c:v>
                </c:pt>
                <c:pt idx="8">
                  <c:v>-9893.5238563548664</c:v>
                </c:pt>
                <c:pt idx="9">
                  <c:v>-9947.4564099328381</c:v>
                </c:pt>
                <c:pt idx="10">
                  <c:v>-13493.45009942539</c:v>
                </c:pt>
                <c:pt idx="11">
                  <c:v>-19698.840825375908</c:v>
                </c:pt>
                <c:pt idx="12">
                  <c:v>-15007.156881035282</c:v>
                </c:pt>
                <c:pt idx="13">
                  <c:v>-13022.1061880171</c:v>
                </c:pt>
                <c:pt idx="14">
                  <c:v>-16782.914303977857</c:v>
                </c:pt>
                <c:pt idx="15">
                  <c:v>-14974.401914164557</c:v>
                </c:pt>
                <c:pt idx="16">
                  <c:v>-15322.862237185065</c:v>
                </c:pt>
                <c:pt idx="17">
                  <c:v>-13421.377387313933</c:v>
                </c:pt>
                <c:pt idx="18">
                  <c:v>-12235.047737059933</c:v>
                </c:pt>
                <c:pt idx="19">
                  <c:v>-16092.711017181609</c:v>
                </c:pt>
                <c:pt idx="20">
                  <c:v>-12791.293270821081</c:v>
                </c:pt>
                <c:pt idx="21">
                  <c:v>-13133.027401233949</c:v>
                </c:pt>
                <c:pt idx="22">
                  <c:v>-17792.976176611428</c:v>
                </c:pt>
                <c:pt idx="23">
                  <c:v>-19380.476119061994</c:v>
                </c:pt>
                <c:pt idx="24">
                  <c:v>-25310.347099228493</c:v>
                </c:pt>
                <c:pt idx="25">
                  <c:v>-24843.298081548299</c:v>
                </c:pt>
                <c:pt idx="26">
                  <c:v>-17254.270819612684</c:v>
                </c:pt>
                <c:pt idx="27">
                  <c:v>-23210.805536262946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8-4E30-BF96-F4C70BA7F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6480"/>
        <c:axId val="1731459744"/>
      </c:lineChart>
      <c:catAx>
        <c:axId val="17314564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BFBFBF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9744"/>
        <c:crossesAt val="-999999"/>
        <c:auto val="1"/>
        <c:lblAlgn val="ctr"/>
        <c:lblOffset val="100"/>
        <c:noMultiLvlLbl val="0"/>
      </c:catAx>
      <c:valAx>
        <c:axId val="17314597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 b="1" i="0">
                    <a:solidFill>
                      <a:srgbClr val="424242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Flow differences (GWh)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948671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900" b="0" i="0">
                <a:solidFill>
                  <a:srgbClr val="424242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4564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vert="horz"/>
        <a:lstStyle/>
        <a:p>
          <a:pPr>
            <a:defRPr sz="900" b="0" i="0">
              <a:solidFill>
                <a:srgbClr val="424242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00" b="0">
          <a:solidFill>
            <a:schemeClr val="tx1"/>
          </a:solidFill>
          <a:latin typeface="+mn-lt"/>
          <a:ea typeface="Arial Narrow"/>
          <a:cs typeface="Arial Narrow"/>
        </a:defRPr>
      </a:pPr>
      <a:endParaRPr lang="en-US"/>
    </a:p>
  </c:txPr>
  <c:printSettings>
    <c:headerFooter/>
    <c:pageMargins b="1.734251968503937" l="2.6181102362204722" r="2.6181102362204722" t="1.734251968503937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897213</xdr:colOff>
      <xdr:row>192</xdr:row>
      <xdr:rowOff>0</xdr:rowOff>
    </xdr:from>
    <xdr:to>
      <xdr:col>6</xdr:col>
      <xdr:colOff>51214</xdr:colOff>
      <xdr:row>205</xdr:row>
      <xdr:rowOff>155850</xdr:rowOff>
    </xdr:to>
    <xdr:graphicFrame macro="">
      <xdr:nvGraphicFramePr>
        <xdr:cNvPr id="43" name="Chart 8">
          <a:extLst>
            <a:ext uri="{FF2B5EF4-FFF2-40B4-BE49-F238E27FC236}">
              <a16:creationId xmlns:a16="http://schemas.microsoft.com/office/drawing/2014/main" id="{671F3CE1-EC5D-4E7B-B67F-E98296F43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619126</xdr:colOff>
      <xdr:row>145</xdr:row>
      <xdr:rowOff>85725</xdr:rowOff>
    </xdr:from>
    <xdr:to>
      <xdr:col>5</xdr:col>
      <xdr:colOff>392252</xdr:colOff>
      <xdr:row>159</xdr:row>
      <xdr:rowOff>85725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EB3D21F9-ACF5-46EE-8056-EECF74F66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692330</xdr:colOff>
      <xdr:row>228</xdr:row>
      <xdr:rowOff>82072</xdr:rowOff>
    </xdr:from>
    <xdr:to>
      <xdr:col>5</xdr:col>
      <xdr:colOff>465456</xdr:colOff>
      <xdr:row>248</xdr:row>
      <xdr:rowOff>120650</xdr:rowOff>
    </xdr:to>
    <xdr:graphicFrame macro="">
      <xdr:nvGraphicFramePr>
        <xdr:cNvPr id="8" name="Chart 14">
          <a:extLst>
            <a:ext uri="{FF2B5EF4-FFF2-40B4-BE49-F238E27FC236}">
              <a16:creationId xmlns:a16="http://schemas.microsoft.com/office/drawing/2014/main" id="{5529228D-7C71-4B1C-A00E-54396D284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647700</xdr:colOff>
      <xdr:row>127</xdr:row>
      <xdr:rowOff>111398</xdr:rowOff>
    </xdr:from>
    <xdr:to>
      <xdr:col>5</xdr:col>
      <xdr:colOff>420826</xdr:colOff>
      <xdr:row>142</xdr:row>
      <xdr:rowOff>57698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70BD2CCC-1548-40BC-ABA9-B2931CF02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773572</xdr:colOff>
      <xdr:row>30</xdr:row>
      <xdr:rowOff>141429</xdr:rowOff>
    </xdr:from>
    <xdr:to>
      <xdr:col>5</xdr:col>
      <xdr:colOff>546697</xdr:colOff>
      <xdr:row>51</xdr:row>
      <xdr:rowOff>60879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796807</xdr:colOff>
      <xdr:row>54</xdr:row>
      <xdr:rowOff>101484</xdr:rowOff>
    </xdr:from>
    <xdr:to>
      <xdr:col>5</xdr:col>
      <xdr:colOff>569933</xdr:colOff>
      <xdr:row>75</xdr:row>
      <xdr:rowOff>15854</xdr:rowOff>
    </xdr:to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893625</xdr:colOff>
      <xdr:row>253</xdr:row>
      <xdr:rowOff>0</xdr:rowOff>
    </xdr:from>
    <xdr:to>
      <xdr:col>6</xdr:col>
      <xdr:colOff>47626</xdr:colOff>
      <xdr:row>273</xdr:row>
      <xdr:rowOff>129000</xdr:rowOff>
    </xdr:to>
    <xdr:graphicFrame macro="">
      <xdr:nvGraphicFramePr>
        <xdr:cNvPr id="20" name="Chart 15">
          <a:extLst>
            <a:ext uri="{FF2B5EF4-FFF2-40B4-BE49-F238E27FC236}">
              <a16:creationId xmlns:a16="http://schemas.microsoft.com/office/drawing/2014/main" id="{F7921002-D682-4E57-B509-50801EDE7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780687</xdr:colOff>
      <xdr:row>12</xdr:row>
      <xdr:rowOff>174160</xdr:rowOff>
    </xdr:from>
    <xdr:to>
      <xdr:col>5</xdr:col>
      <xdr:colOff>553813</xdr:colOff>
      <xdr:row>26</xdr:row>
      <xdr:rowOff>117920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860949</xdr:colOff>
      <xdr:row>162</xdr:row>
      <xdr:rowOff>135029</xdr:rowOff>
    </xdr:from>
    <xdr:to>
      <xdr:col>6</xdr:col>
      <xdr:colOff>14950</xdr:colOff>
      <xdr:row>184</xdr:row>
      <xdr:rowOff>54479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1742D37C-D5B0-4D60-9D31-DB0B591C1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729614</xdr:colOff>
      <xdr:row>82</xdr:row>
      <xdr:rowOff>160018</xdr:rowOff>
    </xdr:from>
    <xdr:to>
      <xdr:col>5</xdr:col>
      <xdr:colOff>587194</xdr:colOff>
      <xdr:row>102</xdr:row>
      <xdr:rowOff>12700</xdr:rowOff>
    </xdr:to>
    <xdr:graphicFrame macro="">
      <xdr:nvGraphicFramePr>
        <xdr:cNvPr id="10" name="Chart 20">
          <a:extLst>
            <a:ext uri="{FF2B5EF4-FFF2-40B4-BE49-F238E27FC236}">
              <a16:creationId xmlns:a16="http://schemas.microsoft.com/office/drawing/2014/main" id="{A17CC194-829B-4AF3-AFCE-30C4429D2D1E}"/>
            </a:ext>
            <a:ext uri="{147F2762-F138-4A5C-976F-8EAC2B608ADB}">
              <a16:predDERef xmlns:a16="http://schemas.microsoft.com/office/drawing/2014/main" pred="{9536CEDA-1E04-407B-A674-500480D4B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666750</xdr:colOff>
      <xdr:row>109</xdr:row>
      <xdr:rowOff>9525</xdr:rowOff>
    </xdr:from>
    <xdr:to>
      <xdr:col>5</xdr:col>
      <xdr:colOff>439876</xdr:colOff>
      <xdr:row>123</xdr:row>
      <xdr:rowOff>165375</xdr:rowOff>
    </xdr:to>
    <xdr:graphicFrame macro="">
      <xdr:nvGraphicFramePr>
        <xdr:cNvPr id="16" name="Chart 20">
          <a:extLst>
            <a:ext uri="{FF2B5EF4-FFF2-40B4-BE49-F238E27FC236}">
              <a16:creationId xmlns:a16="http://schemas.microsoft.com/office/drawing/2014/main" id="{95ABCDB0-31FE-4332-96BC-5D5767BD3EF4}"/>
            </a:ext>
            <a:ext uri="{147F2762-F138-4A5C-976F-8EAC2B608ADB}">
              <a16:predDERef xmlns:a16="http://schemas.microsoft.com/office/drawing/2014/main" pred="{9536CEDA-1E04-407B-A674-500480D4B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647700</xdr:colOff>
      <xdr:row>210</xdr:row>
      <xdr:rowOff>111398</xdr:rowOff>
    </xdr:from>
    <xdr:to>
      <xdr:col>5</xdr:col>
      <xdr:colOff>420826</xdr:colOff>
      <xdr:row>225</xdr:row>
      <xdr:rowOff>57698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888B1444-6008-44B7-A008-4E5F1161B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893625</xdr:colOff>
      <xdr:row>162</xdr:row>
      <xdr:rowOff>11851</xdr:rowOff>
    </xdr:from>
    <xdr:to>
      <xdr:col>6</xdr:col>
      <xdr:colOff>47626</xdr:colOff>
      <xdr:row>175</xdr:row>
      <xdr:rowOff>167701</xdr:rowOff>
    </xdr:to>
    <xdr:graphicFrame macro="">
      <xdr:nvGraphicFramePr>
        <xdr:cNvPr id="16" name="Chart 8">
          <a:extLst>
            <a:ext uri="{FF2B5EF4-FFF2-40B4-BE49-F238E27FC236}">
              <a16:creationId xmlns:a16="http://schemas.microsoft.com/office/drawing/2014/main" id="{A4F5371D-ED49-48CE-8640-115F76C0D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765282</xdr:colOff>
      <xdr:row>12</xdr:row>
      <xdr:rowOff>79255</xdr:rowOff>
    </xdr:from>
    <xdr:to>
      <xdr:col>5</xdr:col>
      <xdr:colOff>568888</xdr:colOff>
      <xdr:row>27</xdr:row>
      <xdr:rowOff>40864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662CB7F-A17E-403C-AFC4-93C7815F4106}"/>
            </a:ext>
          </a:extLst>
        </xdr:cNvPr>
        <xdr:cNvGrpSpPr/>
      </xdr:nvGrpSpPr>
      <xdr:grpSpPr>
        <a:xfrm>
          <a:off x="768457" y="2527180"/>
          <a:ext cx="6039306" cy="2819109"/>
          <a:chOff x="772902" y="2370777"/>
          <a:chExt cx="6022409" cy="2869412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770DAC5-2BFC-4AC5-8F17-E30FFA4235D1}"/>
              </a:ext>
            </a:extLst>
          </xdr:cNvPr>
          <xdr:cNvGraphicFramePr>
            <a:graphicFrameLocks/>
          </xdr:cNvGraphicFramePr>
        </xdr:nvGraphicFramePr>
        <xdr:xfrm>
          <a:off x="772902" y="2370777"/>
          <a:ext cx="6022409" cy="28694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Comparison_CDP1">
        <xdr:nvSpPr>
          <xdr:cNvPr id="4" name="TextBox 3">
            <a:extLst>
              <a:ext uri="{FF2B5EF4-FFF2-40B4-BE49-F238E27FC236}">
                <a16:creationId xmlns:a16="http://schemas.microsoft.com/office/drawing/2014/main" id="{E06AFAD0-3EC5-4C13-B1B9-90630C1E5256}"/>
              </a:ext>
            </a:extLst>
          </xdr:cNvPr>
          <xdr:cNvSpPr txBox="1"/>
        </xdr:nvSpPr>
        <xdr:spPr>
          <a:xfrm>
            <a:off x="1527645" y="2511066"/>
            <a:ext cx="970301" cy="21612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11" name="TextBox 10">
            <a:extLst>
              <a:ext uri="{FF2B5EF4-FFF2-40B4-BE49-F238E27FC236}">
                <a16:creationId xmlns:a16="http://schemas.microsoft.com/office/drawing/2014/main" id="{56E95820-7861-4F4F-B3A6-A3620828C09D}"/>
              </a:ext>
            </a:extLst>
          </xdr:cNvPr>
          <xdr:cNvSpPr txBox="1"/>
        </xdr:nvSpPr>
        <xdr:spPr>
          <a:xfrm>
            <a:off x="1528031" y="3841167"/>
            <a:ext cx="970301" cy="21749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910900</xdr:colOff>
      <xdr:row>30</xdr:row>
      <xdr:rowOff>36193</xdr:rowOff>
    </xdr:from>
    <xdr:to>
      <xdr:col>6</xdr:col>
      <xdr:colOff>67441</xdr:colOff>
      <xdr:row>50</xdr:row>
      <xdr:rowOff>160113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3E62120-4DEA-440F-B651-ED0DDDAFEB4E}"/>
            </a:ext>
          </a:extLst>
        </xdr:cNvPr>
        <xdr:cNvGrpSpPr/>
      </xdr:nvGrpSpPr>
      <xdr:grpSpPr>
        <a:xfrm>
          <a:off x="907725" y="6017893"/>
          <a:ext cx="6014541" cy="3937095"/>
          <a:chOff x="909630" y="5911323"/>
          <a:chExt cx="6007749" cy="3991678"/>
        </a:xfrm>
      </xdr:grpSpPr>
      <xdr:graphicFrame macro="">
        <xdr:nvGraphicFramePr>
          <xdr:cNvPr id="8" name="Chart 5">
            <a:extLst>
              <a:ext uri="{FF2B5EF4-FFF2-40B4-BE49-F238E27FC236}">
                <a16:creationId xmlns:a16="http://schemas.microsoft.com/office/drawing/2014/main" id="{90AAEA63-F856-4F5E-B55A-D6B862973413}"/>
              </a:ext>
            </a:extLst>
          </xdr:cNvPr>
          <xdr:cNvGraphicFramePr>
            <a:graphicFrameLocks/>
          </xdr:cNvGraphicFramePr>
        </xdr:nvGraphicFramePr>
        <xdr:xfrm>
          <a:off x="909630" y="5911323"/>
          <a:ext cx="6007749" cy="3991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Comparison_CDP1">
        <xdr:nvSpPr>
          <xdr:cNvPr id="12" name="TextBox 11">
            <a:extLst>
              <a:ext uri="{FF2B5EF4-FFF2-40B4-BE49-F238E27FC236}">
                <a16:creationId xmlns:a16="http://schemas.microsoft.com/office/drawing/2014/main" id="{38450B16-1284-470C-AD51-70D70C33C0A1}"/>
              </a:ext>
            </a:extLst>
          </xdr:cNvPr>
          <xdr:cNvSpPr txBox="1"/>
        </xdr:nvSpPr>
        <xdr:spPr>
          <a:xfrm>
            <a:off x="1698155" y="6038243"/>
            <a:ext cx="972957" cy="21358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13" name="TextBox 12">
            <a:extLst>
              <a:ext uri="{FF2B5EF4-FFF2-40B4-BE49-F238E27FC236}">
                <a16:creationId xmlns:a16="http://schemas.microsoft.com/office/drawing/2014/main" id="{EDBFD59C-7F0C-49D6-9614-A2E6433EEB7A}"/>
              </a:ext>
            </a:extLst>
          </xdr:cNvPr>
          <xdr:cNvSpPr txBox="1"/>
        </xdr:nvSpPr>
        <xdr:spPr>
          <a:xfrm>
            <a:off x="1696001" y="8053292"/>
            <a:ext cx="973163" cy="22003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908995</xdr:colOff>
      <xdr:row>54</xdr:row>
      <xdr:rowOff>82023</xdr:rowOff>
    </xdr:from>
    <xdr:to>
      <xdr:col>6</xdr:col>
      <xdr:colOff>42676</xdr:colOff>
      <xdr:row>76</xdr:row>
      <xdr:rowOff>31750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9833A82-F33D-46E1-A572-61FE8BFE5DF2}"/>
            </a:ext>
          </a:extLst>
        </xdr:cNvPr>
        <xdr:cNvGrpSpPr/>
      </xdr:nvGrpSpPr>
      <xdr:grpSpPr>
        <a:xfrm>
          <a:off x="905820" y="10743673"/>
          <a:ext cx="5998031" cy="4134377"/>
          <a:chOff x="905185" y="10704137"/>
          <a:chExt cx="5993779" cy="4193846"/>
        </a:xfrm>
      </xdr:grpSpPr>
      <xdr:graphicFrame macro="">
        <xdr:nvGraphicFramePr>
          <xdr:cNvPr id="6" name="Chart 7">
            <a:extLst>
              <a:ext uri="{FF2B5EF4-FFF2-40B4-BE49-F238E27FC236}">
                <a16:creationId xmlns:a16="http://schemas.microsoft.com/office/drawing/2014/main" id="{B6FBC17F-DD83-4FA1-BF41-9D62160C3128}"/>
              </a:ext>
            </a:extLst>
          </xdr:cNvPr>
          <xdr:cNvGraphicFramePr>
            <a:graphicFrameLocks/>
          </xdr:cNvGraphicFramePr>
        </xdr:nvGraphicFramePr>
        <xdr:xfrm>
          <a:off x="905185" y="10704137"/>
          <a:ext cx="5993779" cy="41938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Comparison_CDP1">
        <xdr:nvSpPr>
          <xdr:cNvPr id="14" name="TextBox 13">
            <a:extLst>
              <a:ext uri="{FF2B5EF4-FFF2-40B4-BE49-F238E27FC236}">
                <a16:creationId xmlns:a16="http://schemas.microsoft.com/office/drawing/2014/main" id="{8AAB1A45-8C63-4470-BC77-FF217C40BA02}"/>
              </a:ext>
            </a:extLst>
          </xdr:cNvPr>
          <xdr:cNvSpPr txBox="1"/>
        </xdr:nvSpPr>
        <xdr:spPr>
          <a:xfrm>
            <a:off x="1655251" y="10840443"/>
            <a:ext cx="974406" cy="2072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15" name="TextBox 14">
            <a:extLst>
              <a:ext uri="{FF2B5EF4-FFF2-40B4-BE49-F238E27FC236}">
                <a16:creationId xmlns:a16="http://schemas.microsoft.com/office/drawing/2014/main" id="{C1A4BEB5-50B0-4927-B73A-66926F0C20B2}"/>
              </a:ext>
            </a:extLst>
          </xdr:cNvPr>
          <xdr:cNvSpPr txBox="1"/>
        </xdr:nvSpPr>
        <xdr:spPr>
          <a:xfrm>
            <a:off x="1651384" y="12750579"/>
            <a:ext cx="973992" cy="21495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720270</xdr:colOff>
      <xdr:row>82</xdr:row>
      <xdr:rowOff>3172</xdr:rowOff>
    </xdr:from>
    <xdr:to>
      <xdr:col>5</xdr:col>
      <xdr:colOff>492126</xdr:colOff>
      <xdr:row>102</xdr:row>
      <xdr:rowOff>152399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3A2754C-9852-4E26-8E63-8A7C8540C120}"/>
            </a:ext>
          </a:extLst>
        </xdr:cNvPr>
        <xdr:cNvGrpSpPr/>
      </xdr:nvGrpSpPr>
      <xdr:grpSpPr>
        <a:xfrm>
          <a:off x="717095" y="16100422"/>
          <a:ext cx="6013906" cy="3959227"/>
          <a:chOff x="715190" y="16141504"/>
          <a:chExt cx="6007169" cy="4010634"/>
        </a:xfrm>
      </xdr:grpSpPr>
      <xdr:graphicFrame macro="">
        <xdr:nvGraphicFramePr>
          <xdr:cNvPr id="17" name="Chart 20">
            <a:extLst>
              <a:ext uri="{FF2B5EF4-FFF2-40B4-BE49-F238E27FC236}">
                <a16:creationId xmlns:a16="http://schemas.microsoft.com/office/drawing/2014/main" id="{70B48144-7963-413F-B378-7FE829F00BC2}"/>
              </a:ext>
              <a:ext uri="{147F2762-F138-4A5C-976F-8EAC2B608ADB}">
                <a16:predDERef xmlns:a16="http://schemas.microsoft.com/office/drawing/2014/main" pred="{9536CEDA-1E04-407B-A674-500480D4B94F}"/>
              </a:ext>
            </a:extLst>
          </xdr:cNvPr>
          <xdr:cNvGraphicFramePr>
            <a:graphicFrameLocks/>
          </xdr:cNvGraphicFramePr>
        </xdr:nvGraphicFramePr>
        <xdr:xfrm>
          <a:off x="715190" y="16141504"/>
          <a:ext cx="6007169" cy="40106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Comparison_CDP1">
        <xdr:nvSpPr>
          <xdr:cNvPr id="18" name="TextBox 17">
            <a:extLst>
              <a:ext uri="{FF2B5EF4-FFF2-40B4-BE49-F238E27FC236}">
                <a16:creationId xmlns:a16="http://schemas.microsoft.com/office/drawing/2014/main" id="{82D87AC1-C4C6-4D59-A855-6769FAEF0CBF}"/>
              </a:ext>
            </a:extLst>
          </xdr:cNvPr>
          <xdr:cNvSpPr txBox="1"/>
        </xdr:nvSpPr>
        <xdr:spPr>
          <a:xfrm>
            <a:off x="1529521" y="16283609"/>
            <a:ext cx="972966" cy="2072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19" name="TextBox 18">
            <a:extLst>
              <a:ext uri="{FF2B5EF4-FFF2-40B4-BE49-F238E27FC236}">
                <a16:creationId xmlns:a16="http://schemas.microsoft.com/office/drawing/2014/main" id="{789AE668-BCD7-45D8-9CB7-0F7AF9EF13B3}"/>
              </a:ext>
            </a:extLst>
          </xdr:cNvPr>
          <xdr:cNvSpPr txBox="1"/>
        </xdr:nvSpPr>
        <xdr:spPr>
          <a:xfrm>
            <a:off x="1525655" y="18837748"/>
            <a:ext cx="972760" cy="215172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828563</xdr:colOff>
      <xdr:row>108</xdr:row>
      <xdr:rowOff>104774</xdr:rowOff>
    </xdr:from>
    <xdr:to>
      <xdr:col>5</xdr:col>
      <xdr:colOff>600419</xdr:colOff>
      <xdr:row>122</xdr:row>
      <xdr:rowOff>67584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D94D027-F06C-479C-80ED-D110A7F6C926}"/>
            </a:ext>
          </a:extLst>
        </xdr:cNvPr>
        <xdr:cNvGrpSpPr/>
      </xdr:nvGrpSpPr>
      <xdr:grpSpPr>
        <a:xfrm>
          <a:off x="831738" y="21262974"/>
          <a:ext cx="6004381" cy="2623460"/>
          <a:chOff x="805721" y="21295318"/>
          <a:chExt cx="6004628" cy="2670820"/>
        </a:xfrm>
      </xdr:grpSpPr>
      <xdr:graphicFrame macro="">
        <xdr:nvGraphicFramePr>
          <xdr:cNvPr id="7" name="Chart 4">
            <a:extLst>
              <a:ext uri="{FF2B5EF4-FFF2-40B4-BE49-F238E27FC236}">
                <a16:creationId xmlns:a16="http://schemas.microsoft.com/office/drawing/2014/main" id="{6CEA36C9-842B-4631-B7E9-CD4A0619ACAE}"/>
              </a:ext>
            </a:extLst>
          </xdr:cNvPr>
          <xdr:cNvGraphicFramePr>
            <a:graphicFrameLocks/>
          </xdr:cNvGraphicFramePr>
        </xdr:nvGraphicFramePr>
        <xdr:xfrm>
          <a:off x="805721" y="21295318"/>
          <a:ext cx="6004628" cy="2670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Comparison_CDP1">
        <xdr:nvSpPr>
          <xdr:cNvPr id="20" name="TextBox 19">
            <a:extLst>
              <a:ext uri="{FF2B5EF4-FFF2-40B4-BE49-F238E27FC236}">
                <a16:creationId xmlns:a16="http://schemas.microsoft.com/office/drawing/2014/main" id="{848DB9CB-E6CC-4E59-BBF5-8D358B1AFBEA}"/>
              </a:ext>
            </a:extLst>
          </xdr:cNvPr>
          <xdr:cNvSpPr txBox="1"/>
        </xdr:nvSpPr>
        <xdr:spPr>
          <a:xfrm>
            <a:off x="1602574" y="21447705"/>
            <a:ext cx="972554" cy="2072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21" name="TextBox 20">
            <a:extLst>
              <a:ext uri="{FF2B5EF4-FFF2-40B4-BE49-F238E27FC236}">
                <a16:creationId xmlns:a16="http://schemas.microsoft.com/office/drawing/2014/main" id="{F9C060E3-5B45-44A7-A111-AEA91272E7D4}"/>
              </a:ext>
            </a:extLst>
          </xdr:cNvPr>
          <xdr:cNvSpPr txBox="1"/>
        </xdr:nvSpPr>
        <xdr:spPr>
          <a:xfrm>
            <a:off x="1598709" y="22823503"/>
            <a:ext cx="972554" cy="21241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984561</xdr:colOff>
      <xdr:row>125</xdr:row>
      <xdr:rowOff>79374</xdr:rowOff>
    </xdr:from>
    <xdr:to>
      <xdr:col>6</xdr:col>
      <xdr:colOff>146817</xdr:colOff>
      <xdr:row>138</xdr:row>
      <xdr:rowOff>76200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55A03102-2831-43B6-AC49-DFBBBA69A47B}"/>
            </a:ext>
          </a:extLst>
        </xdr:cNvPr>
        <xdr:cNvGrpSpPr/>
      </xdr:nvGrpSpPr>
      <xdr:grpSpPr>
        <a:xfrm>
          <a:off x="981386" y="24577674"/>
          <a:ext cx="6020256" cy="2473326"/>
          <a:chOff x="980751" y="24737749"/>
          <a:chExt cx="6014734" cy="2505408"/>
        </a:xfrm>
      </xdr:grpSpPr>
      <xdr:graphicFrame macro="">
        <xdr:nvGraphicFramePr>
          <xdr:cNvPr id="2" name="Chart 6">
            <a:extLst>
              <a:ext uri="{FF2B5EF4-FFF2-40B4-BE49-F238E27FC236}">
                <a16:creationId xmlns:a16="http://schemas.microsoft.com/office/drawing/2014/main" id="{84E1AD57-4B14-4201-A082-76C381D2E1C3}"/>
              </a:ext>
            </a:extLst>
          </xdr:cNvPr>
          <xdr:cNvGraphicFramePr>
            <a:graphicFrameLocks/>
          </xdr:cNvGraphicFramePr>
        </xdr:nvGraphicFramePr>
        <xdr:xfrm>
          <a:off x="980751" y="24737749"/>
          <a:ext cx="6014734" cy="25054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Comparison_CDP1">
        <xdr:nvSpPr>
          <xdr:cNvPr id="22" name="TextBox 21">
            <a:extLst>
              <a:ext uri="{FF2B5EF4-FFF2-40B4-BE49-F238E27FC236}">
                <a16:creationId xmlns:a16="http://schemas.microsoft.com/office/drawing/2014/main" id="{0B8D7569-F54F-43B8-99E8-84374764B74D}"/>
              </a:ext>
            </a:extLst>
          </xdr:cNvPr>
          <xdr:cNvSpPr txBox="1"/>
        </xdr:nvSpPr>
        <xdr:spPr>
          <a:xfrm>
            <a:off x="1576677" y="24882227"/>
            <a:ext cx="973161" cy="20469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23" name="TextBox 22">
            <a:extLst>
              <a:ext uri="{FF2B5EF4-FFF2-40B4-BE49-F238E27FC236}">
                <a16:creationId xmlns:a16="http://schemas.microsoft.com/office/drawing/2014/main" id="{AD3BB1D4-ACC9-4E29-B6A4-92021ECB1E78}"/>
              </a:ext>
            </a:extLst>
          </xdr:cNvPr>
          <xdr:cNvSpPr txBox="1"/>
        </xdr:nvSpPr>
        <xdr:spPr>
          <a:xfrm>
            <a:off x="1567289" y="26197638"/>
            <a:ext cx="973161" cy="21749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911536</xdr:colOff>
      <xdr:row>141</xdr:row>
      <xdr:rowOff>185228</xdr:rowOff>
    </xdr:from>
    <xdr:to>
      <xdr:col>6</xdr:col>
      <xdr:colOff>72522</xdr:colOff>
      <xdr:row>158</xdr:row>
      <xdr:rowOff>182880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45E49676-5621-4A5B-B493-DD015EFB2AA7}"/>
            </a:ext>
          </a:extLst>
        </xdr:cNvPr>
        <xdr:cNvGrpSpPr/>
      </xdr:nvGrpSpPr>
      <xdr:grpSpPr>
        <a:xfrm>
          <a:off x="911536" y="27833128"/>
          <a:ext cx="6015811" cy="3236152"/>
          <a:chOff x="911536" y="28029260"/>
          <a:chExt cx="6010924" cy="3281817"/>
        </a:xfrm>
      </xdr:grpSpPr>
      <xdr:graphicFrame macro="">
        <xdr:nvGraphicFramePr>
          <xdr:cNvPr id="28" name="Chart 9">
            <a:extLst>
              <a:ext uri="{FF2B5EF4-FFF2-40B4-BE49-F238E27FC236}">
                <a16:creationId xmlns:a16="http://schemas.microsoft.com/office/drawing/2014/main" id="{2D7FEBBD-6F83-4AD3-AA59-9BEFE99837AD}"/>
              </a:ext>
            </a:extLst>
          </xdr:cNvPr>
          <xdr:cNvGraphicFramePr>
            <a:graphicFrameLocks/>
          </xdr:cNvGraphicFramePr>
        </xdr:nvGraphicFramePr>
        <xdr:xfrm>
          <a:off x="911536" y="28029260"/>
          <a:ext cx="6010924" cy="32818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Comparison_CDP1">
        <xdr:nvSpPr>
          <xdr:cNvPr id="24" name="TextBox 23">
            <a:extLst>
              <a:ext uri="{FF2B5EF4-FFF2-40B4-BE49-F238E27FC236}">
                <a16:creationId xmlns:a16="http://schemas.microsoft.com/office/drawing/2014/main" id="{BD166407-B448-441C-B227-A5047D612AA3}"/>
              </a:ext>
            </a:extLst>
          </xdr:cNvPr>
          <xdr:cNvSpPr txBox="1"/>
        </xdr:nvSpPr>
        <xdr:spPr>
          <a:xfrm>
            <a:off x="1633992" y="28135359"/>
            <a:ext cx="972751" cy="20342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25" name="TextBox 24">
            <a:extLst>
              <a:ext uri="{FF2B5EF4-FFF2-40B4-BE49-F238E27FC236}">
                <a16:creationId xmlns:a16="http://schemas.microsoft.com/office/drawing/2014/main" id="{6CD9CDEA-288D-41BE-8D0B-9F56C87AC3F6}"/>
              </a:ext>
            </a:extLst>
          </xdr:cNvPr>
          <xdr:cNvSpPr txBox="1"/>
        </xdr:nvSpPr>
        <xdr:spPr>
          <a:xfrm>
            <a:off x="1618255" y="29974506"/>
            <a:ext cx="972751" cy="21241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829833</xdr:colOff>
      <xdr:row>179</xdr:row>
      <xdr:rowOff>106044</xdr:rowOff>
    </xdr:from>
    <xdr:to>
      <xdr:col>5</xdr:col>
      <xdr:colOff>601689</xdr:colOff>
      <xdr:row>193</xdr:row>
      <xdr:rowOff>68854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5383B7-20CD-4DFD-8261-CCB96692BE0E}"/>
            </a:ext>
          </a:extLst>
        </xdr:cNvPr>
        <xdr:cNvGrpSpPr/>
      </xdr:nvGrpSpPr>
      <xdr:grpSpPr>
        <a:xfrm>
          <a:off x="826658" y="35202494"/>
          <a:ext cx="6010731" cy="2629810"/>
          <a:chOff x="805721" y="21295318"/>
          <a:chExt cx="6004628" cy="2670820"/>
        </a:xfrm>
      </xdr:grpSpPr>
      <xdr:graphicFrame macro="">
        <xdr:nvGraphicFramePr>
          <xdr:cNvPr id="33" name="Chart 4">
            <a:extLst>
              <a:ext uri="{FF2B5EF4-FFF2-40B4-BE49-F238E27FC236}">
                <a16:creationId xmlns:a16="http://schemas.microsoft.com/office/drawing/2014/main" id="{19B15DCE-A73D-48CD-BAE1-2AA0096CE57E}"/>
              </a:ext>
            </a:extLst>
          </xdr:cNvPr>
          <xdr:cNvGraphicFramePr>
            <a:graphicFrameLocks/>
          </xdr:cNvGraphicFramePr>
        </xdr:nvGraphicFramePr>
        <xdr:xfrm>
          <a:off x="805721" y="21295318"/>
          <a:ext cx="6004628" cy="2670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Comparison_CDP1">
        <xdr:nvSpPr>
          <xdr:cNvPr id="34" name="TextBox 33">
            <a:extLst>
              <a:ext uri="{FF2B5EF4-FFF2-40B4-BE49-F238E27FC236}">
                <a16:creationId xmlns:a16="http://schemas.microsoft.com/office/drawing/2014/main" id="{11A984D3-CEF3-4253-9E73-B1351666E68F}"/>
              </a:ext>
            </a:extLst>
          </xdr:cNvPr>
          <xdr:cNvSpPr txBox="1"/>
        </xdr:nvSpPr>
        <xdr:spPr>
          <a:xfrm>
            <a:off x="1602574" y="21447705"/>
            <a:ext cx="972554" cy="2072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585C50A-13EC-4B48-BC40-7DAB30BAF3C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CDP1</a:t>
            </a:fld>
            <a:endParaRPr lang="en-AU" sz="900">
              <a:solidFill>
                <a:sysClr val="windowText" lastClr="000000"/>
              </a:solidFill>
            </a:endParaRPr>
          </a:p>
        </xdr:txBody>
      </xdr:sp>
      <xdr:sp macro="" textlink="Comparison_CDP2">
        <xdr:nvSpPr>
          <xdr:cNvPr id="35" name="TextBox 34">
            <a:extLst>
              <a:ext uri="{FF2B5EF4-FFF2-40B4-BE49-F238E27FC236}">
                <a16:creationId xmlns:a16="http://schemas.microsoft.com/office/drawing/2014/main" id="{81B5CD0A-C183-4113-BAAE-CFFC1547A76F}"/>
              </a:ext>
            </a:extLst>
          </xdr:cNvPr>
          <xdr:cNvSpPr txBox="1"/>
        </xdr:nvSpPr>
        <xdr:spPr>
          <a:xfrm>
            <a:off x="1598709" y="22823503"/>
            <a:ext cx="972554" cy="21241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4D9F7C3-C83C-4463-BD3B-3D1C9F4765A5}" type="TxLink">
              <a:rPr lang="en-US" sz="900" b="0" i="0" u="none" strike="noStrike">
                <a:solidFill>
                  <a:sysClr val="windowText" lastClr="000000"/>
                </a:solidFill>
                <a:latin typeface="Arial"/>
                <a:cs typeface="Arial"/>
              </a:rPr>
              <a:pPr/>
              <a:t>Counterfactual</a:t>
            </a:fld>
            <a:endParaRPr lang="en-AU" sz="6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AEMO 2022">
  <a:themeElements>
    <a:clrScheme name="AEMO">
      <a:dk1>
        <a:srgbClr val="424242"/>
      </a:dk1>
      <a:lt1>
        <a:srgbClr val="FFFFFF"/>
      </a:lt1>
      <a:dk2>
        <a:srgbClr val="3C1053"/>
      </a:dk2>
      <a:lt2>
        <a:srgbClr val="EEEEF0"/>
      </a:lt2>
      <a:accent1>
        <a:srgbClr val="6B3077"/>
      </a:accent1>
      <a:accent2>
        <a:srgbClr val="A3519B"/>
      </a:accent2>
      <a:accent3>
        <a:srgbClr val="9B2241"/>
      </a:accent3>
      <a:accent4>
        <a:srgbClr val="FDD26E"/>
      </a:accent4>
      <a:accent5>
        <a:srgbClr val="A1D883"/>
      </a:accent5>
      <a:accent6>
        <a:srgbClr val="40C1AC"/>
      </a:accent6>
      <a:hlink>
        <a:srgbClr val="606EB2"/>
      </a:hlink>
      <a:folHlink>
        <a:srgbClr val="A3DBE8"/>
      </a:folHlink>
    </a:clrScheme>
    <a:fontScheme name="AEMO Reports 2021">
      <a:majorFont>
        <a:latin typeface="Century Gothic"/>
        <a:ea typeface=""/>
        <a:cs typeface=""/>
      </a:majorFont>
      <a:minorFont>
        <a:latin typeface="Arial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EMO" id="{CD3057BF-BA43-0147-971B-506642F8EAC8}" vid="{98D7FAC8-1B04-DD42-9E1D-39824940EE5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AA49-1FF5-4051-8383-7FEB9796F879}">
  <sheetPr codeName="Sheet1">
    <tabColor theme="1"/>
  </sheetPr>
  <dimension ref="A1:T45"/>
  <sheetViews>
    <sheetView topLeftCell="A6" zoomScaleNormal="100" workbookViewId="0"/>
  </sheetViews>
  <sheetFormatPr defaultColWidth="9" defaultRowHeight="14"/>
  <cols>
    <col min="1" max="1" width="9" style="30"/>
    <col min="2" max="2" width="87.08203125" style="30" customWidth="1"/>
    <col min="3" max="16384" width="9" style="30"/>
  </cols>
  <sheetData>
    <row r="1" spans="1:20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 ht="19.5" thickBot="1">
      <c r="A2" s="41"/>
      <c r="B2" s="64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 ht="14.5" thickTop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>
      <c r="A4" s="41"/>
      <c r="B4" s="41" t="s">
        <v>1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>
      <c r="A5" s="41"/>
      <c r="B5" s="41" t="s">
        <v>2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</row>
    <row r="6" spans="1:20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>
      <c r="A7" s="41"/>
      <c r="B7" s="41" t="s">
        <v>3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>
      <c r="A8" s="41"/>
      <c r="B8" s="41" t="s">
        <v>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0">
      <c r="A9" s="41"/>
      <c r="B9" s="41" t="s">
        <v>5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0">
      <c r="A10" s="41"/>
      <c r="B10" s="41" t="s">
        <v>6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</row>
    <row r="11" spans="1:20">
      <c r="A11" s="41"/>
      <c r="B11" s="41" t="s">
        <v>7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</row>
    <row r="12" spans="1:20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1:20">
      <c r="A13" s="41"/>
      <c r="B13" s="41" t="s">
        <v>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0">
      <c r="A14" s="41"/>
      <c r="B14" s="41" t="s">
        <v>9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 spans="1:20">
      <c r="A15" s="41"/>
      <c r="B15" s="41" t="s">
        <v>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1:20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7" spans="1:20">
      <c r="A17" s="41"/>
      <c r="B17" s="41" t="s">
        <v>11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</row>
    <row r="18" spans="1:20">
      <c r="A18" s="41"/>
      <c r="B18" s="41" t="s">
        <v>12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</row>
    <row r="19" spans="1:20">
      <c r="A19" s="41"/>
      <c r="B19" s="41" t="s">
        <v>13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spans="1:20">
      <c r="A20" s="41"/>
      <c r="B20" s="41" t="s">
        <v>14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</row>
    <row r="21" spans="1:20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spans="1:20">
      <c r="A22" s="41"/>
      <c r="B22" s="41" t="s">
        <v>15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</row>
    <row r="23" spans="1:20">
      <c r="A23" s="41"/>
      <c r="B23" s="41" t="s">
        <v>16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</row>
    <row r="24" spans="1:20">
      <c r="A24" s="41"/>
      <c r="B24" s="31" t="s">
        <v>295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</row>
    <row r="25" spans="1:20">
      <c r="A25" s="41"/>
      <c r="B25" s="32" t="s">
        <v>17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</row>
    <row r="26" spans="1:20">
      <c r="A26" s="41"/>
      <c r="B26" s="31" t="s">
        <v>18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</row>
    <row r="27" spans="1:20">
      <c r="A27" s="41"/>
      <c r="B27" s="32" t="s">
        <v>19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</row>
    <row r="28" spans="1:20">
      <c r="A28" s="41"/>
      <c r="B28" s="32" t="s">
        <v>20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</row>
    <row r="29" spans="1:20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</row>
    <row r="30" spans="1:2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</row>
    <row r="31" spans="1:20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</row>
    <row r="32" spans="1:20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</row>
    <row r="33" spans="1:20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</row>
    <row r="34" spans="1:20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 spans="1:20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  <row r="36" spans="1:20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spans="1:20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spans="1:20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spans="1:20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spans="1:2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spans="1:20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spans="1:20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spans="1:20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spans="1:20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spans="1:20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AF3B-F01B-4AF9-A4EC-2A5BDF1236F9}">
  <sheetPr codeName="Sheet2">
    <tabColor theme="1"/>
  </sheetPr>
  <dimension ref="A1:X32"/>
  <sheetViews>
    <sheetView tabSelected="1" zoomScaleNormal="100" workbookViewId="0">
      <selection activeCell="B11" sqref="B11:C11"/>
    </sheetView>
  </sheetViews>
  <sheetFormatPr defaultColWidth="8" defaultRowHeight="14"/>
  <cols>
    <col min="1" max="1" width="8" style="6"/>
    <col min="2" max="2" width="26.08203125" style="6" customWidth="1"/>
    <col min="3" max="3" width="63.4140625" style="6" customWidth="1"/>
    <col min="4" max="16384" width="8" style="6"/>
  </cols>
  <sheetData>
    <row r="1" spans="1:24">
      <c r="A1" s="41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19.5" thickBot="1">
      <c r="A2" s="33"/>
      <c r="B2" s="77" t="s">
        <v>262</v>
      </c>
      <c r="C2" s="77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4.5" thickTop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8" customHeight="1" thickBot="1">
      <c r="A4" s="33"/>
      <c r="B4" s="41" t="s">
        <v>21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8" customHeight="1" thickBot="1">
      <c r="A5" s="33"/>
      <c r="B5" s="45" t="s">
        <v>22</v>
      </c>
      <c r="C5" s="46" t="s">
        <v>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8" customHeight="1" thickBot="1">
      <c r="A6" s="33"/>
      <c r="B6" s="74" t="s">
        <v>288</v>
      </c>
      <c r="C6" s="40" t="s">
        <v>289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8" customHeight="1" thickBot="1">
      <c r="A7" s="33"/>
      <c r="B7" s="74" t="s">
        <v>290</v>
      </c>
      <c r="C7" s="40" t="s">
        <v>291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8" customHeight="1" thickBot="1">
      <c r="A8" s="33"/>
      <c r="B8" s="74" t="s">
        <v>292</v>
      </c>
      <c r="C8" s="40" t="s">
        <v>293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8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8" customHeight="1">
      <c r="A10" s="33"/>
      <c r="B10" s="41" t="s">
        <v>24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32.65" customHeight="1">
      <c r="A11" s="33"/>
      <c r="B11" s="78" t="s">
        <v>294</v>
      </c>
      <c r="C11" s="78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5" thickBot="1">
      <c r="A13" s="33"/>
      <c r="B13" s="41" t="s">
        <v>25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5" thickBot="1">
      <c r="A14" s="33"/>
      <c r="B14" s="45" t="s">
        <v>26</v>
      </c>
      <c r="C14" s="46" t="s">
        <v>27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8.649999999999999" customHeight="1" thickBot="1">
      <c r="A15" s="33"/>
      <c r="B15" s="75" t="s">
        <v>277</v>
      </c>
      <c r="C15" s="40" t="s">
        <v>285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7.149999999999999" customHeight="1" thickBot="1">
      <c r="A16" s="33"/>
      <c r="B16" s="75" t="s">
        <v>28</v>
      </c>
      <c r="C16" s="40" t="s">
        <v>29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7.149999999999999" customHeight="1" thickBot="1">
      <c r="A17" s="33"/>
      <c r="B17" s="75" t="s">
        <v>30</v>
      </c>
      <c r="C17" s="40" t="s">
        <v>31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7.149999999999999" customHeight="1" thickBot="1">
      <c r="A18" s="33"/>
      <c r="B18" s="75" t="s">
        <v>263</v>
      </c>
      <c r="C18" s="63" t="s">
        <v>32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7.899999999999999" customHeight="1" thickBot="1">
      <c r="A19" s="33"/>
      <c r="B19" s="75" t="s">
        <v>33</v>
      </c>
      <c r="C19" s="63" t="s">
        <v>34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7.899999999999999" customHeight="1">
      <c r="A20" s="33"/>
      <c r="B20" s="41"/>
      <c r="C20" s="41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4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1:24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1: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24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2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2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2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1:2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1:24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 spans="1:2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</sheetData>
  <mergeCells count="2">
    <mergeCell ref="B2:C2"/>
    <mergeCell ref="B11:C11"/>
  </mergeCells>
  <phoneticPr fontId="36" type="noConversion"/>
  <hyperlinks>
    <hyperlink ref="B15" location="CDPs!A1" display="CDPs" xr:uid="{5AEAF4D3-15E6-4DA1-88A4-8754BAA54D93}"/>
    <hyperlink ref="B16" location="Summary!A1" display="Summary" xr:uid="{16E8364F-BBBA-4EBF-912B-457E8C494441}"/>
    <hyperlink ref="B17" location="Comparison!A1" display="Comparison" xr:uid="{A667078C-5DB5-4857-A0F1-AF2C758BD5BD}"/>
    <hyperlink ref="B18" location="'REZ Generation Capacity'!A1" display="REZ Generation Capacity" xr:uid="{F50667E7-2712-4413-A5BF-30DD3ACB36D3}"/>
    <hyperlink ref="B19" location="'REZ Generation'!A1" display="REZ Generation" xr:uid="{331D62C8-4BBD-466E-B089-F4FFFC9D2AC2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1556-0A7C-47B0-9461-251900794FE8}">
  <sheetPr codeName="Sheet6">
    <tabColor theme="2" tint="-0.249977111117893"/>
  </sheetPr>
  <dimension ref="A1:H22"/>
  <sheetViews>
    <sheetView zoomScaleNormal="100" workbookViewId="0"/>
  </sheetViews>
  <sheetFormatPr defaultColWidth="22.08203125" defaultRowHeight="14"/>
  <cols>
    <col min="1" max="1" width="11.58203125" style="6" customWidth="1"/>
    <col min="2" max="2" width="70.75" style="6" bestFit="1" customWidth="1"/>
    <col min="3" max="3" width="14" style="6" bestFit="1" customWidth="1"/>
    <col min="4" max="5" width="12.4140625" style="6" bestFit="1" customWidth="1"/>
    <col min="6" max="7" width="14.25" style="6" bestFit="1" customWidth="1"/>
    <col min="8" max="16384" width="22.08203125" style="6"/>
  </cols>
  <sheetData>
    <row r="1" spans="1:8" ht="22.5">
      <c r="A1" s="34"/>
      <c r="B1" s="34"/>
      <c r="C1" s="34"/>
      <c r="D1" s="35"/>
    </row>
    <row r="2" spans="1:8" ht="19.5" thickBot="1">
      <c r="A2" s="36" t="s">
        <v>276</v>
      </c>
      <c r="B2" s="36"/>
      <c r="C2" s="36"/>
      <c r="D2" s="36"/>
      <c r="E2" s="36"/>
    </row>
    <row r="3" spans="1:8" ht="15" thickTop="1" thickBot="1"/>
    <row r="4" spans="1:8" ht="21.5" thickBot="1">
      <c r="A4" s="68"/>
      <c r="B4" s="68" t="s">
        <v>267</v>
      </c>
      <c r="C4" s="68" t="s">
        <v>244</v>
      </c>
      <c r="D4" s="68" t="s">
        <v>247</v>
      </c>
      <c r="E4" s="68" t="s">
        <v>268</v>
      </c>
      <c r="F4" s="68" t="s">
        <v>269</v>
      </c>
      <c r="G4" s="68" t="s">
        <v>248</v>
      </c>
      <c r="H4" s="68" t="s">
        <v>239</v>
      </c>
    </row>
    <row r="5" spans="1:8" ht="14.5" thickBot="1">
      <c r="A5" s="69" t="s">
        <v>115</v>
      </c>
      <c r="B5" s="70" t="s">
        <v>296</v>
      </c>
      <c r="C5" s="71" t="s">
        <v>270</v>
      </c>
      <c r="D5" s="72" t="s">
        <v>270</v>
      </c>
      <c r="E5" s="71"/>
      <c r="F5" s="73"/>
      <c r="G5" s="71"/>
      <c r="H5" s="73"/>
    </row>
    <row r="6" spans="1:8">
      <c r="A6" s="83" t="s">
        <v>128</v>
      </c>
      <c r="B6" s="85" t="s">
        <v>297</v>
      </c>
      <c r="C6" s="79" t="s">
        <v>270</v>
      </c>
      <c r="D6" s="87" t="s">
        <v>270</v>
      </c>
      <c r="E6" s="79" t="s">
        <v>270</v>
      </c>
      <c r="F6" s="87" t="s">
        <v>270</v>
      </c>
      <c r="G6" s="79"/>
      <c r="H6" s="81"/>
    </row>
    <row r="7" spans="1:8" ht="24.75" customHeight="1" thickBot="1">
      <c r="A7" s="84"/>
      <c r="B7" s="86"/>
      <c r="C7" s="80"/>
      <c r="D7" s="88"/>
      <c r="E7" s="80"/>
      <c r="F7" s="88"/>
      <c r="G7" s="80"/>
      <c r="H7" s="82"/>
    </row>
    <row r="8" spans="1:8" ht="14.5" thickBot="1">
      <c r="A8" s="69" t="s">
        <v>129</v>
      </c>
      <c r="B8" s="70" t="s">
        <v>298</v>
      </c>
      <c r="C8" s="71" t="s">
        <v>270</v>
      </c>
      <c r="D8" s="72" t="s">
        <v>270</v>
      </c>
      <c r="E8" s="71" t="s">
        <v>270</v>
      </c>
      <c r="F8" s="72" t="s">
        <v>270</v>
      </c>
      <c r="G8" s="71" t="s">
        <v>270</v>
      </c>
      <c r="H8" s="72" t="s">
        <v>270</v>
      </c>
    </row>
    <row r="9" spans="1:8">
      <c r="A9" s="83" t="s">
        <v>130</v>
      </c>
      <c r="B9" s="85" t="s">
        <v>299</v>
      </c>
      <c r="C9" s="79" t="s">
        <v>270</v>
      </c>
      <c r="D9" s="81"/>
      <c r="E9" s="79"/>
      <c r="F9" s="81"/>
      <c r="G9" s="79"/>
      <c r="H9" s="81"/>
    </row>
    <row r="10" spans="1:8" ht="14.5" thickBot="1">
      <c r="A10" s="84"/>
      <c r="B10" s="86"/>
      <c r="C10" s="80"/>
      <c r="D10" s="82"/>
      <c r="E10" s="80"/>
      <c r="F10" s="82"/>
      <c r="G10" s="80"/>
      <c r="H10" s="82"/>
    </row>
    <row r="11" spans="1:8" ht="14.5" thickBot="1">
      <c r="A11" s="69" t="s">
        <v>131</v>
      </c>
      <c r="B11" s="70" t="s">
        <v>300</v>
      </c>
      <c r="C11" s="71" t="s">
        <v>270</v>
      </c>
      <c r="D11" s="72" t="s">
        <v>270</v>
      </c>
      <c r="E11" s="71" t="s">
        <v>270</v>
      </c>
      <c r="F11" s="73"/>
      <c r="G11" s="71"/>
      <c r="H11" s="73"/>
    </row>
    <row r="12" spans="1:8" ht="14.5" thickBot="1">
      <c r="A12" s="69" t="s">
        <v>132</v>
      </c>
      <c r="B12" s="70" t="s">
        <v>301</v>
      </c>
      <c r="C12" s="71" t="s">
        <v>270</v>
      </c>
      <c r="D12" s="72" t="s">
        <v>270</v>
      </c>
      <c r="E12" s="71"/>
      <c r="F12" s="72" t="s">
        <v>270</v>
      </c>
      <c r="G12" s="71"/>
      <c r="H12" s="73"/>
    </row>
    <row r="13" spans="1:8" ht="14.5" thickBot="1">
      <c r="A13" s="69" t="s">
        <v>133</v>
      </c>
      <c r="B13" s="70" t="s">
        <v>302</v>
      </c>
      <c r="C13" s="71"/>
      <c r="D13" s="72" t="s">
        <v>270</v>
      </c>
      <c r="E13" s="71"/>
      <c r="F13" s="73"/>
      <c r="G13" s="71"/>
      <c r="H13" s="73"/>
    </row>
    <row r="14" spans="1:8" ht="14.5" thickBot="1">
      <c r="A14" s="69" t="s">
        <v>134</v>
      </c>
      <c r="B14" s="70" t="s">
        <v>303</v>
      </c>
      <c r="C14" s="71" t="s">
        <v>270</v>
      </c>
      <c r="D14" s="72" t="s">
        <v>270</v>
      </c>
      <c r="E14" s="71" t="s">
        <v>270</v>
      </c>
      <c r="F14" s="72" t="s">
        <v>270</v>
      </c>
      <c r="G14" s="71" t="s">
        <v>270</v>
      </c>
      <c r="H14" s="73"/>
    </row>
    <row r="15" spans="1:8" ht="14.5" thickBot="1">
      <c r="A15" s="69" t="s">
        <v>135</v>
      </c>
      <c r="B15" s="72" t="s">
        <v>271</v>
      </c>
      <c r="C15" s="71"/>
      <c r="D15" s="73"/>
      <c r="E15" s="71"/>
      <c r="F15" s="73"/>
      <c r="G15" s="71"/>
      <c r="H15" s="73"/>
    </row>
    <row r="16" spans="1:8" ht="14.5" thickBot="1">
      <c r="A16" s="69" t="s">
        <v>136</v>
      </c>
      <c r="B16" s="72" t="s">
        <v>304</v>
      </c>
      <c r="C16" s="71" t="s">
        <v>270</v>
      </c>
      <c r="D16" s="72" t="s">
        <v>270</v>
      </c>
      <c r="E16" s="71" t="s">
        <v>270</v>
      </c>
      <c r="F16" s="72" t="s">
        <v>272</v>
      </c>
      <c r="G16" s="71"/>
      <c r="H16" s="73"/>
    </row>
    <row r="17" spans="1:8" ht="14.5" thickBot="1">
      <c r="A17" s="69" t="s">
        <v>137</v>
      </c>
      <c r="B17" s="72" t="s">
        <v>305</v>
      </c>
      <c r="C17" s="71" t="s">
        <v>270</v>
      </c>
      <c r="D17" s="72" t="s">
        <v>270</v>
      </c>
      <c r="E17" s="71" t="s">
        <v>270</v>
      </c>
      <c r="F17" s="72" t="s">
        <v>272</v>
      </c>
      <c r="G17" s="71" t="s">
        <v>270</v>
      </c>
      <c r="H17" s="73"/>
    </row>
    <row r="18" spans="1:8" ht="14.5" thickBot="1">
      <c r="A18" s="69" t="s">
        <v>138</v>
      </c>
      <c r="B18" s="72" t="s">
        <v>306</v>
      </c>
      <c r="C18" s="71" t="s">
        <v>270</v>
      </c>
      <c r="D18" s="72" t="s">
        <v>270</v>
      </c>
      <c r="E18" s="71" t="s">
        <v>270</v>
      </c>
      <c r="F18" s="72" t="s">
        <v>272</v>
      </c>
      <c r="G18" s="71" t="s">
        <v>272</v>
      </c>
      <c r="H18" s="73"/>
    </row>
    <row r="19" spans="1:8" ht="14.5" thickBot="1">
      <c r="A19" s="69" t="s">
        <v>139</v>
      </c>
      <c r="B19" s="72" t="s">
        <v>307</v>
      </c>
      <c r="C19" s="71" t="s">
        <v>270</v>
      </c>
      <c r="D19" s="72" t="s">
        <v>270</v>
      </c>
      <c r="E19" s="71" t="s">
        <v>273</v>
      </c>
      <c r="F19" s="72" t="s">
        <v>272</v>
      </c>
      <c r="G19" s="71" t="s">
        <v>272</v>
      </c>
      <c r="H19" s="73"/>
    </row>
    <row r="20" spans="1:8" ht="20.5" thickBot="1">
      <c r="A20" s="69" t="s">
        <v>37</v>
      </c>
      <c r="B20" s="72" t="s">
        <v>274</v>
      </c>
      <c r="C20" s="71"/>
      <c r="D20" s="73"/>
      <c r="E20" s="71"/>
      <c r="F20" s="73"/>
      <c r="G20" s="71"/>
      <c r="H20" s="73"/>
    </row>
    <row r="22" spans="1:8">
      <c r="A22" s="76" t="s">
        <v>309</v>
      </c>
    </row>
  </sheetData>
  <mergeCells count="16">
    <mergeCell ref="G6:G7"/>
    <mergeCell ref="H6:H7"/>
    <mergeCell ref="A9:A10"/>
    <mergeCell ref="B9:B10"/>
    <mergeCell ref="C9:C10"/>
    <mergeCell ref="D9:D10"/>
    <mergeCell ref="E9:E10"/>
    <mergeCell ref="F9:F10"/>
    <mergeCell ref="G9:G10"/>
    <mergeCell ref="H9:H10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2" tint="-0.249977111117893"/>
  </sheetPr>
  <dimension ref="A1:AN293"/>
  <sheetViews>
    <sheetView zoomScaleNormal="100" workbookViewId="0"/>
  </sheetViews>
  <sheetFormatPr defaultColWidth="9" defaultRowHeight="15" customHeight="1"/>
  <cols>
    <col min="1" max="1" width="17.58203125" style="6" customWidth="1"/>
    <col min="2" max="2" width="14" style="6" customWidth="1"/>
    <col min="3" max="3" width="16.08203125" style="6" customWidth="1"/>
    <col min="4" max="4" width="7.58203125" style="6" customWidth="1"/>
    <col min="5" max="5" width="25.5" style="6" customWidth="1"/>
    <col min="6" max="6" width="8.08203125" style="6" customWidth="1"/>
    <col min="7" max="7" width="15" style="6" customWidth="1"/>
    <col min="8" max="8" width="45.5" style="6" customWidth="1"/>
    <col min="9" max="37" width="14.25" style="6" customWidth="1"/>
    <col min="38" max="39" width="9" style="6"/>
    <col min="40" max="40" width="9.9140625" style="6" customWidth="1"/>
    <col min="41" max="16384" width="9" style="6"/>
  </cols>
  <sheetData>
    <row r="1" spans="1:37" ht="15" customHeight="1">
      <c r="A1" s="34"/>
      <c r="B1" s="34"/>
      <c r="C1" s="34"/>
      <c r="D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7" ht="19.5" thickBot="1">
      <c r="A2" s="36" t="str">
        <f>"Case Summary - "&amp;Summary_CDP</f>
        <v>Case Summary - CDP1</v>
      </c>
      <c r="B2" s="36"/>
      <c r="C2" s="36"/>
      <c r="D2" s="36"/>
      <c r="E2" s="36"/>
      <c r="G2" s="11"/>
      <c r="H2" s="11"/>
      <c r="I2" s="11"/>
    </row>
    <row r="3" spans="1:37" ht="15" customHeight="1" thickTop="1">
      <c r="A3" s="37" t="s">
        <v>35</v>
      </c>
      <c r="B3" s="37"/>
      <c r="C3" s="37"/>
      <c r="I3" s="19"/>
    </row>
    <row r="4" spans="1:37" ht="15" customHeight="1">
      <c r="A4" s="37" t="str">
        <f>"1. The discount rate used for calculation is "&amp;TEXT(WACC,"0.0%")</f>
        <v>1. The discount rate used for calculation is 7.5%</v>
      </c>
      <c r="B4" s="37"/>
      <c r="C4" s="37"/>
      <c r="I4" s="19"/>
    </row>
    <row r="5" spans="1:37" ht="15" customHeight="1">
      <c r="A5" s="37" t="s">
        <v>257</v>
      </c>
      <c r="B5" s="37"/>
      <c r="C5" s="37"/>
      <c r="I5" s="19"/>
    </row>
    <row r="6" spans="1:37" ht="15" customHeight="1">
      <c r="B6" s="37"/>
      <c r="C6" s="37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37" ht="15" customHeight="1">
      <c r="B7" s="37"/>
      <c r="C7" s="11" t="s">
        <v>275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37" ht="15" customHeight="1">
      <c r="A8" s="44" t="s">
        <v>36</v>
      </c>
      <c r="B8" s="21" t="s">
        <v>115</v>
      </c>
      <c r="C8" s="37" t="str">
        <f>INDEX(CDPs!$B$5:$B$20,MATCH(Summary_CDP,CDPs!$A$5:$A$20,0),1)</f>
        <v>Based on Progressive Change least-cost DP</v>
      </c>
    </row>
    <row r="11" spans="1:37" s="48" customFormat="1" ht="23" thickBot="1">
      <c r="A11" s="49" t="s">
        <v>254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7" ht="15" customHeight="1" thickTop="1"/>
    <row r="14" spans="1:37" ht="15" customHeight="1">
      <c r="H14" s="12" t="s">
        <v>40</v>
      </c>
      <c r="I14" s="8" t="s">
        <v>41</v>
      </c>
      <c r="J14" s="8" t="s">
        <v>42</v>
      </c>
      <c r="K14" s="8" t="s">
        <v>43</v>
      </c>
      <c r="L14" s="8" t="s">
        <v>44</v>
      </c>
      <c r="M14" s="8" t="s">
        <v>45</v>
      </c>
      <c r="N14" s="8" t="s">
        <v>46</v>
      </c>
      <c r="O14" s="8" t="s">
        <v>47</v>
      </c>
      <c r="P14" s="8" t="s">
        <v>48</v>
      </c>
      <c r="Q14" s="8" t="s">
        <v>49</v>
      </c>
      <c r="R14" s="8" t="s">
        <v>50</v>
      </c>
      <c r="S14" s="8" t="s">
        <v>51</v>
      </c>
      <c r="T14" s="8" t="s">
        <v>52</v>
      </c>
      <c r="U14" s="8" t="s">
        <v>53</v>
      </c>
      <c r="V14" s="8" t="s">
        <v>54</v>
      </c>
      <c r="W14" s="8" t="s">
        <v>55</v>
      </c>
      <c r="X14" s="8" t="s">
        <v>56</v>
      </c>
      <c r="Y14" s="8" t="s">
        <v>57</v>
      </c>
      <c r="Z14" s="8" t="s">
        <v>58</v>
      </c>
      <c r="AA14" s="8" t="s">
        <v>59</v>
      </c>
      <c r="AB14" s="8" t="s">
        <v>60</v>
      </c>
      <c r="AC14" s="8" t="s">
        <v>61</v>
      </c>
      <c r="AD14" s="8" t="s">
        <v>62</v>
      </c>
      <c r="AE14" s="8" t="s">
        <v>63</v>
      </c>
      <c r="AF14" s="8" t="s">
        <v>64</v>
      </c>
      <c r="AG14" s="8" t="s">
        <v>65</v>
      </c>
      <c r="AH14" s="8" t="s">
        <v>66</v>
      </c>
      <c r="AI14" s="8" t="s">
        <v>67</v>
      </c>
      <c r="AJ14" s="8" t="s">
        <v>68</v>
      </c>
      <c r="AK14" s="8" t="s">
        <v>69</v>
      </c>
    </row>
    <row r="15" spans="1:37" ht="15" customHeight="1">
      <c r="F15" s="38"/>
      <c r="H15" s="25" t="s">
        <v>70</v>
      </c>
      <c r="I15" s="29">
        <f t="shared" ref="I15:I20" si="0">NPV(WACC,J15:AK15)/(1+WACC)^2</f>
        <v>191565.75004969546</v>
      </c>
      <c r="J15" s="16">
        <f>SUMIFS(Costs!C:C,Costs!$A:$A,Summary_CDP,Costs!$B:$B,$H15)/1000</f>
        <v>1069.7260069356378</v>
      </c>
      <c r="K15" s="16">
        <f>SUMIFS(Costs!D:D,Costs!$A:$A,Summary_CDP,Costs!$B:$B,$H15)/1000</f>
        <v>2387.4603050815285</v>
      </c>
      <c r="L15" s="16">
        <f>SUMIFS(Costs!E:E,Costs!$A:$A,Summary_CDP,Costs!$B:$B,$H15)/1000</f>
        <v>4374.2222738293385</v>
      </c>
      <c r="M15" s="16">
        <f>SUMIFS(Costs!F:F,Costs!$A:$A,Summary_CDP,Costs!$B:$B,$H15)/1000</f>
        <v>5783.7272639807179</v>
      </c>
      <c r="N15" s="16">
        <f>SUMIFS(Costs!G:G,Costs!$A:$A,Summary_CDP,Costs!$B:$B,$H15)/1000</f>
        <v>8224.1374798819033</v>
      </c>
      <c r="O15" s="16">
        <f>SUMIFS(Costs!H:H,Costs!$A:$A,Summary_CDP,Costs!$B:$B,$H15)/1000</f>
        <v>9945.38656938637</v>
      </c>
      <c r="P15" s="16">
        <f>SUMIFS(Costs!I:I,Costs!$A:$A,Summary_CDP,Costs!$B:$B,$H15)/1000</f>
        <v>10672.806781473439</v>
      </c>
      <c r="Q15" s="16">
        <f>SUMIFS(Costs!J:J,Costs!$A:$A,Summary_CDP,Costs!$B:$B,$H15)/1000</f>
        <v>12715.458467186661</v>
      </c>
      <c r="R15" s="16">
        <f>SUMIFS(Costs!K:K,Costs!$A:$A,Summary_CDP,Costs!$B:$B,$H15)/1000</f>
        <v>13960.85971653635</v>
      </c>
      <c r="S15" s="16">
        <f>SUMIFS(Costs!L:L,Costs!$A:$A,Summary_CDP,Costs!$B:$B,$H15)/1000</f>
        <v>14875.288344456103</v>
      </c>
      <c r="T15" s="16">
        <f>SUMIFS(Costs!M:M,Costs!$A:$A,Summary_CDP,Costs!$B:$B,$H15)/1000</f>
        <v>17119.351186276388</v>
      </c>
      <c r="U15" s="16">
        <f>SUMIFS(Costs!N:N,Costs!$A:$A,Summary_CDP,Costs!$B:$B,$H15)/1000</f>
        <v>20317.944794742893</v>
      </c>
      <c r="V15" s="16">
        <f>SUMIFS(Costs!O:O,Costs!$A:$A,Summary_CDP,Costs!$B:$B,$H15)/1000</f>
        <v>21905.567701170836</v>
      </c>
      <c r="W15" s="16">
        <f>SUMIFS(Costs!P:P,Costs!$A:$A,Summary_CDP,Costs!$B:$B,$H15)/1000</f>
        <v>24587.462901397834</v>
      </c>
      <c r="X15" s="16">
        <f>SUMIFS(Costs!Q:Q,Costs!$A:$A,Summary_CDP,Costs!$B:$B,$H15)/1000</f>
        <v>27013.539935732952</v>
      </c>
      <c r="Y15" s="16">
        <f>SUMIFS(Costs!R:R,Costs!$A:$A,Summary_CDP,Costs!$B:$B,$H15)/1000</f>
        <v>28595.843467710587</v>
      </c>
      <c r="Z15" s="16">
        <f>SUMIFS(Costs!S:S,Costs!$A:$A,Summary_CDP,Costs!$B:$B,$H15)/1000</f>
        <v>28595.843467693834</v>
      </c>
      <c r="AA15" s="16">
        <f>SUMIFS(Costs!T:T,Costs!$A:$A,Summary_CDP,Costs!$B:$B,$H15)/1000</f>
        <v>30564.406063759969</v>
      </c>
      <c r="AB15" s="16">
        <f>SUMIFS(Costs!U:U,Costs!$A:$A,Summary_CDP,Costs!$B:$B,$H15)/1000</f>
        <v>35942.259325966537</v>
      </c>
      <c r="AC15" s="16">
        <f>SUMIFS(Costs!V:V,Costs!$A:$A,Summary_CDP,Costs!$B:$B,$H15)/1000</f>
        <v>41266.369527612049</v>
      </c>
      <c r="AD15" s="16">
        <f>SUMIFS(Costs!W:W,Costs!$A:$A,Summary_CDP,Costs!$B:$B,$H15)/1000</f>
        <v>47049.176714074209</v>
      </c>
      <c r="AE15" s="16">
        <f>SUMIFS(Costs!X:X,Costs!$A:$A,Summary_CDP,Costs!$B:$B,$H15)/1000</f>
        <v>50669.354696846247</v>
      </c>
      <c r="AF15" s="16">
        <f>SUMIFS(Costs!Y:Y,Costs!$A:$A,Summary_CDP,Costs!$B:$B,$H15)/1000</f>
        <v>57335.328034725739</v>
      </c>
      <c r="AG15" s="16">
        <f>SUMIFS(Costs!Z:Z,Costs!$A:$A,Summary_CDP,Costs!$B:$B,$H15)/1000</f>
        <v>59369.29353347802</v>
      </c>
      <c r="AH15" s="16">
        <f>SUMIFS(Costs!AA:AA,Costs!$A:$A,Summary_CDP,Costs!$B:$B,$H15)/1000</f>
        <v>61501.829045647675</v>
      </c>
      <c r="AI15" s="16">
        <f>SUMIFS(Costs!AB:AB,Costs!$A:$A,Summary_CDP,Costs!$B:$B,$H15)/1000</f>
        <v>65960.368388161005</v>
      </c>
      <c r="AJ15" s="16">
        <f>SUMIFS(Costs!AC:AC,Costs!$A:$A,Summary_CDP,Costs!$B:$B,$H15)/1000</f>
        <v>76833.72769581883</v>
      </c>
      <c r="AK15" s="16">
        <f>SUMIFS(Costs!AD:AD,Costs!$A:$A,Summary_CDP,Costs!$B:$B,$H15)/1000</f>
        <v>74789.890542837893</v>
      </c>
    </row>
    <row r="16" spans="1:37" ht="15" customHeight="1">
      <c r="F16" s="38"/>
      <c r="H16" s="25" t="s">
        <v>71</v>
      </c>
      <c r="I16" s="29">
        <f t="shared" si="0"/>
        <v>48709.898008873934</v>
      </c>
      <c r="J16" s="16">
        <f>SUMIFS(Costs!C:C,Costs!$A:$A,Summary_CDP,Costs!$B:$B,$H16)/1000</f>
        <v>2860.5830173020772</v>
      </c>
      <c r="K16" s="16">
        <f>SUMIFS(Costs!D:D,Costs!$A:$A,Summary_CDP,Costs!$B:$B,$H16)/1000</f>
        <v>3037.807962853381</v>
      </c>
      <c r="L16" s="16">
        <f>SUMIFS(Costs!E:E,Costs!$A:$A,Summary_CDP,Costs!$B:$B,$H16)/1000</f>
        <v>3923.4662819413211</v>
      </c>
      <c r="M16" s="16">
        <f>SUMIFS(Costs!F:F,Costs!$A:$A,Summary_CDP,Costs!$B:$B,$H16)/1000</f>
        <v>3276.7732089308229</v>
      </c>
      <c r="N16" s="16">
        <f>SUMIFS(Costs!G:G,Costs!$A:$A,Summary_CDP,Costs!$B:$B,$H16)/1000</f>
        <v>3513.7040852425921</v>
      </c>
      <c r="O16" s="16">
        <f>SUMIFS(Costs!H:H,Costs!$A:$A,Summary_CDP,Costs!$B:$B,$H16)/1000</f>
        <v>3172.8872863974652</v>
      </c>
      <c r="P16" s="16">
        <f>SUMIFS(Costs!I:I,Costs!$A:$A,Summary_CDP,Costs!$B:$B,$H16)/1000</f>
        <v>3122.4961649912516</v>
      </c>
      <c r="Q16" s="16">
        <f>SUMIFS(Costs!J:J,Costs!$A:$A,Summary_CDP,Costs!$B:$B,$H16)/1000</f>
        <v>3612.8530044862441</v>
      </c>
      <c r="R16" s="16">
        <f>SUMIFS(Costs!K:K,Costs!$A:$A,Summary_CDP,Costs!$B:$B,$H16)/1000</f>
        <v>3241.54807058807</v>
      </c>
      <c r="S16" s="16">
        <f>SUMIFS(Costs!L:L,Costs!$A:$A,Summary_CDP,Costs!$B:$B,$H16)/1000</f>
        <v>3417.9183488609783</v>
      </c>
      <c r="T16" s="16">
        <f>SUMIFS(Costs!M:M,Costs!$A:$A,Summary_CDP,Costs!$B:$B,$H16)/1000</f>
        <v>3789.9375879275181</v>
      </c>
      <c r="U16" s="16">
        <f>SUMIFS(Costs!N:N,Costs!$A:$A,Summary_CDP,Costs!$B:$B,$H16)/1000</f>
        <v>4311.1303745715268</v>
      </c>
      <c r="V16" s="16">
        <f>SUMIFS(Costs!O:O,Costs!$A:$A,Summary_CDP,Costs!$B:$B,$H16)/1000</f>
        <v>4656.6670646625134</v>
      </c>
      <c r="W16" s="16">
        <f>SUMIFS(Costs!P:P,Costs!$A:$A,Summary_CDP,Costs!$B:$B,$H16)/1000</f>
        <v>5063.8045837118534</v>
      </c>
      <c r="X16" s="16">
        <f>SUMIFS(Costs!Q:Q,Costs!$A:$A,Summary_CDP,Costs!$B:$B,$H16)/1000</f>
        <v>5505.9834520960503</v>
      </c>
      <c r="Y16" s="16">
        <f>SUMIFS(Costs!R:R,Costs!$A:$A,Summary_CDP,Costs!$B:$B,$H16)/1000</f>
        <v>5773.2490372891807</v>
      </c>
      <c r="Z16" s="16">
        <f>SUMIFS(Costs!S:S,Costs!$A:$A,Summary_CDP,Costs!$B:$B,$H16)/1000</f>
        <v>5783.7613376396675</v>
      </c>
      <c r="AA16" s="16">
        <f>SUMIFS(Costs!T:T,Costs!$A:$A,Summary_CDP,Costs!$B:$B,$H16)/1000</f>
        <v>6087.1610592058532</v>
      </c>
      <c r="AB16" s="16">
        <f>SUMIFS(Costs!U:U,Costs!$A:$A,Summary_CDP,Costs!$B:$B,$H16)/1000</f>
        <v>7148.4207155826452</v>
      </c>
      <c r="AC16" s="16">
        <f>SUMIFS(Costs!V:V,Costs!$A:$A,Summary_CDP,Costs!$B:$B,$H16)/1000</f>
        <v>8011.8016572699453</v>
      </c>
      <c r="AD16" s="16">
        <f>SUMIFS(Costs!W:W,Costs!$A:$A,Summary_CDP,Costs!$B:$B,$H16)/1000</f>
        <v>8950.4733627962105</v>
      </c>
      <c r="AE16" s="16">
        <f>SUMIFS(Costs!X:X,Costs!$A:$A,Summary_CDP,Costs!$B:$B,$H16)/1000</f>
        <v>9563.757465105451</v>
      </c>
      <c r="AF16" s="16">
        <f>SUMIFS(Costs!Y:Y,Costs!$A:$A,Summary_CDP,Costs!$B:$B,$H16)/1000</f>
        <v>10675.593626360847</v>
      </c>
      <c r="AG16" s="16">
        <f>SUMIFS(Costs!Z:Z,Costs!$A:$A,Summary_CDP,Costs!$B:$B,$H16)/1000</f>
        <v>10982.833853036283</v>
      </c>
      <c r="AH16" s="16">
        <f>SUMIFS(Costs!AA:AA,Costs!$A:$A,Summary_CDP,Costs!$B:$B,$H16)/1000</f>
        <v>11370.834400275759</v>
      </c>
      <c r="AI16" s="16">
        <f>SUMIFS(Costs!AB:AB,Costs!$A:$A,Summary_CDP,Costs!$B:$B,$H16)/1000</f>
        <v>12440.226401509011</v>
      </c>
      <c r="AJ16" s="16">
        <f>SUMIFS(Costs!AC:AC,Costs!$A:$A,Summary_CDP,Costs!$B:$B,$H16)/1000</f>
        <v>15027.622607318952</v>
      </c>
      <c r="AK16" s="16">
        <f>SUMIFS(Costs!AD:AD,Costs!$A:$A,Summary_CDP,Costs!$B:$B,$H16)/1000</f>
        <v>14916.945815420442</v>
      </c>
    </row>
    <row r="17" spans="1:37" ht="15" customHeight="1">
      <c r="F17" s="38"/>
      <c r="H17" s="25" t="s">
        <v>72</v>
      </c>
      <c r="I17" s="29">
        <f t="shared" si="0"/>
        <v>10360.023049656424</v>
      </c>
      <c r="J17" s="16">
        <f>SUMIFS(Costs!C:C,Costs!$A:$A,Summary_CDP,Costs!$B:$B,$H17)/1000</f>
        <v>2571.485310155595</v>
      </c>
      <c r="K17" s="16">
        <f>SUMIFS(Costs!D:D,Costs!$A:$A,Summary_CDP,Costs!$B:$B,$H17)/1000</f>
        <v>1956.822414337317</v>
      </c>
      <c r="L17" s="16">
        <f>SUMIFS(Costs!E:E,Costs!$A:$A,Summary_CDP,Costs!$B:$B,$H17)/1000</f>
        <v>1452.8799185384128</v>
      </c>
      <c r="M17" s="16">
        <f>SUMIFS(Costs!F:F,Costs!$A:$A,Summary_CDP,Costs!$B:$B,$H17)/1000</f>
        <v>1372.4357882869031</v>
      </c>
      <c r="N17" s="16">
        <f>SUMIFS(Costs!G:G,Costs!$A:$A,Summary_CDP,Costs!$B:$B,$H17)/1000</f>
        <v>1400.8114655511306</v>
      </c>
      <c r="O17" s="16">
        <f>SUMIFS(Costs!H:H,Costs!$A:$A,Summary_CDP,Costs!$B:$B,$H17)/1000</f>
        <v>1343.8659093501306</v>
      </c>
      <c r="P17" s="16">
        <f>SUMIFS(Costs!I:I,Costs!$A:$A,Summary_CDP,Costs!$B:$B,$H17)/1000</f>
        <v>1010.4777065017394</v>
      </c>
      <c r="Q17" s="16">
        <f>SUMIFS(Costs!J:J,Costs!$A:$A,Summary_CDP,Costs!$B:$B,$H17)/1000</f>
        <v>644.95657903541496</v>
      </c>
      <c r="R17" s="16">
        <f>SUMIFS(Costs!K:K,Costs!$A:$A,Summary_CDP,Costs!$B:$B,$H17)/1000</f>
        <v>543.91285333747146</v>
      </c>
      <c r="S17" s="16">
        <f>SUMIFS(Costs!L:L,Costs!$A:$A,Summary_CDP,Costs!$B:$B,$H17)/1000</f>
        <v>382.17328679863135</v>
      </c>
      <c r="T17" s="16">
        <f>SUMIFS(Costs!M:M,Costs!$A:$A,Summary_CDP,Costs!$B:$B,$H17)/1000</f>
        <v>365.33456951979781</v>
      </c>
      <c r="U17" s="16">
        <f>SUMIFS(Costs!N:N,Costs!$A:$A,Summary_CDP,Costs!$B:$B,$H17)/1000</f>
        <v>634.76276958116102</v>
      </c>
      <c r="V17" s="16">
        <f>SUMIFS(Costs!O:O,Costs!$A:$A,Summary_CDP,Costs!$B:$B,$H17)/1000</f>
        <v>421.46356369377651</v>
      </c>
      <c r="W17" s="16">
        <f>SUMIFS(Costs!P:P,Costs!$A:$A,Summary_CDP,Costs!$B:$B,$H17)/1000</f>
        <v>351.9205360173649</v>
      </c>
      <c r="X17" s="16">
        <f>SUMIFS(Costs!Q:Q,Costs!$A:$A,Summary_CDP,Costs!$B:$B,$H17)/1000</f>
        <v>323.47891362499632</v>
      </c>
      <c r="Y17" s="16">
        <f>SUMIFS(Costs!R:R,Costs!$A:$A,Summary_CDP,Costs!$B:$B,$H17)/1000</f>
        <v>1002.8372646469098</v>
      </c>
      <c r="Z17" s="16">
        <f>SUMIFS(Costs!S:S,Costs!$A:$A,Summary_CDP,Costs!$B:$B,$H17)/1000</f>
        <v>361.38779704193632</v>
      </c>
      <c r="AA17" s="16">
        <f>SUMIFS(Costs!T:T,Costs!$A:$A,Summary_CDP,Costs!$B:$B,$H17)/1000</f>
        <v>356.9414509986226</v>
      </c>
      <c r="AB17" s="16">
        <f>SUMIFS(Costs!U:U,Costs!$A:$A,Summary_CDP,Costs!$B:$B,$H17)/1000</f>
        <v>655.51778933521575</v>
      </c>
      <c r="AC17" s="16">
        <f>SUMIFS(Costs!V:V,Costs!$A:$A,Summary_CDP,Costs!$B:$B,$H17)/1000</f>
        <v>573.33979704797616</v>
      </c>
      <c r="AD17" s="16">
        <f>SUMIFS(Costs!W:W,Costs!$A:$A,Summary_CDP,Costs!$B:$B,$H17)/1000</f>
        <v>973.89923896373307</v>
      </c>
      <c r="AE17" s="16">
        <f>SUMIFS(Costs!X:X,Costs!$A:$A,Summary_CDP,Costs!$B:$B,$H17)/1000</f>
        <v>371.55054368718072</v>
      </c>
      <c r="AF17" s="16">
        <f>SUMIFS(Costs!Y:Y,Costs!$A:$A,Summary_CDP,Costs!$B:$B,$H17)/1000</f>
        <v>560.3716229226701</v>
      </c>
      <c r="AG17" s="16">
        <f>SUMIFS(Costs!Z:Z,Costs!$A:$A,Summary_CDP,Costs!$B:$B,$H17)/1000</f>
        <v>179.03776278827297</v>
      </c>
      <c r="AH17" s="16">
        <f>SUMIFS(Costs!AA:AA,Costs!$A:$A,Summary_CDP,Costs!$B:$B,$H17)/1000</f>
        <v>402.01825880664848</v>
      </c>
      <c r="AI17" s="16">
        <f>SUMIFS(Costs!AB:AB,Costs!$A:$A,Summary_CDP,Costs!$B:$B,$H17)/1000</f>
        <v>220.80546647647915</v>
      </c>
      <c r="AJ17" s="16">
        <f>SUMIFS(Costs!AC:AC,Costs!$A:$A,Summary_CDP,Costs!$B:$B,$H17)/1000</f>
        <v>1428.3273152525392</v>
      </c>
      <c r="AK17" s="16">
        <f>SUMIFS(Costs!AD:AD,Costs!$A:$A,Summary_CDP,Costs!$B:$B,$H17)/1000</f>
        <v>168.70515198082433</v>
      </c>
    </row>
    <row r="18" spans="1:37" ht="15" customHeight="1">
      <c r="F18" s="38"/>
      <c r="H18" s="25" t="s">
        <v>73</v>
      </c>
      <c r="I18" s="29">
        <f t="shared" si="0"/>
        <v>2758.2125846637982</v>
      </c>
      <c r="J18" s="16">
        <f>SUMIFS(Costs!C:C,Costs!$A:$A,Summary_CDP,Costs!$B:$B,$H18)/1000</f>
        <v>667.55342186460825</v>
      </c>
      <c r="K18" s="16">
        <f>SUMIFS(Costs!D:D,Costs!$A:$A,Summary_CDP,Costs!$B:$B,$H18)/1000</f>
        <v>554.6277945953891</v>
      </c>
      <c r="L18" s="16">
        <f>SUMIFS(Costs!E:E,Costs!$A:$A,Summary_CDP,Costs!$B:$B,$H18)/1000</f>
        <v>432.85200525888445</v>
      </c>
      <c r="M18" s="16">
        <f>SUMIFS(Costs!F:F,Costs!$A:$A,Summary_CDP,Costs!$B:$B,$H18)/1000</f>
        <v>397.5164865291531</v>
      </c>
      <c r="N18" s="16">
        <f>SUMIFS(Costs!G:G,Costs!$A:$A,Summary_CDP,Costs!$B:$B,$H18)/1000</f>
        <v>355.12307326041469</v>
      </c>
      <c r="O18" s="16">
        <f>SUMIFS(Costs!H:H,Costs!$A:$A,Summary_CDP,Costs!$B:$B,$H18)/1000</f>
        <v>301.91409424538432</v>
      </c>
      <c r="P18" s="16">
        <f>SUMIFS(Costs!I:I,Costs!$A:$A,Summary_CDP,Costs!$B:$B,$H18)/1000</f>
        <v>245.75677279306632</v>
      </c>
      <c r="Q18" s="16">
        <f>SUMIFS(Costs!J:J,Costs!$A:$A,Summary_CDP,Costs!$B:$B,$H18)/1000</f>
        <v>183.9217467370579</v>
      </c>
      <c r="R18" s="16">
        <f>SUMIFS(Costs!K:K,Costs!$A:$A,Summary_CDP,Costs!$B:$B,$H18)/1000</f>
        <v>136.31456003405614</v>
      </c>
      <c r="S18" s="16">
        <f>SUMIFS(Costs!L:L,Costs!$A:$A,Summary_CDP,Costs!$B:$B,$H18)/1000</f>
        <v>151.58820958250459</v>
      </c>
      <c r="T18" s="16">
        <f>SUMIFS(Costs!M:M,Costs!$A:$A,Summary_CDP,Costs!$B:$B,$H18)/1000</f>
        <v>146.84349722508429</v>
      </c>
      <c r="U18" s="16">
        <f>SUMIFS(Costs!N:N,Costs!$A:$A,Summary_CDP,Costs!$B:$B,$H18)/1000</f>
        <v>157.39792607133398</v>
      </c>
      <c r="V18" s="16">
        <f>SUMIFS(Costs!O:O,Costs!$A:$A,Summary_CDP,Costs!$B:$B,$H18)/1000</f>
        <v>145.72582233984727</v>
      </c>
      <c r="W18" s="16">
        <f>SUMIFS(Costs!P:P,Costs!$A:$A,Summary_CDP,Costs!$B:$B,$H18)/1000</f>
        <v>124.43534256328167</v>
      </c>
      <c r="X18" s="16">
        <f>SUMIFS(Costs!Q:Q,Costs!$A:$A,Summary_CDP,Costs!$B:$B,$H18)/1000</f>
        <v>137.79777047973081</v>
      </c>
      <c r="Y18" s="16">
        <f>SUMIFS(Costs!R:R,Costs!$A:$A,Summary_CDP,Costs!$B:$B,$H18)/1000</f>
        <v>180.31556877058344</v>
      </c>
      <c r="Z18" s="16">
        <f>SUMIFS(Costs!S:S,Costs!$A:$A,Summary_CDP,Costs!$B:$B,$H18)/1000</f>
        <v>86.469488067462237</v>
      </c>
      <c r="AA18" s="16">
        <f>SUMIFS(Costs!T:T,Costs!$A:$A,Summary_CDP,Costs!$B:$B,$H18)/1000</f>
        <v>126.78679287661794</v>
      </c>
      <c r="AB18" s="16">
        <f>SUMIFS(Costs!U:U,Costs!$A:$A,Summary_CDP,Costs!$B:$B,$H18)/1000</f>
        <v>141.47629293776043</v>
      </c>
      <c r="AC18" s="16">
        <f>SUMIFS(Costs!V:V,Costs!$A:$A,Summary_CDP,Costs!$B:$B,$H18)/1000</f>
        <v>111.32144646422894</v>
      </c>
      <c r="AD18" s="16">
        <f>SUMIFS(Costs!W:W,Costs!$A:$A,Summary_CDP,Costs!$B:$B,$H18)/1000</f>
        <v>133.4398171929754</v>
      </c>
      <c r="AE18" s="16">
        <f>SUMIFS(Costs!X:X,Costs!$A:$A,Summary_CDP,Costs!$B:$B,$H18)/1000</f>
        <v>114.55579466751225</v>
      </c>
      <c r="AF18" s="16">
        <f>SUMIFS(Costs!Y:Y,Costs!$A:$A,Summary_CDP,Costs!$B:$B,$H18)/1000</f>
        <v>95.392634573617727</v>
      </c>
      <c r="AG18" s="16">
        <f>SUMIFS(Costs!Z:Z,Costs!$A:$A,Summary_CDP,Costs!$B:$B,$H18)/1000</f>
        <v>86.956633436245525</v>
      </c>
      <c r="AH18" s="16">
        <f>SUMIFS(Costs!AA:AA,Costs!$A:$A,Summary_CDP,Costs!$B:$B,$H18)/1000</f>
        <v>95.554274448246744</v>
      </c>
      <c r="AI18" s="16">
        <f>SUMIFS(Costs!AB:AB,Costs!$A:$A,Summary_CDP,Costs!$B:$B,$H18)/1000</f>
        <v>96.589679497189422</v>
      </c>
      <c r="AJ18" s="16">
        <f>SUMIFS(Costs!AC:AC,Costs!$A:$A,Summary_CDP,Costs!$B:$B,$H18)/1000</f>
        <v>128.91476916245608</v>
      </c>
      <c r="AK18" s="16">
        <f>SUMIFS(Costs!AD:AD,Costs!$A:$A,Summary_CDP,Costs!$B:$B,$H18)/1000</f>
        <v>55.764593556099783</v>
      </c>
    </row>
    <row r="19" spans="1:37" ht="15" customHeight="1">
      <c r="F19" s="38"/>
      <c r="H19" s="25" t="s">
        <v>74</v>
      </c>
      <c r="I19" s="29">
        <f t="shared" si="0"/>
        <v>1694.168228119142</v>
      </c>
      <c r="J19" s="16">
        <f>SUMIFS(Costs!C:C,Costs!$A:$A,Summary_CDP,Costs!$B:$B,$H19)/1000</f>
        <v>0</v>
      </c>
      <c r="K19" s="16">
        <f>SUMIFS(Costs!D:D,Costs!$A:$A,Summary_CDP,Costs!$B:$B,$H19)/1000</f>
        <v>0</v>
      </c>
      <c r="L19" s="16">
        <f>SUMIFS(Costs!E:E,Costs!$A:$A,Summary_CDP,Costs!$B:$B,$H19)/1000</f>
        <v>7.6741498929900004E-3</v>
      </c>
      <c r="M19" s="16">
        <f>SUMIFS(Costs!F:F,Costs!$A:$A,Summary_CDP,Costs!$B:$B,$H19)/1000</f>
        <v>23.864212406299682</v>
      </c>
      <c r="N19" s="16">
        <f>SUMIFS(Costs!G:G,Costs!$A:$A,Summary_CDP,Costs!$B:$B,$H19)/1000</f>
        <v>1.9656235146094505</v>
      </c>
      <c r="O19" s="16">
        <f>SUMIFS(Costs!H:H,Costs!$A:$A,Summary_CDP,Costs!$B:$B,$H19)/1000</f>
        <v>6.3085562104216004</v>
      </c>
      <c r="P19" s="16">
        <f>SUMIFS(Costs!I:I,Costs!$A:$A,Summary_CDP,Costs!$B:$B,$H19)/1000</f>
        <v>0</v>
      </c>
      <c r="Q19" s="16">
        <f>SUMIFS(Costs!J:J,Costs!$A:$A,Summary_CDP,Costs!$B:$B,$H19)/1000</f>
        <v>46.927083988295358</v>
      </c>
      <c r="R19" s="16">
        <f>SUMIFS(Costs!K:K,Costs!$A:$A,Summary_CDP,Costs!$B:$B,$H19)/1000</f>
        <v>28.755049590695624</v>
      </c>
      <c r="S19" s="16">
        <f>SUMIFS(Costs!L:L,Costs!$A:$A,Summary_CDP,Costs!$B:$B,$H19)/1000</f>
        <v>40.079009028090972</v>
      </c>
      <c r="T19" s="16">
        <f>SUMIFS(Costs!M:M,Costs!$A:$A,Summary_CDP,Costs!$B:$B,$H19)/1000</f>
        <v>5.3567200779123052</v>
      </c>
      <c r="U19" s="16">
        <f>SUMIFS(Costs!N:N,Costs!$A:$A,Summary_CDP,Costs!$B:$B,$H19)/1000</f>
        <v>144.8423727221392</v>
      </c>
      <c r="V19" s="16">
        <f>SUMIFS(Costs!O:O,Costs!$A:$A,Summary_CDP,Costs!$B:$B,$H19)/1000</f>
        <v>96.210596809645708</v>
      </c>
      <c r="W19" s="16">
        <f>SUMIFS(Costs!P:P,Costs!$A:$A,Summary_CDP,Costs!$B:$B,$H19)/1000</f>
        <v>165.30942680764448</v>
      </c>
      <c r="X19" s="16">
        <f>SUMIFS(Costs!Q:Q,Costs!$A:$A,Summary_CDP,Costs!$B:$B,$H19)/1000</f>
        <v>125.91587745620055</v>
      </c>
      <c r="Y19" s="16">
        <f>SUMIFS(Costs!R:R,Costs!$A:$A,Summary_CDP,Costs!$B:$B,$H19)/1000</f>
        <v>554.11704245964495</v>
      </c>
      <c r="Z19" s="16">
        <f>SUMIFS(Costs!S:S,Costs!$A:$A,Summary_CDP,Costs!$B:$B,$H19)/1000</f>
        <v>261.13709856980068</v>
      </c>
      <c r="AA19" s="16">
        <f>SUMIFS(Costs!T:T,Costs!$A:$A,Summary_CDP,Costs!$B:$B,$H19)/1000</f>
        <v>506.79739806961464</v>
      </c>
      <c r="AB19" s="16">
        <f>SUMIFS(Costs!U:U,Costs!$A:$A,Summary_CDP,Costs!$B:$B,$H19)/1000</f>
        <v>602.58840175633975</v>
      </c>
      <c r="AC19" s="16">
        <f>SUMIFS(Costs!V:V,Costs!$A:$A,Summary_CDP,Costs!$B:$B,$H19)/1000</f>
        <v>599.63019453035884</v>
      </c>
      <c r="AD19" s="16">
        <f>SUMIFS(Costs!W:W,Costs!$A:$A,Summary_CDP,Costs!$B:$B,$H19)/1000</f>
        <v>665.73169466551587</v>
      </c>
      <c r="AE19" s="16">
        <f>SUMIFS(Costs!X:X,Costs!$A:$A,Summary_CDP,Costs!$B:$B,$H19)/1000</f>
        <v>714.83800268858363</v>
      </c>
      <c r="AF19" s="16">
        <f>SUMIFS(Costs!Y:Y,Costs!$A:$A,Summary_CDP,Costs!$B:$B,$H19)/1000</f>
        <v>709.05928475224255</v>
      </c>
      <c r="AG19" s="16">
        <f>SUMIFS(Costs!Z:Z,Costs!$A:$A,Summary_CDP,Costs!$B:$B,$H19)/1000</f>
        <v>958.97789206476818</v>
      </c>
      <c r="AH19" s="16">
        <f>SUMIFS(Costs!AA:AA,Costs!$A:$A,Summary_CDP,Costs!$B:$B,$H19)/1000</f>
        <v>491.41110260048458</v>
      </c>
      <c r="AI19" s="16">
        <f>SUMIFS(Costs!AB:AB,Costs!$A:$A,Summary_CDP,Costs!$B:$B,$H19)/1000</f>
        <v>733.17212409935848</v>
      </c>
      <c r="AJ19" s="16">
        <f>SUMIFS(Costs!AC:AC,Costs!$A:$A,Summary_CDP,Costs!$B:$B,$H19)/1000</f>
        <v>1095.4299961172842</v>
      </c>
      <c r="AK19" s="16">
        <f>SUMIFS(Costs!AD:AD,Costs!$A:$A,Summary_CDP,Costs!$B:$B,$H19)/1000</f>
        <v>344.92388346791529</v>
      </c>
    </row>
    <row r="20" spans="1:37" ht="15" customHeight="1">
      <c r="F20" s="38"/>
      <c r="H20" s="25" t="s">
        <v>75</v>
      </c>
      <c r="I20" s="29">
        <f t="shared" si="0"/>
        <v>15405.893512319401</v>
      </c>
      <c r="J20" s="16">
        <f>SUMIFS(Costs!C:C,Costs!$A:$A,Summary_CDP,Costs!$B:$B,$H20)/1000</f>
        <v>0</v>
      </c>
      <c r="K20" s="16">
        <f>SUMIFS(Costs!D:D,Costs!$A:$A,Summary_CDP,Costs!$B:$B,$H20)/1000</f>
        <v>0</v>
      </c>
      <c r="L20" s="16">
        <f>SUMIFS(Costs!E:E,Costs!$A:$A,Summary_CDP,Costs!$B:$B,$H20)/1000</f>
        <v>62.964972645194067</v>
      </c>
      <c r="M20" s="16">
        <f>SUMIFS(Costs!F:F,Costs!$A:$A,Summary_CDP,Costs!$B:$B,$H20)/1000</f>
        <v>149.27508825043304</v>
      </c>
      <c r="N20" s="16">
        <f>SUMIFS(Costs!G:G,Costs!$A:$A,Summary_CDP,Costs!$B:$B,$H20)/1000</f>
        <v>297.57120916462873</v>
      </c>
      <c r="O20" s="16">
        <f>SUMIFS(Costs!H:H,Costs!$A:$A,Summary_CDP,Costs!$B:$B,$H20)/1000</f>
        <v>451.72412753124001</v>
      </c>
      <c r="P20" s="16">
        <f>SUMIFS(Costs!I:I,Costs!$A:$A,Summary_CDP,Costs!$B:$B,$H20)/1000</f>
        <v>602.43932393246007</v>
      </c>
      <c r="Q20" s="16">
        <f>SUMIFS(Costs!J:J,Costs!$A:$A,Summary_CDP,Costs!$B:$B,$H20)/1000</f>
        <v>722.14498745964499</v>
      </c>
      <c r="R20" s="16">
        <f>SUMIFS(Costs!K:K,Costs!$A:$A,Summary_CDP,Costs!$B:$B,$H20)/1000</f>
        <v>877.81765273297924</v>
      </c>
      <c r="S20" s="16">
        <f>SUMIFS(Costs!L:L,Costs!$A:$A,Summary_CDP,Costs!$B:$B,$H20)/1000</f>
        <v>897.42637402324226</v>
      </c>
      <c r="T20" s="16">
        <f>SUMIFS(Costs!M:M,Costs!$A:$A,Summary_CDP,Costs!$B:$B,$H20)/1000</f>
        <v>1115.0498397079486</v>
      </c>
      <c r="U20" s="16">
        <f>SUMIFS(Costs!N:N,Costs!$A:$A,Summary_CDP,Costs!$B:$B,$H20)/1000</f>
        <v>1743.3625496438819</v>
      </c>
      <c r="V20" s="16">
        <f>SUMIFS(Costs!O:O,Costs!$A:$A,Summary_CDP,Costs!$B:$B,$H20)/1000</f>
        <v>2098.410981321661</v>
      </c>
      <c r="W20" s="16">
        <f>SUMIFS(Costs!P:P,Costs!$A:$A,Summary_CDP,Costs!$B:$B,$H20)/1000</f>
        <v>2309.0609112125571</v>
      </c>
      <c r="X20" s="16">
        <f>SUMIFS(Costs!Q:Q,Costs!$A:$A,Summary_CDP,Costs!$B:$B,$H20)/1000</f>
        <v>2501.4261715547232</v>
      </c>
      <c r="Y20" s="16">
        <f>SUMIFS(Costs!R:R,Costs!$A:$A,Summary_CDP,Costs!$B:$B,$H20)/1000</f>
        <v>2661.7861179872239</v>
      </c>
      <c r="Z20" s="16">
        <f>SUMIFS(Costs!S:S,Costs!$A:$A,Summary_CDP,Costs!$B:$B,$H20)/1000</f>
        <v>2669.0786826940398</v>
      </c>
      <c r="AA20" s="16">
        <f>SUMIFS(Costs!T:T,Costs!$A:$A,Summary_CDP,Costs!$B:$B,$H20)/1000</f>
        <v>2864.1007938760449</v>
      </c>
      <c r="AB20" s="16">
        <f>SUMIFS(Costs!U:U,Costs!$A:$A,Summary_CDP,Costs!$B:$B,$H20)/1000</f>
        <v>3254.3605853780937</v>
      </c>
      <c r="AC20" s="16">
        <f>SUMIFS(Costs!V:V,Costs!$A:$A,Summary_CDP,Costs!$B:$B,$H20)/1000</f>
        <v>3783.8367633140861</v>
      </c>
      <c r="AD20" s="16">
        <f>SUMIFS(Costs!W:W,Costs!$A:$A,Summary_CDP,Costs!$B:$B,$H20)/1000</f>
        <v>3974.4237499545566</v>
      </c>
      <c r="AE20" s="16">
        <f>SUMIFS(Costs!X:X,Costs!$A:$A,Summary_CDP,Costs!$B:$B,$H20)/1000</f>
        <v>4489.4307476240183</v>
      </c>
      <c r="AF20" s="16">
        <f>SUMIFS(Costs!Y:Y,Costs!$A:$A,Summary_CDP,Costs!$B:$B,$H20)/1000</f>
        <v>5217.6553349847709</v>
      </c>
      <c r="AG20" s="16">
        <f>SUMIFS(Costs!Z:Z,Costs!$A:$A,Summary_CDP,Costs!$B:$B,$H20)/1000</f>
        <v>5414.7675587209287</v>
      </c>
      <c r="AH20" s="16">
        <f>SUMIFS(Costs!AA:AA,Costs!$A:$A,Summary_CDP,Costs!$B:$B,$H20)/1000</f>
        <v>5679.0919665132988</v>
      </c>
      <c r="AI20" s="16">
        <f>SUMIFS(Costs!AB:AB,Costs!$A:$A,Summary_CDP,Costs!$B:$B,$H20)/1000</f>
        <v>6140.5514434379202</v>
      </c>
      <c r="AJ20" s="16">
        <f>SUMIFS(Costs!AC:AC,Costs!$A:$A,Summary_CDP,Costs!$B:$B,$H20)/1000</f>
        <v>7420.8291075845618</v>
      </c>
      <c r="AK20" s="16">
        <f>SUMIFS(Costs!AD:AD,Costs!$A:$A,Summary_CDP,Costs!$B:$B,$H20)/1000</f>
        <v>7429.0215472438231</v>
      </c>
    </row>
    <row r="21" spans="1:37" ht="15" customHeight="1">
      <c r="F21" s="38"/>
      <c r="H21" s="25" t="s">
        <v>76</v>
      </c>
      <c r="I21" s="29">
        <f t="shared" ref="I21" si="1">NPV(WACC,J21:AK21)/(1+WACC)^2</f>
        <v>8844.3061886582964</v>
      </c>
      <c r="J21" s="16">
        <f>SUMIFS(Costs!C:C,Costs!$A:$A,Summary_CDP,Costs!$B:$B,$H21)/1000</f>
        <v>0</v>
      </c>
      <c r="K21" s="16">
        <f>SUMIFS(Costs!D:D,Costs!$A:$A,Summary_CDP,Costs!$B:$B,$H21)/1000</f>
        <v>0</v>
      </c>
      <c r="L21" s="16">
        <f>SUMIFS(Costs!E:E,Costs!$A:$A,Summary_CDP,Costs!$B:$B,$H21)/1000</f>
        <v>0</v>
      </c>
      <c r="M21" s="16">
        <f>SUMIFS(Costs!F:F,Costs!$A:$A,Summary_CDP,Costs!$B:$B,$H21)/1000</f>
        <v>0</v>
      </c>
      <c r="N21" s="16">
        <f>SUMIFS(Costs!G:G,Costs!$A:$A,Summary_CDP,Costs!$B:$B,$H21)/1000</f>
        <v>242.49666249841249</v>
      </c>
      <c r="O21" s="16">
        <f>SUMIFS(Costs!H:H,Costs!$A:$A,Summary_CDP,Costs!$B:$B,$H21)/1000</f>
        <v>535.93068498302659</v>
      </c>
      <c r="P21" s="16">
        <f>SUMIFS(Costs!I:I,Costs!$A:$A,Summary_CDP,Costs!$B:$B,$H21)/1000</f>
        <v>826.23010069925897</v>
      </c>
      <c r="Q21" s="16">
        <f>SUMIFS(Costs!J:J,Costs!$A:$A,Summary_CDP,Costs!$B:$B,$H21)/1000</f>
        <v>936.63791687447883</v>
      </c>
      <c r="R21" s="16">
        <f>SUMIFS(Costs!K:K,Costs!$A:$A,Summary_CDP,Costs!$B:$B,$H21)/1000</f>
        <v>1149.7041047141968</v>
      </c>
      <c r="S21" s="16">
        <f>SUMIFS(Costs!L:L,Costs!$A:$A,Summary_CDP,Costs!$B:$B,$H21)/1000</f>
        <v>1405.8711356191625</v>
      </c>
      <c r="T21" s="16">
        <f>SUMIFS(Costs!M:M,Costs!$A:$A,Summary_CDP,Costs!$B:$B,$H21)/1000</f>
        <v>1405.8711356191625</v>
      </c>
      <c r="U21" s="16">
        <f>SUMIFS(Costs!N:N,Costs!$A:$A,Summary_CDP,Costs!$B:$B,$H21)/1000</f>
        <v>1405.8711356191625</v>
      </c>
      <c r="V21" s="16">
        <f>SUMIFS(Costs!O:O,Costs!$A:$A,Summary_CDP,Costs!$B:$B,$H21)/1000</f>
        <v>1405.8711356191625</v>
      </c>
      <c r="W21" s="16">
        <f>SUMIFS(Costs!P:P,Costs!$A:$A,Summary_CDP,Costs!$B:$B,$H21)/1000</f>
        <v>1405.8711356191625</v>
      </c>
      <c r="X21" s="16">
        <f>SUMIFS(Costs!Q:Q,Costs!$A:$A,Summary_CDP,Costs!$B:$B,$H21)/1000</f>
        <v>1405.8711356191625</v>
      </c>
      <c r="Y21" s="16">
        <f>SUMIFS(Costs!R:R,Costs!$A:$A,Summary_CDP,Costs!$B:$B,$H21)/1000</f>
        <v>1405.8711356191625</v>
      </c>
      <c r="Z21" s="16">
        <f>SUMIFS(Costs!S:S,Costs!$A:$A,Summary_CDP,Costs!$B:$B,$H21)/1000</f>
        <v>1405.8711356191625</v>
      </c>
      <c r="AA21" s="16">
        <f>SUMIFS(Costs!T:T,Costs!$A:$A,Summary_CDP,Costs!$B:$B,$H21)/1000</f>
        <v>1541.007516300504</v>
      </c>
      <c r="AB21" s="16">
        <f>SUMIFS(Costs!U:U,Costs!$A:$A,Summary_CDP,Costs!$B:$B,$H21)/1000</f>
        <v>1541.007516300504</v>
      </c>
      <c r="AC21" s="16">
        <f>SUMIFS(Costs!V:V,Costs!$A:$A,Summary_CDP,Costs!$B:$B,$H21)/1000</f>
        <v>1724.9044467122269</v>
      </c>
      <c r="AD21" s="16">
        <f>SUMIFS(Costs!W:W,Costs!$A:$A,Summary_CDP,Costs!$B:$B,$H21)/1000</f>
        <v>1724.9044467122269</v>
      </c>
      <c r="AE21" s="16">
        <f>SUMIFS(Costs!X:X,Costs!$A:$A,Summary_CDP,Costs!$B:$B,$H21)/1000</f>
        <v>1724.9044467122269</v>
      </c>
      <c r="AF21" s="16">
        <f>SUMIFS(Costs!Y:Y,Costs!$A:$A,Summary_CDP,Costs!$B:$B,$H21)/1000</f>
        <v>1926.6512212216783</v>
      </c>
      <c r="AG21" s="16">
        <f>SUMIFS(Costs!Z:Z,Costs!$A:$A,Summary_CDP,Costs!$B:$B,$H21)/1000</f>
        <v>1926.6512212216783</v>
      </c>
      <c r="AH21" s="16">
        <f>SUMIFS(Costs!AA:AA,Costs!$A:$A,Summary_CDP,Costs!$B:$B,$H21)/1000</f>
        <v>1926.6512212216783</v>
      </c>
      <c r="AI21" s="16">
        <f>SUMIFS(Costs!AB:AB,Costs!$A:$A,Summary_CDP,Costs!$B:$B,$H21)/1000</f>
        <v>1926.6512212216783</v>
      </c>
      <c r="AJ21" s="16">
        <f>SUMIFS(Costs!AC:AC,Costs!$A:$A,Summary_CDP,Costs!$B:$B,$H21)/1000</f>
        <v>1926.6512212216783</v>
      </c>
      <c r="AK21" s="16">
        <f>SUMIFS(Costs!AD:AD,Costs!$A:$A,Summary_CDP,Costs!$B:$B,$H21)/1000</f>
        <v>1926.6512212216783</v>
      </c>
    </row>
    <row r="22" spans="1:37" ht="15" customHeight="1">
      <c r="H22" s="17" t="s">
        <v>77</v>
      </c>
      <c r="I22" s="18">
        <f t="shared" ref="I22:AK22" si="2">SUM(I15:I21)</f>
        <v>279338.25162198645</v>
      </c>
      <c r="J22" s="18">
        <f t="shared" si="2"/>
        <v>7169.3477562579174</v>
      </c>
      <c r="K22" s="18">
        <f t="shared" si="2"/>
        <v>7936.7184768676152</v>
      </c>
      <c r="L22" s="18">
        <f t="shared" si="2"/>
        <v>10246.393126363042</v>
      </c>
      <c r="M22" s="18">
        <f t="shared" si="2"/>
        <v>11003.592048384329</v>
      </c>
      <c r="N22" s="18">
        <f t="shared" si="2"/>
        <v>14035.809599113692</v>
      </c>
      <c r="O22" s="18">
        <f t="shared" si="2"/>
        <v>15758.01722810404</v>
      </c>
      <c r="P22" s="18">
        <f t="shared" si="2"/>
        <v>16480.206850391212</v>
      </c>
      <c r="Q22" s="18">
        <f t="shared" si="2"/>
        <v>18862.899785767797</v>
      </c>
      <c r="R22" s="18">
        <f t="shared" si="2"/>
        <v>19938.912007533818</v>
      </c>
      <c r="S22" s="18">
        <f t="shared" si="2"/>
        <v>21170.344708368713</v>
      </c>
      <c r="T22" s="18">
        <f t="shared" si="2"/>
        <v>23947.74453635381</v>
      </c>
      <c r="U22" s="18">
        <f t="shared" si="2"/>
        <v>28715.3119229521</v>
      </c>
      <c r="V22" s="18">
        <f t="shared" si="2"/>
        <v>30729.916865617441</v>
      </c>
      <c r="W22" s="18">
        <f t="shared" si="2"/>
        <v>34007.864837329696</v>
      </c>
      <c r="X22" s="18">
        <f t="shared" si="2"/>
        <v>37014.01325656382</v>
      </c>
      <c r="Y22" s="18">
        <f t="shared" si="2"/>
        <v>40174.019634483288</v>
      </c>
      <c r="Z22" s="18">
        <f t="shared" si="2"/>
        <v>39163.549007325906</v>
      </c>
      <c r="AA22" s="18">
        <f t="shared" si="2"/>
        <v>42047.201075087221</v>
      </c>
      <c r="AB22" s="18">
        <f t="shared" si="2"/>
        <v>49285.630627257087</v>
      </c>
      <c r="AC22" s="18">
        <f t="shared" si="2"/>
        <v>56071.20383295088</v>
      </c>
      <c r="AD22" s="18">
        <f t="shared" si="2"/>
        <v>63472.049024359439</v>
      </c>
      <c r="AE22" s="18">
        <f t="shared" si="2"/>
        <v>67648.39169733123</v>
      </c>
      <c r="AF22" s="18">
        <f t="shared" si="2"/>
        <v>76520.051759541559</v>
      </c>
      <c r="AG22" s="18">
        <f t="shared" si="2"/>
        <v>78918.518454746183</v>
      </c>
      <c r="AH22" s="18">
        <f t="shared" si="2"/>
        <v>81467.390269513795</v>
      </c>
      <c r="AI22" s="18">
        <f t="shared" si="2"/>
        <v>87518.364724402651</v>
      </c>
      <c r="AJ22" s="18">
        <f t="shared" si="2"/>
        <v>103861.50271247629</v>
      </c>
      <c r="AK22" s="18">
        <f t="shared" si="2"/>
        <v>99631.90275572869</v>
      </c>
    </row>
    <row r="23" spans="1:37" ht="15" customHeight="1">
      <c r="H23" s="11" t="s">
        <v>78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1:37" ht="15" customHeight="1">
      <c r="H24" s="12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7" ht="15" customHeight="1">
      <c r="H25" s="55"/>
      <c r="X25" s="28"/>
    </row>
    <row r="29" spans="1:37" s="48" customFormat="1" ht="23" thickBot="1">
      <c r="A29" s="49" t="str">
        <f>B30&amp;" capacity by year"</f>
        <v>NEM capacity by year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7" ht="15" customHeight="1" thickTop="1">
      <c r="A30" s="11" t="s">
        <v>38</v>
      </c>
      <c r="B30" s="21" t="s">
        <v>39</v>
      </c>
    </row>
    <row r="32" spans="1:37" ht="15" customHeight="1">
      <c r="H32" s="44" t="s">
        <v>79</v>
      </c>
      <c r="I32" s="8" t="s">
        <v>42</v>
      </c>
      <c r="J32" s="8" t="s">
        <v>43</v>
      </c>
      <c r="K32" s="8" t="s">
        <v>44</v>
      </c>
      <c r="L32" s="8" t="s">
        <v>45</v>
      </c>
      <c r="M32" s="8" t="s">
        <v>46</v>
      </c>
      <c r="N32" s="8" t="s">
        <v>47</v>
      </c>
      <c r="O32" s="8" t="s">
        <v>48</v>
      </c>
      <c r="P32" s="8" t="s">
        <v>49</v>
      </c>
      <c r="Q32" s="8" t="s">
        <v>50</v>
      </c>
      <c r="R32" s="8" t="s">
        <v>51</v>
      </c>
      <c r="S32" s="8" t="s">
        <v>52</v>
      </c>
      <c r="T32" s="8" t="s">
        <v>53</v>
      </c>
      <c r="U32" s="8" t="s">
        <v>54</v>
      </c>
      <c r="V32" s="8" t="s">
        <v>55</v>
      </c>
      <c r="W32" s="8" t="s">
        <v>56</v>
      </c>
      <c r="X32" s="8" t="s">
        <v>57</v>
      </c>
      <c r="Y32" s="8" t="s">
        <v>58</v>
      </c>
      <c r="Z32" s="8" t="s">
        <v>59</v>
      </c>
      <c r="AA32" s="8" t="s">
        <v>60</v>
      </c>
      <c r="AB32" s="8" t="s">
        <v>61</v>
      </c>
      <c r="AC32" s="8" t="s">
        <v>62</v>
      </c>
      <c r="AD32" s="8" t="s">
        <v>63</v>
      </c>
      <c r="AE32" s="8" t="s">
        <v>64</v>
      </c>
      <c r="AF32" s="8" t="s">
        <v>65</v>
      </c>
      <c r="AG32" s="8" t="s">
        <v>66</v>
      </c>
      <c r="AH32" s="8" t="s">
        <v>67</v>
      </c>
      <c r="AI32" s="8" t="s">
        <v>68</v>
      </c>
      <c r="AJ32" s="8" t="s">
        <v>69</v>
      </c>
    </row>
    <row r="33" spans="8:36" ht="15" customHeight="1">
      <c r="H33" s="9" t="s">
        <v>80</v>
      </c>
      <c r="I33" s="5">
        <f>SUMIFS(Capacity!E:E,Capacity!$A:$A,Summary_CDP,Capacity!$B:$B,IF($B$30="NEM","*",$B$30),Capacity!$C:$C,$H33)</f>
        <v>16456</v>
      </c>
      <c r="J33" s="5">
        <f>SUMIFS(Capacity!F:F,Capacity!$A:$A,Summary_CDP,Capacity!$B:$B,IF($B$30="NEM","*",$B$30),Capacity!$C:$C,$H33)</f>
        <v>16456</v>
      </c>
      <c r="K33" s="5">
        <f>SUMIFS(Capacity!G:G,Capacity!$A:$A,Summary_CDP,Capacity!$B:$B,IF($B$30="NEM","*",$B$30),Capacity!$C:$C,$H33)</f>
        <v>10402</v>
      </c>
      <c r="L33" s="5">
        <f>SUMIFS(Capacity!H:H,Capacity!$A:$A,Summary_CDP,Capacity!$B:$B,IF($B$30="NEM","*",$B$30),Capacity!$C:$C,$H33)</f>
        <v>7547</v>
      </c>
      <c r="M33" s="5">
        <f>SUMIFS(Capacity!I:I,Capacity!$A:$A,Summary_CDP,Capacity!$B:$B,IF($B$30="NEM","*",$B$30),Capacity!$C:$C,$H33)</f>
        <v>4202</v>
      </c>
      <c r="N33" s="5">
        <f>SUMIFS(Capacity!J:J,Capacity!$A:$A,Summary_CDP,Capacity!$B:$B,IF($B$30="NEM","*",$B$30),Capacity!$C:$C,$H33)</f>
        <v>3082</v>
      </c>
      <c r="O33" s="5">
        <f>SUMIFS(Capacity!K:K,Capacity!$A:$A,Summary_CDP,Capacity!$B:$B,IF($B$30="NEM","*",$B$30),Capacity!$C:$C,$H33)</f>
        <v>2242</v>
      </c>
      <c r="P33" s="5">
        <f>SUMIFS(Capacity!L:L,Capacity!$A:$A,Summary_CDP,Capacity!$B:$B,IF($B$30="NEM","*",$B$30),Capacity!$C:$C,$H33)</f>
        <v>0</v>
      </c>
      <c r="Q33" s="5">
        <f>SUMIFS(Capacity!M:M,Capacity!$A:$A,Summary_CDP,Capacity!$B:$B,IF($B$30="NEM","*",$B$30),Capacity!$C:$C,$H33)</f>
        <v>0</v>
      </c>
      <c r="R33" s="5">
        <f>SUMIFS(Capacity!N:N,Capacity!$A:$A,Summary_CDP,Capacity!$B:$B,IF($B$30="NEM","*",$B$30),Capacity!$C:$C,$H33)</f>
        <v>0</v>
      </c>
      <c r="S33" s="5">
        <f>SUMIFS(Capacity!O:O,Capacity!$A:$A,Summary_CDP,Capacity!$B:$B,IF($B$30="NEM","*",$B$30),Capacity!$C:$C,$H33)</f>
        <v>0</v>
      </c>
      <c r="T33" s="5">
        <f>SUMIFS(Capacity!P:P,Capacity!$A:$A,Summary_CDP,Capacity!$B:$B,IF($B$30="NEM","*",$B$30),Capacity!$C:$C,$H33)</f>
        <v>0</v>
      </c>
      <c r="U33" s="5">
        <f>SUMIFS(Capacity!Q:Q,Capacity!$A:$A,Summary_CDP,Capacity!$B:$B,IF($B$30="NEM","*",$B$30),Capacity!$C:$C,$H33)</f>
        <v>0</v>
      </c>
      <c r="V33" s="5">
        <f>SUMIFS(Capacity!R:R,Capacity!$A:$A,Summary_CDP,Capacity!$B:$B,IF($B$30="NEM","*",$B$30),Capacity!$C:$C,$H33)</f>
        <v>0</v>
      </c>
      <c r="W33" s="5">
        <f>SUMIFS(Capacity!S:S,Capacity!$A:$A,Summary_CDP,Capacity!$B:$B,IF($B$30="NEM","*",$B$30),Capacity!$C:$C,$H33)</f>
        <v>0</v>
      </c>
      <c r="X33" s="5">
        <f>SUMIFS(Capacity!T:T,Capacity!$A:$A,Summary_CDP,Capacity!$B:$B,IF($B$30="NEM","*",$B$30),Capacity!$C:$C,$H33)</f>
        <v>0</v>
      </c>
      <c r="Y33" s="5">
        <f>SUMIFS(Capacity!U:U,Capacity!$A:$A,Summary_CDP,Capacity!$B:$B,IF($B$30="NEM","*",$B$30),Capacity!$C:$C,$H33)</f>
        <v>0</v>
      </c>
      <c r="Z33" s="5">
        <f>SUMIFS(Capacity!V:V,Capacity!$A:$A,Summary_CDP,Capacity!$B:$B,IF($B$30="NEM","*",$B$30),Capacity!$C:$C,$H33)</f>
        <v>0</v>
      </c>
      <c r="AA33" s="5">
        <f>SUMIFS(Capacity!W:W,Capacity!$A:$A,Summary_CDP,Capacity!$B:$B,IF($B$30="NEM","*",$B$30),Capacity!$C:$C,$H33)</f>
        <v>0</v>
      </c>
      <c r="AB33" s="5">
        <f>SUMIFS(Capacity!X:X,Capacity!$A:$A,Summary_CDP,Capacity!$B:$B,IF($B$30="NEM","*",$B$30),Capacity!$C:$C,$H33)</f>
        <v>0</v>
      </c>
      <c r="AC33" s="5">
        <f>SUMIFS(Capacity!Y:Y,Capacity!$A:$A,Summary_CDP,Capacity!$B:$B,IF($B$30="NEM","*",$B$30),Capacity!$C:$C,$H33)</f>
        <v>0</v>
      </c>
      <c r="AD33" s="5">
        <f>SUMIFS(Capacity!Z:Z,Capacity!$A:$A,Summary_CDP,Capacity!$B:$B,IF($B$30="NEM","*",$B$30),Capacity!$C:$C,$H33)</f>
        <v>0</v>
      </c>
      <c r="AE33" s="5">
        <f>SUMIFS(Capacity!AA:AA,Capacity!$A:$A,Summary_CDP,Capacity!$B:$B,IF($B$30="NEM","*",$B$30),Capacity!$C:$C,$H33)</f>
        <v>0</v>
      </c>
      <c r="AF33" s="5">
        <f>SUMIFS(Capacity!AB:AB,Capacity!$A:$A,Summary_CDP,Capacity!$B:$B,IF($B$30="NEM","*",$B$30),Capacity!$C:$C,$H33)</f>
        <v>0</v>
      </c>
      <c r="AG33" s="5">
        <f>SUMIFS(Capacity!AC:AC,Capacity!$A:$A,Summary_CDP,Capacity!$B:$B,IF($B$30="NEM","*",$B$30),Capacity!$C:$C,$H33)</f>
        <v>0</v>
      </c>
      <c r="AH33" s="5">
        <f>SUMIFS(Capacity!AD:AD,Capacity!$A:$A,Summary_CDP,Capacity!$B:$B,IF($B$30="NEM","*",$B$30),Capacity!$C:$C,$H33)</f>
        <v>0</v>
      </c>
      <c r="AI33" s="5">
        <f>SUMIFS(Capacity!AE:AE,Capacity!$A:$A,Summary_CDP,Capacity!$B:$B,IF($B$30="NEM","*",$B$30),Capacity!$C:$C,$H33)</f>
        <v>0</v>
      </c>
      <c r="AJ33" s="5">
        <f>SUMIFS(Capacity!AF:AF,Capacity!$A:$A,Summary_CDP,Capacity!$B:$B,IF($B$30="NEM","*",$B$30),Capacity!$C:$C,$H33)</f>
        <v>0</v>
      </c>
    </row>
    <row r="34" spans="8:36" ht="15" customHeight="1">
      <c r="H34" s="9" t="s">
        <v>81</v>
      </c>
      <c r="I34" s="5">
        <f>SUMIFS(Capacity!E:E,Capacity!$A:$A,Summary_CDP,Capacity!$B:$B,IF($B$30="NEM","*",$B$30),Capacity!$C:$C,$H34)</f>
        <v>4820</v>
      </c>
      <c r="J34" s="5">
        <f>SUMIFS(Capacity!F:F,Capacity!$A:$A,Summary_CDP,Capacity!$B:$B,IF($B$30="NEM","*",$B$30),Capacity!$C:$C,$H34)</f>
        <v>4820</v>
      </c>
      <c r="K34" s="5">
        <f>SUMIFS(Capacity!G:G,Capacity!$A:$A,Summary_CDP,Capacity!$B:$B,IF($B$30="NEM","*",$B$30),Capacity!$C:$C,$H34)</f>
        <v>3385</v>
      </c>
      <c r="L34" s="5">
        <f>SUMIFS(Capacity!H:H,Capacity!$A:$A,Summary_CDP,Capacity!$B:$B,IF($B$30="NEM","*",$B$30),Capacity!$C:$C,$H34)</f>
        <v>2805</v>
      </c>
      <c r="M34" s="5">
        <f>SUMIFS(Capacity!I:I,Capacity!$A:$A,Summary_CDP,Capacity!$B:$B,IF($B$30="NEM","*",$B$30),Capacity!$C:$C,$H34)</f>
        <v>1665</v>
      </c>
      <c r="N34" s="5">
        <f>SUMIFS(Capacity!J:J,Capacity!$A:$A,Summary_CDP,Capacity!$B:$B,IF($B$30="NEM","*",$B$30),Capacity!$C:$C,$H34)</f>
        <v>1120</v>
      </c>
      <c r="O34" s="5">
        <f>SUMIFS(Capacity!K:K,Capacity!$A:$A,Summary_CDP,Capacity!$B:$B,IF($B$30="NEM","*",$B$30),Capacity!$C:$C,$H34)</f>
        <v>1120</v>
      </c>
      <c r="P34" s="5">
        <f>SUMIFS(Capacity!L:L,Capacity!$A:$A,Summary_CDP,Capacity!$B:$B,IF($B$30="NEM","*",$B$30),Capacity!$C:$C,$H34)</f>
        <v>0</v>
      </c>
      <c r="Q34" s="5">
        <f>SUMIFS(Capacity!M:M,Capacity!$A:$A,Summary_CDP,Capacity!$B:$B,IF($B$30="NEM","*",$B$30),Capacity!$C:$C,$H34)</f>
        <v>0</v>
      </c>
      <c r="R34" s="5">
        <f>SUMIFS(Capacity!N:N,Capacity!$A:$A,Summary_CDP,Capacity!$B:$B,IF($B$30="NEM","*",$B$30),Capacity!$C:$C,$H34)</f>
        <v>0</v>
      </c>
      <c r="S34" s="5">
        <f>SUMIFS(Capacity!O:O,Capacity!$A:$A,Summary_CDP,Capacity!$B:$B,IF($B$30="NEM","*",$B$30),Capacity!$C:$C,$H34)</f>
        <v>0</v>
      </c>
      <c r="T34" s="5">
        <f>SUMIFS(Capacity!P:P,Capacity!$A:$A,Summary_CDP,Capacity!$B:$B,IF($B$30="NEM","*",$B$30),Capacity!$C:$C,$H34)</f>
        <v>0</v>
      </c>
      <c r="U34" s="5">
        <f>SUMIFS(Capacity!Q:Q,Capacity!$A:$A,Summary_CDP,Capacity!$B:$B,IF($B$30="NEM","*",$B$30),Capacity!$C:$C,$H34)</f>
        <v>0</v>
      </c>
      <c r="V34" s="5">
        <f>SUMIFS(Capacity!R:R,Capacity!$A:$A,Summary_CDP,Capacity!$B:$B,IF($B$30="NEM","*",$B$30),Capacity!$C:$C,$H34)</f>
        <v>0</v>
      </c>
      <c r="W34" s="5">
        <f>SUMIFS(Capacity!S:S,Capacity!$A:$A,Summary_CDP,Capacity!$B:$B,IF($B$30="NEM","*",$B$30),Capacity!$C:$C,$H34)</f>
        <v>0</v>
      </c>
      <c r="X34" s="5">
        <f>SUMIFS(Capacity!T:T,Capacity!$A:$A,Summary_CDP,Capacity!$B:$B,IF($B$30="NEM","*",$B$30),Capacity!$C:$C,$H34)</f>
        <v>0</v>
      </c>
      <c r="Y34" s="5">
        <f>SUMIFS(Capacity!U:U,Capacity!$A:$A,Summary_CDP,Capacity!$B:$B,IF($B$30="NEM","*",$B$30),Capacity!$C:$C,$H34)</f>
        <v>0</v>
      </c>
      <c r="Z34" s="5">
        <f>SUMIFS(Capacity!V:V,Capacity!$A:$A,Summary_CDP,Capacity!$B:$B,IF($B$30="NEM","*",$B$30),Capacity!$C:$C,$H34)</f>
        <v>0</v>
      </c>
      <c r="AA34" s="5">
        <f>SUMIFS(Capacity!W:W,Capacity!$A:$A,Summary_CDP,Capacity!$B:$B,IF($B$30="NEM","*",$B$30),Capacity!$C:$C,$H34)</f>
        <v>0</v>
      </c>
      <c r="AB34" s="5">
        <f>SUMIFS(Capacity!X:X,Capacity!$A:$A,Summary_CDP,Capacity!$B:$B,IF($B$30="NEM","*",$B$30),Capacity!$C:$C,$H34)</f>
        <v>0</v>
      </c>
      <c r="AC34" s="5">
        <f>SUMIFS(Capacity!Y:Y,Capacity!$A:$A,Summary_CDP,Capacity!$B:$B,IF($B$30="NEM","*",$B$30),Capacity!$C:$C,$H34)</f>
        <v>0</v>
      </c>
      <c r="AD34" s="5">
        <f>SUMIFS(Capacity!Z:Z,Capacity!$A:$A,Summary_CDP,Capacity!$B:$B,IF($B$30="NEM","*",$B$30),Capacity!$C:$C,$H34)</f>
        <v>0</v>
      </c>
      <c r="AE34" s="5">
        <f>SUMIFS(Capacity!AA:AA,Capacity!$A:$A,Summary_CDP,Capacity!$B:$B,IF($B$30="NEM","*",$B$30),Capacity!$C:$C,$H34)</f>
        <v>0</v>
      </c>
      <c r="AF34" s="5">
        <f>SUMIFS(Capacity!AB:AB,Capacity!$A:$A,Summary_CDP,Capacity!$B:$B,IF($B$30="NEM","*",$B$30),Capacity!$C:$C,$H34)</f>
        <v>0</v>
      </c>
      <c r="AG34" s="5">
        <f>SUMIFS(Capacity!AC:AC,Capacity!$A:$A,Summary_CDP,Capacity!$B:$B,IF($B$30="NEM","*",$B$30),Capacity!$C:$C,$H34)</f>
        <v>0</v>
      </c>
      <c r="AH34" s="5">
        <f>SUMIFS(Capacity!AD:AD,Capacity!$A:$A,Summary_CDP,Capacity!$B:$B,IF($B$30="NEM","*",$B$30),Capacity!$C:$C,$H34)</f>
        <v>0</v>
      </c>
      <c r="AI34" s="5">
        <f>SUMIFS(Capacity!AE:AE,Capacity!$A:$A,Summary_CDP,Capacity!$B:$B,IF($B$30="NEM","*",$B$30),Capacity!$C:$C,$H34)</f>
        <v>0</v>
      </c>
      <c r="AJ34" s="5">
        <f>SUMIFS(Capacity!AF:AF,Capacity!$A:$A,Summary_CDP,Capacity!$B:$B,IF($B$30="NEM","*",$B$30),Capacity!$C:$C,$H34)</f>
        <v>0</v>
      </c>
    </row>
    <row r="35" spans="8:36" ht="15" customHeight="1">
      <c r="H35" s="9" t="s">
        <v>82</v>
      </c>
      <c r="I35" s="5">
        <f>SUMIFS(Capacity!E:E,Capacity!$A:$A,Summary_CDP,Capacity!$B:$B,IF($B$30="NEM","*",$B$30),Capacity!$C:$C,$H35)</f>
        <v>4074.8999999799998</v>
      </c>
      <c r="J35" s="5">
        <f>SUMIFS(Capacity!F:F,Capacity!$A:$A,Summary_CDP,Capacity!$B:$B,IF($B$30="NEM","*",$B$30),Capacity!$C:$C,$H35)</f>
        <v>4074.8999999799998</v>
      </c>
      <c r="K35" s="5">
        <f>SUMIFS(Capacity!G:G,Capacity!$A:$A,Summary_CDP,Capacity!$B:$B,IF($B$30="NEM","*",$B$30),Capacity!$C:$C,$H35)</f>
        <v>2386.8999999799998</v>
      </c>
      <c r="L35" s="5">
        <f>SUMIFS(Capacity!H:H,Capacity!$A:$A,Summary_CDP,Capacity!$B:$B,IF($B$30="NEM","*",$B$30),Capacity!$C:$C,$H35)</f>
        <v>2386.8999999799998</v>
      </c>
      <c r="M35" s="5">
        <f>SUMIFS(Capacity!I:I,Capacity!$A:$A,Summary_CDP,Capacity!$B:$B,IF($B$30="NEM","*",$B$30),Capacity!$C:$C,$H35)</f>
        <v>2386.8999999799998</v>
      </c>
      <c r="N35" s="5">
        <f>SUMIFS(Capacity!J:J,Capacity!$A:$A,Summary_CDP,Capacity!$B:$B,IF($B$30="NEM","*",$B$30),Capacity!$C:$C,$H35)</f>
        <v>2386.8999999799998</v>
      </c>
      <c r="O35" s="5">
        <f>SUMIFS(Capacity!K:K,Capacity!$A:$A,Summary_CDP,Capacity!$B:$B,IF($B$30="NEM","*",$B$30),Capacity!$C:$C,$H35)</f>
        <v>2386.8999999799998</v>
      </c>
      <c r="P35" s="5">
        <f>SUMIFS(Capacity!L:L,Capacity!$A:$A,Summary_CDP,Capacity!$B:$B,IF($B$30="NEM","*",$B$30),Capacity!$C:$C,$H35)</f>
        <v>2386.8999999799998</v>
      </c>
      <c r="Q35" s="5">
        <f>SUMIFS(Capacity!M:M,Capacity!$A:$A,Summary_CDP,Capacity!$B:$B,IF($B$30="NEM","*",$B$30),Capacity!$C:$C,$H35)</f>
        <v>2386.8999999799998</v>
      </c>
      <c r="R35" s="5">
        <f>SUMIFS(Capacity!N:N,Capacity!$A:$A,Summary_CDP,Capacity!$B:$B,IF($B$30="NEM","*",$B$30),Capacity!$C:$C,$H35)</f>
        <v>2386.8999999799998</v>
      </c>
      <c r="S35" s="5">
        <f>SUMIFS(Capacity!O:O,Capacity!$A:$A,Summary_CDP,Capacity!$B:$B,IF($B$30="NEM","*",$B$30),Capacity!$C:$C,$H35)</f>
        <v>2386.8999999799998</v>
      </c>
      <c r="T35" s="5">
        <f>SUMIFS(Capacity!P:P,Capacity!$A:$A,Summary_CDP,Capacity!$B:$B,IF($B$30="NEM","*",$B$30),Capacity!$C:$C,$H35)</f>
        <v>2386.8999999799998</v>
      </c>
      <c r="U35" s="5">
        <f>SUMIFS(Capacity!Q:Q,Capacity!$A:$A,Summary_CDP,Capacity!$B:$B,IF($B$30="NEM","*",$B$30),Capacity!$C:$C,$H35)</f>
        <v>2386.8999999799998</v>
      </c>
      <c r="V35" s="5">
        <f>SUMIFS(Capacity!R:R,Capacity!$A:$A,Summary_CDP,Capacity!$B:$B,IF($B$30="NEM","*",$B$30),Capacity!$C:$C,$H35)</f>
        <v>2001.8999999799998</v>
      </c>
      <c r="W35" s="5">
        <f>SUMIFS(Capacity!S:S,Capacity!$A:$A,Summary_CDP,Capacity!$B:$B,IF($B$30="NEM","*",$B$30),Capacity!$C:$C,$H35)</f>
        <v>1472.89999999</v>
      </c>
      <c r="X35" s="5">
        <f>SUMIFS(Capacity!T:T,Capacity!$A:$A,Summary_CDP,Capacity!$B:$B,IF($B$30="NEM","*",$B$30),Capacity!$C:$C,$H35)</f>
        <v>1472.89999999</v>
      </c>
      <c r="Y35" s="5">
        <f>SUMIFS(Capacity!U:U,Capacity!$A:$A,Summary_CDP,Capacity!$B:$B,IF($B$30="NEM","*",$B$30),Capacity!$C:$C,$H35)</f>
        <v>1328.5</v>
      </c>
      <c r="Z35" s="5">
        <f>SUMIFS(Capacity!V:V,Capacity!$A:$A,Summary_CDP,Capacity!$B:$B,IF($B$30="NEM","*",$B$30),Capacity!$C:$C,$H35)</f>
        <v>1328.5</v>
      </c>
      <c r="AA35" s="5">
        <f>SUMIFS(Capacity!W:W,Capacity!$A:$A,Summary_CDP,Capacity!$B:$B,IF($B$30="NEM","*",$B$30),Capacity!$C:$C,$H35)</f>
        <v>1328.5</v>
      </c>
      <c r="AB35" s="5">
        <f>SUMIFS(Capacity!X:X,Capacity!$A:$A,Summary_CDP,Capacity!$B:$B,IF($B$30="NEM","*",$B$30),Capacity!$C:$C,$H35)</f>
        <v>1328.5</v>
      </c>
      <c r="AC35" s="5">
        <f>SUMIFS(Capacity!Y:Y,Capacity!$A:$A,Summary_CDP,Capacity!$B:$B,IF($B$30="NEM","*",$B$30),Capacity!$C:$C,$H35)</f>
        <v>888.5</v>
      </c>
      <c r="AD35" s="5">
        <f>SUMIFS(Capacity!Z:Z,Capacity!$A:$A,Summary_CDP,Capacity!$B:$B,IF($B$30="NEM","*",$B$30),Capacity!$C:$C,$H35)</f>
        <v>888.5</v>
      </c>
      <c r="AE35" s="5">
        <f>SUMIFS(Capacity!AA:AA,Capacity!$A:$A,Summary_CDP,Capacity!$B:$B,IF($B$30="NEM","*",$B$30),Capacity!$C:$C,$H35)</f>
        <v>244</v>
      </c>
      <c r="AF35" s="5">
        <f>SUMIFS(Capacity!AB:AB,Capacity!$A:$A,Summary_CDP,Capacity!$B:$B,IF($B$30="NEM","*",$B$30),Capacity!$C:$C,$H35)</f>
        <v>0</v>
      </c>
      <c r="AG35" s="5">
        <f>SUMIFS(Capacity!AC:AC,Capacity!$A:$A,Summary_CDP,Capacity!$B:$B,IF($B$30="NEM","*",$B$30),Capacity!$C:$C,$H35)</f>
        <v>0</v>
      </c>
      <c r="AH35" s="5">
        <f>SUMIFS(Capacity!AD:AD,Capacity!$A:$A,Summary_CDP,Capacity!$B:$B,IF($B$30="NEM","*",$B$30),Capacity!$C:$C,$H35)</f>
        <v>0</v>
      </c>
      <c r="AI35" s="5">
        <f>SUMIFS(Capacity!AE:AE,Capacity!$A:$A,Summary_CDP,Capacity!$B:$B,IF($B$30="NEM","*",$B$30),Capacity!$C:$C,$H35)</f>
        <v>0</v>
      </c>
      <c r="AJ35" s="5">
        <f>SUMIFS(Capacity!AF:AF,Capacity!$A:$A,Summary_CDP,Capacity!$B:$B,IF($B$30="NEM","*",$B$30),Capacity!$C:$C,$H35)</f>
        <v>0</v>
      </c>
    </row>
    <row r="36" spans="8:36" ht="15" customHeight="1">
      <c r="H36" s="9" t="s">
        <v>83</v>
      </c>
      <c r="I36" s="5">
        <f>SUMIFS(Capacity!E:E,Capacity!$A:$A,Summary_CDP,Capacity!$B:$B,IF($B$30="NEM","*",$B$30),Capacity!$C:$C,$H36)</f>
        <v>0</v>
      </c>
      <c r="J36" s="5">
        <f>SUMIFS(Capacity!F:F,Capacity!$A:$A,Summary_CDP,Capacity!$B:$B,IF($B$30="NEM","*",$B$30),Capacity!$C:$C,$H36)</f>
        <v>0</v>
      </c>
      <c r="K36" s="5">
        <f>SUMIFS(Capacity!G:G,Capacity!$A:$A,Summary_CDP,Capacity!$B:$B,IF($B$30="NEM","*",$B$30),Capacity!$C:$C,$H36)</f>
        <v>0</v>
      </c>
      <c r="L36" s="5">
        <f>SUMIFS(Capacity!H:H,Capacity!$A:$A,Summary_CDP,Capacity!$B:$B,IF($B$30="NEM","*",$B$30),Capacity!$C:$C,$H36)</f>
        <v>0</v>
      </c>
      <c r="M36" s="5">
        <f>SUMIFS(Capacity!I:I,Capacity!$A:$A,Summary_CDP,Capacity!$B:$B,IF($B$30="NEM","*",$B$30),Capacity!$C:$C,$H36)</f>
        <v>0</v>
      </c>
      <c r="N36" s="5">
        <f>SUMIFS(Capacity!J:J,Capacity!$A:$A,Summary_CDP,Capacity!$B:$B,IF($B$30="NEM","*",$B$30),Capacity!$C:$C,$H36)</f>
        <v>0</v>
      </c>
      <c r="O36" s="5">
        <f>SUMIFS(Capacity!K:K,Capacity!$A:$A,Summary_CDP,Capacity!$B:$B,IF($B$30="NEM","*",$B$30),Capacity!$C:$C,$H36)</f>
        <v>0</v>
      </c>
      <c r="P36" s="5">
        <f>SUMIFS(Capacity!L:L,Capacity!$A:$A,Summary_CDP,Capacity!$B:$B,IF($B$30="NEM","*",$B$30),Capacity!$C:$C,$H36)</f>
        <v>0</v>
      </c>
      <c r="Q36" s="5">
        <f>SUMIFS(Capacity!M:M,Capacity!$A:$A,Summary_CDP,Capacity!$B:$B,IF($B$30="NEM","*",$B$30),Capacity!$C:$C,$H36)</f>
        <v>0</v>
      </c>
      <c r="R36" s="5">
        <f>SUMIFS(Capacity!N:N,Capacity!$A:$A,Summary_CDP,Capacity!$B:$B,IF($B$30="NEM","*",$B$30),Capacity!$C:$C,$H36)</f>
        <v>0</v>
      </c>
      <c r="S36" s="5">
        <f>SUMIFS(Capacity!O:O,Capacity!$A:$A,Summary_CDP,Capacity!$B:$B,IF($B$30="NEM","*",$B$30),Capacity!$C:$C,$H36)</f>
        <v>0</v>
      </c>
      <c r="T36" s="5">
        <f>SUMIFS(Capacity!P:P,Capacity!$A:$A,Summary_CDP,Capacity!$B:$B,IF($B$30="NEM","*",$B$30),Capacity!$C:$C,$H36)</f>
        <v>0</v>
      </c>
      <c r="U36" s="5">
        <f>SUMIFS(Capacity!Q:Q,Capacity!$A:$A,Summary_CDP,Capacity!$B:$B,IF($B$30="NEM","*",$B$30),Capacity!$C:$C,$H36)</f>
        <v>0</v>
      </c>
      <c r="V36" s="5">
        <f>SUMIFS(Capacity!R:R,Capacity!$A:$A,Summary_CDP,Capacity!$B:$B,IF($B$30="NEM","*",$B$30),Capacity!$C:$C,$H36)</f>
        <v>0</v>
      </c>
      <c r="W36" s="5">
        <f>SUMIFS(Capacity!S:S,Capacity!$A:$A,Summary_CDP,Capacity!$B:$B,IF($B$30="NEM","*",$B$30),Capacity!$C:$C,$H36)</f>
        <v>0</v>
      </c>
      <c r="X36" s="5">
        <f>SUMIFS(Capacity!T:T,Capacity!$A:$A,Summary_CDP,Capacity!$B:$B,IF($B$30="NEM","*",$B$30),Capacity!$C:$C,$H36)</f>
        <v>0</v>
      </c>
      <c r="Y36" s="5">
        <f>SUMIFS(Capacity!U:U,Capacity!$A:$A,Summary_CDP,Capacity!$B:$B,IF($B$30="NEM","*",$B$30),Capacity!$C:$C,$H36)</f>
        <v>0</v>
      </c>
      <c r="Z36" s="5">
        <f>SUMIFS(Capacity!V:V,Capacity!$A:$A,Summary_CDP,Capacity!$B:$B,IF($B$30="NEM","*",$B$30),Capacity!$C:$C,$H36)</f>
        <v>0</v>
      </c>
      <c r="AA36" s="5">
        <f>SUMIFS(Capacity!W:W,Capacity!$A:$A,Summary_CDP,Capacity!$B:$B,IF($B$30="NEM","*",$B$30),Capacity!$C:$C,$H36)</f>
        <v>0</v>
      </c>
      <c r="AB36" s="5">
        <f>SUMIFS(Capacity!X:X,Capacity!$A:$A,Summary_CDP,Capacity!$B:$B,IF($B$30="NEM","*",$B$30),Capacity!$C:$C,$H36)</f>
        <v>0</v>
      </c>
      <c r="AC36" s="5">
        <f>SUMIFS(Capacity!Y:Y,Capacity!$A:$A,Summary_CDP,Capacity!$B:$B,IF($B$30="NEM","*",$B$30),Capacity!$C:$C,$H36)</f>
        <v>0</v>
      </c>
      <c r="AD36" s="5">
        <f>SUMIFS(Capacity!Z:Z,Capacity!$A:$A,Summary_CDP,Capacity!$B:$B,IF($B$30="NEM","*",$B$30),Capacity!$C:$C,$H36)</f>
        <v>0</v>
      </c>
      <c r="AE36" s="5">
        <f>SUMIFS(Capacity!AA:AA,Capacity!$A:$A,Summary_CDP,Capacity!$B:$B,IF($B$30="NEM","*",$B$30),Capacity!$C:$C,$H36)</f>
        <v>0</v>
      </c>
      <c r="AF36" s="5">
        <f>SUMIFS(Capacity!AB:AB,Capacity!$A:$A,Summary_CDP,Capacity!$B:$B,IF($B$30="NEM","*",$B$30),Capacity!$C:$C,$H36)</f>
        <v>0</v>
      </c>
      <c r="AG36" s="5">
        <f>SUMIFS(Capacity!AC:AC,Capacity!$A:$A,Summary_CDP,Capacity!$B:$B,IF($B$30="NEM","*",$B$30),Capacity!$C:$C,$H36)</f>
        <v>0</v>
      </c>
      <c r="AH36" s="5">
        <f>SUMIFS(Capacity!AD:AD,Capacity!$A:$A,Summary_CDP,Capacity!$B:$B,IF($B$30="NEM","*",$B$30),Capacity!$C:$C,$H36)</f>
        <v>0</v>
      </c>
      <c r="AI36" s="5">
        <f>SUMIFS(Capacity!AE:AE,Capacity!$A:$A,Summary_CDP,Capacity!$B:$B,IF($B$30="NEM","*",$B$30),Capacity!$C:$C,$H36)</f>
        <v>0</v>
      </c>
      <c r="AJ36" s="5">
        <f>SUMIFS(Capacity!AF:AF,Capacity!$A:$A,Summary_CDP,Capacity!$B:$B,IF($B$30="NEM","*",$B$30),Capacity!$C:$C,$H36)</f>
        <v>0</v>
      </c>
    </row>
    <row r="37" spans="8:36" ht="15" customHeight="1">
      <c r="H37" s="9" t="s">
        <v>84</v>
      </c>
      <c r="I37" s="5">
        <f>SUMIFS(Capacity!E:E,Capacity!$A:$A,Summary_CDP,Capacity!$B:$B,IF($B$30="NEM","*",$B$30),Capacity!$C:$C,$H37)</f>
        <v>8305.3590000500008</v>
      </c>
      <c r="J37" s="5">
        <f>SUMIFS(Capacity!F:F,Capacity!$A:$A,Summary_CDP,Capacity!$B:$B,IF($B$30="NEM","*",$B$30),Capacity!$C:$C,$H37)</f>
        <v>8305.3590000500008</v>
      </c>
      <c r="K37" s="5">
        <f>SUMIFS(Capacity!G:G,Capacity!$A:$A,Summary_CDP,Capacity!$B:$B,IF($B$30="NEM","*",$B$30),Capacity!$C:$C,$H37)</f>
        <v>8305.3590000500008</v>
      </c>
      <c r="L37" s="5">
        <f>SUMIFS(Capacity!H:H,Capacity!$A:$A,Summary_CDP,Capacity!$B:$B,IF($B$30="NEM","*",$B$30),Capacity!$C:$C,$H37)</f>
        <v>8305.3590000500008</v>
      </c>
      <c r="M37" s="5">
        <f>SUMIFS(Capacity!I:I,Capacity!$A:$A,Summary_CDP,Capacity!$B:$B,IF($B$30="NEM","*",$B$30),Capacity!$C:$C,$H37)</f>
        <v>8305.3590000500008</v>
      </c>
      <c r="N37" s="5">
        <f>SUMIFS(Capacity!J:J,Capacity!$A:$A,Summary_CDP,Capacity!$B:$B,IF($B$30="NEM","*",$B$30),Capacity!$C:$C,$H37)</f>
        <v>8773.7137449399997</v>
      </c>
      <c r="O37" s="5">
        <f>SUMIFS(Capacity!K:K,Capacity!$A:$A,Summary_CDP,Capacity!$B:$B,IF($B$30="NEM","*",$B$30),Capacity!$C:$C,$H37)</f>
        <v>8773.7137449399997</v>
      </c>
      <c r="P37" s="5">
        <f>SUMIFS(Capacity!L:L,Capacity!$A:$A,Summary_CDP,Capacity!$B:$B,IF($B$30="NEM","*",$B$30),Capacity!$C:$C,$H37)</f>
        <v>8391.2137449399997</v>
      </c>
      <c r="Q37" s="5">
        <f>SUMIFS(Capacity!M:M,Capacity!$A:$A,Summary_CDP,Capacity!$B:$B,IF($B$30="NEM","*",$B$30),Capacity!$C:$C,$H37)</f>
        <v>8391.2137449399997</v>
      </c>
      <c r="R37" s="5">
        <f>SUMIFS(Capacity!N:N,Capacity!$A:$A,Summary_CDP,Capacity!$B:$B,IF($B$30="NEM","*",$B$30),Capacity!$C:$C,$H37)</f>
        <v>8114.3537448999996</v>
      </c>
      <c r="S37" s="5">
        <f>SUMIFS(Capacity!O:O,Capacity!$A:$A,Summary_CDP,Capacity!$B:$B,IF($B$30="NEM","*",$B$30),Capacity!$C:$C,$H37)</f>
        <v>7652.3537448899997</v>
      </c>
      <c r="T37" s="5">
        <f>SUMIFS(Capacity!P:P,Capacity!$A:$A,Summary_CDP,Capacity!$B:$B,IF($B$30="NEM","*",$B$30),Capacity!$C:$C,$H37)</f>
        <v>7535.3537448899997</v>
      </c>
      <c r="U37" s="5">
        <f>SUMIFS(Capacity!Q:Q,Capacity!$A:$A,Summary_CDP,Capacity!$B:$B,IF($B$30="NEM","*",$B$30),Capacity!$C:$C,$H37)</f>
        <v>7405.3537448899997</v>
      </c>
      <c r="V37" s="5">
        <f>SUMIFS(Capacity!R:R,Capacity!$A:$A,Summary_CDP,Capacity!$B:$B,IF($B$30="NEM","*",$B$30),Capacity!$C:$C,$H37)</f>
        <v>7405.3537448899997</v>
      </c>
      <c r="W37" s="5">
        <f>SUMIFS(Capacity!S:S,Capacity!$A:$A,Summary_CDP,Capacity!$B:$B,IF($B$30="NEM","*",$B$30),Capacity!$C:$C,$H37)</f>
        <v>7405.3537448899997</v>
      </c>
      <c r="X37" s="5">
        <f>SUMIFS(Capacity!T:T,Capacity!$A:$A,Summary_CDP,Capacity!$B:$B,IF($B$30="NEM","*",$B$30),Capacity!$C:$C,$H37)</f>
        <v>9269.5644055400007</v>
      </c>
      <c r="Y37" s="5">
        <f>SUMIFS(Capacity!U:U,Capacity!$A:$A,Summary_CDP,Capacity!$B:$B,IF($B$30="NEM","*",$B$30),Capacity!$C:$C,$H37)</f>
        <v>8829.5644055400007</v>
      </c>
      <c r="Z37" s="5">
        <f>SUMIFS(Capacity!V:V,Capacity!$A:$A,Summary_CDP,Capacity!$B:$B,IF($B$30="NEM","*",$B$30),Capacity!$C:$C,$H37)</f>
        <v>8709.5644055400007</v>
      </c>
      <c r="AA37" s="5">
        <f>SUMIFS(Capacity!W:W,Capacity!$A:$A,Summary_CDP,Capacity!$B:$B,IF($B$30="NEM","*",$B$30),Capacity!$C:$C,$H37)</f>
        <v>8900.6327206900005</v>
      </c>
      <c r="AB37" s="5">
        <f>SUMIFS(Capacity!X:X,Capacity!$A:$A,Summary_CDP,Capacity!$B:$B,IF($B$30="NEM","*",$B$30),Capacity!$C:$C,$H37)</f>
        <v>8806.6327206900005</v>
      </c>
      <c r="AC37" s="5">
        <f>SUMIFS(Capacity!Y:Y,Capacity!$A:$A,Summary_CDP,Capacity!$B:$B,IF($B$30="NEM","*",$B$30),Capacity!$C:$C,$H37)</f>
        <v>12156.547397589999</v>
      </c>
      <c r="AD37" s="5">
        <f>SUMIFS(Capacity!Z:Z,Capacity!$A:$A,Summary_CDP,Capacity!$B:$B,IF($B$30="NEM","*",$B$30),Capacity!$C:$C,$H37)</f>
        <v>11386.989158639999</v>
      </c>
      <c r="AE37" s="5">
        <f>SUMIFS(Capacity!AA:AA,Capacity!$A:$A,Summary_CDP,Capacity!$B:$B,IF($B$30="NEM","*",$B$30),Capacity!$C:$C,$H37)</f>
        <v>11386.989158639999</v>
      </c>
      <c r="AF37" s="5">
        <f>SUMIFS(Capacity!AB:AB,Capacity!$A:$A,Summary_CDP,Capacity!$B:$B,IF($B$30="NEM","*",$B$30),Capacity!$C:$C,$H37)</f>
        <v>10683.989158639999</v>
      </c>
      <c r="AG37" s="5">
        <f>SUMIFS(Capacity!AC:AC,Capacity!$A:$A,Summary_CDP,Capacity!$B:$B,IF($B$30="NEM","*",$B$30),Capacity!$C:$C,$H37)</f>
        <v>10099.989158639999</v>
      </c>
      <c r="AH37" s="5">
        <f>SUMIFS(Capacity!AD:AD,Capacity!$A:$A,Summary_CDP,Capacity!$B:$B,IF($B$30="NEM","*",$B$30),Capacity!$C:$C,$H37)</f>
        <v>10099.989158639999</v>
      </c>
      <c r="AI37" s="5">
        <f>SUMIFS(Capacity!AE:AE,Capacity!$A:$A,Summary_CDP,Capacity!$B:$B,IF($B$30="NEM","*",$B$30),Capacity!$C:$C,$H37)</f>
        <v>11825.916863139999</v>
      </c>
      <c r="AJ37" s="5">
        <f>SUMIFS(Capacity!AF:AF,Capacity!$A:$A,Summary_CDP,Capacity!$B:$B,IF($B$30="NEM","*",$B$30),Capacity!$C:$C,$H37)</f>
        <v>11421.916863139999</v>
      </c>
    </row>
    <row r="38" spans="8:36" ht="15" customHeight="1">
      <c r="H38" s="9" t="s">
        <v>85</v>
      </c>
      <c r="I38" s="5">
        <f>SUMIFS(Capacity!E:E,Capacity!$A:$A,Summary_CDP,Capacity!$B:$B,IF($B$30="NEM","*",$B$30),Capacity!$C:$C,$H38)</f>
        <v>0</v>
      </c>
      <c r="J38" s="5">
        <f>SUMIFS(Capacity!F:F,Capacity!$A:$A,Summary_CDP,Capacity!$B:$B,IF($B$30="NEM","*",$B$30),Capacity!$C:$C,$H38)</f>
        <v>0</v>
      </c>
      <c r="K38" s="5">
        <f>SUMIFS(Capacity!G:G,Capacity!$A:$A,Summary_CDP,Capacity!$B:$B,IF($B$30="NEM","*",$B$30),Capacity!$C:$C,$H38)</f>
        <v>0</v>
      </c>
      <c r="L38" s="5">
        <f>SUMIFS(Capacity!H:H,Capacity!$A:$A,Summary_CDP,Capacity!$B:$B,IF($B$30="NEM","*",$B$30),Capacity!$C:$C,$H38)</f>
        <v>0</v>
      </c>
      <c r="M38" s="5">
        <f>SUMIFS(Capacity!I:I,Capacity!$A:$A,Summary_CDP,Capacity!$B:$B,IF($B$30="NEM","*",$B$30),Capacity!$C:$C,$H38)</f>
        <v>0</v>
      </c>
      <c r="N38" s="5">
        <f>SUMIFS(Capacity!J:J,Capacity!$A:$A,Summary_CDP,Capacity!$B:$B,IF($B$30="NEM","*",$B$30),Capacity!$C:$C,$H38)</f>
        <v>0</v>
      </c>
      <c r="O38" s="5">
        <f>SUMIFS(Capacity!K:K,Capacity!$A:$A,Summary_CDP,Capacity!$B:$B,IF($B$30="NEM","*",$B$30),Capacity!$C:$C,$H38)</f>
        <v>0</v>
      </c>
      <c r="P38" s="5">
        <f>SUMIFS(Capacity!L:L,Capacity!$A:$A,Summary_CDP,Capacity!$B:$B,IF($B$30="NEM","*",$B$30),Capacity!$C:$C,$H38)</f>
        <v>0</v>
      </c>
      <c r="Q38" s="5">
        <f>SUMIFS(Capacity!M:M,Capacity!$A:$A,Summary_CDP,Capacity!$B:$B,IF($B$30="NEM","*",$B$30),Capacity!$C:$C,$H38)</f>
        <v>0</v>
      </c>
      <c r="R38" s="5">
        <f>SUMIFS(Capacity!N:N,Capacity!$A:$A,Summary_CDP,Capacity!$B:$B,IF($B$30="NEM","*",$B$30),Capacity!$C:$C,$H38)</f>
        <v>0</v>
      </c>
      <c r="S38" s="5">
        <f>SUMIFS(Capacity!O:O,Capacity!$A:$A,Summary_CDP,Capacity!$B:$B,IF($B$30="NEM","*",$B$30),Capacity!$C:$C,$H38)</f>
        <v>0</v>
      </c>
      <c r="T38" s="5">
        <f>SUMIFS(Capacity!P:P,Capacity!$A:$A,Summary_CDP,Capacity!$B:$B,IF($B$30="NEM","*",$B$30),Capacity!$C:$C,$H38)</f>
        <v>0</v>
      </c>
      <c r="U38" s="5">
        <f>SUMIFS(Capacity!Q:Q,Capacity!$A:$A,Summary_CDP,Capacity!$B:$B,IF($B$30="NEM","*",$B$30),Capacity!$C:$C,$H38)</f>
        <v>0</v>
      </c>
      <c r="V38" s="5">
        <f>SUMIFS(Capacity!R:R,Capacity!$A:$A,Summary_CDP,Capacity!$B:$B,IF($B$30="NEM","*",$B$30),Capacity!$C:$C,$H38)</f>
        <v>0</v>
      </c>
      <c r="W38" s="5">
        <f>SUMIFS(Capacity!S:S,Capacity!$A:$A,Summary_CDP,Capacity!$B:$B,IF($B$30="NEM","*",$B$30),Capacity!$C:$C,$H38)</f>
        <v>0</v>
      </c>
      <c r="X38" s="5">
        <f>SUMIFS(Capacity!T:T,Capacity!$A:$A,Summary_CDP,Capacity!$B:$B,IF($B$30="NEM","*",$B$30),Capacity!$C:$C,$H38)</f>
        <v>0</v>
      </c>
      <c r="Y38" s="5">
        <f>SUMIFS(Capacity!U:U,Capacity!$A:$A,Summary_CDP,Capacity!$B:$B,IF($B$30="NEM","*",$B$30),Capacity!$C:$C,$H38)</f>
        <v>0</v>
      </c>
      <c r="Z38" s="5">
        <f>SUMIFS(Capacity!V:V,Capacity!$A:$A,Summary_CDP,Capacity!$B:$B,IF($B$30="NEM","*",$B$30),Capacity!$C:$C,$H38)</f>
        <v>0</v>
      </c>
      <c r="AA38" s="5">
        <f>SUMIFS(Capacity!W:W,Capacity!$A:$A,Summary_CDP,Capacity!$B:$B,IF($B$30="NEM","*",$B$30),Capacity!$C:$C,$H38)</f>
        <v>0</v>
      </c>
      <c r="AB38" s="5">
        <f>SUMIFS(Capacity!X:X,Capacity!$A:$A,Summary_CDP,Capacity!$B:$B,IF($B$30="NEM","*",$B$30),Capacity!$C:$C,$H38)</f>
        <v>0</v>
      </c>
      <c r="AC38" s="5">
        <f>SUMIFS(Capacity!Y:Y,Capacity!$A:$A,Summary_CDP,Capacity!$B:$B,IF($B$30="NEM","*",$B$30),Capacity!$C:$C,$H38)</f>
        <v>0</v>
      </c>
      <c r="AD38" s="5">
        <f>SUMIFS(Capacity!Z:Z,Capacity!$A:$A,Summary_CDP,Capacity!$B:$B,IF($B$30="NEM","*",$B$30),Capacity!$C:$C,$H38)</f>
        <v>0</v>
      </c>
      <c r="AE38" s="5">
        <f>SUMIFS(Capacity!AA:AA,Capacity!$A:$A,Summary_CDP,Capacity!$B:$B,IF($B$30="NEM","*",$B$30),Capacity!$C:$C,$H38)</f>
        <v>0</v>
      </c>
      <c r="AF38" s="5">
        <f>SUMIFS(Capacity!AB:AB,Capacity!$A:$A,Summary_CDP,Capacity!$B:$B,IF($B$30="NEM","*",$B$30),Capacity!$C:$C,$H38)</f>
        <v>0</v>
      </c>
      <c r="AG38" s="5">
        <f>SUMIFS(Capacity!AC:AC,Capacity!$A:$A,Summary_CDP,Capacity!$B:$B,IF($B$30="NEM","*",$B$30),Capacity!$C:$C,$H38)</f>
        <v>0</v>
      </c>
      <c r="AH38" s="5">
        <f>SUMIFS(Capacity!AD:AD,Capacity!$A:$A,Summary_CDP,Capacity!$B:$B,IF($B$30="NEM","*",$B$30),Capacity!$C:$C,$H38)</f>
        <v>0</v>
      </c>
      <c r="AI38" s="5">
        <f>SUMIFS(Capacity!AE:AE,Capacity!$A:$A,Summary_CDP,Capacity!$B:$B,IF($B$30="NEM","*",$B$30),Capacity!$C:$C,$H38)</f>
        <v>8612.6105659500008</v>
      </c>
      <c r="AJ38" s="5">
        <f>SUMIFS(Capacity!AF:AF,Capacity!$A:$A,Summary_CDP,Capacity!$B:$B,IF($B$30="NEM","*",$B$30),Capacity!$C:$C,$H38)</f>
        <v>8612.6105659500008</v>
      </c>
    </row>
    <row r="39" spans="8:36" ht="15" customHeight="1">
      <c r="H39" s="9" t="s">
        <v>86</v>
      </c>
      <c r="I39" s="5">
        <f>SUMIFS(Capacity!E:E,Capacity!$A:$A,Summary_CDP,Capacity!$B:$B,IF($B$30="NEM","*",$B$30),Capacity!$C:$C,$H39)</f>
        <v>6818.1200000699992</v>
      </c>
      <c r="J39" s="5">
        <f>SUMIFS(Capacity!F:F,Capacity!$A:$A,Summary_CDP,Capacity!$B:$B,IF($B$30="NEM","*",$B$30),Capacity!$C:$C,$H39)</f>
        <v>6818.1200000699992</v>
      </c>
      <c r="K39" s="5">
        <f>SUMIFS(Capacity!G:G,Capacity!$A:$A,Summary_CDP,Capacity!$B:$B,IF($B$30="NEM","*",$B$30),Capacity!$C:$C,$H39)</f>
        <v>6818.1200000699992</v>
      </c>
      <c r="L39" s="5">
        <f>SUMIFS(Capacity!H:H,Capacity!$A:$A,Summary_CDP,Capacity!$B:$B,IF($B$30="NEM","*",$B$30),Capacity!$C:$C,$H39)</f>
        <v>6818.1200000699992</v>
      </c>
      <c r="M39" s="5">
        <f>SUMIFS(Capacity!I:I,Capacity!$A:$A,Summary_CDP,Capacity!$B:$B,IF($B$30="NEM","*",$B$30),Capacity!$C:$C,$H39)</f>
        <v>6818.1200000699992</v>
      </c>
      <c r="N39" s="5">
        <f>SUMIFS(Capacity!J:J,Capacity!$A:$A,Summary_CDP,Capacity!$B:$B,IF($B$30="NEM","*",$B$30),Capacity!$C:$C,$H39)</f>
        <v>6818.1200000699992</v>
      </c>
      <c r="O39" s="5">
        <f>SUMIFS(Capacity!K:K,Capacity!$A:$A,Summary_CDP,Capacity!$B:$B,IF($B$30="NEM","*",$B$30),Capacity!$C:$C,$H39)</f>
        <v>7208.1200000699992</v>
      </c>
      <c r="P39" s="5">
        <f>SUMIFS(Capacity!L:L,Capacity!$A:$A,Summary_CDP,Capacity!$B:$B,IF($B$30="NEM","*",$B$30),Capacity!$C:$C,$H39)</f>
        <v>7208.1200000699992</v>
      </c>
      <c r="Q39" s="5">
        <f>SUMIFS(Capacity!M:M,Capacity!$A:$A,Summary_CDP,Capacity!$B:$B,IF($B$30="NEM","*",$B$30),Capacity!$C:$C,$H39)</f>
        <v>7208.1200000699992</v>
      </c>
      <c r="R39" s="5">
        <f>SUMIFS(Capacity!N:N,Capacity!$A:$A,Summary_CDP,Capacity!$B:$B,IF($B$30="NEM","*",$B$30),Capacity!$C:$C,$H39)</f>
        <v>7208.1200000699992</v>
      </c>
      <c r="S39" s="5">
        <f>SUMIFS(Capacity!O:O,Capacity!$A:$A,Summary_CDP,Capacity!$B:$B,IF($B$30="NEM","*",$B$30),Capacity!$C:$C,$H39)</f>
        <v>7208.1200000699992</v>
      </c>
      <c r="T39" s="5">
        <f>SUMIFS(Capacity!P:P,Capacity!$A:$A,Summary_CDP,Capacity!$B:$B,IF($B$30="NEM","*",$B$30),Capacity!$C:$C,$H39)</f>
        <v>7208.1200000699992</v>
      </c>
      <c r="U39" s="5">
        <f>SUMIFS(Capacity!Q:Q,Capacity!$A:$A,Summary_CDP,Capacity!$B:$B,IF($B$30="NEM","*",$B$30),Capacity!$C:$C,$H39)</f>
        <v>7208.1200000699992</v>
      </c>
      <c r="V39" s="5">
        <f>SUMIFS(Capacity!R:R,Capacity!$A:$A,Summary_CDP,Capacity!$B:$B,IF($B$30="NEM","*",$B$30),Capacity!$C:$C,$H39)</f>
        <v>7208.1200000699992</v>
      </c>
      <c r="W39" s="5">
        <f>SUMIFS(Capacity!S:S,Capacity!$A:$A,Summary_CDP,Capacity!$B:$B,IF($B$30="NEM","*",$B$30),Capacity!$C:$C,$H39)</f>
        <v>7121.7200000699995</v>
      </c>
      <c r="X39" s="5">
        <f>SUMIFS(Capacity!T:T,Capacity!$A:$A,Summary_CDP,Capacity!$B:$B,IF($B$30="NEM","*",$B$30),Capacity!$C:$C,$H39)</f>
        <v>7121.7200000699995</v>
      </c>
      <c r="Y39" s="5">
        <f>SUMIFS(Capacity!U:U,Capacity!$A:$A,Summary_CDP,Capacity!$B:$B,IF($B$30="NEM","*",$B$30),Capacity!$C:$C,$H39)</f>
        <v>7121.7200000699995</v>
      </c>
      <c r="Z39" s="5">
        <f>SUMIFS(Capacity!V:V,Capacity!$A:$A,Summary_CDP,Capacity!$B:$B,IF($B$30="NEM","*",$B$30),Capacity!$C:$C,$H39)</f>
        <v>7121.7200000699995</v>
      </c>
      <c r="AA39" s="5">
        <f>SUMIFS(Capacity!W:W,Capacity!$A:$A,Summary_CDP,Capacity!$B:$B,IF($B$30="NEM","*",$B$30),Capacity!$C:$C,$H39)</f>
        <v>7121.7200000699995</v>
      </c>
      <c r="AB39" s="5">
        <f>SUMIFS(Capacity!X:X,Capacity!$A:$A,Summary_CDP,Capacity!$B:$B,IF($B$30="NEM","*",$B$30),Capacity!$C:$C,$H39)</f>
        <v>7055.7200000699995</v>
      </c>
      <c r="AC39" s="5">
        <f>SUMIFS(Capacity!Y:Y,Capacity!$A:$A,Summary_CDP,Capacity!$B:$B,IF($B$30="NEM","*",$B$30),Capacity!$C:$C,$H39)</f>
        <v>7055.7200000699995</v>
      </c>
      <c r="AD39" s="5">
        <f>SUMIFS(Capacity!Z:Z,Capacity!$A:$A,Summary_CDP,Capacity!$B:$B,IF($B$30="NEM","*",$B$30),Capacity!$C:$C,$H39)</f>
        <v>7055.7200000699995</v>
      </c>
      <c r="AE39" s="5">
        <f>SUMIFS(Capacity!AA:AA,Capacity!$A:$A,Summary_CDP,Capacity!$B:$B,IF($B$30="NEM","*",$B$30),Capacity!$C:$C,$H39)</f>
        <v>7055.7200000699995</v>
      </c>
      <c r="AF39" s="5">
        <f>SUMIFS(Capacity!AB:AB,Capacity!$A:$A,Summary_CDP,Capacity!$B:$B,IF($B$30="NEM","*",$B$30),Capacity!$C:$C,$H39)</f>
        <v>7055.7200000699995</v>
      </c>
      <c r="AG39" s="5">
        <f>SUMIFS(Capacity!AC:AC,Capacity!$A:$A,Summary_CDP,Capacity!$B:$B,IF($B$30="NEM","*",$B$30),Capacity!$C:$C,$H39)</f>
        <v>7055.7200000699995</v>
      </c>
      <c r="AH39" s="5">
        <f>SUMIFS(Capacity!AD:AD,Capacity!$A:$A,Summary_CDP,Capacity!$B:$B,IF($B$30="NEM","*",$B$30),Capacity!$C:$C,$H39)</f>
        <v>7055.7200000699995</v>
      </c>
      <c r="AI39" s="5">
        <f>SUMIFS(Capacity!AE:AE,Capacity!$A:$A,Summary_CDP,Capacity!$B:$B,IF($B$30="NEM","*",$B$30),Capacity!$C:$C,$H39)</f>
        <v>7055.7200000699995</v>
      </c>
      <c r="AJ39" s="5">
        <f>SUMIFS(Capacity!AF:AF,Capacity!$A:$A,Summary_CDP,Capacity!$B:$B,IF($B$30="NEM","*",$B$30),Capacity!$C:$C,$H39)</f>
        <v>7055.7200000699995</v>
      </c>
    </row>
    <row r="40" spans="8:36" ht="15" customHeight="1">
      <c r="H40" s="9" t="s">
        <v>87</v>
      </c>
      <c r="I40" s="5">
        <f>SUMIFS(Capacity!E:E,Capacity!$A:$A,Summary_CDP,Capacity!$B:$B,IF($B$30="NEM","*",$B$30),Capacity!$C:$C,$H40)</f>
        <v>1558.56</v>
      </c>
      <c r="J40" s="5">
        <f>SUMIFS(Capacity!F:F,Capacity!$A:$A,Summary_CDP,Capacity!$B:$B,IF($B$30="NEM","*",$B$30),Capacity!$C:$C,$H40)</f>
        <v>1557.46</v>
      </c>
      <c r="K40" s="5">
        <f>SUMIFS(Capacity!G:G,Capacity!$A:$A,Summary_CDP,Capacity!$B:$B,IF($B$30="NEM","*",$B$30),Capacity!$C:$C,$H40)</f>
        <v>3555.2419061199998</v>
      </c>
      <c r="L40" s="5">
        <f>SUMIFS(Capacity!H:H,Capacity!$A:$A,Summary_CDP,Capacity!$B:$B,IF($B$30="NEM","*",$B$30),Capacity!$C:$C,$H40)</f>
        <v>6481.0463127400008</v>
      </c>
      <c r="M40" s="5">
        <f>SUMIFS(Capacity!I:I,Capacity!$A:$A,Summary_CDP,Capacity!$B:$B,IF($B$30="NEM","*",$B$30),Capacity!$C:$C,$H40)</f>
        <v>9216.1181600799991</v>
      </c>
      <c r="N40" s="5">
        <f>SUMIFS(Capacity!J:J,Capacity!$A:$A,Summary_CDP,Capacity!$B:$B,IF($B$30="NEM","*",$B$30),Capacity!$C:$C,$H40)</f>
        <v>11055.301032580001</v>
      </c>
      <c r="O40" s="5">
        <f>SUMIFS(Capacity!K:K,Capacity!$A:$A,Summary_CDP,Capacity!$B:$B,IF($B$30="NEM","*",$B$30),Capacity!$C:$C,$H40)</f>
        <v>11057.24449483</v>
      </c>
      <c r="P40" s="5">
        <f>SUMIFS(Capacity!L:L,Capacity!$A:$A,Summary_CDP,Capacity!$B:$B,IF($B$30="NEM","*",$B$30),Capacity!$C:$C,$H40)</f>
        <v>13439.52795949</v>
      </c>
      <c r="Q40" s="5">
        <f>SUMIFS(Capacity!M:M,Capacity!$A:$A,Summary_CDP,Capacity!$B:$B,IF($B$30="NEM","*",$B$30),Capacity!$C:$C,$H40)</f>
        <v>13439.52795949</v>
      </c>
      <c r="R40" s="5">
        <f>SUMIFS(Capacity!N:N,Capacity!$A:$A,Summary_CDP,Capacity!$B:$B,IF($B$30="NEM","*",$B$30),Capacity!$C:$C,$H40)</f>
        <v>13440.627959489999</v>
      </c>
      <c r="S40" s="5">
        <f>SUMIFS(Capacity!O:O,Capacity!$A:$A,Summary_CDP,Capacity!$B:$B,IF($B$30="NEM","*",$B$30),Capacity!$C:$C,$H40)</f>
        <v>13510.827502679998</v>
      </c>
      <c r="T40" s="5">
        <f>SUMIFS(Capacity!P:P,Capacity!$A:$A,Summary_CDP,Capacity!$B:$B,IF($B$30="NEM","*",$B$30),Capacity!$C:$C,$H40)</f>
        <v>13583.135744519999</v>
      </c>
      <c r="U40" s="5">
        <f>SUMIFS(Capacity!Q:Q,Capacity!$A:$A,Summary_CDP,Capacity!$B:$B,IF($B$30="NEM","*",$B$30),Capacity!$C:$C,$H40)</f>
        <v>16177.43069675</v>
      </c>
      <c r="V40" s="5">
        <f>SUMIFS(Capacity!R:R,Capacity!$A:$A,Summary_CDP,Capacity!$B:$B,IF($B$30="NEM","*",$B$30),Capacity!$C:$C,$H40)</f>
        <v>17005.869519</v>
      </c>
      <c r="W40" s="5">
        <f>SUMIFS(Capacity!S:S,Capacity!$A:$A,Summary_CDP,Capacity!$B:$B,IF($B$30="NEM","*",$B$30),Capacity!$C:$C,$H40)</f>
        <v>18485.694017720001</v>
      </c>
      <c r="X40" s="5">
        <f>SUMIFS(Capacity!T:T,Capacity!$A:$A,Summary_CDP,Capacity!$B:$B,IF($B$30="NEM","*",$B$30),Capacity!$C:$C,$H40)</f>
        <v>18793.374587180002</v>
      </c>
      <c r="Y40" s="5">
        <f>SUMIFS(Capacity!U:U,Capacity!$A:$A,Summary_CDP,Capacity!$B:$B,IF($B$30="NEM","*",$B$30),Capacity!$C:$C,$H40)</f>
        <v>18792.274587180003</v>
      </c>
      <c r="Z40" s="5">
        <f>SUMIFS(Capacity!V:V,Capacity!$A:$A,Summary_CDP,Capacity!$B:$B,IF($B$30="NEM","*",$B$30),Capacity!$C:$C,$H40)</f>
        <v>20103.706544410001</v>
      </c>
      <c r="AA40" s="5">
        <f>SUMIFS(Capacity!W:W,Capacity!$A:$A,Summary_CDP,Capacity!$B:$B,IF($B$30="NEM","*",$B$30),Capacity!$C:$C,$H40)</f>
        <v>28248.188076850005</v>
      </c>
      <c r="AB40" s="5">
        <f>SUMIFS(Capacity!X:X,Capacity!$A:$A,Summary_CDP,Capacity!$B:$B,IF($B$30="NEM","*",$B$30),Capacity!$C:$C,$H40)</f>
        <v>28349.645184600005</v>
      </c>
      <c r="AC40" s="5">
        <f>SUMIFS(Capacity!Y:Y,Capacity!$A:$A,Summary_CDP,Capacity!$B:$B,IF($B$30="NEM","*",$B$30),Capacity!$C:$C,$H40)</f>
        <v>28840.232833550006</v>
      </c>
      <c r="AD40" s="5">
        <f>SUMIFS(Capacity!Z:Z,Capacity!$A:$A,Summary_CDP,Capacity!$B:$B,IF($B$30="NEM","*",$B$30),Capacity!$C:$C,$H40)</f>
        <v>30780.652881740003</v>
      </c>
      <c r="AE40" s="5">
        <f>SUMIFS(Capacity!AA:AA,Capacity!$A:$A,Summary_CDP,Capacity!$B:$B,IF($B$30="NEM","*",$B$30),Capacity!$C:$C,$H40)</f>
        <v>37455.490583899998</v>
      </c>
      <c r="AF40" s="5">
        <f>SUMIFS(Capacity!AB:AB,Capacity!$A:$A,Summary_CDP,Capacity!$B:$B,IF($B$30="NEM","*",$B$30),Capacity!$C:$C,$H40)</f>
        <v>37382.732790859998</v>
      </c>
      <c r="AG40" s="5">
        <f>SUMIFS(Capacity!AC:AC,Capacity!$A:$A,Summary_CDP,Capacity!$B:$B,IF($B$30="NEM","*",$B$30),Capacity!$C:$C,$H40)</f>
        <v>37047.052112079997</v>
      </c>
      <c r="AH40" s="5">
        <f>SUMIFS(Capacity!AD:AD,Capacity!$A:$A,Summary_CDP,Capacity!$B:$B,IF($B$30="NEM","*",$B$30),Capacity!$C:$C,$H40)</f>
        <v>47750.401044699996</v>
      </c>
      <c r="AI40" s="5">
        <f>SUMIFS(Capacity!AE:AE,Capacity!$A:$A,Summary_CDP,Capacity!$B:$B,IF($B$30="NEM","*",$B$30),Capacity!$C:$C,$H40)</f>
        <v>71709.967746640003</v>
      </c>
      <c r="AJ40" s="5">
        <f>SUMIFS(Capacity!AF:AF,Capacity!$A:$A,Summary_CDP,Capacity!$B:$B,IF($B$30="NEM","*",$B$30),Capacity!$C:$C,$H40)</f>
        <v>69913.132060710006</v>
      </c>
    </row>
    <row r="41" spans="8:36" ht="15" customHeight="1">
      <c r="H41" s="9" t="s">
        <v>88</v>
      </c>
      <c r="I41" s="5">
        <f>SUMIFS(Capacity!E:E,Capacity!$A:$A,Summary_CDP,Capacity!$B:$B,IF($B$30="NEM","*",$B$30),Capacity!$C:$C,$H41)</f>
        <v>366.50700001000001</v>
      </c>
      <c r="J41" s="5">
        <f>SUMIFS(Capacity!F:F,Capacity!$A:$A,Summary_CDP,Capacity!$B:$B,IF($B$30="NEM","*",$B$30),Capacity!$C:$C,$H41)</f>
        <v>731.50699999999995</v>
      </c>
      <c r="K41" s="5">
        <f>SUMIFS(Capacity!G:G,Capacity!$A:$A,Summary_CDP,Capacity!$B:$B,IF($B$30="NEM","*",$B$30),Capacity!$C:$C,$H41)</f>
        <v>1218.9919999899998</v>
      </c>
      <c r="L41" s="5">
        <f>SUMIFS(Capacity!H:H,Capacity!$A:$A,Summary_CDP,Capacity!$B:$B,IF($B$30="NEM","*",$B$30),Capacity!$C:$C,$H41)</f>
        <v>1822.8530000100002</v>
      </c>
      <c r="M41" s="5">
        <f>SUMIFS(Capacity!I:I,Capacity!$A:$A,Summary_CDP,Capacity!$B:$B,IF($B$30="NEM","*",$B$30),Capacity!$C:$C,$H41)</f>
        <v>2558.4810000000002</v>
      </c>
      <c r="N41" s="5">
        <f>SUMIFS(Capacity!J:J,Capacity!$A:$A,Summary_CDP,Capacity!$B:$B,IF($B$30="NEM","*",$B$30),Capacity!$C:$C,$H41)</f>
        <v>3412.1190000000001</v>
      </c>
      <c r="O41" s="5">
        <f>SUMIFS(Capacity!K:K,Capacity!$A:$A,Summary_CDP,Capacity!$B:$B,IF($B$30="NEM","*",$B$30),Capacity!$C:$C,$H41)</f>
        <v>4696.2740000099993</v>
      </c>
      <c r="P41" s="5">
        <f>SUMIFS(Capacity!L:L,Capacity!$A:$A,Summary_CDP,Capacity!$B:$B,IF($B$30="NEM","*",$B$30),Capacity!$C:$C,$H41)</f>
        <v>5829.8004632200009</v>
      </c>
      <c r="Q41" s="5">
        <f>SUMIFS(Capacity!M:M,Capacity!$A:$A,Summary_CDP,Capacity!$B:$B,IF($B$30="NEM","*",$B$30),Capacity!$C:$C,$H41)</f>
        <v>7024.5443458899999</v>
      </c>
      <c r="R41" s="5">
        <f>SUMIFS(Capacity!N:N,Capacity!$A:$A,Summary_CDP,Capacity!$B:$B,IF($B$30="NEM","*",$B$30),Capacity!$C:$C,$H41)</f>
        <v>8398.6829614999988</v>
      </c>
      <c r="S41" s="5">
        <f>SUMIFS(Capacity!O:O,Capacity!$A:$A,Summary_CDP,Capacity!$B:$B,IF($B$30="NEM","*",$B$30),Capacity!$C:$C,$H41)</f>
        <v>10091.14246379</v>
      </c>
      <c r="T41" s="5">
        <f>SUMIFS(Capacity!P:P,Capacity!$A:$A,Summary_CDP,Capacity!$B:$B,IF($B$30="NEM","*",$B$30),Capacity!$C:$C,$H41)</f>
        <v>11935.594913679999</v>
      </c>
      <c r="U41" s="5">
        <f>SUMIFS(Capacity!Q:Q,Capacity!$A:$A,Summary_CDP,Capacity!$B:$B,IF($B$30="NEM","*",$B$30),Capacity!$C:$C,$H41)</f>
        <v>13875.121352539998</v>
      </c>
      <c r="V41" s="5">
        <f>SUMIFS(Capacity!R:R,Capacity!$A:$A,Summary_CDP,Capacity!$B:$B,IF($B$30="NEM","*",$B$30),Capacity!$C:$C,$H41)</f>
        <v>15894.63496714</v>
      </c>
      <c r="W41" s="5">
        <f>SUMIFS(Capacity!S:S,Capacity!$A:$A,Summary_CDP,Capacity!$B:$B,IF($B$30="NEM","*",$B$30),Capacity!$C:$C,$H41)</f>
        <v>17933.750697899999</v>
      </c>
      <c r="X41" s="5">
        <f>SUMIFS(Capacity!T:T,Capacity!$A:$A,Summary_CDP,Capacity!$B:$B,IF($B$30="NEM","*",$B$30),Capacity!$C:$C,$H41)</f>
        <v>19983.077796739999</v>
      </c>
      <c r="Y41" s="5">
        <f>SUMIFS(Capacity!U:U,Capacity!$A:$A,Summary_CDP,Capacity!$B:$B,IF($B$30="NEM","*",$B$30),Capacity!$C:$C,$H41)</f>
        <v>21671.676525790001</v>
      </c>
      <c r="Z41" s="5">
        <f>SUMIFS(Capacity!V:V,Capacity!$A:$A,Summary_CDP,Capacity!$B:$B,IF($B$30="NEM","*",$B$30),Capacity!$C:$C,$H41)</f>
        <v>23318.225479199999</v>
      </c>
      <c r="AA41" s="5">
        <f>SUMIFS(Capacity!W:W,Capacity!$A:$A,Summary_CDP,Capacity!$B:$B,IF($B$30="NEM","*",$B$30),Capacity!$C:$C,$H41)</f>
        <v>24889.356374550003</v>
      </c>
      <c r="AB41" s="5">
        <f>SUMIFS(Capacity!X:X,Capacity!$A:$A,Summary_CDP,Capacity!$B:$B,IF($B$30="NEM","*",$B$30),Capacity!$C:$C,$H41)</f>
        <v>26447.729895830002</v>
      </c>
      <c r="AC41" s="5">
        <f>SUMIFS(Capacity!Y:Y,Capacity!$A:$A,Summary_CDP,Capacity!$B:$B,IF($B$30="NEM","*",$B$30),Capacity!$C:$C,$H41)</f>
        <v>28117.46973664</v>
      </c>
      <c r="AD41" s="5">
        <f>SUMIFS(Capacity!Z:Z,Capacity!$A:$A,Summary_CDP,Capacity!$B:$B,IF($B$30="NEM","*",$B$30),Capacity!$C:$C,$H41)</f>
        <v>29806.332703220003</v>
      </c>
      <c r="AE41" s="5">
        <f>SUMIFS(Capacity!AA:AA,Capacity!$A:$A,Summary_CDP,Capacity!$B:$B,IF($B$30="NEM","*",$B$30),Capacity!$C:$C,$H41)</f>
        <v>31258.097408369998</v>
      </c>
      <c r="AF41" s="5">
        <f>SUMIFS(Capacity!AB:AB,Capacity!$A:$A,Summary_CDP,Capacity!$B:$B,IF($B$30="NEM","*",$B$30),Capacity!$C:$C,$H41)</f>
        <v>32733.874992799996</v>
      </c>
      <c r="AG41" s="5">
        <f>SUMIFS(Capacity!AC:AC,Capacity!$A:$A,Summary_CDP,Capacity!$B:$B,IF($B$30="NEM","*",$B$30),Capacity!$C:$C,$H41)</f>
        <v>34233.920342519996</v>
      </c>
      <c r="AH41" s="5">
        <f>SUMIFS(Capacity!AD:AD,Capacity!$A:$A,Summary_CDP,Capacity!$B:$B,IF($B$30="NEM","*",$B$30),Capacity!$C:$C,$H41)</f>
        <v>35763.291480440006</v>
      </c>
      <c r="AI41" s="5">
        <f>SUMIFS(Capacity!AE:AE,Capacity!$A:$A,Summary_CDP,Capacity!$B:$B,IF($B$30="NEM","*",$B$30),Capacity!$C:$C,$H41)</f>
        <v>37313.352280799998</v>
      </c>
      <c r="AJ41" s="5">
        <f>SUMIFS(Capacity!AF:AF,Capacity!$A:$A,Summary_CDP,Capacity!$B:$B,IF($B$30="NEM","*",$B$30),Capacity!$C:$C,$H41)</f>
        <v>37421.090223830004</v>
      </c>
    </row>
    <row r="42" spans="8:36" ht="15" customHeight="1">
      <c r="H42" s="9" t="s">
        <v>89</v>
      </c>
      <c r="I42" s="5">
        <f>SUMIFS(Capacity!E:E,Capacity!$A:$A,Summary_CDP,Capacity!$B:$B,IF($B$30="NEM","*",$B$30),Capacity!$C:$C,$H42)</f>
        <v>1615.6870000000001</v>
      </c>
      <c r="J42" s="5">
        <f>SUMIFS(Capacity!F:F,Capacity!$A:$A,Summary_CDP,Capacity!$B:$B,IF($B$30="NEM","*",$B$30),Capacity!$C:$C,$H42)</f>
        <v>2523.8579999999997</v>
      </c>
      <c r="K42" s="5">
        <f>SUMIFS(Capacity!G:G,Capacity!$A:$A,Summary_CDP,Capacity!$B:$B,IF($B$30="NEM","*",$B$30),Capacity!$C:$C,$H42)</f>
        <v>3346.1180000000004</v>
      </c>
      <c r="L42" s="5">
        <f>SUMIFS(Capacity!H:H,Capacity!$A:$A,Summary_CDP,Capacity!$B:$B,IF($B$30="NEM","*",$B$30),Capacity!$C:$C,$H42)</f>
        <v>4039.7359999999999</v>
      </c>
      <c r="M42" s="5">
        <f>SUMIFS(Capacity!I:I,Capacity!$A:$A,Summary_CDP,Capacity!$B:$B,IF($B$30="NEM","*",$B$30),Capacity!$C:$C,$H42)</f>
        <v>4643.7310000000007</v>
      </c>
      <c r="N42" s="5">
        <f>SUMIFS(Capacity!J:J,Capacity!$A:$A,Summary_CDP,Capacity!$B:$B,IF($B$30="NEM","*",$B$30),Capacity!$C:$C,$H42)</f>
        <v>5111.6849999999995</v>
      </c>
      <c r="O42" s="5">
        <f>SUMIFS(Capacity!K:K,Capacity!$A:$A,Summary_CDP,Capacity!$B:$B,IF($B$30="NEM","*",$B$30),Capacity!$C:$C,$H42)</f>
        <v>5870.22</v>
      </c>
      <c r="P42" s="5">
        <f>SUMIFS(Capacity!L:L,Capacity!$A:$A,Summary_CDP,Capacity!$B:$B,IF($B$30="NEM","*",$B$30),Capacity!$C:$C,$H42)</f>
        <v>6883.9139999999998</v>
      </c>
      <c r="Q42" s="5">
        <f>SUMIFS(Capacity!M:M,Capacity!$A:$A,Summary_CDP,Capacity!$B:$B,IF($B$30="NEM","*",$B$30),Capacity!$C:$C,$H42)</f>
        <v>7823.7409999999991</v>
      </c>
      <c r="R42" s="5">
        <f>SUMIFS(Capacity!N:N,Capacity!$A:$A,Summary_CDP,Capacity!$B:$B,IF($B$30="NEM","*",$B$30),Capacity!$C:$C,$H42)</f>
        <v>8822.0210000000006</v>
      </c>
      <c r="S42" s="5">
        <f>SUMIFS(Capacity!O:O,Capacity!$A:$A,Summary_CDP,Capacity!$B:$B,IF($B$30="NEM","*",$B$30),Capacity!$C:$C,$H42)</f>
        <v>10032.985999999999</v>
      </c>
      <c r="T42" s="5">
        <f>SUMIFS(Capacity!P:P,Capacity!$A:$A,Summary_CDP,Capacity!$B:$B,IF($B$30="NEM","*",$B$30),Capacity!$C:$C,$H42)</f>
        <v>11279.351999999999</v>
      </c>
      <c r="U42" s="5">
        <f>SUMIFS(Capacity!Q:Q,Capacity!$A:$A,Summary_CDP,Capacity!$B:$B,IF($B$30="NEM","*",$B$30),Capacity!$C:$C,$H42)</f>
        <v>12411.971</v>
      </c>
      <c r="V42" s="5">
        <f>SUMIFS(Capacity!R:R,Capacity!$A:$A,Summary_CDP,Capacity!$B:$B,IF($B$30="NEM","*",$B$30),Capacity!$C:$C,$H42)</f>
        <v>13450.545</v>
      </c>
      <c r="W42" s="5">
        <f>SUMIFS(Capacity!S:S,Capacity!$A:$A,Summary_CDP,Capacity!$B:$B,IF($B$30="NEM","*",$B$30),Capacity!$C:$C,$H42)</f>
        <v>14351.891000000001</v>
      </c>
      <c r="X42" s="5">
        <f>SUMIFS(Capacity!T:T,Capacity!$A:$A,Summary_CDP,Capacity!$B:$B,IF($B$30="NEM","*",$B$30),Capacity!$C:$C,$H42)</f>
        <v>15102.709000000001</v>
      </c>
      <c r="Y42" s="5">
        <f>SUMIFS(Capacity!U:U,Capacity!$A:$A,Summary_CDP,Capacity!$B:$B,IF($B$30="NEM","*",$B$30),Capacity!$C:$C,$H42)</f>
        <v>15417.928999999998</v>
      </c>
      <c r="Z42" s="5">
        <f>SUMIFS(Capacity!V:V,Capacity!$A:$A,Summary_CDP,Capacity!$B:$B,IF($B$30="NEM","*",$B$30),Capacity!$C:$C,$H42)</f>
        <v>15594.936</v>
      </c>
      <c r="AA42" s="5">
        <f>SUMIFS(Capacity!W:W,Capacity!$A:$A,Summary_CDP,Capacity!$B:$B,IF($B$30="NEM","*",$B$30),Capacity!$C:$C,$H42)</f>
        <v>15616.079</v>
      </c>
      <c r="AB42" s="5">
        <f>SUMIFS(Capacity!X:X,Capacity!$A:$A,Summary_CDP,Capacity!$B:$B,IF($B$30="NEM","*",$B$30),Capacity!$C:$C,$H42)</f>
        <v>15610.974</v>
      </c>
      <c r="AC42" s="5">
        <f>SUMIFS(Capacity!Y:Y,Capacity!$A:$A,Summary_CDP,Capacity!$B:$B,IF($B$30="NEM","*",$B$30),Capacity!$C:$C,$H42)</f>
        <v>15555.227000000001</v>
      </c>
      <c r="AD42" s="5">
        <f>SUMIFS(Capacity!Z:Z,Capacity!$A:$A,Summary_CDP,Capacity!$B:$B,IF($B$30="NEM","*",$B$30),Capacity!$C:$C,$H42)</f>
        <v>15481.948999999999</v>
      </c>
      <c r="AE42" s="5">
        <f>SUMIFS(Capacity!AA:AA,Capacity!$A:$A,Summary_CDP,Capacity!$B:$B,IF($B$30="NEM","*",$B$30),Capacity!$C:$C,$H42)</f>
        <v>15387.778</v>
      </c>
      <c r="AF42" s="5">
        <f>SUMIFS(Capacity!AB:AB,Capacity!$A:$A,Summary_CDP,Capacity!$B:$B,IF($B$30="NEM","*",$B$30),Capacity!$C:$C,$H42)</f>
        <v>15277.057999999999</v>
      </c>
      <c r="AG42" s="5">
        <f>SUMIFS(Capacity!AC:AC,Capacity!$A:$A,Summary_CDP,Capacity!$B:$B,IF($B$30="NEM","*",$B$30),Capacity!$C:$C,$H42)</f>
        <v>15144.979000000001</v>
      </c>
      <c r="AH42" s="5">
        <f>SUMIFS(Capacity!AD:AD,Capacity!$A:$A,Summary_CDP,Capacity!$B:$B,IF($B$30="NEM","*",$B$30),Capacity!$C:$C,$H42)</f>
        <v>15000.321000000002</v>
      </c>
      <c r="AI42" s="5">
        <f>SUMIFS(Capacity!AE:AE,Capacity!$A:$A,Summary_CDP,Capacity!$B:$B,IF($B$30="NEM","*",$B$30),Capacity!$C:$C,$H42)</f>
        <v>14832.36</v>
      </c>
      <c r="AJ42" s="5">
        <f>SUMIFS(Capacity!AF:AF,Capacity!$A:$A,Summary_CDP,Capacity!$B:$B,IF($B$30="NEM","*",$B$30),Capacity!$C:$C,$H42)</f>
        <v>14832.36</v>
      </c>
    </row>
    <row r="43" spans="8:36" ht="15" customHeight="1">
      <c r="H43" s="9" t="s">
        <v>90</v>
      </c>
      <c r="I43" s="5">
        <f>SUMIFS(Capacity!E:E,Capacity!$A:$A,Summary_CDP,Capacity!$B:$B,IF($B$30="NEM","*",$B$30),Capacity!$C:$C,$H43)</f>
        <v>0</v>
      </c>
      <c r="J43" s="5">
        <f>SUMIFS(Capacity!F:F,Capacity!$A:$A,Summary_CDP,Capacity!$B:$B,IF($B$30="NEM","*",$B$30),Capacity!$C:$C,$H43)</f>
        <v>0</v>
      </c>
      <c r="K43" s="5">
        <f>SUMIFS(Capacity!G:G,Capacity!$A:$A,Summary_CDP,Capacity!$B:$B,IF($B$30="NEM","*",$B$30),Capacity!$C:$C,$H43)</f>
        <v>0</v>
      </c>
      <c r="L43" s="5">
        <f>SUMIFS(Capacity!H:H,Capacity!$A:$A,Summary_CDP,Capacity!$B:$B,IF($B$30="NEM","*",$B$30),Capacity!$C:$C,$H43)</f>
        <v>0</v>
      </c>
      <c r="M43" s="5">
        <f>SUMIFS(Capacity!I:I,Capacity!$A:$A,Summary_CDP,Capacity!$B:$B,IF($B$30="NEM","*",$B$30),Capacity!$C:$C,$H43)</f>
        <v>0</v>
      </c>
      <c r="N43" s="5">
        <f>SUMIFS(Capacity!J:J,Capacity!$A:$A,Summary_CDP,Capacity!$B:$B,IF($B$30="NEM","*",$B$30),Capacity!$C:$C,$H43)</f>
        <v>0</v>
      </c>
      <c r="O43" s="5">
        <f>SUMIFS(Capacity!K:K,Capacity!$A:$A,Summary_CDP,Capacity!$B:$B,IF($B$30="NEM","*",$B$30),Capacity!$C:$C,$H43)</f>
        <v>0</v>
      </c>
      <c r="P43" s="5">
        <f>SUMIFS(Capacity!L:L,Capacity!$A:$A,Summary_CDP,Capacity!$B:$B,IF($B$30="NEM","*",$B$30),Capacity!$C:$C,$H43)</f>
        <v>0</v>
      </c>
      <c r="Q43" s="5">
        <f>SUMIFS(Capacity!M:M,Capacity!$A:$A,Summary_CDP,Capacity!$B:$B,IF($B$30="NEM","*",$B$30),Capacity!$C:$C,$H43)</f>
        <v>0</v>
      </c>
      <c r="R43" s="5">
        <f>SUMIFS(Capacity!N:N,Capacity!$A:$A,Summary_CDP,Capacity!$B:$B,IF($B$30="NEM","*",$B$30),Capacity!$C:$C,$H43)</f>
        <v>0</v>
      </c>
      <c r="S43" s="5">
        <f>SUMIFS(Capacity!O:O,Capacity!$A:$A,Summary_CDP,Capacity!$B:$B,IF($B$30="NEM","*",$B$30),Capacity!$C:$C,$H43)</f>
        <v>0</v>
      </c>
      <c r="T43" s="5">
        <f>SUMIFS(Capacity!P:P,Capacity!$A:$A,Summary_CDP,Capacity!$B:$B,IF($B$30="NEM","*",$B$30),Capacity!$C:$C,$H43)</f>
        <v>0</v>
      </c>
      <c r="U43" s="5">
        <f>SUMIFS(Capacity!Q:Q,Capacity!$A:$A,Summary_CDP,Capacity!$B:$B,IF($B$30="NEM","*",$B$30),Capacity!$C:$C,$H43)</f>
        <v>0</v>
      </c>
      <c r="V43" s="5">
        <f>SUMIFS(Capacity!R:R,Capacity!$A:$A,Summary_CDP,Capacity!$B:$B,IF($B$30="NEM","*",$B$30),Capacity!$C:$C,$H43)</f>
        <v>0</v>
      </c>
      <c r="W43" s="5">
        <f>SUMIFS(Capacity!S:S,Capacity!$A:$A,Summary_CDP,Capacity!$B:$B,IF($B$30="NEM","*",$B$30),Capacity!$C:$C,$H43)</f>
        <v>0</v>
      </c>
      <c r="X43" s="5">
        <f>SUMIFS(Capacity!T:T,Capacity!$A:$A,Summary_CDP,Capacity!$B:$B,IF($B$30="NEM","*",$B$30),Capacity!$C:$C,$H43)</f>
        <v>0</v>
      </c>
      <c r="Y43" s="5">
        <f>SUMIFS(Capacity!U:U,Capacity!$A:$A,Summary_CDP,Capacity!$B:$B,IF($B$30="NEM","*",$B$30),Capacity!$C:$C,$H43)</f>
        <v>0</v>
      </c>
      <c r="Z43" s="5">
        <f>SUMIFS(Capacity!V:V,Capacity!$A:$A,Summary_CDP,Capacity!$B:$B,IF($B$30="NEM","*",$B$30),Capacity!$C:$C,$H43)</f>
        <v>0</v>
      </c>
      <c r="AA43" s="5">
        <f>SUMIFS(Capacity!W:W,Capacity!$A:$A,Summary_CDP,Capacity!$B:$B,IF($B$30="NEM","*",$B$30),Capacity!$C:$C,$H43)</f>
        <v>0</v>
      </c>
      <c r="AB43" s="5">
        <f>SUMIFS(Capacity!X:X,Capacity!$A:$A,Summary_CDP,Capacity!$B:$B,IF($B$30="NEM","*",$B$30),Capacity!$C:$C,$H43)</f>
        <v>0</v>
      </c>
      <c r="AC43" s="5">
        <f>SUMIFS(Capacity!Y:Y,Capacity!$A:$A,Summary_CDP,Capacity!$B:$B,IF($B$30="NEM","*",$B$30),Capacity!$C:$C,$H43)</f>
        <v>0</v>
      </c>
      <c r="AD43" s="5">
        <f>SUMIFS(Capacity!Z:Z,Capacity!$A:$A,Summary_CDP,Capacity!$B:$B,IF($B$30="NEM","*",$B$30),Capacity!$C:$C,$H43)</f>
        <v>0</v>
      </c>
      <c r="AE43" s="5">
        <f>SUMIFS(Capacity!AA:AA,Capacity!$A:$A,Summary_CDP,Capacity!$B:$B,IF($B$30="NEM","*",$B$30),Capacity!$C:$C,$H43)</f>
        <v>0</v>
      </c>
      <c r="AF43" s="5">
        <f>SUMIFS(Capacity!AB:AB,Capacity!$A:$A,Summary_CDP,Capacity!$B:$B,IF($B$30="NEM","*",$B$30),Capacity!$C:$C,$H43)</f>
        <v>0</v>
      </c>
      <c r="AG43" s="5">
        <f>SUMIFS(Capacity!AC:AC,Capacity!$A:$A,Summary_CDP,Capacity!$B:$B,IF($B$30="NEM","*",$B$30),Capacity!$C:$C,$H43)</f>
        <v>0</v>
      </c>
      <c r="AH43" s="5">
        <f>SUMIFS(Capacity!AD:AD,Capacity!$A:$A,Summary_CDP,Capacity!$B:$B,IF($B$30="NEM","*",$B$30),Capacity!$C:$C,$H43)</f>
        <v>0</v>
      </c>
      <c r="AI43" s="5">
        <f>SUMIFS(Capacity!AE:AE,Capacity!$A:$A,Summary_CDP,Capacity!$B:$B,IF($B$30="NEM","*",$B$30),Capacity!$C:$C,$H43)</f>
        <v>0</v>
      </c>
      <c r="AJ43" s="5">
        <f>SUMIFS(Capacity!AF:AF,Capacity!$A:$A,Summary_CDP,Capacity!$B:$B,IF($B$30="NEM","*",$B$30),Capacity!$C:$C,$H43)</f>
        <v>0</v>
      </c>
    </row>
    <row r="44" spans="8:36" ht="15" customHeight="1">
      <c r="H44" s="9" t="s">
        <v>91</v>
      </c>
      <c r="I44" s="5">
        <f>SUMIFS(Capacity!E:E,Capacity!$A:$A,Summary_CDP,Capacity!$B:$B,IF($B$30="NEM","*",$B$30),Capacity!$C:$C,$H44)</f>
        <v>0</v>
      </c>
      <c r="J44" s="5">
        <f>SUMIFS(Capacity!F:F,Capacity!$A:$A,Summary_CDP,Capacity!$B:$B,IF($B$30="NEM","*",$B$30),Capacity!$C:$C,$H44)</f>
        <v>0</v>
      </c>
      <c r="K44" s="5">
        <f>SUMIFS(Capacity!G:G,Capacity!$A:$A,Summary_CDP,Capacity!$B:$B,IF($B$30="NEM","*",$B$30),Capacity!$C:$C,$H44)</f>
        <v>0</v>
      </c>
      <c r="L44" s="5">
        <f>SUMIFS(Capacity!H:H,Capacity!$A:$A,Summary_CDP,Capacity!$B:$B,IF($B$30="NEM","*",$B$30),Capacity!$C:$C,$H44)</f>
        <v>0</v>
      </c>
      <c r="M44" s="5">
        <f>SUMIFS(Capacity!I:I,Capacity!$A:$A,Summary_CDP,Capacity!$B:$B,IF($B$30="NEM","*",$B$30),Capacity!$C:$C,$H44)</f>
        <v>0</v>
      </c>
      <c r="N44" s="5">
        <f>SUMIFS(Capacity!J:J,Capacity!$A:$A,Summary_CDP,Capacity!$B:$B,IF($B$30="NEM","*",$B$30),Capacity!$C:$C,$H44)</f>
        <v>0</v>
      </c>
      <c r="O44" s="5">
        <f>SUMIFS(Capacity!K:K,Capacity!$A:$A,Summary_CDP,Capacity!$B:$B,IF($B$30="NEM","*",$B$30),Capacity!$C:$C,$H44)</f>
        <v>0</v>
      </c>
      <c r="P44" s="5">
        <f>SUMIFS(Capacity!L:L,Capacity!$A:$A,Summary_CDP,Capacity!$B:$B,IF($B$30="NEM","*",$B$30),Capacity!$C:$C,$H44)</f>
        <v>0</v>
      </c>
      <c r="Q44" s="5">
        <f>SUMIFS(Capacity!M:M,Capacity!$A:$A,Summary_CDP,Capacity!$B:$B,IF($B$30="NEM","*",$B$30),Capacity!$C:$C,$H44)</f>
        <v>0</v>
      </c>
      <c r="R44" s="5">
        <f>SUMIFS(Capacity!N:N,Capacity!$A:$A,Summary_CDP,Capacity!$B:$B,IF($B$30="NEM","*",$B$30),Capacity!$C:$C,$H44)</f>
        <v>0</v>
      </c>
      <c r="S44" s="5">
        <f>SUMIFS(Capacity!O:O,Capacity!$A:$A,Summary_CDP,Capacity!$B:$B,IF($B$30="NEM","*",$B$30),Capacity!$C:$C,$H44)</f>
        <v>0</v>
      </c>
      <c r="T44" s="5">
        <f>SUMIFS(Capacity!P:P,Capacity!$A:$A,Summary_CDP,Capacity!$B:$B,IF($B$30="NEM","*",$B$30),Capacity!$C:$C,$H44)</f>
        <v>0</v>
      </c>
      <c r="U44" s="5">
        <f>SUMIFS(Capacity!Q:Q,Capacity!$A:$A,Summary_CDP,Capacity!$B:$B,IF($B$30="NEM","*",$B$30),Capacity!$C:$C,$H44)</f>
        <v>0</v>
      </c>
      <c r="V44" s="5">
        <f>SUMIFS(Capacity!R:R,Capacity!$A:$A,Summary_CDP,Capacity!$B:$B,IF($B$30="NEM","*",$B$30),Capacity!$C:$C,$H44)</f>
        <v>0</v>
      </c>
      <c r="W44" s="5">
        <f>SUMIFS(Capacity!S:S,Capacity!$A:$A,Summary_CDP,Capacity!$B:$B,IF($B$30="NEM","*",$B$30),Capacity!$C:$C,$H44)</f>
        <v>0</v>
      </c>
      <c r="X44" s="5">
        <f>SUMIFS(Capacity!T:T,Capacity!$A:$A,Summary_CDP,Capacity!$B:$B,IF($B$30="NEM","*",$B$30),Capacity!$C:$C,$H44)</f>
        <v>0</v>
      </c>
      <c r="Y44" s="5">
        <f>SUMIFS(Capacity!U:U,Capacity!$A:$A,Summary_CDP,Capacity!$B:$B,IF($B$30="NEM","*",$B$30),Capacity!$C:$C,$H44)</f>
        <v>0</v>
      </c>
      <c r="Z44" s="5">
        <f>SUMIFS(Capacity!V:V,Capacity!$A:$A,Summary_CDP,Capacity!$B:$B,IF($B$30="NEM","*",$B$30),Capacity!$C:$C,$H44)</f>
        <v>0</v>
      </c>
      <c r="AA44" s="5">
        <f>SUMIFS(Capacity!W:W,Capacity!$A:$A,Summary_CDP,Capacity!$B:$B,IF($B$30="NEM","*",$B$30),Capacity!$C:$C,$H44)</f>
        <v>0</v>
      </c>
      <c r="AB44" s="5">
        <f>SUMIFS(Capacity!X:X,Capacity!$A:$A,Summary_CDP,Capacity!$B:$B,IF($B$30="NEM","*",$B$30),Capacity!$C:$C,$H44)</f>
        <v>0</v>
      </c>
      <c r="AC44" s="5">
        <f>SUMIFS(Capacity!Y:Y,Capacity!$A:$A,Summary_CDP,Capacity!$B:$B,IF($B$30="NEM","*",$B$30),Capacity!$C:$C,$H44)</f>
        <v>0</v>
      </c>
      <c r="AD44" s="5">
        <f>SUMIFS(Capacity!Z:Z,Capacity!$A:$A,Summary_CDP,Capacity!$B:$B,IF($B$30="NEM","*",$B$30),Capacity!$C:$C,$H44)</f>
        <v>0</v>
      </c>
      <c r="AE44" s="5">
        <f>SUMIFS(Capacity!AA:AA,Capacity!$A:$A,Summary_CDP,Capacity!$B:$B,IF($B$30="NEM","*",$B$30),Capacity!$C:$C,$H44)</f>
        <v>0</v>
      </c>
      <c r="AF44" s="5">
        <f>SUMIFS(Capacity!AB:AB,Capacity!$A:$A,Summary_CDP,Capacity!$B:$B,IF($B$30="NEM","*",$B$30),Capacity!$C:$C,$H44)</f>
        <v>0</v>
      </c>
      <c r="AG44" s="5">
        <f>SUMIFS(Capacity!AC:AC,Capacity!$A:$A,Summary_CDP,Capacity!$B:$B,IF($B$30="NEM","*",$B$30),Capacity!$C:$C,$H44)</f>
        <v>0</v>
      </c>
      <c r="AH44" s="5">
        <f>SUMIFS(Capacity!AD:AD,Capacity!$A:$A,Summary_CDP,Capacity!$B:$B,IF($B$30="NEM","*",$B$30),Capacity!$C:$C,$H44)</f>
        <v>0</v>
      </c>
      <c r="AI44" s="5">
        <f>SUMIFS(Capacity!AE:AE,Capacity!$A:$A,Summary_CDP,Capacity!$B:$B,IF($B$30="NEM","*",$B$30),Capacity!$C:$C,$H44)</f>
        <v>0</v>
      </c>
      <c r="AJ44" s="5">
        <f>SUMIFS(Capacity!AF:AF,Capacity!$A:$A,Summary_CDP,Capacity!$B:$B,IF($B$30="NEM","*",$B$30),Capacity!$C:$C,$H44)</f>
        <v>0</v>
      </c>
    </row>
    <row r="45" spans="8:36" ht="15" customHeight="1">
      <c r="H45" s="9" t="s">
        <v>92</v>
      </c>
      <c r="I45" s="5">
        <f>SUMIFS(Capacity!E:E,Capacity!$A:$A,Summary_CDP,Capacity!$B:$B,IF($B$30="NEM","*",$B$30),Capacity!$C:$C,$H45)</f>
        <v>15275.424152919999</v>
      </c>
      <c r="J45" s="5">
        <f>SUMIFS(Capacity!F:F,Capacity!$A:$A,Summary_CDP,Capacity!$B:$B,IF($B$30="NEM","*",$B$30),Capacity!$C:$C,$H45)</f>
        <v>22064.64011099</v>
      </c>
      <c r="K45" s="5">
        <f>SUMIFS(Capacity!G:G,Capacity!$A:$A,Summary_CDP,Capacity!$B:$B,IF($B$30="NEM","*",$B$30),Capacity!$C:$C,$H45)</f>
        <v>30493.021206590001</v>
      </c>
      <c r="L45" s="5">
        <f>SUMIFS(Capacity!H:H,Capacity!$A:$A,Summary_CDP,Capacity!$B:$B,IF($B$30="NEM","*",$B$30),Capacity!$C:$C,$H45)</f>
        <v>34633.206399000002</v>
      </c>
      <c r="M45" s="5">
        <f>SUMIFS(Capacity!I:I,Capacity!$A:$A,Summary_CDP,Capacity!$B:$B,IF($B$30="NEM","*",$B$30),Capacity!$C:$C,$H45)</f>
        <v>42957.164785539993</v>
      </c>
      <c r="N45" s="5">
        <f>SUMIFS(Capacity!J:J,Capacity!$A:$A,Summary_CDP,Capacity!$B:$B,IF($B$30="NEM","*",$B$30),Capacity!$C:$C,$H45)</f>
        <v>47363.773256970002</v>
      </c>
      <c r="O45" s="5">
        <f>SUMIFS(Capacity!K:K,Capacity!$A:$A,Summary_CDP,Capacity!$B:$B,IF($B$30="NEM","*",$B$30),Capacity!$C:$C,$H45)</f>
        <v>50558.269016449995</v>
      </c>
      <c r="P45" s="5">
        <f>SUMIFS(Capacity!L:L,Capacity!$A:$A,Summary_CDP,Capacity!$B:$B,IF($B$30="NEM","*",$B$30),Capacity!$C:$C,$H45)</f>
        <v>57133.996283409993</v>
      </c>
      <c r="Q45" s="5">
        <f>SUMIFS(Capacity!M:M,Capacity!$A:$A,Summary_CDP,Capacity!$B:$B,IF($B$30="NEM","*",$B$30),Capacity!$C:$C,$H45)</f>
        <v>63303.432817309993</v>
      </c>
      <c r="R45" s="5">
        <f>SUMIFS(Capacity!N:N,Capacity!$A:$A,Summary_CDP,Capacity!$B:$B,IF($B$30="NEM","*",$B$30),Capacity!$C:$C,$H45)</f>
        <v>66383.391952709993</v>
      </c>
      <c r="S45" s="5">
        <f>SUMIFS(Capacity!O:O,Capacity!$A:$A,Summary_CDP,Capacity!$B:$B,IF($B$30="NEM","*",$B$30),Capacity!$C:$C,$H45)</f>
        <v>76257.127042780005</v>
      </c>
      <c r="T45" s="5">
        <f>SUMIFS(Capacity!P:P,Capacity!$A:$A,Summary_CDP,Capacity!$B:$B,IF($B$30="NEM","*",$B$30),Capacity!$C:$C,$H45)</f>
        <v>88394.61725350999</v>
      </c>
      <c r="U45" s="5">
        <f>SUMIFS(Capacity!Q:Q,Capacity!$A:$A,Summary_CDP,Capacity!$B:$B,IF($B$30="NEM","*",$B$30),Capacity!$C:$C,$H45)</f>
        <v>92739.632125449993</v>
      </c>
      <c r="V45" s="5">
        <f>SUMIFS(Capacity!R:R,Capacity!$A:$A,Summary_CDP,Capacity!$B:$B,IF($B$30="NEM","*",$B$30),Capacity!$C:$C,$H45)</f>
        <v>103293.63830744001</v>
      </c>
      <c r="W45" s="5">
        <f>SUMIFS(Capacity!S:S,Capacity!$A:$A,Summary_CDP,Capacity!$B:$B,IF($B$30="NEM","*",$B$30),Capacity!$C:$C,$H45)</f>
        <v>110842.84868001999</v>
      </c>
      <c r="X45" s="5">
        <f>SUMIFS(Capacity!T:T,Capacity!$A:$A,Summary_CDP,Capacity!$B:$B,IF($B$30="NEM","*",$B$30),Capacity!$C:$C,$H45)</f>
        <v>114224.29582444999</v>
      </c>
      <c r="Y45" s="5">
        <f>SUMIFS(Capacity!U:U,Capacity!$A:$A,Summary_CDP,Capacity!$B:$B,IF($B$30="NEM","*",$B$30),Capacity!$C:$C,$H45)</f>
        <v>113897.59582444999</v>
      </c>
      <c r="Z45" s="5">
        <f>SUMIFS(Capacity!V:V,Capacity!$A:$A,Summary_CDP,Capacity!$B:$B,IF($B$30="NEM","*",$B$30),Capacity!$C:$C,$H45)</f>
        <v>119863.91293072001</v>
      </c>
      <c r="AA45" s="5">
        <f>SUMIFS(Capacity!W:W,Capacity!$A:$A,Summary_CDP,Capacity!$B:$B,IF($B$30="NEM","*",$B$30),Capacity!$C:$C,$H45)</f>
        <v>132503.956879</v>
      </c>
      <c r="AB45" s="5">
        <f>SUMIFS(Capacity!X:X,Capacity!$A:$A,Summary_CDP,Capacity!$B:$B,IF($B$30="NEM","*",$B$30),Capacity!$C:$C,$H45)</f>
        <v>156278.77155862001</v>
      </c>
      <c r="AC45" s="5">
        <f>SUMIFS(Capacity!Y:Y,Capacity!$A:$A,Summary_CDP,Capacity!$B:$B,IF($B$30="NEM","*",$B$30),Capacity!$C:$C,$H45)</f>
        <v>174522.88770793003</v>
      </c>
      <c r="AD45" s="5">
        <f>SUMIFS(Capacity!Z:Z,Capacity!$A:$A,Summary_CDP,Capacity!$B:$B,IF($B$30="NEM","*",$B$30),Capacity!$C:$C,$H45)</f>
        <v>186952.75322613001</v>
      </c>
      <c r="AE45" s="5">
        <f>SUMIFS(Capacity!AA:AA,Capacity!$A:$A,Summary_CDP,Capacity!$B:$B,IF($B$30="NEM","*",$B$30),Capacity!$C:$C,$H45)</f>
        <v>208574.75223853003</v>
      </c>
      <c r="AF45" s="5">
        <f>SUMIFS(Capacity!AB:AB,Capacity!$A:$A,Summary_CDP,Capacity!$B:$B,IF($B$30="NEM","*",$B$30),Capacity!$C:$C,$H45)</f>
        <v>218889.60459168002</v>
      </c>
      <c r="AG45" s="5">
        <f>SUMIFS(Capacity!AC:AC,Capacity!$A:$A,Summary_CDP,Capacity!$B:$B,IF($B$30="NEM","*",$B$30),Capacity!$C:$C,$H45)</f>
        <v>227363.51947828004</v>
      </c>
      <c r="AH45" s="5">
        <f>SUMIFS(Capacity!AD:AD,Capacity!$A:$A,Summary_CDP,Capacity!$B:$B,IF($B$30="NEM","*",$B$30),Capacity!$C:$C,$H45)</f>
        <v>240398.10829881002</v>
      </c>
      <c r="AI45" s="5">
        <f>SUMIFS(Capacity!AE:AE,Capacity!$A:$A,Summary_CDP,Capacity!$B:$B,IF($B$30="NEM","*",$B$30),Capacity!$C:$C,$H45)</f>
        <v>254221.55884322</v>
      </c>
      <c r="AJ45" s="5">
        <f>SUMIFS(Capacity!AF:AF,Capacity!$A:$A,Summary_CDP,Capacity!$B:$B,IF($B$30="NEM","*",$B$30),Capacity!$C:$C,$H45)</f>
        <v>253431.80884322</v>
      </c>
    </row>
    <row r="46" spans="8:36" ht="15" customHeight="1">
      <c r="H46" s="9" t="s">
        <v>93</v>
      </c>
      <c r="I46" s="5">
        <f>SUMIFS(Capacity!E:E,Capacity!$A:$A,Summary_CDP,Capacity!$B:$B,IF($B$30="NEM","*",$B$30),Capacity!$C:$C,$H46)</f>
        <v>8571.9481690199991</v>
      </c>
      <c r="J46" s="5">
        <f>SUMIFS(Capacity!F:F,Capacity!$A:$A,Summary_CDP,Capacity!$B:$B,IF($B$30="NEM","*",$B$30),Capacity!$C:$C,$H46)</f>
        <v>8713.5421690199983</v>
      </c>
      <c r="K46" s="5">
        <f>SUMIFS(Capacity!G:G,Capacity!$A:$A,Summary_CDP,Capacity!$B:$B,IF($B$30="NEM","*",$B$30),Capacity!$C:$C,$H46)</f>
        <v>11166.359487369999</v>
      </c>
      <c r="L46" s="5">
        <f>SUMIFS(Capacity!H:H,Capacity!$A:$A,Summary_CDP,Capacity!$B:$B,IF($B$30="NEM","*",$B$30),Capacity!$C:$C,$H46)</f>
        <v>15654.789340560001</v>
      </c>
      <c r="M46" s="5">
        <f>SUMIFS(Capacity!I:I,Capacity!$A:$A,Summary_CDP,Capacity!$B:$B,IF($B$30="NEM","*",$B$30),Capacity!$C:$C,$H46)</f>
        <v>22043.144566040002</v>
      </c>
      <c r="N46" s="5">
        <f>SUMIFS(Capacity!J:J,Capacity!$A:$A,Summary_CDP,Capacity!$B:$B,IF($B$30="NEM","*",$B$30),Capacity!$C:$C,$H46)</f>
        <v>27419.477521389999</v>
      </c>
      <c r="O46" s="5">
        <f>SUMIFS(Capacity!K:K,Capacity!$A:$A,Summary_CDP,Capacity!$B:$B,IF($B$30="NEM","*",$B$30),Capacity!$C:$C,$H46)</f>
        <v>28734.657320779996</v>
      </c>
      <c r="P46" s="5">
        <f>SUMIFS(Capacity!L:L,Capacity!$A:$A,Summary_CDP,Capacity!$B:$B,IF($B$30="NEM","*",$B$30),Capacity!$C:$C,$H46)</f>
        <v>35309.705267519996</v>
      </c>
      <c r="Q46" s="5">
        <f>SUMIFS(Capacity!M:M,Capacity!$A:$A,Summary_CDP,Capacity!$B:$B,IF($B$30="NEM","*",$B$30),Capacity!$C:$C,$H46)</f>
        <v>36585.207924899994</v>
      </c>
      <c r="R46" s="5">
        <f>SUMIFS(Capacity!N:N,Capacity!$A:$A,Summary_CDP,Capacity!$B:$B,IF($B$30="NEM","*",$B$30),Capacity!$C:$C,$H46)</f>
        <v>41785.145119579996</v>
      </c>
      <c r="S46" s="5">
        <f>SUMIFS(Capacity!O:O,Capacity!$A:$A,Summary_CDP,Capacity!$B:$B,IF($B$30="NEM","*",$B$30),Capacity!$C:$C,$H46)</f>
        <v>47368.796981399995</v>
      </c>
      <c r="T46" s="5">
        <f>SUMIFS(Capacity!P:P,Capacity!$A:$A,Summary_CDP,Capacity!$B:$B,IF($B$30="NEM","*",$B$30),Capacity!$C:$C,$H46)</f>
        <v>59619.222796720001</v>
      </c>
      <c r="U46" s="5">
        <f>SUMIFS(Capacity!Q:Q,Capacity!$A:$A,Summary_CDP,Capacity!$B:$B,IF($B$30="NEM","*",$B$30),Capacity!$C:$C,$H46)</f>
        <v>67150.961731809992</v>
      </c>
      <c r="V46" s="5">
        <f>SUMIFS(Capacity!R:R,Capacity!$A:$A,Summary_CDP,Capacity!$B:$B,IF($B$30="NEM","*",$B$30),Capacity!$C:$C,$H46)</f>
        <v>73477.415842389993</v>
      </c>
      <c r="W46" s="5">
        <f>SUMIFS(Capacity!S:S,Capacity!$A:$A,Summary_CDP,Capacity!$B:$B,IF($B$30="NEM","*",$B$30),Capacity!$C:$C,$H46)</f>
        <v>84719.461987379982</v>
      </c>
      <c r="X46" s="5">
        <f>SUMIFS(Capacity!T:T,Capacity!$A:$A,Summary_CDP,Capacity!$B:$B,IF($B$30="NEM","*",$B$30),Capacity!$C:$C,$H46)</f>
        <v>92647.219984329975</v>
      </c>
      <c r="Y46" s="5">
        <f>SUMIFS(Capacity!U:U,Capacity!$A:$A,Summary_CDP,Capacity!$B:$B,IF($B$30="NEM","*",$B$30),Capacity!$C:$C,$H46)</f>
        <v>92647.219984329975</v>
      </c>
      <c r="Z46" s="5">
        <f>SUMIFS(Capacity!V:V,Capacity!$A:$A,Summary_CDP,Capacity!$B:$B,IF($B$30="NEM","*",$B$30),Capacity!$C:$C,$H46)</f>
        <v>99900.121681479985</v>
      </c>
      <c r="AA46" s="5">
        <f>SUMIFS(Capacity!W:W,Capacity!$A:$A,Summary_CDP,Capacity!$B:$B,IF($B$30="NEM","*",$B$30),Capacity!$C:$C,$H46)</f>
        <v>126916.42432762</v>
      </c>
      <c r="AB46" s="5">
        <f>SUMIFS(Capacity!X:X,Capacity!$A:$A,Summary_CDP,Capacity!$B:$B,IF($B$30="NEM","*",$B$30),Capacity!$C:$C,$H46)</f>
        <v>138117.77665730001</v>
      </c>
      <c r="AC46" s="5">
        <f>SUMIFS(Capacity!Y:Y,Capacity!$A:$A,Summary_CDP,Capacity!$B:$B,IF($B$30="NEM","*",$B$30),Capacity!$C:$C,$H46)</f>
        <v>159487.47986112002</v>
      </c>
      <c r="AD46" s="5">
        <f>SUMIFS(Capacity!Z:Z,Capacity!$A:$A,Summary_CDP,Capacity!$B:$B,IF($B$30="NEM","*",$B$30),Capacity!$C:$C,$H46)</f>
        <v>171012.44635229002</v>
      </c>
      <c r="AE46" s="5">
        <f>SUMIFS(Capacity!AA:AA,Capacity!$A:$A,Summary_CDP,Capacity!$B:$B,IF($B$30="NEM","*",$B$30),Capacity!$C:$C,$H46)</f>
        <v>195075.66456357</v>
      </c>
      <c r="AF46" s="5">
        <f>SUMIFS(Capacity!AB:AB,Capacity!$A:$A,Summary_CDP,Capacity!$B:$B,IF($B$30="NEM","*",$B$30),Capacity!$C:$C,$H46)</f>
        <v>196658.99584172003</v>
      </c>
      <c r="AG46" s="5">
        <f>SUMIFS(Capacity!AC:AC,Capacity!$A:$A,Summary_CDP,Capacity!$B:$B,IF($B$30="NEM","*",$B$30),Capacity!$C:$C,$H46)</f>
        <v>204916.85894601</v>
      </c>
      <c r="AH46" s="5">
        <f>SUMIFS(Capacity!AD:AD,Capacity!$A:$A,Summary_CDP,Capacity!$B:$B,IF($B$30="NEM","*",$B$30),Capacity!$C:$C,$H46)</f>
        <v>231337.75642895998</v>
      </c>
      <c r="AI46" s="5">
        <f>SUMIFS(Capacity!AE:AE,Capacity!$A:$A,Summary_CDP,Capacity!$B:$B,IF($B$30="NEM","*",$B$30),Capacity!$C:$C,$H46)</f>
        <v>307877.45384489006</v>
      </c>
      <c r="AJ46" s="5">
        <f>SUMIFS(Capacity!AF:AF,Capacity!$A:$A,Summary_CDP,Capacity!$B:$B,IF($B$30="NEM","*",$B$30),Capacity!$C:$C,$H46)</f>
        <v>307204.64984489005</v>
      </c>
    </row>
    <row r="47" spans="8:36" ht="15" customHeight="1">
      <c r="H47" s="9" t="s">
        <v>94</v>
      </c>
      <c r="I47" s="5">
        <f>SUMIFS(Capacity!E:E,Capacity!$A:$A,Summary_CDP,Capacity!$B:$B,IF($B$30="NEM","*",$B$30),Capacity!$C:$C,$H47)</f>
        <v>22580.879166039998</v>
      </c>
      <c r="J47" s="5">
        <f>SUMIFS(Capacity!F:F,Capacity!$A:$A,Summary_CDP,Capacity!$B:$B,IF($B$30="NEM","*",$B$30),Capacity!$C:$C,$H47)</f>
        <v>25525.2356822</v>
      </c>
      <c r="K47" s="5">
        <f>SUMIFS(Capacity!G:G,Capacity!$A:$A,Summary_CDP,Capacity!$B:$B,IF($B$30="NEM","*",$B$30),Capacity!$C:$C,$H47)</f>
        <v>28511.227781199999</v>
      </c>
      <c r="L47" s="5">
        <f>SUMIFS(Capacity!H:H,Capacity!$A:$A,Summary_CDP,Capacity!$B:$B,IF($B$30="NEM","*",$B$30),Capacity!$C:$C,$H47)</f>
        <v>31371.068223200004</v>
      </c>
      <c r="M47" s="5">
        <f>SUMIFS(Capacity!I:I,Capacity!$A:$A,Summary_CDP,Capacity!$B:$B,IF($B$30="NEM","*",$B$30),Capacity!$C:$C,$H47)</f>
        <v>34250.878569400003</v>
      </c>
      <c r="N47" s="5">
        <f>SUMIFS(Capacity!J:J,Capacity!$A:$A,Summary_CDP,Capacity!$B:$B,IF($B$30="NEM","*",$B$30),Capacity!$C:$C,$H47)</f>
        <v>36995.189890399997</v>
      </c>
      <c r="O47" s="5">
        <f>SUMIFS(Capacity!K:K,Capacity!$A:$A,Summary_CDP,Capacity!$B:$B,IF($B$30="NEM","*",$B$30),Capacity!$C:$C,$H47)</f>
        <v>39671.427371300008</v>
      </c>
      <c r="P47" s="5">
        <f>SUMIFS(Capacity!L:L,Capacity!$A:$A,Summary_CDP,Capacity!$B:$B,IF($B$30="NEM","*",$B$30),Capacity!$C:$C,$H47)</f>
        <v>42224.097007100005</v>
      </c>
      <c r="Q47" s="5">
        <f>SUMIFS(Capacity!M:M,Capacity!$A:$A,Summary_CDP,Capacity!$B:$B,IF($B$30="NEM","*",$B$30),Capacity!$C:$C,$H47)</f>
        <v>44602.897872700007</v>
      </c>
      <c r="R47" s="5">
        <f>SUMIFS(Capacity!N:N,Capacity!$A:$A,Summary_CDP,Capacity!$B:$B,IF($B$30="NEM","*",$B$30),Capacity!$C:$C,$H47)</f>
        <v>46967.917197800001</v>
      </c>
      <c r="S47" s="5">
        <f>SUMIFS(Capacity!O:O,Capacity!$A:$A,Summary_CDP,Capacity!$B:$B,IF($B$30="NEM","*",$B$30),Capacity!$C:$C,$H47)</f>
        <v>49314.529611900005</v>
      </c>
      <c r="T47" s="5">
        <f>SUMIFS(Capacity!P:P,Capacity!$A:$A,Summary_CDP,Capacity!$B:$B,IF($B$30="NEM","*",$B$30),Capacity!$C:$C,$H47)</f>
        <v>51629.561866699994</v>
      </c>
      <c r="U47" s="5">
        <f>SUMIFS(Capacity!Q:Q,Capacity!$A:$A,Summary_CDP,Capacity!$B:$B,IF($B$30="NEM","*",$B$30),Capacity!$C:$C,$H47)</f>
        <v>53792.152731799993</v>
      </c>
      <c r="V47" s="5">
        <f>SUMIFS(Capacity!R:R,Capacity!$A:$A,Summary_CDP,Capacity!$B:$B,IF($B$30="NEM","*",$B$30),Capacity!$C:$C,$H47)</f>
        <v>55825.532972299996</v>
      </c>
      <c r="W47" s="5">
        <f>SUMIFS(Capacity!S:S,Capacity!$A:$A,Summary_CDP,Capacity!$B:$B,IF($B$30="NEM","*",$B$30),Capacity!$C:$C,$H47)</f>
        <v>57761.441470300007</v>
      </c>
      <c r="X47" s="5">
        <f>SUMIFS(Capacity!T:T,Capacity!$A:$A,Summary_CDP,Capacity!$B:$B,IF($B$30="NEM","*",$B$30),Capacity!$C:$C,$H47)</f>
        <v>59706.340468699993</v>
      </c>
      <c r="Y47" s="5">
        <f>SUMIFS(Capacity!U:U,Capacity!$A:$A,Summary_CDP,Capacity!$B:$B,IF($B$30="NEM","*",$B$30),Capacity!$C:$C,$H47)</f>
        <v>61699.200888599997</v>
      </c>
      <c r="Z47" s="5">
        <f>SUMIFS(Capacity!V:V,Capacity!$A:$A,Summary_CDP,Capacity!$B:$B,IF($B$30="NEM","*",$B$30),Capacity!$C:$C,$H47)</f>
        <v>63698.761449099999</v>
      </c>
      <c r="AA47" s="5">
        <f>SUMIFS(Capacity!W:W,Capacity!$A:$A,Summary_CDP,Capacity!$B:$B,IF($B$30="NEM","*",$B$30),Capacity!$C:$C,$H47)</f>
        <v>65697.666795900004</v>
      </c>
      <c r="AB47" s="5">
        <f>SUMIFS(Capacity!X:X,Capacity!$A:$A,Summary_CDP,Capacity!$B:$B,IF($B$30="NEM","*",$B$30),Capacity!$C:$C,$H47)</f>
        <v>67668.60265510001</v>
      </c>
      <c r="AC47" s="5">
        <f>SUMIFS(Capacity!Y:Y,Capacity!$A:$A,Summary_CDP,Capacity!$B:$B,IF($B$30="NEM","*",$B$30),Capacity!$C:$C,$H47)</f>
        <v>69644.035513199997</v>
      </c>
      <c r="AD47" s="5">
        <f>SUMIFS(Capacity!Z:Z,Capacity!$A:$A,Summary_CDP,Capacity!$B:$B,IF($B$30="NEM","*",$B$30),Capacity!$C:$C,$H47)</f>
        <v>71609.24343599999</v>
      </c>
      <c r="AE47" s="5">
        <f>SUMIFS(Capacity!AA:AA,Capacity!$A:$A,Summary_CDP,Capacity!$B:$B,IF($B$30="NEM","*",$B$30),Capacity!$C:$C,$H47)</f>
        <v>73546.328142299986</v>
      </c>
      <c r="AF47" s="5">
        <f>SUMIFS(Capacity!AB:AB,Capacity!$A:$A,Summary_CDP,Capacity!$B:$B,IF($B$30="NEM","*",$B$30),Capacity!$C:$C,$H47)</f>
        <v>75464.244678399991</v>
      </c>
      <c r="AG47" s="5">
        <f>SUMIFS(Capacity!AC:AC,Capacity!$A:$A,Summary_CDP,Capacity!$B:$B,IF($B$30="NEM","*",$B$30),Capacity!$C:$C,$H47)</f>
        <v>77368.608991299989</v>
      </c>
      <c r="AH47" s="5">
        <f>SUMIFS(Capacity!AD:AD,Capacity!$A:$A,Summary_CDP,Capacity!$B:$B,IF($B$30="NEM","*",$B$30),Capacity!$C:$C,$H47)</f>
        <v>79270.832559099988</v>
      </c>
      <c r="AI47" s="5">
        <f>SUMIFS(Capacity!AE:AE,Capacity!$A:$A,Summary_CDP,Capacity!$B:$B,IF($B$30="NEM","*",$B$30),Capacity!$C:$C,$H47)</f>
        <v>81161.107847699997</v>
      </c>
      <c r="AJ47" s="5">
        <f>SUMIFS(Capacity!AF:AF,Capacity!$A:$A,Summary_CDP,Capacity!$B:$B,IF($B$30="NEM","*",$B$30),Capacity!$C:$C,$H47)</f>
        <v>81161.107847699997</v>
      </c>
    </row>
    <row r="48" spans="8:36" ht="15" customHeight="1">
      <c r="H48" s="25" t="s">
        <v>95</v>
      </c>
      <c r="I48" s="5">
        <f>SUM(I33:I41,I50)</f>
        <v>43277.558594544549</v>
      </c>
      <c r="J48" s="5">
        <f t="shared" ref="J48:AJ48" si="3">SUM(J33:J41,J50)</f>
        <v>43739.020712354155</v>
      </c>
      <c r="K48" s="5">
        <f t="shared" si="3"/>
        <v>37282.985226663899</v>
      </c>
      <c r="L48" s="5">
        <f t="shared" si="3"/>
        <v>37680.412686380558</v>
      </c>
      <c r="M48" s="5">
        <f t="shared" si="3"/>
        <v>36873.571203146399</v>
      </c>
      <c r="N48" s="5">
        <f t="shared" si="3"/>
        <v>38601.286037798738</v>
      </c>
      <c r="O48" s="5">
        <f t="shared" si="3"/>
        <v>39608.132357554394</v>
      </c>
      <c r="P48" s="5">
        <f t="shared" si="3"/>
        <v>39495.443141801115</v>
      </c>
      <c r="Q48" s="5">
        <f t="shared" si="3"/>
        <v>40821.257472088058</v>
      </c>
      <c r="R48" s="5">
        <f t="shared" si="3"/>
        <v>42042.218894614467</v>
      </c>
      <c r="S48" s="5">
        <f t="shared" si="3"/>
        <v>43471.967885296763</v>
      </c>
      <c r="T48" s="5">
        <f t="shared" si="3"/>
        <v>45408.332094610581</v>
      </c>
      <c r="U48" s="5">
        <f t="shared" si="3"/>
        <v>49949.606598219842</v>
      </c>
      <c r="V48" s="5">
        <f t="shared" si="3"/>
        <v>52530.851860571383</v>
      </c>
      <c r="W48" s="5">
        <f t="shared" si="3"/>
        <v>55591.974161092861</v>
      </c>
      <c r="X48" s="5">
        <f t="shared" si="3"/>
        <v>59953.986956880137</v>
      </c>
      <c r="Y48" s="5">
        <f t="shared" si="3"/>
        <v>61215.283173431315</v>
      </c>
      <c r="Z48" s="5">
        <f t="shared" si="3"/>
        <v>64192.517652953262</v>
      </c>
      <c r="AA48" s="5">
        <f t="shared" si="3"/>
        <v>74224.722167184795</v>
      </c>
      <c r="AB48" s="5">
        <f t="shared" si="3"/>
        <v>75856.279920976842</v>
      </c>
      <c r="AC48" s="5">
        <f t="shared" si="3"/>
        <v>81084.247352911581</v>
      </c>
      <c r="AD48" s="5">
        <f t="shared" si="3"/>
        <v>84069.159539972214</v>
      </c>
      <c r="AE48" s="5">
        <f t="shared" si="3"/>
        <v>91690.077030447326</v>
      </c>
      <c r="AF48" s="5">
        <f t="shared" si="3"/>
        <v>92307.915611718592</v>
      </c>
      <c r="AG48" s="5">
        <f t="shared" si="3"/>
        <v>93052.359810816415</v>
      </c>
      <c r="AH48" s="5">
        <f t="shared" si="3"/>
        <v>105404.97593492248</v>
      </c>
      <c r="AI48" s="5">
        <f t="shared" si="3"/>
        <v>141415.3021708421</v>
      </c>
      <c r="AJ48" s="5">
        <f t="shared" si="3"/>
        <v>139322.20442794211</v>
      </c>
    </row>
    <row r="50" spans="1:36" ht="15" customHeight="1">
      <c r="H50" s="9" t="s">
        <v>96</v>
      </c>
      <c r="I50" s="5">
        <f>SUMIFS(Capacity!E:E,Capacity!$A:$A,Summary_CDP,Capacity!$B:$B,IF($B$30="NEM","*",$B$30),Capacity!$C:$C,$H50)</f>
        <v>878.11259443455856</v>
      </c>
      <c r="J50" s="5">
        <f>SUMIFS(Capacity!F:F,Capacity!$A:$A,Summary_CDP,Capacity!$B:$B,IF($B$30="NEM","*",$B$30),Capacity!$C:$C,$H50)</f>
        <v>975.67471225416034</v>
      </c>
      <c r="K50" s="5">
        <f>SUMIFS(Capacity!G:G,Capacity!$A:$A,Summary_CDP,Capacity!$B:$B,IF($B$30="NEM","*",$B$30),Capacity!$C:$C,$H50)</f>
        <v>1211.3723204538951</v>
      </c>
      <c r="L50" s="5">
        <f>SUMIFS(Capacity!H:H,Capacity!$A:$A,Summary_CDP,Capacity!$B:$B,IF($B$30="NEM","*",$B$30),Capacity!$C:$C,$H50)</f>
        <v>1514.1343735305582</v>
      </c>
      <c r="M50" s="5">
        <f>SUMIFS(Capacity!I:I,Capacity!$A:$A,Summary_CDP,Capacity!$B:$B,IF($B$30="NEM","*",$B$30),Capacity!$C:$C,$H50)</f>
        <v>1721.5930429663997</v>
      </c>
      <c r="N50" s="5">
        <f>SUMIFS(Capacity!J:J,Capacity!$A:$A,Summary_CDP,Capacity!$B:$B,IF($B$30="NEM","*",$B$30),Capacity!$C:$C,$H50)</f>
        <v>1953.1322602287371</v>
      </c>
      <c r="O50" s="5">
        <f>SUMIFS(Capacity!K:K,Capacity!$A:$A,Summary_CDP,Capacity!$B:$B,IF($B$30="NEM","*",$B$30),Capacity!$C:$C,$H50)</f>
        <v>2123.8801177243886</v>
      </c>
      <c r="P50" s="5">
        <f>SUMIFS(Capacity!L:L,Capacity!$A:$A,Summary_CDP,Capacity!$B:$B,IF($B$30="NEM","*",$B$30),Capacity!$C:$C,$H50)</f>
        <v>2239.8809741011137</v>
      </c>
      <c r="Q50" s="5">
        <f>SUMIFS(Capacity!M:M,Capacity!$A:$A,Summary_CDP,Capacity!$B:$B,IF($B$30="NEM","*",$B$30),Capacity!$C:$C,$H50)</f>
        <v>2370.9514217180622</v>
      </c>
      <c r="R50" s="5">
        <f>SUMIFS(Capacity!N:N,Capacity!$A:$A,Summary_CDP,Capacity!$B:$B,IF($B$30="NEM","*",$B$30),Capacity!$C:$C,$H50)</f>
        <v>2493.5342286744758</v>
      </c>
      <c r="S50" s="5">
        <f>SUMIFS(Capacity!O:O,Capacity!$A:$A,Summary_CDP,Capacity!$B:$B,IF($B$30="NEM","*",$B$30),Capacity!$C:$C,$H50)</f>
        <v>2622.6241738867657</v>
      </c>
      <c r="T50" s="5">
        <f>SUMIFS(Capacity!P:P,Capacity!$A:$A,Summary_CDP,Capacity!$B:$B,IF($B$30="NEM","*",$B$30),Capacity!$C:$C,$H50)</f>
        <v>2759.2276914705872</v>
      </c>
      <c r="U50" s="5">
        <f>SUMIFS(Capacity!Q:Q,Capacity!$A:$A,Summary_CDP,Capacity!$B:$B,IF($B$30="NEM","*",$B$30),Capacity!$C:$C,$H50)</f>
        <v>2896.6808039898365</v>
      </c>
      <c r="V50" s="5">
        <f>SUMIFS(Capacity!R:R,Capacity!$A:$A,Summary_CDP,Capacity!$B:$B,IF($B$30="NEM","*",$B$30),Capacity!$C:$C,$H50)</f>
        <v>3014.9736294913796</v>
      </c>
      <c r="W50" s="5">
        <f>SUMIFS(Capacity!S:S,Capacity!$A:$A,Summary_CDP,Capacity!$B:$B,IF($B$30="NEM","*",$B$30),Capacity!$C:$C,$H50)</f>
        <v>3172.5557005228602</v>
      </c>
      <c r="X50" s="5">
        <f>SUMIFS(Capacity!T:T,Capacity!$A:$A,Summary_CDP,Capacity!$B:$B,IF($B$30="NEM","*",$B$30),Capacity!$C:$C,$H50)</f>
        <v>3313.3501673601386</v>
      </c>
      <c r="Y50" s="5">
        <f>SUMIFS(Capacity!U:U,Capacity!$A:$A,Summary_CDP,Capacity!$B:$B,IF($B$30="NEM","*",$B$30),Capacity!$C:$C,$H50)</f>
        <v>3471.5476548513147</v>
      </c>
      <c r="Z50" s="5">
        <f>SUMIFS(Capacity!V:V,Capacity!$A:$A,Summary_CDP,Capacity!$B:$B,IF($B$30="NEM","*",$B$30),Capacity!$C:$C,$H50)</f>
        <v>3610.8012237332618</v>
      </c>
      <c r="AA50" s="5">
        <f>SUMIFS(Capacity!W:W,Capacity!$A:$A,Summary_CDP,Capacity!$B:$B,IF($B$30="NEM","*",$B$30),Capacity!$C:$C,$H50)</f>
        <v>3736.3249950247791</v>
      </c>
      <c r="AB50" s="5">
        <f>SUMIFS(Capacity!X:X,Capacity!$A:$A,Summary_CDP,Capacity!$B:$B,IF($B$30="NEM","*",$B$30),Capacity!$C:$C,$H50)</f>
        <v>3868.0521197868406</v>
      </c>
      <c r="AC50" s="5">
        <f>SUMIFS(Capacity!Y:Y,Capacity!$A:$A,Summary_CDP,Capacity!$B:$B,IF($B$30="NEM","*",$B$30),Capacity!$C:$C,$H50)</f>
        <v>4025.7773850615799</v>
      </c>
      <c r="AD50" s="5">
        <f>SUMIFS(Capacity!Z:Z,Capacity!$A:$A,Summary_CDP,Capacity!$B:$B,IF($B$30="NEM","*",$B$30),Capacity!$C:$C,$H50)</f>
        <v>4150.964796302208</v>
      </c>
      <c r="AE50" s="5">
        <f>SUMIFS(Capacity!AA:AA,Capacity!$A:$A,Summary_CDP,Capacity!$B:$B,IF($B$30="NEM","*",$B$30),Capacity!$C:$C,$H50)</f>
        <v>4289.7798794673245</v>
      </c>
      <c r="AF50" s="5">
        <f>SUMIFS(Capacity!AB:AB,Capacity!$A:$A,Summary_CDP,Capacity!$B:$B,IF($B$30="NEM","*",$B$30),Capacity!$C:$C,$H50)</f>
        <v>4451.5986693485966</v>
      </c>
      <c r="AG50" s="5">
        <f>SUMIFS(Capacity!AC:AC,Capacity!$A:$A,Summary_CDP,Capacity!$B:$B,IF($B$30="NEM","*",$B$30),Capacity!$C:$C,$H50)</f>
        <v>4615.6781975064287</v>
      </c>
      <c r="AH50" s="5">
        <f>SUMIFS(Capacity!AD:AD,Capacity!$A:$A,Summary_CDP,Capacity!$B:$B,IF($B$30="NEM","*",$B$30),Capacity!$C:$C,$H50)</f>
        <v>4735.5742510724722</v>
      </c>
      <c r="AI50" s="5">
        <f>SUMIFS(Capacity!AE:AE,Capacity!$A:$A,Summary_CDP,Capacity!$B:$B,IF($B$30="NEM","*",$B$30),Capacity!$C:$C,$H50)</f>
        <v>4897.7347142420931</v>
      </c>
      <c r="AJ50" s="5">
        <f>SUMIFS(Capacity!AF:AF,Capacity!$A:$A,Summary_CDP,Capacity!$B:$B,IF($B$30="NEM","*",$B$30),Capacity!$C:$C,$H50)</f>
        <v>4897.7347142420931</v>
      </c>
    </row>
    <row r="53" spans="1:36" s="51" customFormat="1" ht="23" thickBot="1">
      <c r="A53" s="49" t="str">
        <f>B54&amp;" generation by year"</f>
        <v>NEM generation by year</v>
      </c>
      <c r="B53" s="47"/>
      <c r="C53" s="47"/>
      <c r="D53" s="47"/>
      <c r="E53" s="47"/>
      <c r="F53" s="47"/>
      <c r="G53" s="47"/>
      <c r="H53" s="47"/>
      <c r="I53" s="50"/>
      <c r="J53" s="47"/>
      <c r="K53" s="47"/>
      <c r="L53" s="47"/>
      <c r="M53" s="47"/>
      <c r="N53" s="47"/>
      <c r="O53" s="47"/>
      <c r="P53" s="47"/>
      <c r="Q53" s="47"/>
      <c r="R53" s="50"/>
      <c r="S53" s="47"/>
      <c r="T53" s="47"/>
      <c r="U53" s="47"/>
      <c r="V53" s="47"/>
      <c r="W53" s="47"/>
      <c r="X53" s="47"/>
      <c r="Y53" s="47"/>
      <c r="Z53" s="47"/>
      <c r="AA53" s="47"/>
      <c r="AB53" s="50"/>
      <c r="AC53" s="47"/>
      <c r="AD53" s="47"/>
    </row>
    <row r="54" spans="1:36" ht="15" customHeight="1" thickTop="1">
      <c r="A54" s="11" t="s">
        <v>38</v>
      </c>
      <c r="B54" s="21" t="s">
        <v>39</v>
      </c>
    </row>
    <row r="56" spans="1:36" ht="15" customHeight="1">
      <c r="H56" s="44" t="s">
        <v>97</v>
      </c>
      <c r="I56" s="8" t="s">
        <v>42</v>
      </c>
      <c r="J56" s="8" t="s">
        <v>43</v>
      </c>
      <c r="K56" s="8" t="s">
        <v>44</v>
      </c>
      <c r="L56" s="8" t="s">
        <v>45</v>
      </c>
      <c r="M56" s="8" t="s">
        <v>46</v>
      </c>
      <c r="N56" s="8" t="s">
        <v>47</v>
      </c>
      <c r="O56" s="8" t="s">
        <v>48</v>
      </c>
      <c r="P56" s="8" t="s">
        <v>49</v>
      </c>
      <c r="Q56" s="8" t="s">
        <v>50</v>
      </c>
      <c r="R56" s="8" t="s">
        <v>51</v>
      </c>
      <c r="S56" s="8" t="s">
        <v>52</v>
      </c>
      <c r="T56" s="8" t="s">
        <v>53</v>
      </c>
      <c r="U56" s="8" t="s">
        <v>54</v>
      </c>
      <c r="V56" s="8" t="s">
        <v>55</v>
      </c>
      <c r="W56" s="8" t="s">
        <v>56</v>
      </c>
      <c r="X56" s="8" t="s">
        <v>57</v>
      </c>
      <c r="Y56" s="8" t="s">
        <v>58</v>
      </c>
      <c r="Z56" s="8" t="s">
        <v>59</v>
      </c>
      <c r="AA56" s="8" t="s">
        <v>60</v>
      </c>
      <c r="AB56" s="8" t="s">
        <v>61</v>
      </c>
      <c r="AC56" s="8" t="s">
        <v>62</v>
      </c>
      <c r="AD56" s="8" t="s">
        <v>63</v>
      </c>
      <c r="AE56" s="8" t="s">
        <v>64</v>
      </c>
      <c r="AF56" s="8" t="s">
        <v>65</v>
      </c>
      <c r="AG56" s="8" t="s">
        <v>66</v>
      </c>
      <c r="AH56" s="8" t="s">
        <v>67</v>
      </c>
      <c r="AI56" s="8" t="s">
        <v>68</v>
      </c>
      <c r="AJ56" s="8" t="s">
        <v>69</v>
      </c>
    </row>
    <row r="57" spans="1:36" ht="15" customHeight="1">
      <c r="H57" s="9" t="s">
        <v>80</v>
      </c>
      <c r="I57" s="5">
        <f>SUMIFS(Generation!D:D,Generation!$A:$A,Summary_CDP,Generation!$B:$B,IF($B$54="NEM","*",$B$54),Generation!$C:$C,$H57)</f>
        <v>77553.078620829547</v>
      </c>
      <c r="J57" s="5">
        <f>SUMIFS(Generation!E:E,Generation!$A:$A,Summary_CDP,Generation!$B:$B,IF($B$54="NEM","*",$B$54),Generation!$C:$C,$H57)</f>
        <v>67729.143783471547</v>
      </c>
      <c r="K57" s="5">
        <f>SUMIFS(Generation!F:F,Generation!$A:$A,Summary_CDP,Generation!$B:$B,IF($B$54="NEM","*",$B$54),Generation!$C:$C,$H57)</f>
        <v>47172.607242223407</v>
      </c>
      <c r="L57" s="5">
        <f>SUMIFS(Generation!G:G,Generation!$A:$A,Summary_CDP,Generation!$B:$B,IF($B$54="NEM","*",$B$54),Generation!$C:$C,$H57)</f>
        <v>37477.528785372313</v>
      </c>
      <c r="M57" s="5">
        <f>SUMIFS(Generation!H:H,Generation!$A:$A,Summary_CDP,Generation!$B:$B,IF($B$54="NEM","*",$B$54),Generation!$C:$C,$H57)</f>
        <v>20728.432681489649</v>
      </c>
      <c r="N57" s="5">
        <f>SUMIFS(Generation!I:I,Generation!$A:$A,Summary_CDP,Generation!$B:$B,IF($B$54="NEM","*",$B$54),Generation!$C:$C,$H57)</f>
        <v>16671.683139070763</v>
      </c>
      <c r="O57" s="5">
        <f>SUMIFS(Generation!J:J,Generation!$A:$A,Summary_CDP,Generation!$B:$B,IF($B$54="NEM","*",$B$54),Generation!$C:$C,$H57)</f>
        <v>11571.076585615745</v>
      </c>
      <c r="P57" s="5">
        <f>SUMIFS(Generation!K:K,Generation!$A:$A,Summary_CDP,Generation!$B:$B,IF($B$54="NEM","*",$B$54),Generation!$C:$C,$H57)</f>
        <v>0</v>
      </c>
      <c r="Q57" s="5">
        <f>SUMIFS(Generation!L:L,Generation!$A:$A,Summary_CDP,Generation!$B:$B,IF($B$54="NEM","*",$B$54),Generation!$C:$C,$H57)</f>
        <v>0</v>
      </c>
      <c r="R57" s="5">
        <f>SUMIFS(Generation!M:M,Generation!$A:$A,Summary_CDP,Generation!$B:$B,IF($B$54="NEM","*",$B$54),Generation!$C:$C,$H57)</f>
        <v>0</v>
      </c>
      <c r="S57" s="5">
        <f>SUMIFS(Generation!N:N,Generation!$A:$A,Summary_CDP,Generation!$B:$B,IF($B$54="NEM","*",$B$54),Generation!$C:$C,$H57)</f>
        <v>0</v>
      </c>
      <c r="T57" s="5">
        <f>SUMIFS(Generation!O:O,Generation!$A:$A,Summary_CDP,Generation!$B:$B,IF($B$54="NEM","*",$B$54),Generation!$C:$C,$H57)</f>
        <v>0</v>
      </c>
      <c r="U57" s="5">
        <f>SUMIFS(Generation!P:P,Generation!$A:$A,Summary_CDP,Generation!$B:$B,IF($B$54="NEM","*",$B$54),Generation!$C:$C,$H57)</f>
        <v>0</v>
      </c>
      <c r="V57" s="5">
        <f>SUMIFS(Generation!Q:Q,Generation!$A:$A,Summary_CDP,Generation!$B:$B,IF($B$54="NEM","*",$B$54),Generation!$C:$C,$H57)</f>
        <v>0</v>
      </c>
      <c r="W57" s="5">
        <f>SUMIFS(Generation!R:R,Generation!$A:$A,Summary_CDP,Generation!$B:$B,IF($B$54="NEM","*",$B$54),Generation!$C:$C,$H57)</f>
        <v>0</v>
      </c>
      <c r="X57" s="5">
        <f>SUMIFS(Generation!S:S,Generation!$A:$A,Summary_CDP,Generation!$B:$B,IF($B$54="NEM","*",$B$54),Generation!$C:$C,$H57)</f>
        <v>0</v>
      </c>
      <c r="Y57" s="5">
        <f>SUMIFS(Generation!T:T,Generation!$A:$A,Summary_CDP,Generation!$B:$B,IF($B$54="NEM","*",$B$54),Generation!$C:$C,$H57)</f>
        <v>0</v>
      </c>
      <c r="Z57" s="5">
        <f>SUMIFS(Generation!U:U,Generation!$A:$A,Summary_CDP,Generation!$B:$B,IF($B$54="NEM","*",$B$54),Generation!$C:$C,$H57)</f>
        <v>0</v>
      </c>
      <c r="AA57" s="5">
        <f>SUMIFS(Generation!V:V,Generation!$A:$A,Summary_CDP,Generation!$B:$B,IF($B$54="NEM","*",$B$54),Generation!$C:$C,$H57)</f>
        <v>0</v>
      </c>
      <c r="AB57" s="5">
        <f>SUMIFS(Generation!W:W,Generation!$A:$A,Summary_CDP,Generation!$B:$B,IF($B$54="NEM","*",$B$54),Generation!$C:$C,$H57)</f>
        <v>0</v>
      </c>
      <c r="AC57" s="5">
        <f>SUMIFS(Generation!X:X,Generation!$A:$A,Summary_CDP,Generation!$B:$B,IF($B$54="NEM","*",$B$54),Generation!$C:$C,$H57)</f>
        <v>0</v>
      </c>
      <c r="AD57" s="5">
        <f>SUMIFS(Generation!Y:Y,Generation!$A:$A,Summary_CDP,Generation!$B:$B,IF($B$54="NEM","*",$B$54),Generation!$C:$C,$H57)</f>
        <v>0</v>
      </c>
      <c r="AE57" s="5">
        <f>SUMIFS(Generation!Z:Z,Generation!$A:$A,Summary_CDP,Generation!$B:$B,IF($B$54="NEM","*",$B$54),Generation!$C:$C,$H57)</f>
        <v>0</v>
      </c>
      <c r="AF57" s="5">
        <f>SUMIFS(Generation!AA:AA,Generation!$A:$A,Summary_CDP,Generation!$B:$B,IF($B$54="NEM","*",$B$54),Generation!$C:$C,$H57)</f>
        <v>0</v>
      </c>
      <c r="AG57" s="5">
        <f>SUMIFS(Generation!AB:AB,Generation!$A:$A,Summary_CDP,Generation!$B:$B,IF($B$54="NEM","*",$B$54),Generation!$C:$C,$H57)</f>
        <v>0</v>
      </c>
      <c r="AH57" s="5">
        <f>SUMIFS(Generation!AC:AC,Generation!$A:$A,Summary_CDP,Generation!$B:$B,IF($B$54="NEM","*",$B$54),Generation!$C:$C,$H57)</f>
        <v>0</v>
      </c>
      <c r="AI57" s="5">
        <f>SUMIFS(Generation!AD:AD,Generation!$A:$A,Summary_CDP,Generation!$B:$B,IF($B$54="NEM","*",$B$54),Generation!$C:$C,$H57)</f>
        <v>0</v>
      </c>
      <c r="AJ57" s="5">
        <f>SUMIFS(Generation!AE:AE,Generation!$A:$A,Summary_CDP,Generation!$B:$B,IF($B$54="NEM","*",$B$54),Generation!$C:$C,$H57)</f>
        <v>0</v>
      </c>
    </row>
    <row r="58" spans="1:36" ht="15" customHeight="1">
      <c r="H58" s="9" t="s">
        <v>81</v>
      </c>
      <c r="I58" s="5">
        <f>SUMIFS(Generation!D:D,Generation!$A:$A,Summary_CDP,Generation!$B:$B,IF($B$54="NEM","*",$B$54),Generation!$C:$C,$H58)</f>
        <v>31199.075792484022</v>
      </c>
      <c r="J58" s="5">
        <f>SUMIFS(Generation!E:E,Generation!$A:$A,Summary_CDP,Generation!$B:$B,IF($B$54="NEM","*",$B$54),Generation!$C:$C,$H58)</f>
        <v>26710.75676745941</v>
      </c>
      <c r="K58" s="5">
        <f>SUMIFS(Generation!F:F,Generation!$A:$A,Summary_CDP,Generation!$B:$B,IF($B$54="NEM","*",$B$54),Generation!$C:$C,$H58)</f>
        <v>19228.597320664023</v>
      </c>
      <c r="L58" s="5">
        <f>SUMIFS(Generation!G:G,Generation!$A:$A,Summary_CDP,Generation!$B:$B,IF($B$54="NEM","*",$B$54),Generation!$C:$C,$H58)</f>
        <v>16321.512986242349</v>
      </c>
      <c r="M58" s="5">
        <f>SUMIFS(Generation!H:H,Generation!$A:$A,Summary_CDP,Generation!$B:$B,IF($B$54="NEM","*",$B$54),Generation!$C:$C,$H58)</f>
        <v>10440.935275690101</v>
      </c>
      <c r="N58" s="5">
        <f>SUMIFS(Generation!I:I,Generation!$A:$A,Summary_CDP,Generation!$B:$B,IF($B$54="NEM","*",$B$54),Generation!$C:$C,$H58)</f>
        <v>6937.0605445773799</v>
      </c>
      <c r="O58" s="5">
        <f>SUMIFS(Generation!J:J,Generation!$A:$A,Summary_CDP,Generation!$B:$B,IF($B$54="NEM","*",$B$54),Generation!$C:$C,$H58)</f>
        <v>6292.0500907268288</v>
      </c>
      <c r="P58" s="5">
        <f>SUMIFS(Generation!K:K,Generation!$A:$A,Summary_CDP,Generation!$B:$B,IF($B$54="NEM","*",$B$54),Generation!$C:$C,$H58)</f>
        <v>0</v>
      </c>
      <c r="Q58" s="5">
        <f>SUMIFS(Generation!L:L,Generation!$A:$A,Summary_CDP,Generation!$B:$B,IF($B$54="NEM","*",$B$54),Generation!$C:$C,$H58)</f>
        <v>0</v>
      </c>
      <c r="R58" s="5">
        <f>SUMIFS(Generation!M:M,Generation!$A:$A,Summary_CDP,Generation!$B:$B,IF($B$54="NEM","*",$B$54),Generation!$C:$C,$H58)</f>
        <v>0</v>
      </c>
      <c r="S58" s="5">
        <f>SUMIFS(Generation!N:N,Generation!$A:$A,Summary_CDP,Generation!$B:$B,IF($B$54="NEM","*",$B$54),Generation!$C:$C,$H58)</f>
        <v>0</v>
      </c>
      <c r="T58" s="5">
        <f>SUMIFS(Generation!O:O,Generation!$A:$A,Summary_CDP,Generation!$B:$B,IF($B$54="NEM","*",$B$54),Generation!$C:$C,$H58)</f>
        <v>0</v>
      </c>
      <c r="U58" s="5">
        <f>SUMIFS(Generation!P:P,Generation!$A:$A,Summary_CDP,Generation!$B:$B,IF($B$54="NEM","*",$B$54),Generation!$C:$C,$H58)</f>
        <v>0</v>
      </c>
      <c r="V58" s="5">
        <f>SUMIFS(Generation!Q:Q,Generation!$A:$A,Summary_CDP,Generation!$B:$B,IF($B$54="NEM","*",$B$54),Generation!$C:$C,$H58)</f>
        <v>0</v>
      </c>
      <c r="W58" s="5">
        <f>SUMIFS(Generation!R:R,Generation!$A:$A,Summary_CDP,Generation!$B:$B,IF($B$54="NEM","*",$B$54),Generation!$C:$C,$H58)</f>
        <v>0</v>
      </c>
      <c r="X58" s="5">
        <f>SUMIFS(Generation!S:S,Generation!$A:$A,Summary_CDP,Generation!$B:$B,IF($B$54="NEM","*",$B$54),Generation!$C:$C,$H58)</f>
        <v>0</v>
      </c>
      <c r="Y58" s="5">
        <f>SUMIFS(Generation!T:T,Generation!$A:$A,Summary_CDP,Generation!$B:$B,IF($B$54="NEM","*",$B$54),Generation!$C:$C,$H58)</f>
        <v>0</v>
      </c>
      <c r="Z58" s="5">
        <f>SUMIFS(Generation!U:U,Generation!$A:$A,Summary_CDP,Generation!$B:$B,IF($B$54="NEM","*",$B$54),Generation!$C:$C,$H58)</f>
        <v>0</v>
      </c>
      <c r="AA58" s="5">
        <f>SUMIFS(Generation!V:V,Generation!$A:$A,Summary_CDP,Generation!$B:$B,IF($B$54="NEM","*",$B$54),Generation!$C:$C,$H58)</f>
        <v>0</v>
      </c>
      <c r="AB58" s="5">
        <f>SUMIFS(Generation!W:W,Generation!$A:$A,Summary_CDP,Generation!$B:$B,IF($B$54="NEM","*",$B$54),Generation!$C:$C,$H58)</f>
        <v>0</v>
      </c>
      <c r="AC58" s="5">
        <f>SUMIFS(Generation!X:X,Generation!$A:$A,Summary_CDP,Generation!$B:$B,IF($B$54="NEM","*",$B$54),Generation!$C:$C,$H58)</f>
        <v>0</v>
      </c>
      <c r="AD58" s="5">
        <f>SUMIFS(Generation!Y:Y,Generation!$A:$A,Summary_CDP,Generation!$B:$B,IF($B$54="NEM","*",$B$54),Generation!$C:$C,$H58)</f>
        <v>0</v>
      </c>
      <c r="AE58" s="5">
        <f>SUMIFS(Generation!Z:Z,Generation!$A:$A,Summary_CDP,Generation!$B:$B,IF($B$54="NEM","*",$B$54),Generation!$C:$C,$H58)</f>
        <v>0</v>
      </c>
      <c r="AF58" s="5">
        <f>SUMIFS(Generation!AA:AA,Generation!$A:$A,Summary_CDP,Generation!$B:$B,IF($B$54="NEM","*",$B$54),Generation!$C:$C,$H58)</f>
        <v>0</v>
      </c>
      <c r="AG58" s="5">
        <f>SUMIFS(Generation!AB:AB,Generation!$A:$A,Summary_CDP,Generation!$B:$B,IF($B$54="NEM","*",$B$54),Generation!$C:$C,$H58)</f>
        <v>0</v>
      </c>
      <c r="AH58" s="5">
        <f>SUMIFS(Generation!AC:AC,Generation!$A:$A,Summary_CDP,Generation!$B:$B,IF($B$54="NEM","*",$B$54),Generation!$C:$C,$H58)</f>
        <v>0</v>
      </c>
      <c r="AI58" s="5">
        <f>SUMIFS(Generation!AD:AD,Generation!$A:$A,Summary_CDP,Generation!$B:$B,IF($B$54="NEM","*",$B$54),Generation!$C:$C,$H58)</f>
        <v>0</v>
      </c>
      <c r="AJ58" s="5">
        <f>SUMIFS(Generation!AE:AE,Generation!$A:$A,Summary_CDP,Generation!$B:$B,IF($B$54="NEM","*",$B$54),Generation!$C:$C,$H58)</f>
        <v>0</v>
      </c>
    </row>
    <row r="59" spans="1:36" ht="15" customHeight="1">
      <c r="H59" s="9" t="s">
        <v>82</v>
      </c>
      <c r="I59" s="5">
        <f>SUMIFS(Generation!D:D,Generation!$A:$A,Summary_CDP,Generation!$B:$B,IF($B$54="NEM","*",$B$54),Generation!$C:$C,$H59)</f>
        <v>8716.0503015691393</v>
      </c>
      <c r="J59" s="5">
        <f>SUMIFS(Generation!E:E,Generation!$A:$A,Summary_CDP,Generation!$B:$B,IF($B$54="NEM","*",$B$54),Generation!$C:$C,$H59)</f>
        <v>3413.2063736998271</v>
      </c>
      <c r="K59" s="5">
        <f>SUMIFS(Generation!F:F,Generation!$A:$A,Summary_CDP,Generation!$B:$B,IF($B$54="NEM","*",$B$54),Generation!$C:$C,$H59)</f>
        <v>4453.2615898891499</v>
      </c>
      <c r="L59" s="5">
        <f>SUMIFS(Generation!G:G,Generation!$A:$A,Summary_CDP,Generation!$B:$B,IF($B$54="NEM","*",$B$54),Generation!$C:$C,$H59)</f>
        <v>5908.1027616519887</v>
      </c>
      <c r="M59" s="5">
        <f>SUMIFS(Generation!H:H,Generation!$A:$A,Summary_CDP,Generation!$B:$B,IF($B$54="NEM","*",$B$54),Generation!$C:$C,$H59)</f>
        <v>7410.822347144881</v>
      </c>
      <c r="N59" s="5">
        <f>SUMIFS(Generation!I:I,Generation!$A:$A,Summary_CDP,Generation!$B:$B,IF($B$54="NEM","*",$B$54),Generation!$C:$C,$H59)</f>
        <v>6949.511661316742</v>
      </c>
      <c r="O59" s="5">
        <f>SUMIFS(Generation!J:J,Generation!$A:$A,Summary_CDP,Generation!$B:$B,IF($B$54="NEM","*",$B$54),Generation!$C:$C,$H59)</f>
        <v>5338.1051639449133</v>
      </c>
      <c r="P59" s="5">
        <f>SUMIFS(Generation!K:K,Generation!$A:$A,Summary_CDP,Generation!$B:$B,IF($B$54="NEM","*",$B$54),Generation!$C:$C,$H59)</f>
        <v>5097.5172357367101</v>
      </c>
      <c r="Q59" s="5">
        <f>SUMIFS(Generation!L:L,Generation!$A:$A,Summary_CDP,Generation!$B:$B,IF($B$54="NEM","*",$B$54),Generation!$C:$C,$H59)</f>
        <v>3629.5213355712917</v>
      </c>
      <c r="R59" s="5">
        <f>SUMIFS(Generation!M:M,Generation!$A:$A,Summary_CDP,Generation!$B:$B,IF($B$54="NEM","*",$B$54),Generation!$C:$C,$H59)</f>
        <v>2908.9361976590908</v>
      </c>
      <c r="S59" s="5">
        <f>SUMIFS(Generation!N:N,Generation!$A:$A,Summary_CDP,Generation!$B:$B,IF($B$54="NEM","*",$B$54),Generation!$C:$C,$H59)</f>
        <v>4265.0825484045199</v>
      </c>
      <c r="T59" s="5">
        <f>SUMIFS(Generation!O:O,Generation!$A:$A,Summary_CDP,Generation!$B:$B,IF($B$54="NEM","*",$B$54),Generation!$C:$C,$H59)</f>
        <v>4866.9316113266059</v>
      </c>
      <c r="U59" s="5">
        <f>SUMIFS(Generation!P:P,Generation!$A:$A,Summary_CDP,Generation!$B:$B,IF($B$54="NEM","*",$B$54),Generation!$C:$C,$H59)</f>
        <v>4768.7265980986122</v>
      </c>
      <c r="V59" s="5">
        <f>SUMIFS(Generation!Q:Q,Generation!$A:$A,Summary_CDP,Generation!$B:$B,IF($B$54="NEM","*",$B$54),Generation!$C:$C,$H59)</f>
        <v>2641.6215117066508</v>
      </c>
      <c r="W59" s="5">
        <f>SUMIFS(Generation!R:R,Generation!$A:$A,Summary_CDP,Generation!$B:$B,IF($B$54="NEM","*",$B$54),Generation!$C:$C,$H59)</f>
        <v>2861.9852803238655</v>
      </c>
      <c r="X59" s="5">
        <f>SUMIFS(Generation!S:S,Generation!$A:$A,Summary_CDP,Generation!$B:$B,IF($B$54="NEM","*",$B$54),Generation!$C:$C,$H59)</f>
        <v>3097.6502787737436</v>
      </c>
      <c r="Y59" s="5">
        <f>SUMIFS(Generation!T:T,Generation!$A:$A,Summary_CDP,Generation!$B:$B,IF($B$54="NEM","*",$B$54),Generation!$C:$C,$H59)</f>
        <v>1519.3115746270701</v>
      </c>
      <c r="Z59" s="5">
        <f>SUMIFS(Generation!U:U,Generation!$A:$A,Summary_CDP,Generation!$B:$B,IF($B$54="NEM","*",$B$54),Generation!$C:$C,$H59)</f>
        <v>2407.4759407480105</v>
      </c>
      <c r="AA59" s="5">
        <f>SUMIFS(Generation!V:V,Generation!$A:$A,Summary_CDP,Generation!$B:$B,IF($B$54="NEM","*",$B$54),Generation!$C:$C,$H59)</f>
        <v>2227.4555763595099</v>
      </c>
      <c r="AB59" s="5">
        <f>SUMIFS(Generation!W:W,Generation!$A:$A,Summary_CDP,Generation!$B:$B,IF($B$54="NEM","*",$B$54),Generation!$C:$C,$H59)</f>
        <v>1611.8299176782452</v>
      </c>
      <c r="AC59" s="5">
        <f>SUMIFS(Generation!X:X,Generation!$A:$A,Summary_CDP,Generation!$B:$B,IF($B$54="NEM","*",$B$54),Generation!$C:$C,$H59)</f>
        <v>1052.3429958665204</v>
      </c>
      <c r="AD59" s="5">
        <f>SUMIFS(Generation!Y:Y,Generation!$A:$A,Summary_CDP,Generation!$B:$B,IF($B$54="NEM","*",$B$54),Generation!$C:$C,$H59)</f>
        <v>686.12768056669995</v>
      </c>
      <c r="AE59" s="5">
        <f>SUMIFS(Generation!Z:Z,Generation!$A:$A,Summary_CDP,Generation!$B:$B,IF($B$54="NEM","*",$B$54),Generation!$C:$C,$H59)</f>
        <v>114.19630794173001</v>
      </c>
      <c r="AF59" s="5">
        <f>SUMIFS(Generation!AA:AA,Generation!$A:$A,Summary_CDP,Generation!$B:$B,IF($B$54="NEM","*",$B$54),Generation!$C:$C,$H59)</f>
        <v>0</v>
      </c>
      <c r="AG59" s="5">
        <f>SUMIFS(Generation!AB:AB,Generation!$A:$A,Summary_CDP,Generation!$B:$B,IF($B$54="NEM","*",$B$54),Generation!$C:$C,$H59)</f>
        <v>0</v>
      </c>
      <c r="AH59" s="5">
        <f>SUMIFS(Generation!AC:AC,Generation!$A:$A,Summary_CDP,Generation!$B:$B,IF($B$54="NEM","*",$B$54),Generation!$C:$C,$H59)</f>
        <v>0</v>
      </c>
      <c r="AI59" s="5">
        <f>SUMIFS(Generation!AD:AD,Generation!$A:$A,Summary_CDP,Generation!$B:$B,IF($B$54="NEM","*",$B$54),Generation!$C:$C,$H59)</f>
        <v>0</v>
      </c>
      <c r="AJ59" s="5">
        <f>SUMIFS(Generation!AE:AE,Generation!$A:$A,Summary_CDP,Generation!$B:$B,IF($B$54="NEM","*",$B$54),Generation!$C:$C,$H59)</f>
        <v>0</v>
      </c>
    </row>
    <row r="60" spans="1:36" ht="15" customHeight="1">
      <c r="H60" s="9" t="s">
        <v>83</v>
      </c>
      <c r="I60" s="5">
        <f>SUMIFS(Generation!D:D,Generation!$A:$A,Summary_CDP,Generation!$B:$B,IF($B$54="NEM","*",$B$54),Generation!$C:$C,$H60)</f>
        <v>0</v>
      </c>
      <c r="J60" s="5">
        <f>SUMIFS(Generation!E:E,Generation!$A:$A,Summary_CDP,Generation!$B:$B,IF($B$54="NEM","*",$B$54),Generation!$C:$C,$H60)</f>
        <v>0</v>
      </c>
      <c r="K60" s="5">
        <f>SUMIFS(Generation!F:F,Generation!$A:$A,Summary_CDP,Generation!$B:$B,IF($B$54="NEM","*",$B$54),Generation!$C:$C,$H60)</f>
        <v>0</v>
      </c>
      <c r="L60" s="5">
        <f>SUMIFS(Generation!G:G,Generation!$A:$A,Summary_CDP,Generation!$B:$B,IF($B$54="NEM","*",$B$54),Generation!$C:$C,$H60)</f>
        <v>0</v>
      </c>
      <c r="M60" s="5">
        <f>SUMIFS(Generation!H:H,Generation!$A:$A,Summary_CDP,Generation!$B:$B,IF($B$54="NEM","*",$B$54),Generation!$C:$C,$H60)</f>
        <v>0</v>
      </c>
      <c r="N60" s="5">
        <f>SUMIFS(Generation!I:I,Generation!$A:$A,Summary_CDP,Generation!$B:$B,IF($B$54="NEM","*",$B$54),Generation!$C:$C,$H60)</f>
        <v>0</v>
      </c>
      <c r="O60" s="5">
        <f>SUMIFS(Generation!J:J,Generation!$A:$A,Summary_CDP,Generation!$B:$B,IF($B$54="NEM","*",$B$54),Generation!$C:$C,$H60)</f>
        <v>0</v>
      </c>
      <c r="P60" s="5">
        <f>SUMIFS(Generation!K:K,Generation!$A:$A,Summary_CDP,Generation!$B:$B,IF($B$54="NEM","*",$B$54),Generation!$C:$C,$H60)</f>
        <v>0</v>
      </c>
      <c r="Q60" s="5">
        <f>SUMIFS(Generation!L:L,Generation!$A:$A,Summary_CDP,Generation!$B:$B,IF($B$54="NEM","*",$B$54),Generation!$C:$C,$H60)</f>
        <v>0</v>
      </c>
      <c r="R60" s="5">
        <f>SUMIFS(Generation!M:M,Generation!$A:$A,Summary_CDP,Generation!$B:$B,IF($B$54="NEM","*",$B$54),Generation!$C:$C,$H60)</f>
        <v>0</v>
      </c>
      <c r="S60" s="5">
        <f>SUMIFS(Generation!N:N,Generation!$A:$A,Summary_CDP,Generation!$B:$B,IF($B$54="NEM","*",$B$54),Generation!$C:$C,$H60)</f>
        <v>0</v>
      </c>
      <c r="T60" s="5">
        <f>SUMIFS(Generation!O:O,Generation!$A:$A,Summary_CDP,Generation!$B:$B,IF($B$54="NEM","*",$B$54),Generation!$C:$C,$H60)</f>
        <v>0</v>
      </c>
      <c r="U60" s="5">
        <f>SUMIFS(Generation!P:P,Generation!$A:$A,Summary_CDP,Generation!$B:$B,IF($B$54="NEM","*",$B$54),Generation!$C:$C,$H60)</f>
        <v>0</v>
      </c>
      <c r="V60" s="5">
        <f>SUMIFS(Generation!Q:Q,Generation!$A:$A,Summary_CDP,Generation!$B:$B,IF($B$54="NEM","*",$B$54),Generation!$C:$C,$H60)</f>
        <v>0</v>
      </c>
      <c r="W60" s="5">
        <f>SUMIFS(Generation!R:R,Generation!$A:$A,Summary_CDP,Generation!$B:$B,IF($B$54="NEM","*",$B$54),Generation!$C:$C,$H60)</f>
        <v>0</v>
      </c>
      <c r="X60" s="5">
        <f>SUMIFS(Generation!S:S,Generation!$A:$A,Summary_CDP,Generation!$B:$B,IF($B$54="NEM","*",$B$54),Generation!$C:$C,$H60)</f>
        <v>0</v>
      </c>
      <c r="Y60" s="5">
        <f>SUMIFS(Generation!T:T,Generation!$A:$A,Summary_CDP,Generation!$B:$B,IF($B$54="NEM","*",$B$54),Generation!$C:$C,$H60)</f>
        <v>0</v>
      </c>
      <c r="Z60" s="5">
        <f>SUMIFS(Generation!U:U,Generation!$A:$A,Summary_CDP,Generation!$B:$B,IF($B$54="NEM","*",$B$54),Generation!$C:$C,$H60)</f>
        <v>0</v>
      </c>
      <c r="AA60" s="5">
        <f>SUMIFS(Generation!V:V,Generation!$A:$A,Summary_CDP,Generation!$B:$B,IF($B$54="NEM","*",$B$54),Generation!$C:$C,$H60)</f>
        <v>0</v>
      </c>
      <c r="AB60" s="5">
        <f>SUMIFS(Generation!W:W,Generation!$A:$A,Summary_CDP,Generation!$B:$B,IF($B$54="NEM","*",$B$54),Generation!$C:$C,$H60)</f>
        <v>0</v>
      </c>
      <c r="AC60" s="5">
        <f>SUMIFS(Generation!X:X,Generation!$A:$A,Summary_CDP,Generation!$B:$B,IF($B$54="NEM","*",$B$54),Generation!$C:$C,$H60)</f>
        <v>0</v>
      </c>
      <c r="AD60" s="5">
        <f>SUMIFS(Generation!Y:Y,Generation!$A:$A,Summary_CDP,Generation!$B:$B,IF($B$54="NEM","*",$B$54),Generation!$C:$C,$H60)</f>
        <v>0</v>
      </c>
      <c r="AE60" s="5">
        <f>SUMIFS(Generation!Z:Z,Generation!$A:$A,Summary_CDP,Generation!$B:$B,IF($B$54="NEM","*",$B$54),Generation!$C:$C,$H60)</f>
        <v>0</v>
      </c>
      <c r="AF60" s="5">
        <f>SUMIFS(Generation!AA:AA,Generation!$A:$A,Summary_CDP,Generation!$B:$B,IF($B$54="NEM","*",$B$54),Generation!$C:$C,$H60)</f>
        <v>0</v>
      </c>
      <c r="AG60" s="5">
        <f>SUMIFS(Generation!AB:AB,Generation!$A:$A,Summary_CDP,Generation!$B:$B,IF($B$54="NEM","*",$B$54),Generation!$C:$C,$H60)</f>
        <v>0</v>
      </c>
      <c r="AH60" s="5">
        <f>SUMIFS(Generation!AC:AC,Generation!$A:$A,Summary_CDP,Generation!$B:$B,IF($B$54="NEM","*",$B$54),Generation!$C:$C,$H60)</f>
        <v>0</v>
      </c>
      <c r="AI60" s="5">
        <f>SUMIFS(Generation!AD:AD,Generation!$A:$A,Summary_CDP,Generation!$B:$B,IF($B$54="NEM","*",$B$54),Generation!$C:$C,$H60)</f>
        <v>0</v>
      </c>
      <c r="AJ60" s="5">
        <f>SUMIFS(Generation!AE:AE,Generation!$A:$A,Summary_CDP,Generation!$B:$B,IF($B$54="NEM","*",$B$54),Generation!$C:$C,$H60)</f>
        <v>0</v>
      </c>
    </row>
    <row r="61" spans="1:36" ht="15" customHeight="1">
      <c r="H61" s="9" t="s">
        <v>84</v>
      </c>
      <c r="I61" s="5">
        <f>SUMIFS(Generation!D:D,Generation!$A:$A,Summary_CDP,Generation!$B:$B,IF($B$54="NEM","*",$B$54),Generation!$C:$C,$H61)</f>
        <v>471.31127110331516</v>
      </c>
      <c r="J61" s="5">
        <f>SUMIFS(Generation!E:E,Generation!$A:$A,Summary_CDP,Generation!$B:$B,IF($B$54="NEM","*",$B$54),Generation!$C:$C,$H61)</f>
        <v>235.15012032128001</v>
      </c>
      <c r="K61" s="5">
        <f>SUMIFS(Generation!F:F,Generation!$A:$A,Summary_CDP,Generation!$B:$B,IF($B$54="NEM","*",$B$54),Generation!$C:$C,$H61)</f>
        <v>311.98422924819005</v>
      </c>
      <c r="L61" s="5">
        <f>SUMIFS(Generation!G:G,Generation!$A:$A,Summary_CDP,Generation!$B:$B,IF($B$54="NEM","*",$B$54),Generation!$C:$C,$H61)</f>
        <v>672.72305598686</v>
      </c>
      <c r="M61" s="5">
        <f>SUMIFS(Generation!H:H,Generation!$A:$A,Summary_CDP,Generation!$B:$B,IF($B$54="NEM","*",$B$54),Generation!$C:$C,$H61)</f>
        <v>2700.2430663099849</v>
      </c>
      <c r="N61" s="5">
        <f>SUMIFS(Generation!I:I,Generation!$A:$A,Summary_CDP,Generation!$B:$B,IF($B$54="NEM","*",$B$54),Generation!$C:$C,$H61)</f>
        <v>3997.2561453904118</v>
      </c>
      <c r="O61" s="5">
        <f>SUMIFS(Generation!J:J,Generation!$A:$A,Summary_CDP,Generation!$B:$B,IF($B$54="NEM","*",$B$54),Generation!$C:$C,$H61)</f>
        <v>3185.6480836498072</v>
      </c>
      <c r="P61" s="5">
        <f>SUMIFS(Generation!K:K,Generation!$A:$A,Summary_CDP,Generation!$B:$B,IF($B$54="NEM","*",$B$54),Generation!$C:$C,$H61)</f>
        <v>2348.4219750003044</v>
      </c>
      <c r="Q61" s="5">
        <f>SUMIFS(Generation!L:L,Generation!$A:$A,Summary_CDP,Generation!$B:$B,IF($B$54="NEM","*",$B$54),Generation!$C:$C,$H61)</f>
        <v>2262.1237099929554</v>
      </c>
      <c r="R61" s="5">
        <f>SUMIFS(Generation!M:M,Generation!$A:$A,Summary_CDP,Generation!$B:$B,IF($B$54="NEM","*",$B$54),Generation!$C:$C,$H61)</f>
        <v>1368.7336307565452</v>
      </c>
      <c r="S61" s="5">
        <f>SUMIFS(Generation!N:N,Generation!$A:$A,Summary_CDP,Generation!$B:$B,IF($B$54="NEM","*",$B$54),Generation!$C:$C,$H61)</f>
        <v>474.53471901689505</v>
      </c>
      <c r="T61" s="5">
        <f>SUMIFS(Generation!O:O,Generation!$A:$A,Summary_CDP,Generation!$B:$B,IF($B$54="NEM","*",$B$54),Generation!$C:$C,$H61)</f>
        <v>2398.1574904734498</v>
      </c>
      <c r="U61" s="5">
        <f>SUMIFS(Generation!P:P,Generation!$A:$A,Summary_CDP,Generation!$B:$B,IF($B$54="NEM","*",$B$54),Generation!$C:$C,$H61)</f>
        <v>693.69239858551487</v>
      </c>
      <c r="V61" s="5">
        <f>SUMIFS(Generation!Q:Q,Generation!$A:$A,Summary_CDP,Generation!$B:$B,IF($B$54="NEM","*",$B$54),Generation!$C:$C,$H61)</f>
        <v>1255.5171491594404</v>
      </c>
      <c r="W61" s="5">
        <f>SUMIFS(Generation!R:R,Generation!$A:$A,Summary_CDP,Generation!$B:$B,IF($B$54="NEM","*",$B$54),Generation!$C:$C,$H61)</f>
        <v>1049.3640538055899</v>
      </c>
      <c r="X61" s="5">
        <f>SUMIFS(Generation!S:S,Generation!$A:$A,Summary_CDP,Generation!$B:$B,IF($B$54="NEM","*",$B$54),Generation!$C:$C,$H61)</f>
        <v>5793.6926059828847</v>
      </c>
      <c r="Y61" s="5">
        <f>SUMIFS(Generation!T:T,Generation!$A:$A,Summary_CDP,Generation!$B:$B,IF($B$54="NEM","*",$B$54),Generation!$C:$C,$H61)</f>
        <v>1877.529755799095</v>
      </c>
      <c r="Z61" s="5">
        <f>SUMIFS(Generation!U:U,Generation!$A:$A,Summary_CDP,Generation!$B:$B,IF($B$54="NEM","*",$B$54),Generation!$C:$C,$H61)</f>
        <v>1509.1850756748249</v>
      </c>
      <c r="AA61" s="5">
        <f>SUMIFS(Generation!V:V,Generation!$A:$A,Summary_CDP,Generation!$B:$B,IF($B$54="NEM","*",$B$54),Generation!$C:$C,$H61)</f>
        <v>3645.8208382158941</v>
      </c>
      <c r="AB61" s="5">
        <f>SUMIFS(Generation!W:W,Generation!$A:$A,Summary_CDP,Generation!$B:$B,IF($B$54="NEM","*",$B$54),Generation!$C:$C,$H61)</f>
        <v>3476.5998386854349</v>
      </c>
      <c r="AC61" s="5">
        <f>SUMIFS(Generation!X:X,Generation!$A:$A,Summary_CDP,Generation!$B:$B,IF($B$54="NEM","*",$B$54),Generation!$C:$C,$H61)</f>
        <v>6590.1215631888408</v>
      </c>
      <c r="AD61" s="5">
        <f>SUMIFS(Generation!Y:Y,Generation!$A:$A,Summary_CDP,Generation!$B:$B,IF($B$54="NEM","*",$B$54),Generation!$C:$C,$H61)</f>
        <v>2543.3980523268342</v>
      </c>
      <c r="AE61" s="5">
        <f>SUMIFS(Generation!Z:Z,Generation!$A:$A,Summary_CDP,Generation!$B:$B,IF($B$54="NEM","*",$B$54),Generation!$C:$C,$H61)</f>
        <v>4126.3338730988808</v>
      </c>
      <c r="AF61" s="5">
        <f>SUMIFS(Generation!AA:AA,Generation!$A:$A,Summary_CDP,Generation!$B:$B,IF($B$54="NEM","*",$B$54),Generation!$C:$C,$H61)</f>
        <v>1448.0937337528949</v>
      </c>
      <c r="AG61" s="5">
        <f>SUMIFS(Generation!AB:AB,Generation!$A:$A,Summary_CDP,Generation!$B:$B,IF($B$54="NEM","*",$B$54),Generation!$C:$C,$H61)</f>
        <v>2988.513499517835</v>
      </c>
      <c r="AH61" s="5">
        <f>SUMIFS(Generation!AC:AC,Generation!$A:$A,Summary_CDP,Generation!$B:$B,IF($B$54="NEM","*",$B$54),Generation!$C:$C,$H61)</f>
        <v>1672.2858916147648</v>
      </c>
      <c r="AI61" s="5">
        <f>SUMIFS(Generation!AD:AD,Generation!$A:$A,Summary_CDP,Generation!$B:$B,IF($B$54="NEM","*",$B$54),Generation!$C:$C,$H61)</f>
        <v>8892.7640578986793</v>
      </c>
      <c r="AJ61" s="5">
        <f>SUMIFS(Generation!AE:AE,Generation!$A:$A,Summary_CDP,Generation!$B:$B,IF($B$54="NEM","*",$B$54),Generation!$C:$C,$H61)</f>
        <v>4.6565712404599999</v>
      </c>
    </row>
    <row r="62" spans="1:36" ht="15" customHeight="1">
      <c r="H62" s="9" t="s">
        <v>85</v>
      </c>
      <c r="I62" s="5">
        <f>SUMIFS(Generation!D:D,Generation!$A:$A,Summary_CDP,Generation!$B:$B,IF($B$54="NEM","*",$B$54),Generation!$C:$C,$H62)</f>
        <v>0</v>
      </c>
      <c r="J62" s="5">
        <f>SUMIFS(Generation!E:E,Generation!$A:$A,Summary_CDP,Generation!$B:$B,IF($B$54="NEM","*",$B$54),Generation!$C:$C,$H62)</f>
        <v>0</v>
      </c>
      <c r="K62" s="5">
        <f>SUMIFS(Generation!F:F,Generation!$A:$A,Summary_CDP,Generation!$B:$B,IF($B$54="NEM","*",$B$54),Generation!$C:$C,$H62)</f>
        <v>0</v>
      </c>
      <c r="L62" s="5">
        <f>SUMIFS(Generation!G:G,Generation!$A:$A,Summary_CDP,Generation!$B:$B,IF($B$54="NEM","*",$B$54),Generation!$C:$C,$H62)</f>
        <v>0</v>
      </c>
      <c r="M62" s="5">
        <f>SUMIFS(Generation!H:H,Generation!$A:$A,Summary_CDP,Generation!$B:$B,IF($B$54="NEM","*",$B$54),Generation!$C:$C,$H62)</f>
        <v>0</v>
      </c>
      <c r="N62" s="5">
        <f>SUMIFS(Generation!I:I,Generation!$A:$A,Summary_CDP,Generation!$B:$B,IF($B$54="NEM","*",$B$54),Generation!$C:$C,$H62)</f>
        <v>0</v>
      </c>
      <c r="O62" s="5">
        <f>SUMIFS(Generation!J:J,Generation!$A:$A,Summary_CDP,Generation!$B:$B,IF($B$54="NEM","*",$B$54),Generation!$C:$C,$H62)</f>
        <v>0</v>
      </c>
      <c r="P62" s="5">
        <f>SUMIFS(Generation!K:K,Generation!$A:$A,Summary_CDP,Generation!$B:$B,IF($B$54="NEM","*",$B$54),Generation!$C:$C,$H62)</f>
        <v>0</v>
      </c>
      <c r="Q62" s="5">
        <f>SUMIFS(Generation!L:L,Generation!$A:$A,Summary_CDP,Generation!$B:$B,IF($B$54="NEM","*",$B$54),Generation!$C:$C,$H62)</f>
        <v>0</v>
      </c>
      <c r="R62" s="5">
        <f>SUMIFS(Generation!M:M,Generation!$A:$A,Summary_CDP,Generation!$B:$B,IF($B$54="NEM","*",$B$54),Generation!$C:$C,$H62)</f>
        <v>0</v>
      </c>
      <c r="S62" s="5">
        <f>SUMIFS(Generation!N:N,Generation!$A:$A,Summary_CDP,Generation!$B:$B,IF($B$54="NEM","*",$B$54),Generation!$C:$C,$H62)</f>
        <v>0</v>
      </c>
      <c r="T62" s="5">
        <f>SUMIFS(Generation!O:O,Generation!$A:$A,Summary_CDP,Generation!$B:$B,IF($B$54="NEM","*",$B$54),Generation!$C:$C,$H62)</f>
        <v>0</v>
      </c>
      <c r="U62" s="5">
        <f>SUMIFS(Generation!P:P,Generation!$A:$A,Summary_CDP,Generation!$B:$B,IF($B$54="NEM","*",$B$54),Generation!$C:$C,$H62)</f>
        <v>0</v>
      </c>
      <c r="V62" s="5">
        <f>SUMIFS(Generation!Q:Q,Generation!$A:$A,Summary_CDP,Generation!$B:$B,IF($B$54="NEM","*",$B$54),Generation!$C:$C,$H62)</f>
        <v>0</v>
      </c>
      <c r="W62" s="5">
        <f>SUMIFS(Generation!R:R,Generation!$A:$A,Summary_CDP,Generation!$B:$B,IF($B$54="NEM","*",$B$54),Generation!$C:$C,$H62)</f>
        <v>0</v>
      </c>
      <c r="X62" s="5">
        <f>SUMIFS(Generation!S:S,Generation!$A:$A,Summary_CDP,Generation!$B:$B,IF($B$54="NEM","*",$B$54),Generation!$C:$C,$H62)</f>
        <v>0</v>
      </c>
      <c r="Y62" s="5">
        <f>SUMIFS(Generation!T:T,Generation!$A:$A,Summary_CDP,Generation!$B:$B,IF($B$54="NEM","*",$B$54),Generation!$C:$C,$H62)</f>
        <v>0</v>
      </c>
      <c r="Z62" s="5">
        <f>SUMIFS(Generation!U:U,Generation!$A:$A,Summary_CDP,Generation!$B:$B,IF($B$54="NEM","*",$B$54),Generation!$C:$C,$H62)</f>
        <v>0</v>
      </c>
      <c r="AA62" s="5">
        <f>SUMIFS(Generation!V:V,Generation!$A:$A,Summary_CDP,Generation!$B:$B,IF($B$54="NEM","*",$B$54),Generation!$C:$C,$H62)</f>
        <v>0</v>
      </c>
      <c r="AB62" s="5">
        <f>SUMIFS(Generation!W:W,Generation!$A:$A,Summary_CDP,Generation!$B:$B,IF($B$54="NEM","*",$B$54),Generation!$C:$C,$H62)</f>
        <v>0</v>
      </c>
      <c r="AC62" s="5">
        <f>SUMIFS(Generation!X:X,Generation!$A:$A,Summary_CDP,Generation!$B:$B,IF($B$54="NEM","*",$B$54),Generation!$C:$C,$H62)</f>
        <v>0</v>
      </c>
      <c r="AD62" s="5">
        <f>SUMIFS(Generation!Y:Y,Generation!$A:$A,Summary_CDP,Generation!$B:$B,IF($B$54="NEM","*",$B$54),Generation!$C:$C,$H62)</f>
        <v>0</v>
      </c>
      <c r="AE62" s="5">
        <f>SUMIFS(Generation!Z:Z,Generation!$A:$A,Summary_CDP,Generation!$B:$B,IF($B$54="NEM","*",$B$54),Generation!$C:$C,$H62)</f>
        <v>0</v>
      </c>
      <c r="AF62" s="5">
        <f>SUMIFS(Generation!AA:AA,Generation!$A:$A,Summary_CDP,Generation!$B:$B,IF($B$54="NEM","*",$B$54),Generation!$C:$C,$H62)</f>
        <v>0</v>
      </c>
      <c r="AG62" s="5">
        <f>SUMIFS(Generation!AB:AB,Generation!$A:$A,Summary_CDP,Generation!$B:$B,IF($B$54="NEM","*",$B$54),Generation!$C:$C,$H62)</f>
        <v>0</v>
      </c>
      <c r="AH62" s="5">
        <f>SUMIFS(Generation!AC:AC,Generation!$A:$A,Summary_CDP,Generation!$B:$B,IF($B$54="NEM","*",$B$54),Generation!$C:$C,$H62)</f>
        <v>0</v>
      </c>
      <c r="AI62" s="5">
        <f>SUMIFS(Generation!AD:AD,Generation!$A:$A,Summary_CDP,Generation!$B:$B,IF($B$54="NEM","*",$B$54),Generation!$C:$C,$H62)</f>
        <v>1508.929370568695</v>
      </c>
      <c r="AJ62" s="5">
        <f>SUMIFS(Generation!AE:AE,Generation!$A:$A,Summary_CDP,Generation!$B:$B,IF($B$54="NEM","*",$B$54),Generation!$C:$C,$H62)</f>
        <v>1508.9293705687001</v>
      </c>
    </row>
    <row r="63" spans="1:36" ht="15" customHeight="1">
      <c r="H63" s="9" t="s">
        <v>86</v>
      </c>
      <c r="I63" s="5">
        <f>SUMIFS(Generation!D:D,Generation!$A:$A,Summary_CDP,Generation!$B:$B,IF($B$54="NEM","*",$B$54),Generation!$C:$C,$H63)</f>
        <v>15034.845428887667</v>
      </c>
      <c r="J63" s="5">
        <f>SUMIFS(Generation!E:E,Generation!$A:$A,Summary_CDP,Generation!$B:$B,IF($B$54="NEM","*",$B$54),Generation!$C:$C,$H63)</f>
        <v>13425.519353141113</v>
      </c>
      <c r="K63" s="5">
        <f>SUMIFS(Generation!F:F,Generation!$A:$A,Summary_CDP,Generation!$B:$B,IF($B$54="NEM","*",$B$54),Generation!$C:$C,$H63)</f>
        <v>12577.676421460828</v>
      </c>
      <c r="L63" s="5">
        <f>SUMIFS(Generation!G:G,Generation!$A:$A,Summary_CDP,Generation!$B:$B,IF($B$54="NEM","*",$B$54),Generation!$C:$C,$H63)</f>
        <v>13509.514281316289</v>
      </c>
      <c r="M63" s="5">
        <f>SUMIFS(Generation!H:H,Generation!$A:$A,Summary_CDP,Generation!$B:$B,IF($B$54="NEM","*",$B$54),Generation!$C:$C,$H63)</f>
        <v>16868.965576696333</v>
      </c>
      <c r="N63" s="5">
        <f>SUMIFS(Generation!I:I,Generation!$A:$A,Summary_CDP,Generation!$B:$B,IF($B$54="NEM","*",$B$54),Generation!$C:$C,$H63)</f>
        <v>14123.167901006236</v>
      </c>
      <c r="O63" s="5">
        <f>SUMIFS(Generation!J:J,Generation!$A:$A,Summary_CDP,Generation!$B:$B,IF($B$54="NEM","*",$B$54),Generation!$C:$C,$H63)</f>
        <v>12784.523628292416</v>
      </c>
      <c r="P63" s="5">
        <f>SUMIFS(Generation!K:K,Generation!$A:$A,Summary_CDP,Generation!$B:$B,IF($B$54="NEM","*",$B$54),Generation!$C:$C,$H63)</f>
        <v>15324.980082086453</v>
      </c>
      <c r="Q63" s="5">
        <f>SUMIFS(Generation!L:L,Generation!$A:$A,Summary_CDP,Generation!$B:$B,IF($B$54="NEM","*",$B$54),Generation!$C:$C,$H63)</f>
        <v>10903.404364714348</v>
      </c>
      <c r="R63" s="5">
        <f>SUMIFS(Generation!M:M,Generation!$A:$A,Summary_CDP,Generation!$B:$B,IF($B$54="NEM","*",$B$54),Generation!$C:$C,$H63)</f>
        <v>14422.804429416941</v>
      </c>
      <c r="S63" s="5">
        <f>SUMIFS(Generation!N:N,Generation!$A:$A,Summary_CDP,Generation!$B:$B,IF($B$54="NEM","*",$B$54),Generation!$C:$C,$H63)</f>
        <v>13621.435189151816</v>
      </c>
      <c r="T63" s="5">
        <f>SUMIFS(Generation!O:O,Generation!$A:$A,Summary_CDP,Generation!$B:$B,IF($B$54="NEM","*",$B$54),Generation!$C:$C,$H63)</f>
        <v>12539.94812344881</v>
      </c>
      <c r="U63" s="5">
        <f>SUMIFS(Generation!P:P,Generation!$A:$A,Summary_CDP,Generation!$B:$B,IF($B$54="NEM","*",$B$54),Generation!$C:$C,$H63)</f>
        <v>13052.464176899903</v>
      </c>
      <c r="V63" s="5">
        <f>SUMIFS(Generation!Q:Q,Generation!$A:$A,Summary_CDP,Generation!$B:$B,IF($B$54="NEM","*",$B$54),Generation!$C:$C,$H63)</f>
        <v>11712.807696725398</v>
      </c>
      <c r="W63" s="5">
        <f>SUMIFS(Generation!R:R,Generation!$A:$A,Summary_CDP,Generation!$B:$B,IF($B$54="NEM","*",$B$54),Generation!$C:$C,$H63)</f>
        <v>13235.077197614275</v>
      </c>
      <c r="X63" s="5">
        <f>SUMIFS(Generation!S:S,Generation!$A:$A,Summary_CDP,Generation!$B:$B,IF($B$54="NEM","*",$B$54),Generation!$C:$C,$H63)</f>
        <v>14671.453431005346</v>
      </c>
      <c r="Y63" s="5">
        <f>SUMIFS(Generation!T:T,Generation!$A:$A,Summary_CDP,Generation!$B:$B,IF($B$54="NEM","*",$B$54),Generation!$C:$C,$H63)</f>
        <v>8128.0749849867479</v>
      </c>
      <c r="Z63" s="5">
        <f>SUMIFS(Generation!U:U,Generation!$A:$A,Summary_CDP,Generation!$B:$B,IF($B$54="NEM","*",$B$54),Generation!$C:$C,$H63)</f>
        <v>12522.100841994332</v>
      </c>
      <c r="AA63" s="5">
        <f>SUMIFS(Generation!V:V,Generation!$A:$A,Summary_CDP,Generation!$B:$B,IF($B$54="NEM","*",$B$54),Generation!$C:$C,$H63)</f>
        <v>12834.795514573239</v>
      </c>
      <c r="AB63" s="5">
        <f>SUMIFS(Generation!W:W,Generation!$A:$A,Summary_CDP,Generation!$B:$B,IF($B$54="NEM","*",$B$54),Generation!$C:$C,$H63)</f>
        <v>9554.4419862071554</v>
      </c>
      <c r="AC63" s="5">
        <f>SUMIFS(Generation!X:X,Generation!$A:$A,Summary_CDP,Generation!$B:$B,IF($B$54="NEM","*",$B$54),Generation!$C:$C,$H63)</f>
        <v>11395.753405053634</v>
      </c>
      <c r="AD63" s="5">
        <f>SUMIFS(Generation!Y:Y,Generation!$A:$A,Summary_CDP,Generation!$B:$B,IF($B$54="NEM","*",$B$54),Generation!$C:$C,$H63)</f>
        <v>12964.749000274489</v>
      </c>
      <c r="AE63" s="5">
        <f>SUMIFS(Generation!Z:Z,Generation!$A:$A,Summary_CDP,Generation!$B:$B,IF($B$54="NEM","*",$B$54),Generation!$C:$C,$H63)</f>
        <v>9645.9348994836619</v>
      </c>
      <c r="AF63" s="5">
        <f>SUMIFS(Generation!AA:AA,Generation!$A:$A,Summary_CDP,Generation!$B:$B,IF($B$54="NEM","*",$B$54),Generation!$C:$C,$H63)</f>
        <v>10478.557051938124</v>
      </c>
      <c r="AG63" s="5">
        <f>SUMIFS(Generation!AB:AB,Generation!$A:$A,Summary_CDP,Generation!$B:$B,IF($B$54="NEM","*",$B$54),Generation!$C:$C,$H63)</f>
        <v>11133.40595913088</v>
      </c>
      <c r="AH63" s="5">
        <f>SUMIFS(Generation!AC:AC,Generation!$A:$A,Summary_CDP,Generation!$B:$B,IF($B$54="NEM","*",$B$54),Generation!$C:$C,$H63)</f>
        <v>11696.498032747881</v>
      </c>
      <c r="AI63" s="5">
        <f>SUMIFS(Generation!AD:AD,Generation!$A:$A,Summary_CDP,Generation!$B:$B,IF($B$54="NEM","*",$B$54),Generation!$C:$C,$H63)</f>
        <v>12098.995729212358</v>
      </c>
      <c r="AJ63" s="5">
        <f>SUMIFS(Generation!AE:AE,Generation!$A:$A,Summary_CDP,Generation!$B:$B,IF($B$54="NEM","*",$B$54),Generation!$C:$C,$H63)</f>
        <v>6652.0833277307574</v>
      </c>
    </row>
    <row r="64" spans="1:36" ht="15" customHeight="1">
      <c r="H64" s="9" t="s">
        <v>87</v>
      </c>
      <c r="I64" s="5">
        <f>SUMIFS(Generation!D:D,Generation!$A:$A,Summary_CDP,Generation!$B:$B,IF($B$54="NEM","*",$B$54),Generation!$C:$C,$H64)</f>
        <v>1059.6369393966957</v>
      </c>
      <c r="J64" s="5">
        <f>SUMIFS(Generation!E:E,Generation!$A:$A,Summary_CDP,Generation!$B:$B,IF($B$54="NEM","*",$B$54),Generation!$C:$C,$H64)</f>
        <v>1810.8888138586119</v>
      </c>
      <c r="K64" s="5">
        <f>SUMIFS(Generation!F:F,Generation!$A:$A,Summary_CDP,Generation!$B:$B,IF($B$54="NEM","*",$B$54),Generation!$C:$C,$H64)</f>
        <v>4391.7801266400211</v>
      </c>
      <c r="L64" s="5">
        <f>SUMIFS(Generation!G:G,Generation!$A:$A,Summary_CDP,Generation!$B:$B,IF($B$54="NEM","*",$B$54),Generation!$C:$C,$H64)</f>
        <v>8099.8497990434025</v>
      </c>
      <c r="M64" s="5">
        <f>SUMIFS(Generation!H:H,Generation!$A:$A,Summary_CDP,Generation!$B:$B,IF($B$54="NEM","*",$B$54),Generation!$C:$C,$H64)</f>
        <v>13949.786352800606</v>
      </c>
      <c r="N64" s="5">
        <f>SUMIFS(Generation!I:I,Generation!$A:$A,Summary_CDP,Generation!$B:$B,IF($B$54="NEM","*",$B$54),Generation!$C:$C,$H64)</f>
        <v>21938.734019034495</v>
      </c>
      <c r="O64" s="5">
        <f>SUMIFS(Generation!J:J,Generation!$A:$A,Summary_CDP,Generation!$B:$B,IF($B$54="NEM","*",$B$54),Generation!$C:$C,$H64)</f>
        <v>21551.521860058823</v>
      </c>
      <c r="P64" s="5">
        <f>SUMIFS(Generation!K:K,Generation!$A:$A,Summary_CDP,Generation!$B:$B,IF($B$54="NEM","*",$B$54),Generation!$C:$C,$H64)</f>
        <v>26369.246877193378</v>
      </c>
      <c r="Q64" s="5">
        <f>SUMIFS(Generation!L:L,Generation!$A:$A,Summary_CDP,Generation!$B:$B,IF($B$54="NEM","*",$B$54),Generation!$C:$C,$H64)</f>
        <v>24405.824950579969</v>
      </c>
      <c r="R64" s="5">
        <f>SUMIFS(Generation!M:M,Generation!$A:$A,Summary_CDP,Generation!$B:$B,IF($B$54="NEM","*",$B$54),Generation!$C:$C,$H64)</f>
        <v>24212.258421018378</v>
      </c>
      <c r="S64" s="5">
        <f>SUMIFS(Generation!N:N,Generation!$A:$A,Summary_CDP,Generation!$B:$B,IF($B$54="NEM","*",$B$54),Generation!$C:$C,$H64)</f>
        <v>23880.281315541</v>
      </c>
      <c r="T64" s="5">
        <f>SUMIFS(Generation!O:O,Generation!$A:$A,Summary_CDP,Generation!$B:$B,IF($B$54="NEM","*",$B$54),Generation!$C:$C,$H64)</f>
        <v>24483.650768534375</v>
      </c>
      <c r="U64" s="5">
        <f>SUMIFS(Generation!P:P,Generation!$A:$A,Summary_CDP,Generation!$B:$B,IF($B$54="NEM","*",$B$54),Generation!$C:$C,$H64)</f>
        <v>29169.517943376952</v>
      </c>
      <c r="V64" s="5">
        <f>SUMIFS(Generation!Q:Q,Generation!$A:$A,Summary_CDP,Generation!$B:$B,IF($B$54="NEM","*",$B$54),Generation!$C:$C,$H64)</f>
        <v>29854.190032744791</v>
      </c>
      <c r="W64" s="5">
        <f>SUMIFS(Generation!R:R,Generation!$A:$A,Summary_CDP,Generation!$B:$B,IF($B$54="NEM","*",$B$54),Generation!$C:$C,$H64)</f>
        <v>33308.514122361317</v>
      </c>
      <c r="X64" s="5">
        <f>SUMIFS(Generation!S:S,Generation!$A:$A,Summary_CDP,Generation!$B:$B,IF($B$54="NEM","*",$B$54),Generation!$C:$C,$H64)</f>
        <v>31462.62673301205</v>
      </c>
      <c r="Y64" s="5">
        <f>SUMIFS(Generation!T:T,Generation!$A:$A,Summary_CDP,Generation!$B:$B,IF($B$54="NEM","*",$B$54),Generation!$C:$C,$H64)</f>
        <v>34152.881078215476</v>
      </c>
      <c r="Z64" s="5">
        <f>SUMIFS(Generation!U:U,Generation!$A:$A,Summary_CDP,Generation!$B:$B,IF($B$54="NEM","*",$B$54),Generation!$C:$C,$H64)</f>
        <v>36101.529762714781</v>
      </c>
      <c r="AA64" s="5">
        <f>SUMIFS(Generation!V:V,Generation!$A:$A,Summary_CDP,Generation!$B:$B,IF($B$54="NEM","*",$B$54),Generation!$C:$C,$H64)</f>
        <v>50787.130172689416</v>
      </c>
      <c r="AB64" s="5">
        <f>SUMIFS(Generation!W:W,Generation!$A:$A,Summary_CDP,Generation!$B:$B,IF($B$54="NEM","*",$B$54),Generation!$C:$C,$H64)</f>
        <v>47720.142112037836</v>
      </c>
      <c r="AC64" s="5">
        <f>SUMIFS(Generation!X:X,Generation!$A:$A,Summary_CDP,Generation!$B:$B,IF($B$54="NEM","*",$B$54),Generation!$C:$C,$H64)</f>
        <v>42687.446256637741</v>
      </c>
      <c r="AD64" s="5">
        <f>SUMIFS(Generation!Y:Y,Generation!$A:$A,Summary_CDP,Generation!$B:$B,IF($B$54="NEM","*",$B$54),Generation!$C:$C,$H64)</f>
        <v>48413.96715875782</v>
      </c>
      <c r="AE64" s="5">
        <f>SUMIFS(Generation!Z:Z,Generation!$A:$A,Summary_CDP,Generation!$B:$B,IF($B$54="NEM","*",$B$54),Generation!$C:$C,$H64)</f>
        <v>58961.091063577609</v>
      </c>
      <c r="AF64" s="5">
        <f>SUMIFS(Generation!AA:AA,Generation!$A:$A,Summary_CDP,Generation!$B:$B,IF($B$54="NEM","*",$B$54),Generation!$C:$C,$H64)</f>
        <v>61049.424377620366</v>
      </c>
      <c r="AG64" s="5">
        <f>SUMIFS(Generation!AB:AB,Generation!$A:$A,Summary_CDP,Generation!$B:$B,IF($B$54="NEM","*",$B$54),Generation!$C:$C,$H64)</f>
        <v>59389.363931174157</v>
      </c>
      <c r="AH64" s="5">
        <f>SUMIFS(Generation!AC:AC,Generation!$A:$A,Summary_CDP,Generation!$B:$B,IF($B$54="NEM","*",$B$54),Generation!$C:$C,$H64)</f>
        <v>77167.254087025212</v>
      </c>
      <c r="AI64" s="5">
        <f>SUMIFS(Generation!AD:AD,Generation!$A:$A,Summary_CDP,Generation!$B:$B,IF($B$54="NEM","*",$B$54),Generation!$C:$C,$H64)</f>
        <v>110718.45389207518</v>
      </c>
      <c r="AJ64" s="5">
        <f>SUMIFS(Generation!AE:AE,Generation!$A:$A,Summary_CDP,Generation!$B:$B,IF($B$54="NEM","*",$B$54),Generation!$C:$C,$H64)</f>
        <v>111193.3937968111</v>
      </c>
    </row>
    <row r="65" spans="8:40" ht="15" customHeight="1">
      <c r="H65" s="9" t="s">
        <v>88</v>
      </c>
      <c r="I65" s="5">
        <f>SUMIFS(Generation!D:D,Generation!$A:$A,Summary_CDP,Generation!$B:$B,IF($B$54="NEM","*",$B$54),Generation!$C:$C,$H65)</f>
        <v>182.5347332477605</v>
      </c>
      <c r="J65" s="5">
        <f>SUMIFS(Generation!E:E,Generation!$A:$A,Summary_CDP,Generation!$B:$B,IF($B$54="NEM","*",$B$54),Generation!$C:$C,$H65)</f>
        <v>471.83507722581561</v>
      </c>
      <c r="K65" s="5">
        <f>SUMIFS(Generation!F:F,Generation!$A:$A,Summary_CDP,Generation!$B:$B,IF($B$54="NEM","*",$B$54),Generation!$C:$C,$H65)</f>
        <v>805.63801823567394</v>
      </c>
      <c r="L65" s="5">
        <f>SUMIFS(Generation!G:G,Generation!$A:$A,Summary_CDP,Generation!$B:$B,IF($B$54="NEM","*",$B$54),Generation!$C:$C,$H65)</f>
        <v>1192.3042542550866</v>
      </c>
      <c r="M65" s="5">
        <f>SUMIFS(Generation!H:H,Generation!$A:$A,Summary_CDP,Generation!$B:$B,IF($B$54="NEM","*",$B$54),Generation!$C:$C,$H65)</f>
        <v>1702.6054640894376</v>
      </c>
      <c r="N65" s="5">
        <f>SUMIFS(Generation!I:I,Generation!$A:$A,Summary_CDP,Generation!$B:$B,IF($B$54="NEM","*",$B$54),Generation!$C:$C,$H65)</f>
        <v>2208.4374017168252</v>
      </c>
      <c r="O65" s="5">
        <f>SUMIFS(Generation!J:J,Generation!$A:$A,Summary_CDP,Generation!$B:$B,IF($B$54="NEM","*",$B$54),Generation!$C:$C,$H65)</f>
        <v>2999.8877937536199</v>
      </c>
      <c r="P65" s="5">
        <f>SUMIFS(Generation!K:K,Generation!$A:$A,Summary_CDP,Generation!$B:$B,IF($B$54="NEM","*",$B$54),Generation!$C:$C,$H65)</f>
        <v>3691.3572970970517</v>
      </c>
      <c r="Q65" s="5">
        <f>SUMIFS(Generation!L:L,Generation!$A:$A,Summary_CDP,Generation!$B:$B,IF($B$54="NEM","*",$B$54),Generation!$C:$C,$H65)</f>
        <v>4529.4533614617621</v>
      </c>
      <c r="R65" s="5">
        <f>SUMIFS(Generation!M:M,Generation!$A:$A,Summary_CDP,Generation!$B:$B,IF($B$54="NEM","*",$B$54),Generation!$C:$C,$H65)</f>
        <v>5125.9544531613965</v>
      </c>
      <c r="S65" s="5">
        <f>SUMIFS(Generation!N:N,Generation!$A:$A,Summary_CDP,Generation!$B:$B,IF($B$54="NEM","*",$B$54),Generation!$C:$C,$H65)</f>
        <v>6515.2649929950412</v>
      </c>
      <c r="T65" s="5">
        <f>SUMIFS(Generation!O:O,Generation!$A:$A,Summary_CDP,Generation!$B:$B,IF($B$54="NEM","*",$B$54),Generation!$C:$C,$H65)</f>
        <v>7875.4559030514756</v>
      </c>
      <c r="U65" s="5">
        <f>SUMIFS(Generation!P:P,Generation!$A:$A,Summary_CDP,Generation!$B:$B,IF($B$54="NEM","*",$B$54),Generation!$C:$C,$H65)</f>
        <v>9684.6862559870897</v>
      </c>
      <c r="V65" s="5">
        <f>SUMIFS(Generation!Q:Q,Generation!$A:$A,Summary_CDP,Generation!$B:$B,IF($B$54="NEM","*",$B$54),Generation!$C:$C,$H65)</f>
        <v>11289.774472597073</v>
      </c>
      <c r="W65" s="5">
        <f>SUMIFS(Generation!R:R,Generation!$A:$A,Summary_CDP,Generation!$B:$B,IF($B$54="NEM","*",$B$54),Generation!$C:$C,$H65)</f>
        <v>13343.18639146426</v>
      </c>
      <c r="X65" s="5">
        <f>SUMIFS(Generation!S:S,Generation!$A:$A,Summary_CDP,Generation!$B:$B,IF($B$54="NEM","*",$B$54),Generation!$C:$C,$H65)</f>
        <v>14384.598882067377</v>
      </c>
      <c r="Y65" s="5">
        <f>SUMIFS(Generation!T:T,Generation!$A:$A,Summary_CDP,Generation!$B:$B,IF($B$54="NEM","*",$B$54),Generation!$C:$C,$H65)</f>
        <v>16636.000870152722</v>
      </c>
      <c r="Z65" s="5">
        <f>SUMIFS(Generation!U:U,Generation!$A:$A,Summary_CDP,Generation!$B:$B,IF($B$54="NEM","*",$B$54),Generation!$C:$C,$H65)</f>
        <v>18350.516161782522</v>
      </c>
      <c r="AA65" s="5">
        <f>SUMIFS(Generation!V:V,Generation!$A:$A,Summary_CDP,Generation!$B:$B,IF($B$54="NEM","*",$B$54),Generation!$C:$C,$H65)</f>
        <v>19388.639219049808</v>
      </c>
      <c r="AB65" s="5">
        <f>SUMIFS(Generation!W:W,Generation!$A:$A,Summary_CDP,Generation!$B:$B,IF($B$54="NEM","*",$B$54),Generation!$C:$C,$H65)</f>
        <v>21050.684599385684</v>
      </c>
      <c r="AC65" s="5">
        <f>SUMIFS(Generation!X:X,Generation!$A:$A,Summary_CDP,Generation!$B:$B,IF($B$54="NEM","*",$B$54),Generation!$C:$C,$H65)</f>
        <v>20832.116684031924</v>
      </c>
      <c r="AD65" s="5">
        <f>SUMIFS(Generation!Y:Y,Generation!$A:$A,Summary_CDP,Generation!$B:$B,IF($B$54="NEM","*",$B$54),Generation!$C:$C,$H65)</f>
        <v>23701.050721902309</v>
      </c>
      <c r="AE65" s="5">
        <f>SUMIFS(Generation!Z:Z,Generation!$A:$A,Summary_CDP,Generation!$B:$B,IF($B$54="NEM","*",$B$54),Generation!$C:$C,$H65)</f>
        <v>26372.795709420076</v>
      </c>
      <c r="AF65" s="5">
        <f>SUMIFS(Generation!AA:AA,Generation!$A:$A,Summary_CDP,Generation!$B:$B,IF($B$54="NEM","*",$B$54),Generation!$C:$C,$H65)</f>
        <v>26919.288742482873</v>
      </c>
      <c r="AG65" s="5">
        <f>SUMIFS(Generation!AB:AB,Generation!$A:$A,Summary_CDP,Generation!$B:$B,IF($B$54="NEM","*",$B$54),Generation!$C:$C,$H65)</f>
        <v>27507.879846134361</v>
      </c>
      <c r="AH65" s="5">
        <f>SUMIFS(Generation!AC:AC,Generation!$A:$A,Summary_CDP,Generation!$B:$B,IF($B$54="NEM","*",$B$54),Generation!$C:$C,$H65)</f>
        <v>29278.605148954393</v>
      </c>
      <c r="AI65" s="5">
        <f>SUMIFS(Generation!AD:AD,Generation!$A:$A,Summary_CDP,Generation!$B:$B,IF($B$54="NEM","*",$B$54),Generation!$C:$C,$H65)</f>
        <v>31394.666907458512</v>
      </c>
      <c r="AJ65" s="5">
        <f>SUMIFS(Generation!AE:AE,Generation!$A:$A,Summary_CDP,Generation!$B:$B,IF($B$54="NEM","*",$B$54),Generation!$C:$C,$H65)</f>
        <v>33516.18600082476</v>
      </c>
    </row>
    <row r="66" spans="8:40" ht="15" customHeight="1">
      <c r="H66" s="9" t="s">
        <v>89</v>
      </c>
      <c r="I66" s="5">
        <f>SUMIFS(Generation!D:D,Generation!$A:$A,Summary_CDP,Generation!$B:$B,IF($B$54="NEM","*",$B$54),Generation!$C:$C,$H66)</f>
        <v>414.76653527966789</v>
      </c>
      <c r="J66" s="5">
        <f>SUMIFS(Generation!E:E,Generation!$A:$A,Summary_CDP,Generation!$B:$B,IF($B$54="NEM","*",$B$54),Generation!$C:$C,$H66)</f>
        <v>721.89838252725315</v>
      </c>
      <c r="K66" s="5">
        <f>SUMIFS(Generation!F:F,Generation!$A:$A,Summary_CDP,Generation!$B:$B,IF($B$54="NEM","*",$B$54),Generation!$C:$C,$H66)</f>
        <v>1016.2529469719932</v>
      </c>
      <c r="L66" s="5">
        <f>SUMIFS(Generation!G:G,Generation!$A:$A,Summary_CDP,Generation!$B:$B,IF($B$54="NEM","*",$B$54),Generation!$C:$C,$H66)</f>
        <v>1278.2456614568314</v>
      </c>
      <c r="M66" s="5">
        <f>SUMIFS(Generation!H:H,Generation!$A:$A,Summary_CDP,Generation!$B:$B,IF($B$54="NEM","*",$B$54),Generation!$C:$C,$H66)</f>
        <v>1495.9909569890253</v>
      </c>
      <c r="N66" s="5">
        <f>SUMIFS(Generation!I:I,Generation!$A:$A,Summary_CDP,Generation!$B:$B,IF($B$54="NEM","*",$B$54),Generation!$C:$C,$H66)</f>
        <v>1678.0141937868987</v>
      </c>
      <c r="O66" s="5">
        <f>SUMIFS(Generation!J:J,Generation!$A:$A,Summary_CDP,Generation!$B:$B,IF($B$54="NEM","*",$B$54),Generation!$C:$C,$H66)</f>
        <v>1908.8211204573793</v>
      </c>
      <c r="P66" s="5">
        <f>SUMIFS(Generation!K:K,Generation!$A:$A,Summary_CDP,Generation!$B:$B,IF($B$54="NEM","*",$B$54),Generation!$C:$C,$H66)</f>
        <v>2276.8832053017495</v>
      </c>
      <c r="Q66" s="5">
        <f>SUMIFS(Generation!L:L,Generation!$A:$A,Summary_CDP,Generation!$B:$B,IF($B$54="NEM","*",$B$54),Generation!$C:$C,$H66)</f>
        <v>2622.6310805276526</v>
      </c>
      <c r="R66" s="5">
        <f>SUMIFS(Generation!M:M,Generation!$A:$A,Summary_CDP,Generation!$B:$B,IF($B$54="NEM","*",$B$54),Generation!$C:$C,$H66)</f>
        <v>2955.3469015331511</v>
      </c>
      <c r="S66" s="5">
        <f>SUMIFS(Generation!N:N,Generation!$A:$A,Summary_CDP,Generation!$B:$B,IF($B$54="NEM","*",$B$54),Generation!$C:$C,$H66)</f>
        <v>3366.5609361662018</v>
      </c>
      <c r="T66" s="5">
        <f>SUMIFS(Generation!O:O,Generation!$A:$A,Summary_CDP,Generation!$B:$B,IF($B$54="NEM","*",$B$54),Generation!$C:$C,$H66)</f>
        <v>3799.6629277352749</v>
      </c>
      <c r="U66" s="5">
        <f>SUMIFS(Generation!P:P,Generation!$A:$A,Summary_CDP,Generation!$B:$B,IF($B$54="NEM","*",$B$54),Generation!$C:$C,$H66)</f>
        <v>4251.2771506460995</v>
      </c>
      <c r="V66" s="5">
        <f>SUMIFS(Generation!Q:Q,Generation!$A:$A,Summary_CDP,Generation!$B:$B,IF($B$54="NEM","*",$B$54),Generation!$C:$C,$H66)</f>
        <v>4614.954817434319</v>
      </c>
      <c r="W66" s="5">
        <f>SUMIFS(Generation!R:R,Generation!$A:$A,Summary_CDP,Generation!$B:$B,IF($B$54="NEM","*",$B$54),Generation!$C:$C,$H66)</f>
        <v>4970.3284929060528</v>
      </c>
      <c r="X66" s="5">
        <f>SUMIFS(Generation!S:S,Generation!$A:$A,Summary_CDP,Generation!$B:$B,IF($B$54="NEM","*",$B$54),Generation!$C:$C,$H66)</f>
        <v>5228.564534125815</v>
      </c>
      <c r="Y66" s="5">
        <f>SUMIFS(Generation!T:T,Generation!$A:$A,Summary_CDP,Generation!$B:$B,IF($B$54="NEM","*",$B$54),Generation!$C:$C,$H66)</f>
        <v>5432.831405662947</v>
      </c>
      <c r="Z66" s="5">
        <f>SUMIFS(Generation!U:U,Generation!$A:$A,Summary_CDP,Generation!$B:$B,IF($B$54="NEM","*",$B$54),Generation!$C:$C,$H66)</f>
        <v>5487.5817898015475</v>
      </c>
      <c r="AA66" s="5">
        <f>SUMIFS(Generation!V:V,Generation!$A:$A,Summary_CDP,Generation!$B:$B,IF($B$54="NEM","*",$B$54),Generation!$C:$C,$H66)</f>
        <v>5546.6898230938214</v>
      </c>
      <c r="AB66" s="5">
        <f>SUMIFS(Generation!W:W,Generation!$A:$A,Summary_CDP,Generation!$B:$B,IF($B$54="NEM","*",$B$54),Generation!$C:$C,$H66)</f>
        <v>5530.8055460712894</v>
      </c>
      <c r="AC66" s="5">
        <f>SUMIFS(Generation!X:X,Generation!$A:$A,Summary_CDP,Generation!$B:$B,IF($B$54="NEM","*",$B$54),Generation!$C:$C,$H66)</f>
        <v>5522.6438644526288</v>
      </c>
      <c r="AD66" s="5">
        <f>SUMIFS(Generation!Y:Y,Generation!$A:$A,Summary_CDP,Generation!$B:$B,IF($B$54="NEM","*",$B$54),Generation!$C:$C,$H66)</f>
        <v>5479.8501097216222</v>
      </c>
      <c r="AE66" s="5">
        <f>SUMIFS(Generation!Z:Z,Generation!$A:$A,Summary_CDP,Generation!$B:$B,IF($B$54="NEM","*",$B$54),Generation!$C:$C,$H66)</f>
        <v>5437.250821470655</v>
      </c>
      <c r="AF66" s="5">
        <f>SUMIFS(Generation!AA:AA,Generation!$A:$A,Summary_CDP,Generation!$B:$B,IF($B$54="NEM","*",$B$54),Generation!$C:$C,$H66)</f>
        <v>5423.0955556743438</v>
      </c>
      <c r="AG66" s="5">
        <f>SUMIFS(Generation!AB:AB,Generation!$A:$A,Summary_CDP,Generation!$B:$B,IF($B$54="NEM","*",$B$54),Generation!$C:$C,$H66)</f>
        <v>5380.6321261382809</v>
      </c>
      <c r="AH66" s="5">
        <f>SUMIFS(Generation!AC:AC,Generation!$A:$A,Summary_CDP,Generation!$B:$B,IF($B$54="NEM","*",$B$54),Generation!$C:$C,$H66)</f>
        <v>5319.5913707428617</v>
      </c>
      <c r="AI66" s="5">
        <f>SUMIFS(Generation!AD:AD,Generation!$A:$A,Summary_CDP,Generation!$B:$B,IF($B$54="NEM","*",$B$54),Generation!$C:$C,$H66)</f>
        <v>5249.4186061500686</v>
      </c>
      <c r="AJ66" s="5">
        <f>SUMIFS(Generation!AE:AE,Generation!$A:$A,Summary_CDP,Generation!$B:$B,IF($B$54="NEM","*",$B$54),Generation!$C:$C,$H66)</f>
        <v>5306.391065975301</v>
      </c>
    </row>
    <row r="67" spans="8:40" ht="15" customHeight="1">
      <c r="H67" s="9" t="s">
        <v>90</v>
      </c>
      <c r="I67" s="5">
        <f>SUMIFS(Generation!D:D,Generation!$A:$A,Summary_CDP,Generation!$B:$B,IF($B$54="NEM","*",$B$54),Generation!$C:$C,$H67)</f>
        <v>0</v>
      </c>
      <c r="J67" s="5">
        <f>SUMIFS(Generation!E:E,Generation!$A:$A,Summary_CDP,Generation!$B:$B,IF($B$54="NEM","*",$B$54),Generation!$C:$C,$H67)</f>
        <v>0</v>
      </c>
      <c r="K67" s="5">
        <f>SUMIFS(Generation!F:F,Generation!$A:$A,Summary_CDP,Generation!$B:$B,IF($B$54="NEM","*",$B$54),Generation!$C:$C,$H67)</f>
        <v>0</v>
      </c>
      <c r="L67" s="5">
        <f>SUMIFS(Generation!G:G,Generation!$A:$A,Summary_CDP,Generation!$B:$B,IF($B$54="NEM","*",$B$54),Generation!$C:$C,$H67)</f>
        <v>0</v>
      </c>
      <c r="M67" s="5">
        <f>SUMIFS(Generation!H:H,Generation!$A:$A,Summary_CDP,Generation!$B:$B,IF($B$54="NEM","*",$B$54),Generation!$C:$C,$H67)</f>
        <v>0</v>
      </c>
      <c r="N67" s="5">
        <f>SUMIFS(Generation!I:I,Generation!$A:$A,Summary_CDP,Generation!$B:$B,IF($B$54="NEM","*",$B$54),Generation!$C:$C,$H67)</f>
        <v>0</v>
      </c>
      <c r="O67" s="5">
        <f>SUMIFS(Generation!J:J,Generation!$A:$A,Summary_CDP,Generation!$B:$B,IF($B$54="NEM","*",$B$54),Generation!$C:$C,$H67)</f>
        <v>0</v>
      </c>
      <c r="P67" s="5">
        <f>SUMIFS(Generation!K:K,Generation!$A:$A,Summary_CDP,Generation!$B:$B,IF($B$54="NEM","*",$B$54),Generation!$C:$C,$H67)</f>
        <v>0</v>
      </c>
      <c r="Q67" s="5">
        <f>SUMIFS(Generation!L:L,Generation!$A:$A,Summary_CDP,Generation!$B:$B,IF($B$54="NEM","*",$B$54),Generation!$C:$C,$H67)</f>
        <v>0</v>
      </c>
      <c r="R67" s="5">
        <f>SUMIFS(Generation!M:M,Generation!$A:$A,Summary_CDP,Generation!$B:$B,IF($B$54="NEM","*",$B$54),Generation!$C:$C,$H67)</f>
        <v>0</v>
      </c>
      <c r="S67" s="5">
        <f>SUMIFS(Generation!N:N,Generation!$A:$A,Summary_CDP,Generation!$B:$B,IF($B$54="NEM","*",$B$54),Generation!$C:$C,$H67)</f>
        <v>0</v>
      </c>
      <c r="T67" s="5">
        <f>SUMIFS(Generation!O:O,Generation!$A:$A,Summary_CDP,Generation!$B:$B,IF($B$54="NEM","*",$B$54),Generation!$C:$C,$H67)</f>
        <v>0</v>
      </c>
      <c r="U67" s="5">
        <f>SUMIFS(Generation!P:P,Generation!$A:$A,Summary_CDP,Generation!$B:$B,IF($B$54="NEM","*",$B$54),Generation!$C:$C,$H67)</f>
        <v>0</v>
      </c>
      <c r="V67" s="5">
        <f>SUMIFS(Generation!Q:Q,Generation!$A:$A,Summary_CDP,Generation!$B:$B,IF($B$54="NEM","*",$B$54),Generation!$C:$C,$H67)</f>
        <v>0</v>
      </c>
      <c r="W67" s="5">
        <f>SUMIFS(Generation!R:R,Generation!$A:$A,Summary_CDP,Generation!$B:$B,IF($B$54="NEM","*",$B$54),Generation!$C:$C,$H67)</f>
        <v>0</v>
      </c>
      <c r="X67" s="5">
        <f>SUMIFS(Generation!S:S,Generation!$A:$A,Summary_CDP,Generation!$B:$B,IF($B$54="NEM","*",$B$54),Generation!$C:$C,$H67)</f>
        <v>0</v>
      </c>
      <c r="Y67" s="5">
        <f>SUMIFS(Generation!T:T,Generation!$A:$A,Summary_CDP,Generation!$B:$B,IF($B$54="NEM","*",$B$54),Generation!$C:$C,$H67)</f>
        <v>0</v>
      </c>
      <c r="Z67" s="5">
        <f>SUMIFS(Generation!U:U,Generation!$A:$A,Summary_CDP,Generation!$B:$B,IF($B$54="NEM","*",$B$54),Generation!$C:$C,$H67)</f>
        <v>0</v>
      </c>
      <c r="AA67" s="5">
        <f>SUMIFS(Generation!V:V,Generation!$A:$A,Summary_CDP,Generation!$B:$B,IF($B$54="NEM","*",$B$54),Generation!$C:$C,$H67)</f>
        <v>0</v>
      </c>
      <c r="AB67" s="5">
        <f>SUMIFS(Generation!W:W,Generation!$A:$A,Summary_CDP,Generation!$B:$B,IF($B$54="NEM","*",$B$54),Generation!$C:$C,$H67)</f>
        <v>0</v>
      </c>
      <c r="AC67" s="5">
        <f>SUMIFS(Generation!X:X,Generation!$A:$A,Summary_CDP,Generation!$B:$B,IF($B$54="NEM","*",$B$54),Generation!$C:$C,$H67)</f>
        <v>0</v>
      </c>
      <c r="AD67" s="5">
        <f>SUMIFS(Generation!Y:Y,Generation!$A:$A,Summary_CDP,Generation!$B:$B,IF($B$54="NEM","*",$B$54),Generation!$C:$C,$H67)</f>
        <v>0</v>
      </c>
      <c r="AE67" s="5">
        <f>SUMIFS(Generation!Z:Z,Generation!$A:$A,Summary_CDP,Generation!$B:$B,IF($B$54="NEM","*",$B$54),Generation!$C:$C,$H67)</f>
        <v>0</v>
      </c>
      <c r="AF67" s="5">
        <f>SUMIFS(Generation!AA:AA,Generation!$A:$A,Summary_CDP,Generation!$B:$B,IF($B$54="NEM","*",$B$54),Generation!$C:$C,$H67)</f>
        <v>0</v>
      </c>
      <c r="AG67" s="5">
        <f>SUMIFS(Generation!AB:AB,Generation!$A:$A,Summary_CDP,Generation!$B:$B,IF($B$54="NEM","*",$B$54),Generation!$C:$C,$H67)</f>
        <v>0</v>
      </c>
      <c r="AH67" s="5">
        <f>SUMIFS(Generation!AC:AC,Generation!$A:$A,Summary_CDP,Generation!$B:$B,IF($B$54="NEM","*",$B$54),Generation!$C:$C,$H67)</f>
        <v>0</v>
      </c>
      <c r="AI67" s="5">
        <f>SUMIFS(Generation!AD:AD,Generation!$A:$A,Summary_CDP,Generation!$B:$B,IF($B$54="NEM","*",$B$54),Generation!$C:$C,$H67)</f>
        <v>0</v>
      </c>
      <c r="AJ67" s="5">
        <f>SUMIFS(Generation!AE:AE,Generation!$A:$A,Summary_CDP,Generation!$B:$B,IF($B$54="NEM","*",$B$54),Generation!$C:$C,$H67)</f>
        <v>0</v>
      </c>
    </row>
    <row r="68" spans="8:40" ht="15" customHeight="1">
      <c r="H68" s="9" t="s">
        <v>91</v>
      </c>
      <c r="I68" s="5">
        <f>SUMIFS(Generation!D:D,Generation!$A:$A,Summary_CDP,Generation!$B:$B,IF($B$54="NEM","*",$B$54),Generation!$C:$C,$H68)</f>
        <v>0</v>
      </c>
      <c r="J68" s="5">
        <f>SUMIFS(Generation!E:E,Generation!$A:$A,Summary_CDP,Generation!$B:$B,IF($B$54="NEM","*",$B$54),Generation!$C:$C,$H68)</f>
        <v>0</v>
      </c>
      <c r="K68" s="5">
        <f>SUMIFS(Generation!F:F,Generation!$A:$A,Summary_CDP,Generation!$B:$B,IF($B$54="NEM","*",$B$54),Generation!$C:$C,$H68)</f>
        <v>0</v>
      </c>
      <c r="L68" s="5">
        <f>SUMIFS(Generation!G:G,Generation!$A:$A,Summary_CDP,Generation!$B:$B,IF($B$54="NEM","*",$B$54),Generation!$C:$C,$H68)</f>
        <v>0</v>
      </c>
      <c r="M68" s="5">
        <f>SUMIFS(Generation!H:H,Generation!$A:$A,Summary_CDP,Generation!$B:$B,IF($B$54="NEM","*",$B$54),Generation!$C:$C,$H68)</f>
        <v>0</v>
      </c>
      <c r="N68" s="5">
        <f>SUMIFS(Generation!I:I,Generation!$A:$A,Summary_CDP,Generation!$B:$B,IF($B$54="NEM","*",$B$54),Generation!$C:$C,$H68)</f>
        <v>0</v>
      </c>
      <c r="O68" s="5">
        <f>SUMIFS(Generation!J:J,Generation!$A:$A,Summary_CDP,Generation!$B:$B,IF($B$54="NEM","*",$B$54),Generation!$C:$C,$H68)</f>
        <v>0</v>
      </c>
      <c r="P68" s="5">
        <f>SUMIFS(Generation!K:K,Generation!$A:$A,Summary_CDP,Generation!$B:$B,IF($B$54="NEM","*",$B$54),Generation!$C:$C,$H68)</f>
        <v>0</v>
      </c>
      <c r="Q68" s="5">
        <f>SUMIFS(Generation!L:L,Generation!$A:$A,Summary_CDP,Generation!$B:$B,IF($B$54="NEM","*",$B$54),Generation!$C:$C,$H68)</f>
        <v>0</v>
      </c>
      <c r="R68" s="5">
        <f>SUMIFS(Generation!M:M,Generation!$A:$A,Summary_CDP,Generation!$B:$B,IF($B$54="NEM","*",$B$54),Generation!$C:$C,$H68)</f>
        <v>0</v>
      </c>
      <c r="S68" s="5">
        <f>SUMIFS(Generation!N:N,Generation!$A:$A,Summary_CDP,Generation!$B:$B,IF($B$54="NEM","*",$B$54),Generation!$C:$C,$H68)</f>
        <v>0</v>
      </c>
      <c r="T68" s="5">
        <f>SUMIFS(Generation!O:O,Generation!$A:$A,Summary_CDP,Generation!$B:$B,IF($B$54="NEM","*",$B$54),Generation!$C:$C,$H68)</f>
        <v>0</v>
      </c>
      <c r="U68" s="5">
        <f>SUMIFS(Generation!P:P,Generation!$A:$A,Summary_CDP,Generation!$B:$B,IF($B$54="NEM","*",$B$54),Generation!$C:$C,$H68)</f>
        <v>0</v>
      </c>
      <c r="V68" s="5">
        <f>SUMIFS(Generation!Q:Q,Generation!$A:$A,Summary_CDP,Generation!$B:$B,IF($B$54="NEM","*",$B$54),Generation!$C:$C,$H68)</f>
        <v>0</v>
      </c>
      <c r="W68" s="5">
        <f>SUMIFS(Generation!R:R,Generation!$A:$A,Summary_CDP,Generation!$B:$B,IF($B$54="NEM","*",$B$54),Generation!$C:$C,$H68)</f>
        <v>0</v>
      </c>
      <c r="X68" s="5">
        <f>SUMIFS(Generation!S:S,Generation!$A:$A,Summary_CDP,Generation!$B:$B,IF($B$54="NEM","*",$B$54),Generation!$C:$C,$H68)</f>
        <v>0</v>
      </c>
      <c r="Y68" s="5">
        <f>SUMIFS(Generation!T:T,Generation!$A:$A,Summary_CDP,Generation!$B:$B,IF($B$54="NEM","*",$B$54),Generation!$C:$C,$H68)</f>
        <v>0</v>
      </c>
      <c r="Z68" s="5">
        <f>SUMIFS(Generation!U:U,Generation!$A:$A,Summary_CDP,Generation!$B:$B,IF($B$54="NEM","*",$B$54),Generation!$C:$C,$H68)</f>
        <v>0</v>
      </c>
      <c r="AA68" s="5">
        <f>SUMIFS(Generation!V:V,Generation!$A:$A,Summary_CDP,Generation!$B:$B,IF($B$54="NEM","*",$B$54),Generation!$C:$C,$H68)</f>
        <v>0</v>
      </c>
      <c r="AB68" s="5">
        <f>SUMIFS(Generation!W:W,Generation!$A:$A,Summary_CDP,Generation!$B:$B,IF($B$54="NEM","*",$B$54),Generation!$C:$C,$H68)</f>
        <v>0</v>
      </c>
      <c r="AC68" s="5">
        <f>SUMIFS(Generation!X:X,Generation!$A:$A,Summary_CDP,Generation!$B:$B,IF($B$54="NEM","*",$B$54),Generation!$C:$C,$H68)</f>
        <v>0</v>
      </c>
      <c r="AD68" s="5">
        <f>SUMIFS(Generation!Y:Y,Generation!$A:$A,Summary_CDP,Generation!$B:$B,IF($B$54="NEM","*",$B$54),Generation!$C:$C,$H68)</f>
        <v>0</v>
      </c>
      <c r="AE68" s="5">
        <f>SUMIFS(Generation!Z:Z,Generation!$A:$A,Summary_CDP,Generation!$B:$B,IF($B$54="NEM","*",$B$54),Generation!$C:$C,$H68)</f>
        <v>0</v>
      </c>
      <c r="AF68" s="5">
        <f>SUMIFS(Generation!AA:AA,Generation!$A:$A,Summary_CDP,Generation!$B:$B,IF($B$54="NEM","*",$B$54),Generation!$C:$C,$H68)</f>
        <v>0</v>
      </c>
      <c r="AG68" s="5">
        <f>SUMIFS(Generation!AB:AB,Generation!$A:$A,Summary_CDP,Generation!$B:$B,IF($B$54="NEM","*",$B$54),Generation!$C:$C,$H68)</f>
        <v>0</v>
      </c>
      <c r="AH68" s="5">
        <f>SUMIFS(Generation!AC:AC,Generation!$A:$A,Summary_CDP,Generation!$B:$B,IF($B$54="NEM","*",$B$54),Generation!$C:$C,$H68)</f>
        <v>0</v>
      </c>
      <c r="AI68" s="5">
        <f>SUMIFS(Generation!AD:AD,Generation!$A:$A,Summary_CDP,Generation!$B:$B,IF($B$54="NEM","*",$B$54),Generation!$C:$C,$H68)</f>
        <v>0</v>
      </c>
      <c r="AJ68" s="5">
        <f>SUMIFS(Generation!AE:AE,Generation!$A:$A,Summary_CDP,Generation!$B:$B,IF($B$54="NEM","*",$B$54),Generation!$C:$C,$H68)</f>
        <v>0</v>
      </c>
    </row>
    <row r="69" spans="8:40" ht="15" customHeight="1">
      <c r="H69" s="9" t="s">
        <v>92</v>
      </c>
      <c r="I69" s="5">
        <f>SUMIFS(Generation!D:D,Generation!$A:$A,Summary_CDP,Generation!$B:$B,IF($B$54="NEM","*",$B$54),Generation!$C:$C,$H69)</f>
        <v>44942.243507566309</v>
      </c>
      <c r="J69" s="5">
        <f>SUMIFS(Generation!E:E,Generation!$A:$A,Summary_CDP,Generation!$B:$B,IF($B$54="NEM","*",$B$54),Generation!$C:$C,$H69)</f>
        <v>68850.790548102406</v>
      </c>
      <c r="K69" s="5">
        <f>SUMIFS(Generation!F:F,Generation!$A:$A,Summary_CDP,Generation!$B:$B,IF($B$54="NEM","*",$B$54),Generation!$C:$C,$H69)</f>
        <v>92284.732503787323</v>
      </c>
      <c r="L69" s="5">
        <f>SUMIFS(Generation!G:G,Generation!$A:$A,Summary_CDP,Generation!$B:$B,IF($B$54="NEM","*",$B$54),Generation!$C:$C,$H69)</f>
        <v>103792.61072726335</v>
      </c>
      <c r="M69" s="5">
        <f>SUMIFS(Generation!H:H,Generation!$A:$A,Summary_CDP,Generation!$B:$B,IF($B$54="NEM","*",$B$54),Generation!$C:$C,$H69)</f>
        <v>127473.87952022927</v>
      </c>
      <c r="N69" s="5">
        <f>SUMIFS(Generation!I:I,Generation!$A:$A,Summary_CDP,Generation!$B:$B,IF($B$54="NEM","*",$B$54),Generation!$C:$C,$H69)</f>
        <v>147332.64200241416</v>
      </c>
      <c r="O69" s="5">
        <f>SUMIFS(Generation!J:J,Generation!$A:$A,Summary_CDP,Generation!$B:$B,IF($B$54="NEM","*",$B$54),Generation!$C:$C,$H69)</f>
        <v>162934.01947258506</v>
      </c>
      <c r="P69" s="5">
        <f>SUMIFS(Generation!K:K,Generation!$A:$A,Summary_CDP,Generation!$B:$B,IF($B$54="NEM","*",$B$54),Generation!$C:$C,$H69)</f>
        <v>184069.92272119777</v>
      </c>
      <c r="Q69" s="5">
        <f>SUMIFS(Generation!L:L,Generation!$A:$A,Summary_CDP,Generation!$B:$B,IF($B$54="NEM","*",$B$54),Generation!$C:$C,$H69)</f>
        <v>204215.95283935027</v>
      </c>
      <c r="R69" s="5">
        <f>SUMIFS(Generation!M:M,Generation!$A:$A,Summary_CDP,Generation!$B:$B,IF($B$54="NEM","*",$B$54),Generation!$C:$C,$H69)</f>
        <v>217634.99083761236</v>
      </c>
      <c r="S69" s="5">
        <f>SUMIFS(Generation!N:N,Generation!$A:$A,Summary_CDP,Generation!$B:$B,IF($B$54="NEM","*",$B$54),Generation!$C:$C,$H69)</f>
        <v>246940.8667494473</v>
      </c>
      <c r="T69" s="5">
        <f>SUMIFS(Generation!O:O,Generation!$A:$A,Summary_CDP,Generation!$B:$B,IF($B$54="NEM","*",$B$54),Generation!$C:$C,$H69)</f>
        <v>284221.77753163932</v>
      </c>
      <c r="U69" s="5">
        <f>SUMIFS(Generation!P:P,Generation!$A:$A,Summary_CDP,Generation!$B:$B,IF($B$54="NEM","*",$B$54),Generation!$C:$C,$H69)</f>
        <v>308280.98858020344</v>
      </c>
      <c r="V69" s="5">
        <f>SUMIFS(Generation!Q:Q,Generation!$A:$A,Summary_CDP,Generation!$B:$B,IF($B$54="NEM","*",$B$54),Generation!$C:$C,$H69)</f>
        <v>332444.92156579276</v>
      </c>
      <c r="W69" s="5">
        <f>SUMIFS(Generation!R:R,Generation!$A:$A,Summary_CDP,Generation!$B:$B,IF($B$54="NEM","*",$B$54),Generation!$C:$C,$H69)</f>
        <v>338458.19343422697</v>
      </c>
      <c r="X69" s="5">
        <f>SUMIFS(Generation!S:S,Generation!$A:$A,Summary_CDP,Generation!$B:$B,IF($B$54="NEM","*",$B$54),Generation!$C:$C,$H69)</f>
        <v>341481.9563583447</v>
      </c>
      <c r="Y69" s="5">
        <f>SUMIFS(Generation!T:T,Generation!$A:$A,Summary_CDP,Generation!$B:$B,IF($B$54="NEM","*",$B$54),Generation!$C:$C,$H69)</f>
        <v>358169.4851436434</v>
      </c>
      <c r="Z69" s="5">
        <f>SUMIFS(Generation!U:U,Generation!$A:$A,Summary_CDP,Generation!$B:$B,IF($B$54="NEM","*",$B$54),Generation!$C:$C,$H69)</f>
        <v>389942.87574596173</v>
      </c>
      <c r="AA69" s="5">
        <f>SUMIFS(Generation!V:V,Generation!$A:$A,Summary_CDP,Generation!$B:$B,IF($B$54="NEM","*",$B$54),Generation!$C:$C,$H69)</f>
        <v>411557.61224715336</v>
      </c>
      <c r="AB69" s="5">
        <f>SUMIFS(Generation!W:W,Generation!$A:$A,Summary_CDP,Generation!$B:$B,IF($B$54="NEM","*",$B$54),Generation!$C:$C,$H69)</f>
        <v>470967.90087493032</v>
      </c>
      <c r="AC69" s="5">
        <f>SUMIFS(Generation!X:X,Generation!$A:$A,Summary_CDP,Generation!$B:$B,IF($B$54="NEM","*",$B$54),Generation!$C:$C,$H69)</f>
        <v>536864.99706578581</v>
      </c>
      <c r="AD69" s="5">
        <f>SUMIFS(Generation!Y:Y,Generation!$A:$A,Summary_CDP,Generation!$B:$B,IF($B$54="NEM","*",$B$54),Generation!$C:$C,$H69)</f>
        <v>566373.36437517498</v>
      </c>
      <c r="AE69" s="5">
        <f>SUMIFS(Generation!Z:Z,Generation!$A:$A,Summary_CDP,Generation!$B:$B,IF($B$54="NEM","*",$B$54),Generation!$C:$C,$H69)</f>
        <v>593561.34793645749</v>
      </c>
      <c r="AF69" s="5">
        <f>SUMIFS(Generation!AA:AA,Generation!$A:$A,Summary_CDP,Generation!$B:$B,IF($B$54="NEM","*",$B$54),Generation!$C:$C,$H69)</f>
        <v>645609.97739494662</v>
      </c>
      <c r="AG69" s="5">
        <f>SUMIFS(Generation!AB:AB,Generation!$A:$A,Summary_CDP,Generation!$B:$B,IF($B$54="NEM","*",$B$54),Generation!$C:$C,$H69)</f>
        <v>664168.93360474659</v>
      </c>
      <c r="AH69" s="5">
        <f>SUMIFS(Generation!AC:AC,Generation!$A:$A,Summary_CDP,Generation!$B:$B,IF($B$54="NEM","*",$B$54),Generation!$C:$C,$H69)</f>
        <v>681943.55666300526</v>
      </c>
      <c r="AI69" s="5">
        <f>SUMIFS(Generation!AD:AD,Generation!$A:$A,Summary_CDP,Generation!$B:$B,IF($B$54="NEM","*",$B$54),Generation!$C:$C,$H69)</f>
        <v>671103.77675091068</v>
      </c>
      <c r="AJ69" s="5">
        <f>SUMIFS(Generation!AE:AE,Generation!$A:$A,Summary_CDP,Generation!$B:$B,IF($B$54="NEM","*",$B$54),Generation!$C:$C,$H69)</f>
        <v>678600.91697476979</v>
      </c>
      <c r="AM69" s="52"/>
      <c r="AN69" s="56"/>
    </row>
    <row r="70" spans="8:40" ht="15" customHeight="1">
      <c r="H70" s="9" t="s">
        <v>93</v>
      </c>
      <c r="I70" s="5">
        <f>SUMIFS(Generation!D:D,Generation!$A:$A,Summary_CDP,Generation!$B:$B,IF($B$54="NEM","*",$B$54),Generation!$C:$C,$H70)</f>
        <v>17022.527630888817</v>
      </c>
      <c r="J70" s="5">
        <f>SUMIFS(Generation!E:E,Generation!$A:$A,Summary_CDP,Generation!$B:$B,IF($B$54="NEM","*",$B$54),Generation!$C:$C,$H70)</f>
        <v>15874.007116616332</v>
      </c>
      <c r="K70" s="5">
        <f>SUMIFS(Generation!F:F,Generation!$A:$A,Summary_CDP,Generation!$B:$B,IF($B$54="NEM","*",$B$54),Generation!$C:$C,$H70)</f>
        <v>22653.760297175526</v>
      </c>
      <c r="L70" s="5">
        <f>SUMIFS(Generation!G:G,Generation!$A:$A,Summary_CDP,Generation!$B:$B,IF($B$54="NEM","*",$B$54),Generation!$C:$C,$H70)</f>
        <v>32319.676840149117</v>
      </c>
      <c r="M70" s="5">
        <f>SUMIFS(Generation!H:H,Generation!$A:$A,Summary_CDP,Generation!$B:$B,IF($B$54="NEM","*",$B$54),Generation!$C:$C,$H70)</f>
        <v>43472.155169707192</v>
      </c>
      <c r="N70" s="5">
        <f>SUMIFS(Generation!I:I,Generation!$A:$A,Summary_CDP,Generation!$B:$B,IF($B$54="NEM","*",$B$54),Generation!$C:$C,$H70)</f>
        <v>57450.966257308151</v>
      </c>
      <c r="O70" s="5">
        <f>SUMIFS(Generation!J:J,Generation!$A:$A,Summary_CDP,Generation!$B:$B,IF($B$54="NEM","*",$B$54),Generation!$C:$C,$H70)</f>
        <v>60545.585848020826</v>
      </c>
      <c r="P70" s="5">
        <f>SUMIFS(Generation!K:K,Generation!$A:$A,Summary_CDP,Generation!$B:$B,IF($B$54="NEM","*",$B$54),Generation!$C:$C,$H70)</f>
        <v>71313.121748826903</v>
      </c>
      <c r="Q70" s="5">
        <f>SUMIFS(Generation!L:L,Generation!$A:$A,Summary_CDP,Generation!$B:$B,IF($B$54="NEM","*",$B$54),Generation!$C:$C,$H70)</f>
        <v>72446.743319614121</v>
      </c>
      <c r="R70" s="5">
        <f>SUMIFS(Generation!M:M,Generation!$A:$A,Summary_CDP,Generation!$B:$B,IF($B$54="NEM","*",$B$54),Generation!$C:$C,$H70)</f>
        <v>73547.511564441957</v>
      </c>
      <c r="S70" s="5">
        <f>SUMIFS(Generation!N:N,Generation!$A:$A,Summary_CDP,Generation!$B:$B,IF($B$54="NEM","*",$B$54),Generation!$C:$C,$H70)</f>
        <v>90206.755709131889</v>
      </c>
      <c r="T70" s="5">
        <f>SUMIFS(Generation!O:O,Generation!$A:$A,Summary_CDP,Generation!$B:$B,IF($B$54="NEM","*",$B$54),Generation!$C:$C,$H70)</f>
        <v>118041.34982954903</v>
      </c>
      <c r="U70" s="5">
        <f>SUMIFS(Generation!P:P,Generation!$A:$A,Summary_CDP,Generation!$B:$B,IF($B$54="NEM","*",$B$54),Generation!$C:$C,$H70)</f>
        <v>133545.44312287355</v>
      </c>
      <c r="V70" s="5">
        <f>SUMIFS(Generation!Q:Q,Generation!$A:$A,Summary_CDP,Generation!$B:$B,IF($B$54="NEM","*",$B$54),Generation!$C:$C,$H70)</f>
        <v>150600.07580710718</v>
      </c>
      <c r="W70" s="5">
        <f>SUMIFS(Generation!R:R,Generation!$A:$A,Summary_CDP,Generation!$B:$B,IF($B$54="NEM","*",$B$54),Generation!$C:$C,$H70)</f>
        <v>169300.77002631954</v>
      </c>
      <c r="X70" s="5">
        <f>SUMIFS(Generation!S:S,Generation!$A:$A,Summary_CDP,Generation!$B:$B,IF($B$54="NEM","*",$B$54),Generation!$C:$C,$H70)</f>
        <v>180407.99844162265</v>
      </c>
      <c r="Y70" s="5">
        <f>SUMIFS(Generation!T:T,Generation!$A:$A,Summary_CDP,Generation!$B:$B,IF($B$54="NEM","*",$B$54),Generation!$C:$C,$H70)</f>
        <v>190067.11391266156</v>
      </c>
      <c r="Z70" s="5">
        <f>SUMIFS(Generation!U:U,Generation!$A:$A,Summary_CDP,Generation!$B:$B,IF($B$54="NEM","*",$B$54),Generation!$C:$C,$H70)</f>
        <v>211839.49510714103</v>
      </c>
      <c r="AA70" s="5">
        <f>SUMIFS(Generation!V:V,Generation!$A:$A,Summary_CDP,Generation!$B:$B,IF($B$54="NEM","*",$B$54),Generation!$C:$C,$H70)</f>
        <v>269555.69757687906</v>
      </c>
      <c r="AB70" s="5">
        <f>SUMIFS(Generation!W:W,Generation!$A:$A,Summary_CDP,Generation!$B:$B,IF($B$54="NEM","*",$B$54),Generation!$C:$C,$H70)</f>
        <v>286253.7619355591</v>
      </c>
      <c r="AC70" s="5">
        <f>SUMIFS(Generation!X:X,Generation!$A:$A,Summary_CDP,Generation!$B:$B,IF($B$54="NEM","*",$B$54),Generation!$C:$C,$H70)</f>
        <v>279743.0804115365</v>
      </c>
      <c r="AD70" s="5">
        <f>SUMIFS(Generation!Y:Y,Generation!$A:$A,Summary_CDP,Generation!$B:$B,IF($B$54="NEM","*",$B$54),Generation!$C:$C,$H70)</f>
        <v>316801.90285027225</v>
      </c>
      <c r="AE70" s="5">
        <f>SUMIFS(Generation!Z:Z,Generation!$A:$A,Summary_CDP,Generation!$B:$B,IF($B$54="NEM","*",$B$54),Generation!$C:$C,$H70)</f>
        <v>358673.21602998563</v>
      </c>
      <c r="AF70" s="5">
        <f>SUMIFS(Generation!AA:AA,Generation!$A:$A,Summary_CDP,Generation!$B:$B,IF($B$54="NEM","*",$B$54),Generation!$C:$C,$H70)</f>
        <v>374314.30309429468</v>
      </c>
      <c r="AG70" s="5">
        <f>SUMIFS(Generation!AB:AB,Generation!$A:$A,Summary_CDP,Generation!$B:$B,IF($B$54="NEM","*",$B$54),Generation!$C:$C,$H70)</f>
        <v>412561.73971680348</v>
      </c>
      <c r="AH70" s="5">
        <f>SUMIFS(Generation!AC:AC,Generation!$A:$A,Summary_CDP,Generation!$B:$B,IF($B$54="NEM","*",$B$54),Generation!$C:$C,$H70)</f>
        <v>458385.01102612785</v>
      </c>
      <c r="AI70" s="5">
        <f>SUMIFS(Generation!AD:AD,Generation!$A:$A,Summary_CDP,Generation!$B:$B,IF($B$54="NEM","*",$B$54),Generation!$C:$C,$H70)</f>
        <v>569844.59022538236</v>
      </c>
      <c r="AJ70" s="5">
        <f>SUMIFS(Generation!AE:AE,Generation!$A:$A,Summary_CDP,Generation!$B:$B,IF($B$54="NEM","*",$B$54),Generation!$C:$C,$H70)</f>
        <v>582255.03027367522</v>
      </c>
      <c r="AN70" s="56"/>
    </row>
    <row r="71" spans="8:40" ht="15" customHeight="1">
      <c r="H71" s="9" t="s">
        <v>94</v>
      </c>
      <c r="I71" s="5">
        <f>SUMIFS(Generation!D:D,Generation!$A:$A,Summary_CDP,Generation!$B:$B,IF($B$54="NEM","*",$B$54),Generation!$C:$C,$H71)</f>
        <v>27394.5212937</v>
      </c>
      <c r="J71" s="5">
        <f>SUMIFS(Generation!E:E,Generation!$A:$A,Summary_CDP,Generation!$B:$B,IF($B$54="NEM","*",$B$54),Generation!$C:$C,$H71)</f>
        <v>31259.900982800002</v>
      </c>
      <c r="K71" s="5">
        <f>SUMIFS(Generation!F:F,Generation!$A:$A,Summary_CDP,Generation!$B:$B,IF($B$54="NEM","*",$B$54),Generation!$C:$C,$H71)</f>
        <v>35302.648624699999</v>
      </c>
      <c r="L71" s="5">
        <f>SUMIFS(Generation!G:G,Generation!$A:$A,Summary_CDP,Generation!$B:$B,IF($B$54="NEM","*",$B$54),Generation!$C:$C,$H71)</f>
        <v>39343.037476800004</v>
      </c>
      <c r="M71" s="5">
        <f>SUMIFS(Generation!H:H,Generation!$A:$A,Summary_CDP,Generation!$B:$B,IF($B$54="NEM","*",$B$54),Generation!$C:$C,$H71)</f>
        <v>43418.261766700001</v>
      </c>
      <c r="N71" s="5">
        <f>SUMIFS(Generation!I:I,Generation!$A:$A,Summary_CDP,Generation!$B:$B,IF($B$54="NEM","*",$B$54),Generation!$C:$C,$H71)</f>
        <v>47283.7514171</v>
      </c>
      <c r="O71" s="5">
        <f>SUMIFS(Generation!J:J,Generation!$A:$A,Summary_CDP,Generation!$B:$B,IF($B$54="NEM","*",$B$54),Generation!$C:$C,$H71)</f>
        <v>51036.760083300011</v>
      </c>
      <c r="P71" s="5">
        <f>SUMIFS(Generation!K:K,Generation!$A:$A,Summary_CDP,Generation!$B:$B,IF($B$54="NEM","*",$B$54),Generation!$C:$C,$H71)</f>
        <v>54712.407154700006</v>
      </c>
      <c r="Q71" s="5">
        <f>SUMIFS(Generation!L:L,Generation!$A:$A,Summary_CDP,Generation!$B:$B,IF($B$54="NEM","*",$B$54),Generation!$C:$C,$H71)</f>
        <v>58294.877585199996</v>
      </c>
      <c r="R71" s="5">
        <f>SUMIFS(Generation!M:M,Generation!$A:$A,Summary_CDP,Generation!$B:$B,IF($B$54="NEM","*",$B$54),Generation!$C:$C,$H71)</f>
        <v>61592.357902399999</v>
      </c>
      <c r="S71" s="5">
        <f>SUMIFS(Generation!N:N,Generation!$A:$A,Summary_CDP,Generation!$B:$B,IF($B$54="NEM","*",$B$54),Generation!$C:$C,$H71)</f>
        <v>64893.298493400005</v>
      </c>
      <c r="T71" s="5">
        <f>SUMIFS(Generation!O:O,Generation!$A:$A,Summary_CDP,Generation!$B:$B,IF($B$54="NEM","*",$B$54),Generation!$C:$C,$H71)</f>
        <v>68225.264479499994</v>
      </c>
      <c r="U71" s="5">
        <f>SUMIFS(Generation!P:P,Generation!$A:$A,Summary_CDP,Generation!$B:$B,IF($B$54="NEM","*",$B$54),Generation!$C:$C,$H71)</f>
        <v>71597.533872600005</v>
      </c>
      <c r="V71" s="5">
        <f>SUMIFS(Generation!Q:Q,Generation!$A:$A,Summary_CDP,Generation!$B:$B,IF($B$54="NEM","*",$B$54),Generation!$C:$C,$H71)</f>
        <v>74554.741060500019</v>
      </c>
      <c r="W71" s="5">
        <f>SUMIFS(Generation!R:R,Generation!$A:$A,Summary_CDP,Generation!$B:$B,IF($B$54="NEM","*",$B$54),Generation!$C:$C,$H71)</f>
        <v>77387.350378099989</v>
      </c>
      <c r="X71" s="5">
        <f>SUMIFS(Generation!S:S,Generation!$A:$A,Summary_CDP,Generation!$B:$B,IF($B$54="NEM","*",$B$54),Generation!$C:$C,$H71)</f>
        <v>80232.7932784</v>
      </c>
      <c r="Y71" s="5">
        <f>SUMIFS(Generation!T:T,Generation!$A:$A,Summary_CDP,Generation!$B:$B,IF($B$54="NEM","*",$B$54),Generation!$C:$C,$H71)</f>
        <v>83314.881969099995</v>
      </c>
      <c r="Z71" s="5">
        <f>SUMIFS(Generation!U:U,Generation!$A:$A,Summary_CDP,Generation!$B:$B,IF($B$54="NEM","*",$B$54),Generation!$C:$C,$H71)</f>
        <v>86124.175124500005</v>
      </c>
      <c r="AA71" s="5">
        <f>SUMIFS(Generation!V:V,Generation!$A:$A,Summary_CDP,Generation!$B:$B,IF($B$54="NEM","*",$B$54),Generation!$C:$C,$H71)</f>
        <v>88984.13451019999</v>
      </c>
      <c r="AB71" s="5">
        <f>SUMIFS(Generation!W:W,Generation!$A:$A,Summary_CDP,Generation!$B:$B,IF($B$54="NEM","*",$B$54),Generation!$C:$C,$H71)</f>
        <v>91895.467171800003</v>
      </c>
      <c r="AC71" s="5">
        <f>SUMIFS(Generation!X:X,Generation!$A:$A,Summary_CDP,Generation!$B:$B,IF($B$54="NEM","*",$B$54),Generation!$C:$C,$H71)</f>
        <v>95009.063975699988</v>
      </c>
      <c r="AD71" s="5">
        <f>SUMIFS(Generation!Y:Y,Generation!$A:$A,Summary_CDP,Generation!$B:$B,IF($B$54="NEM","*",$B$54),Generation!$C:$C,$H71)</f>
        <v>97753.277491800007</v>
      </c>
      <c r="AE71" s="5">
        <f>SUMIFS(Generation!Z:Z,Generation!$A:$A,Summary_CDP,Generation!$B:$B,IF($B$54="NEM","*",$B$54),Generation!$C:$C,$H71)</f>
        <v>100531.8764196</v>
      </c>
      <c r="AF71" s="5">
        <f>SUMIFS(Generation!AA:AA,Generation!$A:$A,Summary_CDP,Generation!$B:$B,IF($B$54="NEM","*",$B$54),Generation!$C:$C,$H71)</f>
        <v>103357.29335299999</v>
      </c>
      <c r="AG71" s="5">
        <f>SUMIFS(Generation!AB:AB,Generation!$A:$A,Summary_CDP,Generation!$B:$B,IF($B$54="NEM","*",$B$54),Generation!$C:$C,$H71)</f>
        <v>106407.2024066</v>
      </c>
      <c r="AH71" s="5">
        <f>SUMIFS(Generation!AC:AC,Generation!$A:$A,Summary_CDP,Generation!$B:$B,IF($B$54="NEM","*",$B$54),Generation!$C:$C,$H71)</f>
        <v>109033.33749100001</v>
      </c>
      <c r="AI71" s="5">
        <f>SUMIFS(Generation!AD:AD,Generation!$A:$A,Summary_CDP,Generation!$B:$B,IF($B$54="NEM","*",$B$54),Generation!$C:$C,$H71)</f>
        <v>111724.66286050002</v>
      </c>
      <c r="AJ71" s="5">
        <f>SUMIFS(Generation!AE:AE,Generation!$A:$A,Summary_CDP,Generation!$B:$B,IF($B$54="NEM","*",$B$54),Generation!$C:$C,$H71)</f>
        <v>111724.66286050002</v>
      </c>
      <c r="AN71" s="56"/>
    </row>
    <row r="72" spans="8:40" ht="15" customHeight="1">
      <c r="H72" s="44" t="s">
        <v>310</v>
      </c>
    </row>
    <row r="73" spans="8:40" ht="15" customHeight="1">
      <c r="H73" s="9" t="s">
        <v>98</v>
      </c>
      <c r="I73" s="5">
        <f>SUMIFS(Generation!D:D,Generation!$A:$A,Summary_CDP,Generation!$B:$B,IF($B$54="NEM","*",$B$54),Generation!$C:$C,$H73)</f>
        <v>-2192.3789843493901</v>
      </c>
      <c r="J73" s="5">
        <f>SUMIFS(Generation!E:E,Generation!$A:$A,Summary_CDP,Generation!$B:$B,IF($B$54="NEM","*",$B$54),Generation!$C:$C,$H73)</f>
        <v>-3879.3632279169196</v>
      </c>
      <c r="K73" s="5">
        <f>SUMIFS(Generation!F:F,Generation!$A:$A,Summary_CDP,Generation!$B:$B,IF($B$54="NEM","*",$B$54),Generation!$C:$C,$H73)</f>
        <v>-6952.3110509449134</v>
      </c>
      <c r="L73" s="5">
        <f>SUMIFS(Generation!G:G,Generation!$A:$A,Summary_CDP,Generation!$B:$B,IF($B$54="NEM","*",$B$54),Generation!$C:$C,$H73)</f>
        <v>-11578.540416135309</v>
      </c>
      <c r="M73" s="5">
        <f>SUMIFS(Generation!H:H,Generation!$A:$A,Summary_CDP,Generation!$B:$B,IF($B$54="NEM","*",$B$54),Generation!$C:$C,$H73)</f>
        <v>-18727.364153800532</v>
      </c>
      <c r="N73" s="5">
        <f>SUMIFS(Generation!I:I,Generation!$A:$A,Summary_CDP,Generation!$B:$B,IF($B$54="NEM","*",$B$54),Generation!$C:$C,$H73)</f>
        <v>-28974.781382352427</v>
      </c>
      <c r="O73" s="5">
        <f>SUMIFS(Generation!J:J,Generation!$A:$A,Summary_CDP,Generation!$B:$B,IF($B$54="NEM","*",$B$54),Generation!$C:$C,$H73)</f>
        <v>-28628.779308795332</v>
      </c>
      <c r="P73" s="5">
        <f>SUMIFS(Generation!K:K,Generation!$A:$A,Summary_CDP,Generation!$B:$B,IF($B$54="NEM","*",$B$54),Generation!$C:$C,$H73)</f>
        <v>-34205.829406616802</v>
      </c>
      <c r="Q73" s="5">
        <f>SUMIFS(Generation!L:L,Generation!$A:$A,Summary_CDP,Generation!$B:$B,IF($B$54="NEM","*",$B$54),Generation!$C:$C,$H73)</f>
        <v>-31931.802490325641</v>
      </c>
      <c r="R73" s="5">
        <f>SUMIFS(Generation!M:M,Generation!$A:$A,Summary_CDP,Generation!$B:$B,IF($B$54="NEM","*",$B$54),Generation!$C:$C,$H73)</f>
        <v>-31270.16427832195</v>
      </c>
      <c r="S73" s="5">
        <f>SUMIFS(Generation!N:N,Generation!$A:$A,Summary_CDP,Generation!$B:$B,IF($B$54="NEM","*",$B$54),Generation!$C:$C,$H73)</f>
        <v>-31207.75655829837</v>
      </c>
      <c r="T73" s="5">
        <f>SUMIFS(Generation!O:O,Generation!$A:$A,Summary_CDP,Generation!$B:$B,IF($B$54="NEM","*",$B$54),Generation!$C:$C,$H73)</f>
        <v>-31180.835635577499</v>
      </c>
      <c r="U73" s="5">
        <f>SUMIFS(Generation!P:P,Generation!$A:$A,Summary_CDP,Generation!$B:$B,IF($B$54="NEM","*",$B$54),Generation!$C:$C,$H73)</f>
        <v>-37752.334038787289</v>
      </c>
      <c r="V73" s="5">
        <f>SUMIFS(Generation!Q:Q,Generation!$A:$A,Summary_CDP,Generation!$B:$B,IF($B$54="NEM","*",$B$54),Generation!$C:$C,$H73)</f>
        <v>-38027.360992129135</v>
      </c>
      <c r="W73" s="5">
        <f>SUMIFS(Generation!R:R,Generation!$A:$A,Summary_CDP,Generation!$B:$B,IF($B$54="NEM","*",$B$54),Generation!$C:$C,$H73)</f>
        <v>-42795.964848100099</v>
      </c>
      <c r="X73" s="5">
        <f>SUMIFS(Generation!S:S,Generation!$A:$A,Summary_CDP,Generation!$B:$B,IF($B$54="NEM","*",$B$54),Generation!$C:$C,$H73)</f>
        <v>-40294.501799031583</v>
      </c>
      <c r="Y73" s="5">
        <f>SUMIFS(Generation!T:T,Generation!$A:$A,Summary_CDP,Generation!$B:$B,IF($B$54="NEM","*",$B$54),Generation!$C:$C,$H73)</f>
        <v>-43640.316402681106</v>
      </c>
      <c r="Z73" s="5">
        <f>SUMIFS(Generation!U:U,Generation!$A:$A,Summary_CDP,Generation!$B:$B,IF($B$54="NEM","*",$B$54),Generation!$C:$C,$H73)</f>
        <v>-46100.952237182995</v>
      </c>
      <c r="AA73" s="5">
        <f>SUMIFS(Generation!V:V,Generation!$A:$A,Summary_CDP,Generation!$B:$B,IF($B$54="NEM","*",$B$54),Generation!$C:$C,$H73)</f>
        <v>-63717.797587018977</v>
      </c>
      <c r="AB73" s="5">
        <f>SUMIFS(Generation!W:W,Generation!$A:$A,Summary_CDP,Generation!$B:$B,IF($B$54="NEM","*",$B$54),Generation!$C:$C,$H73)</f>
        <v>-60227.746917215918</v>
      </c>
      <c r="AC73" s="5">
        <f>SUMIFS(Generation!X:X,Generation!$A:$A,Summary_CDP,Generation!$B:$B,IF($B$54="NEM","*",$B$54),Generation!$C:$C,$H73)</f>
        <v>-54157.153465278017</v>
      </c>
      <c r="AD73" s="5">
        <f>SUMIFS(Generation!Y:Y,Generation!$A:$A,Summary_CDP,Generation!$B:$B,IF($B$54="NEM","*",$B$54),Generation!$C:$C,$H73)</f>
        <v>-61542.858060402039</v>
      </c>
      <c r="AE73" s="5">
        <f>SUMIFS(Generation!Z:Z,Generation!$A:$A,Summary_CDP,Generation!$B:$B,IF($B$54="NEM","*",$B$54),Generation!$C:$C,$H73)</f>
        <v>-74245.886230126242</v>
      </c>
      <c r="AF73" s="5">
        <f>SUMIFS(Generation!AA:AA,Generation!$A:$A,Summary_CDP,Generation!$B:$B,IF($B$54="NEM","*",$B$54),Generation!$C:$C,$H73)</f>
        <v>-77163.584605243188</v>
      </c>
      <c r="AG73" s="5">
        <f>SUMIFS(Generation!AB:AB,Generation!$A:$A,Summary_CDP,Generation!$B:$B,IF($B$54="NEM","*",$B$54),Generation!$C:$C,$H73)</f>
        <v>-74166.531811828463</v>
      </c>
      <c r="AH73" s="5">
        <f>SUMIFS(Generation!AC:AC,Generation!$A:$A,Summary_CDP,Generation!$B:$B,IF($B$54="NEM","*",$B$54),Generation!$C:$C,$H73)</f>
        <v>-96373.70707782016</v>
      </c>
      <c r="AI73" s="5">
        <f>SUMIFS(Generation!AD:AD,Generation!$A:$A,Summary_CDP,Generation!$B:$B,IF($B$54="NEM","*",$B$54),Generation!$C:$C,$H73)</f>
        <v>-137657.47655150789</v>
      </c>
      <c r="AJ73" s="5">
        <f>SUMIFS(Generation!AE:AE,Generation!$A:$A,Summary_CDP,Generation!$B:$B,IF($B$54="NEM","*",$B$54),Generation!$C:$C,$H73)</f>
        <v>-137879.74544416947</v>
      </c>
    </row>
    <row r="74" spans="8:40" ht="15" customHeight="1">
      <c r="H74" s="9" t="s">
        <v>99</v>
      </c>
      <c r="I74" s="5">
        <f>SUMIFS(Generation!D:D,Generation!$A:$A,Summary_CDP,Generation!$B:$B,IF($B$54="NEM","*",$B$54),Generation!$C:$C,$H74)</f>
        <v>-214.72552506140991</v>
      </c>
      <c r="J74" s="5">
        <f>SUMIFS(Generation!E:E,Generation!$A:$A,Summary_CDP,Generation!$B:$B,IF($B$54="NEM","*",$B$54),Generation!$C:$C,$H74)</f>
        <v>-555.89860153068093</v>
      </c>
      <c r="K74" s="5">
        <f>SUMIFS(Generation!F:F,Generation!$A:$A,Summary_CDP,Generation!$B:$B,IF($B$54="NEM","*",$B$54),Generation!$C:$C,$H74)</f>
        <v>-947.17830691068536</v>
      </c>
      <c r="L74" s="5">
        <f>SUMIFS(Generation!G:G,Generation!$A:$A,Summary_CDP,Generation!$B:$B,IF($B$54="NEM","*",$B$54),Generation!$C:$C,$H74)</f>
        <v>-1404.7105886871095</v>
      </c>
      <c r="M74" s="5">
        <f>SUMIFS(Generation!H:H,Generation!$A:$A,Summary_CDP,Generation!$B:$B,IF($B$54="NEM","*",$B$54),Generation!$C:$C,$H74)</f>
        <v>-2000.5391630790721</v>
      </c>
      <c r="N74" s="5">
        <f>SUMIFS(Generation!I:I,Generation!$A:$A,Summary_CDP,Generation!$B:$B,IF($B$54="NEM","*",$B$54),Generation!$C:$C,$H74)</f>
        <v>-2600.04593737183</v>
      </c>
      <c r="O74" s="5">
        <f>SUMIFS(Generation!J:J,Generation!$A:$A,Summary_CDP,Generation!$B:$B,IF($B$54="NEM","*",$B$54),Generation!$C:$C,$H74)</f>
        <v>-3526.6639508942167</v>
      </c>
      <c r="P74" s="5">
        <f>SUMIFS(Generation!K:K,Generation!$A:$A,Summary_CDP,Generation!$B:$B,IF($B$54="NEM","*",$B$54),Generation!$C:$C,$H74)</f>
        <v>-4386.858976532716</v>
      </c>
      <c r="Q74" s="5">
        <f>SUMIFS(Generation!L:L,Generation!$A:$A,Summary_CDP,Generation!$B:$B,IF($B$54="NEM","*",$B$54),Generation!$C:$C,$H74)</f>
        <v>-5421.1988645092651</v>
      </c>
      <c r="R74" s="5">
        <f>SUMIFS(Generation!M:M,Generation!$A:$A,Summary_CDP,Generation!$B:$B,IF($B$54="NEM","*",$B$54),Generation!$C:$C,$H74)</f>
        <v>-6170.1529813308098</v>
      </c>
      <c r="S74" s="5">
        <f>SUMIFS(Generation!N:N,Generation!$A:$A,Summary_CDP,Generation!$B:$B,IF($B$54="NEM","*",$B$54),Generation!$C:$C,$H74)</f>
        <v>-7920.4011664520913</v>
      </c>
      <c r="T74" s="5">
        <f>SUMIFS(Generation!O:O,Generation!$A:$A,Summary_CDP,Generation!$B:$B,IF($B$54="NEM","*",$B$54),Generation!$C:$C,$H74)</f>
        <v>-9604.9559088219085</v>
      </c>
      <c r="U74" s="5">
        <f>SUMIFS(Generation!P:P,Generation!$A:$A,Summary_CDP,Generation!$B:$B,IF($B$54="NEM","*",$B$54),Generation!$C:$C,$H74)</f>
        <v>-11901.968235449891</v>
      </c>
      <c r="V74" s="5">
        <f>SUMIFS(Generation!Q:Q,Generation!$A:$A,Summary_CDP,Generation!$B:$B,IF($B$54="NEM","*",$B$54),Generation!$C:$C,$H74)</f>
        <v>-13892.391959629631</v>
      </c>
      <c r="W74" s="5">
        <f>SUMIFS(Generation!R:R,Generation!$A:$A,Summary_CDP,Generation!$B:$B,IF($B$54="NEM","*",$B$54),Generation!$C:$C,$H74)</f>
        <v>-16515.465848131578</v>
      </c>
      <c r="X74" s="5">
        <f>SUMIFS(Generation!S:S,Generation!$A:$A,Summary_CDP,Generation!$B:$B,IF($B$54="NEM","*",$B$54),Generation!$C:$C,$H74)</f>
        <v>-17843.538991576523</v>
      </c>
      <c r="Y74" s="5">
        <f>SUMIFS(Generation!T:T,Generation!$A:$A,Summary_CDP,Generation!$B:$B,IF($B$54="NEM","*",$B$54),Generation!$C:$C,$H74)</f>
        <v>-20771.84082827382</v>
      </c>
      <c r="Z74" s="5">
        <f>SUMIFS(Generation!U:U,Generation!$A:$A,Summary_CDP,Generation!$B:$B,IF($B$54="NEM","*",$B$54),Generation!$C:$C,$H74)</f>
        <v>-23011.660013192894</v>
      </c>
      <c r="AA74" s="5">
        <f>SUMIFS(Generation!V:V,Generation!$A:$A,Summary_CDP,Generation!$B:$B,IF($B$54="NEM","*",$B$54),Generation!$C:$C,$H74)</f>
        <v>-24529.834817486262</v>
      </c>
      <c r="AB74" s="5">
        <f>SUMIFS(Generation!W:W,Generation!$A:$A,Summary_CDP,Generation!$B:$B,IF($B$54="NEM","*",$B$54),Generation!$C:$C,$H74)</f>
        <v>-26636.67165536428</v>
      </c>
      <c r="AC74" s="5">
        <f>SUMIFS(Generation!X:X,Generation!$A:$A,Summary_CDP,Generation!$B:$B,IF($B$54="NEM","*",$B$54),Generation!$C:$C,$H74)</f>
        <v>-26489.669311797828</v>
      </c>
      <c r="AD74" s="5">
        <f>SUMIFS(Generation!Y:Y,Generation!$A:$A,Summary_CDP,Generation!$B:$B,IF($B$54="NEM","*",$B$54),Generation!$C:$C,$H74)</f>
        <v>-30382.597404002321</v>
      </c>
      <c r="AE74" s="5">
        <f>SUMIFS(Generation!Z:Z,Generation!$A:$A,Summary_CDP,Generation!$B:$B,IF($B$54="NEM","*",$B$54),Generation!$C:$C,$H74)</f>
        <v>-33509.734557278483</v>
      </c>
      <c r="AF74" s="5">
        <f>SUMIFS(Generation!AA:AA,Generation!$A:$A,Summary_CDP,Generation!$B:$B,IF($B$54="NEM","*",$B$54),Generation!$C:$C,$H74)</f>
        <v>-34523.791313638045</v>
      </c>
      <c r="AG74" s="5">
        <f>SUMIFS(Generation!AB:AB,Generation!$A:$A,Summary_CDP,Generation!$B:$B,IF($B$54="NEM","*",$B$54),Generation!$C:$C,$H74)</f>
        <v>-35117.150524224686</v>
      </c>
      <c r="AH74" s="5">
        <f>SUMIFS(Generation!AC:AC,Generation!$A:$A,Summary_CDP,Generation!$B:$B,IF($B$54="NEM","*",$B$54),Generation!$C:$C,$H74)</f>
        <v>-37656.95587794538</v>
      </c>
      <c r="AI74" s="5">
        <f>SUMIFS(Generation!AD:AD,Generation!$A:$A,Summary_CDP,Generation!$B:$B,IF($B$54="NEM","*",$B$54),Generation!$C:$C,$H74)</f>
        <v>-40213.117107418097</v>
      </c>
      <c r="AJ74" s="5">
        <f>SUMIFS(Generation!AE:AE,Generation!$A:$A,Summary_CDP,Generation!$B:$B,IF($B$54="NEM","*",$B$54),Generation!$C:$C,$H74)</f>
        <v>-43020.871429228944</v>
      </c>
    </row>
    <row r="75" spans="8:40" ht="15" customHeight="1">
      <c r="H75" s="9" t="s">
        <v>100</v>
      </c>
      <c r="I75" s="5">
        <f>SUMIFS(Generation!D:D,Generation!$A:$A,Summary_CDP,Generation!$B:$B,IF($B$54="NEM","*",$B$54),Generation!$C:$C,$H75)</f>
        <v>-486.52981617238254</v>
      </c>
      <c r="J75" s="5">
        <f>SUMIFS(Generation!E:E,Generation!$A:$A,Summary_CDP,Generation!$B:$B,IF($B$54="NEM","*",$B$54),Generation!$C:$C,$H75)</f>
        <v>-848.60531042836169</v>
      </c>
      <c r="K75" s="5">
        <f>SUMIFS(Generation!F:F,Generation!$A:$A,Summary_CDP,Generation!$B:$B,IF($B$54="NEM","*",$B$54),Generation!$C:$C,$H75)</f>
        <v>-1198.2946551446719</v>
      </c>
      <c r="L75" s="5">
        <f>SUMIFS(Generation!G:G,Generation!$A:$A,Summary_CDP,Generation!$B:$B,IF($B$54="NEM","*",$B$54),Generation!$C:$C,$H75)</f>
        <v>-1503.5803083631483</v>
      </c>
      <c r="M75" s="5">
        <f>SUMIFS(Generation!H:H,Generation!$A:$A,Summary_CDP,Generation!$B:$B,IF($B$54="NEM","*",$B$54),Generation!$C:$C,$H75)</f>
        <v>-1758.3264793465498</v>
      </c>
      <c r="N75" s="5">
        <f>SUMIFS(Generation!I:I,Generation!$A:$A,Summary_CDP,Generation!$B:$B,IF($B$54="NEM","*",$B$54),Generation!$C:$C,$H75)</f>
        <v>-1975.0764870794696</v>
      </c>
      <c r="O75" s="5">
        <f>SUMIFS(Generation!J:J,Generation!$A:$A,Summary_CDP,Generation!$B:$B,IF($B$54="NEM","*",$B$54),Generation!$C:$C,$H75)</f>
        <v>-2251.4055917665873</v>
      </c>
      <c r="P75" s="5">
        <f>SUMIFS(Generation!K:K,Generation!$A:$A,Summary_CDP,Generation!$B:$B,IF($B$54="NEM","*",$B$54),Generation!$C:$C,$H75)</f>
        <v>-2680.6512995339999</v>
      </c>
      <c r="Q75" s="5">
        <f>SUMIFS(Generation!L:L,Generation!$A:$A,Summary_CDP,Generation!$B:$B,IF($B$54="NEM","*",$B$54),Generation!$C:$C,$H75)</f>
        <v>-3090.7231107942962</v>
      </c>
      <c r="R75" s="5">
        <f>SUMIFS(Generation!M:M,Generation!$A:$A,Summary_CDP,Generation!$B:$B,IF($B$54="NEM","*",$B$54),Generation!$C:$C,$H75)</f>
        <v>-3480.7458695685254</v>
      </c>
      <c r="S75" s="5">
        <f>SUMIFS(Generation!N:N,Generation!$A:$A,Summary_CDP,Generation!$B:$B,IF($B$54="NEM","*",$B$54),Generation!$C:$C,$H75)</f>
        <v>-3963.8460962134282</v>
      </c>
      <c r="T75" s="5">
        <f>SUMIFS(Generation!O:O,Generation!$A:$A,Summary_CDP,Generation!$B:$B,IF($B$54="NEM","*",$B$54),Generation!$C:$C,$H75)</f>
        <v>-4478.9259362086714</v>
      </c>
      <c r="U75" s="5">
        <f>SUMIFS(Generation!P:P,Generation!$A:$A,Summary_CDP,Generation!$B:$B,IF($B$54="NEM","*",$B$54),Generation!$C:$C,$H75)</f>
        <v>-5013.2032442366108</v>
      </c>
      <c r="V75" s="5">
        <f>SUMIFS(Generation!Q:Q,Generation!$A:$A,Summary_CDP,Generation!$B:$B,IF($B$54="NEM","*",$B$54),Generation!$C:$C,$H75)</f>
        <v>-5451.3726920814015</v>
      </c>
      <c r="W75" s="5">
        <f>SUMIFS(Generation!R:R,Generation!$A:$A,Summary_CDP,Generation!$B:$B,IF($B$54="NEM","*",$B$54),Generation!$C:$C,$H75)</f>
        <v>-5853.0279558959455</v>
      </c>
      <c r="X75" s="5">
        <f>SUMIFS(Generation!S:S,Generation!$A:$A,Summary_CDP,Generation!$B:$B,IF($B$54="NEM","*",$B$54),Generation!$C:$C,$H75)</f>
        <v>-6159.5038169387699</v>
      </c>
      <c r="Y75" s="5">
        <f>SUMIFS(Generation!T:T,Generation!$A:$A,Summary_CDP,Generation!$B:$B,IF($B$54="NEM","*",$B$54),Generation!$C:$C,$H75)</f>
        <v>-6397.3788655044718</v>
      </c>
      <c r="Z75" s="5">
        <f>SUMIFS(Generation!U:U,Generation!$A:$A,Summary_CDP,Generation!$B:$B,IF($B$54="NEM","*",$B$54),Generation!$C:$C,$H75)</f>
        <v>-6494.9302017947111</v>
      </c>
      <c r="AA75" s="5">
        <f>SUMIFS(Generation!V:V,Generation!$A:$A,Summary_CDP,Generation!$B:$B,IF($B$54="NEM","*",$B$54),Generation!$C:$C,$H75)</f>
        <v>-6536.2787666195136</v>
      </c>
      <c r="AB75" s="5">
        <f>SUMIFS(Generation!W:W,Generation!$A:$A,Summary_CDP,Generation!$B:$B,IF($B$54="NEM","*",$B$54),Generation!$C:$C,$H75)</f>
        <v>-6532.9186223717898</v>
      </c>
      <c r="AC75" s="5">
        <f>SUMIFS(Generation!X:X,Generation!$A:$A,Summary_CDP,Generation!$B:$B,IF($B$54="NEM","*",$B$54),Generation!$C:$C,$H75)</f>
        <v>-6498.7136902869961</v>
      </c>
      <c r="AD75" s="5">
        <f>SUMIFS(Generation!Y:Y,Generation!$A:$A,Summary_CDP,Generation!$B:$B,IF($B$54="NEM","*",$B$54),Generation!$C:$C,$H75)</f>
        <v>-6455.8471670227209</v>
      </c>
      <c r="AE75" s="5">
        <f>SUMIFS(Generation!Z:Z,Generation!$A:$A,Summary_CDP,Generation!$B:$B,IF($B$54="NEM","*",$B$54),Generation!$C:$C,$H75)</f>
        <v>-6410.1943470646029</v>
      </c>
      <c r="AF75" s="5">
        <f>SUMIFS(Generation!AA:AA,Generation!$A:$A,Summary_CDP,Generation!$B:$B,IF($B$54="NEM","*",$B$54),Generation!$C:$C,$H75)</f>
        <v>-6404.9425956457999</v>
      </c>
      <c r="AG75" s="5">
        <f>SUMIFS(Generation!AB:AB,Generation!$A:$A,Summary_CDP,Generation!$B:$B,IF($B$54="NEM","*",$B$54),Generation!$C:$C,$H75)</f>
        <v>-6342.8662355247488</v>
      </c>
      <c r="AH75" s="5">
        <f>SUMIFS(Generation!AC:AC,Generation!$A:$A,Summary_CDP,Generation!$B:$B,IF($B$54="NEM","*",$B$54),Generation!$C:$C,$H75)</f>
        <v>-6264.853324935385</v>
      </c>
      <c r="AI75" s="5">
        <f>SUMIFS(Generation!AD:AD,Generation!$A:$A,Summary_CDP,Generation!$B:$B,IF($B$54="NEM","*",$B$54),Generation!$C:$C,$H75)</f>
        <v>-6181.6222711379833</v>
      </c>
      <c r="AJ75" s="5">
        <f>SUMIFS(Generation!AE:AE,Generation!$A:$A,Summary_CDP,Generation!$B:$B,IF($B$54="NEM","*",$B$54),Generation!$C:$C,$H75)</f>
        <v>-6247.8694950550807</v>
      </c>
    </row>
    <row r="77" spans="8:40" ht="15" customHeight="1">
      <c r="H77" s="9" t="s">
        <v>96</v>
      </c>
      <c r="I77" s="5">
        <f>SUMIFS(Generation!D:D,Generation!$A:$A,Summary_CDP,Generation!$B:$B,IF($B$54="NEM","*",$B$54),Generation!$C:$C,$H77)</f>
        <v>0</v>
      </c>
      <c r="J77" s="5">
        <f>SUMIFS(Generation!E:E,Generation!$A:$A,Summary_CDP,Generation!$B:$B,IF($B$54="NEM","*",$B$54),Generation!$C:$C,$H77)</f>
        <v>0</v>
      </c>
      <c r="K77" s="5">
        <f>SUMIFS(Generation!F:F,Generation!$A:$A,Summary_CDP,Generation!$B:$B,IF($B$54="NEM","*",$B$54),Generation!$C:$C,$H77)</f>
        <v>2.5580499645000001E-2</v>
      </c>
      <c r="L77" s="5">
        <f>SUMIFS(Generation!G:G,Generation!$A:$A,Summary_CDP,Generation!$B:$B,IF($B$54="NEM","*",$B$54),Generation!$C:$C,$H77)</f>
        <v>2.9453874476799999</v>
      </c>
      <c r="M77" s="5">
        <f>SUMIFS(Generation!H:H,Generation!$A:$A,Summary_CDP,Generation!$B:$B,IF($B$54="NEM","*",$B$54),Generation!$C:$C,$H77)</f>
        <v>3.0633659760749996</v>
      </c>
      <c r="N77" s="5">
        <f>SUMIFS(Generation!I:I,Generation!$A:$A,Summary_CDP,Generation!$B:$B,IF($B$54="NEM","*",$B$54),Generation!$C:$C,$H77)</f>
        <v>20.713243872225</v>
      </c>
      <c r="O77" s="5">
        <f>SUMIFS(Generation!J:J,Generation!$A:$A,Summary_CDP,Generation!$B:$B,IF($B$54="NEM","*",$B$54),Generation!$C:$C,$H77)</f>
        <v>0</v>
      </c>
      <c r="P77" s="5">
        <f>SUMIFS(Generation!K:K,Generation!$A:$A,Summary_CDP,Generation!$B:$B,IF($B$54="NEM","*",$B$54),Generation!$C:$C,$H77)</f>
        <v>77.49750808827001</v>
      </c>
      <c r="Q77" s="5">
        <f>SUMIFS(Generation!L:L,Generation!$A:$A,Summary_CDP,Generation!$B:$B,IF($B$54="NEM","*",$B$54),Generation!$C:$C,$H77)</f>
        <v>95.850165302320008</v>
      </c>
      <c r="R77" s="5">
        <f>SUMIFS(Generation!M:M,Generation!$A:$A,Summary_CDP,Generation!$B:$B,IF($B$54="NEM","*",$B$54),Generation!$C:$C,$H77)</f>
        <v>133.59669676030998</v>
      </c>
      <c r="S77" s="5">
        <f>SUMIFS(Generation!N:N,Generation!$A:$A,Summary_CDP,Generation!$B:$B,IF($B$54="NEM","*",$B$54),Generation!$C:$C,$H77)</f>
        <v>17.855733593034998</v>
      </c>
      <c r="T77" s="5">
        <f>SUMIFS(Generation!O:O,Generation!$A:$A,Summary_CDP,Generation!$B:$B,IF($B$54="NEM","*",$B$54),Generation!$C:$C,$H77)</f>
        <v>482.80790907381004</v>
      </c>
      <c r="U77" s="5">
        <f>SUMIFS(Generation!P:P,Generation!$A:$A,Summary_CDP,Generation!$B:$B,IF($B$54="NEM","*",$B$54),Generation!$C:$C,$H77)</f>
        <v>320.70198936548007</v>
      </c>
      <c r="V77" s="5">
        <f>SUMIFS(Generation!Q:Q,Generation!$A:$A,Summary_CDP,Generation!$B:$B,IF($B$54="NEM","*",$B$54),Generation!$C:$C,$H77)</f>
        <v>551.03142269220007</v>
      </c>
      <c r="W77" s="5">
        <f>SUMIFS(Generation!R:R,Generation!$A:$A,Summary_CDP,Generation!$B:$B,IF($B$54="NEM","*",$B$54),Generation!$C:$C,$H77)</f>
        <v>397.58744526191504</v>
      </c>
      <c r="X77" s="5">
        <f>SUMIFS(Generation!S:S,Generation!$A:$A,Summary_CDP,Generation!$B:$B,IF($B$54="NEM","*",$B$54),Generation!$C:$C,$H77)</f>
        <v>1847.0568081989004</v>
      </c>
      <c r="Y77" s="5">
        <f>SUMIFS(Generation!T:T,Generation!$A:$A,Summary_CDP,Generation!$B:$B,IF($B$54="NEM","*",$B$54),Generation!$C:$C,$H77)</f>
        <v>870.45699523270491</v>
      </c>
      <c r="Z77" s="5">
        <f>SUMIFS(Generation!U:U,Generation!$A:$A,Summary_CDP,Generation!$B:$B,IF($B$54="NEM","*",$B$54),Generation!$C:$C,$H77)</f>
        <v>1689.3246602320846</v>
      </c>
      <c r="AA77" s="5">
        <f>SUMIFS(Generation!V:V,Generation!$A:$A,Summary_CDP,Generation!$B:$B,IF($B$54="NEM","*",$B$54),Generation!$C:$C,$H77)</f>
        <v>2008.6280058544903</v>
      </c>
      <c r="AB77" s="5">
        <f>SUMIFS(Generation!W:W,Generation!$A:$A,Summary_CDP,Generation!$B:$B,IF($B$54="NEM","*",$B$54),Generation!$C:$C,$H77)</f>
        <v>1998.7673151012712</v>
      </c>
      <c r="AC77" s="5">
        <f>SUMIFS(Generation!X:X,Generation!$A:$A,Summary_CDP,Generation!$B:$B,IF($B$54="NEM","*",$B$54),Generation!$C:$C,$H77)</f>
        <v>2219.1056488849335</v>
      </c>
      <c r="AD77" s="5">
        <f>SUMIFS(Generation!Y:Y,Generation!$A:$A,Summary_CDP,Generation!$B:$B,IF($B$54="NEM","*",$B$54),Generation!$C:$C,$H77)</f>
        <v>2382.7933422953902</v>
      </c>
      <c r="AE77" s="5">
        <f>SUMIFS(Generation!Z:Z,Generation!$A:$A,Summary_CDP,Generation!$B:$B,IF($B$54="NEM","*",$B$54),Generation!$C:$C,$H77)</f>
        <v>2363.5309491741959</v>
      </c>
      <c r="AF77" s="5">
        <f>SUMIFS(Generation!AA:AA,Generation!$A:$A,Summary_CDP,Generation!$B:$B,IF($B$54="NEM","*",$B$54),Generation!$C:$C,$H77)</f>
        <v>3196.5929735491118</v>
      </c>
      <c r="AG77" s="5">
        <f>SUMIFS(Generation!AB:AB,Generation!$A:$A,Summary_CDP,Generation!$B:$B,IF($B$54="NEM","*",$B$54),Generation!$C:$C,$H77)</f>
        <v>1638.0370086681799</v>
      </c>
      <c r="AH77" s="5">
        <f>SUMIFS(Generation!AC:AC,Generation!$A:$A,Summary_CDP,Generation!$B:$B,IF($B$54="NEM","*",$B$54),Generation!$C:$C,$H77)</f>
        <v>2443.9070803312611</v>
      </c>
      <c r="AI77" s="5">
        <f>SUMIFS(Generation!AD:AD,Generation!$A:$A,Summary_CDP,Generation!$B:$B,IF($B$54="NEM","*",$B$54),Generation!$C:$C,$H77)</f>
        <v>3651.4333203913452</v>
      </c>
      <c r="AJ77" s="5">
        <f>SUMIFS(Generation!AE:AE,Generation!$A:$A,Summary_CDP,Generation!$B:$B,IF($B$54="NEM","*",$B$54),Generation!$C:$C,$H77)</f>
        <v>1149.746278226515</v>
      </c>
    </row>
    <row r="78" spans="8:40" ht="15" customHeight="1"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8:40" ht="15" customHeight="1"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8:40" ht="15" customHeight="1"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</row>
    <row r="81" spans="1:30" s="51" customFormat="1" ht="23" thickBot="1">
      <c r="A81" s="49" t="str">
        <f>B82&amp;" generation by technology type"</f>
        <v>NEM generation by technology type</v>
      </c>
      <c r="B81" s="47"/>
      <c r="C81" s="47"/>
      <c r="D81" s="47"/>
      <c r="E81" s="47"/>
      <c r="F81" s="47"/>
      <c r="G81" s="47"/>
      <c r="H81" s="47"/>
      <c r="I81" s="50"/>
      <c r="J81" s="47"/>
      <c r="K81" s="47"/>
      <c r="L81" s="47"/>
      <c r="M81" s="47"/>
      <c r="N81" s="47"/>
      <c r="O81" s="47"/>
      <c r="P81" s="47"/>
      <c r="Q81" s="50"/>
      <c r="R81" s="50"/>
      <c r="S81" s="47"/>
      <c r="T81" s="47"/>
      <c r="U81" s="47"/>
      <c r="V81" s="47"/>
      <c r="W81" s="47"/>
      <c r="X81" s="47"/>
      <c r="Y81" s="47"/>
      <c r="Z81" s="47"/>
      <c r="AA81" s="47"/>
      <c r="AB81" s="50"/>
      <c r="AC81" s="47"/>
      <c r="AD81" s="47"/>
    </row>
    <row r="82" spans="1:30" ht="15" customHeight="1" thickTop="1">
      <c r="A82" s="11" t="s">
        <v>38</v>
      </c>
      <c r="B82" s="21" t="s">
        <v>39</v>
      </c>
    </row>
    <row r="84" spans="1:30" ht="15" customHeight="1">
      <c r="H84" s="44" t="s">
        <v>97</v>
      </c>
      <c r="I84" s="8" t="s">
        <v>42</v>
      </c>
      <c r="J84" s="8" t="s">
        <v>49</v>
      </c>
      <c r="K84" s="8" t="s">
        <v>59</v>
      </c>
      <c r="L84" s="8" t="s">
        <v>69</v>
      </c>
    </row>
    <row r="85" spans="1:30" ht="15" customHeight="1">
      <c r="H85" s="9" t="s">
        <v>80</v>
      </c>
      <c r="I85" s="5">
        <f>SUMIFS(Generation!D:D,Generation!$A:$A,Summary_CDP,Generation!$B:$B,IF($B$82="NEM","*",$B$82),Generation!$C:$C,$H85)</f>
        <v>77553.078620829547</v>
      </c>
      <c r="J85" s="5">
        <f>SUMIFS(Generation!K:K,Generation!$A:$A,Summary_CDP,Generation!$B:$B,IF($B$82="NEM","*",$B$82),Generation!$C:$C,$H85)</f>
        <v>0</v>
      </c>
      <c r="K85" s="5">
        <f>SUMIFS(Generation!U:U,Generation!$A:$A,Summary_CDP,Generation!$B:$B,IF($B$82="NEM","*",$B$82),Generation!$C:$C,$H85)</f>
        <v>0</v>
      </c>
      <c r="L85" s="5">
        <f>SUMIFS(Generation!AE:AE,Generation!$A:$A,Summary_CDP,Generation!$B:$B,IF($B$82="NEM","*",$B$82),Generation!$C:$C,$H85)</f>
        <v>0</v>
      </c>
    </row>
    <row r="86" spans="1:30" ht="15" customHeight="1">
      <c r="H86" s="9" t="s">
        <v>81</v>
      </c>
      <c r="I86" s="5">
        <f>SUMIFS(Generation!D:D,Generation!$A:$A,Summary_CDP,Generation!$B:$B,IF($B$82="NEM","*",$B$82),Generation!$C:$C,$H86)</f>
        <v>31199.075792484022</v>
      </c>
      <c r="J86" s="5">
        <f>SUMIFS(Generation!K:K,Generation!$A:$A,Summary_CDP,Generation!$B:$B,IF($B$82="NEM","*",$B$82),Generation!$C:$C,$H86)</f>
        <v>0</v>
      </c>
      <c r="K86" s="5">
        <f>SUMIFS(Generation!U:U,Generation!$A:$A,Summary_CDP,Generation!$B:$B,IF($B$82="NEM","*",$B$82),Generation!$C:$C,$H86)</f>
        <v>0</v>
      </c>
      <c r="L86" s="5">
        <f>SUMIFS(Generation!AE:AE,Generation!$A:$A,Summary_CDP,Generation!$B:$B,IF($B$82="NEM","*",$B$82),Generation!$C:$C,$H86)</f>
        <v>0</v>
      </c>
    </row>
    <row r="87" spans="1:30" ht="15" customHeight="1">
      <c r="H87" s="9" t="s">
        <v>82</v>
      </c>
      <c r="I87" s="5">
        <f>SUMIFS(Generation!D:D,Generation!$A:$A,Summary_CDP,Generation!$B:$B,IF($B$82="NEM","*",$B$82),Generation!$C:$C,$H87)</f>
        <v>8716.0503015691393</v>
      </c>
      <c r="J87" s="5">
        <f>SUMIFS(Generation!K:K,Generation!$A:$A,Summary_CDP,Generation!$B:$B,IF($B$82="NEM","*",$B$82),Generation!$C:$C,$H87)</f>
        <v>5097.5172357367101</v>
      </c>
      <c r="K87" s="5">
        <f>SUMIFS(Generation!U:U,Generation!$A:$A,Summary_CDP,Generation!$B:$B,IF($B$82="NEM","*",$B$82),Generation!$C:$C,$H87)</f>
        <v>2407.4759407480105</v>
      </c>
      <c r="L87" s="5">
        <f>SUMIFS(Generation!AE:AE,Generation!$A:$A,Summary_CDP,Generation!$B:$B,IF($B$82="NEM","*",$B$82),Generation!$C:$C,$H87)</f>
        <v>0</v>
      </c>
    </row>
    <row r="88" spans="1:30" ht="15" customHeight="1">
      <c r="H88" s="9" t="s">
        <v>83</v>
      </c>
      <c r="I88" s="5">
        <f>SUMIFS(Generation!D:D,Generation!$A:$A,Summary_CDP,Generation!$B:$B,IF($B$82="NEM","*",$B$82),Generation!$C:$C,$H88)</f>
        <v>0</v>
      </c>
      <c r="J88" s="5">
        <f>SUMIFS(Generation!K:K,Generation!$A:$A,Summary_CDP,Generation!$B:$B,IF($B$82="NEM","*",$B$82),Generation!$C:$C,$H88)</f>
        <v>0</v>
      </c>
      <c r="K88" s="5">
        <f>SUMIFS(Generation!U:U,Generation!$A:$A,Summary_CDP,Generation!$B:$B,IF($B$82="NEM","*",$B$82),Generation!$C:$C,$H88)</f>
        <v>0</v>
      </c>
      <c r="L88" s="5">
        <f>SUMIFS(Generation!AE:AE,Generation!$A:$A,Summary_CDP,Generation!$B:$B,IF($B$82="NEM","*",$B$82),Generation!$C:$C,$H88)</f>
        <v>0</v>
      </c>
    </row>
    <row r="89" spans="1:30" ht="15" customHeight="1">
      <c r="H89" s="9" t="s">
        <v>84</v>
      </c>
      <c r="I89" s="5">
        <f>SUMIFS(Generation!D:D,Generation!$A:$A,Summary_CDP,Generation!$B:$B,IF($B$82="NEM","*",$B$82),Generation!$C:$C,$H89)</f>
        <v>471.31127110331516</v>
      </c>
      <c r="J89" s="5">
        <f>SUMIFS(Generation!K:K,Generation!$A:$A,Summary_CDP,Generation!$B:$B,IF($B$82="NEM","*",$B$82),Generation!$C:$C,$H89)</f>
        <v>2348.4219750003044</v>
      </c>
      <c r="K89" s="5">
        <f>SUMIFS(Generation!U:U,Generation!$A:$A,Summary_CDP,Generation!$B:$B,IF($B$82="NEM","*",$B$82),Generation!$C:$C,$H89)</f>
        <v>1509.1850756748249</v>
      </c>
      <c r="L89" s="5">
        <f>SUMIFS(Generation!AE:AE,Generation!$A:$A,Summary_CDP,Generation!$B:$B,IF($B$82="NEM","*",$B$82),Generation!$C:$C,$H89)</f>
        <v>4.6565712404599999</v>
      </c>
    </row>
    <row r="90" spans="1:30" ht="15" customHeight="1">
      <c r="H90" s="9" t="s">
        <v>85</v>
      </c>
      <c r="I90" s="5">
        <f>SUMIFS(Generation!D:D,Generation!$A:$A,Summary_CDP,Generation!$B:$B,IF($B$82="NEM","*",$B$82),Generation!$C:$C,$H90)</f>
        <v>0</v>
      </c>
      <c r="J90" s="5">
        <f>SUMIFS(Generation!K:K,Generation!$A:$A,Summary_CDP,Generation!$B:$B,IF($B$82="NEM","*",$B$82),Generation!$C:$C,$H90)</f>
        <v>0</v>
      </c>
      <c r="K90" s="5">
        <f>SUMIFS(Generation!U:U,Generation!$A:$A,Summary_CDP,Generation!$B:$B,IF($B$82="NEM","*",$B$82),Generation!$C:$C,$H90)</f>
        <v>0</v>
      </c>
      <c r="L90" s="5">
        <f>SUMIFS(Generation!AE:AE,Generation!$A:$A,Summary_CDP,Generation!$B:$B,IF($B$82="NEM","*",$B$82),Generation!$C:$C,$H90)</f>
        <v>1508.9293705687001</v>
      </c>
    </row>
    <row r="91" spans="1:30" ht="15" customHeight="1">
      <c r="H91" s="9" t="s">
        <v>86</v>
      </c>
      <c r="I91" s="5">
        <f>SUMIFS(Generation!D:D,Generation!$A:$A,Summary_CDP,Generation!$B:$B,IF($B$82="NEM","*",$B$82),Generation!$C:$C,$H91)</f>
        <v>15034.845428887667</v>
      </c>
      <c r="J91" s="5">
        <f>SUMIFS(Generation!K:K,Generation!$A:$A,Summary_CDP,Generation!$B:$B,IF($B$82="NEM","*",$B$82),Generation!$C:$C,$H91)</f>
        <v>15324.980082086453</v>
      </c>
      <c r="K91" s="5">
        <f>SUMIFS(Generation!U:U,Generation!$A:$A,Summary_CDP,Generation!$B:$B,IF($B$82="NEM","*",$B$82),Generation!$C:$C,$H91)</f>
        <v>12522.100841994332</v>
      </c>
      <c r="L91" s="5">
        <f>SUMIFS(Generation!AE:AE,Generation!$A:$A,Summary_CDP,Generation!$B:$B,IF($B$82="NEM","*",$B$82),Generation!$C:$C,$H91)</f>
        <v>6652.0833277307574</v>
      </c>
    </row>
    <row r="92" spans="1:30" ht="15" customHeight="1">
      <c r="H92" s="9" t="s">
        <v>87</v>
      </c>
      <c r="I92" s="5">
        <f>SUMIFS(Generation!D:D,Generation!$A:$A,Summary_CDP,Generation!$B:$B,IF($B$82="NEM","*",$B$82),Generation!$C:$C,$H92)</f>
        <v>1059.6369393966957</v>
      </c>
      <c r="J92" s="5">
        <f>SUMIFS(Generation!K:K,Generation!$A:$A,Summary_CDP,Generation!$B:$B,IF($B$82="NEM","*",$B$82),Generation!$C:$C,$H92)</f>
        <v>26369.246877193378</v>
      </c>
      <c r="K92" s="5">
        <f>SUMIFS(Generation!U:U,Generation!$A:$A,Summary_CDP,Generation!$B:$B,IF($B$82="NEM","*",$B$82),Generation!$C:$C,$H92)</f>
        <v>36101.529762714781</v>
      </c>
      <c r="L92" s="5">
        <f>SUMIFS(Generation!AE:AE,Generation!$A:$A,Summary_CDP,Generation!$B:$B,IF($B$82="NEM","*",$B$82),Generation!$C:$C,$H92)</f>
        <v>111193.3937968111</v>
      </c>
    </row>
    <row r="93" spans="1:30" ht="15" customHeight="1">
      <c r="H93" s="9" t="s">
        <v>88</v>
      </c>
      <c r="I93" s="5">
        <f>SUMIFS(Generation!D:D,Generation!$A:$A,Summary_CDP,Generation!$B:$B,IF($B$82="NEM","*",$B$82),Generation!$C:$C,$H93)</f>
        <v>182.5347332477605</v>
      </c>
      <c r="J93" s="5">
        <f>SUMIFS(Generation!K:K,Generation!$A:$A,Summary_CDP,Generation!$B:$B,IF($B$82="NEM","*",$B$82),Generation!$C:$C,$H93)</f>
        <v>3691.3572970970517</v>
      </c>
      <c r="K93" s="5">
        <f>SUMIFS(Generation!U:U,Generation!$A:$A,Summary_CDP,Generation!$B:$B,IF($B$82="NEM","*",$B$82),Generation!$C:$C,$H93)</f>
        <v>18350.516161782522</v>
      </c>
      <c r="L93" s="5">
        <f>SUMIFS(Generation!AE:AE,Generation!$A:$A,Summary_CDP,Generation!$B:$B,IF($B$82="NEM","*",$B$82),Generation!$C:$C,$H93)</f>
        <v>33516.18600082476</v>
      </c>
    </row>
    <row r="94" spans="1:30" ht="15" customHeight="1">
      <c r="H94" s="9" t="s">
        <v>89</v>
      </c>
      <c r="I94" s="5">
        <f>SUMIFS(Generation!D:D,Generation!$A:$A,Summary_CDP,Generation!$B:$B,IF($B$82="NEM","*",$B$82),Generation!$C:$C,$H94)</f>
        <v>414.76653527966789</v>
      </c>
      <c r="J94" s="5">
        <f>SUMIFS(Generation!K:K,Generation!$A:$A,Summary_CDP,Generation!$B:$B,IF($B$82="NEM","*",$B$82),Generation!$C:$C,$H94)</f>
        <v>2276.8832053017495</v>
      </c>
      <c r="K94" s="5">
        <f>SUMIFS(Generation!U:U,Generation!$A:$A,Summary_CDP,Generation!$B:$B,IF($B$82="NEM","*",$B$82),Generation!$C:$C,$H94)</f>
        <v>5487.5817898015475</v>
      </c>
      <c r="L94" s="5">
        <f>SUMIFS(Generation!AE:AE,Generation!$A:$A,Summary_CDP,Generation!$B:$B,IF($B$82="NEM","*",$B$82),Generation!$C:$C,$H94)</f>
        <v>5306.391065975301</v>
      </c>
    </row>
    <row r="95" spans="1:30" ht="15" customHeight="1">
      <c r="H95" s="9" t="s">
        <v>90</v>
      </c>
      <c r="I95" s="5">
        <f>SUMIFS(Generation!D:D,Generation!$A:$A,Summary_CDP,Generation!$B:$B,IF($B$82="NEM","*",$B$82),Generation!$C:$C,$H95)</f>
        <v>0</v>
      </c>
      <c r="J95" s="5">
        <f>SUMIFS(Generation!K:K,Generation!$A:$A,Summary_CDP,Generation!$B:$B,IF($B$82="NEM","*",$B$82),Generation!$C:$C,$H95)</f>
        <v>0</v>
      </c>
      <c r="K95" s="5">
        <f>SUMIFS(Generation!U:U,Generation!$A:$A,Summary_CDP,Generation!$B:$B,IF($B$82="NEM","*",$B$82),Generation!$C:$C,$H95)</f>
        <v>0</v>
      </c>
      <c r="L95" s="5">
        <f>SUMIFS(Generation!AE:AE,Generation!$A:$A,Summary_CDP,Generation!$B:$B,IF($B$82="NEM","*",$B$82),Generation!$C:$C,$H95)</f>
        <v>0</v>
      </c>
    </row>
    <row r="96" spans="1:30" ht="15" customHeight="1">
      <c r="H96" s="9" t="s">
        <v>91</v>
      </c>
      <c r="I96" s="5">
        <f>SUMIFS(Generation!D:D,Generation!$A:$A,Summary_CDP,Generation!$B:$B,IF($B$82="NEM","*",$B$82),Generation!$C:$C,$H96)</f>
        <v>0</v>
      </c>
      <c r="J96" s="5">
        <f>SUMIFS(Generation!K:K,Generation!$A:$A,Summary_CDP,Generation!$B:$B,IF($B$82="NEM","*",$B$82),Generation!$C:$C,$H96)</f>
        <v>0</v>
      </c>
      <c r="K96" s="5">
        <f>SUMIFS(Generation!U:U,Generation!$A:$A,Summary_CDP,Generation!$B:$B,IF($B$82="NEM","*",$B$82),Generation!$C:$C,$H96)</f>
        <v>0</v>
      </c>
      <c r="L96" s="5">
        <f>SUMIFS(Generation!AE:AE,Generation!$A:$A,Summary_CDP,Generation!$B:$B,IF($B$82="NEM","*",$B$82),Generation!$C:$C,$H96)</f>
        <v>0</v>
      </c>
    </row>
    <row r="97" spans="1:30" ht="15" customHeight="1">
      <c r="H97" s="9" t="s">
        <v>92</v>
      </c>
      <c r="I97" s="5">
        <f>SUMIFS(Generation!D:D,Generation!$A:$A,Summary_CDP,Generation!$B:$B,IF($B$82="NEM","*",$B$82),Generation!$C:$C,$H97)</f>
        <v>44942.243507566309</v>
      </c>
      <c r="J97" s="5">
        <f>SUMIFS(Generation!K:K,Generation!$A:$A,Summary_CDP,Generation!$B:$B,IF($B$82="NEM","*",$B$82),Generation!$C:$C,$H97)</f>
        <v>184069.92272119777</v>
      </c>
      <c r="K97" s="5">
        <f>SUMIFS(Generation!U:U,Generation!$A:$A,Summary_CDP,Generation!$B:$B,IF($B$82="NEM","*",$B$82),Generation!$C:$C,$H97)</f>
        <v>389942.87574596173</v>
      </c>
      <c r="L97" s="5">
        <f>SUMIFS(Generation!AE:AE,Generation!$A:$A,Summary_CDP,Generation!$B:$B,IF($B$82="NEM","*",$B$82),Generation!$C:$C,$H97)</f>
        <v>678600.91697476979</v>
      </c>
    </row>
    <row r="98" spans="1:30" ht="15" customHeight="1">
      <c r="H98" s="9" t="s">
        <v>93</v>
      </c>
      <c r="I98" s="5">
        <f>SUMIFS(Generation!D:D,Generation!$A:$A,Summary_CDP,Generation!$B:$B,IF($B$82="NEM","*",$B$82),Generation!$C:$C,$H98)</f>
        <v>17022.527630888817</v>
      </c>
      <c r="J98" s="5">
        <f>SUMIFS(Generation!K:K,Generation!$A:$A,Summary_CDP,Generation!$B:$B,IF($B$82="NEM","*",$B$82),Generation!$C:$C,$H98)</f>
        <v>71313.121748826903</v>
      </c>
      <c r="K98" s="5">
        <f>SUMIFS(Generation!U:U,Generation!$A:$A,Summary_CDP,Generation!$B:$B,IF($B$82="NEM","*",$B$82),Generation!$C:$C,$H98)</f>
        <v>211839.49510714103</v>
      </c>
      <c r="L98" s="5">
        <f>SUMIFS(Generation!AE:AE,Generation!$A:$A,Summary_CDP,Generation!$B:$B,IF($B$82="NEM","*",$B$82),Generation!$C:$C,$H98)</f>
        <v>582255.03027367522</v>
      </c>
    </row>
    <row r="99" spans="1:30" ht="15" customHeight="1">
      <c r="H99" s="9" t="s">
        <v>94</v>
      </c>
      <c r="I99" s="5">
        <f>SUMIFS(Generation!D:D,Generation!$A:$A,Summary_CDP,Generation!$B:$B,IF($B$82="NEM","*",$B$82),Generation!$C:$C,$H99)</f>
        <v>27394.5212937</v>
      </c>
      <c r="J99" s="5">
        <f>SUMIFS(Generation!K:K,Generation!$A:$A,Summary_CDP,Generation!$B:$B,IF($B$82="NEM","*",$B$82),Generation!$C:$C,$H99)</f>
        <v>54712.407154700006</v>
      </c>
      <c r="K99" s="5">
        <f>SUMIFS(Generation!U:U,Generation!$A:$A,Summary_CDP,Generation!$B:$B,IF($B$82="NEM","*",$B$82),Generation!$C:$C,$H99)</f>
        <v>86124.175124500005</v>
      </c>
      <c r="L99" s="5">
        <f>SUMIFS(Generation!AE:AE,Generation!$A:$A,Summary_CDP,Generation!$B:$B,IF($B$82="NEM","*",$B$82),Generation!$C:$C,$H99)</f>
        <v>111724.66286050002</v>
      </c>
    </row>
    <row r="100" spans="1:30" ht="15" customHeight="1">
      <c r="H100" s="11" t="s">
        <v>310</v>
      </c>
    </row>
    <row r="101" spans="1:30" ht="15" customHeight="1">
      <c r="H101" s="9" t="s">
        <v>98</v>
      </c>
      <c r="I101" s="5">
        <f>SUMIFS(Generation!D:D,Generation!$A:$A,Summary_CDP,Generation!$B:$B,IF($B$82="NEM","*",$B$82),Generation!$C:$C,$H101)</f>
        <v>-2192.3789843493901</v>
      </c>
      <c r="J101" s="5">
        <f>SUMIFS(Generation!K:K,Generation!$A:$A,Summary_CDP,Generation!$B:$B,IF($B$82="NEM","*",$B$82),Generation!$C:$C,$H101)</f>
        <v>-34205.829406616802</v>
      </c>
      <c r="K101" s="5">
        <f>SUMIFS(Generation!U:U,Generation!$A:$A,Summary_CDP,Generation!$B:$B,IF($B$82="NEM","*",$B$82),Generation!$C:$C,$H101)</f>
        <v>-46100.952237182995</v>
      </c>
      <c r="L101" s="5">
        <f>SUMIFS(Generation!AE:AE,Generation!$A:$A,Summary_CDP,Generation!$B:$B,IF($B$82="NEM","*",$B$82),Generation!$C:$C,$H101)</f>
        <v>-137879.74544416947</v>
      </c>
    </row>
    <row r="102" spans="1:30" ht="15" customHeight="1">
      <c r="H102" s="9" t="s">
        <v>99</v>
      </c>
      <c r="I102" s="5">
        <f>SUMIFS(Generation!D:D,Generation!$A:$A,Summary_CDP,Generation!$B:$B,IF($B$82="NEM","*",$B$82),Generation!$C:$C,$H102)</f>
        <v>-214.72552506140991</v>
      </c>
      <c r="J102" s="5">
        <f>SUMIFS(Generation!K:K,Generation!$A:$A,Summary_CDP,Generation!$B:$B,IF($B$82="NEM","*",$B$82),Generation!$C:$C,$H102)</f>
        <v>-4386.858976532716</v>
      </c>
      <c r="K102" s="5">
        <f>SUMIFS(Generation!U:U,Generation!$A:$A,Summary_CDP,Generation!$B:$B,IF($B$82="NEM","*",$B$82),Generation!$C:$C,$H102)</f>
        <v>-23011.660013192894</v>
      </c>
      <c r="L102" s="5">
        <f>SUMIFS(Generation!AE:AE,Generation!$A:$A,Summary_CDP,Generation!$B:$B,IF($B$82="NEM","*",$B$82),Generation!$C:$C,$H102)</f>
        <v>-43020.871429228944</v>
      </c>
    </row>
    <row r="103" spans="1:30" ht="15" customHeight="1">
      <c r="H103" s="9" t="s">
        <v>100</v>
      </c>
      <c r="I103" s="5">
        <f>SUMIFS(Generation!D:D,Generation!$A:$A,Summary_CDP,Generation!$B:$B,IF($B$82="NEM","*",$B$82),Generation!$C:$C,$H103)</f>
        <v>-486.52981617238254</v>
      </c>
      <c r="J103" s="5">
        <f>SUMIFS(Generation!K:K,Generation!$A:$A,Summary_CDP,Generation!$B:$B,IF($B$82="NEM","*",$B$82),Generation!$C:$C,$H103)</f>
        <v>-2680.6512995339999</v>
      </c>
      <c r="K103" s="5">
        <f>SUMIFS(Generation!U:U,Generation!$A:$A,Summary_CDP,Generation!$B:$B,IF($B$82="NEM","*",$B$82),Generation!$C:$C,$H103)</f>
        <v>-6494.9302017947111</v>
      </c>
      <c r="L103" s="5">
        <f>SUMIFS(Generation!AE:AE,Generation!$A:$A,Summary_CDP,Generation!$B:$B,IF($B$82="NEM","*",$B$82),Generation!$C:$C,$H103)</f>
        <v>-6247.8694950550807</v>
      </c>
    </row>
    <row r="105" spans="1:30" ht="15" customHeight="1">
      <c r="H105" s="9" t="s">
        <v>96</v>
      </c>
      <c r="I105" s="5">
        <f>SUMIFS(Generation!D:D,Generation!$A:$A,Summary_CDP,Generation!$B:$B,IF($B$82="NEM","*",$B$82),Generation!$C:$C,$H105)</f>
        <v>0</v>
      </c>
      <c r="J105" s="5">
        <f>SUMIFS(Generation!K:K,Generation!$A:$A,Summary_CDP,Generation!$B:$B,IF($B$82="NEM","*",$B$82),Generation!$C:$C,$H105)</f>
        <v>77.49750808827001</v>
      </c>
      <c r="K105" s="5">
        <f>SUMIFS(Generation!U:U,Generation!$A:$A,Summary_CDP,Generation!$B:$B,IF($B$82="NEM","*",$B$82),Generation!$C:$C,$H105)</f>
        <v>1689.3246602320846</v>
      </c>
      <c r="L105" s="5">
        <f>SUMIFS(Generation!AE:AE,Generation!$A:$A,Summary_CDP,Generation!$B:$B,IF($B$82="NEM","*",$B$82),Generation!$C:$C,$H105)</f>
        <v>1149.746278226515</v>
      </c>
    </row>
    <row r="108" spans="1:30" s="51" customFormat="1" ht="23" thickBot="1">
      <c r="A108" s="49" t="str">
        <f>B109&amp;" Capacity by storage type"</f>
        <v>NEM Capacity by storage type</v>
      </c>
      <c r="B108" s="47"/>
      <c r="C108" s="47"/>
      <c r="D108" s="47"/>
      <c r="E108" s="47"/>
      <c r="F108" s="47"/>
      <c r="G108" s="47"/>
      <c r="H108" s="47"/>
      <c r="I108" s="50"/>
      <c r="J108" s="47"/>
      <c r="K108" s="47"/>
      <c r="L108" s="47"/>
      <c r="M108" s="47"/>
      <c r="N108" s="47"/>
      <c r="O108" s="47"/>
      <c r="P108" s="47"/>
      <c r="Q108" s="50"/>
      <c r="R108" s="50"/>
      <c r="S108" s="47"/>
      <c r="T108" s="47"/>
      <c r="U108" s="47"/>
      <c r="V108" s="47"/>
      <c r="W108" s="47"/>
      <c r="X108" s="47"/>
      <c r="Y108" s="47"/>
      <c r="Z108" s="47"/>
      <c r="AA108" s="47"/>
      <c r="AB108" s="50"/>
      <c r="AC108" s="47"/>
      <c r="AD108" s="47"/>
    </row>
    <row r="109" spans="1:30" ht="15" customHeight="1" thickTop="1">
      <c r="A109" s="11" t="s">
        <v>38</v>
      </c>
      <c r="B109" s="21" t="s">
        <v>39</v>
      </c>
    </row>
    <row r="111" spans="1:30" ht="15" customHeight="1">
      <c r="H111" s="44" t="s">
        <v>79</v>
      </c>
      <c r="I111" s="8" t="s">
        <v>42</v>
      </c>
      <c r="J111" s="8" t="s">
        <v>49</v>
      </c>
      <c r="K111" s="8" t="s">
        <v>59</v>
      </c>
      <c r="L111" s="8" t="s">
        <v>69</v>
      </c>
    </row>
    <row r="112" spans="1:30" ht="15" customHeight="1">
      <c r="H112" s="25" t="s">
        <v>101</v>
      </c>
      <c r="I112" s="5">
        <f>SUMIFS('Storage Capacity'!D:D,'Storage Capacity'!$A:$A,Summary_CDP,'Storage Capacity'!$B:$B,IF($B$109="NEM","*",$B$109),'Storage Capacity'!$C:$C,$H112)</f>
        <v>0</v>
      </c>
      <c r="J112" s="5">
        <f>SUMIFS('Storage Capacity'!K:K,'Storage Capacity'!$A:$A,Summary_CDP,'Storage Capacity'!$B:$B,IF($B$109="NEM","*",$B$109),'Storage Capacity'!$C:$C,$H112)</f>
        <v>2040</v>
      </c>
      <c r="K112" s="5">
        <f>SUMIFS('Storage Capacity'!U:U,'Storage Capacity'!$A:$A,Summary_CDP,'Storage Capacity'!$B:$B,IF($B$109="NEM","*",$B$109),'Storage Capacity'!$C:$C,$H112)</f>
        <v>2040</v>
      </c>
      <c r="L112" s="5">
        <f>SUMIFS('Storage Capacity'!AE:AE,'Storage Capacity'!$A:$A,Summary_CDP,'Storage Capacity'!$B:$B,IF($B$109="NEM","*",$B$109),'Storage Capacity'!$C:$C,$H112)</f>
        <v>2040</v>
      </c>
    </row>
    <row r="113" spans="1:30" ht="15" customHeight="1">
      <c r="H113" s="25" t="s">
        <v>102</v>
      </c>
      <c r="I113" s="5">
        <f>SUMIFS('Storage Capacity'!D:D,'Storage Capacity'!$A:$A,Summary_CDP,'Storage Capacity'!$B:$B,IF($B$109="NEM","*",$B$109),'Storage Capacity'!$C:$C,$H113)</f>
        <v>160</v>
      </c>
      <c r="J113" s="5">
        <f>SUMIFS('Storage Capacity'!K:K,'Storage Capacity'!$A:$A,Summary_CDP,'Storage Capacity'!$B:$B,IF($B$109="NEM","*",$B$109),'Storage Capacity'!$C:$C,$H113)</f>
        <v>1616.4738255700001</v>
      </c>
      <c r="K113" s="5">
        <f>SUMIFS('Storage Capacity'!U:U,'Storage Capacity'!$A:$A,Summary_CDP,'Storage Capacity'!$B:$B,IF($B$109="NEM","*",$B$109),'Storage Capacity'!$C:$C,$H113)</f>
        <v>1616.4738255700001</v>
      </c>
      <c r="L113" s="5">
        <f>SUMIFS('Storage Capacity'!AE:AE,'Storage Capacity'!$A:$A,Summary_CDP,'Storage Capacity'!$B:$B,IF($B$109="NEM","*",$B$109),'Storage Capacity'!$C:$C,$H113)</f>
        <v>3578.4001478599998</v>
      </c>
    </row>
    <row r="114" spans="1:30" ht="15" customHeight="1">
      <c r="H114" s="25" t="s">
        <v>103</v>
      </c>
      <c r="I114" s="5">
        <f>SUMIFS('Storage Capacity'!D:D,'Storage Capacity'!$A:$A,Summary_CDP,'Storage Capacity'!$B:$B,IF($B$109="NEM","*",$B$109),'Storage Capacity'!$C:$C,$H114)</f>
        <v>650</v>
      </c>
      <c r="J114" s="5">
        <f>SUMIFS('Storage Capacity'!K:K,'Storage Capacity'!$A:$A,Summary_CDP,'Storage Capacity'!$B:$B,IF($B$109="NEM","*",$B$109),'Storage Capacity'!$C:$C,$H114)</f>
        <v>8633.0229531500008</v>
      </c>
      <c r="K114" s="5">
        <f>SUMIFS('Storage Capacity'!U:U,'Storage Capacity'!$A:$A,Summary_CDP,'Storage Capacity'!$B:$B,IF($B$109="NEM","*",$B$109),'Storage Capacity'!$C:$C,$H114)</f>
        <v>15297.20153807</v>
      </c>
      <c r="L114" s="5">
        <f>SUMIFS('Storage Capacity'!AE:AE,'Storage Capacity'!$A:$A,Summary_CDP,'Storage Capacity'!$B:$B,IF($B$109="NEM","*",$B$109),'Storage Capacity'!$C:$C,$H114)</f>
        <v>63296.171912850004</v>
      </c>
    </row>
    <row r="115" spans="1:30" ht="15" customHeight="1">
      <c r="H115" s="25" t="s">
        <v>104</v>
      </c>
      <c r="I115" s="5">
        <f>SUMIFS('Storage Capacity'!D:D,'Storage Capacity'!$A:$A,Summary_CDP,'Storage Capacity'!$B:$B,IF($B$109="NEM","*",$B$109),'Storage Capacity'!$C:$C,$H115)</f>
        <v>748.56000000000006</v>
      </c>
      <c r="J115" s="5">
        <f>SUMIFS('Storage Capacity'!K:K,'Storage Capacity'!$A:$A,Summary_CDP,'Storage Capacity'!$B:$B,IF($B$109="NEM","*",$B$109),'Storage Capacity'!$C:$C,$H115)</f>
        <v>1150.03118077</v>
      </c>
      <c r="K115" s="5">
        <f>SUMIFS('Storage Capacity'!U:U,'Storage Capacity'!$A:$A,Summary_CDP,'Storage Capacity'!$B:$B,IF($B$109="NEM","*",$B$109),'Storage Capacity'!$C:$C,$H115)</f>
        <v>1150.03118077</v>
      </c>
      <c r="L115" s="5">
        <f>SUMIFS('Storage Capacity'!AE:AE,'Storage Capacity'!$A:$A,Summary_CDP,'Storage Capacity'!$B:$B,IF($B$109="NEM","*",$B$109),'Storage Capacity'!$C:$C,$H115)</f>
        <v>998.56000000000006</v>
      </c>
    </row>
    <row r="116" spans="1:30" ht="15" customHeight="1">
      <c r="H116" s="25" t="s">
        <v>88</v>
      </c>
      <c r="I116" s="5">
        <f>SUMIFS('Storage Capacity'!D:D,'Storage Capacity'!$A:$A,Summary_CDP,'Storage Capacity'!$B:$B,IF($B$109="NEM","*",$B$109),'Storage Capacity'!$C:$C,$H116)</f>
        <v>366.50700001000001</v>
      </c>
      <c r="J116" s="5">
        <f>SUMIFS('Storage Capacity'!K:K,'Storage Capacity'!$A:$A,Summary_CDP,'Storage Capacity'!$B:$B,IF($B$109="NEM","*",$B$109),'Storage Capacity'!$C:$C,$H116)</f>
        <v>5829.8004632200009</v>
      </c>
      <c r="K116" s="5">
        <f>SUMIFS('Storage Capacity'!U:U,'Storage Capacity'!$A:$A,Summary_CDP,'Storage Capacity'!$B:$B,IF($B$109="NEM","*",$B$109),'Storage Capacity'!$C:$C,$H116)</f>
        <v>23318.225479199999</v>
      </c>
      <c r="L116" s="5">
        <f>SUMIFS('Storage Capacity'!AE:AE,'Storage Capacity'!$A:$A,Summary_CDP,'Storage Capacity'!$B:$B,IF($B$109="NEM","*",$B$109),'Storage Capacity'!$C:$C,$H116)</f>
        <v>37421.090223830004</v>
      </c>
    </row>
    <row r="117" spans="1:30" ht="15" customHeight="1">
      <c r="H117" s="25" t="s">
        <v>89</v>
      </c>
      <c r="I117" s="5">
        <f>SUMIFS('Storage Capacity'!D:D,'Storage Capacity'!$A:$A,Summary_CDP,'Storage Capacity'!$B:$B,IF($B$109="NEM","*",$B$109),'Storage Capacity'!$C:$C,$H117)</f>
        <v>1615.6870000000001</v>
      </c>
      <c r="J117" s="5">
        <f>SUMIFS('Storage Capacity'!K:K,'Storage Capacity'!$A:$A,Summary_CDP,'Storage Capacity'!$B:$B,IF($B$109="NEM","*",$B$109),'Storage Capacity'!$C:$C,$H117)</f>
        <v>6883.9139999999998</v>
      </c>
      <c r="K117" s="5">
        <f>SUMIFS('Storage Capacity'!U:U,'Storage Capacity'!$A:$A,Summary_CDP,'Storage Capacity'!$B:$B,IF($B$109="NEM","*",$B$109),'Storage Capacity'!$C:$C,$H117)</f>
        <v>15594.936</v>
      </c>
      <c r="L117" s="5">
        <f>SUMIFS('Storage Capacity'!AE:AE,'Storage Capacity'!$A:$A,Summary_CDP,'Storage Capacity'!$B:$B,IF($B$109="NEM","*",$B$109),'Storage Capacity'!$C:$C,$H117)</f>
        <v>14832.36</v>
      </c>
    </row>
    <row r="126" spans="1:30" s="51" customFormat="1" ht="23" thickBot="1">
      <c r="A126" s="49" t="str">
        <f>B127&amp;" storage capacity by year"</f>
        <v>NEM storage capacity by year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ht="15" customHeight="1" thickTop="1">
      <c r="A127" s="11" t="s">
        <v>38</v>
      </c>
      <c r="B127" s="21" t="s">
        <v>39</v>
      </c>
    </row>
    <row r="129" spans="1:36" ht="15" customHeight="1">
      <c r="G129" s="11"/>
      <c r="H129" t="s">
        <v>79</v>
      </c>
      <c r="I129" s="8" t="s">
        <v>42</v>
      </c>
      <c r="J129" s="8" t="s">
        <v>43</v>
      </c>
      <c r="K129" s="8" t="s">
        <v>44</v>
      </c>
      <c r="L129" s="8" t="s">
        <v>45</v>
      </c>
      <c r="M129" s="8" t="s">
        <v>46</v>
      </c>
      <c r="N129" s="8" t="s">
        <v>47</v>
      </c>
      <c r="O129" s="8" t="s">
        <v>48</v>
      </c>
      <c r="P129" s="8" t="s">
        <v>49</v>
      </c>
      <c r="Q129" s="8" t="s">
        <v>50</v>
      </c>
      <c r="R129" s="8" t="s">
        <v>51</v>
      </c>
      <c r="S129" s="8" t="s">
        <v>52</v>
      </c>
      <c r="T129" s="8" t="s">
        <v>53</v>
      </c>
      <c r="U129" s="8" t="s">
        <v>54</v>
      </c>
      <c r="V129" s="8" t="s">
        <v>55</v>
      </c>
      <c r="W129" s="8" t="s">
        <v>56</v>
      </c>
      <c r="X129" s="8" t="s">
        <v>57</v>
      </c>
      <c r="Y129" s="8" t="s">
        <v>58</v>
      </c>
      <c r="Z129" s="8" t="s">
        <v>59</v>
      </c>
      <c r="AA129" s="8" t="s">
        <v>60</v>
      </c>
      <c r="AB129" s="8" t="s">
        <v>61</v>
      </c>
      <c r="AC129" s="8" t="s">
        <v>62</v>
      </c>
      <c r="AD129" s="8" t="s">
        <v>63</v>
      </c>
      <c r="AE129" s="8" t="s">
        <v>64</v>
      </c>
      <c r="AF129" s="8" t="s">
        <v>65</v>
      </c>
      <c r="AG129" s="8" t="s">
        <v>66</v>
      </c>
      <c r="AH129" s="8" t="s">
        <v>67</v>
      </c>
      <c r="AI129" s="8" t="s">
        <v>68</v>
      </c>
      <c r="AJ129" s="8" t="s">
        <v>69</v>
      </c>
    </row>
    <row r="130" spans="1:36" ht="15" customHeight="1">
      <c r="H130" s="25" t="s">
        <v>101</v>
      </c>
      <c r="I130" s="5">
        <f>SUMIFS('Storage Capacity'!D:D,'Storage Capacity'!$A:$A,Summary_CDP,'Storage Capacity'!$B:$B,IF($B$127="NEM","*",$B$127),'Storage Capacity'!$C:$C,$H130)</f>
        <v>0</v>
      </c>
      <c r="J130" s="5">
        <f>SUMIFS('Storage Capacity'!E:E,'Storage Capacity'!$A:$A,Summary_CDP,'Storage Capacity'!$B:$B,IF($B$127="NEM","*",$B$127),'Storage Capacity'!$C:$C,$H130)</f>
        <v>0</v>
      </c>
      <c r="K130" s="5">
        <f>SUMIFS('Storage Capacity'!F:F,'Storage Capacity'!$A:$A,Summary_CDP,'Storage Capacity'!$B:$B,IF($B$127="NEM","*",$B$127),'Storage Capacity'!$C:$C,$H130)</f>
        <v>680</v>
      </c>
      <c r="L130" s="5">
        <f>SUMIFS('Storage Capacity'!G:G,'Storage Capacity'!$A:$A,Summary_CDP,'Storage Capacity'!$B:$B,IF($B$127="NEM","*",$B$127),'Storage Capacity'!$C:$C,$H130)</f>
        <v>2040</v>
      </c>
      <c r="M130" s="5">
        <f>SUMIFS('Storage Capacity'!H:H,'Storage Capacity'!$A:$A,Summary_CDP,'Storage Capacity'!$B:$B,IF($B$127="NEM","*",$B$127),'Storage Capacity'!$C:$C,$H130)</f>
        <v>2040</v>
      </c>
      <c r="N130" s="5">
        <f>SUMIFS('Storage Capacity'!I:I,'Storage Capacity'!$A:$A,Summary_CDP,'Storage Capacity'!$B:$B,IF($B$127="NEM","*",$B$127),'Storage Capacity'!$C:$C,$H130)</f>
        <v>2040</v>
      </c>
      <c r="O130" s="5">
        <f>SUMIFS('Storage Capacity'!J:J,'Storage Capacity'!$A:$A,Summary_CDP,'Storage Capacity'!$B:$B,IF($B$127="NEM","*",$B$127),'Storage Capacity'!$C:$C,$H130)</f>
        <v>2040</v>
      </c>
      <c r="P130" s="5">
        <f>SUMIFS('Storage Capacity'!K:K,'Storage Capacity'!$A:$A,Summary_CDP,'Storage Capacity'!$B:$B,IF($B$127="NEM","*",$B$127),'Storage Capacity'!$C:$C,$H130)</f>
        <v>2040</v>
      </c>
      <c r="Q130" s="5">
        <f>SUMIFS('Storage Capacity'!L:L,'Storage Capacity'!$A:$A,Summary_CDP,'Storage Capacity'!$B:$B,IF($B$127="NEM","*",$B$127),'Storage Capacity'!$C:$C,$H130)</f>
        <v>2040</v>
      </c>
      <c r="R130" s="5">
        <f>SUMIFS('Storage Capacity'!M:M,'Storage Capacity'!$A:$A,Summary_CDP,'Storage Capacity'!$B:$B,IF($B$127="NEM","*",$B$127),'Storage Capacity'!$C:$C,$H130)</f>
        <v>2040</v>
      </c>
      <c r="S130" s="5">
        <f>SUMIFS('Storage Capacity'!N:N,'Storage Capacity'!$A:$A,Summary_CDP,'Storage Capacity'!$B:$B,IF($B$127="NEM","*",$B$127),'Storage Capacity'!$C:$C,$H130)</f>
        <v>2040</v>
      </c>
      <c r="T130" s="5">
        <f>SUMIFS('Storage Capacity'!O:O,'Storage Capacity'!$A:$A,Summary_CDP,'Storage Capacity'!$B:$B,IF($B$127="NEM","*",$B$127),'Storage Capacity'!$C:$C,$H130)</f>
        <v>2040</v>
      </c>
      <c r="U130" s="5">
        <f>SUMIFS('Storage Capacity'!P:P,'Storage Capacity'!$A:$A,Summary_CDP,'Storage Capacity'!$B:$B,IF($B$127="NEM","*",$B$127),'Storage Capacity'!$C:$C,$H130)</f>
        <v>2040</v>
      </c>
      <c r="V130" s="5">
        <f>SUMIFS('Storage Capacity'!Q:Q,'Storage Capacity'!$A:$A,Summary_CDP,'Storage Capacity'!$B:$B,IF($B$127="NEM","*",$B$127),'Storage Capacity'!$C:$C,$H130)</f>
        <v>2040</v>
      </c>
      <c r="W130" s="5">
        <f>SUMIFS('Storage Capacity'!R:R,'Storage Capacity'!$A:$A,Summary_CDP,'Storage Capacity'!$B:$B,IF($B$127="NEM","*",$B$127),'Storage Capacity'!$C:$C,$H130)</f>
        <v>2040</v>
      </c>
      <c r="X130" s="5">
        <f>SUMIFS('Storage Capacity'!S:S,'Storage Capacity'!$A:$A,Summary_CDP,'Storage Capacity'!$B:$B,IF($B$127="NEM","*",$B$127),'Storage Capacity'!$C:$C,$H130)</f>
        <v>2040</v>
      </c>
      <c r="Y130" s="5">
        <f>SUMIFS('Storage Capacity'!T:T,'Storage Capacity'!$A:$A,Summary_CDP,'Storage Capacity'!$B:$B,IF($B$127="NEM","*",$B$127),'Storage Capacity'!$C:$C,$H130)</f>
        <v>2040</v>
      </c>
      <c r="Z130" s="5">
        <f>SUMIFS('Storage Capacity'!U:U,'Storage Capacity'!$A:$A,Summary_CDP,'Storage Capacity'!$B:$B,IF($B$127="NEM","*",$B$127),'Storage Capacity'!$C:$C,$H130)</f>
        <v>2040</v>
      </c>
      <c r="AA130" s="5">
        <f>SUMIFS('Storage Capacity'!V:V,'Storage Capacity'!$A:$A,Summary_CDP,'Storage Capacity'!$B:$B,IF($B$127="NEM","*",$B$127),'Storage Capacity'!$C:$C,$H130)</f>
        <v>2040</v>
      </c>
      <c r="AB130" s="5">
        <f>SUMIFS('Storage Capacity'!W:W,'Storage Capacity'!$A:$A,Summary_CDP,'Storage Capacity'!$B:$B,IF($B$127="NEM","*",$B$127),'Storage Capacity'!$C:$C,$H130)</f>
        <v>2040</v>
      </c>
      <c r="AC130" s="5">
        <f>SUMIFS('Storage Capacity'!X:X,'Storage Capacity'!$A:$A,Summary_CDP,'Storage Capacity'!$B:$B,IF($B$127="NEM","*",$B$127),'Storage Capacity'!$C:$C,$H130)</f>
        <v>2040</v>
      </c>
      <c r="AD130" s="5">
        <f>SUMIFS('Storage Capacity'!Y:Y,'Storage Capacity'!$A:$A,Summary_CDP,'Storage Capacity'!$B:$B,IF($B$127="NEM","*",$B$127),'Storage Capacity'!$C:$C,$H130)</f>
        <v>2040</v>
      </c>
      <c r="AE130" s="5">
        <f>SUMIFS('Storage Capacity'!Z:Z,'Storage Capacity'!$A:$A,Summary_CDP,'Storage Capacity'!$B:$B,IF($B$127="NEM","*",$B$127),'Storage Capacity'!$C:$C,$H130)</f>
        <v>2040</v>
      </c>
      <c r="AF130" s="5">
        <f>SUMIFS('Storage Capacity'!AA:AA,'Storage Capacity'!$A:$A,Summary_CDP,'Storage Capacity'!$B:$B,IF($B$127="NEM","*",$B$127),'Storage Capacity'!$C:$C,$H130)</f>
        <v>2040</v>
      </c>
      <c r="AG130" s="5">
        <f>SUMIFS('Storage Capacity'!AB:AB,'Storage Capacity'!$A:$A,Summary_CDP,'Storage Capacity'!$B:$B,IF($B$127="NEM","*",$B$127),'Storage Capacity'!$C:$C,$H130)</f>
        <v>2040</v>
      </c>
      <c r="AH130" s="5">
        <f>SUMIFS('Storage Capacity'!AC:AC,'Storage Capacity'!$A:$A,Summary_CDP,'Storage Capacity'!$B:$B,IF($B$127="NEM","*",$B$127),'Storage Capacity'!$C:$C,$H130)</f>
        <v>2040</v>
      </c>
      <c r="AI130" s="5">
        <f>SUMIFS('Storage Capacity'!AD:AD,'Storage Capacity'!$A:$A,Summary_CDP,'Storage Capacity'!$B:$B,IF($B$127="NEM","*",$B$127),'Storage Capacity'!$C:$C,$H130)</f>
        <v>2040</v>
      </c>
      <c r="AJ130" s="5">
        <f>SUMIFS('Storage Capacity'!AE:AE,'Storage Capacity'!$A:$A,Summary_CDP,'Storage Capacity'!$B:$B,IF($B$127="NEM","*",$B$127),'Storage Capacity'!$C:$C,$H130)</f>
        <v>2040</v>
      </c>
    </row>
    <row r="131" spans="1:36" ht="15" customHeight="1">
      <c r="H131" s="25" t="s">
        <v>102</v>
      </c>
      <c r="I131" s="5">
        <f>SUMIFS('Storage Capacity'!D:D,'Storage Capacity'!$A:$A,Summary_CDP,'Storage Capacity'!$B:$B,IF($B$127="NEM","*",$B$127),'Storage Capacity'!$C:$C,$H131)</f>
        <v>160</v>
      </c>
      <c r="J131" s="5">
        <f>SUMIFS('Storage Capacity'!E:E,'Storage Capacity'!$A:$A,Summary_CDP,'Storage Capacity'!$B:$B,IF($B$127="NEM","*",$B$127),'Storage Capacity'!$C:$C,$H131)</f>
        <v>160</v>
      </c>
      <c r="K131" s="5">
        <f>SUMIFS('Storage Capacity'!F:F,'Storage Capacity'!$A:$A,Summary_CDP,'Storage Capacity'!$B:$B,IF($B$127="NEM","*",$B$127),'Storage Capacity'!$C:$C,$H131)</f>
        <v>160</v>
      </c>
      <c r="L131" s="5">
        <f>SUMIFS('Storage Capacity'!G:G,'Storage Capacity'!$A:$A,Summary_CDP,'Storage Capacity'!$B:$B,IF($B$127="NEM","*",$B$127),'Storage Capacity'!$C:$C,$H131)</f>
        <v>160</v>
      </c>
      <c r="M131" s="5">
        <f>SUMIFS('Storage Capacity'!H:H,'Storage Capacity'!$A:$A,Summary_CDP,'Storage Capacity'!$B:$B,IF($B$127="NEM","*",$B$127),'Storage Capacity'!$C:$C,$H131)</f>
        <v>160</v>
      </c>
      <c r="N131" s="5">
        <f>SUMIFS('Storage Capacity'!I:I,'Storage Capacity'!$A:$A,Summary_CDP,'Storage Capacity'!$B:$B,IF($B$127="NEM","*",$B$127),'Storage Capacity'!$C:$C,$H131)</f>
        <v>1281.0260468399999</v>
      </c>
      <c r="O131" s="5">
        <f>SUMIFS('Storage Capacity'!J:J,'Storage Capacity'!$A:$A,Summary_CDP,'Storage Capacity'!$B:$B,IF($B$127="NEM","*",$B$127),'Storage Capacity'!$C:$C,$H131)</f>
        <v>1281.0260468399999</v>
      </c>
      <c r="P131" s="5">
        <f>SUMIFS('Storage Capacity'!K:K,'Storage Capacity'!$A:$A,Summary_CDP,'Storage Capacity'!$B:$B,IF($B$127="NEM","*",$B$127),'Storage Capacity'!$C:$C,$H131)</f>
        <v>1616.4738255700001</v>
      </c>
      <c r="Q131" s="5">
        <f>SUMIFS('Storage Capacity'!L:L,'Storage Capacity'!$A:$A,Summary_CDP,'Storage Capacity'!$B:$B,IF($B$127="NEM","*",$B$127),'Storage Capacity'!$C:$C,$H131)</f>
        <v>1616.4738255700001</v>
      </c>
      <c r="R131" s="5">
        <f>SUMIFS('Storage Capacity'!M:M,'Storage Capacity'!$A:$A,Summary_CDP,'Storage Capacity'!$B:$B,IF($B$127="NEM","*",$B$127),'Storage Capacity'!$C:$C,$H131)</f>
        <v>1616.4738255700001</v>
      </c>
      <c r="S131" s="5">
        <f>SUMIFS('Storage Capacity'!N:N,'Storage Capacity'!$A:$A,Summary_CDP,'Storage Capacity'!$B:$B,IF($B$127="NEM","*",$B$127),'Storage Capacity'!$C:$C,$H131)</f>
        <v>1616.4738255700001</v>
      </c>
      <c r="T131" s="5">
        <f>SUMIFS('Storage Capacity'!O:O,'Storage Capacity'!$A:$A,Summary_CDP,'Storage Capacity'!$B:$B,IF($B$127="NEM","*",$B$127),'Storage Capacity'!$C:$C,$H131)</f>
        <v>1616.4738255700001</v>
      </c>
      <c r="U131" s="5">
        <f>SUMIFS('Storage Capacity'!P:P,'Storage Capacity'!$A:$A,Summary_CDP,'Storage Capacity'!$B:$B,IF($B$127="NEM","*",$B$127),'Storage Capacity'!$C:$C,$H131)</f>
        <v>1616.4738255700001</v>
      </c>
      <c r="V131" s="5">
        <f>SUMIFS('Storage Capacity'!Q:Q,'Storage Capacity'!$A:$A,Summary_CDP,'Storage Capacity'!$B:$B,IF($B$127="NEM","*",$B$127),'Storage Capacity'!$C:$C,$H131)</f>
        <v>1616.4738255700001</v>
      </c>
      <c r="W131" s="5">
        <f>SUMIFS('Storage Capacity'!R:R,'Storage Capacity'!$A:$A,Summary_CDP,'Storage Capacity'!$B:$B,IF($B$127="NEM","*",$B$127),'Storage Capacity'!$C:$C,$H131)</f>
        <v>1616.4738255700001</v>
      </c>
      <c r="X131" s="5">
        <f>SUMIFS('Storage Capacity'!S:S,'Storage Capacity'!$A:$A,Summary_CDP,'Storage Capacity'!$B:$B,IF($B$127="NEM","*",$B$127),'Storage Capacity'!$C:$C,$H131)</f>
        <v>1616.4738255700001</v>
      </c>
      <c r="Y131" s="5">
        <f>SUMIFS('Storage Capacity'!T:T,'Storage Capacity'!$A:$A,Summary_CDP,'Storage Capacity'!$B:$B,IF($B$127="NEM","*",$B$127),'Storage Capacity'!$C:$C,$H131)</f>
        <v>1616.4738255700001</v>
      </c>
      <c r="Z131" s="5">
        <f>SUMIFS('Storage Capacity'!U:U,'Storage Capacity'!$A:$A,Summary_CDP,'Storage Capacity'!$B:$B,IF($B$127="NEM","*",$B$127),'Storage Capacity'!$C:$C,$H131)</f>
        <v>1616.4738255700001</v>
      </c>
      <c r="AA131" s="5">
        <f>SUMIFS('Storage Capacity'!V:V,'Storage Capacity'!$A:$A,Summary_CDP,'Storage Capacity'!$B:$B,IF($B$127="NEM","*",$B$127),'Storage Capacity'!$C:$C,$H131)</f>
        <v>1915.2072385399999</v>
      </c>
      <c r="AB131" s="5">
        <f>SUMIFS('Storage Capacity'!W:W,'Storage Capacity'!$A:$A,Summary_CDP,'Storage Capacity'!$B:$B,IF($B$127="NEM","*",$B$127),'Storage Capacity'!$C:$C,$H131)</f>
        <v>2016.6643462900001</v>
      </c>
      <c r="AC131" s="5">
        <f>SUMIFS('Storage Capacity'!X:X,'Storage Capacity'!$A:$A,Summary_CDP,'Storage Capacity'!$B:$B,IF($B$127="NEM","*",$B$127),'Storage Capacity'!$C:$C,$H131)</f>
        <v>2506.1519952399999</v>
      </c>
      <c r="AD131" s="5">
        <f>SUMIFS('Storage Capacity'!Y:Y,'Storage Capacity'!$A:$A,Summary_CDP,'Storage Capacity'!$B:$B,IF($B$127="NEM","*",$B$127),'Storage Capacity'!$C:$C,$H131)</f>
        <v>2506.1519952399999</v>
      </c>
      <c r="AE131" s="5">
        <f>SUMIFS('Storage Capacity'!Z:Z,'Storage Capacity'!$A:$A,Summary_CDP,'Storage Capacity'!$B:$B,IF($B$127="NEM","*",$B$127),'Storage Capacity'!$C:$C,$H131)</f>
        <v>2506.1519952399999</v>
      </c>
      <c r="AF131" s="5">
        <f>SUMIFS('Storage Capacity'!AA:AA,'Storage Capacity'!$A:$A,Summary_CDP,'Storage Capacity'!$B:$B,IF($B$127="NEM","*",$B$127),'Storage Capacity'!$C:$C,$H131)</f>
        <v>2506.1519952399999</v>
      </c>
      <c r="AG131" s="5">
        <f>SUMIFS('Storage Capacity'!AB:AB,'Storage Capacity'!$A:$A,Summary_CDP,'Storage Capacity'!$B:$B,IF($B$127="NEM","*",$B$127),'Storage Capacity'!$C:$C,$H131)</f>
        <v>2506.1519952399999</v>
      </c>
      <c r="AH131" s="5">
        <f>SUMIFS('Storage Capacity'!AC:AC,'Storage Capacity'!$A:$A,Summary_CDP,'Storage Capacity'!$B:$B,IF($B$127="NEM","*",$B$127),'Storage Capacity'!$C:$C,$H131)</f>
        <v>2981.0877151099999</v>
      </c>
      <c r="AI131" s="5">
        <f>SUMIFS('Storage Capacity'!AD:AD,'Storage Capacity'!$A:$A,Summary_CDP,'Storage Capacity'!$B:$B,IF($B$127="NEM","*",$B$127),'Storage Capacity'!$C:$C,$H131)</f>
        <v>3578.4001478599998</v>
      </c>
      <c r="AJ131" s="5">
        <f>SUMIFS('Storage Capacity'!AE:AE,'Storage Capacity'!$A:$A,Summary_CDP,'Storage Capacity'!$B:$B,IF($B$127="NEM","*",$B$127),'Storage Capacity'!$C:$C,$H131)</f>
        <v>3578.4001478599998</v>
      </c>
    </row>
    <row r="132" spans="1:36" ht="15" customHeight="1">
      <c r="H132" s="25" t="s">
        <v>103</v>
      </c>
      <c r="I132" s="5">
        <f>SUMIFS('Storage Capacity'!D:D,'Storage Capacity'!$A:$A,Summary_CDP,'Storage Capacity'!$B:$B,IF($B$127="NEM","*",$B$127),'Storage Capacity'!$C:$C,$H132)</f>
        <v>650</v>
      </c>
      <c r="J132" s="5">
        <f>SUMIFS('Storage Capacity'!E:E,'Storage Capacity'!$A:$A,Summary_CDP,'Storage Capacity'!$B:$B,IF($B$127="NEM","*",$B$127),'Storage Capacity'!$C:$C,$H132)</f>
        <v>650</v>
      </c>
      <c r="K132" s="5">
        <f>SUMIFS('Storage Capacity'!F:F,'Storage Capacity'!$A:$A,Summary_CDP,'Storage Capacity'!$B:$B,IF($B$127="NEM","*",$B$127),'Storage Capacity'!$C:$C,$H132)</f>
        <v>1815.2107253499998</v>
      </c>
      <c r="L132" s="5">
        <f>SUMIFS('Storage Capacity'!G:G,'Storage Capacity'!$A:$A,Summary_CDP,'Storage Capacity'!$B:$B,IF($B$127="NEM","*",$B$127),'Storage Capacity'!$C:$C,$H132)</f>
        <v>3381.0151319699999</v>
      </c>
      <c r="M132" s="5">
        <f>SUMIFS('Storage Capacity'!H:H,'Storage Capacity'!$A:$A,Summary_CDP,'Storage Capacity'!$B:$B,IF($B$127="NEM","*",$B$127),'Storage Capacity'!$C:$C,$H132)</f>
        <v>6114.9869793099988</v>
      </c>
      <c r="N132" s="5">
        <f>SUMIFS('Storage Capacity'!I:I,'Storage Capacity'!$A:$A,Summary_CDP,'Storage Capacity'!$B:$B,IF($B$127="NEM","*",$B$127),'Storage Capacity'!$C:$C,$H132)</f>
        <v>6834.2438049699995</v>
      </c>
      <c r="O132" s="5">
        <f>SUMIFS('Storage Capacity'!J:J,'Storage Capacity'!$A:$A,Summary_CDP,'Storage Capacity'!$B:$B,IF($B$127="NEM","*",$B$127),'Storage Capacity'!$C:$C,$H132)</f>
        <v>6836.1872672199988</v>
      </c>
      <c r="P132" s="5">
        <f>SUMIFS('Storage Capacity'!K:K,'Storage Capacity'!$A:$A,Summary_CDP,'Storage Capacity'!$B:$B,IF($B$127="NEM","*",$B$127),'Storage Capacity'!$C:$C,$H132)</f>
        <v>8633.0229531500008</v>
      </c>
      <c r="Q132" s="5">
        <f>SUMIFS('Storage Capacity'!L:L,'Storage Capacity'!$A:$A,Summary_CDP,'Storage Capacity'!$B:$B,IF($B$127="NEM","*",$B$127),'Storage Capacity'!$C:$C,$H132)</f>
        <v>8633.0229531500008</v>
      </c>
      <c r="R132" s="5">
        <f>SUMIFS('Storage Capacity'!M:M,'Storage Capacity'!$A:$A,Summary_CDP,'Storage Capacity'!$B:$B,IF($B$127="NEM","*",$B$127),'Storage Capacity'!$C:$C,$H132)</f>
        <v>8633.0229531500008</v>
      </c>
      <c r="S132" s="5">
        <f>SUMIFS('Storage Capacity'!N:N,'Storage Capacity'!$A:$A,Summary_CDP,'Storage Capacity'!$B:$B,IF($B$127="NEM","*",$B$127),'Storage Capacity'!$C:$C,$H132)</f>
        <v>8704.3224963399989</v>
      </c>
      <c r="T132" s="5">
        <f>SUMIFS('Storage Capacity'!O:O,'Storage Capacity'!$A:$A,Summary_CDP,'Storage Capacity'!$B:$B,IF($B$127="NEM","*",$B$127),'Storage Capacity'!$C:$C,$H132)</f>
        <v>8775.5307381799994</v>
      </c>
      <c r="U132" s="5">
        <f>SUMIFS('Storage Capacity'!P:P,'Storage Capacity'!$A:$A,Summary_CDP,'Storage Capacity'!$B:$B,IF($B$127="NEM","*",$B$127),'Storage Capacity'!$C:$C,$H132)</f>
        <v>11370.92569041</v>
      </c>
      <c r="V132" s="5">
        <f>SUMIFS('Storage Capacity'!Q:Q,'Storage Capacity'!$A:$A,Summary_CDP,'Storage Capacity'!$B:$B,IF($B$127="NEM","*",$B$127),'Storage Capacity'!$C:$C,$H132)</f>
        <v>12199.364512659999</v>
      </c>
      <c r="W132" s="5">
        <f>SUMIFS('Storage Capacity'!R:R,'Storage Capacity'!$A:$A,Summary_CDP,'Storage Capacity'!$B:$B,IF($B$127="NEM","*",$B$127),'Storage Capacity'!$C:$C,$H132)</f>
        <v>13679.18901138</v>
      </c>
      <c r="X132" s="5">
        <f>SUMIFS('Storage Capacity'!S:S,'Storage Capacity'!$A:$A,Summary_CDP,'Storage Capacity'!$B:$B,IF($B$127="NEM","*",$B$127),'Storage Capacity'!$C:$C,$H132)</f>
        <v>13985.769580840002</v>
      </c>
      <c r="Y132" s="5">
        <f>SUMIFS('Storage Capacity'!T:T,'Storage Capacity'!$A:$A,Summary_CDP,'Storage Capacity'!$B:$B,IF($B$127="NEM","*",$B$127),'Storage Capacity'!$C:$C,$H132)</f>
        <v>13985.769580840002</v>
      </c>
      <c r="Z132" s="5">
        <f>SUMIFS('Storage Capacity'!U:U,'Storage Capacity'!$A:$A,Summary_CDP,'Storage Capacity'!$B:$B,IF($B$127="NEM","*",$B$127),'Storage Capacity'!$C:$C,$H132)</f>
        <v>15297.20153807</v>
      </c>
      <c r="AA132" s="5">
        <f>SUMIFS('Storage Capacity'!V:V,'Storage Capacity'!$A:$A,Summary_CDP,'Storage Capacity'!$B:$B,IF($B$127="NEM","*",$B$127),'Storage Capacity'!$C:$C,$H132)</f>
        <v>23142.949657540001</v>
      </c>
      <c r="AB132" s="5">
        <f>SUMIFS('Storage Capacity'!W:W,'Storage Capacity'!$A:$A,Summary_CDP,'Storage Capacity'!$B:$B,IF($B$127="NEM","*",$B$127),'Storage Capacity'!$C:$C,$H132)</f>
        <v>23142.949657540001</v>
      </c>
      <c r="AC132" s="5">
        <f>SUMIFS('Storage Capacity'!X:X,'Storage Capacity'!$A:$A,Summary_CDP,'Storage Capacity'!$B:$B,IF($B$127="NEM","*",$B$127),'Storage Capacity'!$C:$C,$H132)</f>
        <v>23142.949657540001</v>
      </c>
      <c r="AD132" s="5">
        <f>SUMIFS('Storage Capacity'!Y:Y,'Storage Capacity'!$A:$A,Summary_CDP,'Storage Capacity'!$B:$B,IF($B$127="NEM","*",$B$127),'Storage Capacity'!$C:$C,$H132)</f>
        <v>25081.269705730003</v>
      </c>
      <c r="AE132" s="5">
        <f>SUMIFS('Storage Capacity'!Z:Z,'Storage Capacity'!$A:$A,Summary_CDP,'Storage Capacity'!$B:$B,IF($B$127="NEM","*",$B$127),'Storage Capacity'!$C:$C,$H132)</f>
        <v>31910.778588660003</v>
      </c>
      <c r="AF132" s="5">
        <f>SUMIFS('Storage Capacity'!AA:AA,'Storage Capacity'!$A:$A,Summary_CDP,'Storage Capacity'!$B:$B,IF($B$127="NEM","*",$B$127),'Storage Capacity'!$C:$C,$H132)</f>
        <v>31838.020795619999</v>
      </c>
      <c r="AG132" s="5">
        <f>SUMIFS('Storage Capacity'!AB:AB,'Storage Capacity'!$A:$A,Summary_CDP,'Storage Capacity'!$B:$B,IF($B$127="NEM","*",$B$127),'Storage Capacity'!$C:$C,$H132)</f>
        <v>31502.340116840001</v>
      </c>
      <c r="AH132" s="5">
        <f>SUMIFS('Storage Capacity'!AC:AC,'Storage Capacity'!$A:$A,Summary_CDP,'Storage Capacity'!$B:$B,IF($B$127="NEM","*",$B$127),'Storage Capacity'!$C:$C,$H132)</f>
        <v>41730.753329589999</v>
      </c>
      <c r="AI132" s="5">
        <f>SUMIFS('Storage Capacity'!AD:AD,'Storage Capacity'!$A:$A,Summary_CDP,'Storage Capacity'!$B:$B,IF($B$127="NEM","*",$B$127),'Storage Capacity'!$C:$C,$H132)</f>
        <v>65093.007598780001</v>
      </c>
      <c r="AJ132" s="5">
        <f>SUMIFS('Storage Capacity'!AE:AE,'Storage Capacity'!$A:$A,Summary_CDP,'Storage Capacity'!$B:$B,IF($B$127="NEM","*",$B$127),'Storage Capacity'!$C:$C,$H132)</f>
        <v>63296.171912850004</v>
      </c>
    </row>
    <row r="133" spans="1:36" ht="15" customHeight="1">
      <c r="H133" s="25" t="s">
        <v>104</v>
      </c>
      <c r="I133" s="5">
        <f>SUMIFS('Storage Capacity'!D:D,'Storage Capacity'!$A:$A,Summary_CDP,'Storage Capacity'!$B:$B,IF($B$127="NEM","*",$B$127),'Storage Capacity'!$C:$C,$H133)</f>
        <v>748.56000000000006</v>
      </c>
      <c r="J133" s="5">
        <f>SUMIFS('Storage Capacity'!E:E,'Storage Capacity'!$A:$A,Summary_CDP,'Storage Capacity'!$B:$B,IF($B$127="NEM","*",$B$127),'Storage Capacity'!$C:$C,$H133)</f>
        <v>747.46</v>
      </c>
      <c r="K133" s="5">
        <f>SUMIFS('Storage Capacity'!F:F,'Storage Capacity'!$A:$A,Summary_CDP,'Storage Capacity'!$B:$B,IF($B$127="NEM","*",$B$127),'Storage Capacity'!$C:$C,$H133)</f>
        <v>900.03118076999999</v>
      </c>
      <c r="L133" s="5">
        <f>SUMIFS('Storage Capacity'!G:G,'Storage Capacity'!$A:$A,Summary_CDP,'Storage Capacity'!$B:$B,IF($B$127="NEM","*",$B$127),'Storage Capacity'!$C:$C,$H133)</f>
        <v>900.03118076999999</v>
      </c>
      <c r="M133" s="5">
        <f>SUMIFS('Storage Capacity'!H:H,'Storage Capacity'!$A:$A,Summary_CDP,'Storage Capacity'!$B:$B,IF($B$127="NEM","*",$B$127),'Storage Capacity'!$C:$C,$H133)</f>
        <v>901.13118077000001</v>
      </c>
      <c r="N133" s="5">
        <f>SUMIFS('Storage Capacity'!I:I,'Storage Capacity'!$A:$A,Summary_CDP,'Storage Capacity'!$B:$B,IF($B$127="NEM","*",$B$127),'Storage Capacity'!$C:$C,$H133)</f>
        <v>900.03118076999999</v>
      </c>
      <c r="O133" s="5">
        <f>SUMIFS('Storage Capacity'!J:J,'Storage Capacity'!$A:$A,Summary_CDP,'Storage Capacity'!$B:$B,IF($B$127="NEM","*",$B$127),'Storage Capacity'!$C:$C,$H133)</f>
        <v>900.03118076999999</v>
      </c>
      <c r="P133" s="5">
        <f>SUMIFS('Storage Capacity'!K:K,'Storage Capacity'!$A:$A,Summary_CDP,'Storage Capacity'!$B:$B,IF($B$127="NEM","*",$B$127),'Storage Capacity'!$C:$C,$H133)</f>
        <v>1150.03118077</v>
      </c>
      <c r="Q133" s="5">
        <f>SUMIFS('Storage Capacity'!L:L,'Storage Capacity'!$A:$A,Summary_CDP,'Storage Capacity'!$B:$B,IF($B$127="NEM","*",$B$127),'Storage Capacity'!$C:$C,$H133)</f>
        <v>1150.03118077</v>
      </c>
      <c r="R133" s="5">
        <f>SUMIFS('Storage Capacity'!M:M,'Storage Capacity'!$A:$A,Summary_CDP,'Storage Capacity'!$B:$B,IF($B$127="NEM","*",$B$127),'Storage Capacity'!$C:$C,$H133)</f>
        <v>1151.1311807699999</v>
      </c>
      <c r="S133" s="5">
        <f>SUMIFS('Storage Capacity'!N:N,'Storage Capacity'!$A:$A,Summary_CDP,'Storage Capacity'!$B:$B,IF($B$127="NEM","*",$B$127),'Storage Capacity'!$C:$C,$H133)</f>
        <v>1150.03118077</v>
      </c>
      <c r="T133" s="5">
        <f>SUMIFS('Storage Capacity'!O:O,'Storage Capacity'!$A:$A,Summary_CDP,'Storage Capacity'!$B:$B,IF($B$127="NEM","*",$B$127),'Storage Capacity'!$C:$C,$H133)</f>
        <v>1151.1311807699999</v>
      </c>
      <c r="U133" s="5">
        <f>SUMIFS('Storage Capacity'!P:P,'Storage Capacity'!$A:$A,Summary_CDP,'Storage Capacity'!$B:$B,IF($B$127="NEM","*",$B$127),'Storage Capacity'!$C:$C,$H133)</f>
        <v>1150.03118077</v>
      </c>
      <c r="V133" s="5">
        <f>SUMIFS('Storage Capacity'!Q:Q,'Storage Capacity'!$A:$A,Summary_CDP,'Storage Capacity'!$B:$B,IF($B$127="NEM","*",$B$127),'Storage Capacity'!$C:$C,$H133)</f>
        <v>1150.03118077</v>
      </c>
      <c r="W133" s="5">
        <f>SUMIFS('Storage Capacity'!R:R,'Storage Capacity'!$A:$A,Summary_CDP,'Storage Capacity'!$B:$B,IF($B$127="NEM","*",$B$127),'Storage Capacity'!$C:$C,$H133)</f>
        <v>1150.03118077</v>
      </c>
      <c r="X133" s="5">
        <f>SUMIFS('Storage Capacity'!S:S,'Storage Capacity'!$A:$A,Summary_CDP,'Storage Capacity'!$B:$B,IF($B$127="NEM","*",$B$127),'Storage Capacity'!$C:$C,$H133)</f>
        <v>1151.1311807699999</v>
      </c>
      <c r="Y133" s="5">
        <f>SUMIFS('Storage Capacity'!T:T,'Storage Capacity'!$A:$A,Summary_CDP,'Storage Capacity'!$B:$B,IF($B$127="NEM","*",$B$127),'Storage Capacity'!$C:$C,$H133)</f>
        <v>1150.03118077</v>
      </c>
      <c r="Z133" s="5">
        <f>SUMIFS('Storage Capacity'!U:U,'Storage Capacity'!$A:$A,Summary_CDP,'Storage Capacity'!$B:$B,IF($B$127="NEM","*",$B$127),'Storage Capacity'!$C:$C,$H133)</f>
        <v>1150.03118077</v>
      </c>
      <c r="AA133" s="5">
        <f>SUMIFS('Storage Capacity'!V:V,'Storage Capacity'!$A:$A,Summary_CDP,'Storage Capacity'!$B:$B,IF($B$127="NEM","*",$B$127),'Storage Capacity'!$C:$C,$H133)</f>
        <v>1150.03118077</v>
      </c>
      <c r="AB133" s="5">
        <f>SUMIFS('Storage Capacity'!W:W,'Storage Capacity'!$A:$A,Summary_CDP,'Storage Capacity'!$B:$B,IF($B$127="NEM","*",$B$127),'Storage Capacity'!$C:$C,$H133)</f>
        <v>1150.03118077</v>
      </c>
      <c r="AC133" s="5">
        <f>SUMIFS('Storage Capacity'!X:X,'Storage Capacity'!$A:$A,Summary_CDP,'Storage Capacity'!$B:$B,IF($B$127="NEM","*",$B$127),'Storage Capacity'!$C:$C,$H133)</f>
        <v>1151.1311807699999</v>
      </c>
      <c r="AD133" s="5">
        <f>SUMIFS('Storage Capacity'!Y:Y,'Storage Capacity'!$A:$A,Summary_CDP,'Storage Capacity'!$B:$B,IF($B$127="NEM","*",$B$127),'Storage Capacity'!$C:$C,$H133)</f>
        <v>1153.23118077</v>
      </c>
      <c r="AE133" s="5">
        <f>SUMIFS('Storage Capacity'!Z:Z,'Storage Capacity'!$A:$A,Summary_CDP,'Storage Capacity'!$B:$B,IF($B$127="NEM","*",$B$127),'Storage Capacity'!$C:$C,$H133)</f>
        <v>998.56000000000006</v>
      </c>
      <c r="AF133" s="5">
        <f>SUMIFS('Storage Capacity'!AA:AA,'Storage Capacity'!$A:$A,Summary_CDP,'Storage Capacity'!$B:$B,IF($B$127="NEM","*",$B$127),'Storage Capacity'!$C:$C,$H133)</f>
        <v>998.56000000000006</v>
      </c>
      <c r="AG133" s="5">
        <f>SUMIFS('Storage Capacity'!AB:AB,'Storage Capacity'!$A:$A,Summary_CDP,'Storage Capacity'!$B:$B,IF($B$127="NEM","*",$B$127),'Storage Capacity'!$C:$C,$H133)</f>
        <v>998.56000000000006</v>
      </c>
      <c r="AH133" s="5">
        <f>SUMIFS('Storage Capacity'!AC:AC,'Storage Capacity'!$A:$A,Summary_CDP,'Storage Capacity'!$B:$B,IF($B$127="NEM","*",$B$127),'Storage Capacity'!$C:$C,$H133)</f>
        <v>998.56000000000006</v>
      </c>
      <c r="AI133" s="5">
        <f>SUMIFS('Storage Capacity'!AD:AD,'Storage Capacity'!$A:$A,Summary_CDP,'Storage Capacity'!$B:$B,IF($B$127="NEM","*",$B$127),'Storage Capacity'!$C:$C,$H133)</f>
        <v>998.56000000000006</v>
      </c>
      <c r="AJ133" s="5">
        <f>SUMIFS('Storage Capacity'!AE:AE,'Storage Capacity'!$A:$A,Summary_CDP,'Storage Capacity'!$B:$B,IF($B$127="NEM","*",$B$127),'Storage Capacity'!$C:$C,$H133)</f>
        <v>998.56000000000006</v>
      </c>
    </row>
    <row r="134" spans="1:36" ht="15" customHeight="1">
      <c r="H134" s="25" t="s">
        <v>88</v>
      </c>
      <c r="I134" s="5">
        <f>SUMIFS('Storage Capacity'!D:D,'Storage Capacity'!$A:$A,Summary_CDP,'Storage Capacity'!$B:$B,IF($B$127="NEM","*",$B$127),'Storage Capacity'!$C:$C,$H134)</f>
        <v>366.50700001000001</v>
      </c>
      <c r="J134" s="5">
        <f>SUMIFS('Storage Capacity'!E:E,'Storage Capacity'!$A:$A,Summary_CDP,'Storage Capacity'!$B:$B,IF($B$127="NEM","*",$B$127),'Storage Capacity'!$C:$C,$H134)</f>
        <v>731.50699999999995</v>
      </c>
      <c r="K134" s="5">
        <f>SUMIFS('Storage Capacity'!F:F,'Storage Capacity'!$A:$A,Summary_CDP,'Storage Capacity'!$B:$B,IF($B$127="NEM","*",$B$127),'Storage Capacity'!$C:$C,$H134)</f>
        <v>1218.9919999899998</v>
      </c>
      <c r="L134" s="5">
        <f>SUMIFS('Storage Capacity'!G:G,'Storage Capacity'!$A:$A,Summary_CDP,'Storage Capacity'!$B:$B,IF($B$127="NEM","*",$B$127),'Storage Capacity'!$C:$C,$H134)</f>
        <v>1822.8530000100002</v>
      </c>
      <c r="M134" s="5">
        <f>SUMIFS('Storage Capacity'!H:H,'Storage Capacity'!$A:$A,Summary_CDP,'Storage Capacity'!$B:$B,IF($B$127="NEM","*",$B$127),'Storage Capacity'!$C:$C,$H134)</f>
        <v>2558.4810000000002</v>
      </c>
      <c r="N134" s="5">
        <f>SUMIFS('Storage Capacity'!I:I,'Storage Capacity'!$A:$A,Summary_CDP,'Storage Capacity'!$B:$B,IF($B$127="NEM","*",$B$127),'Storage Capacity'!$C:$C,$H134)</f>
        <v>3412.1190000000001</v>
      </c>
      <c r="O134" s="5">
        <f>SUMIFS('Storage Capacity'!J:J,'Storage Capacity'!$A:$A,Summary_CDP,'Storage Capacity'!$B:$B,IF($B$127="NEM","*",$B$127),'Storage Capacity'!$C:$C,$H134)</f>
        <v>4696.2740000099993</v>
      </c>
      <c r="P134" s="5">
        <f>SUMIFS('Storage Capacity'!K:K,'Storage Capacity'!$A:$A,Summary_CDP,'Storage Capacity'!$B:$B,IF($B$127="NEM","*",$B$127),'Storage Capacity'!$C:$C,$H134)</f>
        <v>5829.8004632200009</v>
      </c>
      <c r="Q134" s="5">
        <f>SUMIFS('Storage Capacity'!L:L,'Storage Capacity'!$A:$A,Summary_CDP,'Storage Capacity'!$B:$B,IF($B$127="NEM","*",$B$127),'Storage Capacity'!$C:$C,$H134)</f>
        <v>7024.5443458899999</v>
      </c>
      <c r="R134" s="5">
        <f>SUMIFS('Storage Capacity'!M:M,'Storage Capacity'!$A:$A,Summary_CDP,'Storage Capacity'!$B:$B,IF($B$127="NEM","*",$B$127),'Storage Capacity'!$C:$C,$H134)</f>
        <v>8398.6829614999988</v>
      </c>
      <c r="S134" s="5">
        <f>SUMIFS('Storage Capacity'!N:N,'Storage Capacity'!$A:$A,Summary_CDP,'Storage Capacity'!$B:$B,IF($B$127="NEM","*",$B$127),'Storage Capacity'!$C:$C,$H134)</f>
        <v>10091.14246379</v>
      </c>
      <c r="T134" s="5">
        <f>SUMIFS('Storage Capacity'!O:O,'Storage Capacity'!$A:$A,Summary_CDP,'Storage Capacity'!$B:$B,IF($B$127="NEM","*",$B$127),'Storage Capacity'!$C:$C,$H134)</f>
        <v>11935.594913679999</v>
      </c>
      <c r="U134" s="5">
        <f>SUMIFS('Storage Capacity'!P:P,'Storage Capacity'!$A:$A,Summary_CDP,'Storage Capacity'!$B:$B,IF($B$127="NEM","*",$B$127),'Storage Capacity'!$C:$C,$H134)</f>
        <v>13875.121352539998</v>
      </c>
      <c r="V134" s="5">
        <f>SUMIFS('Storage Capacity'!Q:Q,'Storage Capacity'!$A:$A,Summary_CDP,'Storage Capacity'!$B:$B,IF($B$127="NEM","*",$B$127),'Storage Capacity'!$C:$C,$H134)</f>
        <v>15894.63496714</v>
      </c>
      <c r="W134" s="5">
        <f>SUMIFS('Storage Capacity'!R:R,'Storage Capacity'!$A:$A,Summary_CDP,'Storage Capacity'!$B:$B,IF($B$127="NEM","*",$B$127),'Storage Capacity'!$C:$C,$H134)</f>
        <v>17933.750697899999</v>
      </c>
      <c r="X134" s="5">
        <f>SUMIFS('Storage Capacity'!S:S,'Storage Capacity'!$A:$A,Summary_CDP,'Storage Capacity'!$B:$B,IF($B$127="NEM","*",$B$127),'Storage Capacity'!$C:$C,$H134)</f>
        <v>19983.077796739999</v>
      </c>
      <c r="Y134" s="5">
        <f>SUMIFS('Storage Capacity'!T:T,'Storage Capacity'!$A:$A,Summary_CDP,'Storage Capacity'!$B:$B,IF($B$127="NEM","*",$B$127),'Storage Capacity'!$C:$C,$H134)</f>
        <v>21671.676525790001</v>
      </c>
      <c r="Z134" s="5">
        <f>SUMIFS('Storage Capacity'!U:U,'Storage Capacity'!$A:$A,Summary_CDP,'Storage Capacity'!$B:$B,IF($B$127="NEM","*",$B$127),'Storage Capacity'!$C:$C,$H134)</f>
        <v>23318.225479199999</v>
      </c>
      <c r="AA134" s="5">
        <f>SUMIFS('Storage Capacity'!V:V,'Storage Capacity'!$A:$A,Summary_CDP,'Storage Capacity'!$B:$B,IF($B$127="NEM","*",$B$127),'Storage Capacity'!$C:$C,$H134)</f>
        <v>24889.356374550003</v>
      </c>
      <c r="AB134" s="5">
        <f>SUMIFS('Storage Capacity'!W:W,'Storage Capacity'!$A:$A,Summary_CDP,'Storage Capacity'!$B:$B,IF($B$127="NEM","*",$B$127),'Storage Capacity'!$C:$C,$H134)</f>
        <v>26447.729895830002</v>
      </c>
      <c r="AC134" s="5">
        <f>SUMIFS('Storage Capacity'!X:X,'Storage Capacity'!$A:$A,Summary_CDP,'Storage Capacity'!$B:$B,IF($B$127="NEM","*",$B$127),'Storage Capacity'!$C:$C,$H134)</f>
        <v>28117.46973664</v>
      </c>
      <c r="AD134" s="5">
        <f>SUMIFS('Storage Capacity'!Y:Y,'Storage Capacity'!$A:$A,Summary_CDP,'Storage Capacity'!$B:$B,IF($B$127="NEM","*",$B$127),'Storage Capacity'!$C:$C,$H134)</f>
        <v>29806.332703220003</v>
      </c>
      <c r="AE134" s="5">
        <f>SUMIFS('Storage Capacity'!Z:Z,'Storage Capacity'!$A:$A,Summary_CDP,'Storage Capacity'!$B:$B,IF($B$127="NEM","*",$B$127),'Storage Capacity'!$C:$C,$H134)</f>
        <v>31258.097408369998</v>
      </c>
      <c r="AF134" s="5">
        <f>SUMIFS('Storage Capacity'!AA:AA,'Storage Capacity'!$A:$A,Summary_CDP,'Storage Capacity'!$B:$B,IF($B$127="NEM","*",$B$127),'Storage Capacity'!$C:$C,$H134)</f>
        <v>32733.874992799996</v>
      </c>
      <c r="AG134" s="5">
        <f>SUMIFS('Storage Capacity'!AB:AB,'Storage Capacity'!$A:$A,Summary_CDP,'Storage Capacity'!$B:$B,IF($B$127="NEM","*",$B$127),'Storage Capacity'!$C:$C,$H134)</f>
        <v>34233.920342519996</v>
      </c>
      <c r="AH134" s="5">
        <f>SUMIFS('Storage Capacity'!AC:AC,'Storage Capacity'!$A:$A,Summary_CDP,'Storage Capacity'!$B:$B,IF($B$127="NEM","*",$B$127),'Storage Capacity'!$C:$C,$H134)</f>
        <v>35763.291480440006</v>
      </c>
      <c r="AI134" s="5">
        <f>SUMIFS('Storage Capacity'!AD:AD,'Storage Capacity'!$A:$A,Summary_CDP,'Storage Capacity'!$B:$B,IF($B$127="NEM","*",$B$127),'Storage Capacity'!$C:$C,$H134)</f>
        <v>37313.352280799998</v>
      </c>
      <c r="AJ134" s="5">
        <f>SUMIFS('Storage Capacity'!AE:AE,'Storage Capacity'!$A:$A,Summary_CDP,'Storage Capacity'!$B:$B,IF($B$127="NEM","*",$B$127),'Storage Capacity'!$C:$C,$H134)</f>
        <v>37421.090223830004</v>
      </c>
    </row>
    <row r="135" spans="1:36" ht="15" customHeight="1">
      <c r="H135" s="25" t="s">
        <v>89</v>
      </c>
      <c r="I135" s="5">
        <f>SUMIFS('Storage Capacity'!D:D,'Storage Capacity'!$A:$A,Summary_CDP,'Storage Capacity'!$B:$B,IF($B$127="NEM","*",$B$127),'Storage Capacity'!$C:$C,$H135)</f>
        <v>1615.6870000000001</v>
      </c>
      <c r="J135" s="5">
        <f>SUMIFS('Storage Capacity'!E:E,'Storage Capacity'!$A:$A,Summary_CDP,'Storage Capacity'!$B:$B,IF($B$127="NEM","*",$B$127),'Storage Capacity'!$C:$C,$H135)</f>
        <v>2523.8579999999997</v>
      </c>
      <c r="K135" s="5">
        <f>SUMIFS('Storage Capacity'!F:F,'Storage Capacity'!$A:$A,Summary_CDP,'Storage Capacity'!$B:$B,IF($B$127="NEM","*",$B$127),'Storage Capacity'!$C:$C,$H135)</f>
        <v>3346.1180000000004</v>
      </c>
      <c r="L135" s="5">
        <f>SUMIFS('Storage Capacity'!G:G,'Storage Capacity'!$A:$A,Summary_CDP,'Storage Capacity'!$B:$B,IF($B$127="NEM","*",$B$127),'Storage Capacity'!$C:$C,$H135)</f>
        <v>4039.7359999999999</v>
      </c>
      <c r="M135" s="5">
        <f>SUMIFS('Storage Capacity'!H:H,'Storage Capacity'!$A:$A,Summary_CDP,'Storage Capacity'!$B:$B,IF($B$127="NEM","*",$B$127),'Storage Capacity'!$C:$C,$H135)</f>
        <v>4643.7310000000007</v>
      </c>
      <c r="N135" s="5">
        <f>SUMIFS('Storage Capacity'!I:I,'Storage Capacity'!$A:$A,Summary_CDP,'Storage Capacity'!$B:$B,IF($B$127="NEM","*",$B$127),'Storage Capacity'!$C:$C,$H135)</f>
        <v>5111.6849999999995</v>
      </c>
      <c r="O135" s="5">
        <f>SUMIFS('Storage Capacity'!J:J,'Storage Capacity'!$A:$A,Summary_CDP,'Storage Capacity'!$B:$B,IF($B$127="NEM","*",$B$127),'Storage Capacity'!$C:$C,$H135)</f>
        <v>5870.22</v>
      </c>
      <c r="P135" s="5">
        <f>SUMIFS('Storage Capacity'!K:K,'Storage Capacity'!$A:$A,Summary_CDP,'Storage Capacity'!$B:$B,IF($B$127="NEM","*",$B$127),'Storage Capacity'!$C:$C,$H135)</f>
        <v>6883.9139999999998</v>
      </c>
      <c r="Q135" s="5">
        <f>SUMIFS('Storage Capacity'!L:L,'Storage Capacity'!$A:$A,Summary_CDP,'Storage Capacity'!$B:$B,IF($B$127="NEM","*",$B$127),'Storage Capacity'!$C:$C,$H135)</f>
        <v>7823.7409999999991</v>
      </c>
      <c r="R135" s="5">
        <f>SUMIFS('Storage Capacity'!M:M,'Storage Capacity'!$A:$A,Summary_CDP,'Storage Capacity'!$B:$B,IF($B$127="NEM","*",$B$127),'Storage Capacity'!$C:$C,$H135)</f>
        <v>8822.0210000000006</v>
      </c>
      <c r="S135" s="5">
        <f>SUMIFS('Storage Capacity'!N:N,'Storage Capacity'!$A:$A,Summary_CDP,'Storage Capacity'!$B:$B,IF($B$127="NEM","*",$B$127),'Storage Capacity'!$C:$C,$H135)</f>
        <v>10032.985999999999</v>
      </c>
      <c r="T135" s="5">
        <f>SUMIFS('Storage Capacity'!O:O,'Storage Capacity'!$A:$A,Summary_CDP,'Storage Capacity'!$B:$B,IF($B$127="NEM","*",$B$127),'Storage Capacity'!$C:$C,$H135)</f>
        <v>11279.351999999999</v>
      </c>
      <c r="U135" s="5">
        <f>SUMIFS('Storage Capacity'!P:P,'Storage Capacity'!$A:$A,Summary_CDP,'Storage Capacity'!$B:$B,IF($B$127="NEM","*",$B$127),'Storage Capacity'!$C:$C,$H135)</f>
        <v>12411.971</v>
      </c>
      <c r="V135" s="5">
        <f>SUMIFS('Storage Capacity'!Q:Q,'Storage Capacity'!$A:$A,Summary_CDP,'Storage Capacity'!$B:$B,IF($B$127="NEM","*",$B$127),'Storage Capacity'!$C:$C,$H135)</f>
        <v>13450.545</v>
      </c>
      <c r="W135" s="5">
        <f>SUMIFS('Storage Capacity'!R:R,'Storage Capacity'!$A:$A,Summary_CDP,'Storage Capacity'!$B:$B,IF($B$127="NEM","*",$B$127),'Storage Capacity'!$C:$C,$H135)</f>
        <v>14351.891000000001</v>
      </c>
      <c r="X135" s="5">
        <f>SUMIFS('Storage Capacity'!S:S,'Storage Capacity'!$A:$A,Summary_CDP,'Storage Capacity'!$B:$B,IF($B$127="NEM","*",$B$127),'Storage Capacity'!$C:$C,$H135)</f>
        <v>15102.709000000001</v>
      </c>
      <c r="Y135" s="5">
        <f>SUMIFS('Storage Capacity'!T:T,'Storage Capacity'!$A:$A,Summary_CDP,'Storage Capacity'!$B:$B,IF($B$127="NEM","*",$B$127),'Storage Capacity'!$C:$C,$H135)</f>
        <v>15417.928999999998</v>
      </c>
      <c r="Z135" s="5">
        <f>SUMIFS('Storage Capacity'!U:U,'Storage Capacity'!$A:$A,Summary_CDP,'Storage Capacity'!$B:$B,IF($B$127="NEM","*",$B$127),'Storage Capacity'!$C:$C,$H135)</f>
        <v>15594.936</v>
      </c>
      <c r="AA135" s="5">
        <f>SUMIFS('Storage Capacity'!V:V,'Storage Capacity'!$A:$A,Summary_CDP,'Storage Capacity'!$B:$B,IF($B$127="NEM","*",$B$127),'Storage Capacity'!$C:$C,$H135)</f>
        <v>15616.079</v>
      </c>
      <c r="AB135" s="5">
        <f>SUMIFS('Storage Capacity'!W:W,'Storage Capacity'!$A:$A,Summary_CDP,'Storage Capacity'!$B:$B,IF($B$127="NEM","*",$B$127),'Storage Capacity'!$C:$C,$H135)</f>
        <v>15610.974</v>
      </c>
      <c r="AC135" s="5">
        <f>SUMIFS('Storage Capacity'!X:X,'Storage Capacity'!$A:$A,Summary_CDP,'Storage Capacity'!$B:$B,IF($B$127="NEM","*",$B$127),'Storage Capacity'!$C:$C,$H135)</f>
        <v>15555.227000000001</v>
      </c>
      <c r="AD135" s="5">
        <f>SUMIFS('Storage Capacity'!Y:Y,'Storage Capacity'!$A:$A,Summary_CDP,'Storage Capacity'!$B:$B,IF($B$127="NEM","*",$B$127),'Storage Capacity'!$C:$C,$H135)</f>
        <v>15481.948999999999</v>
      </c>
      <c r="AE135" s="5">
        <f>SUMIFS('Storage Capacity'!Z:Z,'Storage Capacity'!$A:$A,Summary_CDP,'Storage Capacity'!$B:$B,IF($B$127="NEM","*",$B$127),'Storage Capacity'!$C:$C,$H135)</f>
        <v>15387.778</v>
      </c>
      <c r="AF135" s="5">
        <f>SUMIFS('Storage Capacity'!AA:AA,'Storage Capacity'!$A:$A,Summary_CDP,'Storage Capacity'!$B:$B,IF($B$127="NEM","*",$B$127),'Storage Capacity'!$C:$C,$H135)</f>
        <v>15277.057999999999</v>
      </c>
      <c r="AG135" s="5">
        <f>SUMIFS('Storage Capacity'!AB:AB,'Storage Capacity'!$A:$A,Summary_CDP,'Storage Capacity'!$B:$B,IF($B$127="NEM","*",$B$127),'Storage Capacity'!$C:$C,$H135)</f>
        <v>15144.979000000001</v>
      </c>
      <c r="AH135" s="5">
        <f>SUMIFS('Storage Capacity'!AC:AC,'Storage Capacity'!$A:$A,Summary_CDP,'Storage Capacity'!$B:$B,IF($B$127="NEM","*",$B$127),'Storage Capacity'!$C:$C,$H135)</f>
        <v>15000.321000000002</v>
      </c>
      <c r="AI135" s="5">
        <f>SUMIFS('Storage Capacity'!AD:AD,'Storage Capacity'!$A:$A,Summary_CDP,'Storage Capacity'!$B:$B,IF($B$127="NEM","*",$B$127),'Storage Capacity'!$C:$C,$H135)</f>
        <v>14832.36</v>
      </c>
      <c r="AJ135" s="5">
        <f>SUMIFS('Storage Capacity'!AE:AE,'Storage Capacity'!$A:$A,Summary_CDP,'Storage Capacity'!$B:$B,IF($B$127="NEM","*",$B$127),'Storage Capacity'!$C:$C,$H135)</f>
        <v>14832.36</v>
      </c>
    </row>
    <row r="136" spans="1:36" ht="15" customHeight="1"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</row>
    <row r="137" spans="1:36" ht="15" customHeight="1"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</row>
    <row r="138" spans="1:36" ht="15" customHeight="1"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</row>
    <row r="139" spans="1:36" ht="15" customHeight="1"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</row>
    <row r="140" spans="1:36" ht="15" customHeight="1"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</row>
    <row r="141" spans="1:36" ht="15" customHeight="1"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</row>
    <row r="142" spans="1:36" ht="15" customHeight="1"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</row>
    <row r="143" spans="1:36" ht="15" customHeight="1"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</row>
    <row r="144" spans="1:36" s="51" customFormat="1" ht="23" thickBot="1">
      <c r="A144" s="49" t="str">
        <f>B145&amp;" storage energy by year"</f>
        <v>NEM storage energy by year</v>
      </c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 spans="1:36" ht="15" customHeight="1" thickTop="1">
      <c r="A145" s="11" t="s">
        <v>38</v>
      </c>
      <c r="B145" s="21" t="s">
        <v>39</v>
      </c>
    </row>
    <row r="147" spans="1:36" ht="15" customHeight="1">
      <c r="H147" t="s">
        <v>105</v>
      </c>
      <c r="I147" s="8" t="s">
        <v>42</v>
      </c>
      <c r="J147" s="8" t="s">
        <v>43</v>
      </c>
      <c r="K147" s="8" t="s">
        <v>44</v>
      </c>
      <c r="L147" s="8" t="s">
        <v>45</v>
      </c>
      <c r="M147" s="8" t="s">
        <v>46</v>
      </c>
      <c r="N147" s="8" t="s">
        <v>47</v>
      </c>
      <c r="O147" s="8" t="s">
        <v>48</v>
      </c>
      <c r="P147" s="8" t="s">
        <v>49</v>
      </c>
      <c r="Q147" s="8" t="s">
        <v>50</v>
      </c>
      <c r="R147" s="8" t="s">
        <v>51</v>
      </c>
      <c r="S147" s="8" t="s">
        <v>52</v>
      </c>
      <c r="T147" s="8" t="s">
        <v>53</v>
      </c>
      <c r="U147" s="8" t="s">
        <v>54</v>
      </c>
      <c r="V147" s="8" t="s">
        <v>55</v>
      </c>
      <c r="W147" s="8" t="s">
        <v>56</v>
      </c>
      <c r="X147" s="8" t="s">
        <v>57</v>
      </c>
      <c r="Y147" s="8" t="s">
        <v>58</v>
      </c>
      <c r="Z147" s="8" t="s">
        <v>59</v>
      </c>
      <c r="AA147" s="8" t="s">
        <v>60</v>
      </c>
      <c r="AB147" s="8" t="s">
        <v>61</v>
      </c>
      <c r="AC147" s="8" t="s">
        <v>62</v>
      </c>
      <c r="AD147" s="8" t="s">
        <v>63</v>
      </c>
      <c r="AE147" s="8" t="s">
        <v>64</v>
      </c>
      <c r="AF147" s="8" t="s">
        <v>65</v>
      </c>
      <c r="AG147" s="8" t="s">
        <v>66</v>
      </c>
      <c r="AH147" s="8" t="s">
        <v>67</v>
      </c>
      <c r="AI147" s="8" t="s">
        <v>68</v>
      </c>
      <c r="AJ147" s="8" t="s">
        <v>69</v>
      </c>
    </row>
    <row r="148" spans="1:36" ht="15" customHeight="1">
      <c r="H148" s="25" t="s">
        <v>101</v>
      </c>
      <c r="I148" s="5">
        <f>SUMIFS('Storage Energy'!D:D,'Storage Energy'!$A:$A,Summary_CDP,'Storage Energy'!$B:$B,IF($B$145="NEM","*",$B$145),'Storage Energy'!$C:$C,$H148)</f>
        <v>0</v>
      </c>
      <c r="J148" s="5">
        <f>SUMIFS('Storage Energy'!E:E,'Storage Energy'!$A:$A,Summary_CDP,'Storage Energy'!$B:$B,IF($B$145="NEM","*",$B$145),'Storage Energy'!$C:$C,$H148)</f>
        <v>0</v>
      </c>
      <c r="K148" s="5">
        <f>SUMIFS('Storage Energy'!F:F,'Storage Energy'!$A:$A,Summary_CDP,'Storage Energy'!$B:$B,IF($B$145="NEM","*",$B$145),'Storage Energy'!$C:$C,$H148)</f>
        <v>116.28</v>
      </c>
      <c r="L148" s="5">
        <f>SUMIFS('Storage Energy'!G:G,'Storage Energy'!$A:$A,Summary_CDP,'Storage Energy'!$B:$B,IF($B$145="NEM","*",$B$145),'Storage Energy'!$C:$C,$H148)</f>
        <v>348.84</v>
      </c>
      <c r="M148" s="5">
        <f>SUMIFS('Storage Energy'!H:H,'Storage Energy'!$A:$A,Summary_CDP,'Storage Energy'!$B:$B,IF($B$145="NEM","*",$B$145),'Storage Energy'!$C:$C,$H148)</f>
        <v>348.84</v>
      </c>
      <c r="N148" s="5">
        <f>SUMIFS('Storage Energy'!I:I,'Storage Energy'!$A:$A,Summary_CDP,'Storage Energy'!$B:$B,IF($B$145="NEM","*",$B$145),'Storage Energy'!$C:$C,$H148)</f>
        <v>348.84</v>
      </c>
      <c r="O148" s="5">
        <f>SUMIFS('Storage Energy'!J:J,'Storage Energy'!$A:$A,Summary_CDP,'Storage Energy'!$B:$B,IF($B$145="NEM","*",$B$145),'Storage Energy'!$C:$C,$H148)</f>
        <v>348.84</v>
      </c>
      <c r="P148" s="5">
        <f>SUMIFS('Storage Energy'!K:K,'Storage Energy'!$A:$A,Summary_CDP,'Storage Energy'!$B:$B,IF($B$145="NEM","*",$B$145),'Storage Energy'!$C:$C,$H148)</f>
        <v>348.84</v>
      </c>
      <c r="Q148" s="5">
        <f>SUMIFS('Storage Energy'!L:L,'Storage Energy'!$A:$A,Summary_CDP,'Storage Energy'!$B:$B,IF($B$145="NEM","*",$B$145),'Storage Energy'!$C:$C,$H148)</f>
        <v>348.84</v>
      </c>
      <c r="R148" s="5">
        <f>SUMIFS('Storage Energy'!M:M,'Storage Energy'!$A:$A,Summary_CDP,'Storage Energy'!$B:$B,IF($B$145="NEM","*",$B$145),'Storage Energy'!$C:$C,$H148)</f>
        <v>348.84</v>
      </c>
      <c r="S148" s="5">
        <f>SUMIFS('Storage Energy'!N:N,'Storage Energy'!$A:$A,Summary_CDP,'Storage Energy'!$B:$B,IF($B$145="NEM","*",$B$145),'Storage Energy'!$C:$C,$H148)</f>
        <v>348.84</v>
      </c>
      <c r="T148" s="5">
        <f>SUMIFS('Storage Energy'!O:O,'Storage Energy'!$A:$A,Summary_CDP,'Storage Energy'!$B:$B,IF($B$145="NEM","*",$B$145),'Storage Energy'!$C:$C,$H148)</f>
        <v>348.84</v>
      </c>
      <c r="U148" s="5">
        <f>SUMIFS('Storage Energy'!P:P,'Storage Energy'!$A:$A,Summary_CDP,'Storage Energy'!$B:$B,IF($B$145="NEM","*",$B$145),'Storage Energy'!$C:$C,$H148)</f>
        <v>348.84</v>
      </c>
      <c r="V148" s="5">
        <f>SUMIFS('Storage Energy'!Q:Q,'Storage Energy'!$A:$A,Summary_CDP,'Storage Energy'!$B:$B,IF($B$145="NEM","*",$B$145),'Storage Energy'!$C:$C,$H148)</f>
        <v>348.84</v>
      </c>
      <c r="W148" s="5">
        <f>SUMIFS('Storage Energy'!R:R,'Storage Energy'!$A:$A,Summary_CDP,'Storage Energy'!$B:$B,IF($B$145="NEM","*",$B$145),'Storage Energy'!$C:$C,$H148)</f>
        <v>348.84</v>
      </c>
      <c r="X148" s="5">
        <f>SUMIFS('Storage Energy'!S:S,'Storage Energy'!$A:$A,Summary_CDP,'Storage Energy'!$B:$B,IF($B$145="NEM","*",$B$145),'Storage Energy'!$C:$C,$H148)</f>
        <v>348.84</v>
      </c>
      <c r="Y148" s="5">
        <f>SUMIFS('Storage Energy'!T:T,'Storage Energy'!$A:$A,Summary_CDP,'Storage Energy'!$B:$B,IF($B$145="NEM","*",$B$145),'Storage Energy'!$C:$C,$H148)</f>
        <v>348.84</v>
      </c>
      <c r="Z148" s="5">
        <f>SUMIFS('Storage Energy'!U:U,'Storage Energy'!$A:$A,Summary_CDP,'Storage Energy'!$B:$B,IF($B$145="NEM","*",$B$145),'Storage Energy'!$C:$C,$H148)</f>
        <v>348.84</v>
      </c>
      <c r="AA148" s="5">
        <f>SUMIFS('Storage Energy'!V:V,'Storage Energy'!$A:$A,Summary_CDP,'Storage Energy'!$B:$B,IF($B$145="NEM","*",$B$145),'Storage Energy'!$C:$C,$H148)</f>
        <v>348.84</v>
      </c>
      <c r="AB148" s="5">
        <f>SUMIFS('Storage Energy'!W:W,'Storage Energy'!$A:$A,Summary_CDP,'Storage Energy'!$B:$B,IF($B$145="NEM","*",$B$145),'Storage Energy'!$C:$C,$H148)</f>
        <v>348.84</v>
      </c>
      <c r="AC148" s="5">
        <f>SUMIFS('Storage Energy'!X:X,'Storage Energy'!$A:$A,Summary_CDP,'Storage Energy'!$B:$B,IF($B$145="NEM","*",$B$145),'Storage Energy'!$C:$C,$H148)</f>
        <v>348.84</v>
      </c>
      <c r="AD148" s="5">
        <f>SUMIFS('Storage Energy'!Y:Y,'Storage Energy'!$A:$A,Summary_CDP,'Storage Energy'!$B:$B,IF($B$145="NEM","*",$B$145),'Storage Energy'!$C:$C,$H148)</f>
        <v>348.84</v>
      </c>
      <c r="AE148" s="5">
        <f>SUMIFS('Storage Energy'!Z:Z,'Storage Energy'!$A:$A,Summary_CDP,'Storage Energy'!$B:$B,IF($B$145="NEM","*",$B$145),'Storage Energy'!$C:$C,$H148)</f>
        <v>348.84</v>
      </c>
      <c r="AF148" s="5">
        <f>SUMIFS('Storage Energy'!AA:AA,'Storage Energy'!$A:$A,Summary_CDP,'Storage Energy'!$B:$B,IF($B$145="NEM","*",$B$145),'Storage Energy'!$C:$C,$H148)</f>
        <v>348.84</v>
      </c>
      <c r="AG148" s="5">
        <f>SUMIFS('Storage Energy'!AB:AB,'Storage Energy'!$A:$A,Summary_CDP,'Storage Energy'!$B:$B,IF($B$145="NEM","*",$B$145),'Storage Energy'!$C:$C,$H148)</f>
        <v>348.84</v>
      </c>
      <c r="AH148" s="5">
        <f>SUMIFS('Storage Energy'!AC:AC,'Storage Energy'!$A:$A,Summary_CDP,'Storage Energy'!$B:$B,IF($B$145="NEM","*",$B$145),'Storage Energy'!$C:$C,$H148)</f>
        <v>348.84</v>
      </c>
      <c r="AI148" s="5">
        <f>SUMIFS('Storage Energy'!AD:AD,'Storage Energy'!$A:$A,Summary_CDP,'Storage Energy'!$B:$B,IF($B$145="NEM","*",$B$145),'Storage Energy'!$C:$C,$H148)</f>
        <v>348.84</v>
      </c>
      <c r="AJ148" s="5">
        <f>SUMIFS('Storage Energy'!AE:AE,'Storage Energy'!$A:$A,Summary_CDP,'Storage Energy'!$B:$B,IF($B$145="NEM","*",$B$145),'Storage Energy'!$C:$C,$H148)</f>
        <v>348.84</v>
      </c>
    </row>
    <row r="149" spans="1:36" ht="15" customHeight="1">
      <c r="H149" s="25" t="s">
        <v>102</v>
      </c>
      <c r="I149" s="5">
        <f>SUMIFS('Storage Energy'!D:D,'Storage Energy'!$A:$A,Summary_CDP,'Storage Energy'!$B:$B,IF($B$145="NEM","*",$B$145),'Storage Energy'!$C:$C,$H149)</f>
        <v>6.0490000000000004</v>
      </c>
      <c r="J149" s="5">
        <f>SUMIFS('Storage Energy'!E:E,'Storage Energy'!$A:$A,Summary_CDP,'Storage Energy'!$B:$B,IF($B$145="NEM","*",$B$145),'Storage Energy'!$C:$C,$H149)</f>
        <v>6.0490000000000004</v>
      </c>
      <c r="K149" s="5">
        <f>SUMIFS('Storage Energy'!F:F,'Storage Energy'!$A:$A,Summary_CDP,'Storage Energy'!$B:$B,IF($B$145="NEM","*",$B$145),'Storage Energy'!$C:$C,$H149)</f>
        <v>6.0490000000000004</v>
      </c>
      <c r="L149" s="5">
        <f>SUMIFS('Storage Energy'!G:G,'Storage Energy'!$A:$A,Summary_CDP,'Storage Energy'!$B:$B,IF($B$145="NEM","*",$B$145),'Storage Energy'!$C:$C,$H149)</f>
        <v>6.0490000000000004</v>
      </c>
      <c r="M149" s="5">
        <f>SUMIFS('Storage Energy'!H:H,'Storage Energy'!$A:$A,Summary_CDP,'Storage Energy'!$B:$B,IF($B$145="NEM","*",$B$145),'Storage Energy'!$C:$C,$H149)</f>
        <v>6.0490000000000004</v>
      </c>
      <c r="N149" s="5">
        <f>SUMIFS('Storage Energy'!I:I,'Storage Energy'!$A:$A,Summary_CDP,'Storage Energy'!$B:$B,IF($B$145="NEM","*",$B$145),'Storage Energy'!$C:$C,$H149)</f>
        <v>44.079946680639992</v>
      </c>
      <c r="O149" s="5">
        <f>SUMIFS('Storage Energy'!J:J,'Storage Energy'!$A:$A,Summary_CDP,'Storage Energy'!$B:$B,IF($B$145="NEM","*",$B$145),'Storage Energy'!$C:$C,$H149)</f>
        <v>44.079946680639992</v>
      </c>
      <c r="P149" s="5">
        <f>SUMIFS('Storage Energy'!K:K,'Storage Energy'!$A:$A,Summary_CDP,'Storage Energy'!$B:$B,IF($B$145="NEM","*",$B$145),'Storage Energy'!$C:$C,$H149)</f>
        <v>60.18144005968</v>
      </c>
      <c r="Q149" s="5">
        <f>SUMIFS('Storage Energy'!L:L,'Storage Energy'!$A:$A,Summary_CDP,'Storage Energy'!$B:$B,IF($B$145="NEM","*",$B$145),'Storage Energy'!$C:$C,$H149)</f>
        <v>60.18144005968</v>
      </c>
      <c r="R149" s="5">
        <f>SUMIFS('Storage Energy'!M:M,'Storage Energy'!$A:$A,Summary_CDP,'Storage Energy'!$B:$B,IF($B$145="NEM","*",$B$145),'Storage Energy'!$C:$C,$H149)</f>
        <v>60.18144005968</v>
      </c>
      <c r="S149" s="5">
        <f>SUMIFS('Storage Energy'!N:N,'Storage Energy'!$A:$A,Summary_CDP,'Storage Energy'!$B:$B,IF($B$145="NEM","*",$B$145),'Storage Energy'!$C:$C,$H149)</f>
        <v>60.18144005968</v>
      </c>
      <c r="T149" s="5">
        <f>SUMIFS('Storage Energy'!O:O,'Storage Energy'!$A:$A,Summary_CDP,'Storage Energy'!$B:$B,IF($B$145="NEM","*",$B$145),'Storage Energy'!$C:$C,$H149)</f>
        <v>60.18144005968</v>
      </c>
      <c r="U149" s="5">
        <f>SUMIFS('Storage Energy'!P:P,'Storage Energy'!$A:$A,Summary_CDP,'Storage Energy'!$B:$B,IF($B$145="NEM","*",$B$145),'Storage Energy'!$C:$C,$H149)</f>
        <v>60.18144005968</v>
      </c>
      <c r="V149" s="5">
        <f>SUMIFS('Storage Energy'!Q:Q,'Storage Energy'!$A:$A,Summary_CDP,'Storage Energy'!$B:$B,IF($B$145="NEM","*",$B$145),'Storage Energy'!$C:$C,$H149)</f>
        <v>60.18144005968</v>
      </c>
      <c r="W149" s="5">
        <f>SUMIFS('Storage Energy'!R:R,'Storage Energy'!$A:$A,Summary_CDP,'Storage Energy'!$B:$B,IF($B$145="NEM","*",$B$145),'Storage Energy'!$C:$C,$H149)</f>
        <v>60.18144005968</v>
      </c>
      <c r="X149" s="5">
        <f>SUMIFS('Storage Energy'!S:S,'Storage Energy'!$A:$A,Summary_CDP,'Storage Energy'!$B:$B,IF($B$145="NEM","*",$B$145),'Storage Energy'!$C:$C,$H149)</f>
        <v>60.18144005968</v>
      </c>
      <c r="Y149" s="5">
        <f>SUMIFS('Storage Energy'!T:T,'Storage Energy'!$A:$A,Summary_CDP,'Storage Energy'!$B:$B,IF($B$145="NEM","*",$B$145),'Storage Energy'!$C:$C,$H149)</f>
        <v>60.18144005968</v>
      </c>
      <c r="Z149" s="5">
        <f>SUMIFS('Storage Energy'!U:U,'Storage Energy'!$A:$A,Summary_CDP,'Storage Energy'!$B:$B,IF($B$145="NEM","*",$B$145),'Storage Energy'!$C:$C,$H149)</f>
        <v>60.18144005968</v>
      </c>
      <c r="AA149" s="5">
        <f>SUMIFS('Storage Energy'!V:V,'Storage Energy'!$A:$A,Summary_CDP,'Storage Energy'!$B:$B,IF($B$145="NEM","*",$B$145),'Storage Energy'!$C:$C,$H149)</f>
        <v>67.351041970959997</v>
      </c>
      <c r="AB149" s="5">
        <f>SUMIFS('Storage Energy'!W:W,'Storage Energy'!$A:$A,Summary_CDP,'Storage Energy'!$B:$B,IF($B$145="NEM","*",$B$145),'Storage Energy'!$C:$C,$H149)</f>
        <v>71.197181548000003</v>
      </c>
      <c r="AC149" s="5">
        <f>SUMIFS('Storage Energy'!X:X,'Storage Energy'!$A:$A,Summary_CDP,'Storage Energy'!$B:$B,IF($B$145="NEM","*",$B$145),'Storage Energy'!$C:$C,$H149)</f>
        <v>82.160390765239995</v>
      </c>
      <c r="AD149" s="5">
        <f>SUMIFS('Storage Energy'!Y:Y,'Storage Energy'!$A:$A,Summary_CDP,'Storage Energy'!$B:$B,IF($B$145="NEM","*",$B$145),'Storage Energy'!$C:$C,$H149)</f>
        <v>82.160390765239995</v>
      </c>
      <c r="AE149" s="5">
        <f>SUMIFS('Storage Energy'!Z:Z,'Storage Energy'!$A:$A,Summary_CDP,'Storage Energy'!$B:$B,IF($B$145="NEM","*",$B$145),'Storage Energy'!$C:$C,$H149)</f>
        <v>82.160390765239995</v>
      </c>
      <c r="AF149" s="5">
        <f>SUMIFS('Storage Energy'!AA:AA,'Storage Energy'!$A:$A,Summary_CDP,'Storage Energy'!$B:$B,IF($B$145="NEM","*",$B$145),'Storage Energy'!$C:$C,$H149)</f>
        <v>82.160390765239995</v>
      </c>
      <c r="AG149" s="5">
        <f>SUMIFS('Storage Energy'!AB:AB,'Storage Energy'!$A:$A,Summary_CDP,'Storage Energy'!$B:$B,IF($B$145="NEM","*",$B$145),'Storage Energy'!$C:$C,$H149)</f>
        <v>82.160390765239995</v>
      </c>
      <c r="AH149" s="5">
        <f>SUMIFS('Storage Energy'!AC:AC,'Storage Energy'!$A:$A,Summary_CDP,'Storage Energy'!$B:$B,IF($B$145="NEM","*",$B$145),'Storage Energy'!$C:$C,$H149)</f>
        <v>91.659105162640003</v>
      </c>
      <c r="AI149" s="5">
        <f>SUMIFS('Storage Energy'!AD:AD,'Storage Energy'!$A:$A,Summary_CDP,'Storage Energy'!$B:$B,IF($B$145="NEM","*",$B$145),'Storage Energy'!$C:$C,$H149)</f>
        <v>105.99460354863999</v>
      </c>
      <c r="AJ149" s="5">
        <f>SUMIFS('Storage Energy'!AE:AE,'Storage Energy'!$A:$A,Summary_CDP,'Storage Energy'!$B:$B,IF($B$145="NEM","*",$B$145),'Storage Energy'!$C:$C,$H149)</f>
        <v>105.99460354863999</v>
      </c>
    </row>
    <row r="150" spans="1:36" ht="15" customHeight="1">
      <c r="H150" s="25" t="s">
        <v>103</v>
      </c>
      <c r="I150" s="5">
        <f>SUMIFS('Storage Energy'!D:D,'Storage Energy'!$A:$A,Summary_CDP,'Storage Energy'!$B:$B,IF($B$145="NEM","*",$B$145),'Storage Energy'!$C:$C,$H150)</f>
        <v>5.9220000000000006</v>
      </c>
      <c r="J150" s="5">
        <f>SUMIFS('Storage Energy'!E:E,'Storage Energy'!$A:$A,Summary_CDP,'Storage Energy'!$B:$B,IF($B$145="NEM","*",$B$145),'Storage Energy'!$C:$C,$H150)</f>
        <v>5.9220000000000006</v>
      </c>
      <c r="K150" s="5">
        <f>SUMIFS('Storage Energy'!F:F,'Storage Energy'!$A:$A,Summary_CDP,'Storage Energy'!$B:$B,IF($B$145="NEM","*",$B$145),'Storage Energy'!$C:$C,$H150)</f>
        <v>15.243685802800002</v>
      </c>
      <c r="L150" s="5">
        <f>SUMIFS('Storage Energy'!G:G,'Storage Energy'!$A:$A,Summary_CDP,'Storage Energy'!$B:$B,IF($B$145="NEM","*",$B$145),'Storage Energy'!$C:$C,$H150)</f>
        <v>27.770121055760001</v>
      </c>
      <c r="M150" s="5">
        <f>SUMIFS('Storage Energy'!H:H,'Storage Energy'!$A:$A,Summary_CDP,'Storage Energy'!$B:$B,IF($B$145="NEM","*",$B$145),'Storage Energy'!$C:$C,$H150)</f>
        <v>49.641895834480003</v>
      </c>
      <c r="N150" s="5">
        <f>SUMIFS('Storage Energy'!I:I,'Storage Energy'!$A:$A,Summary_CDP,'Storage Energy'!$B:$B,IF($B$145="NEM","*",$B$145),'Storage Energy'!$C:$C,$H150)</f>
        <v>55.395950439760007</v>
      </c>
      <c r="O150" s="5">
        <f>SUMIFS('Storage Energy'!J:J,'Storage Energy'!$A:$A,Summary_CDP,'Storage Energy'!$B:$B,IF($B$145="NEM","*",$B$145),'Storage Energy'!$C:$C,$H150)</f>
        <v>55.411498137759999</v>
      </c>
      <c r="P150" s="5">
        <f>SUMIFS('Storage Energy'!K:K,'Storage Energy'!$A:$A,Summary_CDP,'Storage Energy'!$B:$B,IF($B$145="NEM","*",$B$145),'Storage Energy'!$C:$C,$H150)</f>
        <v>69.786183625199996</v>
      </c>
      <c r="Q150" s="5">
        <f>SUMIFS('Storage Energy'!L:L,'Storage Energy'!$A:$A,Summary_CDP,'Storage Energy'!$B:$B,IF($B$145="NEM","*",$B$145),'Storage Energy'!$C:$C,$H150)</f>
        <v>69.786183625199996</v>
      </c>
      <c r="R150" s="5">
        <f>SUMIFS('Storage Energy'!M:M,'Storage Energy'!$A:$A,Summary_CDP,'Storage Energy'!$B:$B,IF($B$145="NEM","*",$B$145),'Storage Energy'!$C:$C,$H150)</f>
        <v>69.786183625199996</v>
      </c>
      <c r="S150" s="5">
        <f>SUMIFS('Storage Energy'!N:N,'Storage Energy'!$A:$A,Summary_CDP,'Storage Energy'!$B:$B,IF($B$145="NEM","*",$B$145),'Storage Energy'!$C:$C,$H150)</f>
        <v>70.356579970720006</v>
      </c>
      <c r="T150" s="5">
        <f>SUMIFS('Storage Energy'!O:O,'Storage Energy'!$A:$A,Summary_CDP,'Storage Energy'!$B:$B,IF($B$145="NEM","*",$B$145),'Storage Energy'!$C:$C,$H150)</f>
        <v>70.926245905440013</v>
      </c>
      <c r="U150" s="5">
        <f>SUMIFS('Storage Energy'!P:P,'Storage Energy'!$A:$A,Summary_CDP,'Storage Energy'!$B:$B,IF($B$145="NEM","*",$B$145),'Storage Energy'!$C:$C,$H150)</f>
        <v>91.689405523280001</v>
      </c>
      <c r="V150" s="5">
        <f>SUMIFS('Storage Energy'!Q:Q,'Storage Energy'!$A:$A,Summary_CDP,'Storage Energy'!$B:$B,IF($B$145="NEM","*",$B$145),'Storage Energy'!$C:$C,$H150)</f>
        <v>98.31691610128</v>
      </c>
      <c r="W150" s="5">
        <f>SUMIFS('Storage Energy'!R:R,'Storage Energy'!$A:$A,Summary_CDP,'Storage Energy'!$B:$B,IF($B$145="NEM","*",$B$145),'Storage Energy'!$C:$C,$H150)</f>
        <v>110.15551209103999</v>
      </c>
      <c r="X150" s="5">
        <f>SUMIFS('Storage Energy'!S:S,'Storage Energy'!$A:$A,Summary_CDP,'Storage Energy'!$B:$B,IF($B$145="NEM","*",$B$145),'Storage Energy'!$C:$C,$H150)</f>
        <v>112.60815664672</v>
      </c>
      <c r="Y150" s="5">
        <f>SUMIFS('Storage Energy'!T:T,'Storage Energy'!$A:$A,Summary_CDP,'Storage Energy'!$B:$B,IF($B$145="NEM","*",$B$145),'Storage Energy'!$C:$C,$H150)</f>
        <v>112.60815664672</v>
      </c>
      <c r="Z150" s="5">
        <f>SUMIFS('Storage Energy'!U:U,'Storage Energy'!$A:$A,Summary_CDP,'Storage Energy'!$B:$B,IF($B$145="NEM","*",$B$145),'Storage Energy'!$C:$C,$H150)</f>
        <v>123.09961230456001</v>
      </c>
      <c r="AA150" s="5">
        <f>SUMIFS('Storage Energy'!V:V,'Storage Energy'!$A:$A,Summary_CDP,'Storage Energy'!$B:$B,IF($B$145="NEM","*",$B$145),'Storage Energy'!$C:$C,$H150)</f>
        <v>185.86559726031999</v>
      </c>
      <c r="AB150" s="5">
        <f>SUMIFS('Storage Energy'!W:W,'Storage Energy'!$A:$A,Summary_CDP,'Storage Energy'!$B:$B,IF($B$145="NEM","*",$B$145),'Storage Energy'!$C:$C,$H150)</f>
        <v>185.86559726031999</v>
      </c>
      <c r="AC150" s="5">
        <f>SUMIFS('Storage Energy'!X:X,'Storage Energy'!$A:$A,Summary_CDP,'Storage Energy'!$B:$B,IF($B$145="NEM","*",$B$145),'Storage Energy'!$C:$C,$H150)</f>
        <v>185.86559726031999</v>
      </c>
      <c r="AD150" s="5">
        <f>SUMIFS('Storage Energy'!Y:Y,'Storage Energy'!$A:$A,Summary_CDP,'Storage Energy'!$B:$B,IF($B$145="NEM","*",$B$145),'Storage Energy'!$C:$C,$H150)</f>
        <v>201.37215764583999</v>
      </c>
      <c r="AE150" s="5">
        <f>SUMIFS('Storage Energy'!Z:Z,'Storage Energy'!$A:$A,Summary_CDP,'Storage Energy'!$B:$B,IF($B$145="NEM","*",$B$145),'Storage Energy'!$C:$C,$H150)</f>
        <v>256.00822870927999</v>
      </c>
      <c r="AF150" s="5">
        <f>SUMIFS('Storage Energy'!AA:AA,'Storage Energy'!$A:$A,Summary_CDP,'Storage Energy'!$B:$B,IF($B$145="NEM","*",$B$145),'Storage Energy'!$C:$C,$H150)</f>
        <v>255.42616636496001</v>
      </c>
      <c r="AG150" s="5">
        <f>SUMIFS('Storage Energy'!AB:AB,'Storage Energy'!$A:$A,Summary_CDP,'Storage Energy'!$B:$B,IF($B$145="NEM","*",$B$145),'Storage Energy'!$C:$C,$H150)</f>
        <v>252.74072093471997</v>
      </c>
      <c r="AH150" s="5">
        <f>SUMIFS('Storage Energy'!AC:AC,'Storage Energy'!$A:$A,Summary_CDP,'Storage Energy'!$B:$B,IF($B$145="NEM","*",$B$145),'Storage Energy'!$C:$C,$H150)</f>
        <v>334.56802663671999</v>
      </c>
      <c r="AI150" s="5">
        <f>SUMIFS('Storage Energy'!AD:AD,'Storage Energy'!$A:$A,Summary_CDP,'Storage Energy'!$B:$B,IF($B$145="NEM","*",$B$145),'Storage Energy'!$C:$C,$H150)</f>
        <v>521.46606079024002</v>
      </c>
      <c r="AJ150" s="5">
        <f>SUMIFS('Storage Energy'!AE:AE,'Storage Energy'!$A:$A,Summary_CDP,'Storage Energy'!$B:$B,IF($B$145="NEM","*",$B$145),'Storage Energy'!$C:$C,$H150)</f>
        <v>507.09137530279997</v>
      </c>
    </row>
    <row r="151" spans="1:36" ht="15" customHeight="1">
      <c r="H151" s="25" t="s">
        <v>104</v>
      </c>
      <c r="I151" s="5">
        <f>SUMIFS('Storage Energy'!D:D,'Storage Energy'!$A:$A,Summary_CDP,'Storage Energy'!$B:$B,IF($B$145="NEM","*",$B$145),'Storage Energy'!$C:$C,$H151)</f>
        <v>0.93026739999999997</v>
      </c>
      <c r="J151" s="5">
        <f>SUMIFS('Storage Energy'!E:E,'Storage Energy'!$A:$A,Summary_CDP,'Storage Energy'!$B:$B,IF($B$145="NEM","*",$B$145),'Storage Energy'!$C:$C,$H151)</f>
        <v>0.92916739999999987</v>
      </c>
      <c r="K151" s="5">
        <f>SUMIFS('Storage Energy'!F:F,'Storage Energy'!$A:$A,Summary_CDP,'Storage Energy'!$B:$B,IF($B$145="NEM","*",$B$145),'Storage Energy'!$C:$C,$H151)</f>
        <v>1.2343097615399998</v>
      </c>
      <c r="L151" s="5">
        <f>SUMIFS('Storage Energy'!G:G,'Storage Energy'!$A:$A,Summary_CDP,'Storage Energy'!$B:$B,IF($B$145="NEM","*",$B$145),'Storage Energy'!$C:$C,$H151)</f>
        <v>1.2343097615399998</v>
      </c>
      <c r="M151" s="5">
        <f>SUMIFS('Storage Energy'!H:H,'Storage Energy'!$A:$A,Summary_CDP,'Storage Energy'!$B:$B,IF($B$145="NEM","*",$B$145),'Storage Energy'!$C:$C,$H151)</f>
        <v>1.2354097615399999</v>
      </c>
      <c r="N151" s="5">
        <f>SUMIFS('Storage Energy'!I:I,'Storage Energy'!$A:$A,Summary_CDP,'Storage Energy'!$B:$B,IF($B$145="NEM","*",$B$145),'Storage Energy'!$C:$C,$H151)</f>
        <v>1.2343097615399998</v>
      </c>
      <c r="O151" s="5">
        <f>SUMIFS('Storage Energy'!J:J,'Storage Energy'!$A:$A,Summary_CDP,'Storage Energy'!$B:$B,IF($B$145="NEM","*",$B$145),'Storage Energy'!$C:$C,$H151)</f>
        <v>1.2343097615399998</v>
      </c>
      <c r="P151" s="5">
        <f>SUMIFS('Storage Energy'!K:K,'Storage Energy'!$A:$A,Summary_CDP,'Storage Energy'!$B:$B,IF($B$145="NEM","*",$B$145),'Storage Energy'!$C:$C,$H151)</f>
        <v>1.6093097615399998</v>
      </c>
      <c r="Q151" s="5">
        <f>SUMIFS('Storage Energy'!L:L,'Storage Energy'!$A:$A,Summary_CDP,'Storage Energy'!$B:$B,IF($B$145="NEM","*",$B$145),'Storage Energy'!$C:$C,$H151)</f>
        <v>1.6093097615399998</v>
      </c>
      <c r="R151" s="5">
        <f>SUMIFS('Storage Energy'!M:M,'Storage Energy'!$A:$A,Summary_CDP,'Storage Energy'!$B:$B,IF($B$145="NEM","*",$B$145),'Storage Energy'!$C:$C,$H151)</f>
        <v>1.6104097615399999</v>
      </c>
      <c r="S151" s="5">
        <f>SUMIFS('Storage Energy'!N:N,'Storage Energy'!$A:$A,Summary_CDP,'Storage Energy'!$B:$B,IF($B$145="NEM","*",$B$145),'Storage Energy'!$C:$C,$H151)</f>
        <v>1.6093097615399998</v>
      </c>
      <c r="T151" s="5">
        <f>SUMIFS('Storage Energy'!O:O,'Storage Energy'!$A:$A,Summary_CDP,'Storage Energy'!$B:$B,IF($B$145="NEM","*",$B$145),'Storage Energy'!$C:$C,$H151)</f>
        <v>1.6104097615399999</v>
      </c>
      <c r="U151" s="5">
        <f>SUMIFS('Storage Energy'!P:P,'Storage Energy'!$A:$A,Summary_CDP,'Storage Energy'!$B:$B,IF($B$145="NEM","*",$B$145),'Storage Energy'!$C:$C,$H151)</f>
        <v>1.6093097615399998</v>
      </c>
      <c r="V151" s="5">
        <f>SUMIFS('Storage Energy'!Q:Q,'Storage Energy'!$A:$A,Summary_CDP,'Storage Energy'!$B:$B,IF($B$145="NEM","*",$B$145),'Storage Energy'!$C:$C,$H151)</f>
        <v>1.6093097615399998</v>
      </c>
      <c r="W151" s="5">
        <f>SUMIFS('Storage Energy'!R:R,'Storage Energy'!$A:$A,Summary_CDP,'Storage Energy'!$B:$B,IF($B$145="NEM","*",$B$145),'Storage Energy'!$C:$C,$H151)</f>
        <v>1.6093097615399998</v>
      </c>
      <c r="X151" s="5">
        <f>SUMIFS('Storage Energy'!S:S,'Storage Energy'!$A:$A,Summary_CDP,'Storage Energy'!$B:$B,IF($B$145="NEM","*",$B$145),'Storage Energy'!$C:$C,$H151)</f>
        <v>1.6104097615399999</v>
      </c>
      <c r="Y151" s="5">
        <f>SUMIFS('Storage Energy'!T:T,'Storage Energy'!$A:$A,Summary_CDP,'Storage Energy'!$B:$B,IF($B$145="NEM","*",$B$145),'Storage Energy'!$C:$C,$H151)</f>
        <v>1.6093097615399998</v>
      </c>
      <c r="Z151" s="5">
        <f>SUMIFS('Storage Energy'!U:U,'Storage Energy'!$A:$A,Summary_CDP,'Storage Energy'!$B:$B,IF($B$145="NEM","*",$B$145),'Storage Energy'!$C:$C,$H151)</f>
        <v>1.6093097615399998</v>
      </c>
      <c r="AA151" s="5">
        <f>SUMIFS('Storage Energy'!V:V,'Storage Energy'!$A:$A,Summary_CDP,'Storage Energy'!$B:$B,IF($B$145="NEM","*",$B$145),'Storage Energy'!$C:$C,$H151)</f>
        <v>1.6093097615399998</v>
      </c>
      <c r="AB151" s="5">
        <f>SUMIFS('Storage Energy'!W:W,'Storage Energy'!$A:$A,Summary_CDP,'Storage Energy'!$B:$B,IF($B$145="NEM","*",$B$145),'Storage Energy'!$C:$C,$H151)</f>
        <v>1.6093097615399998</v>
      </c>
      <c r="AC151" s="5">
        <f>SUMIFS('Storage Energy'!X:X,'Storage Energy'!$A:$A,Summary_CDP,'Storage Energy'!$B:$B,IF($B$145="NEM","*",$B$145),'Storage Energy'!$C:$C,$H151)</f>
        <v>1.6104097615399999</v>
      </c>
      <c r="AD151" s="5">
        <f>SUMIFS('Storage Energy'!Y:Y,'Storage Energy'!$A:$A,Summary_CDP,'Storage Energy'!$B:$B,IF($B$145="NEM","*",$B$145),'Storage Energy'!$C:$C,$H151)</f>
        <v>1.6146097615400001</v>
      </c>
      <c r="AE151" s="5">
        <f>SUMIFS('Storage Energy'!Z:Z,'Storage Energy'!$A:$A,Summary_CDP,'Storage Energy'!$B:$B,IF($B$145="NEM","*",$B$145),'Storage Energy'!$C:$C,$H151)</f>
        <v>1.3052674</v>
      </c>
      <c r="AF151" s="5">
        <f>SUMIFS('Storage Energy'!AA:AA,'Storage Energy'!$A:$A,Summary_CDP,'Storage Energy'!$B:$B,IF($B$145="NEM","*",$B$145),'Storage Energy'!$C:$C,$H151)</f>
        <v>1.3052674</v>
      </c>
      <c r="AG151" s="5">
        <f>SUMIFS('Storage Energy'!AB:AB,'Storage Energy'!$A:$A,Summary_CDP,'Storage Energy'!$B:$B,IF($B$145="NEM","*",$B$145),'Storage Energy'!$C:$C,$H151)</f>
        <v>1.3052674</v>
      </c>
      <c r="AH151" s="5">
        <f>SUMIFS('Storage Energy'!AC:AC,'Storage Energy'!$A:$A,Summary_CDP,'Storage Energy'!$B:$B,IF($B$145="NEM","*",$B$145),'Storage Energy'!$C:$C,$H151)</f>
        <v>1.3052674</v>
      </c>
      <c r="AI151" s="5">
        <f>SUMIFS('Storage Energy'!AD:AD,'Storage Energy'!$A:$A,Summary_CDP,'Storage Energy'!$B:$B,IF($B$145="NEM","*",$B$145),'Storage Energy'!$C:$C,$H151)</f>
        <v>1.3052674</v>
      </c>
      <c r="AJ151" s="5">
        <f>SUMIFS('Storage Energy'!AE:AE,'Storage Energy'!$A:$A,Summary_CDP,'Storage Energy'!$B:$B,IF($B$145="NEM","*",$B$145),'Storage Energy'!$C:$C,$H151)</f>
        <v>1.3052674</v>
      </c>
    </row>
    <row r="152" spans="1:36" ht="15" customHeight="1">
      <c r="H152" s="25" t="s">
        <v>88</v>
      </c>
      <c r="I152" s="5">
        <f>SUMIFS('Storage Energy'!D:D,'Storage Energy'!$A:$A,Summary_CDP,'Storage Energy'!$B:$B,IF($B$145="NEM","*",$B$145),'Storage Energy'!$C:$C,$H152)</f>
        <v>0.73301400001999995</v>
      </c>
      <c r="J152" s="5">
        <f>SUMIFS('Storage Energy'!E:E,'Storage Energy'!$A:$A,Summary_CDP,'Storage Energy'!$B:$B,IF($B$145="NEM","*",$B$145),'Storage Energy'!$C:$C,$H152)</f>
        <v>1.463014</v>
      </c>
      <c r="K152" s="5">
        <f>SUMIFS('Storage Energy'!F:F,'Storage Energy'!$A:$A,Summary_CDP,'Storage Energy'!$B:$B,IF($B$145="NEM","*",$B$145),'Storage Energy'!$C:$C,$H152)</f>
        <v>2.4379839999800001</v>
      </c>
      <c r="L152" s="5">
        <f>SUMIFS('Storage Energy'!G:G,'Storage Energy'!$A:$A,Summary_CDP,'Storage Energy'!$B:$B,IF($B$145="NEM","*",$B$145),'Storage Energy'!$C:$C,$H152)</f>
        <v>3.6457060000200001</v>
      </c>
      <c r="M152" s="5">
        <f>SUMIFS('Storage Energy'!H:H,'Storage Energy'!$A:$A,Summary_CDP,'Storage Energy'!$B:$B,IF($B$145="NEM","*",$B$145),'Storage Energy'!$C:$C,$H152)</f>
        <v>5.116962</v>
      </c>
      <c r="N152" s="5">
        <f>SUMIFS('Storage Energy'!I:I,'Storage Energy'!$A:$A,Summary_CDP,'Storage Energy'!$B:$B,IF($B$145="NEM","*",$B$145),'Storage Energy'!$C:$C,$H152)</f>
        <v>6.8242380000000002</v>
      </c>
      <c r="O152" s="5">
        <f>SUMIFS('Storage Energy'!J:J,'Storage Energy'!$A:$A,Summary_CDP,'Storage Energy'!$B:$B,IF($B$145="NEM","*",$B$145),'Storage Energy'!$C:$C,$H152)</f>
        <v>9.3925480000200015</v>
      </c>
      <c r="P152" s="5">
        <f>SUMIFS('Storage Energy'!K:K,'Storage Energy'!$A:$A,Summary_CDP,'Storage Energy'!$B:$B,IF($B$145="NEM","*",$B$145),'Storage Energy'!$C:$C,$H152)</f>
        <v>12.276265437305</v>
      </c>
      <c r="Q152" s="5">
        <f>SUMIFS('Storage Energy'!L:L,'Storage Energy'!$A:$A,Summary_CDP,'Storage Energy'!$B:$B,IF($B$145="NEM","*",$B$145),'Storage Energy'!$C:$C,$H152)</f>
        <v>15.556063939999998</v>
      </c>
      <c r="R152" s="5">
        <f>SUMIFS('Storage Energy'!M:M,'Storage Energy'!$A:$A,Summary_CDP,'Storage Energy'!$B:$B,IF($B$145="NEM","*",$B$145),'Storage Energy'!$C:$C,$H152)</f>
        <v>19.491498672749998</v>
      </c>
      <c r="S152" s="5">
        <f>SUMIFS('Storage Energy'!N:N,'Storage Energy'!$A:$A,Summary_CDP,'Storage Energy'!$B:$B,IF($B$145="NEM","*",$B$145),'Storage Energy'!$C:$C,$H152)</f>
        <v>24.342424442279999</v>
      </c>
      <c r="T152" s="5">
        <f>SUMIFS('Storage Energy'!O:O,'Storage Energy'!$A:$A,Summary_CDP,'Storage Energy'!$B:$B,IF($B$145="NEM","*",$B$145),'Storage Energy'!$C:$C,$H152)</f>
        <v>29.810505766409999</v>
      </c>
      <c r="U152" s="5">
        <f>SUMIFS('Storage Energy'!P:P,'Storage Energy'!$A:$A,Summary_CDP,'Storage Energy'!$B:$B,IF($B$145="NEM","*",$B$145),'Storage Energy'!$C:$C,$H152)</f>
        <v>35.761754996525006</v>
      </c>
      <c r="V152" s="5">
        <f>SUMIFS('Storage Energy'!Q:Q,'Storage Energy'!$A:$A,Summary_CDP,'Storage Energy'!$B:$B,IF($B$145="NEM","*",$B$145),'Storage Energy'!$C:$C,$H152)</f>
        <v>42.202269720754998</v>
      </c>
      <c r="W152" s="5">
        <f>SUMIFS('Storage Energy'!R:R,'Storage Energy'!$A:$A,Summary_CDP,'Storage Energy'!$B:$B,IF($B$145="NEM","*",$B$145),'Storage Energy'!$C:$C,$H152)</f>
        <v>48.986325932214996</v>
      </c>
      <c r="X152" s="5">
        <f>SUMIFS('Storage Energy'!S:S,'Storage Energy'!$A:$A,Summary_CDP,'Storage Energy'!$B:$B,IF($B$145="NEM","*",$B$145),'Storage Energy'!$C:$C,$H152)</f>
        <v>56.138095772355001</v>
      </c>
      <c r="Y152" s="5">
        <f>SUMIFS('Storage Energy'!T:T,'Storage Energy'!$A:$A,Summary_CDP,'Storage Energy'!$B:$B,IF($B$145="NEM","*",$B$145),'Storage Energy'!$C:$C,$H152)</f>
        <v>62.881075969150011</v>
      </c>
      <c r="Z152" s="5">
        <f>SUMIFS('Storage Energy'!U:U,'Storage Energy'!$A:$A,Summary_CDP,'Storage Energy'!$B:$B,IF($B$145="NEM","*",$B$145),'Storage Energy'!$C:$C,$H152)</f>
        <v>69.912102573200002</v>
      </c>
      <c r="AA152" s="5">
        <f>SUMIFS('Storage Energy'!V:V,'Storage Energy'!$A:$A,Summary_CDP,'Storage Energy'!$B:$B,IF($B$145="NEM","*",$B$145),'Storage Energy'!$C:$C,$H152)</f>
        <v>77.119580683675011</v>
      </c>
      <c r="AB152" s="5">
        <f>SUMIFS('Storage Energy'!W:W,'Storage Energy'!$A:$A,Summary_CDP,'Storage Energy'!$B:$B,IF($B$145="NEM","*",$B$145),'Storage Energy'!$C:$C,$H152)</f>
        <v>84.684768614554997</v>
      </c>
      <c r="AC152" s="5">
        <f>SUMIFS('Storage Energy'!X:X,'Storage Energy'!$A:$A,Summary_CDP,'Storage Energy'!$B:$B,IF($B$145="NEM","*",$B$145),'Storage Energy'!$C:$C,$H152)</f>
        <v>92.805114261440011</v>
      </c>
      <c r="AD152" s="5">
        <f>SUMIFS('Storage Energy'!Y:Y,'Storage Energy'!$A:$A,Summary_CDP,'Storage Energy'!$B:$B,IF($B$145="NEM","*",$B$145),'Storage Energy'!$C:$C,$H152)</f>
        <v>101.00826447730502</v>
      </c>
      <c r="AE152" s="5">
        <f>SUMIFS('Storage Energy'!Z:Z,'Storage Energy'!$A:$A,Summary_CDP,'Storage Energy'!$B:$B,IF($B$145="NEM","*",$B$145),'Storage Energy'!$C:$C,$H152)</f>
        <v>107.047989971145</v>
      </c>
      <c r="AF152" s="5">
        <f>SUMIFS('Storage Energy'!AA:AA,'Storage Energy'!$A:$A,Summary_CDP,'Storage Energy'!$B:$B,IF($B$145="NEM","*",$B$145),'Storage Energy'!$C:$C,$H152)</f>
        <v>113.210477438735</v>
      </c>
      <c r="AG152" s="5">
        <f>SUMIFS('Storage Energy'!AB:AB,'Storage Energy'!$A:$A,Summary_CDP,'Storage Energy'!$B:$B,IF($B$145="NEM","*",$B$145),'Storage Energy'!$C:$C,$H152)</f>
        <v>119.42966941135499</v>
      </c>
      <c r="AH152" s="5">
        <f>SUMIFS('Storage Energy'!AC:AC,'Storage Energy'!$A:$A,Summary_CDP,'Storage Energy'!$B:$B,IF($B$145="NEM","*",$B$145),'Storage Energy'!$C:$C,$H152)</f>
        <v>125.77855008373999</v>
      </c>
      <c r="AI152" s="5">
        <f>SUMIFS('Storage Energy'!AD:AD,'Storage Energy'!$A:$A,Summary_CDP,'Storage Energy'!$B:$B,IF($B$145="NEM","*",$B$145),'Storage Energy'!$C:$C,$H152)</f>
        <v>132.17156388693002</v>
      </c>
      <c r="AJ152" s="5">
        <f>SUMIFS('Storage Energy'!AE:AE,'Storage Energy'!$A:$A,Summary_CDP,'Storage Energy'!$B:$B,IF($B$145="NEM","*",$B$145),'Storage Energy'!$C:$C,$H152)</f>
        <v>132.80881140261999</v>
      </c>
    </row>
    <row r="153" spans="1:36" ht="15" customHeight="1">
      <c r="H153" s="25" t="s">
        <v>89</v>
      </c>
      <c r="I153" s="5">
        <f>SUMIFS('Storage Energy'!D:D,'Storage Energy'!$A:$A,Summary_CDP,'Storage Energy'!$B:$B,IF($B$145="NEM","*",$B$145),'Storage Energy'!$C:$C,$H153)</f>
        <v>3.8041869999999998</v>
      </c>
      <c r="J153" s="5">
        <f>SUMIFS('Storage Energy'!E:E,'Storage Energy'!$A:$A,Summary_CDP,'Storage Energy'!$B:$B,IF($B$145="NEM","*",$B$145),'Storage Energy'!$C:$C,$H153)</f>
        <v>5.9135610000000014</v>
      </c>
      <c r="K153" s="5">
        <f>SUMIFS('Storage Energy'!F:F,'Storage Energy'!$A:$A,Summary_CDP,'Storage Energy'!$B:$B,IF($B$145="NEM","*",$B$145),'Storage Energy'!$C:$C,$H153)</f>
        <v>7.7199870000000006</v>
      </c>
      <c r="L153" s="5">
        <f>SUMIFS('Storage Energy'!G:G,'Storage Energy'!$A:$A,Summary_CDP,'Storage Energy'!$B:$B,IF($B$145="NEM","*",$B$145),'Storage Energy'!$C:$C,$H153)</f>
        <v>9.1566989999999997</v>
      </c>
      <c r="M153" s="5">
        <f>SUMIFS('Storage Energy'!H:H,'Storage Energy'!$A:$A,Summary_CDP,'Storage Energy'!$B:$B,IF($B$145="NEM","*",$B$145),'Storage Energy'!$C:$C,$H153)</f>
        <v>10.349200000000002</v>
      </c>
      <c r="N153" s="5">
        <f>SUMIFS('Storage Energy'!I:I,'Storage Energy'!$A:$A,Summary_CDP,'Storage Energy'!$B:$B,IF($B$145="NEM","*",$B$145),'Storage Energy'!$C:$C,$H153)</f>
        <v>11.170325</v>
      </c>
      <c r="O153" s="5">
        <f>SUMIFS('Storage Energy'!J:J,'Storage Energy'!$A:$A,Summary_CDP,'Storage Energy'!$B:$B,IF($B$145="NEM","*",$B$145),'Storage Energy'!$C:$C,$H153)</f>
        <v>12.719351</v>
      </c>
      <c r="P153" s="5">
        <f>SUMIFS('Storage Energy'!K:K,'Storage Energy'!$A:$A,Summary_CDP,'Storage Energy'!$B:$B,IF($B$145="NEM","*",$B$145),'Storage Energy'!$C:$C,$H153)</f>
        <v>14.723078999999998</v>
      </c>
      <c r="Q153" s="5">
        <f>SUMIFS('Storage Energy'!L:L,'Storage Energy'!$A:$A,Summary_CDP,'Storage Energy'!$B:$B,IF($B$145="NEM","*",$B$145),'Storage Energy'!$C:$C,$H153)</f>
        <v>16.464456999999999</v>
      </c>
      <c r="R153" s="5">
        <f>SUMIFS('Storage Energy'!M:M,'Storage Energy'!$A:$A,Summary_CDP,'Storage Energy'!$B:$B,IF($B$145="NEM","*",$B$145),'Storage Energy'!$C:$C,$H153)</f>
        <v>18.379563000000001</v>
      </c>
      <c r="S153" s="5">
        <f>SUMIFS('Storage Energy'!N:N,'Storage Energy'!$A:$A,Summary_CDP,'Storage Energy'!$B:$B,IF($B$145="NEM","*",$B$145),'Storage Energy'!$C:$C,$H153)</f>
        <v>21.154938000000001</v>
      </c>
      <c r="T153" s="5">
        <f>SUMIFS('Storage Energy'!O:O,'Storage Energy'!$A:$A,Summary_CDP,'Storage Energy'!$B:$B,IF($B$145="NEM","*",$B$145),'Storage Energy'!$C:$C,$H153)</f>
        <v>23.95703</v>
      </c>
      <c r="U153" s="5">
        <f>SUMIFS('Storage Energy'!P:P,'Storage Energy'!$A:$A,Summary_CDP,'Storage Energy'!$B:$B,IF($B$145="NEM","*",$B$145),'Storage Energy'!$C:$C,$H153)</f>
        <v>26.359815000000008</v>
      </c>
      <c r="V153" s="5">
        <f>SUMIFS('Storage Energy'!Q:Q,'Storage Energy'!$A:$A,Summary_CDP,'Storage Energy'!$B:$B,IF($B$145="NEM","*",$B$145),'Storage Energy'!$C:$C,$H153)</f>
        <v>28.415636000000003</v>
      </c>
      <c r="W153" s="5">
        <f>SUMIFS('Storage Energy'!R:R,'Storage Energy'!$A:$A,Summary_CDP,'Storage Energy'!$B:$B,IF($B$145="NEM","*",$B$145),'Storage Energy'!$C:$C,$H153)</f>
        <v>30.065518999999995</v>
      </c>
      <c r="X153" s="5">
        <f>SUMIFS('Storage Energy'!S:S,'Storage Energy'!$A:$A,Summary_CDP,'Storage Energy'!$B:$B,IF($B$145="NEM","*",$B$145),'Storage Energy'!$C:$C,$H153)</f>
        <v>31.249669999999998</v>
      </c>
      <c r="Y153" s="5">
        <f>SUMIFS('Storage Energy'!T:T,'Storage Energy'!$A:$A,Summary_CDP,'Storage Energy'!$B:$B,IF($B$145="NEM","*",$B$145),'Storage Energy'!$C:$C,$H153)</f>
        <v>31.628443000000004</v>
      </c>
      <c r="Z153" s="5">
        <f>SUMIFS('Storage Energy'!U:U,'Storage Energy'!$A:$A,Summary_CDP,'Storage Energy'!$B:$B,IF($B$145="NEM","*",$B$145),'Storage Energy'!$C:$C,$H153)</f>
        <v>31.646255000000004</v>
      </c>
      <c r="AA153" s="5">
        <f>SUMIFS('Storage Energy'!V:V,'Storage Energy'!$A:$A,Summary_CDP,'Storage Energy'!$B:$B,IF($B$145="NEM","*",$B$145),'Storage Energy'!$C:$C,$H153)</f>
        <v>31.248135999999999</v>
      </c>
      <c r="AB153" s="5">
        <f>SUMIFS('Storage Energy'!W:W,'Storage Energy'!$A:$A,Summary_CDP,'Storage Energy'!$B:$B,IF($B$145="NEM","*",$B$145),'Storage Energy'!$C:$C,$H153)</f>
        <v>30.938534000000004</v>
      </c>
      <c r="AC153" s="5">
        <f>SUMIFS('Storage Energy'!X:X,'Storage Energy'!$A:$A,Summary_CDP,'Storage Energy'!$B:$B,IF($B$145="NEM","*",$B$145),'Storage Energy'!$C:$C,$H153)</f>
        <v>31.058895</v>
      </c>
      <c r="AD153" s="5">
        <f>SUMIFS('Storage Energy'!Y:Y,'Storage Energy'!$A:$A,Summary_CDP,'Storage Energy'!$B:$B,IF($B$145="NEM","*",$B$145),'Storage Energy'!$C:$C,$H153)</f>
        <v>31.212284</v>
      </c>
      <c r="AE153" s="5">
        <f>SUMIFS('Storage Energy'!Z:Z,'Storage Energy'!$A:$A,Summary_CDP,'Storage Energy'!$B:$B,IF($B$145="NEM","*",$B$145),'Storage Energy'!$C:$C,$H153)</f>
        <v>31.247269000000006</v>
      </c>
      <c r="AF153" s="5">
        <f>SUMIFS('Storage Energy'!AA:AA,'Storage Energy'!$A:$A,Summary_CDP,'Storage Energy'!$B:$B,IF($B$145="NEM","*",$B$145),'Storage Energy'!$C:$C,$H153)</f>
        <v>31.173094999999996</v>
      </c>
      <c r="AG153" s="5">
        <f>SUMIFS('Storage Energy'!AB:AB,'Storage Energy'!$A:$A,Summary_CDP,'Storage Energy'!$B:$B,IF($B$145="NEM","*",$B$145),'Storage Energy'!$C:$C,$H153)</f>
        <v>30.974649999999997</v>
      </c>
      <c r="AH153" s="5">
        <f>SUMIFS('Storage Energy'!AC:AC,'Storage Energy'!$A:$A,Summary_CDP,'Storage Energy'!$B:$B,IF($B$145="NEM","*",$B$145),'Storage Energy'!$C:$C,$H153)</f>
        <v>30.631687999999997</v>
      </c>
      <c r="AI153" s="5">
        <f>SUMIFS('Storage Energy'!AD:AD,'Storage Energy'!$A:$A,Summary_CDP,'Storage Energy'!$B:$B,IF($B$145="NEM","*",$B$145),'Storage Energy'!$C:$C,$H153)</f>
        <v>30.177206000000002</v>
      </c>
      <c r="AJ153" s="5">
        <f>SUMIFS('Storage Energy'!AE:AE,'Storage Energy'!$A:$A,Summary_CDP,'Storage Energy'!$B:$B,IF($B$145="NEM","*",$B$145),'Storage Energy'!$C:$C,$H153)</f>
        <v>30.177206000000002</v>
      </c>
    </row>
    <row r="161" spans="1:36" s="51" customFormat="1" ht="23" thickBot="1">
      <c r="A161" s="49" t="str">
        <f>B162&amp;" dispatchable capacity addition vs retired by year"</f>
        <v>NEM dispatchable capacity addition vs retired by year</v>
      </c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 spans="1:36" ht="15" customHeight="1" thickTop="1">
      <c r="A162" s="11" t="s">
        <v>38</v>
      </c>
      <c r="B162" s="21" t="s">
        <v>39</v>
      </c>
    </row>
    <row r="164" spans="1:36" ht="15" customHeight="1">
      <c r="H164" s="44" t="s">
        <v>106</v>
      </c>
      <c r="I164" s="8" t="s">
        <v>42</v>
      </c>
      <c r="J164" s="8" t="s">
        <v>43</v>
      </c>
      <c r="K164" s="8" t="s">
        <v>44</v>
      </c>
      <c r="L164" s="8" t="s">
        <v>45</v>
      </c>
      <c r="M164" s="8" t="s">
        <v>46</v>
      </c>
      <c r="N164" s="8" t="s">
        <v>47</v>
      </c>
      <c r="O164" s="8" t="s">
        <v>48</v>
      </c>
      <c r="P164" s="8" t="s">
        <v>49</v>
      </c>
      <c r="Q164" s="8" t="s">
        <v>50</v>
      </c>
      <c r="R164" s="8" t="s">
        <v>51</v>
      </c>
      <c r="S164" s="8" t="s">
        <v>52</v>
      </c>
      <c r="T164" s="8" t="s">
        <v>53</v>
      </c>
      <c r="U164" s="8" t="s">
        <v>54</v>
      </c>
      <c r="V164" s="8" t="s">
        <v>55</v>
      </c>
      <c r="W164" s="8" t="s">
        <v>56</v>
      </c>
      <c r="X164" s="8" t="s">
        <v>57</v>
      </c>
      <c r="Y164" s="8" t="s">
        <v>58</v>
      </c>
      <c r="Z164" s="8" t="s">
        <v>59</v>
      </c>
      <c r="AA164" s="8" t="s">
        <v>60</v>
      </c>
      <c r="AB164" s="8" t="s">
        <v>61</v>
      </c>
      <c r="AC164" s="8" t="s">
        <v>62</v>
      </c>
      <c r="AD164" s="8" t="s">
        <v>63</v>
      </c>
      <c r="AE164" s="8" t="s">
        <v>64</v>
      </c>
      <c r="AF164" s="8" t="s">
        <v>65</v>
      </c>
      <c r="AG164" s="8" t="s">
        <v>66</v>
      </c>
      <c r="AH164" s="8" t="s">
        <v>67</v>
      </c>
      <c r="AI164" s="8" t="s">
        <v>68</v>
      </c>
      <c r="AJ164" s="8" t="s">
        <v>69</v>
      </c>
    </row>
    <row r="165" spans="1:36" ht="15" customHeight="1">
      <c r="H165" s="9" t="s">
        <v>82</v>
      </c>
      <c r="I165" s="5">
        <f>SUMIFS('Dispatchable Built'!D:D,'Dispatchable Built'!$A:$A,Summary_CDP,'Dispatchable Built'!$B:$B,IF($B$162="NEM","*",$B$162),'Dispatchable Built'!$C:$C,$H165)</f>
        <v>316</v>
      </c>
      <c r="J165" s="5">
        <f>SUMIFS('Dispatchable Built'!E:E,'Dispatchable Built'!$A:$A,Summary_CDP,'Dispatchable Built'!$B:$B,IF($B$162="NEM","*",$B$162),'Dispatchable Built'!$C:$C,$H165)</f>
        <v>316</v>
      </c>
      <c r="K165" s="5">
        <f>SUMIFS('Dispatchable Built'!F:F,'Dispatchable Built'!$A:$A,Summary_CDP,'Dispatchable Built'!$B:$B,IF($B$162="NEM","*",$B$162),'Dispatchable Built'!$C:$C,$H165)</f>
        <v>316</v>
      </c>
      <c r="L165" s="5">
        <f>SUMIFS('Dispatchable Built'!G:G,'Dispatchable Built'!$A:$A,Summary_CDP,'Dispatchable Built'!$B:$B,IF($B$162="NEM","*",$B$162),'Dispatchable Built'!$C:$C,$H165)</f>
        <v>316</v>
      </c>
      <c r="M165" s="5">
        <f>SUMIFS('Dispatchable Built'!H:H,'Dispatchable Built'!$A:$A,Summary_CDP,'Dispatchable Built'!$B:$B,IF($B$162="NEM","*",$B$162),'Dispatchable Built'!$C:$C,$H165)</f>
        <v>316</v>
      </c>
      <c r="N165" s="5">
        <f>SUMIFS('Dispatchable Built'!I:I,'Dispatchable Built'!$A:$A,Summary_CDP,'Dispatchable Built'!$B:$B,IF($B$162="NEM","*",$B$162),'Dispatchable Built'!$C:$C,$H165)</f>
        <v>316</v>
      </c>
      <c r="O165" s="5">
        <f>SUMIFS('Dispatchable Built'!J:J,'Dispatchable Built'!$A:$A,Summary_CDP,'Dispatchable Built'!$B:$B,IF($B$162="NEM","*",$B$162),'Dispatchable Built'!$C:$C,$H165)</f>
        <v>316</v>
      </c>
      <c r="P165" s="5">
        <f>SUMIFS('Dispatchable Built'!K:K,'Dispatchable Built'!$A:$A,Summary_CDP,'Dispatchable Built'!$B:$B,IF($B$162="NEM","*",$B$162),'Dispatchable Built'!$C:$C,$H165)</f>
        <v>316</v>
      </c>
      <c r="Q165" s="5">
        <f>SUMIFS('Dispatchable Built'!L:L,'Dispatchable Built'!$A:$A,Summary_CDP,'Dispatchable Built'!$B:$B,IF($B$162="NEM","*",$B$162),'Dispatchable Built'!$C:$C,$H165)</f>
        <v>316</v>
      </c>
      <c r="R165" s="5">
        <f>SUMIFS('Dispatchable Built'!M:M,'Dispatchable Built'!$A:$A,Summary_CDP,'Dispatchable Built'!$B:$B,IF($B$162="NEM","*",$B$162),'Dispatchable Built'!$C:$C,$H165)</f>
        <v>316</v>
      </c>
      <c r="S165" s="5">
        <f>SUMIFS('Dispatchable Built'!N:N,'Dispatchable Built'!$A:$A,Summary_CDP,'Dispatchable Built'!$B:$B,IF($B$162="NEM","*",$B$162),'Dispatchable Built'!$C:$C,$H165)</f>
        <v>316</v>
      </c>
      <c r="T165" s="5">
        <f>SUMIFS('Dispatchable Built'!O:O,'Dispatchable Built'!$A:$A,Summary_CDP,'Dispatchable Built'!$B:$B,IF($B$162="NEM","*",$B$162),'Dispatchable Built'!$C:$C,$H165)</f>
        <v>316</v>
      </c>
      <c r="U165" s="5">
        <f>SUMIFS('Dispatchable Built'!P:P,'Dispatchable Built'!$A:$A,Summary_CDP,'Dispatchable Built'!$B:$B,IF($B$162="NEM","*",$B$162),'Dispatchable Built'!$C:$C,$H165)</f>
        <v>316</v>
      </c>
      <c r="V165" s="5">
        <f>SUMIFS('Dispatchable Built'!Q:Q,'Dispatchable Built'!$A:$A,Summary_CDP,'Dispatchable Built'!$B:$B,IF($B$162="NEM","*",$B$162),'Dispatchable Built'!$C:$C,$H165)</f>
        <v>316</v>
      </c>
      <c r="W165" s="5">
        <f>SUMIFS('Dispatchable Built'!R:R,'Dispatchable Built'!$A:$A,Summary_CDP,'Dispatchable Built'!$B:$B,IF($B$162="NEM","*",$B$162),'Dispatchable Built'!$C:$C,$H165)</f>
        <v>316</v>
      </c>
      <c r="X165" s="5">
        <f>SUMIFS('Dispatchable Built'!S:S,'Dispatchable Built'!$A:$A,Summary_CDP,'Dispatchable Built'!$B:$B,IF($B$162="NEM","*",$B$162),'Dispatchable Built'!$C:$C,$H165)</f>
        <v>316</v>
      </c>
      <c r="Y165" s="5">
        <f>SUMIFS('Dispatchable Built'!T:T,'Dispatchable Built'!$A:$A,Summary_CDP,'Dispatchable Built'!$B:$B,IF($B$162="NEM","*",$B$162),'Dispatchable Built'!$C:$C,$H165)</f>
        <v>316</v>
      </c>
      <c r="Z165" s="5">
        <f>SUMIFS('Dispatchable Built'!U:U,'Dispatchable Built'!$A:$A,Summary_CDP,'Dispatchable Built'!$B:$B,IF($B$162="NEM","*",$B$162),'Dispatchable Built'!$C:$C,$H165)</f>
        <v>316</v>
      </c>
      <c r="AA165" s="5">
        <f>SUMIFS('Dispatchable Built'!V:V,'Dispatchable Built'!$A:$A,Summary_CDP,'Dispatchable Built'!$B:$B,IF($B$162="NEM","*",$B$162),'Dispatchable Built'!$C:$C,$H165)</f>
        <v>316</v>
      </c>
      <c r="AB165" s="5">
        <f>SUMIFS('Dispatchable Built'!W:W,'Dispatchable Built'!$A:$A,Summary_CDP,'Dispatchable Built'!$B:$B,IF($B$162="NEM","*",$B$162),'Dispatchable Built'!$C:$C,$H165)</f>
        <v>316</v>
      </c>
      <c r="AC165" s="5">
        <f>SUMIFS('Dispatchable Built'!X:X,'Dispatchable Built'!$A:$A,Summary_CDP,'Dispatchable Built'!$B:$B,IF($B$162="NEM","*",$B$162),'Dispatchable Built'!$C:$C,$H165)</f>
        <v>316</v>
      </c>
      <c r="AD165" s="5">
        <f>SUMIFS('Dispatchable Built'!Y:Y,'Dispatchable Built'!$A:$A,Summary_CDP,'Dispatchable Built'!$B:$B,IF($B$162="NEM","*",$B$162),'Dispatchable Built'!$C:$C,$H165)</f>
        <v>316</v>
      </c>
      <c r="AE165" s="5">
        <f>SUMIFS('Dispatchable Built'!Z:Z,'Dispatchable Built'!$A:$A,Summary_CDP,'Dispatchable Built'!$B:$B,IF($B$162="NEM","*",$B$162),'Dispatchable Built'!$C:$C,$H165)</f>
        <v>316</v>
      </c>
      <c r="AF165" s="5">
        <f>SUMIFS('Dispatchable Built'!AA:AA,'Dispatchable Built'!$A:$A,Summary_CDP,'Dispatchable Built'!$B:$B,IF($B$162="NEM","*",$B$162),'Dispatchable Built'!$C:$C,$H165)</f>
        <v>316</v>
      </c>
      <c r="AG165" s="5">
        <f>SUMIFS('Dispatchable Built'!AB:AB,'Dispatchable Built'!$A:$A,Summary_CDP,'Dispatchable Built'!$B:$B,IF($B$162="NEM","*",$B$162),'Dispatchable Built'!$C:$C,$H165)</f>
        <v>316</v>
      </c>
      <c r="AH165" s="5">
        <f>SUMIFS('Dispatchable Built'!AC:AC,'Dispatchable Built'!$A:$A,Summary_CDP,'Dispatchable Built'!$B:$B,IF($B$162="NEM","*",$B$162),'Dispatchable Built'!$C:$C,$H165)</f>
        <v>316</v>
      </c>
      <c r="AI165" s="5">
        <f>SUMIFS('Dispatchable Built'!AD:AD,'Dispatchable Built'!$A:$A,Summary_CDP,'Dispatchable Built'!$B:$B,IF($B$162="NEM","*",$B$162),'Dispatchable Built'!$C:$C,$H165)</f>
        <v>316</v>
      </c>
      <c r="AJ165" s="5">
        <f>SUMIFS('Dispatchable Built'!AE:AE,'Dispatchable Built'!$A:$A,Summary_CDP,'Dispatchable Built'!$B:$B,IF($B$162="NEM","*",$B$162),'Dispatchable Built'!$C:$C,$H165)</f>
        <v>316</v>
      </c>
    </row>
    <row r="166" spans="1:36" ht="15" customHeight="1">
      <c r="H166" s="9" t="s">
        <v>83</v>
      </c>
      <c r="I166" s="5">
        <f>SUMIFS('Dispatchable Built'!D:D,'Dispatchable Built'!$A:$A,Summary_CDP,'Dispatchable Built'!$B:$B,IF($B$162="NEM","*",$B$162),'Dispatchable Built'!$C:$C,$H166)</f>
        <v>0</v>
      </c>
      <c r="J166" s="5">
        <f>SUMIFS('Dispatchable Built'!E:E,'Dispatchable Built'!$A:$A,Summary_CDP,'Dispatchable Built'!$B:$B,IF($B$162="NEM","*",$B$162),'Dispatchable Built'!$C:$C,$H166)</f>
        <v>0</v>
      </c>
      <c r="K166" s="5">
        <f>SUMIFS('Dispatchable Built'!F:F,'Dispatchable Built'!$A:$A,Summary_CDP,'Dispatchable Built'!$B:$B,IF($B$162="NEM","*",$B$162),'Dispatchable Built'!$C:$C,$H166)</f>
        <v>0</v>
      </c>
      <c r="L166" s="5">
        <f>SUMIFS('Dispatchable Built'!G:G,'Dispatchable Built'!$A:$A,Summary_CDP,'Dispatchable Built'!$B:$B,IF($B$162="NEM","*",$B$162),'Dispatchable Built'!$C:$C,$H166)</f>
        <v>0</v>
      </c>
      <c r="M166" s="5">
        <f>SUMIFS('Dispatchable Built'!H:H,'Dispatchable Built'!$A:$A,Summary_CDP,'Dispatchable Built'!$B:$B,IF($B$162="NEM","*",$B$162),'Dispatchable Built'!$C:$C,$H166)</f>
        <v>0</v>
      </c>
      <c r="N166" s="5">
        <f>SUMIFS('Dispatchable Built'!I:I,'Dispatchable Built'!$A:$A,Summary_CDP,'Dispatchable Built'!$B:$B,IF($B$162="NEM","*",$B$162),'Dispatchable Built'!$C:$C,$H166)</f>
        <v>0</v>
      </c>
      <c r="O166" s="5">
        <f>SUMIFS('Dispatchable Built'!J:J,'Dispatchable Built'!$A:$A,Summary_CDP,'Dispatchable Built'!$B:$B,IF($B$162="NEM","*",$B$162),'Dispatchable Built'!$C:$C,$H166)</f>
        <v>0</v>
      </c>
      <c r="P166" s="5">
        <f>SUMIFS('Dispatchable Built'!K:K,'Dispatchable Built'!$A:$A,Summary_CDP,'Dispatchable Built'!$B:$B,IF($B$162="NEM","*",$B$162),'Dispatchable Built'!$C:$C,$H166)</f>
        <v>0</v>
      </c>
      <c r="Q166" s="5">
        <f>SUMIFS('Dispatchable Built'!L:L,'Dispatchable Built'!$A:$A,Summary_CDP,'Dispatchable Built'!$B:$B,IF($B$162="NEM","*",$B$162),'Dispatchable Built'!$C:$C,$H166)</f>
        <v>0</v>
      </c>
      <c r="R166" s="5">
        <f>SUMIFS('Dispatchable Built'!M:M,'Dispatchable Built'!$A:$A,Summary_CDP,'Dispatchable Built'!$B:$B,IF($B$162="NEM","*",$B$162),'Dispatchable Built'!$C:$C,$H166)</f>
        <v>0</v>
      </c>
      <c r="S166" s="5">
        <f>SUMIFS('Dispatchable Built'!N:N,'Dispatchable Built'!$A:$A,Summary_CDP,'Dispatchable Built'!$B:$B,IF($B$162="NEM","*",$B$162),'Dispatchable Built'!$C:$C,$H166)</f>
        <v>0</v>
      </c>
      <c r="T166" s="5">
        <f>SUMIFS('Dispatchable Built'!O:O,'Dispatchable Built'!$A:$A,Summary_CDP,'Dispatchable Built'!$B:$B,IF($B$162="NEM","*",$B$162),'Dispatchable Built'!$C:$C,$H166)</f>
        <v>0</v>
      </c>
      <c r="U166" s="5">
        <f>SUMIFS('Dispatchable Built'!P:P,'Dispatchable Built'!$A:$A,Summary_CDP,'Dispatchable Built'!$B:$B,IF($B$162="NEM","*",$B$162),'Dispatchable Built'!$C:$C,$H166)</f>
        <v>0</v>
      </c>
      <c r="V166" s="5">
        <f>SUMIFS('Dispatchable Built'!Q:Q,'Dispatchable Built'!$A:$A,Summary_CDP,'Dispatchable Built'!$B:$B,IF($B$162="NEM","*",$B$162),'Dispatchable Built'!$C:$C,$H166)</f>
        <v>0</v>
      </c>
      <c r="W166" s="5">
        <f>SUMIFS('Dispatchable Built'!R:R,'Dispatchable Built'!$A:$A,Summary_CDP,'Dispatchable Built'!$B:$B,IF($B$162="NEM","*",$B$162),'Dispatchable Built'!$C:$C,$H166)</f>
        <v>0</v>
      </c>
      <c r="X166" s="5">
        <f>SUMIFS('Dispatchable Built'!S:S,'Dispatchable Built'!$A:$A,Summary_CDP,'Dispatchable Built'!$B:$B,IF($B$162="NEM","*",$B$162),'Dispatchable Built'!$C:$C,$H166)</f>
        <v>0</v>
      </c>
      <c r="Y166" s="5">
        <f>SUMIFS('Dispatchable Built'!T:T,'Dispatchable Built'!$A:$A,Summary_CDP,'Dispatchable Built'!$B:$B,IF($B$162="NEM","*",$B$162),'Dispatchable Built'!$C:$C,$H166)</f>
        <v>0</v>
      </c>
      <c r="Z166" s="5">
        <f>SUMIFS('Dispatchable Built'!U:U,'Dispatchable Built'!$A:$A,Summary_CDP,'Dispatchable Built'!$B:$B,IF($B$162="NEM","*",$B$162),'Dispatchable Built'!$C:$C,$H166)</f>
        <v>0</v>
      </c>
      <c r="AA166" s="5">
        <f>SUMIFS('Dispatchable Built'!V:V,'Dispatchable Built'!$A:$A,Summary_CDP,'Dispatchable Built'!$B:$B,IF($B$162="NEM","*",$B$162),'Dispatchable Built'!$C:$C,$H166)</f>
        <v>0</v>
      </c>
      <c r="AB166" s="5">
        <f>SUMIFS('Dispatchable Built'!W:W,'Dispatchable Built'!$A:$A,Summary_CDP,'Dispatchable Built'!$B:$B,IF($B$162="NEM","*",$B$162),'Dispatchable Built'!$C:$C,$H166)</f>
        <v>0</v>
      </c>
      <c r="AC166" s="5">
        <f>SUMIFS('Dispatchable Built'!X:X,'Dispatchable Built'!$A:$A,Summary_CDP,'Dispatchable Built'!$B:$B,IF($B$162="NEM","*",$B$162),'Dispatchable Built'!$C:$C,$H166)</f>
        <v>0</v>
      </c>
      <c r="AD166" s="5">
        <f>SUMIFS('Dispatchable Built'!Y:Y,'Dispatchable Built'!$A:$A,Summary_CDP,'Dispatchable Built'!$B:$B,IF($B$162="NEM","*",$B$162),'Dispatchable Built'!$C:$C,$H166)</f>
        <v>0</v>
      </c>
      <c r="AE166" s="5">
        <f>SUMIFS('Dispatchable Built'!Z:Z,'Dispatchable Built'!$A:$A,Summary_CDP,'Dispatchable Built'!$B:$B,IF($B$162="NEM","*",$B$162),'Dispatchable Built'!$C:$C,$H166)</f>
        <v>0</v>
      </c>
      <c r="AF166" s="5">
        <f>SUMIFS('Dispatchable Built'!AA:AA,'Dispatchable Built'!$A:$A,Summary_CDP,'Dispatchable Built'!$B:$B,IF($B$162="NEM","*",$B$162),'Dispatchable Built'!$C:$C,$H166)</f>
        <v>0</v>
      </c>
      <c r="AG166" s="5">
        <f>SUMIFS('Dispatchable Built'!AB:AB,'Dispatchable Built'!$A:$A,Summary_CDP,'Dispatchable Built'!$B:$B,IF($B$162="NEM","*",$B$162),'Dispatchable Built'!$C:$C,$H166)</f>
        <v>0</v>
      </c>
      <c r="AH166" s="5">
        <f>SUMIFS('Dispatchable Built'!AC:AC,'Dispatchable Built'!$A:$A,Summary_CDP,'Dispatchable Built'!$B:$B,IF($B$162="NEM","*",$B$162),'Dispatchable Built'!$C:$C,$H166)</f>
        <v>0</v>
      </c>
      <c r="AI166" s="5">
        <f>SUMIFS('Dispatchable Built'!AD:AD,'Dispatchable Built'!$A:$A,Summary_CDP,'Dispatchable Built'!$B:$B,IF($B$162="NEM","*",$B$162),'Dispatchable Built'!$C:$C,$H166)</f>
        <v>0</v>
      </c>
      <c r="AJ166" s="5">
        <f>SUMIFS('Dispatchable Built'!AE:AE,'Dispatchable Built'!$A:$A,Summary_CDP,'Dispatchable Built'!$B:$B,IF($B$162="NEM","*",$B$162),'Dispatchable Built'!$C:$C,$H166)</f>
        <v>0</v>
      </c>
    </row>
    <row r="167" spans="1:36" ht="15" customHeight="1">
      <c r="H167" s="9" t="s">
        <v>84</v>
      </c>
      <c r="I167" s="5">
        <f>SUMIFS('Dispatchable Built'!D:D,'Dispatchable Built'!$A:$A,Summary_CDP,'Dispatchable Built'!$B:$B,IF($B$162="NEM","*",$B$162),'Dispatchable Built'!$C:$C,$H167)</f>
        <v>0</v>
      </c>
      <c r="J167" s="5">
        <f>SUMIFS('Dispatchable Built'!E:E,'Dispatchable Built'!$A:$A,Summary_CDP,'Dispatchable Built'!$B:$B,IF($B$162="NEM","*",$B$162),'Dispatchable Built'!$C:$C,$H167)</f>
        <v>0</v>
      </c>
      <c r="K167" s="5">
        <f>SUMIFS('Dispatchable Built'!F:F,'Dispatchable Built'!$A:$A,Summary_CDP,'Dispatchable Built'!$B:$B,IF($B$162="NEM","*",$B$162),'Dispatchable Built'!$C:$C,$H167)</f>
        <v>0</v>
      </c>
      <c r="L167" s="5">
        <f>SUMIFS('Dispatchable Built'!G:G,'Dispatchable Built'!$A:$A,Summary_CDP,'Dispatchable Built'!$B:$B,IF($B$162="NEM","*",$B$162),'Dispatchable Built'!$C:$C,$H167)</f>
        <v>0</v>
      </c>
      <c r="M167" s="5">
        <f>SUMIFS('Dispatchable Built'!H:H,'Dispatchable Built'!$A:$A,Summary_CDP,'Dispatchable Built'!$B:$B,IF($B$162="NEM","*",$B$162),'Dispatchable Built'!$C:$C,$H167)</f>
        <v>0</v>
      </c>
      <c r="N167" s="5">
        <f>SUMIFS('Dispatchable Built'!I:I,'Dispatchable Built'!$A:$A,Summary_CDP,'Dispatchable Built'!$B:$B,IF($B$162="NEM","*",$B$162),'Dispatchable Built'!$C:$C,$H167)</f>
        <v>468.35474489000001</v>
      </c>
      <c r="O167" s="5">
        <f>SUMIFS('Dispatchable Built'!J:J,'Dispatchable Built'!$A:$A,Summary_CDP,'Dispatchable Built'!$B:$B,IF($B$162="NEM","*",$B$162),'Dispatchable Built'!$C:$C,$H167)</f>
        <v>468.35474489000001</v>
      </c>
      <c r="P167" s="5">
        <f>SUMIFS('Dispatchable Built'!K:K,'Dispatchable Built'!$A:$A,Summary_CDP,'Dispatchable Built'!$B:$B,IF($B$162="NEM","*",$B$162),'Dispatchable Built'!$C:$C,$H167)</f>
        <v>468.35474489000001</v>
      </c>
      <c r="Q167" s="5">
        <f>SUMIFS('Dispatchable Built'!L:L,'Dispatchable Built'!$A:$A,Summary_CDP,'Dispatchable Built'!$B:$B,IF($B$162="NEM","*",$B$162),'Dispatchable Built'!$C:$C,$H167)</f>
        <v>468.35474489000001</v>
      </c>
      <c r="R167" s="5">
        <f>SUMIFS('Dispatchable Built'!M:M,'Dispatchable Built'!$A:$A,Summary_CDP,'Dispatchable Built'!$B:$B,IF($B$162="NEM","*",$B$162),'Dispatchable Built'!$C:$C,$H167)</f>
        <v>468.35474489000001</v>
      </c>
      <c r="S167" s="5">
        <f>SUMIFS('Dispatchable Built'!N:N,'Dispatchable Built'!$A:$A,Summary_CDP,'Dispatchable Built'!$B:$B,IF($B$162="NEM","*",$B$162),'Dispatchable Built'!$C:$C,$H167)</f>
        <v>468.35474489000001</v>
      </c>
      <c r="T167" s="5">
        <f>SUMIFS('Dispatchable Built'!O:O,'Dispatchable Built'!$A:$A,Summary_CDP,'Dispatchable Built'!$B:$B,IF($B$162="NEM","*",$B$162),'Dispatchable Built'!$C:$C,$H167)</f>
        <v>468.35474489000001</v>
      </c>
      <c r="U167" s="5">
        <f>SUMIFS('Dispatchable Built'!P:P,'Dispatchable Built'!$A:$A,Summary_CDP,'Dispatchable Built'!$B:$B,IF($B$162="NEM","*",$B$162),'Dispatchable Built'!$C:$C,$H167)</f>
        <v>468.35474489000001</v>
      </c>
      <c r="V167" s="5">
        <f>SUMIFS('Dispatchable Built'!Q:Q,'Dispatchable Built'!$A:$A,Summary_CDP,'Dispatchable Built'!$B:$B,IF($B$162="NEM","*",$B$162),'Dispatchable Built'!$C:$C,$H167)</f>
        <v>468.35474489000001</v>
      </c>
      <c r="W167" s="5">
        <f>SUMIFS('Dispatchable Built'!R:R,'Dispatchable Built'!$A:$A,Summary_CDP,'Dispatchable Built'!$B:$B,IF($B$162="NEM","*",$B$162),'Dispatchable Built'!$C:$C,$H167)</f>
        <v>468.35474489000001</v>
      </c>
      <c r="X167" s="5">
        <f>SUMIFS('Dispatchable Built'!S:S,'Dispatchable Built'!$A:$A,Summary_CDP,'Dispatchable Built'!$B:$B,IF($B$162="NEM","*",$B$162),'Dispatchable Built'!$C:$C,$H167)</f>
        <v>2332.56540554</v>
      </c>
      <c r="Y167" s="5">
        <f>SUMIFS('Dispatchable Built'!T:T,'Dispatchable Built'!$A:$A,Summary_CDP,'Dispatchable Built'!$B:$B,IF($B$162="NEM","*",$B$162),'Dispatchable Built'!$C:$C,$H167)</f>
        <v>2332.56540554</v>
      </c>
      <c r="Z167" s="5">
        <f>SUMIFS('Dispatchable Built'!U:U,'Dispatchable Built'!$A:$A,Summary_CDP,'Dispatchable Built'!$B:$B,IF($B$162="NEM","*",$B$162),'Dispatchable Built'!$C:$C,$H167)</f>
        <v>2332.56540554</v>
      </c>
      <c r="AA167" s="5">
        <f>SUMIFS('Dispatchable Built'!V:V,'Dispatchable Built'!$A:$A,Summary_CDP,'Dispatchable Built'!$B:$B,IF($B$162="NEM","*",$B$162),'Dispatchable Built'!$C:$C,$H167)</f>
        <v>2523.6337206899998</v>
      </c>
      <c r="AB167" s="5">
        <f>SUMIFS('Dispatchable Built'!W:W,'Dispatchable Built'!$A:$A,Summary_CDP,'Dispatchable Built'!$B:$B,IF($B$162="NEM","*",$B$162),'Dispatchable Built'!$C:$C,$H167)</f>
        <v>2523.6337206899998</v>
      </c>
      <c r="AC167" s="5">
        <f>SUMIFS('Dispatchable Built'!X:X,'Dispatchable Built'!$A:$A,Summary_CDP,'Dispatchable Built'!$B:$B,IF($B$162="NEM","*",$B$162),'Dispatchable Built'!$C:$C,$H167)</f>
        <v>5873.5483975899997</v>
      </c>
      <c r="AD167" s="5">
        <f>SUMIFS('Dispatchable Built'!Y:Y,'Dispatchable Built'!$A:$A,Summary_CDP,'Dispatchable Built'!$B:$B,IF($B$162="NEM","*",$B$162),'Dispatchable Built'!$C:$C,$H167)</f>
        <v>6422.4891586399999</v>
      </c>
      <c r="AE167" s="5">
        <f>SUMIFS('Dispatchable Built'!Z:Z,'Dispatchable Built'!$A:$A,Summary_CDP,'Dispatchable Built'!$B:$B,IF($B$162="NEM","*",$B$162),'Dispatchable Built'!$C:$C,$H167)</f>
        <v>6422.4891586399999</v>
      </c>
      <c r="AF167" s="5">
        <f>SUMIFS('Dispatchable Built'!AA:AA,'Dispatchable Built'!$A:$A,Summary_CDP,'Dispatchable Built'!$B:$B,IF($B$162="NEM","*",$B$162),'Dispatchable Built'!$C:$C,$H167)</f>
        <v>6422.4891586399999</v>
      </c>
      <c r="AG167" s="5">
        <f>SUMIFS('Dispatchable Built'!AB:AB,'Dispatchable Built'!$A:$A,Summary_CDP,'Dispatchable Built'!$B:$B,IF($B$162="NEM","*",$B$162),'Dispatchable Built'!$C:$C,$H167)</f>
        <v>6422.4891586399999</v>
      </c>
      <c r="AH167" s="5">
        <f>SUMIFS('Dispatchable Built'!AC:AC,'Dispatchable Built'!$A:$A,Summary_CDP,'Dispatchable Built'!$B:$B,IF($B$162="NEM","*",$B$162),'Dispatchable Built'!$C:$C,$H167)</f>
        <v>6422.4891586399999</v>
      </c>
      <c r="AI167" s="5">
        <f>SUMIFS('Dispatchable Built'!AD:AD,'Dispatchable Built'!$A:$A,Summary_CDP,'Dispatchable Built'!$B:$B,IF($B$162="NEM","*",$B$162),'Dispatchable Built'!$C:$C,$H167)</f>
        <v>8667.4168631400007</v>
      </c>
      <c r="AJ167" s="5">
        <f>SUMIFS('Dispatchable Built'!AE:AE,'Dispatchable Built'!$A:$A,Summary_CDP,'Dispatchable Built'!$B:$B,IF($B$162="NEM","*",$B$162),'Dispatchable Built'!$C:$C,$H167)</f>
        <v>8667.4168631400007</v>
      </c>
    </row>
    <row r="168" spans="1:36" ht="15" customHeight="1">
      <c r="H168" s="9" t="s">
        <v>85</v>
      </c>
      <c r="I168" s="5">
        <f>SUMIFS('Dispatchable Built'!D:D,'Dispatchable Built'!$A:$A,Summary_CDP,'Dispatchable Built'!$B:$B,IF($B$162="NEM","*",$B$162),'Dispatchable Built'!$C:$C,$H168)</f>
        <v>0</v>
      </c>
      <c r="J168" s="5">
        <f>SUMIFS('Dispatchable Built'!E:E,'Dispatchable Built'!$A:$A,Summary_CDP,'Dispatchable Built'!$B:$B,IF($B$162="NEM","*",$B$162),'Dispatchable Built'!$C:$C,$H168)</f>
        <v>0</v>
      </c>
      <c r="K168" s="5">
        <f>SUMIFS('Dispatchable Built'!F:F,'Dispatchable Built'!$A:$A,Summary_CDP,'Dispatchable Built'!$B:$B,IF($B$162="NEM","*",$B$162),'Dispatchable Built'!$C:$C,$H168)</f>
        <v>0</v>
      </c>
      <c r="L168" s="5">
        <f>SUMIFS('Dispatchable Built'!G:G,'Dispatchable Built'!$A:$A,Summary_CDP,'Dispatchable Built'!$B:$B,IF($B$162="NEM","*",$B$162),'Dispatchable Built'!$C:$C,$H168)</f>
        <v>0</v>
      </c>
      <c r="M168" s="5">
        <f>SUMIFS('Dispatchable Built'!H:H,'Dispatchable Built'!$A:$A,Summary_CDP,'Dispatchable Built'!$B:$B,IF($B$162="NEM","*",$B$162),'Dispatchable Built'!$C:$C,$H168)</f>
        <v>0</v>
      </c>
      <c r="N168" s="5">
        <f>SUMIFS('Dispatchable Built'!I:I,'Dispatchable Built'!$A:$A,Summary_CDP,'Dispatchable Built'!$B:$B,IF($B$162="NEM","*",$B$162),'Dispatchable Built'!$C:$C,$H168)</f>
        <v>0</v>
      </c>
      <c r="O168" s="5">
        <f>SUMIFS('Dispatchable Built'!J:J,'Dispatchable Built'!$A:$A,Summary_CDP,'Dispatchable Built'!$B:$B,IF($B$162="NEM","*",$B$162),'Dispatchable Built'!$C:$C,$H168)</f>
        <v>0</v>
      </c>
      <c r="P168" s="5">
        <f>SUMIFS('Dispatchable Built'!K:K,'Dispatchable Built'!$A:$A,Summary_CDP,'Dispatchable Built'!$B:$B,IF($B$162="NEM","*",$B$162),'Dispatchable Built'!$C:$C,$H168)</f>
        <v>0</v>
      </c>
      <c r="Q168" s="5">
        <f>SUMIFS('Dispatchable Built'!L:L,'Dispatchable Built'!$A:$A,Summary_CDP,'Dispatchable Built'!$B:$B,IF($B$162="NEM","*",$B$162),'Dispatchable Built'!$C:$C,$H168)</f>
        <v>0</v>
      </c>
      <c r="R168" s="5">
        <f>SUMIFS('Dispatchable Built'!M:M,'Dispatchable Built'!$A:$A,Summary_CDP,'Dispatchable Built'!$B:$B,IF($B$162="NEM","*",$B$162),'Dispatchable Built'!$C:$C,$H168)</f>
        <v>0</v>
      </c>
      <c r="S168" s="5">
        <f>SUMIFS('Dispatchable Built'!N:N,'Dispatchable Built'!$A:$A,Summary_CDP,'Dispatchable Built'!$B:$B,IF($B$162="NEM","*",$B$162),'Dispatchable Built'!$C:$C,$H168)</f>
        <v>0</v>
      </c>
      <c r="T168" s="5">
        <f>SUMIFS('Dispatchable Built'!O:O,'Dispatchable Built'!$A:$A,Summary_CDP,'Dispatchable Built'!$B:$B,IF($B$162="NEM","*",$B$162),'Dispatchable Built'!$C:$C,$H168)</f>
        <v>0</v>
      </c>
      <c r="U168" s="5">
        <f>SUMIFS('Dispatchable Built'!P:P,'Dispatchable Built'!$A:$A,Summary_CDP,'Dispatchable Built'!$B:$B,IF($B$162="NEM","*",$B$162),'Dispatchable Built'!$C:$C,$H168)</f>
        <v>0</v>
      </c>
      <c r="V168" s="5">
        <f>SUMIFS('Dispatchable Built'!Q:Q,'Dispatchable Built'!$A:$A,Summary_CDP,'Dispatchable Built'!$B:$B,IF($B$162="NEM","*",$B$162),'Dispatchable Built'!$C:$C,$H168)</f>
        <v>0</v>
      </c>
      <c r="W168" s="5">
        <f>SUMIFS('Dispatchable Built'!R:R,'Dispatchable Built'!$A:$A,Summary_CDP,'Dispatchable Built'!$B:$B,IF($B$162="NEM","*",$B$162),'Dispatchable Built'!$C:$C,$H168)</f>
        <v>0</v>
      </c>
      <c r="X168" s="5">
        <f>SUMIFS('Dispatchable Built'!S:S,'Dispatchable Built'!$A:$A,Summary_CDP,'Dispatchable Built'!$B:$B,IF($B$162="NEM","*",$B$162),'Dispatchable Built'!$C:$C,$H168)</f>
        <v>0</v>
      </c>
      <c r="Y168" s="5">
        <f>SUMIFS('Dispatchable Built'!T:T,'Dispatchable Built'!$A:$A,Summary_CDP,'Dispatchable Built'!$B:$B,IF($B$162="NEM","*",$B$162),'Dispatchable Built'!$C:$C,$H168)</f>
        <v>0</v>
      </c>
      <c r="Z168" s="5">
        <f>SUMIFS('Dispatchable Built'!U:U,'Dispatchable Built'!$A:$A,Summary_CDP,'Dispatchable Built'!$B:$B,IF($B$162="NEM","*",$B$162),'Dispatchable Built'!$C:$C,$H168)</f>
        <v>0</v>
      </c>
      <c r="AA168" s="5">
        <f>SUMIFS('Dispatchable Built'!V:V,'Dispatchable Built'!$A:$A,Summary_CDP,'Dispatchable Built'!$B:$B,IF($B$162="NEM","*",$B$162),'Dispatchable Built'!$C:$C,$H168)</f>
        <v>0</v>
      </c>
      <c r="AB168" s="5">
        <f>SUMIFS('Dispatchable Built'!W:W,'Dispatchable Built'!$A:$A,Summary_CDP,'Dispatchable Built'!$B:$B,IF($B$162="NEM","*",$B$162),'Dispatchable Built'!$C:$C,$H168)</f>
        <v>0</v>
      </c>
      <c r="AC168" s="5">
        <f>SUMIFS('Dispatchable Built'!X:X,'Dispatchable Built'!$A:$A,Summary_CDP,'Dispatchable Built'!$B:$B,IF($B$162="NEM","*",$B$162),'Dispatchable Built'!$C:$C,$H168)</f>
        <v>0</v>
      </c>
      <c r="AD168" s="5">
        <f>SUMIFS('Dispatchable Built'!Y:Y,'Dispatchable Built'!$A:$A,Summary_CDP,'Dispatchable Built'!$B:$B,IF($B$162="NEM","*",$B$162),'Dispatchable Built'!$C:$C,$H168)</f>
        <v>0</v>
      </c>
      <c r="AE168" s="5">
        <f>SUMIFS('Dispatchable Built'!Z:Z,'Dispatchable Built'!$A:$A,Summary_CDP,'Dispatchable Built'!$B:$B,IF($B$162="NEM","*",$B$162),'Dispatchable Built'!$C:$C,$H168)</f>
        <v>0</v>
      </c>
      <c r="AF168" s="5">
        <f>SUMIFS('Dispatchable Built'!AA:AA,'Dispatchable Built'!$A:$A,Summary_CDP,'Dispatchable Built'!$B:$B,IF($B$162="NEM","*",$B$162),'Dispatchable Built'!$C:$C,$H168)</f>
        <v>0</v>
      </c>
      <c r="AG168" s="5">
        <f>SUMIFS('Dispatchable Built'!AB:AB,'Dispatchable Built'!$A:$A,Summary_CDP,'Dispatchable Built'!$B:$B,IF($B$162="NEM","*",$B$162),'Dispatchable Built'!$C:$C,$H168)</f>
        <v>0</v>
      </c>
      <c r="AH168" s="5">
        <f>SUMIFS('Dispatchable Built'!AC:AC,'Dispatchable Built'!$A:$A,Summary_CDP,'Dispatchable Built'!$B:$B,IF($B$162="NEM","*",$B$162),'Dispatchable Built'!$C:$C,$H168)</f>
        <v>0</v>
      </c>
      <c r="AI168" s="5">
        <f>SUMIFS('Dispatchable Built'!AD:AD,'Dispatchable Built'!$A:$A,Summary_CDP,'Dispatchable Built'!$B:$B,IF($B$162="NEM","*",$B$162),'Dispatchable Built'!$C:$C,$H168)</f>
        <v>8612.6105659500008</v>
      </c>
      <c r="AJ168" s="5">
        <f>SUMIFS('Dispatchable Built'!AE:AE,'Dispatchable Built'!$A:$A,Summary_CDP,'Dispatchable Built'!$B:$B,IF($B$162="NEM","*",$B$162),'Dispatchable Built'!$C:$C,$H168)</f>
        <v>8612.6105659500008</v>
      </c>
    </row>
    <row r="169" spans="1:36" ht="15" customHeight="1">
      <c r="H169" s="9" t="s">
        <v>86</v>
      </c>
      <c r="I169" s="5">
        <f>SUMIFS('Dispatchable Built'!D:D,'Dispatchable Built'!$A:$A,Summary_CDP,'Dispatchable Built'!$B:$B,IF($B$162="NEM","*",$B$162),'Dispatchable Built'!$C:$C,$H169)</f>
        <v>0</v>
      </c>
      <c r="J169" s="5">
        <f>SUMIFS('Dispatchable Built'!E:E,'Dispatchable Built'!$A:$A,Summary_CDP,'Dispatchable Built'!$B:$B,IF($B$162="NEM","*",$B$162),'Dispatchable Built'!$C:$C,$H169)</f>
        <v>0</v>
      </c>
      <c r="K169" s="5">
        <f>SUMIFS('Dispatchable Built'!F:F,'Dispatchable Built'!$A:$A,Summary_CDP,'Dispatchable Built'!$B:$B,IF($B$162="NEM","*",$B$162),'Dispatchable Built'!$C:$C,$H169)</f>
        <v>0</v>
      </c>
      <c r="L169" s="5">
        <f>SUMIFS('Dispatchable Built'!G:G,'Dispatchable Built'!$A:$A,Summary_CDP,'Dispatchable Built'!$B:$B,IF($B$162="NEM","*",$B$162),'Dispatchable Built'!$C:$C,$H169)</f>
        <v>0</v>
      </c>
      <c r="M169" s="5">
        <f>SUMIFS('Dispatchable Built'!H:H,'Dispatchable Built'!$A:$A,Summary_CDP,'Dispatchable Built'!$B:$B,IF($B$162="NEM","*",$B$162),'Dispatchable Built'!$C:$C,$H169)</f>
        <v>0</v>
      </c>
      <c r="N169" s="5">
        <f>SUMIFS('Dispatchable Built'!I:I,'Dispatchable Built'!$A:$A,Summary_CDP,'Dispatchable Built'!$B:$B,IF($B$162="NEM","*",$B$162),'Dispatchable Built'!$C:$C,$H169)</f>
        <v>0</v>
      </c>
      <c r="O169" s="5">
        <f>SUMIFS('Dispatchable Built'!J:J,'Dispatchable Built'!$A:$A,Summary_CDP,'Dispatchable Built'!$B:$B,IF($B$162="NEM","*",$B$162),'Dispatchable Built'!$C:$C,$H169)</f>
        <v>390.00000000000006</v>
      </c>
      <c r="P169" s="5">
        <f>SUMIFS('Dispatchable Built'!K:K,'Dispatchable Built'!$A:$A,Summary_CDP,'Dispatchable Built'!$B:$B,IF($B$162="NEM","*",$B$162),'Dispatchable Built'!$C:$C,$H169)</f>
        <v>390.00000000000006</v>
      </c>
      <c r="Q169" s="5">
        <f>SUMIFS('Dispatchable Built'!L:L,'Dispatchable Built'!$A:$A,Summary_CDP,'Dispatchable Built'!$B:$B,IF($B$162="NEM","*",$B$162),'Dispatchable Built'!$C:$C,$H169)</f>
        <v>390.00000000000006</v>
      </c>
      <c r="R169" s="5">
        <f>SUMIFS('Dispatchable Built'!M:M,'Dispatchable Built'!$A:$A,Summary_CDP,'Dispatchable Built'!$B:$B,IF($B$162="NEM","*",$B$162),'Dispatchable Built'!$C:$C,$H169)</f>
        <v>390.00000000000006</v>
      </c>
      <c r="S169" s="5">
        <f>SUMIFS('Dispatchable Built'!N:N,'Dispatchable Built'!$A:$A,Summary_CDP,'Dispatchable Built'!$B:$B,IF($B$162="NEM","*",$B$162),'Dispatchable Built'!$C:$C,$H169)</f>
        <v>390.00000000000006</v>
      </c>
      <c r="T169" s="5">
        <f>SUMIFS('Dispatchable Built'!O:O,'Dispatchable Built'!$A:$A,Summary_CDP,'Dispatchable Built'!$B:$B,IF($B$162="NEM","*",$B$162),'Dispatchable Built'!$C:$C,$H169)</f>
        <v>390.00000000000006</v>
      </c>
      <c r="U169" s="5">
        <f>SUMIFS('Dispatchable Built'!P:P,'Dispatchable Built'!$A:$A,Summary_CDP,'Dispatchable Built'!$B:$B,IF($B$162="NEM","*",$B$162),'Dispatchable Built'!$C:$C,$H169)</f>
        <v>390.00000000000006</v>
      </c>
      <c r="V169" s="5">
        <f>SUMIFS('Dispatchable Built'!Q:Q,'Dispatchable Built'!$A:$A,Summary_CDP,'Dispatchable Built'!$B:$B,IF($B$162="NEM","*",$B$162),'Dispatchable Built'!$C:$C,$H169)</f>
        <v>390.00000000000006</v>
      </c>
      <c r="W169" s="5">
        <f>SUMIFS('Dispatchable Built'!R:R,'Dispatchable Built'!$A:$A,Summary_CDP,'Dispatchable Built'!$B:$B,IF($B$162="NEM","*",$B$162),'Dispatchable Built'!$C:$C,$H169)</f>
        <v>390.00000000000006</v>
      </c>
      <c r="X169" s="5">
        <f>SUMIFS('Dispatchable Built'!S:S,'Dispatchable Built'!$A:$A,Summary_CDP,'Dispatchable Built'!$B:$B,IF($B$162="NEM","*",$B$162),'Dispatchable Built'!$C:$C,$H169)</f>
        <v>390.00000000000006</v>
      </c>
      <c r="Y169" s="5">
        <f>SUMIFS('Dispatchable Built'!T:T,'Dispatchable Built'!$A:$A,Summary_CDP,'Dispatchable Built'!$B:$B,IF($B$162="NEM","*",$B$162),'Dispatchable Built'!$C:$C,$H169)</f>
        <v>390.00000000000006</v>
      </c>
      <c r="Z169" s="5">
        <f>SUMIFS('Dispatchable Built'!U:U,'Dispatchable Built'!$A:$A,Summary_CDP,'Dispatchable Built'!$B:$B,IF($B$162="NEM","*",$B$162),'Dispatchable Built'!$C:$C,$H169)</f>
        <v>390.00000000000006</v>
      </c>
      <c r="AA169" s="5">
        <f>SUMIFS('Dispatchable Built'!V:V,'Dispatchable Built'!$A:$A,Summary_CDP,'Dispatchable Built'!$B:$B,IF($B$162="NEM","*",$B$162),'Dispatchable Built'!$C:$C,$H169)</f>
        <v>390.00000000000006</v>
      </c>
      <c r="AB169" s="5">
        <f>SUMIFS('Dispatchable Built'!W:W,'Dispatchable Built'!$A:$A,Summary_CDP,'Dispatchable Built'!$B:$B,IF($B$162="NEM","*",$B$162),'Dispatchable Built'!$C:$C,$H169)</f>
        <v>390.00000000000006</v>
      </c>
      <c r="AC169" s="5">
        <f>SUMIFS('Dispatchable Built'!X:X,'Dispatchable Built'!$A:$A,Summary_CDP,'Dispatchable Built'!$B:$B,IF($B$162="NEM","*",$B$162),'Dispatchable Built'!$C:$C,$H169)</f>
        <v>390.00000000000006</v>
      </c>
      <c r="AD169" s="5">
        <f>SUMIFS('Dispatchable Built'!Y:Y,'Dispatchable Built'!$A:$A,Summary_CDP,'Dispatchable Built'!$B:$B,IF($B$162="NEM","*",$B$162),'Dispatchable Built'!$C:$C,$H169)</f>
        <v>390.00000000000006</v>
      </c>
      <c r="AE169" s="5">
        <f>SUMIFS('Dispatchable Built'!Z:Z,'Dispatchable Built'!$A:$A,Summary_CDP,'Dispatchable Built'!$B:$B,IF($B$162="NEM","*",$B$162),'Dispatchable Built'!$C:$C,$H169)</f>
        <v>390.00000000000006</v>
      </c>
      <c r="AF169" s="5">
        <f>SUMIFS('Dispatchable Built'!AA:AA,'Dispatchable Built'!$A:$A,Summary_CDP,'Dispatchable Built'!$B:$B,IF($B$162="NEM","*",$B$162),'Dispatchable Built'!$C:$C,$H169)</f>
        <v>390.00000000000006</v>
      </c>
      <c r="AG169" s="5">
        <f>SUMIFS('Dispatchable Built'!AB:AB,'Dispatchable Built'!$A:$A,Summary_CDP,'Dispatchable Built'!$B:$B,IF($B$162="NEM","*",$B$162),'Dispatchable Built'!$C:$C,$H169)</f>
        <v>390.00000000000006</v>
      </c>
      <c r="AH169" s="5">
        <f>SUMIFS('Dispatchable Built'!AC:AC,'Dispatchable Built'!$A:$A,Summary_CDP,'Dispatchable Built'!$B:$B,IF($B$162="NEM","*",$B$162),'Dispatchable Built'!$C:$C,$H169)</f>
        <v>390.00000000000006</v>
      </c>
      <c r="AI169" s="5">
        <f>SUMIFS('Dispatchable Built'!AD:AD,'Dispatchable Built'!$A:$A,Summary_CDP,'Dispatchable Built'!$B:$B,IF($B$162="NEM","*",$B$162),'Dispatchable Built'!$C:$C,$H169)</f>
        <v>390.00000000000006</v>
      </c>
      <c r="AJ169" s="5">
        <f>SUMIFS('Dispatchable Built'!AE:AE,'Dispatchable Built'!$A:$A,Summary_CDP,'Dispatchable Built'!$B:$B,IF($B$162="NEM","*",$B$162),'Dispatchable Built'!$C:$C,$H169)</f>
        <v>390.00000000000006</v>
      </c>
    </row>
    <row r="170" spans="1:36" ht="15" customHeight="1">
      <c r="H170" s="9" t="s">
        <v>101</v>
      </c>
      <c r="I170" s="5">
        <f>SUMIFS('Dispatchable Built'!D:D,'Dispatchable Built'!$A:$A,Summary_CDP,'Dispatchable Built'!$B:$B,IF($B$162="NEM","*",$B$162),'Dispatchable Built'!$C:$C,$H170)</f>
        <v>0</v>
      </c>
      <c r="J170" s="5">
        <f>SUMIFS('Dispatchable Built'!E:E,'Dispatchable Built'!$A:$A,Summary_CDP,'Dispatchable Built'!$B:$B,IF($B$162="NEM","*",$B$162),'Dispatchable Built'!$C:$C,$H170)</f>
        <v>0</v>
      </c>
      <c r="K170" s="5">
        <f>SUMIFS('Dispatchable Built'!F:F,'Dispatchable Built'!$A:$A,Summary_CDP,'Dispatchable Built'!$B:$B,IF($B$162="NEM","*",$B$162),'Dispatchable Built'!$C:$C,$H170)</f>
        <v>680</v>
      </c>
      <c r="L170" s="5">
        <f>SUMIFS('Dispatchable Built'!G:G,'Dispatchable Built'!$A:$A,Summary_CDP,'Dispatchable Built'!$B:$B,IF($B$162="NEM","*",$B$162),'Dispatchable Built'!$C:$C,$H170)</f>
        <v>2040</v>
      </c>
      <c r="M170" s="5">
        <f>SUMIFS('Dispatchable Built'!H:H,'Dispatchable Built'!$A:$A,Summary_CDP,'Dispatchable Built'!$B:$B,IF($B$162="NEM","*",$B$162),'Dispatchable Built'!$C:$C,$H170)</f>
        <v>2040</v>
      </c>
      <c r="N170" s="5">
        <f>SUMIFS('Dispatchable Built'!I:I,'Dispatchable Built'!$A:$A,Summary_CDP,'Dispatchable Built'!$B:$B,IF($B$162="NEM","*",$B$162),'Dispatchable Built'!$C:$C,$H170)</f>
        <v>2040</v>
      </c>
      <c r="O170" s="5">
        <f>SUMIFS('Dispatchable Built'!J:J,'Dispatchable Built'!$A:$A,Summary_CDP,'Dispatchable Built'!$B:$B,IF($B$162="NEM","*",$B$162),'Dispatchable Built'!$C:$C,$H170)</f>
        <v>2040</v>
      </c>
      <c r="P170" s="5">
        <f>SUMIFS('Dispatchable Built'!K:K,'Dispatchable Built'!$A:$A,Summary_CDP,'Dispatchable Built'!$B:$B,IF($B$162="NEM","*",$B$162),'Dispatchable Built'!$C:$C,$H170)</f>
        <v>2040</v>
      </c>
      <c r="Q170" s="5">
        <f>SUMIFS('Dispatchable Built'!L:L,'Dispatchable Built'!$A:$A,Summary_CDP,'Dispatchable Built'!$B:$B,IF($B$162="NEM","*",$B$162),'Dispatchable Built'!$C:$C,$H170)</f>
        <v>2040</v>
      </c>
      <c r="R170" s="5">
        <f>SUMIFS('Dispatchable Built'!M:M,'Dispatchable Built'!$A:$A,Summary_CDP,'Dispatchable Built'!$B:$B,IF($B$162="NEM","*",$B$162),'Dispatchable Built'!$C:$C,$H170)</f>
        <v>2040</v>
      </c>
      <c r="S170" s="5">
        <f>SUMIFS('Dispatchable Built'!N:N,'Dispatchable Built'!$A:$A,Summary_CDP,'Dispatchable Built'!$B:$B,IF($B$162="NEM","*",$B$162),'Dispatchable Built'!$C:$C,$H170)</f>
        <v>2040</v>
      </c>
      <c r="T170" s="5">
        <f>SUMIFS('Dispatchable Built'!O:O,'Dispatchable Built'!$A:$A,Summary_CDP,'Dispatchable Built'!$B:$B,IF($B$162="NEM","*",$B$162),'Dispatchable Built'!$C:$C,$H170)</f>
        <v>2040</v>
      </c>
      <c r="U170" s="5">
        <f>SUMIFS('Dispatchable Built'!P:P,'Dispatchable Built'!$A:$A,Summary_CDP,'Dispatchable Built'!$B:$B,IF($B$162="NEM","*",$B$162),'Dispatchable Built'!$C:$C,$H170)</f>
        <v>2040</v>
      </c>
      <c r="V170" s="5">
        <f>SUMIFS('Dispatchable Built'!Q:Q,'Dispatchable Built'!$A:$A,Summary_CDP,'Dispatchable Built'!$B:$B,IF($B$162="NEM","*",$B$162),'Dispatchable Built'!$C:$C,$H170)</f>
        <v>2040</v>
      </c>
      <c r="W170" s="5">
        <f>SUMIFS('Dispatchable Built'!R:R,'Dispatchable Built'!$A:$A,Summary_CDP,'Dispatchable Built'!$B:$B,IF($B$162="NEM","*",$B$162),'Dispatchable Built'!$C:$C,$H170)</f>
        <v>2040</v>
      </c>
      <c r="X170" s="5">
        <f>SUMIFS('Dispatchable Built'!S:S,'Dispatchable Built'!$A:$A,Summary_CDP,'Dispatchable Built'!$B:$B,IF($B$162="NEM","*",$B$162),'Dispatchable Built'!$C:$C,$H170)</f>
        <v>2040</v>
      </c>
      <c r="Y170" s="5">
        <f>SUMIFS('Dispatchable Built'!T:T,'Dispatchable Built'!$A:$A,Summary_CDP,'Dispatchable Built'!$B:$B,IF($B$162="NEM","*",$B$162),'Dispatchable Built'!$C:$C,$H170)</f>
        <v>2040</v>
      </c>
      <c r="Z170" s="5">
        <f>SUMIFS('Dispatchable Built'!U:U,'Dispatchable Built'!$A:$A,Summary_CDP,'Dispatchable Built'!$B:$B,IF($B$162="NEM","*",$B$162),'Dispatchable Built'!$C:$C,$H170)</f>
        <v>2040</v>
      </c>
      <c r="AA170" s="5">
        <f>SUMIFS('Dispatchable Built'!V:V,'Dispatchable Built'!$A:$A,Summary_CDP,'Dispatchable Built'!$B:$B,IF($B$162="NEM","*",$B$162),'Dispatchable Built'!$C:$C,$H170)</f>
        <v>2040</v>
      </c>
      <c r="AB170" s="5">
        <f>SUMIFS('Dispatchable Built'!W:W,'Dispatchable Built'!$A:$A,Summary_CDP,'Dispatchable Built'!$B:$B,IF($B$162="NEM","*",$B$162),'Dispatchable Built'!$C:$C,$H170)</f>
        <v>2040</v>
      </c>
      <c r="AC170" s="5">
        <f>SUMIFS('Dispatchable Built'!X:X,'Dispatchable Built'!$A:$A,Summary_CDP,'Dispatchable Built'!$B:$B,IF($B$162="NEM","*",$B$162),'Dispatchable Built'!$C:$C,$H170)</f>
        <v>2040</v>
      </c>
      <c r="AD170" s="5">
        <f>SUMIFS('Dispatchable Built'!Y:Y,'Dispatchable Built'!$A:$A,Summary_CDP,'Dispatchable Built'!$B:$B,IF($B$162="NEM","*",$B$162),'Dispatchable Built'!$C:$C,$H170)</f>
        <v>2040</v>
      </c>
      <c r="AE170" s="5">
        <f>SUMIFS('Dispatchable Built'!Z:Z,'Dispatchable Built'!$A:$A,Summary_CDP,'Dispatchable Built'!$B:$B,IF($B$162="NEM","*",$B$162),'Dispatchable Built'!$C:$C,$H170)</f>
        <v>2040</v>
      </c>
      <c r="AF170" s="5">
        <f>SUMIFS('Dispatchable Built'!AA:AA,'Dispatchable Built'!$A:$A,Summary_CDP,'Dispatchable Built'!$B:$B,IF($B$162="NEM","*",$B$162),'Dispatchable Built'!$C:$C,$H170)</f>
        <v>2040</v>
      </c>
      <c r="AG170" s="5">
        <f>SUMIFS('Dispatchable Built'!AB:AB,'Dispatchable Built'!$A:$A,Summary_CDP,'Dispatchable Built'!$B:$B,IF($B$162="NEM","*",$B$162),'Dispatchable Built'!$C:$C,$H170)</f>
        <v>2040</v>
      </c>
      <c r="AH170" s="5">
        <f>SUMIFS('Dispatchable Built'!AC:AC,'Dispatchable Built'!$A:$A,Summary_CDP,'Dispatchable Built'!$B:$B,IF($B$162="NEM","*",$B$162),'Dispatchable Built'!$C:$C,$H170)</f>
        <v>2040</v>
      </c>
      <c r="AI170" s="5">
        <f>SUMIFS('Dispatchable Built'!AD:AD,'Dispatchable Built'!$A:$A,Summary_CDP,'Dispatchable Built'!$B:$B,IF($B$162="NEM","*",$B$162),'Dispatchable Built'!$C:$C,$H170)</f>
        <v>2040</v>
      </c>
      <c r="AJ170" s="5">
        <f>SUMIFS('Dispatchable Built'!AE:AE,'Dispatchable Built'!$A:$A,Summary_CDP,'Dispatchable Built'!$B:$B,IF($B$162="NEM","*",$B$162),'Dispatchable Built'!$C:$C,$H170)</f>
        <v>2040</v>
      </c>
    </row>
    <row r="171" spans="1:36" ht="15" customHeight="1">
      <c r="H171" s="9" t="s">
        <v>102</v>
      </c>
      <c r="I171" s="5">
        <f>SUMIFS('Dispatchable Built'!D:D,'Dispatchable Built'!$A:$A,Summary_CDP,'Dispatchable Built'!$B:$B,IF($B$162="NEM","*",$B$162),'Dispatchable Built'!$C:$C,$H171)</f>
        <v>0</v>
      </c>
      <c r="J171" s="5">
        <f>SUMIFS('Dispatchable Built'!E:E,'Dispatchable Built'!$A:$A,Summary_CDP,'Dispatchable Built'!$B:$B,IF($B$162="NEM","*",$B$162),'Dispatchable Built'!$C:$C,$H171)</f>
        <v>0</v>
      </c>
      <c r="K171" s="5">
        <f>SUMIFS('Dispatchable Built'!F:F,'Dispatchable Built'!$A:$A,Summary_CDP,'Dispatchable Built'!$B:$B,IF($B$162="NEM","*",$B$162),'Dispatchable Built'!$C:$C,$H171)</f>
        <v>0</v>
      </c>
      <c r="L171" s="5">
        <f>SUMIFS('Dispatchable Built'!G:G,'Dispatchable Built'!$A:$A,Summary_CDP,'Dispatchable Built'!$B:$B,IF($B$162="NEM","*",$B$162),'Dispatchable Built'!$C:$C,$H171)</f>
        <v>0</v>
      </c>
      <c r="M171" s="5">
        <f>SUMIFS('Dispatchable Built'!H:H,'Dispatchable Built'!$A:$A,Summary_CDP,'Dispatchable Built'!$B:$B,IF($B$162="NEM","*",$B$162),'Dispatchable Built'!$C:$C,$H171)</f>
        <v>0</v>
      </c>
      <c r="N171" s="5">
        <f>SUMIFS('Dispatchable Built'!I:I,'Dispatchable Built'!$A:$A,Summary_CDP,'Dispatchable Built'!$B:$B,IF($B$162="NEM","*",$B$162),'Dispatchable Built'!$C:$C,$H171)</f>
        <v>1121.0260468399999</v>
      </c>
      <c r="O171" s="5">
        <f>SUMIFS('Dispatchable Built'!J:J,'Dispatchable Built'!$A:$A,Summary_CDP,'Dispatchable Built'!$B:$B,IF($B$162="NEM","*",$B$162),'Dispatchable Built'!$C:$C,$H171)</f>
        <v>1121.0260468399999</v>
      </c>
      <c r="P171" s="5">
        <f>SUMIFS('Dispatchable Built'!K:K,'Dispatchable Built'!$A:$A,Summary_CDP,'Dispatchable Built'!$B:$B,IF($B$162="NEM","*",$B$162),'Dispatchable Built'!$C:$C,$H171)</f>
        <v>1456.4738255700001</v>
      </c>
      <c r="Q171" s="5">
        <f>SUMIFS('Dispatchable Built'!L:L,'Dispatchable Built'!$A:$A,Summary_CDP,'Dispatchable Built'!$B:$B,IF($B$162="NEM","*",$B$162),'Dispatchable Built'!$C:$C,$H171)</f>
        <v>1456.4738255700001</v>
      </c>
      <c r="R171" s="5">
        <f>SUMIFS('Dispatchable Built'!M:M,'Dispatchable Built'!$A:$A,Summary_CDP,'Dispatchable Built'!$B:$B,IF($B$162="NEM","*",$B$162),'Dispatchable Built'!$C:$C,$H171)</f>
        <v>1456.4738255700001</v>
      </c>
      <c r="S171" s="5">
        <f>SUMIFS('Dispatchable Built'!N:N,'Dispatchable Built'!$A:$A,Summary_CDP,'Dispatchable Built'!$B:$B,IF($B$162="NEM","*",$B$162),'Dispatchable Built'!$C:$C,$H171)</f>
        <v>1456.4738255700001</v>
      </c>
      <c r="T171" s="5">
        <f>SUMIFS('Dispatchable Built'!O:O,'Dispatchable Built'!$A:$A,Summary_CDP,'Dispatchable Built'!$B:$B,IF($B$162="NEM","*",$B$162),'Dispatchable Built'!$C:$C,$H171)</f>
        <v>1456.4738255700001</v>
      </c>
      <c r="U171" s="5">
        <f>SUMIFS('Dispatchable Built'!P:P,'Dispatchable Built'!$A:$A,Summary_CDP,'Dispatchable Built'!$B:$B,IF($B$162="NEM","*",$B$162),'Dispatchable Built'!$C:$C,$H171)</f>
        <v>1456.4738255700001</v>
      </c>
      <c r="V171" s="5">
        <f>SUMIFS('Dispatchable Built'!Q:Q,'Dispatchable Built'!$A:$A,Summary_CDP,'Dispatchable Built'!$B:$B,IF($B$162="NEM","*",$B$162),'Dispatchable Built'!$C:$C,$H171)</f>
        <v>1456.4738255700001</v>
      </c>
      <c r="W171" s="5">
        <f>SUMIFS('Dispatchable Built'!R:R,'Dispatchable Built'!$A:$A,Summary_CDP,'Dispatchable Built'!$B:$B,IF($B$162="NEM","*",$B$162),'Dispatchable Built'!$C:$C,$H171)</f>
        <v>1456.4738255700001</v>
      </c>
      <c r="X171" s="5">
        <f>SUMIFS('Dispatchable Built'!S:S,'Dispatchable Built'!$A:$A,Summary_CDP,'Dispatchable Built'!$B:$B,IF($B$162="NEM","*",$B$162),'Dispatchable Built'!$C:$C,$H171)</f>
        <v>1456.4738255700001</v>
      </c>
      <c r="Y171" s="5">
        <f>SUMIFS('Dispatchable Built'!T:T,'Dispatchable Built'!$A:$A,Summary_CDP,'Dispatchable Built'!$B:$B,IF($B$162="NEM","*",$B$162),'Dispatchable Built'!$C:$C,$H171)</f>
        <v>1456.4738255700001</v>
      </c>
      <c r="Z171" s="5">
        <f>SUMIFS('Dispatchable Built'!U:U,'Dispatchable Built'!$A:$A,Summary_CDP,'Dispatchable Built'!$B:$B,IF($B$162="NEM","*",$B$162),'Dispatchable Built'!$C:$C,$H171)</f>
        <v>1456.4738255700001</v>
      </c>
      <c r="AA171" s="5">
        <f>SUMIFS('Dispatchable Built'!V:V,'Dispatchable Built'!$A:$A,Summary_CDP,'Dispatchable Built'!$B:$B,IF($B$162="NEM","*",$B$162),'Dispatchable Built'!$C:$C,$H171)</f>
        <v>1755.2072385399999</v>
      </c>
      <c r="AB171" s="5">
        <f>SUMIFS('Dispatchable Built'!W:W,'Dispatchable Built'!$A:$A,Summary_CDP,'Dispatchable Built'!$B:$B,IF($B$162="NEM","*",$B$162),'Dispatchable Built'!$C:$C,$H171)</f>
        <v>1856.6643462900001</v>
      </c>
      <c r="AC171" s="5">
        <f>SUMIFS('Dispatchable Built'!X:X,'Dispatchable Built'!$A:$A,Summary_CDP,'Dispatchable Built'!$B:$B,IF($B$162="NEM","*",$B$162),'Dispatchable Built'!$C:$C,$H171)</f>
        <v>2346.1519952399999</v>
      </c>
      <c r="AD171" s="5">
        <f>SUMIFS('Dispatchable Built'!Y:Y,'Dispatchable Built'!$A:$A,Summary_CDP,'Dispatchable Built'!$B:$B,IF($B$162="NEM","*",$B$162),'Dispatchable Built'!$C:$C,$H171)</f>
        <v>2346.1519952399999</v>
      </c>
      <c r="AE171" s="5">
        <f>SUMIFS('Dispatchable Built'!Z:Z,'Dispatchable Built'!$A:$A,Summary_CDP,'Dispatchable Built'!$B:$B,IF($B$162="NEM","*",$B$162),'Dispatchable Built'!$C:$C,$H171)</f>
        <v>2346.1519952399999</v>
      </c>
      <c r="AF171" s="5">
        <f>SUMIFS('Dispatchable Built'!AA:AA,'Dispatchable Built'!$A:$A,Summary_CDP,'Dispatchable Built'!$B:$B,IF($B$162="NEM","*",$B$162),'Dispatchable Built'!$C:$C,$H171)</f>
        <v>2346.1519952399999</v>
      </c>
      <c r="AG171" s="5">
        <f>SUMIFS('Dispatchable Built'!AB:AB,'Dispatchable Built'!$A:$A,Summary_CDP,'Dispatchable Built'!$B:$B,IF($B$162="NEM","*",$B$162),'Dispatchable Built'!$C:$C,$H171)</f>
        <v>2346.1519952399999</v>
      </c>
      <c r="AH171" s="5">
        <f>SUMIFS('Dispatchable Built'!AC:AC,'Dispatchable Built'!$A:$A,Summary_CDP,'Dispatchable Built'!$B:$B,IF($B$162="NEM","*",$B$162),'Dispatchable Built'!$C:$C,$H171)</f>
        <v>2821.0877151099999</v>
      </c>
      <c r="AI171" s="5">
        <f>SUMIFS('Dispatchable Built'!AD:AD,'Dispatchable Built'!$A:$A,Summary_CDP,'Dispatchable Built'!$B:$B,IF($B$162="NEM","*",$B$162),'Dispatchable Built'!$C:$C,$H171)</f>
        <v>3418.4001478599998</v>
      </c>
      <c r="AJ171" s="5">
        <f>SUMIFS('Dispatchable Built'!AE:AE,'Dispatchable Built'!$A:$A,Summary_CDP,'Dispatchable Built'!$B:$B,IF($B$162="NEM","*",$B$162),'Dispatchable Built'!$C:$C,$H171)</f>
        <v>3418.4001478599998</v>
      </c>
    </row>
    <row r="172" spans="1:36" ht="15" customHeight="1">
      <c r="H172" s="9" t="s">
        <v>103</v>
      </c>
      <c r="I172" s="5">
        <f>SUMIFS('Dispatchable Built'!D:D,'Dispatchable Built'!$A:$A,Summary_CDP,'Dispatchable Built'!$B:$B,IF($B$162="NEM","*",$B$162),'Dispatchable Built'!$C:$C,$H172)</f>
        <v>0</v>
      </c>
      <c r="J172" s="5">
        <f>SUMIFS('Dispatchable Built'!E:E,'Dispatchable Built'!$A:$A,Summary_CDP,'Dispatchable Built'!$B:$B,IF($B$162="NEM","*",$B$162),'Dispatchable Built'!$C:$C,$H172)</f>
        <v>0</v>
      </c>
      <c r="K172" s="5">
        <f>SUMIFS('Dispatchable Built'!F:F,'Dispatchable Built'!$A:$A,Summary_CDP,'Dispatchable Built'!$B:$B,IF($B$162="NEM","*",$B$162),'Dispatchable Built'!$C:$C,$H172)</f>
        <v>1165.2107253499998</v>
      </c>
      <c r="L172" s="5">
        <f>SUMIFS('Dispatchable Built'!G:G,'Dispatchable Built'!$A:$A,Summary_CDP,'Dispatchable Built'!$B:$B,IF($B$162="NEM","*",$B$162),'Dispatchable Built'!$C:$C,$H172)</f>
        <v>2731.0151319699999</v>
      </c>
      <c r="M172" s="5">
        <f>SUMIFS('Dispatchable Built'!H:H,'Dispatchable Built'!$A:$A,Summary_CDP,'Dispatchable Built'!$B:$B,IF($B$162="NEM","*",$B$162),'Dispatchable Built'!$C:$C,$H172)</f>
        <v>5464.9869793099988</v>
      </c>
      <c r="N172" s="5">
        <f>SUMIFS('Dispatchable Built'!I:I,'Dispatchable Built'!$A:$A,Summary_CDP,'Dispatchable Built'!$B:$B,IF($B$162="NEM","*",$B$162),'Dispatchable Built'!$C:$C,$H172)</f>
        <v>6184.2438049699995</v>
      </c>
      <c r="O172" s="5">
        <f>SUMIFS('Dispatchable Built'!J:J,'Dispatchable Built'!$A:$A,Summary_CDP,'Dispatchable Built'!$B:$B,IF($B$162="NEM","*",$B$162),'Dispatchable Built'!$C:$C,$H172)</f>
        <v>6186.1872672199988</v>
      </c>
      <c r="P172" s="5">
        <f>SUMIFS('Dispatchable Built'!K:K,'Dispatchable Built'!$A:$A,Summary_CDP,'Dispatchable Built'!$B:$B,IF($B$162="NEM","*",$B$162),'Dispatchable Built'!$C:$C,$H172)</f>
        <v>7983.022953149999</v>
      </c>
      <c r="Q172" s="5">
        <f>SUMIFS('Dispatchable Built'!L:L,'Dispatchable Built'!$A:$A,Summary_CDP,'Dispatchable Built'!$B:$B,IF($B$162="NEM","*",$B$162),'Dispatchable Built'!$C:$C,$H172)</f>
        <v>7983.022953149999</v>
      </c>
      <c r="R172" s="5">
        <f>SUMIFS('Dispatchable Built'!M:M,'Dispatchable Built'!$A:$A,Summary_CDP,'Dispatchable Built'!$B:$B,IF($B$162="NEM","*",$B$162),'Dispatchable Built'!$C:$C,$H172)</f>
        <v>7983.022953149999</v>
      </c>
      <c r="S172" s="5">
        <f>SUMIFS('Dispatchable Built'!N:N,'Dispatchable Built'!$A:$A,Summary_CDP,'Dispatchable Built'!$B:$B,IF($B$162="NEM","*",$B$162),'Dispatchable Built'!$C:$C,$H172)</f>
        <v>8054.3224963399989</v>
      </c>
      <c r="T172" s="5">
        <f>SUMIFS('Dispatchable Built'!O:O,'Dispatchable Built'!$A:$A,Summary_CDP,'Dispatchable Built'!$B:$B,IF($B$162="NEM","*",$B$162),'Dispatchable Built'!$C:$C,$H172)</f>
        <v>8125.5307381799994</v>
      </c>
      <c r="U172" s="5">
        <f>SUMIFS('Dispatchable Built'!P:P,'Dispatchable Built'!$A:$A,Summary_CDP,'Dispatchable Built'!$B:$B,IF($B$162="NEM","*",$B$162),'Dispatchable Built'!$C:$C,$H172)</f>
        <v>10720.92569041</v>
      </c>
      <c r="V172" s="5">
        <f>SUMIFS('Dispatchable Built'!Q:Q,'Dispatchable Built'!$A:$A,Summary_CDP,'Dispatchable Built'!$B:$B,IF($B$162="NEM","*",$B$162),'Dispatchable Built'!$C:$C,$H172)</f>
        <v>11549.364512659999</v>
      </c>
      <c r="W172" s="5">
        <f>SUMIFS('Dispatchable Built'!R:R,'Dispatchable Built'!$A:$A,Summary_CDP,'Dispatchable Built'!$B:$B,IF($B$162="NEM","*",$B$162),'Dispatchable Built'!$C:$C,$H172)</f>
        <v>13029.18901138</v>
      </c>
      <c r="X172" s="5">
        <f>SUMIFS('Dispatchable Built'!S:S,'Dispatchable Built'!$A:$A,Summary_CDP,'Dispatchable Built'!$B:$B,IF($B$162="NEM","*",$B$162),'Dispatchable Built'!$C:$C,$H172)</f>
        <v>13335.769580840002</v>
      </c>
      <c r="Y172" s="5">
        <f>SUMIFS('Dispatchable Built'!T:T,'Dispatchable Built'!$A:$A,Summary_CDP,'Dispatchable Built'!$B:$B,IF($B$162="NEM","*",$B$162),'Dispatchable Built'!$C:$C,$H172)</f>
        <v>13335.769580840002</v>
      </c>
      <c r="Z172" s="5">
        <f>SUMIFS('Dispatchable Built'!U:U,'Dispatchable Built'!$A:$A,Summary_CDP,'Dispatchable Built'!$B:$B,IF($B$162="NEM","*",$B$162),'Dispatchable Built'!$C:$C,$H172)</f>
        <v>14647.20153807</v>
      </c>
      <c r="AA172" s="5">
        <f>SUMIFS('Dispatchable Built'!V:V,'Dispatchable Built'!$A:$A,Summary_CDP,'Dispatchable Built'!$B:$B,IF($B$162="NEM","*",$B$162),'Dispatchable Built'!$C:$C,$H172)</f>
        <v>22492.949657540004</v>
      </c>
      <c r="AB172" s="5">
        <f>SUMIFS('Dispatchable Built'!W:W,'Dispatchable Built'!$A:$A,Summary_CDP,'Dispatchable Built'!$B:$B,IF($B$162="NEM","*",$B$162),'Dispatchable Built'!$C:$C,$H172)</f>
        <v>22492.949657540004</v>
      </c>
      <c r="AC172" s="5">
        <f>SUMIFS('Dispatchable Built'!X:X,'Dispatchable Built'!$A:$A,Summary_CDP,'Dispatchable Built'!$B:$B,IF($B$162="NEM","*",$B$162),'Dispatchable Built'!$C:$C,$H172)</f>
        <v>22492.949657540004</v>
      </c>
      <c r="AD172" s="5">
        <f>SUMIFS('Dispatchable Built'!Y:Y,'Dispatchable Built'!$A:$A,Summary_CDP,'Dispatchable Built'!$B:$B,IF($B$162="NEM","*",$B$162),'Dispatchable Built'!$C:$C,$H172)</f>
        <v>24431.269705730007</v>
      </c>
      <c r="AE172" s="5">
        <f>SUMIFS('Dispatchable Built'!Z:Z,'Dispatchable Built'!$A:$A,Summary_CDP,'Dispatchable Built'!$B:$B,IF($B$162="NEM","*",$B$162),'Dispatchable Built'!$C:$C,$H172)</f>
        <v>32175.989314009999</v>
      </c>
      <c r="AF172" s="5">
        <f>SUMIFS('Dispatchable Built'!AA:AA,'Dispatchable Built'!$A:$A,Summary_CDP,'Dispatchable Built'!$B:$B,IF($B$162="NEM","*",$B$162),'Dispatchable Built'!$C:$C,$H172)</f>
        <v>33669.035927589997</v>
      </c>
      <c r="AG172" s="5">
        <f>SUMIFS('Dispatchable Built'!AB:AB,'Dispatchable Built'!$A:$A,Summary_CDP,'Dispatchable Built'!$B:$B,IF($B$162="NEM","*",$B$162),'Dispatchable Built'!$C:$C,$H172)</f>
        <v>35787.66959017</v>
      </c>
      <c r="AH172" s="5">
        <f>SUMIFS('Dispatchable Built'!AC:AC,'Dispatchable Built'!$A:$A,Summary_CDP,'Dispatchable Built'!$B:$B,IF($B$162="NEM","*",$B$162),'Dispatchable Built'!$C:$C,$H172)</f>
        <v>46312.860338809995</v>
      </c>
      <c r="AI172" s="5">
        <f>SUMIFS('Dispatchable Built'!AD:AD,'Dispatchable Built'!$A:$A,Summary_CDP,'Dispatchable Built'!$B:$B,IF($B$162="NEM","*",$B$162),'Dispatchable Built'!$C:$C,$H172)</f>
        <v>69677.058070250001</v>
      </c>
      <c r="AJ172" s="5">
        <f>SUMIFS('Dispatchable Built'!AE:AE,'Dispatchable Built'!$A:$A,Summary_CDP,'Dispatchable Built'!$B:$B,IF($B$162="NEM","*",$B$162),'Dispatchable Built'!$C:$C,$H172)</f>
        <v>69677.058070250001</v>
      </c>
    </row>
    <row r="173" spans="1:36" ht="15" customHeight="1">
      <c r="H173" s="9" t="s">
        <v>104</v>
      </c>
      <c r="I173" s="5">
        <f>SUMIFS('Dispatchable Built'!D:D,'Dispatchable Built'!$A:$A,Summary_CDP,'Dispatchable Built'!$B:$B,IF($B$162="NEM","*",$B$162),'Dispatchable Built'!$C:$C,$H173)</f>
        <v>268</v>
      </c>
      <c r="J173" s="5">
        <f>SUMIFS('Dispatchable Built'!E:E,'Dispatchable Built'!$A:$A,Summary_CDP,'Dispatchable Built'!$B:$B,IF($B$162="NEM","*",$B$162),'Dispatchable Built'!$C:$C,$H173)</f>
        <v>268</v>
      </c>
      <c r="K173" s="5">
        <f>SUMIFS('Dispatchable Built'!F:F,'Dispatchable Built'!$A:$A,Summary_CDP,'Dispatchable Built'!$B:$B,IF($B$162="NEM","*",$B$162),'Dispatchable Built'!$C:$C,$H173)</f>
        <v>420.57118077000001</v>
      </c>
      <c r="L173" s="5">
        <f>SUMIFS('Dispatchable Built'!G:G,'Dispatchable Built'!$A:$A,Summary_CDP,'Dispatchable Built'!$B:$B,IF($B$162="NEM","*",$B$162),'Dispatchable Built'!$C:$C,$H173)</f>
        <v>420.57118077000001</v>
      </c>
      <c r="M173" s="5">
        <f>SUMIFS('Dispatchable Built'!H:H,'Dispatchable Built'!$A:$A,Summary_CDP,'Dispatchable Built'!$B:$B,IF($B$162="NEM","*",$B$162),'Dispatchable Built'!$C:$C,$H173)</f>
        <v>421.67118076999998</v>
      </c>
      <c r="N173" s="5">
        <f>SUMIFS('Dispatchable Built'!I:I,'Dispatchable Built'!$A:$A,Summary_CDP,'Dispatchable Built'!$B:$B,IF($B$162="NEM","*",$B$162),'Dispatchable Built'!$C:$C,$H173)</f>
        <v>421.67118076999998</v>
      </c>
      <c r="O173" s="5">
        <f>SUMIFS('Dispatchable Built'!J:J,'Dispatchable Built'!$A:$A,Summary_CDP,'Dispatchable Built'!$B:$B,IF($B$162="NEM","*",$B$162),'Dispatchable Built'!$C:$C,$H173)</f>
        <v>421.67118076999998</v>
      </c>
      <c r="P173" s="5">
        <f>SUMIFS('Dispatchable Built'!K:K,'Dispatchable Built'!$A:$A,Summary_CDP,'Dispatchable Built'!$B:$B,IF($B$162="NEM","*",$B$162),'Dispatchable Built'!$C:$C,$H173)</f>
        <v>671.67118076999998</v>
      </c>
      <c r="Q173" s="5">
        <f>SUMIFS('Dispatchable Built'!L:L,'Dispatchable Built'!$A:$A,Summary_CDP,'Dispatchable Built'!$B:$B,IF($B$162="NEM","*",$B$162),'Dispatchable Built'!$C:$C,$H173)</f>
        <v>671.67118076999998</v>
      </c>
      <c r="R173" s="5">
        <f>SUMIFS('Dispatchable Built'!M:M,'Dispatchable Built'!$A:$A,Summary_CDP,'Dispatchable Built'!$B:$B,IF($B$162="NEM","*",$B$162),'Dispatchable Built'!$C:$C,$H173)</f>
        <v>672.77118077</v>
      </c>
      <c r="S173" s="5">
        <f>SUMIFS('Dispatchable Built'!N:N,'Dispatchable Built'!$A:$A,Summary_CDP,'Dispatchable Built'!$B:$B,IF($B$162="NEM","*",$B$162),'Dispatchable Built'!$C:$C,$H173)</f>
        <v>672.77118077</v>
      </c>
      <c r="T173" s="5">
        <f>SUMIFS('Dispatchable Built'!O:O,'Dispatchable Built'!$A:$A,Summary_CDP,'Dispatchable Built'!$B:$B,IF($B$162="NEM","*",$B$162),'Dispatchable Built'!$C:$C,$H173)</f>
        <v>673.87118077000002</v>
      </c>
      <c r="U173" s="5">
        <f>SUMIFS('Dispatchable Built'!P:P,'Dispatchable Built'!$A:$A,Summary_CDP,'Dispatchable Built'!$B:$B,IF($B$162="NEM","*",$B$162),'Dispatchable Built'!$C:$C,$H173)</f>
        <v>673.87118077000002</v>
      </c>
      <c r="V173" s="5">
        <f>SUMIFS('Dispatchable Built'!Q:Q,'Dispatchable Built'!$A:$A,Summary_CDP,'Dispatchable Built'!$B:$B,IF($B$162="NEM","*",$B$162),'Dispatchable Built'!$C:$C,$H173)</f>
        <v>673.87118077000002</v>
      </c>
      <c r="W173" s="5">
        <f>SUMIFS('Dispatchable Built'!R:R,'Dispatchable Built'!$A:$A,Summary_CDP,'Dispatchable Built'!$B:$B,IF($B$162="NEM","*",$B$162),'Dispatchable Built'!$C:$C,$H173)</f>
        <v>673.87118077000002</v>
      </c>
      <c r="X173" s="5">
        <f>SUMIFS('Dispatchable Built'!S:S,'Dispatchable Built'!$A:$A,Summary_CDP,'Dispatchable Built'!$B:$B,IF($B$162="NEM","*",$B$162),'Dispatchable Built'!$C:$C,$H173)</f>
        <v>674.97118077000005</v>
      </c>
      <c r="Y173" s="5">
        <f>SUMIFS('Dispatchable Built'!T:T,'Dispatchable Built'!$A:$A,Summary_CDP,'Dispatchable Built'!$B:$B,IF($B$162="NEM","*",$B$162),'Dispatchable Built'!$C:$C,$H173)</f>
        <v>674.97118077000005</v>
      </c>
      <c r="Z173" s="5">
        <f>SUMIFS('Dispatchable Built'!U:U,'Dispatchable Built'!$A:$A,Summary_CDP,'Dispatchable Built'!$B:$B,IF($B$162="NEM","*",$B$162),'Dispatchable Built'!$C:$C,$H173)</f>
        <v>674.97118077000005</v>
      </c>
      <c r="AA173" s="5">
        <f>SUMIFS('Dispatchable Built'!V:V,'Dispatchable Built'!$A:$A,Summary_CDP,'Dispatchable Built'!$B:$B,IF($B$162="NEM","*",$B$162),'Dispatchable Built'!$C:$C,$H173)</f>
        <v>674.97118077000005</v>
      </c>
      <c r="AB173" s="5">
        <f>SUMIFS('Dispatchable Built'!W:W,'Dispatchable Built'!$A:$A,Summary_CDP,'Dispatchable Built'!$B:$B,IF($B$162="NEM","*",$B$162),'Dispatchable Built'!$C:$C,$H173)</f>
        <v>674.97118077000005</v>
      </c>
      <c r="AC173" s="5">
        <f>SUMIFS('Dispatchable Built'!X:X,'Dispatchable Built'!$A:$A,Summary_CDP,'Dispatchable Built'!$B:$B,IF($B$162="NEM","*",$B$162),'Dispatchable Built'!$C:$C,$H173)</f>
        <v>676.07118076999996</v>
      </c>
      <c r="AD173" s="5">
        <f>SUMIFS('Dispatchable Built'!Y:Y,'Dispatchable Built'!$A:$A,Summary_CDP,'Dispatchable Built'!$B:$B,IF($B$162="NEM","*",$B$162),'Dispatchable Built'!$C:$C,$H173)</f>
        <v>678.17118077000009</v>
      </c>
      <c r="AE173" s="5">
        <f>SUMIFS('Dispatchable Built'!Z:Z,'Dispatchable Built'!$A:$A,Summary_CDP,'Dispatchable Built'!$B:$B,IF($B$162="NEM","*",$B$162),'Dispatchable Built'!$C:$C,$H173)</f>
        <v>678.17118077000009</v>
      </c>
      <c r="AF173" s="5">
        <f>SUMIFS('Dispatchable Built'!AA:AA,'Dispatchable Built'!$A:$A,Summary_CDP,'Dispatchable Built'!$B:$B,IF($B$162="NEM","*",$B$162),'Dispatchable Built'!$C:$C,$H173)</f>
        <v>678.17118077000009</v>
      </c>
      <c r="AG173" s="5">
        <f>SUMIFS('Dispatchable Built'!AB:AB,'Dispatchable Built'!$A:$A,Summary_CDP,'Dispatchable Built'!$B:$B,IF($B$162="NEM","*",$B$162),'Dispatchable Built'!$C:$C,$H173)</f>
        <v>678.17118077000009</v>
      </c>
      <c r="AH173" s="5">
        <f>SUMIFS('Dispatchable Built'!AC:AC,'Dispatchable Built'!$A:$A,Summary_CDP,'Dispatchable Built'!$B:$B,IF($B$162="NEM","*",$B$162),'Dispatchable Built'!$C:$C,$H173)</f>
        <v>678.17118077000009</v>
      </c>
      <c r="AI173" s="5">
        <f>SUMIFS('Dispatchable Built'!AD:AD,'Dispatchable Built'!$A:$A,Summary_CDP,'Dispatchable Built'!$B:$B,IF($B$162="NEM","*",$B$162),'Dispatchable Built'!$C:$C,$H173)</f>
        <v>678.17118077000009</v>
      </c>
      <c r="AJ173" s="5">
        <f>SUMIFS('Dispatchable Built'!AE:AE,'Dispatchable Built'!$A:$A,Summary_CDP,'Dispatchable Built'!$B:$B,IF($B$162="NEM","*",$B$162),'Dispatchable Built'!$C:$C,$H173)</f>
        <v>678.17118077000009</v>
      </c>
    </row>
    <row r="174" spans="1:36" ht="15" customHeight="1">
      <c r="H174" s="9" t="s">
        <v>96</v>
      </c>
      <c r="I174" s="5">
        <f>SUMIFS('Dispatchable Built'!D:D,'Dispatchable Built'!$A:$A,Summary_CDP,'Dispatchable Built'!$B:$B,IF($B$162="NEM","*",$B$162),'Dispatchable Built'!$C:$C,$H174)</f>
        <v>94.120755602504744</v>
      </c>
      <c r="J174" s="5">
        <f>SUMIFS('Dispatchable Built'!E:E,'Dispatchable Built'!$A:$A,Summary_CDP,'Dispatchable Built'!$B:$B,IF($B$162="NEM","*",$B$162),'Dispatchable Built'!$C:$C,$H174)</f>
        <v>194.12675054200923</v>
      </c>
      <c r="K174" s="5">
        <f>SUMIFS('Dispatchable Built'!F:F,'Dispatchable Built'!$A:$A,Summary_CDP,'Dispatchable Built'!$B:$B,IF($B$162="NEM","*",$B$162),'Dispatchable Built'!$C:$C,$H174)</f>
        <v>291.68886836161084</v>
      </c>
      <c r="L174" s="5">
        <f>SUMIFS('Dispatchable Built'!G:G,'Dispatchable Built'!$A:$A,Summary_CDP,'Dispatchable Built'!$B:$B,IF($B$162="NEM","*",$B$162),'Dispatchable Built'!$C:$C,$H174)</f>
        <v>527.38647656134572</v>
      </c>
      <c r="M174" s="5">
        <f>SUMIFS('Dispatchable Built'!H:H,'Dispatchable Built'!$A:$A,Summary_CDP,'Dispatchable Built'!$B:$B,IF($B$162="NEM","*",$B$162),'Dispatchable Built'!$C:$C,$H174)</f>
        <v>830.14852963800877</v>
      </c>
      <c r="N174" s="5">
        <f>SUMIFS('Dispatchable Built'!I:I,'Dispatchable Built'!$A:$A,Summary_CDP,'Dispatchable Built'!$B:$B,IF($B$162="NEM","*",$B$162),'Dispatchable Built'!$C:$C,$H174)</f>
        <v>1037.6071990738501</v>
      </c>
      <c r="O174" s="5">
        <f>SUMIFS('Dispatchable Built'!J:J,'Dispatchable Built'!$A:$A,Summary_CDP,'Dispatchable Built'!$B:$B,IF($B$162="NEM","*",$B$162),'Dispatchable Built'!$C:$C,$H174)</f>
        <v>1269.1464163361879</v>
      </c>
      <c r="P174" s="5">
        <f>SUMIFS('Dispatchable Built'!K:K,'Dispatchable Built'!$A:$A,Summary_CDP,'Dispatchable Built'!$B:$B,IF($B$162="NEM","*",$B$162),'Dispatchable Built'!$C:$C,$H174)</f>
        <v>1439.8942738318392</v>
      </c>
      <c r="Q174" s="5">
        <f>SUMIFS('Dispatchable Built'!L:L,'Dispatchable Built'!$A:$A,Summary_CDP,'Dispatchable Built'!$B:$B,IF($B$162="NEM","*",$B$162),'Dispatchable Built'!$C:$C,$H174)</f>
        <v>1555.8951302085638</v>
      </c>
      <c r="R174" s="5">
        <f>SUMIFS('Dispatchable Built'!M:M,'Dispatchable Built'!$A:$A,Summary_CDP,'Dispatchable Built'!$B:$B,IF($B$162="NEM","*",$B$162),'Dispatchable Built'!$C:$C,$H174)</f>
        <v>1686.965577825513</v>
      </c>
      <c r="S174" s="5">
        <f>SUMIFS('Dispatchable Built'!N:N,'Dispatchable Built'!$A:$A,Summary_CDP,'Dispatchable Built'!$B:$B,IF($B$162="NEM","*",$B$162),'Dispatchable Built'!$C:$C,$H174)</f>
        <v>1809.5483847819269</v>
      </c>
      <c r="T174" s="5">
        <f>SUMIFS('Dispatchable Built'!O:O,'Dispatchable Built'!$A:$A,Summary_CDP,'Dispatchable Built'!$B:$B,IF($B$162="NEM","*",$B$162),'Dispatchable Built'!$C:$C,$H174)</f>
        <v>1938.6383299942163</v>
      </c>
      <c r="U174" s="5">
        <f>SUMIFS('Dispatchable Built'!P:P,'Dispatchable Built'!$A:$A,Summary_CDP,'Dispatchable Built'!$B:$B,IF($B$162="NEM","*",$B$162),'Dispatchable Built'!$C:$C,$H174)</f>
        <v>2075.2418475780378</v>
      </c>
      <c r="V174" s="5">
        <f>SUMIFS('Dispatchable Built'!Q:Q,'Dispatchable Built'!$A:$A,Summary_CDP,'Dispatchable Built'!$B:$B,IF($B$162="NEM","*",$B$162),'Dispatchable Built'!$C:$C,$H174)</f>
        <v>2212.6949600972875</v>
      </c>
      <c r="W174" s="5">
        <f>SUMIFS('Dispatchable Built'!R:R,'Dispatchable Built'!$A:$A,Summary_CDP,'Dispatchable Built'!$B:$B,IF($B$162="NEM","*",$B$162),'Dispatchable Built'!$C:$C,$H174)</f>
        <v>2330.9877855988298</v>
      </c>
      <c r="X174" s="5">
        <f>SUMIFS('Dispatchable Built'!S:S,'Dispatchable Built'!$A:$A,Summary_CDP,'Dispatchable Built'!$B:$B,IF($B$162="NEM","*",$B$162),'Dispatchable Built'!$C:$C,$H174)</f>
        <v>2488.5698566303104</v>
      </c>
      <c r="Y174" s="5">
        <f>SUMIFS('Dispatchable Built'!T:T,'Dispatchable Built'!$A:$A,Summary_CDP,'Dispatchable Built'!$B:$B,IF($B$162="NEM","*",$B$162),'Dispatchable Built'!$C:$C,$H174)</f>
        <v>2629.3643234675892</v>
      </c>
      <c r="Z174" s="5">
        <f>SUMIFS('Dispatchable Built'!U:U,'Dispatchable Built'!$A:$A,Summary_CDP,'Dispatchable Built'!$B:$B,IF($B$162="NEM","*",$B$162),'Dispatchable Built'!$C:$C,$H174)</f>
        <v>2787.5618109587649</v>
      </c>
      <c r="AA174" s="5">
        <f>SUMIFS('Dispatchable Built'!V:V,'Dispatchable Built'!$A:$A,Summary_CDP,'Dispatchable Built'!$B:$B,IF($B$162="NEM","*",$B$162),'Dispatchable Built'!$C:$C,$H174)</f>
        <v>2926.8153798407125</v>
      </c>
      <c r="AB174" s="5">
        <f>SUMIFS('Dispatchable Built'!W:W,'Dispatchable Built'!$A:$A,Summary_CDP,'Dispatchable Built'!$B:$B,IF($B$162="NEM","*",$B$162),'Dispatchable Built'!$C:$C,$H174)</f>
        <v>3052.3391511322293</v>
      </c>
      <c r="AC174" s="5">
        <f>SUMIFS('Dispatchable Built'!X:X,'Dispatchable Built'!$A:$A,Summary_CDP,'Dispatchable Built'!$B:$B,IF($B$162="NEM","*",$B$162),'Dispatchable Built'!$C:$C,$H174)</f>
        <v>3184.0662758942913</v>
      </c>
      <c r="AD174" s="5">
        <f>SUMIFS('Dispatchable Built'!Y:Y,'Dispatchable Built'!$A:$A,Summary_CDP,'Dispatchable Built'!$B:$B,IF($B$162="NEM","*",$B$162),'Dispatchable Built'!$C:$C,$H174)</f>
        <v>3341.791541169031</v>
      </c>
      <c r="AE174" s="5">
        <f>SUMIFS('Dispatchable Built'!Z:Z,'Dispatchable Built'!$A:$A,Summary_CDP,'Dispatchable Built'!$B:$B,IF($B$162="NEM","*",$B$162),'Dispatchable Built'!$C:$C,$H174)</f>
        <v>3466.9789524096591</v>
      </c>
      <c r="AF174" s="5">
        <f>SUMIFS('Dispatchable Built'!AA:AA,'Dispatchable Built'!$A:$A,Summary_CDP,'Dispatchable Built'!$B:$B,IF($B$162="NEM","*",$B$162),'Dispatchable Built'!$C:$C,$H174)</f>
        <v>3605.7940355747755</v>
      </c>
      <c r="AG174" s="5">
        <f>SUMIFS('Dispatchable Built'!AB:AB,'Dispatchable Built'!$A:$A,Summary_CDP,'Dispatchable Built'!$B:$B,IF($B$162="NEM","*",$B$162),'Dispatchable Built'!$C:$C,$H174)</f>
        <v>3767.6128254560472</v>
      </c>
      <c r="AH174" s="5">
        <f>SUMIFS('Dispatchable Built'!AC:AC,'Dispatchable Built'!$A:$A,Summary_CDP,'Dispatchable Built'!$B:$B,IF($B$162="NEM","*",$B$162),'Dispatchable Built'!$C:$C,$H174)</f>
        <v>3931.6923536138793</v>
      </c>
      <c r="AI174" s="5">
        <f>SUMIFS('Dispatchable Built'!AD:AD,'Dispatchable Built'!$A:$A,Summary_CDP,'Dispatchable Built'!$B:$B,IF($B$162="NEM","*",$B$162),'Dispatchable Built'!$C:$C,$H174)</f>
        <v>4051.5884071799223</v>
      </c>
      <c r="AJ174" s="5">
        <f>SUMIFS('Dispatchable Built'!AE:AE,'Dispatchable Built'!$A:$A,Summary_CDP,'Dispatchable Built'!$B:$B,IF($B$162="NEM","*",$B$162),'Dispatchable Built'!$C:$C,$H174)</f>
        <v>4213.7488703495437</v>
      </c>
    </row>
    <row r="175" spans="1:36" ht="15" customHeight="1">
      <c r="H175" s="9" t="s">
        <v>88</v>
      </c>
      <c r="I175" s="5">
        <f>SUMIFS('Dispatchable Built'!D:D,'Dispatchable Built'!$A:$A,Summary_CDP,'Dispatchable Built'!$B:$B,IF($B$162="NEM","*",$B$162),'Dispatchable Built'!$C:$C,$H175)</f>
        <v>311.65799999999996</v>
      </c>
      <c r="J175" s="5">
        <f>SUMIFS('Dispatchable Built'!E:E,'Dispatchable Built'!$A:$A,Summary_CDP,'Dispatchable Built'!$B:$B,IF($B$162="NEM","*",$B$162),'Dispatchable Built'!$C:$C,$H175)</f>
        <v>676.65799999000001</v>
      </c>
      <c r="K175" s="5">
        <f>SUMIFS('Dispatchable Built'!F:F,'Dispatchable Built'!$A:$A,Summary_CDP,'Dispatchable Built'!$B:$B,IF($B$162="NEM","*",$B$162),'Dispatchable Built'!$C:$C,$H175)</f>
        <v>1164.14299998</v>
      </c>
      <c r="L175" s="5">
        <f>SUMIFS('Dispatchable Built'!G:G,'Dispatchable Built'!$A:$A,Summary_CDP,'Dispatchable Built'!$B:$B,IF($B$162="NEM","*",$B$162),'Dispatchable Built'!$C:$C,$H175)</f>
        <v>1768.0040000000001</v>
      </c>
      <c r="M175" s="5">
        <f>SUMIFS('Dispatchable Built'!H:H,'Dispatchable Built'!$A:$A,Summary_CDP,'Dispatchable Built'!$B:$B,IF($B$162="NEM","*",$B$162),'Dispatchable Built'!$C:$C,$H175)</f>
        <v>2503.6319999899997</v>
      </c>
      <c r="N175" s="5">
        <f>SUMIFS('Dispatchable Built'!I:I,'Dispatchable Built'!$A:$A,Summary_CDP,'Dispatchable Built'!$B:$B,IF($B$162="NEM","*",$B$162),'Dispatchable Built'!$C:$C,$H175)</f>
        <v>3357.2699999899996</v>
      </c>
      <c r="O175" s="5">
        <f>SUMIFS('Dispatchable Built'!J:J,'Dispatchable Built'!$A:$A,Summary_CDP,'Dispatchable Built'!$B:$B,IF($B$162="NEM","*",$B$162),'Dispatchable Built'!$C:$C,$H175)</f>
        <v>4641.4249999999993</v>
      </c>
      <c r="P175" s="5">
        <f>SUMIFS('Dispatchable Built'!K:K,'Dispatchable Built'!$A:$A,Summary_CDP,'Dispatchable Built'!$B:$B,IF($B$162="NEM","*",$B$162),'Dispatchable Built'!$C:$C,$H175)</f>
        <v>5774.951463209999</v>
      </c>
      <c r="Q175" s="5">
        <f>SUMIFS('Dispatchable Built'!L:L,'Dispatchable Built'!$A:$A,Summary_CDP,'Dispatchable Built'!$B:$B,IF($B$162="NEM","*",$B$162),'Dispatchable Built'!$C:$C,$H175)</f>
        <v>6969.6953458799999</v>
      </c>
      <c r="R175" s="5">
        <f>SUMIFS('Dispatchable Built'!M:M,'Dispatchable Built'!$A:$A,Summary_CDP,'Dispatchable Built'!$B:$B,IF($B$162="NEM","*",$B$162),'Dispatchable Built'!$C:$C,$H175)</f>
        <v>8343.8339614900015</v>
      </c>
      <c r="S175" s="5">
        <f>SUMIFS('Dispatchable Built'!N:N,'Dispatchable Built'!$A:$A,Summary_CDP,'Dispatchable Built'!$B:$B,IF($B$162="NEM","*",$B$162),'Dispatchable Built'!$C:$C,$H175)</f>
        <v>10036.293463779999</v>
      </c>
      <c r="T175" s="5">
        <f>SUMIFS('Dispatchable Built'!O:O,'Dispatchable Built'!$A:$A,Summary_CDP,'Dispatchable Built'!$B:$B,IF($B$162="NEM","*",$B$162),'Dispatchable Built'!$C:$C,$H175)</f>
        <v>11880.74591367</v>
      </c>
      <c r="U175" s="5">
        <f>SUMIFS('Dispatchable Built'!P:P,'Dispatchable Built'!$A:$A,Summary_CDP,'Dispatchable Built'!$B:$B,IF($B$162="NEM","*",$B$162),'Dispatchable Built'!$C:$C,$H175)</f>
        <v>13820.272352530001</v>
      </c>
      <c r="V175" s="5">
        <f>SUMIFS('Dispatchable Built'!Q:Q,'Dispatchable Built'!$A:$A,Summary_CDP,'Dispatchable Built'!$B:$B,IF($B$162="NEM","*",$B$162),'Dispatchable Built'!$C:$C,$H175)</f>
        <v>15839.785967129999</v>
      </c>
      <c r="W175" s="5">
        <f>SUMIFS('Dispatchable Built'!R:R,'Dispatchable Built'!$A:$A,Summary_CDP,'Dispatchable Built'!$B:$B,IF($B$162="NEM","*",$B$162),'Dispatchable Built'!$C:$C,$H175)</f>
        <v>17878.90169789</v>
      </c>
      <c r="X175" s="5">
        <f>SUMIFS('Dispatchable Built'!S:S,'Dispatchable Built'!$A:$A,Summary_CDP,'Dispatchable Built'!$B:$B,IF($B$162="NEM","*",$B$162),'Dispatchable Built'!$C:$C,$H175)</f>
        <v>19928.22879673</v>
      </c>
      <c r="Y175" s="5">
        <f>SUMIFS('Dispatchable Built'!T:T,'Dispatchable Built'!$A:$A,Summary_CDP,'Dispatchable Built'!$B:$B,IF($B$162="NEM","*",$B$162),'Dispatchable Built'!$C:$C,$H175)</f>
        <v>21616.827525779998</v>
      </c>
      <c r="Z175" s="5">
        <f>SUMIFS('Dispatchable Built'!U:U,'Dispatchable Built'!$A:$A,Summary_CDP,'Dispatchable Built'!$B:$B,IF($B$162="NEM","*",$B$162),'Dispatchable Built'!$C:$C,$H175)</f>
        <v>23263.376479189996</v>
      </c>
      <c r="AA175" s="5">
        <f>SUMIFS('Dispatchable Built'!V:V,'Dispatchable Built'!$A:$A,Summary_CDP,'Dispatchable Built'!$B:$B,IF($B$162="NEM","*",$B$162),'Dispatchable Built'!$C:$C,$H175)</f>
        <v>24834.507374540004</v>
      </c>
      <c r="AB175" s="5">
        <f>SUMIFS('Dispatchable Built'!W:W,'Dispatchable Built'!$A:$A,Summary_CDP,'Dispatchable Built'!$B:$B,IF($B$162="NEM","*",$B$162),'Dispatchable Built'!$C:$C,$H175)</f>
        <v>26392.880895819995</v>
      </c>
      <c r="AC175" s="5">
        <f>SUMIFS('Dispatchable Built'!X:X,'Dispatchable Built'!$A:$A,Summary_CDP,'Dispatchable Built'!$B:$B,IF($B$162="NEM","*",$B$162),'Dispatchable Built'!$C:$C,$H175)</f>
        <v>28062.620736629993</v>
      </c>
      <c r="AD175" s="5">
        <f>SUMIFS('Dispatchable Built'!Y:Y,'Dispatchable Built'!$A:$A,Summary_CDP,'Dispatchable Built'!$B:$B,IF($B$162="NEM","*",$B$162),'Dispatchable Built'!$C:$C,$H175)</f>
        <v>29751.483703209997</v>
      </c>
      <c r="AE175" s="5">
        <f>SUMIFS('Dispatchable Built'!Z:Z,'Dispatchable Built'!$A:$A,Summary_CDP,'Dispatchable Built'!$B:$B,IF($B$162="NEM","*",$B$162),'Dispatchable Built'!$C:$C,$H175)</f>
        <v>31203.248408359992</v>
      </c>
      <c r="AF175" s="5">
        <f>SUMIFS('Dispatchable Built'!AA:AA,'Dispatchable Built'!$A:$A,Summary_CDP,'Dispatchable Built'!$B:$B,IF($B$162="NEM","*",$B$162),'Dispatchable Built'!$C:$C,$H175)</f>
        <v>32679.025992789986</v>
      </c>
      <c r="AG175" s="5">
        <f>SUMIFS('Dispatchable Built'!AB:AB,'Dispatchable Built'!$A:$A,Summary_CDP,'Dispatchable Built'!$B:$B,IF($B$162="NEM","*",$B$162),'Dispatchable Built'!$C:$C,$H175)</f>
        <v>34179.071342509989</v>
      </c>
      <c r="AH175" s="5">
        <f>SUMIFS('Dispatchable Built'!AC:AC,'Dispatchable Built'!$A:$A,Summary_CDP,'Dispatchable Built'!$B:$B,IF($B$162="NEM","*",$B$162),'Dispatchable Built'!$C:$C,$H175)</f>
        <v>35708.442480429992</v>
      </c>
      <c r="AI175" s="5">
        <f>SUMIFS('Dispatchable Built'!AD:AD,'Dispatchable Built'!$A:$A,Summary_CDP,'Dispatchable Built'!$B:$B,IF($B$162="NEM","*",$B$162),'Dispatchable Built'!$C:$C,$H175)</f>
        <v>37258.503280789999</v>
      </c>
      <c r="AJ175" s="5">
        <f>SUMIFS('Dispatchable Built'!AE:AE,'Dispatchable Built'!$A:$A,Summary_CDP,'Dispatchable Built'!$B:$B,IF($B$162="NEM","*",$B$162),'Dispatchable Built'!$C:$C,$H175)</f>
        <v>37366.24122381999</v>
      </c>
    </row>
    <row r="178" spans="1:36" ht="15" customHeight="1">
      <c r="H178" s="44" t="s">
        <v>107</v>
      </c>
    </row>
    <row r="179" spans="1:36" ht="15" customHeight="1">
      <c r="H179" s="9" t="s">
        <v>80</v>
      </c>
      <c r="I179" s="5">
        <f>SUMIFS('Dispatchable Retired'!D:D,'Dispatchable Retired'!$A:$A,Summary_CDP,'Dispatchable Retired'!$B:$B,IF($B$162="NEM","*",$B$162),'Dispatchable Retired'!$C:$C,$H179)</f>
        <v>0</v>
      </c>
      <c r="J179" s="5">
        <f>SUMIFS('Dispatchable Retired'!E:E,'Dispatchable Retired'!$A:$A,Summary_CDP,'Dispatchable Retired'!$B:$B,IF($B$162="NEM","*",$B$162),'Dispatchable Retired'!$C:$C,$H179)</f>
        <v>0</v>
      </c>
      <c r="K179" s="5">
        <f>SUMIFS('Dispatchable Retired'!F:F,'Dispatchable Retired'!$A:$A,Summary_CDP,'Dispatchable Retired'!$B:$B,IF($B$162="NEM","*",$B$162),'Dispatchable Retired'!$C:$C,$H179)</f>
        <v>-6054</v>
      </c>
      <c r="L179" s="5">
        <f>SUMIFS('Dispatchable Retired'!G:G,'Dispatchable Retired'!$A:$A,Summary_CDP,'Dispatchable Retired'!$B:$B,IF($B$162="NEM","*",$B$162),'Dispatchable Retired'!$C:$C,$H179)</f>
        <v>-8909</v>
      </c>
      <c r="M179" s="5">
        <f>SUMIFS('Dispatchable Retired'!H:H,'Dispatchable Retired'!$A:$A,Summary_CDP,'Dispatchable Retired'!$B:$B,IF($B$162="NEM","*",$B$162),'Dispatchable Retired'!$C:$C,$H179)</f>
        <v>-12254</v>
      </c>
      <c r="N179" s="5">
        <f>SUMIFS('Dispatchable Retired'!I:I,'Dispatchable Retired'!$A:$A,Summary_CDP,'Dispatchable Retired'!$B:$B,IF($B$162="NEM","*",$B$162),'Dispatchable Retired'!$C:$C,$H179)</f>
        <v>-13374</v>
      </c>
      <c r="O179" s="5">
        <f>SUMIFS('Dispatchable Retired'!J:J,'Dispatchable Retired'!$A:$A,Summary_CDP,'Dispatchable Retired'!$B:$B,IF($B$162="NEM","*",$B$162),'Dispatchable Retired'!$C:$C,$H179)</f>
        <v>-14214</v>
      </c>
      <c r="P179" s="5">
        <f>SUMIFS('Dispatchable Retired'!K:K,'Dispatchable Retired'!$A:$A,Summary_CDP,'Dispatchable Retired'!$B:$B,IF($B$162="NEM","*",$B$162),'Dispatchable Retired'!$C:$C,$H179)</f>
        <v>-16456</v>
      </c>
      <c r="Q179" s="5">
        <f>SUMIFS('Dispatchable Retired'!L:L,'Dispatchable Retired'!$A:$A,Summary_CDP,'Dispatchable Retired'!$B:$B,IF($B$162="NEM","*",$B$162),'Dispatchable Retired'!$C:$C,$H179)</f>
        <v>-16456</v>
      </c>
      <c r="R179" s="5">
        <f>SUMIFS('Dispatchable Retired'!M:M,'Dispatchable Retired'!$A:$A,Summary_CDP,'Dispatchable Retired'!$B:$B,IF($B$162="NEM","*",$B$162),'Dispatchable Retired'!$C:$C,$H179)</f>
        <v>-16456</v>
      </c>
      <c r="S179" s="5">
        <f>SUMIFS('Dispatchable Retired'!N:N,'Dispatchable Retired'!$A:$A,Summary_CDP,'Dispatchable Retired'!$B:$B,IF($B$162="NEM","*",$B$162),'Dispatchable Retired'!$C:$C,$H179)</f>
        <v>-16456</v>
      </c>
      <c r="T179" s="5">
        <f>SUMIFS('Dispatchable Retired'!O:O,'Dispatchable Retired'!$A:$A,Summary_CDP,'Dispatchable Retired'!$B:$B,IF($B$162="NEM","*",$B$162),'Dispatchable Retired'!$C:$C,$H179)</f>
        <v>-16456</v>
      </c>
      <c r="U179" s="5">
        <f>SUMIFS('Dispatchable Retired'!P:P,'Dispatchable Retired'!$A:$A,Summary_CDP,'Dispatchable Retired'!$B:$B,IF($B$162="NEM","*",$B$162),'Dispatchable Retired'!$C:$C,$H179)</f>
        <v>-16456</v>
      </c>
      <c r="V179" s="5">
        <f>SUMIFS('Dispatchable Retired'!Q:Q,'Dispatchable Retired'!$A:$A,Summary_CDP,'Dispatchable Retired'!$B:$B,IF($B$162="NEM","*",$B$162),'Dispatchable Retired'!$C:$C,$H179)</f>
        <v>-16456</v>
      </c>
      <c r="W179" s="5">
        <f>SUMIFS('Dispatchable Retired'!R:R,'Dispatchable Retired'!$A:$A,Summary_CDP,'Dispatchable Retired'!$B:$B,IF($B$162="NEM","*",$B$162),'Dispatchable Retired'!$C:$C,$H179)</f>
        <v>-16456</v>
      </c>
      <c r="X179" s="5">
        <f>SUMIFS('Dispatchable Retired'!S:S,'Dispatchable Retired'!$A:$A,Summary_CDP,'Dispatchable Retired'!$B:$B,IF($B$162="NEM","*",$B$162),'Dispatchable Retired'!$C:$C,$H179)</f>
        <v>-16456</v>
      </c>
      <c r="Y179" s="5">
        <f>SUMIFS('Dispatchable Retired'!T:T,'Dispatchable Retired'!$A:$A,Summary_CDP,'Dispatchable Retired'!$B:$B,IF($B$162="NEM","*",$B$162),'Dispatchable Retired'!$C:$C,$H179)</f>
        <v>-16456</v>
      </c>
      <c r="Z179" s="5">
        <f>SUMIFS('Dispatchable Retired'!U:U,'Dispatchable Retired'!$A:$A,Summary_CDP,'Dispatchable Retired'!$B:$B,IF($B$162="NEM","*",$B$162),'Dispatchable Retired'!$C:$C,$H179)</f>
        <v>-16456</v>
      </c>
      <c r="AA179" s="5">
        <f>SUMIFS('Dispatchable Retired'!V:V,'Dispatchable Retired'!$A:$A,Summary_CDP,'Dispatchable Retired'!$B:$B,IF($B$162="NEM","*",$B$162),'Dispatchable Retired'!$C:$C,$H179)</f>
        <v>-16456</v>
      </c>
      <c r="AB179" s="5">
        <f>SUMIFS('Dispatchable Retired'!W:W,'Dispatchable Retired'!$A:$A,Summary_CDP,'Dispatchable Retired'!$B:$B,IF($B$162="NEM","*",$B$162),'Dispatchable Retired'!$C:$C,$H179)</f>
        <v>-16456</v>
      </c>
      <c r="AC179" s="5">
        <f>SUMIFS('Dispatchable Retired'!X:X,'Dispatchable Retired'!$A:$A,Summary_CDP,'Dispatchable Retired'!$B:$B,IF($B$162="NEM","*",$B$162),'Dispatchable Retired'!$C:$C,$H179)</f>
        <v>-16456</v>
      </c>
      <c r="AD179" s="5">
        <f>SUMIFS('Dispatchable Retired'!Y:Y,'Dispatchable Retired'!$A:$A,Summary_CDP,'Dispatchable Retired'!$B:$B,IF($B$162="NEM","*",$B$162),'Dispatchable Retired'!$C:$C,$H179)</f>
        <v>-16456</v>
      </c>
      <c r="AE179" s="5">
        <f>SUMIFS('Dispatchable Retired'!Z:Z,'Dispatchable Retired'!$A:$A,Summary_CDP,'Dispatchable Retired'!$B:$B,IF($B$162="NEM","*",$B$162),'Dispatchable Retired'!$C:$C,$H179)</f>
        <v>-16456</v>
      </c>
      <c r="AF179" s="5">
        <f>SUMIFS('Dispatchable Retired'!AA:AA,'Dispatchable Retired'!$A:$A,Summary_CDP,'Dispatchable Retired'!$B:$B,IF($B$162="NEM","*",$B$162),'Dispatchable Retired'!$C:$C,$H179)</f>
        <v>-16456</v>
      </c>
      <c r="AG179" s="5">
        <f>SUMIFS('Dispatchable Retired'!AB:AB,'Dispatchable Retired'!$A:$A,Summary_CDP,'Dispatchable Retired'!$B:$B,IF($B$162="NEM","*",$B$162),'Dispatchable Retired'!$C:$C,$H179)</f>
        <v>-16456</v>
      </c>
      <c r="AH179" s="5">
        <f>SUMIFS('Dispatchable Retired'!AC:AC,'Dispatchable Retired'!$A:$A,Summary_CDP,'Dispatchable Retired'!$B:$B,IF($B$162="NEM","*",$B$162),'Dispatchable Retired'!$C:$C,$H179)</f>
        <v>-16456</v>
      </c>
      <c r="AI179" s="5">
        <f>SUMIFS('Dispatchable Retired'!AD:AD,'Dispatchable Retired'!$A:$A,Summary_CDP,'Dispatchable Retired'!$B:$B,IF($B$162="NEM","*",$B$162),'Dispatchable Retired'!$C:$C,$H179)</f>
        <v>-16456</v>
      </c>
      <c r="AJ179" s="5">
        <f>SUMIFS('Dispatchable Retired'!AE:AE,'Dispatchable Retired'!$A:$A,Summary_CDP,'Dispatchable Retired'!$B:$B,IF($B$162="NEM","*",$B$162),'Dispatchable Retired'!$C:$C,$H179)</f>
        <v>-16456</v>
      </c>
    </row>
    <row r="180" spans="1:36" ht="15" customHeight="1">
      <c r="H180" s="9" t="s">
        <v>81</v>
      </c>
      <c r="I180" s="5">
        <f>SUMIFS('Dispatchable Retired'!D:D,'Dispatchable Retired'!$A:$A,Summary_CDP,'Dispatchable Retired'!$B:$B,IF($B$162="NEM","*",$B$162),'Dispatchable Retired'!$C:$C,$H180)</f>
        <v>0</v>
      </c>
      <c r="J180" s="5">
        <f>SUMIFS('Dispatchable Retired'!E:E,'Dispatchable Retired'!$A:$A,Summary_CDP,'Dispatchable Retired'!$B:$B,IF($B$162="NEM","*",$B$162),'Dispatchable Retired'!$C:$C,$H180)</f>
        <v>0</v>
      </c>
      <c r="K180" s="5">
        <f>SUMIFS('Dispatchable Retired'!F:F,'Dispatchable Retired'!$A:$A,Summary_CDP,'Dispatchable Retired'!$B:$B,IF($B$162="NEM","*",$B$162),'Dispatchable Retired'!$C:$C,$H180)</f>
        <v>-1450</v>
      </c>
      <c r="L180" s="5">
        <f>SUMIFS('Dispatchable Retired'!G:G,'Dispatchable Retired'!$A:$A,Summary_CDP,'Dispatchable Retired'!$B:$B,IF($B$162="NEM","*",$B$162),'Dispatchable Retired'!$C:$C,$H180)</f>
        <v>-2030</v>
      </c>
      <c r="M180" s="5">
        <f>SUMIFS('Dispatchable Retired'!H:H,'Dispatchable Retired'!$A:$A,Summary_CDP,'Dispatchable Retired'!$B:$B,IF($B$162="NEM","*",$B$162),'Dispatchable Retired'!$C:$C,$H180)</f>
        <v>-3170</v>
      </c>
      <c r="N180" s="5">
        <f>SUMIFS('Dispatchable Retired'!I:I,'Dispatchable Retired'!$A:$A,Summary_CDP,'Dispatchable Retired'!$B:$B,IF($B$162="NEM","*",$B$162),'Dispatchable Retired'!$C:$C,$H180)</f>
        <v>-3715</v>
      </c>
      <c r="O180" s="5">
        <f>SUMIFS('Dispatchable Retired'!J:J,'Dispatchable Retired'!$A:$A,Summary_CDP,'Dispatchable Retired'!$B:$B,IF($B$162="NEM","*",$B$162),'Dispatchable Retired'!$C:$C,$H180)</f>
        <v>-3715</v>
      </c>
      <c r="P180" s="5">
        <f>SUMIFS('Dispatchable Retired'!K:K,'Dispatchable Retired'!$A:$A,Summary_CDP,'Dispatchable Retired'!$B:$B,IF($B$162="NEM","*",$B$162),'Dispatchable Retired'!$C:$C,$H180)</f>
        <v>-4835</v>
      </c>
      <c r="Q180" s="5">
        <f>SUMIFS('Dispatchable Retired'!L:L,'Dispatchable Retired'!$A:$A,Summary_CDP,'Dispatchable Retired'!$B:$B,IF($B$162="NEM","*",$B$162),'Dispatchable Retired'!$C:$C,$H180)</f>
        <v>-4835</v>
      </c>
      <c r="R180" s="5">
        <f>SUMIFS('Dispatchable Retired'!M:M,'Dispatchable Retired'!$A:$A,Summary_CDP,'Dispatchable Retired'!$B:$B,IF($B$162="NEM","*",$B$162),'Dispatchable Retired'!$C:$C,$H180)</f>
        <v>-4835</v>
      </c>
      <c r="S180" s="5">
        <f>SUMIFS('Dispatchable Retired'!N:N,'Dispatchable Retired'!$A:$A,Summary_CDP,'Dispatchable Retired'!$B:$B,IF($B$162="NEM","*",$B$162),'Dispatchable Retired'!$C:$C,$H180)</f>
        <v>-4835</v>
      </c>
      <c r="T180" s="5">
        <f>SUMIFS('Dispatchable Retired'!O:O,'Dispatchable Retired'!$A:$A,Summary_CDP,'Dispatchable Retired'!$B:$B,IF($B$162="NEM","*",$B$162),'Dispatchable Retired'!$C:$C,$H180)</f>
        <v>-4835</v>
      </c>
      <c r="U180" s="5">
        <f>SUMIFS('Dispatchable Retired'!P:P,'Dispatchable Retired'!$A:$A,Summary_CDP,'Dispatchable Retired'!$B:$B,IF($B$162="NEM","*",$B$162),'Dispatchable Retired'!$C:$C,$H180)</f>
        <v>-4835</v>
      </c>
      <c r="V180" s="5">
        <f>SUMIFS('Dispatchable Retired'!Q:Q,'Dispatchable Retired'!$A:$A,Summary_CDP,'Dispatchable Retired'!$B:$B,IF($B$162="NEM","*",$B$162),'Dispatchable Retired'!$C:$C,$H180)</f>
        <v>-4835</v>
      </c>
      <c r="W180" s="5">
        <f>SUMIFS('Dispatchable Retired'!R:R,'Dispatchable Retired'!$A:$A,Summary_CDP,'Dispatchable Retired'!$B:$B,IF($B$162="NEM","*",$B$162),'Dispatchable Retired'!$C:$C,$H180)</f>
        <v>-4835</v>
      </c>
      <c r="X180" s="5">
        <f>SUMIFS('Dispatchable Retired'!S:S,'Dispatchable Retired'!$A:$A,Summary_CDP,'Dispatchable Retired'!$B:$B,IF($B$162="NEM","*",$B$162),'Dispatchable Retired'!$C:$C,$H180)</f>
        <v>-4835</v>
      </c>
      <c r="Y180" s="5">
        <f>SUMIFS('Dispatchable Retired'!T:T,'Dispatchable Retired'!$A:$A,Summary_CDP,'Dispatchable Retired'!$B:$B,IF($B$162="NEM","*",$B$162),'Dispatchable Retired'!$C:$C,$H180)</f>
        <v>-4835</v>
      </c>
      <c r="Z180" s="5">
        <f>SUMIFS('Dispatchable Retired'!U:U,'Dispatchable Retired'!$A:$A,Summary_CDP,'Dispatchable Retired'!$B:$B,IF($B$162="NEM","*",$B$162),'Dispatchable Retired'!$C:$C,$H180)</f>
        <v>-4835</v>
      </c>
      <c r="AA180" s="5">
        <f>SUMIFS('Dispatchable Retired'!V:V,'Dispatchable Retired'!$A:$A,Summary_CDP,'Dispatchable Retired'!$B:$B,IF($B$162="NEM","*",$B$162),'Dispatchable Retired'!$C:$C,$H180)</f>
        <v>-4835</v>
      </c>
      <c r="AB180" s="5">
        <f>SUMIFS('Dispatchable Retired'!W:W,'Dispatchable Retired'!$A:$A,Summary_CDP,'Dispatchable Retired'!$B:$B,IF($B$162="NEM","*",$B$162),'Dispatchable Retired'!$C:$C,$H180)</f>
        <v>-4835</v>
      </c>
      <c r="AC180" s="5">
        <f>SUMIFS('Dispatchable Retired'!X:X,'Dispatchable Retired'!$A:$A,Summary_CDP,'Dispatchable Retired'!$B:$B,IF($B$162="NEM","*",$B$162),'Dispatchable Retired'!$C:$C,$H180)</f>
        <v>-4835</v>
      </c>
      <c r="AD180" s="5">
        <f>SUMIFS('Dispatchable Retired'!Y:Y,'Dispatchable Retired'!$A:$A,Summary_CDP,'Dispatchable Retired'!$B:$B,IF($B$162="NEM","*",$B$162),'Dispatchable Retired'!$C:$C,$H180)</f>
        <v>-4835</v>
      </c>
      <c r="AE180" s="5">
        <f>SUMIFS('Dispatchable Retired'!Z:Z,'Dispatchable Retired'!$A:$A,Summary_CDP,'Dispatchable Retired'!$B:$B,IF($B$162="NEM","*",$B$162),'Dispatchable Retired'!$C:$C,$H180)</f>
        <v>-4835</v>
      </c>
      <c r="AF180" s="5">
        <f>SUMIFS('Dispatchable Retired'!AA:AA,'Dispatchable Retired'!$A:$A,Summary_CDP,'Dispatchable Retired'!$B:$B,IF($B$162="NEM","*",$B$162),'Dispatchable Retired'!$C:$C,$H180)</f>
        <v>-4835</v>
      </c>
      <c r="AG180" s="5">
        <f>SUMIFS('Dispatchable Retired'!AB:AB,'Dispatchable Retired'!$A:$A,Summary_CDP,'Dispatchable Retired'!$B:$B,IF($B$162="NEM","*",$B$162),'Dispatchable Retired'!$C:$C,$H180)</f>
        <v>-4835</v>
      </c>
      <c r="AH180" s="5">
        <f>SUMIFS('Dispatchable Retired'!AC:AC,'Dispatchable Retired'!$A:$A,Summary_CDP,'Dispatchable Retired'!$B:$B,IF($B$162="NEM","*",$B$162),'Dispatchable Retired'!$C:$C,$H180)</f>
        <v>-4835</v>
      </c>
      <c r="AI180" s="5">
        <f>SUMIFS('Dispatchable Retired'!AD:AD,'Dispatchable Retired'!$A:$A,Summary_CDP,'Dispatchable Retired'!$B:$B,IF($B$162="NEM","*",$B$162),'Dispatchable Retired'!$C:$C,$H180)</f>
        <v>-4835</v>
      </c>
      <c r="AJ180" s="5">
        <f>SUMIFS('Dispatchable Retired'!AE:AE,'Dispatchable Retired'!$A:$A,Summary_CDP,'Dispatchable Retired'!$B:$B,IF($B$162="NEM","*",$B$162),'Dispatchable Retired'!$C:$C,$H180)</f>
        <v>-4835</v>
      </c>
    </row>
    <row r="181" spans="1:36" ht="15" customHeight="1">
      <c r="H181" s="9" t="s">
        <v>82</v>
      </c>
      <c r="I181" s="5">
        <f>SUMIFS('Dispatchable Retired'!D:D,'Dispatchable Retired'!$A:$A,Summary_CDP,'Dispatchable Retired'!$B:$B,IF($B$162="NEM","*",$B$162),'Dispatchable Retired'!$C:$C,$H181)</f>
        <v>0</v>
      </c>
      <c r="J181" s="5">
        <f>SUMIFS('Dispatchable Retired'!E:E,'Dispatchable Retired'!$A:$A,Summary_CDP,'Dispatchable Retired'!$B:$B,IF($B$162="NEM","*",$B$162),'Dispatchable Retired'!$C:$C,$H181)</f>
        <v>0</v>
      </c>
      <c r="K181" s="5">
        <f>SUMIFS('Dispatchable Retired'!F:F,'Dispatchable Retired'!$A:$A,Summary_CDP,'Dispatchable Retired'!$B:$B,IF($B$162="NEM","*",$B$162),'Dispatchable Retired'!$C:$C,$H181)</f>
        <v>-1688</v>
      </c>
      <c r="L181" s="5">
        <f>SUMIFS('Dispatchable Retired'!G:G,'Dispatchable Retired'!$A:$A,Summary_CDP,'Dispatchable Retired'!$B:$B,IF($B$162="NEM","*",$B$162),'Dispatchable Retired'!$C:$C,$H181)</f>
        <v>-1688</v>
      </c>
      <c r="M181" s="5">
        <f>SUMIFS('Dispatchable Retired'!H:H,'Dispatchable Retired'!$A:$A,Summary_CDP,'Dispatchable Retired'!$B:$B,IF($B$162="NEM","*",$B$162),'Dispatchable Retired'!$C:$C,$H181)</f>
        <v>-1688</v>
      </c>
      <c r="N181" s="5">
        <f>SUMIFS('Dispatchable Retired'!I:I,'Dispatchable Retired'!$A:$A,Summary_CDP,'Dispatchable Retired'!$B:$B,IF($B$162="NEM","*",$B$162),'Dispatchable Retired'!$C:$C,$H181)</f>
        <v>-1688</v>
      </c>
      <c r="O181" s="5">
        <f>SUMIFS('Dispatchable Retired'!J:J,'Dispatchable Retired'!$A:$A,Summary_CDP,'Dispatchable Retired'!$B:$B,IF($B$162="NEM","*",$B$162),'Dispatchable Retired'!$C:$C,$H181)</f>
        <v>-1688</v>
      </c>
      <c r="P181" s="5">
        <f>SUMIFS('Dispatchable Retired'!K:K,'Dispatchable Retired'!$A:$A,Summary_CDP,'Dispatchable Retired'!$B:$B,IF($B$162="NEM","*",$B$162),'Dispatchable Retired'!$C:$C,$H181)</f>
        <v>-1688</v>
      </c>
      <c r="Q181" s="5">
        <f>SUMIFS('Dispatchable Retired'!L:L,'Dispatchable Retired'!$A:$A,Summary_CDP,'Dispatchable Retired'!$B:$B,IF($B$162="NEM","*",$B$162),'Dispatchable Retired'!$C:$C,$H181)</f>
        <v>-1688</v>
      </c>
      <c r="R181" s="5">
        <f>SUMIFS('Dispatchable Retired'!M:M,'Dispatchable Retired'!$A:$A,Summary_CDP,'Dispatchable Retired'!$B:$B,IF($B$162="NEM","*",$B$162),'Dispatchable Retired'!$C:$C,$H181)</f>
        <v>-1688</v>
      </c>
      <c r="S181" s="5">
        <f>SUMIFS('Dispatchable Retired'!N:N,'Dispatchable Retired'!$A:$A,Summary_CDP,'Dispatchable Retired'!$B:$B,IF($B$162="NEM","*",$B$162),'Dispatchable Retired'!$C:$C,$H181)</f>
        <v>-1688</v>
      </c>
      <c r="T181" s="5">
        <f>SUMIFS('Dispatchable Retired'!O:O,'Dispatchable Retired'!$A:$A,Summary_CDP,'Dispatchable Retired'!$B:$B,IF($B$162="NEM","*",$B$162),'Dispatchable Retired'!$C:$C,$H181)</f>
        <v>-1688</v>
      </c>
      <c r="U181" s="5">
        <f>SUMIFS('Dispatchable Retired'!P:P,'Dispatchable Retired'!$A:$A,Summary_CDP,'Dispatchable Retired'!$B:$B,IF($B$162="NEM","*",$B$162),'Dispatchable Retired'!$C:$C,$H181)</f>
        <v>-1688</v>
      </c>
      <c r="V181" s="5">
        <f>SUMIFS('Dispatchable Retired'!Q:Q,'Dispatchable Retired'!$A:$A,Summary_CDP,'Dispatchable Retired'!$B:$B,IF($B$162="NEM","*",$B$162),'Dispatchable Retired'!$C:$C,$H181)</f>
        <v>-2073</v>
      </c>
      <c r="W181" s="5">
        <f>SUMIFS('Dispatchable Retired'!R:R,'Dispatchable Retired'!$A:$A,Summary_CDP,'Dispatchable Retired'!$B:$B,IF($B$162="NEM","*",$B$162),'Dispatchable Retired'!$C:$C,$H181)</f>
        <v>-2601.9999999900001</v>
      </c>
      <c r="X181" s="5">
        <f>SUMIFS('Dispatchable Retired'!S:S,'Dispatchable Retired'!$A:$A,Summary_CDP,'Dispatchable Retired'!$B:$B,IF($B$162="NEM","*",$B$162),'Dispatchable Retired'!$C:$C,$H181)</f>
        <v>-2601.9999999900001</v>
      </c>
      <c r="Y181" s="5">
        <f>SUMIFS('Dispatchable Retired'!T:T,'Dispatchable Retired'!$A:$A,Summary_CDP,'Dispatchable Retired'!$B:$B,IF($B$162="NEM","*",$B$162),'Dispatchable Retired'!$C:$C,$H181)</f>
        <v>-2746.3999999799998</v>
      </c>
      <c r="Z181" s="5">
        <f>SUMIFS('Dispatchable Retired'!U:U,'Dispatchable Retired'!$A:$A,Summary_CDP,'Dispatchable Retired'!$B:$B,IF($B$162="NEM","*",$B$162),'Dispatchable Retired'!$C:$C,$H181)</f>
        <v>-2746.3999999799998</v>
      </c>
      <c r="AA181" s="5">
        <f>SUMIFS('Dispatchable Retired'!V:V,'Dispatchable Retired'!$A:$A,Summary_CDP,'Dispatchable Retired'!$B:$B,IF($B$162="NEM","*",$B$162),'Dispatchable Retired'!$C:$C,$H181)</f>
        <v>-2746.3999999799998</v>
      </c>
      <c r="AB181" s="5">
        <f>SUMIFS('Dispatchable Retired'!W:W,'Dispatchable Retired'!$A:$A,Summary_CDP,'Dispatchable Retired'!$B:$B,IF($B$162="NEM","*",$B$162),'Dispatchable Retired'!$C:$C,$H181)</f>
        <v>-2746.3999999799998</v>
      </c>
      <c r="AC181" s="5">
        <f>SUMIFS('Dispatchable Retired'!X:X,'Dispatchable Retired'!$A:$A,Summary_CDP,'Dispatchable Retired'!$B:$B,IF($B$162="NEM","*",$B$162),'Dispatchable Retired'!$C:$C,$H181)</f>
        <v>-3186.3999999799998</v>
      </c>
      <c r="AD181" s="5">
        <f>SUMIFS('Dispatchable Retired'!Y:Y,'Dispatchable Retired'!$A:$A,Summary_CDP,'Dispatchable Retired'!$B:$B,IF($B$162="NEM","*",$B$162),'Dispatchable Retired'!$C:$C,$H181)</f>
        <v>-3186.3999999799998</v>
      </c>
      <c r="AE181" s="5">
        <f>SUMIFS('Dispatchable Retired'!Z:Z,'Dispatchable Retired'!$A:$A,Summary_CDP,'Dispatchable Retired'!$B:$B,IF($B$162="NEM","*",$B$162),'Dispatchable Retired'!$C:$C,$H181)</f>
        <v>-3830.8999999799998</v>
      </c>
      <c r="AF181" s="5">
        <f>SUMIFS('Dispatchable Retired'!AA:AA,'Dispatchable Retired'!$A:$A,Summary_CDP,'Dispatchable Retired'!$B:$B,IF($B$162="NEM","*",$B$162),'Dispatchable Retired'!$C:$C,$H181)</f>
        <v>-4074.8999999799998</v>
      </c>
      <c r="AG181" s="5">
        <f>SUMIFS('Dispatchable Retired'!AB:AB,'Dispatchable Retired'!$A:$A,Summary_CDP,'Dispatchable Retired'!$B:$B,IF($B$162="NEM","*",$B$162),'Dispatchable Retired'!$C:$C,$H181)</f>
        <v>-4074.8999999799998</v>
      </c>
      <c r="AH181" s="5">
        <f>SUMIFS('Dispatchable Retired'!AC:AC,'Dispatchable Retired'!$A:$A,Summary_CDP,'Dispatchable Retired'!$B:$B,IF($B$162="NEM","*",$B$162),'Dispatchable Retired'!$C:$C,$H181)</f>
        <v>-4074.8999999799998</v>
      </c>
      <c r="AI181" s="5">
        <f>SUMIFS('Dispatchable Retired'!AD:AD,'Dispatchable Retired'!$A:$A,Summary_CDP,'Dispatchable Retired'!$B:$B,IF($B$162="NEM","*",$B$162),'Dispatchable Retired'!$C:$C,$H181)</f>
        <v>-4074.8999999799998</v>
      </c>
      <c r="AJ181" s="5">
        <f>SUMIFS('Dispatchable Retired'!AE:AE,'Dispatchable Retired'!$A:$A,Summary_CDP,'Dispatchable Retired'!$B:$B,IF($B$162="NEM","*",$B$162),'Dispatchable Retired'!$C:$C,$H181)</f>
        <v>-4074.8999999799998</v>
      </c>
    </row>
    <row r="182" spans="1:36" ht="15" customHeight="1">
      <c r="H182" s="9" t="s">
        <v>84</v>
      </c>
      <c r="I182" s="5">
        <f>SUMIFS('Dispatchable Retired'!D:D,'Dispatchable Retired'!$A:$A,Summary_CDP,'Dispatchable Retired'!$B:$B,IF($B$162="NEM","*",$B$162),'Dispatchable Retired'!$C:$C,$H182)</f>
        <v>0</v>
      </c>
      <c r="J182" s="5">
        <f>SUMIFS('Dispatchable Retired'!E:E,'Dispatchable Retired'!$A:$A,Summary_CDP,'Dispatchable Retired'!$B:$B,IF($B$162="NEM","*",$B$162),'Dispatchable Retired'!$C:$C,$H182)</f>
        <v>0</v>
      </c>
      <c r="K182" s="5">
        <f>SUMIFS('Dispatchable Retired'!F:F,'Dispatchable Retired'!$A:$A,Summary_CDP,'Dispatchable Retired'!$B:$B,IF($B$162="NEM","*",$B$162),'Dispatchable Retired'!$C:$C,$H182)</f>
        <v>0</v>
      </c>
      <c r="L182" s="5">
        <f>SUMIFS('Dispatchable Retired'!G:G,'Dispatchable Retired'!$A:$A,Summary_CDP,'Dispatchable Retired'!$B:$B,IF($B$162="NEM","*",$B$162),'Dispatchable Retired'!$C:$C,$H182)</f>
        <v>0</v>
      </c>
      <c r="M182" s="5">
        <f>SUMIFS('Dispatchable Retired'!H:H,'Dispatchable Retired'!$A:$A,Summary_CDP,'Dispatchable Retired'!$B:$B,IF($B$162="NEM","*",$B$162),'Dispatchable Retired'!$C:$C,$H182)</f>
        <v>0</v>
      </c>
      <c r="N182" s="5">
        <f>SUMIFS('Dispatchable Retired'!I:I,'Dispatchable Retired'!$A:$A,Summary_CDP,'Dispatchable Retired'!$B:$B,IF($B$162="NEM","*",$B$162),'Dispatchable Retired'!$C:$C,$H182)</f>
        <v>0</v>
      </c>
      <c r="O182" s="5">
        <f>SUMIFS('Dispatchable Retired'!J:J,'Dispatchable Retired'!$A:$A,Summary_CDP,'Dispatchable Retired'!$B:$B,IF($B$162="NEM","*",$B$162),'Dispatchable Retired'!$C:$C,$H182)</f>
        <v>0</v>
      </c>
      <c r="P182" s="5">
        <f>SUMIFS('Dispatchable Retired'!K:K,'Dispatchable Retired'!$A:$A,Summary_CDP,'Dispatchable Retired'!$B:$B,IF($B$162="NEM","*",$B$162),'Dispatchable Retired'!$C:$C,$H182)</f>
        <v>-382.5</v>
      </c>
      <c r="Q182" s="5">
        <f>SUMIFS('Dispatchable Retired'!L:L,'Dispatchable Retired'!$A:$A,Summary_CDP,'Dispatchable Retired'!$B:$B,IF($B$162="NEM","*",$B$162),'Dispatchable Retired'!$C:$C,$H182)</f>
        <v>-382.5</v>
      </c>
      <c r="R182" s="5">
        <f>SUMIFS('Dispatchable Retired'!M:M,'Dispatchable Retired'!$A:$A,Summary_CDP,'Dispatchable Retired'!$B:$B,IF($B$162="NEM","*",$B$162),'Dispatchable Retired'!$C:$C,$H182)</f>
        <v>-659.36000003999993</v>
      </c>
      <c r="S182" s="5">
        <f>SUMIFS('Dispatchable Retired'!N:N,'Dispatchable Retired'!$A:$A,Summary_CDP,'Dispatchable Retired'!$B:$B,IF($B$162="NEM","*",$B$162),'Dispatchable Retired'!$C:$C,$H182)</f>
        <v>-1121.3600000500001</v>
      </c>
      <c r="T182" s="5">
        <f>SUMIFS('Dispatchable Retired'!O:O,'Dispatchable Retired'!$A:$A,Summary_CDP,'Dispatchable Retired'!$B:$B,IF($B$162="NEM","*",$B$162),'Dispatchable Retired'!$C:$C,$H182)</f>
        <v>-1238.3600000500001</v>
      </c>
      <c r="U182" s="5">
        <f>SUMIFS('Dispatchable Retired'!P:P,'Dispatchable Retired'!$A:$A,Summary_CDP,'Dispatchable Retired'!$B:$B,IF($B$162="NEM","*",$B$162),'Dispatchable Retired'!$C:$C,$H182)</f>
        <v>-1368.3600000500001</v>
      </c>
      <c r="V182" s="5">
        <f>SUMIFS('Dispatchable Retired'!Q:Q,'Dispatchable Retired'!$A:$A,Summary_CDP,'Dispatchable Retired'!$B:$B,IF($B$162="NEM","*",$B$162),'Dispatchable Retired'!$C:$C,$H182)</f>
        <v>-1368.3600000500001</v>
      </c>
      <c r="W182" s="5">
        <f>SUMIFS('Dispatchable Retired'!R:R,'Dispatchable Retired'!$A:$A,Summary_CDP,'Dispatchable Retired'!$B:$B,IF($B$162="NEM","*",$B$162),'Dispatchable Retired'!$C:$C,$H182)</f>
        <v>-1368.3600000500001</v>
      </c>
      <c r="X182" s="5">
        <f>SUMIFS('Dispatchable Retired'!S:S,'Dispatchable Retired'!$A:$A,Summary_CDP,'Dispatchable Retired'!$B:$B,IF($B$162="NEM","*",$B$162),'Dispatchable Retired'!$C:$C,$H182)</f>
        <v>-1368.3600000500001</v>
      </c>
      <c r="Y182" s="5">
        <f>SUMIFS('Dispatchable Retired'!T:T,'Dispatchable Retired'!$A:$A,Summary_CDP,'Dispatchable Retired'!$B:$B,IF($B$162="NEM","*",$B$162),'Dispatchable Retired'!$C:$C,$H182)</f>
        <v>-1808.3600000499998</v>
      </c>
      <c r="Z182" s="5">
        <f>SUMIFS('Dispatchable Retired'!U:U,'Dispatchable Retired'!$A:$A,Summary_CDP,'Dispatchable Retired'!$B:$B,IF($B$162="NEM","*",$B$162),'Dispatchable Retired'!$C:$C,$H182)</f>
        <v>-1928.3600000499998</v>
      </c>
      <c r="AA182" s="5">
        <f>SUMIFS('Dispatchable Retired'!V:V,'Dispatchable Retired'!$A:$A,Summary_CDP,'Dispatchable Retired'!$B:$B,IF($B$162="NEM","*",$B$162),'Dispatchable Retired'!$C:$C,$H182)</f>
        <v>-1928.3600000499998</v>
      </c>
      <c r="AB182" s="5">
        <f>SUMIFS('Dispatchable Retired'!W:W,'Dispatchable Retired'!$A:$A,Summary_CDP,'Dispatchable Retired'!$B:$B,IF($B$162="NEM","*",$B$162),'Dispatchable Retired'!$C:$C,$H182)</f>
        <v>-2022.3600000499998</v>
      </c>
      <c r="AC182" s="5">
        <f>SUMIFS('Dispatchable Retired'!X:X,'Dispatchable Retired'!$A:$A,Summary_CDP,'Dispatchable Retired'!$B:$B,IF($B$162="NEM","*",$B$162),'Dispatchable Retired'!$C:$C,$H182)</f>
        <v>-2022.3600000499998</v>
      </c>
      <c r="AD182" s="5">
        <f>SUMIFS('Dispatchable Retired'!Y:Y,'Dispatchable Retired'!$A:$A,Summary_CDP,'Dispatchable Retired'!$B:$B,IF($B$162="NEM","*",$B$162),'Dispatchable Retired'!$C:$C,$H182)</f>
        <v>-3340.8590000499998</v>
      </c>
      <c r="AE182" s="5">
        <f>SUMIFS('Dispatchable Retired'!Z:Z,'Dispatchable Retired'!$A:$A,Summary_CDP,'Dispatchable Retired'!$B:$B,IF($B$162="NEM","*",$B$162),'Dispatchable Retired'!$C:$C,$H182)</f>
        <v>-3340.8590000499998</v>
      </c>
      <c r="AF182" s="5">
        <f>SUMIFS('Dispatchable Retired'!AA:AA,'Dispatchable Retired'!$A:$A,Summary_CDP,'Dispatchable Retired'!$B:$B,IF($B$162="NEM","*",$B$162),'Dispatchable Retired'!$C:$C,$H182)</f>
        <v>-4043.8590000499998</v>
      </c>
      <c r="AG182" s="5">
        <f>SUMIFS('Dispatchable Retired'!AB:AB,'Dispatchable Retired'!$A:$A,Summary_CDP,'Dispatchable Retired'!$B:$B,IF($B$162="NEM","*",$B$162),'Dispatchable Retired'!$C:$C,$H182)</f>
        <v>-4627.8590000499998</v>
      </c>
      <c r="AH182" s="5">
        <f>SUMIFS('Dispatchable Retired'!AC:AC,'Dispatchable Retired'!$A:$A,Summary_CDP,'Dispatchable Retired'!$B:$B,IF($B$162="NEM","*",$B$162),'Dispatchable Retired'!$C:$C,$H182)</f>
        <v>-4627.8590000499998</v>
      </c>
      <c r="AI182" s="5">
        <f>SUMIFS('Dispatchable Retired'!AD:AD,'Dispatchable Retired'!$A:$A,Summary_CDP,'Dispatchable Retired'!$B:$B,IF($B$162="NEM","*",$B$162),'Dispatchable Retired'!$C:$C,$H182)</f>
        <v>-5146.8590000499998</v>
      </c>
      <c r="AJ182" s="5">
        <f>SUMIFS('Dispatchable Retired'!AE:AE,'Dispatchable Retired'!$A:$A,Summary_CDP,'Dispatchable Retired'!$B:$B,IF($B$162="NEM","*",$B$162),'Dispatchable Retired'!$C:$C,$H182)</f>
        <v>-5550.8590000499998</v>
      </c>
    </row>
    <row r="183" spans="1:36" ht="15" customHeight="1">
      <c r="H183" s="9" t="s">
        <v>86</v>
      </c>
      <c r="I183" s="5">
        <f>SUMIFS('Dispatchable Retired'!D:D,'Dispatchable Retired'!$A:$A,Summary_CDP,'Dispatchable Retired'!$B:$B,IF($B$162="NEM","*",$B$162),'Dispatchable Retired'!$C:$C,$H183)</f>
        <v>0</v>
      </c>
      <c r="J183" s="5">
        <f>SUMIFS('Dispatchable Retired'!E:E,'Dispatchable Retired'!$A:$A,Summary_CDP,'Dispatchable Retired'!$B:$B,IF($B$162="NEM","*",$B$162),'Dispatchable Retired'!$C:$C,$H183)</f>
        <v>0</v>
      </c>
      <c r="K183" s="5">
        <f>SUMIFS('Dispatchable Retired'!F:F,'Dispatchable Retired'!$A:$A,Summary_CDP,'Dispatchable Retired'!$B:$B,IF($B$162="NEM","*",$B$162),'Dispatchable Retired'!$C:$C,$H183)</f>
        <v>0</v>
      </c>
      <c r="L183" s="5">
        <f>SUMIFS('Dispatchable Retired'!G:G,'Dispatchable Retired'!$A:$A,Summary_CDP,'Dispatchable Retired'!$B:$B,IF($B$162="NEM","*",$B$162),'Dispatchable Retired'!$C:$C,$H183)</f>
        <v>0</v>
      </c>
      <c r="M183" s="5">
        <f>SUMIFS('Dispatchable Retired'!H:H,'Dispatchable Retired'!$A:$A,Summary_CDP,'Dispatchable Retired'!$B:$B,IF($B$162="NEM","*",$B$162),'Dispatchable Retired'!$C:$C,$H183)</f>
        <v>0</v>
      </c>
      <c r="N183" s="5">
        <f>SUMIFS('Dispatchable Retired'!I:I,'Dispatchable Retired'!$A:$A,Summary_CDP,'Dispatchable Retired'!$B:$B,IF($B$162="NEM","*",$B$162),'Dispatchable Retired'!$C:$C,$H183)</f>
        <v>0</v>
      </c>
      <c r="O183" s="5">
        <f>SUMIFS('Dispatchable Retired'!J:J,'Dispatchable Retired'!$A:$A,Summary_CDP,'Dispatchable Retired'!$B:$B,IF($B$162="NEM","*",$B$162),'Dispatchable Retired'!$C:$C,$H183)</f>
        <v>0</v>
      </c>
      <c r="P183" s="5">
        <f>SUMIFS('Dispatchable Retired'!K:K,'Dispatchable Retired'!$A:$A,Summary_CDP,'Dispatchable Retired'!$B:$B,IF($B$162="NEM","*",$B$162),'Dispatchable Retired'!$C:$C,$H183)</f>
        <v>0</v>
      </c>
      <c r="Q183" s="5">
        <f>SUMIFS('Dispatchable Retired'!L:L,'Dispatchable Retired'!$A:$A,Summary_CDP,'Dispatchable Retired'!$B:$B,IF($B$162="NEM","*",$B$162),'Dispatchable Retired'!$C:$C,$H183)</f>
        <v>0</v>
      </c>
      <c r="R183" s="5">
        <f>SUMIFS('Dispatchable Retired'!M:M,'Dispatchable Retired'!$A:$A,Summary_CDP,'Dispatchable Retired'!$B:$B,IF($B$162="NEM","*",$B$162),'Dispatchable Retired'!$C:$C,$H183)</f>
        <v>0</v>
      </c>
      <c r="S183" s="5">
        <f>SUMIFS('Dispatchable Retired'!N:N,'Dispatchable Retired'!$A:$A,Summary_CDP,'Dispatchable Retired'!$B:$B,IF($B$162="NEM","*",$B$162),'Dispatchable Retired'!$C:$C,$H183)</f>
        <v>0</v>
      </c>
      <c r="T183" s="5">
        <f>SUMIFS('Dispatchable Retired'!O:O,'Dispatchable Retired'!$A:$A,Summary_CDP,'Dispatchable Retired'!$B:$B,IF($B$162="NEM","*",$B$162),'Dispatchable Retired'!$C:$C,$H183)</f>
        <v>0</v>
      </c>
      <c r="U183" s="5">
        <f>SUMIFS('Dispatchable Retired'!P:P,'Dispatchable Retired'!$A:$A,Summary_CDP,'Dispatchable Retired'!$B:$B,IF($B$162="NEM","*",$B$162),'Dispatchable Retired'!$C:$C,$H183)</f>
        <v>0</v>
      </c>
      <c r="V183" s="5">
        <f>SUMIFS('Dispatchable Retired'!Q:Q,'Dispatchable Retired'!$A:$A,Summary_CDP,'Dispatchable Retired'!$B:$B,IF($B$162="NEM","*",$B$162),'Dispatchable Retired'!$C:$C,$H183)</f>
        <v>0</v>
      </c>
      <c r="W183" s="5">
        <f>SUMIFS('Dispatchable Retired'!R:R,'Dispatchable Retired'!$A:$A,Summary_CDP,'Dispatchable Retired'!$B:$B,IF($B$162="NEM","*",$B$162),'Dispatchable Retired'!$C:$C,$H183)</f>
        <v>-86.4</v>
      </c>
      <c r="X183" s="5">
        <f>SUMIFS('Dispatchable Retired'!S:S,'Dispatchable Retired'!$A:$A,Summary_CDP,'Dispatchable Retired'!$B:$B,IF($B$162="NEM","*",$B$162),'Dispatchable Retired'!$C:$C,$H183)</f>
        <v>-86.4</v>
      </c>
      <c r="Y183" s="5">
        <f>SUMIFS('Dispatchable Retired'!T:T,'Dispatchable Retired'!$A:$A,Summary_CDP,'Dispatchable Retired'!$B:$B,IF($B$162="NEM","*",$B$162),'Dispatchable Retired'!$C:$C,$H183)</f>
        <v>-86.4</v>
      </c>
      <c r="Z183" s="5">
        <f>SUMIFS('Dispatchable Retired'!U:U,'Dispatchable Retired'!$A:$A,Summary_CDP,'Dispatchable Retired'!$B:$B,IF($B$162="NEM","*",$B$162),'Dispatchable Retired'!$C:$C,$H183)</f>
        <v>-86.4</v>
      </c>
      <c r="AA183" s="5">
        <f>SUMIFS('Dispatchable Retired'!V:V,'Dispatchable Retired'!$A:$A,Summary_CDP,'Dispatchable Retired'!$B:$B,IF($B$162="NEM","*",$B$162),'Dispatchable Retired'!$C:$C,$H183)</f>
        <v>-86.4</v>
      </c>
      <c r="AB183" s="5">
        <f>SUMIFS('Dispatchable Retired'!W:W,'Dispatchable Retired'!$A:$A,Summary_CDP,'Dispatchable Retired'!$B:$B,IF($B$162="NEM","*",$B$162),'Dispatchable Retired'!$C:$C,$H183)</f>
        <v>-152.4</v>
      </c>
      <c r="AC183" s="5">
        <f>SUMIFS('Dispatchable Retired'!X:X,'Dispatchable Retired'!$A:$A,Summary_CDP,'Dispatchable Retired'!$B:$B,IF($B$162="NEM","*",$B$162),'Dispatchable Retired'!$C:$C,$H183)</f>
        <v>-152.4</v>
      </c>
      <c r="AD183" s="5">
        <f>SUMIFS('Dispatchable Retired'!Y:Y,'Dispatchable Retired'!$A:$A,Summary_CDP,'Dispatchable Retired'!$B:$B,IF($B$162="NEM","*",$B$162),'Dispatchable Retired'!$C:$C,$H183)</f>
        <v>-152.4</v>
      </c>
      <c r="AE183" s="5">
        <f>SUMIFS('Dispatchable Retired'!Z:Z,'Dispatchable Retired'!$A:$A,Summary_CDP,'Dispatchable Retired'!$B:$B,IF($B$162="NEM","*",$B$162),'Dispatchable Retired'!$C:$C,$H183)</f>
        <v>-152.4</v>
      </c>
      <c r="AF183" s="5">
        <f>SUMIFS('Dispatchable Retired'!AA:AA,'Dispatchable Retired'!$A:$A,Summary_CDP,'Dispatchable Retired'!$B:$B,IF($B$162="NEM","*",$B$162),'Dispatchable Retired'!$C:$C,$H183)</f>
        <v>-152.4</v>
      </c>
      <c r="AG183" s="5">
        <f>SUMIFS('Dispatchable Retired'!AB:AB,'Dispatchable Retired'!$A:$A,Summary_CDP,'Dispatchable Retired'!$B:$B,IF($B$162="NEM","*",$B$162),'Dispatchable Retired'!$C:$C,$H183)</f>
        <v>-152.4</v>
      </c>
      <c r="AH183" s="5">
        <f>SUMIFS('Dispatchable Retired'!AC:AC,'Dispatchable Retired'!$A:$A,Summary_CDP,'Dispatchable Retired'!$B:$B,IF($B$162="NEM","*",$B$162),'Dispatchable Retired'!$C:$C,$H183)</f>
        <v>-152.4</v>
      </c>
      <c r="AI183" s="5">
        <f>SUMIFS('Dispatchable Retired'!AD:AD,'Dispatchable Retired'!$A:$A,Summary_CDP,'Dispatchable Retired'!$B:$B,IF($B$162="NEM","*",$B$162),'Dispatchable Retired'!$C:$C,$H183)</f>
        <v>-152.4</v>
      </c>
      <c r="AJ183" s="5">
        <f>SUMIFS('Dispatchable Retired'!AE:AE,'Dispatchable Retired'!$A:$A,Summary_CDP,'Dispatchable Retired'!$B:$B,IF($B$162="NEM","*",$B$162),'Dispatchable Retired'!$C:$C,$H183)</f>
        <v>-152.4</v>
      </c>
    </row>
    <row r="184" spans="1:36" ht="15" customHeight="1">
      <c r="H184" s="9" t="s">
        <v>102</v>
      </c>
      <c r="I184" s="5">
        <f>SUMIFS('Dispatchable Retired'!D:D,'Dispatchable Retired'!$A:$A,Summary_CDP,'Dispatchable Retired'!$B:$B,IF($B$162="NEM","*",$B$162),'Dispatchable Retired'!$C:$C,$H184)</f>
        <v>0</v>
      </c>
      <c r="J184" s="5">
        <f>SUMIFS('Dispatchable Retired'!E:E,'Dispatchable Retired'!$A:$A,Summary_CDP,'Dispatchable Retired'!$B:$B,IF($B$162="NEM","*",$B$162),'Dispatchable Retired'!$C:$C,$H184)</f>
        <v>0</v>
      </c>
      <c r="K184" s="5">
        <f>SUMIFS('Dispatchable Retired'!F:F,'Dispatchable Retired'!$A:$A,Summary_CDP,'Dispatchable Retired'!$B:$B,IF($B$162="NEM","*",$B$162),'Dispatchable Retired'!$C:$C,$H184)</f>
        <v>0</v>
      </c>
      <c r="L184" s="5">
        <f>SUMIFS('Dispatchable Retired'!G:G,'Dispatchable Retired'!$A:$A,Summary_CDP,'Dispatchable Retired'!$B:$B,IF($B$162="NEM","*",$B$162),'Dispatchable Retired'!$C:$C,$H184)</f>
        <v>0</v>
      </c>
      <c r="M184" s="5">
        <f>SUMIFS('Dispatchable Retired'!H:H,'Dispatchable Retired'!$A:$A,Summary_CDP,'Dispatchable Retired'!$B:$B,IF($B$162="NEM","*",$B$162),'Dispatchable Retired'!$C:$C,$H184)</f>
        <v>0</v>
      </c>
      <c r="N184" s="5">
        <f>SUMIFS('Dispatchable Retired'!I:I,'Dispatchable Retired'!$A:$A,Summary_CDP,'Dispatchable Retired'!$B:$B,IF($B$162="NEM","*",$B$162),'Dispatchable Retired'!$C:$C,$H184)</f>
        <v>0</v>
      </c>
      <c r="O184" s="5">
        <f>SUMIFS('Dispatchable Retired'!J:J,'Dispatchable Retired'!$A:$A,Summary_CDP,'Dispatchable Retired'!$B:$B,IF($B$162="NEM","*",$B$162),'Dispatchable Retired'!$C:$C,$H184)</f>
        <v>0</v>
      </c>
      <c r="P184" s="5">
        <f>SUMIFS('Dispatchable Retired'!K:K,'Dispatchable Retired'!$A:$A,Summary_CDP,'Dispatchable Retired'!$B:$B,IF($B$162="NEM","*",$B$162),'Dispatchable Retired'!$C:$C,$H184)</f>
        <v>0</v>
      </c>
      <c r="Q184" s="5">
        <f>SUMIFS('Dispatchable Retired'!L:L,'Dispatchable Retired'!$A:$A,Summary_CDP,'Dispatchable Retired'!$B:$B,IF($B$162="NEM","*",$B$162),'Dispatchable Retired'!$C:$C,$H184)</f>
        <v>0</v>
      </c>
      <c r="R184" s="5">
        <f>SUMIFS('Dispatchable Retired'!M:M,'Dispatchable Retired'!$A:$A,Summary_CDP,'Dispatchable Retired'!$B:$B,IF($B$162="NEM","*",$B$162),'Dispatchable Retired'!$C:$C,$H184)</f>
        <v>0</v>
      </c>
      <c r="S184" s="5">
        <f>SUMIFS('Dispatchable Retired'!N:N,'Dispatchable Retired'!$A:$A,Summary_CDP,'Dispatchable Retired'!$B:$B,IF($B$162="NEM","*",$B$162),'Dispatchable Retired'!$C:$C,$H184)</f>
        <v>0</v>
      </c>
      <c r="T184" s="5">
        <f>SUMIFS('Dispatchable Retired'!O:O,'Dispatchable Retired'!$A:$A,Summary_CDP,'Dispatchable Retired'!$B:$B,IF($B$162="NEM","*",$B$162),'Dispatchable Retired'!$C:$C,$H184)</f>
        <v>0</v>
      </c>
      <c r="U184" s="5">
        <f>SUMIFS('Dispatchable Retired'!P:P,'Dispatchable Retired'!$A:$A,Summary_CDP,'Dispatchable Retired'!$B:$B,IF($B$162="NEM","*",$B$162),'Dispatchable Retired'!$C:$C,$H184)</f>
        <v>0</v>
      </c>
      <c r="V184" s="5">
        <f>SUMIFS('Dispatchable Retired'!Q:Q,'Dispatchable Retired'!$A:$A,Summary_CDP,'Dispatchable Retired'!$B:$B,IF($B$162="NEM","*",$B$162),'Dispatchable Retired'!$C:$C,$H184)</f>
        <v>0</v>
      </c>
      <c r="W184" s="5">
        <f>SUMIFS('Dispatchable Retired'!R:R,'Dispatchable Retired'!$A:$A,Summary_CDP,'Dispatchable Retired'!$B:$B,IF($B$162="NEM","*",$B$162),'Dispatchable Retired'!$C:$C,$H184)</f>
        <v>0</v>
      </c>
      <c r="X184" s="5">
        <f>SUMIFS('Dispatchable Retired'!S:S,'Dispatchable Retired'!$A:$A,Summary_CDP,'Dispatchable Retired'!$B:$B,IF($B$162="NEM","*",$B$162),'Dispatchable Retired'!$C:$C,$H184)</f>
        <v>0</v>
      </c>
      <c r="Y184" s="5">
        <f>SUMIFS('Dispatchable Retired'!T:T,'Dispatchable Retired'!$A:$A,Summary_CDP,'Dispatchable Retired'!$B:$B,IF($B$162="NEM","*",$B$162),'Dispatchable Retired'!$C:$C,$H184)</f>
        <v>0</v>
      </c>
      <c r="Z184" s="5">
        <f>SUMIFS('Dispatchable Retired'!U:U,'Dispatchable Retired'!$A:$A,Summary_CDP,'Dispatchable Retired'!$B:$B,IF($B$162="NEM","*",$B$162),'Dispatchable Retired'!$C:$C,$H184)</f>
        <v>0</v>
      </c>
      <c r="AA184" s="5">
        <f>SUMIFS('Dispatchable Retired'!V:V,'Dispatchable Retired'!$A:$A,Summary_CDP,'Dispatchable Retired'!$B:$B,IF($B$162="NEM","*",$B$162),'Dispatchable Retired'!$C:$C,$H184)</f>
        <v>0</v>
      </c>
      <c r="AB184" s="5">
        <f>SUMIFS('Dispatchable Retired'!W:W,'Dispatchable Retired'!$A:$A,Summary_CDP,'Dispatchable Retired'!$B:$B,IF($B$162="NEM","*",$B$162),'Dispatchable Retired'!$C:$C,$H184)</f>
        <v>0</v>
      </c>
      <c r="AC184" s="5">
        <f>SUMIFS('Dispatchable Retired'!X:X,'Dispatchable Retired'!$A:$A,Summary_CDP,'Dispatchable Retired'!$B:$B,IF($B$162="NEM","*",$B$162),'Dispatchable Retired'!$C:$C,$H184)</f>
        <v>0</v>
      </c>
      <c r="AD184" s="5">
        <f>SUMIFS('Dispatchable Retired'!Y:Y,'Dispatchable Retired'!$A:$A,Summary_CDP,'Dispatchable Retired'!$B:$B,IF($B$162="NEM","*",$B$162),'Dispatchable Retired'!$C:$C,$H184)</f>
        <v>0</v>
      </c>
      <c r="AE184" s="5">
        <f>SUMIFS('Dispatchable Retired'!Z:Z,'Dispatchable Retired'!$A:$A,Summary_CDP,'Dispatchable Retired'!$B:$B,IF($B$162="NEM","*",$B$162),'Dispatchable Retired'!$C:$C,$H184)</f>
        <v>0</v>
      </c>
      <c r="AF184" s="5">
        <f>SUMIFS('Dispatchable Retired'!AA:AA,'Dispatchable Retired'!$A:$A,Summary_CDP,'Dispatchable Retired'!$B:$B,IF($B$162="NEM","*",$B$162),'Dispatchable Retired'!$C:$C,$H184)</f>
        <v>0</v>
      </c>
      <c r="AG184" s="5">
        <f>SUMIFS('Dispatchable Retired'!AB:AB,'Dispatchable Retired'!$A:$A,Summary_CDP,'Dispatchable Retired'!$B:$B,IF($B$162="NEM","*",$B$162),'Dispatchable Retired'!$C:$C,$H184)</f>
        <v>0</v>
      </c>
      <c r="AH184" s="5">
        <f>SUMIFS('Dispatchable Retired'!AC:AC,'Dispatchable Retired'!$A:$A,Summary_CDP,'Dispatchable Retired'!$B:$B,IF($B$162="NEM","*",$B$162),'Dispatchable Retired'!$C:$C,$H184)</f>
        <v>0</v>
      </c>
      <c r="AI184" s="5">
        <f>SUMIFS('Dispatchable Retired'!AD:AD,'Dispatchable Retired'!$A:$A,Summary_CDP,'Dispatchable Retired'!$B:$B,IF($B$162="NEM","*",$B$162),'Dispatchable Retired'!$C:$C,$H184)</f>
        <v>0</v>
      </c>
      <c r="AJ184" s="5">
        <f>SUMIFS('Dispatchable Retired'!AE:AE,'Dispatchable Retired'!$A:$A,Summary_CDP,'Dispatchable Retired'!$B:$B,IF($B$162="NEM","*",$B$162),'Dispatchable Retired'!$C:$C,$H184)</f>
        <v>0</v>
      </c>
    </row>
    <row r="185" spans="1:36" ht="15" customHeight="1">
      <c r="H185" s="9" t="s">
        <v>103</v>
      </c>
      <c r="I185" s="5">
        <f>SUMIFS('Dispatchable Retired'!D:D,'Dispatchable Retired'!$A:$A,Summary_CDP,'Dispatchable Retired'!$B:$B,IF($B$162="NEM","*",$B$162),'Dispatchable Retired'!$C:$C,$H185)</f>
        <v>0</v>
      </c>
      <c r="J185" s="5">
        <f>SUMIFS('Dispatchable Retired'!E:E,'Dispatchable Retired'!$A:$A,Summary_CDP,'Dispatchable Retired'!$B:$B,IF($B$162="NEM","*",$B$162),'Dispatchable Retired'!$C:$C,$H185)</f>
        <v>0</v>
      </c>
      <c r="K185" s="5">
        <f>SUMIFS('Dispatchable Retired'!F:F,'Dispatchable Retired'!$A:$A,Summary_CDP,'Dispatchable Retired'!$B:$B,IF($B$162="NEM","*",$B$162),'Dispatchable Retired'!$C:$C,$H185)</f>
        <v>0</v>
      </c>
      <c r="L185" s="5">
        <f>SUMIFS('Dispatchable Retired'!G:G,'Dispatchable Retired'!$A:$A,Summary_CDP,'Dispatchable Retired'!$B:$B,IF($B$162="NEM","*",$B$162),'Dispatchable Retired'!$C:$C,$H185)</f>
        <v>0</v>
      </c>
      <c r="M185" s="5">
        <f>SUMIFS('Dispatchable Retired'!H:H,'Dispatchable Retired'!$A:$A,Summary_CDP,'Dispatchable Retired'!$B:$B,IF($B$162="NEM","*",$B$162),'Dispatchable Retired'!$C:$C,$H185)</f>
        <v>0</v>
      </c>
      <c r="N185" s="5">
        <f>SUMIFS('Dispatchable Retired'!I:I,'Dispatchable Retired'!$A:$A,Summary_CDP,'Dispatchable Retired'!$B:$B,IF($B$162="NEM","*",$B$162),'Dispatchable Retired'!$C:$C,$H185)</f>
        <v>0</v>
      </c>
      <c r="O185" s="5">
        <f>SUMIFS('Dispatchable Retired'!J:J,'Dispatchable Retired'!$A:$A,Summary_CDP,'Dispatchable Retired'!$B:$B,IF($B$162="NEM","*",$B$162),'Dispatchable Retired'!$C:$C,$H185)</f>
        <v>0</v>
      </c>
      <c r="P185" s="5">
        <f>SUMIFS('Dispatchable Retired'!K:K,'Dispatchable Retired'!$A:$A,Summary_CDP,'Dispatchable Retired'!$B:$B,IF($B$162="NEM","*",$B$162),'Dispatchable Retired'!$C:$C,$H185)</f>
        <v>0</v>
      </c>
      <c r="Q185" s="5">
        <f>SUMIFS('Dispatchable Retired'!L:L,'Dispatchable Retired'!$A:$A,Summary_CDP,'Dispatchable Retired'!$B:$B,IF($B$162="NEM","*",$B$162),'Dispatchable Retired'!$C:$C,$H185)</f>
        <v>0</v>
      </c>
      <c r="R185" s="5">
        <f>SUMIFS('Dispatchable Retired'!M:M,'Dispatchable Retired'!$A:$A,Summary_CDP,'Dispatchable Retired'!$B:$B,IF($B$162="NEM","*",$B$162),'Dispatchable Retired'!$C:$C,$H185)</f>
        <v>0</v>
      </c>
      <c r="S185" s="5">
        <f>SUMIFS('Dispatchable Retired'!N:N,'Dispatchable Retired'!$A:$A,Summary_CDP,'Dispatchable Retired'!$B:$B,IF($B$162="NEM","*",$B$162),'Dispatchable Retired'!$C:$C,$H185)</f>
        <v>0</v>
      </c>
      <c r="T185" s="5">
        <f>SUMIFS('Dispatchable Retired'!O:O,'Dispatchable Retired'!$A:$A,Summary_CDP,'Dispatchable Retired'!$B:$B,IF($B$162="NEM","*",$B$162),'Dispatchable Retired'!$C:$C,$H185)</f>
        <v>0</v>
      </c>
      <c r="U185" s="5">
        <f>SUMIFS('Dispatchable Retired'!P:P,'Dispatchable Retired'!$A:$A,Summary_CDP,'Dispatchable Retired'!$B:$B,IF($B$162="NEM","*",$B$162),'Dispatchable Retired'!$C:$C,$H185)</f>
        <v>0</v>
      </c>
      <c r="V185" s="5">
        <f>SUMIFS('Dispatchable Retired'!Q:Q,'Dispatchable Retired'!$A:$A,Summary_CDP,'Dispatchable Retired'!$B:$B,IF($B$162="NEM","*",$B$162),'Dispatchable Retired'!$C:$C,$H185)</f>
        <v>0</v>
      </c>
      <c r="W185" s="5">
        <f>SUMIFS('Dispatchable Retired'!R:R,'Dispatchable Retired'!$A:$A,Summary_CDP,'Dispatchable Retired'!$B:$B,IF($B$162="NEM","*",$B$162),'Dispatchable Retired'!$C:$C,$H185)</f>
        <v>0</v>
      </c>
      <c r="X185" s="5">
        <f>SUMIFS('Dispatchable Retired'!S:S,'Dispatchable Retired'!$A:$A,Summary_CDP,'Dispatchable Retired'!$B:$B,IF($B$162="NEM","*",$B$162),'Dispatchable Retired'!$C:$C,$H185)</f>
        <v>0</v>
      </c>
      <c r="Y185" s="5">
        <f>SUMIFS('Dispatchable Retired'!T:T,'Dispatchable Retired'!$A:$A,Summary_CDP,'Dispatchable Retired'!$B:$B,IF($B$162="NEM","*",$B$162),'Dispatchable Retired'!$C:$C,$H185)</f>
        <v>0</v>
      </c>
      <c r="Z185" s="5">
        <f>SUMIFS('Dispatchable Retired'!U:U,'Dispatchable Retired'!$A:$A,Summary_CDP,'Dispatchable Retired'!$B:$B,IF($B$162="NEM","*",$B$162),'Dispatchable Retired'!$C:$C,$H185)</f>
        <v>0</v>
      </c>
      <c r="AA185" s="5">
        <f>SUMIFS('Dispatchable Retired'!V:V,'Dispatchable Retired'!$A:$A,Summary_CDP,'Dispatchable Retired'!$B:$B,IF($B$162="NEM","*",$B$162),'Dispatchable Retired'!$C:$C,$H185)</f>
        <v>0</v>
      </c>
      <c r="AB185" s="5">
        <f>SUMIFS('Dispatchable Retired'!W:W,'Dispatchable Retired'!$A:$A,Summary_CDP,'Dispatchable Retired'!$B:$B,IF($B$162="NEM","*",$B$162),'Dispatchable Retired'!$C:$C,$H185)</f>
        <v>0</v>
      </c>
      <c r="AC185" s="5">
        <f>SUMIFS('Dispatchable Retired'!X:X,'Dispatchable Retired'!$A:$A,Summary_CDP,'Dispatchable Retired'!$B:$B,IF($B$162="NEM","*",$B$162),'Dispatchable Retired'!$C:$C,$H185)</f>
        <v>0</v>
      </c>
      <c r="AD185" s="5">
        <f>SUMIFS('Dispatchable Retired'!Y:Y,'Dispatchable Retired'!$A:$A,Summary_CDP,'Dispatchable Retired'!$B:$B,IF($B$162="NEM","*",$B$162),'Dispatchable Retired'!$C:$C,$H185)</f>
        <v>0</v>
      </c>
      <c r="AE185" s="5">
        <f>SUMIFS('Dispatchable Retired'!Z:Z,'Dispatchable Retired'!$A:$A,Summary_CDP,'Dispatchable Retired'!$B:$B,IF($B$162="NEM","*",$B$162),'Dispatchable Retired'!$C:$C,$H185)</f>
        <v>-915.21072534999996</v>
      </c>
      <c r="AF185" s="5">
        <f>SUMIFS('Dispatchable Retired'!AA:AA,'Dispatchable Retired'!$A:$A,Summary_CDP,'Dispatchable Retired'!$B:$B,IF($B$162="NEM","*",$B$162),'Dispatchable Retired'!$C:$C,$H185)</f>
        <v>-2481.0151319699994</v>
      </c>
      <c r="AG185" s="5">
        <f>SUMIFS('Dispatchable Retired'!AB:AB,'Dispatchable Retired'!$A:$A,Summary_CDP,'Dispatchable Retired'!$B:$B,IF($B$162="NEM","*",$B$162),'Dispatchable Retired'!$C:$C,$H185)</f>
        <v>-4935.3294733299999</v>
      </c>
      <c r="AH185" s="5">
        <f>SUMIFS('Dispatchable Retired'!AC:AC,'Dispatchable Retired'!$A:$A,Summary_CDP,'Dispatchable Retired'!$B:$B,IF($B$162="NEM","*",$B$162),'Dispatchable Retired'!$C:$C,$H185)</f>
        <v>-5232.1070092200007</v>
      </c>
      <c r="AI185" s="5">
        <f>SUMIFS('Dispatchable Retired'!AD:AD,'Dispatchable Retired'!$A:$A,Summary_CDP,'Dispatchable Retired'!$B:$B,IF($B$162="NEM","*",$B$162),'Dispatchable Retired'!$C:$C,$H185)</f>
        <v>-5234.05047147</v>
      </c>
      <c r="AJ185" s="5">
        <f>SUMIFS('Dispatchable Retired'!AE:AE,'Dispatchable Retired'!$A:$A,Summary_CDP,'Dispatchable Retired'!$B:$B,IF($B$162="NEM","*",$B$162),'Dispatchable Retired'!$C:$C,$H185)</f>
        <v>-7030.8861574000002</v>
      </c>
    </row>
    <row r="186" spans="1:36" ht="15" customHeight="1">
      <c r="H186" s="9" t="s">
        <v>104</v>
      </c>
      <c r="I186" s="5">
        <f>SUMIFS('Dispatchable Retired'!D:D,'Dispatchable Retired'!$A:$A,Summary_CDP,'Dispatchable Retired'!$B:$B,IF($B$162="NEM","*",$B$162),'Dispatchable Retired'!$C:$C,$H186)</f>
        <v>0</v>
      </c>
      <c r="J186" s="5">
        <f>SUMIFS('Dispatchable Retired'!E:E,'Dispatchable Retired'!$A:$A,Summary_CDP,'Dispatchable Retired'!$B:$B,IF($B$162="NEM","*",$B$162),'Dispatchable Retired'!$C:$C,$H186)</f>
        <v>-1.0999999999999979</v>
      </c>
      <c r="K186" s="5">
        <f>SUMIFS('Dispatchable Retired'!F:F,'Dispatchable Retired'!$A:$A,Summary_CDP,'Dispatchable Retired'!$B:$B,IF($B$162="NEM","*",$B$162),'Dispatchable Retired'!$C:$C,$H186)</f>
        <v>-1.0999999999999979</v>
      </c>
      <c r="L186" s="5">
        <f>SUMIFS('Dispatchable Retired'!G:G,'Dispatchable Retired'!$A:$A,Summary_CDP,'Dispatchable Retired'!$B:$B,IF($B$162="NEM","*",$B$162),'Dispatchable Retired'!$C:$C,$H186)</f>
        <v>-1.0999999999999979</v>
      </c>
      <c r="M186" s="5">
        <f>SUMIFS('Dispatchable Retired'!H:H,'Dispatchable Retired'!$A:$A,Summary_CDP,'Dispatchable Retired'!$B:$B,IF($B$162="NEM","*",$B$162),'Dispatchable Retired'!$C:$C,$H186)</f>
        <v>-1.0999999999999979</v>
      </c>
      <c r="N186" s="5">
        <f>SUMIFS('Dispatchable Retired'!I:I,'Dispatchable Retired'!$A:$A,Summary_CDP,'Dispatchable Retired'!$B:$B,IF($B$162="NEM","*",$B$162),'Dispatchable Retired'!$C:$C,$H186)</f>
        <v>-2.1999999999999957</v>
      </c>
      <c r="O186" s="5">
        <f>SUMIFS('Dispatchable Retired'!J:J,'Dispatchable Retired'!$A:$A,Summary_CDP,'Dispatchable Retired'!$B:$B,IF($B$162="NEM","*",$B$162),'Dispatchable Retired'!$C:$C,$H186)</f>
        <v>-2.1999999999999957</v>
      </c>
      <c r="P186" s="5">
        <f>SUMIFS('Dispatchable Retired'!K:K,'Dispatchable Retired'!$A:$A,Summary_CDP,'Dispatchable Retired'!$B:$B,IF($B$162="NEM","*",$B$162),'Dispatchable Retired'!$C:$C,$H186)</f>
        <v>-2.1999999999999957</v>
      </c>
      <c r="Q186" s="5">
        <f>SUMIFS('Dispatchable Retired'!L:L,'Dispatchable Retired'!$A:$A,Summary_CDP,'Dispatchable Retired'!$B:$B,IF($B$162="NEM","*",$B$162),'Dispatchable Retired'!$C:$C,$H186)</f>
        <v>-2.1999999999999957</v>
      </c>
      <c r="R186" s="5">
        <f>SUMIFS('Dispatchable Retired'!M:M,'Dispatchable Retired'!$A:$A,Summary_CDP,'Dispatchable Retired'!$B:$B,IF($B$162="NEM","*",$B$162),'Dispatchable Retired'!$C:$C,$H186)</f>
        <v>-2.1999999999999957</v>
      </c>
      <c r="S186" s="5">
        <f>SUMIFS('Dispatchable Retired'!N:N,'Dispatchable Retired'!$A:$A,Summary_CDP,'Dispatchable Retired'!$B:$B,IF($B$162="NEM","*",$B$162),'Dispatchable Retired'!$C:$C,$H186)</f>
        <v>-3.2999999999999936</v>
      </c>
      <c r="T186" s="5">
        <f>SUMIFS('Dispatchable Retired'!O:O,'Dispatchable Retired'!$A:$A,Summary_CDP,'Dispatchable Retired'!$B:$B,IF($B$162="NEM","*",$B$162),'Dispatchable Retired'!$C:$C,$H186)</f>
        <v>-3.2999999999999936</v>
      </c>
      <c r="U186" s="5">
        <f>SUMIFS('Dispatchable Retired'!P:P,'Dispatchable Retired'!$A:$A,Summary_CDP,'Dispatchable Retired'!$B:$B,IF($B$162="NEM","*",$B$162),'Dispatchable Retired'!$C:$C,$H186)</f>
        <v>-4.3999999999999915</v>
      </c>
      <c r="V186" s="5">
        <f>SUMIFS('Dispatchable Retired'!Q:Q,'Dispatchable Retired'!$A:$A,Summary_CDP,'Dispatchable Retired'!$B:$B,IF($B$162="NEM","*",$B$162),'Dispatchable Retired'!$C:$C,$H186)</f>
        <v>-4.3999999999999915</v>
      </c>
      <c r="W186" s="5">
        <f>SUMIFS('Dispatchable Retired'!R:R,'Dispatchable Retired'!$A:$A,Summary_CDP,'Dispatchable Retired'!$B:$B,IF($B$162="NEM","*",$B$162),'Dispatchable Retired'!$C:$C,$H186)</f>
        <v>-4.3999999999999915</v>
      </c>
      <c r="X186" s="5">
        <f>SUMIFS('Dispatchable Retired'!S:S,'Dispatchable Retired'!$A:$A,Summary_CDP,'Dispatchable Retired'!$B:$B,IF($B$162="NEM","*",$B$162),'Dispatchable Retired'!$C:$C,$H186)</f>
        <v>-4.3999999999999915</v>
      </c>
      <c r="Y186" s="5">
        <f>SUMIFS('Dispatchable Retired'!T:T,'Dispatchable Retired'!$A:$A,Summary_CDP,'Dispatchable Retired'!$B:$B,IF($B$162="NEM","*",$B$162),'Dispatchable Retired'!$C:$C,$H186)</f>
        <v>-5.4999999999999893</v>
      </c>
      <c r="Z186" s="5">
        <f>SUMIFS('Dispatchable Retired'!U:U,'Dispatchable Retired'!$A:$A,Summary_CDP,'Dispatchable Retired'!$B:$B,IF($B$162="NEM","*",$B$162),'Dispatchable Retired'!$C:$C,$H186)</f>
        <v>-5.4999999999999893</v>
      </c>
      <c r="AA186" s="5">
        <f>SUMIFS('Dispatchable Retired'!V:V,'Dispatchable Retired'!$A:$A,Summary_CDP,'Dispatchable Retired'!$B:$B,IF($B$162="NEM","*",$B$162),'Dispatchable Retired'!$C:$C,$H186)</f>
        <v>-5.4999999999999893</v>
      </c>
      <c r="AB186" s="5">
        <f>SUMIFS('Dispatchable Retired'!W:W,'Dispatchable Retired'!$A:$A,Summary_CDP,'Dispatchable Retired'!$B:$B,IF($B$162="NEM","*",$B$162),'Dispatchable Retired'!$C:$C,$H186)</f>
        <v>-5.4999999999999893</v>
      </c>
      <c r="AC186" s="5">
        <f>SUMIFS('Dispatchable Retired'!X:X,'Dispatchable Retired'!$A:$A,Summary_CDP,'Dispatchable Retired'!$B:$B,IF($B$162="NEM","*",$B$162),'Dispatchable Retired'!$C:$C,$H186)</f>
        <v>-5.4999999999999893</v>
      </c>
      <c r="AD186" s="5">
        <f>SUMIFS('Dispatchable Retired'!Y:Y,'Dispatchable Retired'!$A:$A,Summary_CDP,'Dispatchable Retired'!$B:$B,IF($B$162="NEM","*",$B$162),'Dispatchable Retired'!$C:$C,$H186)</f>
        <v>-5.4999999999999893</v>
      </c>
      <c r="AE186" s="5">
        <f>SUMIFS('Dispatchable Retired'!Z:Z,'Dispatchable Retired'!$A:$A,Summary_CDP,'Dispatchable Retired'!$B:$B,IF($B$162="NEM","*",$B$162),'Dispatchable Retired'!$C:$C,$H186)</f>
        <v>-160.17118077000001</v>
      </c>
      <c r="AF186" s="5">
        <f>SUMIFS('Dispatchable Retired'!AA:AA,'Dispatchable Retired'!$A:$A,Summary_CDP,'Dispatchable Retired'!$B:$B,IF($B$162="NEM","*",$B$162),'Dispatchable Retired'!$C:$C,$H186)</f>
        <v>-160.17118077000001</v>
      </c>
      <c r="AG186" s="5">
        <f>SUMIFS('Dispatchable Retired'!AB:AB,'Dispatchable Retired'!$A:$A,Summary_CDP,'Dispatchable Retired'!$B:$B,IF($B$162="NEM","*",$B$162),'Dispatchable Retired'!$C:$C,$H186)</f>
        <v>-160.17118077000001</v>
      </c>
      <c r="AH186" s="5">
        <f>SUMIFS('Dispatchable Retired'!AC:AC,'Dispatchable Retired'!$A:$A,Summary_CDP,'Dispatchable Retired'!$B:$B,IF($B$162="NEM","*",$B$162),'Dispatchable Retired'!$C:$C,$H186)</f>
        <v>-160.17118077000001</v>
      </c>
      <c r="AI186" s="5">
        <f>SUMIFS('Dispatchable Retired'!AD:AD,'Dispatchable Retired'!$A:$A,Summary_CDP,'Dispatchable Retired'!$B:$B,IF($B$162="NEM","*",$B$162),'Dispatchable Retired'!$C:$C,$H186)</f>
        <v>-160.17118077000001</v>
      </c>
      <c r="AJ186" s="5">
        <f>SUMIFS('Dispatchable Retired'!AE:AE,'Dispatchable Retired'!$A:$A,Summary_CDP,'Dispatchable Retired'!$B:$B,IF($B$162="NEM","*",$B$162),'Dispatchable Retired'!$C:$C,$H186)</f>
        <v>-160.17118077000001</v>
      </c>
    </row>
    <row r="187" spans="1:36" ht="15" customHeight="1">
      <c r="H187" s="9" t="s">
        <v>88</v>
      </c>
      <c r="I187" s="5">
        <f>SUMIFS('Dispatchable Retired'!D:D,'Dispatchable Retired'!$A:$A,Summary_CDP,'Dispatchable Retired'!$B:$B,IF($B$162="NEM","*",$B$162),'Dispatchable Retired'!$C:$C,$H187)</f>
        <v>0</v>
      </c>
      <c r="J187" s="5">
        <f>SUMIFS('Dispatchable Retired'!E:E,'Dispatchable Retired'!$A:$A,Summary_CDP,'Dispatchable Retired'!$B:$B,IF($B$162="NEM","*",$B$162),'Dispatchable Retired'!$C:$C,$H187)</f>
        <v>0</v>
      </c>
      <c r="K187" s="5">
        <f>SUMIFS('Dispatchable Retired'!F:F,'Dispatchable Retired'!$A:$A,Summary_CDP,'Dispatchable Retired'!$B:$B,IF($B$162="NEM","*",$B$162),'Dispatchable Retired'!$C:$C,$H187)</f>
        <v>0</v>
      </c>
      <c r="L187" s="5">
        <f>SUMIFS('Dispatchable Retired'!G:G,'Dispatchable Retired'!$A:$A,Summary_CDP,'Dispatchable Retired'!$B:$B,IF($B$162="NEM","*",$B$162),'Dispatchable Retired'!$C:$C,$H187)</f>
        <v>0</v>
      </c>
      <c r="M187" s="5">
        <f>SUMIFS('Dispatchable Retired'!H:H,'Dispatchable Retired'!$A:$A,Summary_CDP,'Dispatchable Retired'!$B:$B,IF($B$162="NEM","*",$B$162),'Dispatchable Retired'!$C:$C,$H187)</f>
        <v>0</v>
      </c>
      <c r="N187" s="5">
        <f>SUMIFS('Dispatchable Retired'!I:I,'Dispatchable Retired'!$A:$A,Summary_CDP,'Dispatchable Retired'!$B:$B,IF($B$162="NEM","*",$B$162),'Dispatchable Retired'!$C:$C,$H187)</f>
        <v>0</v>
      </c>
      <c r="O187" s="5">
        <f>SUMIFS('Dispatchable Retired'!J:J,'Dispatchable Retired'!$A:$A,Summary_CDP,'Dispatchable Retired'!$B:$B,IF($B$162="NEM","*",$B$162),'Dispatchable Retired'!$C:$C,$H187)</f>
        <v>0</v>
      </c>
      <c r="P187" s="5">
        <f>SUMIFS('Dispatchable Retired'!K:K,'Dispatchable Retired'!$A:$A,Summary_CDP,'Dispatchable Retired'!$B:$B,IF($B$162="NEM","*",$B$162),'Dispatchable Retired'!$C:$C,$H187)</f>
        <v>0</v>
      </c>
      <c r="Q187" s="5">
        <f>SUMIFS('Dispatchable Retired'!L:L,'Dispatchable Retired'!$A:$A,Summary_CDP,'Dispatchable Retired'!$B:$B,IF($B$162="NEM","*",$B$162),'Dispatchable Retired'!$C:$C,$H187)</f>
        <v>0</v>
      </c>
      <c r="R187" s="5">
        <f>SUMIFS('Dispatchable Retired'!M:M,'Dispatchable Retired'!$A:$A,Summary_CDP,'Dispatchable Retired'!$B:$B,IF($B$162="NEM","*",$B$162),'Dispatchable Retired'!$C:$C,$H187)</f>
        <v>0</v>
      </c>
      <c r="S187" s="5">
        <f>SUMIFS('Dispatchable Retired'!N:N,'Dispatchable Retired'!$A:$A,Summary_CDP,'Dispatchable Retired'!$B:$B,IF($B$162="NEM","*",$B$162),'Dispatchable Retired'!$C:$C,$H187)</f>
        <v>0</v>
      </c>
      <c r="T187" s="5">
        <f>SUMIFS('Dispatchable Retired'!O:O,'Dispatchable Retired'!$A:$A,Summary_CDP,'Dispatchable Retired'!$B:$B,IF($B$162="NEM","*",$B$162),'Dispatchable Retired'!$C:$C,$H187)</f>
        <v>0</v>
      </c>
      <c r="U187" s="5">
        <f>SUMIFS('Dispatchable Retired'!P:P,'Dispatchable Retired'!$A:$A,Summary_CDP,'Dispatchable Retired'!$B:$B,IF($B$162="NEM","*",$B$162),'Dispatchable Retired'!$C:$C,$H187)</f>
        <v>0</v>
      </c>
      <c r="V187" s="5">
        <f>SUMIFS('Dispatchable Retired'!Q:Q,'Dispatchable Retired'!$A:$A,Summary_CDP,'Dispatchable Retired'!$B:$B,IF($B$162="NEM","*",$B$162),'Dispatchable Retired'!$C:$C,$H187)</f>
        <v>0</v>
      </c>
      <c r="W187" s="5">
        <f>SUMIFS('Dispatchable Retired'!R:R,'Dispatchable Retired'!$A:$A,Summary_CDP,'Dispatchable Retired'!$B:$B,IF($B$162="NEM","*",$B$162),'Dispatchable Retired'!$C:$C,$H187)</f>
        <v>0</v>
      </c>
      <c r="X187" s="5">
        <f>SUMIFS('Dispatchable Retired'!S:S,'Dispatchable Retired'!$A:$A,Summary_CDP,'Dispatchable Retired'!$B:$B,IF($B$162="NEM","*",$B$162),'Dispatchable Retired'!$C:$C,$H187)</f>
        <v>0</v>
      </c>
      <c r="Y187" s="5">
        <f>SUMIFS('Dispatchable Retired'!T:T,'Dispatchable Retired'!$A:$A,Summary_CDP,'Dispatchable Retired'!$B:$B,IF($B$162="NEM","*",$B$162),'Dispatchable Retired'!$C:$C,$H187)</f>
        <v>0</v>
      </c>
      <c r="Z187" s="5">
        <f>SUMIFS('Dispatchable Retired'!U:U,'Dispatchable Retired'!$A:$A,Summary_CDP,'Dispatchable Retired'!$B:$B,IF($B$162="NEM","*",$B$162),'Dispatchable Retired'!$C:$C,$H187)</f>
        <v>0</v>
      </c>
      <c r="AA187" s="5">
        <f>SUMIFS('Dispatchable Retired'!V:V,'Dispatchable Retired'!$A:$A,Summary_CDP,'Dispatchable Retired'!$B:$B,IF($B$162="NEM","*",$B$162),'Dispatchable Retired'!$C:$C,$H187)</f>
        <v>0</v>
      </c>
      <c r="AB187" s="5">
        <f>SUMIFS('Dispatchable Retired'!W:W,'Dispatchable Retired'!$A:$A,Summary_CDP,'Dispatchable Retired'!$B:$B,IF($B$162="NEM","*",$B$162),'Dispatchable Retired'!$C:$C,$H187)</f>
        <v>0</v>
      </c>
      <c r="AC187" s="5">
        <f>SUMIFS('Dispatchable Retired'!X:X,'Dispatchable Retired'!$A:$A,Summary_CDP,'Dispatchable Retired'!$B:$B,IF($B$162="NEM","*",$B$162),'Dispatchable Retired'!$C:$C,$H187)</f>
        <v>0</v>
      </c>
      <c r="AD187" s="5">
        <f>SUMIFS('Dispatchable Retired'!Y:Y,'Dispatchable Retired'!$A:$A,Summary_CDP,'Dispatchable Retired'!$B:$B,IF($B$162="NEM","*",$B$162),'Dispatchable Retired'!$C:$C,$H187)</f>
        <v>0</v>
      </c>
      <c r="AE187" s="5">
        <f>SUMIFS('Dispatchable Retired'!Z:Z,'Dispatchable Retired'!$A:$A,Summary_CDP,'Dispatchable Retired'!$B:$B,IF($B$162="NEM","*",$B$162),'Dispatchable Retired'!$C:$C,$H187)</f>
        <v>0</v>
      </c>
      <c r="AF187" s="5">
        <f>SUMIFS('Dispatchable Retired'!AA:AA,'Dispatchable Retired'!$A:$A,Summary_CDP,'Dispatchable Retired'!$B:$B,IF($B$162="NEM","*",$B$162),'Dispatchable Retired'!$C:$C,$H187)</f>
        <v>0</v>
      </c>
      <c r="AG187" s="5">
        <f>SUMIFS('Dispatchable Retired'!AB:AB,'Dispatchable Retired'!$A:$A,Summary_CDP,'Dispatchable Retired'!$B:$B,IF($B$162="NEM","*",$B$162),'Dispatchable Retired'!$C:$C,$H187)</f>
        <v>0</v>
      </c>
      <c r="AH187" s="5">
        <f>SUMIFS('Dispatchable Retired'!AC:AC,'Dispatchable Retired'!$A:$A,Summary_CDP,'Dispatchable Retired'!$B:$B,IF($B$162="NEM","*",$B$162),'Dispatchable Retired'!$C:$C,$H187)</f>
        <v>0</v>
      </c>
      <c r="AI187" s="5">
        <f>SUMIFS('Dispatchable Retired'!AD:AD,'Dispatchable Retired'!$A:$A,Summary_CDP,'Dispatchable Retired'!$B:$B,IF($B$162="NEM","*",$B$162),'Dispatchable Retired'!$C:$C,$H187)</f>
        <v>0</v>
      </c>
      <c r="AJ187" s="5">
        <f>SUMIFS('Dispatchable Retired'!AE:AE,'Dispatchable Retired'!$A:$A,Summary_CDP,'Dispatchable Retired'!$B:$B,IF($B$162="NEM","*",$B$162),'Dispatchable Retired'!$C:$C,$H187)</f>
        <v>0</v>
      </c>
    </row>
    <row r="188" spans="1:36" ht="15" customHeight="1">
      <c r="H188" s="55" t="s">
        <v>108</v>
      </c>
    </row>
    <row r="189" spans="1:36" ht="15" customHeight="1">
      <c r="H189" s="55"/>
    </row>
    <row r="190" spans="1:36" ht="15" customHeight="1">
      <c r="H190" s="54"/>
    </row>
    <row r="191" spans="1:36" s="51" customFormat="1" ht="23" thickBot="1">
      <c r="A191" s="49" t="s">
        <v>109</v>
      </c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 spans="1:36" ht="15" customHeight="1" thickTop="1"/>
    <row r="194" spans="8:37" ht="15" customHeight="1">
      <c r="H194" t="s">
        <v>110</v>
      </c>
      <c r="I194" s="8" t="s">
        <v>111</v>
      </c>
      <c r="J194" s="8" t="s">
        <v>42</v>
      </c>
      <c r="K194" s="8" t="s">
        <v>43</v>
      </c>
      <c r="L194" s="8" t="s">
        <v>44</v>
      </c>
      <c r="M194" s="8" t="s">
        <v>45</v>
      </c>
      <c r="N194" s="8" t="s">
        <v>46</v>
      </c>
      <c r="O194" s="8" t="s">
        <v>47</v>
      </c>
      <c r="P194" s="8" t="s">
        <v>48</v>
      </c>
      <c r="Q194" s="8" t="s">
        <v>49</v>
      </c>
      <c r="R194" s="8" t="s">
        <v>50</v>
      </c>
      <c r="S194" s="8" t="s">
        <v>51</v>
      </c>
      <c r="T194" s="8" t="s">
        <v>52</v>
      </c>
      <c r="U194" s="8" t="s">
        <v>53</v>
      </c>
      <c r="V194" s="8" t="s">
        <v>54</v>
      </c>
      <c r="W194" s="8" t="s">
        <v>55</v>
      </c>
      <c r="X194" s="8" t="s">
        <v>56</v>
      </c>
      <c r="Y194" s="8" t="s">
        <v>57</v>
      </c>
      <c r="Z194" s="8" t="s">
        <v>58</v>
      </c>
      <c r="AA194" s="8" t="s">
        <v>59</v>
      </c>
      <c r="AB194" s="8" t="s">
        <v>60</v>
      </c>
      <c r="AC194" s="8" t="s">
        <v>61</v>
      </c>
      <c r="AD194" s="8" t="s">
        <v>62</v>
      </c>
      <c r="AE194" s="8" t="s">
        <v>63</v>
      </c>
      <c r="AF194" s="8" t="s">
        <v>64</v>
      </c>
      <c r="AG194" s="8" t="s">
        <v>65</v>
      </c>
      <c r="AH194" s="8" t="s">
        <v>66</v>
      </c>
      <c r="AI194" s="8" t="s">
        <v>67</v>
      </c>
      <c r="AJ194" s="8" t="s">
        <v>68</v>
      </c>
      <c r="AK194" s="8" t="s">
        <v>69</v>
      </c>
    </row>
    <row r="195" spans="8:37" ht="15" customHeight="1">
      <c r="H195" s="25" t="str">
        <f>Summary_CDP</f>
        <v>CDP1</v>
      </c>
      <c r="I195" s="5">
        <f>SUM(J195:AK195)</f>
        <v>452.66927441044078</v>
      </c>
      <c r="J195" s="5">
        <f>SUMIFS(Emissions!D:D,Emissions!$A:$A,Summary_CDP)</f>
        <v>108.30477021700474</v>
      </c>
      <c r="K195" s="5">
        <f>SUMIFS(Emissions!E:E,Emissions!$A:$A,Summary_CDP)</f>
        <v>92.341249506242633</v>
      </c>
      <c r="L195" s="5">
        <f>SUMIFS(Emissions!F:F,Emissions!$A:$A,Summary_CDP)</f>
        <v>65.097757763896681</v>
      </c>
      <c r="M195" s="5">
        <f>SUMIFS(Emissions!G:G,Emissions!$A:$A,Summary_CDP)</f>
        <v>54.130344150333052</v>
      </c>
      <c r="N195" s="5">
        <f>SUMIFS(Emissions!H:H,Emissions!$A:$A,Summary_CDP)</f>
        <v>34.525020244345917</v>
      </c>
      <c r="O195" s="5">
        <f>SUMIFS(Emissions!I:I,Emissions!$A:$A,Summary_CDP)</f>
        <v>27.241064113820745</v>
      </c>
      <c r="P195" s="5">
        <f>SUMIFS(Emissions!J:J,Emissions!$A:$A,Summary_CDP)</f>
        <v>20.796197302692185</v>
      </c>
      <c r="Q195" s="5">
        <f>SUMIFS(Emissions!K:K,Emissions!$A:$A,Summary_CDP)</f>
        <v>3.4040293576159542</v>
      </c>
      <c r="R195" s="5">
        <f>SUMIFS(Emissions!L:L,Emissions!$A:$A,Summary_CDP)</f>
        <v>2.7199188089178752</v>
      </c>
      <c r="S195" s="5">
        <f>SUMIFS(Emissions!M:M,Emissions!$A:$A,Summary_CDP)</f>
        <v>1.9635958242674272</v>
      </c>
      <c r="T195" s="5">
        <f>SUMIFS(Emissions!N:N,Emissions!$A:$A,Summary_CDP)</f>
        <v>1.9440046589439972</v>
      </c>
      <c r="U195" s="5">
        <f>SUMIFS(Emissions!O:O,Emissions!$A:$A,Summary_CDP)</f>
        <v>3.3470254977086316</v>
      </c>
      <c r="V195" s="5">
        <f>SUMIFS(Emissions!P:P,Emissions!$A:$A,Summary_CDP)</f>
        <v>2.2681841930291635</v>
      </c>
      <c r="W195" s="5">
        <f>SUMIFS(Emissions!Q:Q,Emissions!$A:$A,Summary_CDP)</f>
        <v>1.7938207095177841</v>
      </c>
      <c r="X195" s="5">
        <f>SUMIFS(Emissions!R:R,Emissions!$A:$A,Summary_CDP)</f>
        <v>1.8049330703524111</v>
      </c>
      <c r="Y195" s="5">
        <f>SUMIFS(Emissions!S:S,Emissions!$A:$A,Summary_CDP)</f>
        <v>4.6217403740621776</v>
      </c>
      <c r="Z195" s="5">
        <f>SUMIFS(Emissions!T:T,Emissions!$A:$A,Summary_CDP)</f>
        <v>1.6474300286005723</v>
      </c>
      <c r="AA195" s="5">
        <f>SUMIFS(Emissions!U:U,Emissions!$A:$A,Summary_CDP)</f>
        <v>1.835254633521419</v>
      </c>
      <c r="AB195" s="5">
        <f>SUMIFS(Emissions!V:V,Emissions!$A:$A,Summary_CDP)</f>
        <v>3.0255976843011276</v>
      </c>
      <c r="AC195" s="5">
        <f>SUMIFS(Emissions!W:W,Emissions!$A:$A,Summary_CDP)</f>
        <v>2.6650120320193116</v>
      </c>
      <c r="AD195" s="5">
        <f>SUMIFS(Emissions!X:X,Emissions!$A:$A,Summary_CDP)</f>
        <v>4.3188054743083093</v>
      </c>
      <c r="AE195" s="5">
        <f>SUMIFS(Emissions!Y:Y,Emissions!$A:$A,Summary_CDP)</f>
        <v>1.7658434634691256</v>
      </c>
      <c r="AF195" s="5">
        <f>SUMIFS(Emissions!Z:Z,Emissions!$A:$A,Summary_CDP)</f>
        <v>2.4557803660934336</v>
      </c>
      <c r="AG195" s="5">
        <f>SUMIFS(Emissions!AA:AA,Emissions!$A:$A,Summary_CDP)</f>
        <v>0.82601807937037663</v>
      </c>
      <c r="AH195" s="5">
        <f>SUMIFS(Emissions!AB:AB,Emissions!$A:$A,Summary_CDP)</f>
        <v>1.7116348223639271</v>
      </c>
      <c r="AI195" s="5">
        <f>SUMIFS(Emissions!AC:AC,Emissions!$A:$A,Summary_CDP)</f>
        <v>0.95504856741329913</v>
      </c>
      <c r="AJ195" s="5">
        <f>SUMIFS(Emissions!AD:AD,Emissions!$A:$A,Summary_CDP)</f>
        <v>5.1565178290828344</v>
      </c>
      <c r="AK195" s="5">
        <f>SUMIFS(Emissions!AE:AE,Emissions!$A:$A,Summary_CDP)</f>
        <v>2.6756371456321155E-3</v>
      </c>
    </row>
    <row r="197" spans="8:37" ht="15" customHeight="1">
      <c r="I197" s="23"/>
      <c r="AC197" s="23"/>
    </row>
    <row r="200" spans="8:37" ht="15" customHeight="1">
      <c r="P200" s="22"/>
      <c r="Q200" s="22"/>
    </row>
    <row r="201" spans="8:37" ht="15" customHeight="1">
      <c r="J201" s="24"/>
      <c r="L201" s="24"/>
      <c r="P201" s="22"/>
      <c r="Q201" s="22"/>
    </row>
    <row r="202" spans="8:37" ht="15" customHeight="1">
      <c r="P202" s="22"/>
      <c r="Q202" s="22"/>
    </row>
    <row r="203" spans="8:37" ht="15" customHeight="1">
      <c r="K203" s="24"/>
      <c r="P203" s="22"/>
    </row>
    <row r="204" spans="8:37" ht="15" customHeight="1">
      <c r="P204" s="22"/>
    </row>
    <row r="205" spans="8:37" ht="15" customHeight="1">
      <c r="P205" s="22"/>
    </row>
    <row r="206" spans="8:37" ht="15" customHeight="1">
      <c r="P206" s="22"/>
    </row>
    <row r="207" spans="8:37" ht="15" customHeight="1">
      <c r="P207" s="22"/>
    </row>
    <row r="208" spans="8:37" ht="15" customHeight="1">
      <c r="P208" s="22"/>
    </row>
    <row r="209" spans="1:36" s="51" customFormat="1" ht="23" thickBot="1">
      <c r="A209" s="49" t="str">
        <f>B210&amp;" imports and exports by year"</f>
        <v>NSW imports and exports by year</v>
      </c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</row>
    <row r="210" spans="1:36" ht="15" customHeight="1" thickTop="1">
      <c r="A210" s="11" t="s">
        <v>38</v>
      </c>
      <c r="B210" s="21" t="s">
        <v>123</v>
      </c>
    </row>
    <row r="212" spans="1:36" ht="15" customHeight="1">
      <c r="G212" s="11"/>
      <c r="H212" t="s">
        <v>283</v>
      </c>
      <c r="I212" s="8" t="s">
        <v>42</v>
      </c>
      <c r="J212" s="8" t="s">
        <v>43</v>
      </c>
      <c r="K212" s="8" t="s">
        <v>44</v>
      </c>
      <c r="L212" s="8" t="s">
        <v>45</v>
      </c>
      <c r="M212" s="8" t="s">
        <v>46</v>
      </c>
      <c r="N212" s="8" t="s">
        <v>47</v>
      </c>
      <c r="O212" s="8" t="s">
        <v>48</v>
      </c>
      <c r="P212" s="8" t="s">
        <v>49</v>
      </c>
      <c r="Q212" s="8" t="s">
        <v>50</v>
      </c>
      <c r="R212" s="8" t="s">
        <v>51</v>
      </c>
      <c r="S212" s="8" t="s">
        <v>52</v>
      </c>
      <c r="T212" s="8" t="s">
        <v>53</v>
      </c>
      <c r="U212" s="8" t="s">
        <v>54</v>
      </c>
      <c r="V212" s="8" t="s">
        <v>55</v>
      </c>
      <c r="W212" s="8" t="s">
        <v>56</v>
      </c>
      <c r="X212" s="8" t="s">
        <v>57</v>
      </c>
      <c r="Y212" s="8" t="s">
        <v>58</v>
      </c>
      <c r="Z212" s="8" t="s">
        <v>59</v>
      </c>
      <c r="AA212" s="8" t="s">
        <v>60</v>
      </c>
      <c r="AB212" s="8" t="s">
        <v>61</v>
      </c>
      <c r="AC212" s="8" t="s">
        <v>62</v>
      </c>
      <c r="AD212" s="8" t="s">
        <v>63</v>
      </c>
      <c r="AE212" s="8" t="s">
        <v>64</v>
      </c>
      <c r="AF212" s="8" t="s">
        <v>65</v>
      </c>
      <c r="AG212" s="8" t="s">
        <v>66</v>
      </c>
      <c r="AH212" s="8" t="s">
        <v>67</v>
      </c>
      <c r="AI212" s="8" t="s">
        <v>68</v>
      </c>
      <c r="AJ212" s="8" t="s">
        <v>69</v>
      </c>
    </row>
    <row r="213" spans="1:36" ht="15" customHeight="1">
      <c r="H213" s="25" t="s">
        <v>278</v>
      </c>
      <c r="I213" s="5">
        <f>SUMIFS('Imports and Exports'!D:D,'Imports and Exports'!$A:$A,Summary_CDP,'Imports and Exports'!$B:$B,$B$210,'Imports and Exports'!$C:$C,$H213)</f>
        <v>2040.6172394164257</v>
      </c>
      <c r="J213" s="5">
        <f>SUMIFS('Imports and Exports'!E:E,'Imports and Exports'!$A:$A,Summary_CDP,'Imports and Exports'!$B:$B,$B$210,'Imports and Exports'!$C:$C,$H213)</f>
        <v>5450.8427430107158</v>
      </c>
      <c r="K213" s="5">
        <f>SUMIFS('Imports and Exports'!F:F,'Imports and Exports'!$A:$A,Summary_CDP,'Imports and Exports'!$B:$B,$B$210,'Imports and Exports'!$C:$C,$H213)</f>
        <v>8412.7562904815932</v>
      </c>
      <c r="L213" s="5">
        <f>SUMIFS('Imports and Exports'!G:G,'Imports and Exports'!$A:$A,Summary_CDP,'Imports and Exports'!$B:$B,$B$210,'Imports and Exports'!$C:$C,$H213)</f>
        <v>8096.7104882954991</v>
      </c>
      <c r="M213" s="5">
        <f>SUMIFS('Imports and Exports'!H:H,'Imports and Exports'!$A:$A,Summary_CDP,'Imports and Exports'!$B:$B,$B$210,'Imports and Exports'!$C:$C,$H213)</f>
        <v>7747.2824064136839</v>
      </c>
      <c r="N213" s="5">
        <f>SUMIFS('Imports and Exports'!I:I,'Imports and Exports'!$A:$A,Summary_CDP,'Imports and Exports'!$B:$B,$B$210,'Imports and Exports'!$C:$C,$H213)</f>
        <v>7422.1539623736971</v>
      </c>
      <c r="O213" s="5">
        <f>SUMIFS('Imports and Exports'!J:J,'Imports and Exports'!$A:$A,Summary_CDP,'Imports and Exports'!$B:$B,$B$210,'Imports and Exports'!$C:$C,$H213)</f>
        <v>9029.7979618962818</v>
      </c>
      <c r="P213" s="5">
        <f>SUMIFS('Imports and Exports'!K:K,'Imports and Exports'!$A:$A,Summary_CDP,'Imports and Exports'!$B:$B,$B$210,'Imports and Exports'!$C:$C,$H213)</f>
        <v>12268.909352003036</v>
      </c>
      <c r="Q213" s="5">
        <f>SUMIFS('Imports and Exports'!L:L,'Imports and Exports'!$A:$A,Summary_CDP,'Imports and Exports'!$B:$B,$B$210,'Imports and Exports'!$C:$C,$H213)</f>
        <v>11846.291025658909</v>
      </c>
      <c r="R213" s="5">
        <f>SUMIFS('Imports and Exports'!M:M,'Imports and Exports'!$A:$A,Summary_CDP,'Imports and Exports'!$B:$B,$B$210,'Imports and Exports'!$C:$C,$H213)</f>
        <v>14686.687915373645</v>
      </c>
      <c r="S213" s="5">
        <f>SUMIFS('Imports and Exports'!N:N,'Imports and Exports'!$A:$A,Summary_CDP,'Imports and Exports'!$B:$B,$B$210,'Imports and Exports'!$C:$C,$H213)</f>
        <v>14793.260767279309</v>
      </c>
      <c r="T213" s="5">
        <f>SUMIFS('Imports and Exports'!O:O,'Imports and Exports'!$A:$A,Summary_CDP,'Imports and Exports'!$B:$B,$B$210,'Imports and Exports'!$C:$C,$H213)</f>
        <v>11832.988703179304</v>
      </c>
      <c r="U213" s="5">
        <f>SUMIFS('Imports and Exports'!P:P,'Imports and Exports'!$A:$A,Summary_CDP,'Imports and Exports'!$B:$B,$B$210,'Imports and Exports'!$C:$C,$H213)</f>
        <v>15178.691471705268</v>
      </c>
      <c r="V213" s="5">
        <f>SUMIFS('Imports and Exports'!Q:Q,'Imports and Exports'!$A:$A,Summary_CDP,'Imports and Exports'!$B:$B,$B$210,'Imports and Exports'!$C:$C,$H213)</f>
        <v>17281.125835902207</v>
      </c>
      <c r="W213" s="5">
        <f>SUMIFS('Imports and Exports'!R:R,'Imports and Exports'!$A:$A,Summary_CDP,'Imports and Exports'!$B:$B,$B$210,'Imports and Exports'!$C:$C,$H213)</f>
        <v>15041.310325688604</v>
      </c>
      <c r="X213" s="5">
        <f>SUMIFS('Imports and Exports'!S:S,'Imports and Exports'!$A:$A,Summary_CDP,'Imports and Exports'!$B:$B,$B$210,'Imports and Exports'!$C:$C,$H213)</f>
        <v>15883.669523309536</v>
      </c>
      <c r="Y213" s="5">
        <f>SUMIFS('Imports and Exports'!T:T,'Imports and Exports'!$A:$A,Summary_CDP,'Imports and Exports'!$B:$B,$B$210,'Imports and Exports'!$C:$C,$H213)</f>
        <v>16493.0831840311</v>
      </c>
      <c r="Z213" s="5">
        <f>SUMIFS('Imports and Exports'!U:U,'Imports and Exports'!$A:$A,Summary_CDP,'Imports and Exports'!$B:$B,$B$210,'Imports and Exports'!$C:$C,$H213)</f>
        <v>17086.04786528659</v>
      </c>
      <c r="AA213" s="5">
        <f>SUMIFS('Imports and Exports'!V:V,'Imports and Exports'!$A:$A,Summary_CDP,'Imports and Exports'!$B:$B,$B$210,'Imports and Exports'!$C:$C,$H213)</f>
        <v>19993.659182993157</v>
      </c>
      <c r="AB213" s="5">
        <f>SUMIFS('Imports and Exports'!W:W,'Imports and Exports'!$A:$A,Summary_CDP,'Imports and Exports'!$B:$B,$B$210,'Imports and Exports'!$C:$C,$H213)</f>
        <v>20113.354028738995</v>
      </c>
      <c r="AC213" s="5">
        <f>SUMIFS('Imports and Exports'!X:X,'Imports and Exports'!$A:$A,Summary_CDP,'Imports and Exports'!$B:$B,$B$210,'Imports and Exports'!$C:$C,$H213)</f>
        <v>21712.999097819</v>
      </c>
      <c r="AD213" s="5">
        <f>SUMIFS('Imports and Exports'!Y:Y,'Imports and Exports'!$A:$A,Summary_CDP,'Imports and Exports'!$B:$B,$B$210,'Imports and Exports'!$C:$C,$H213)</f>
        <v>22543.493282398264</v>
      </c>
      <c r="AE213" s="5">
        <f>SUMIFS('Imports and Exports'!Z:Z,'Imports and Exports'!$A:$A,Summary_CDP,'Imports and Exports'!$B:$B,$B$210,'Imports and Exports'!$C:$C,$H213)</f>
        <v>22239.673149204005</v>
      </c>
      <c r="AF213" s="5">
        <f>SUMIFS('Imports and Exports'!AA:AA,'Imports and Exports'!$A:$A,Summary_CDP,'Imports and Exports'!$B:$B,$B$210,'Imports and Exports'!$C:$C,$H213)</f>
        <v>21280.648527318885</v>
      </c>
      <c r="AG213" s="5">
        <f>SUMIFS('Imports and Exports'!AB:AB,'Imports and Exports'!$A:$A,Summary_CDP,'Imports and Exports'!$B:$B,$B$210,'Imports and Exports'!$C:$C,$H213)</f>
        <v>19890.1199305872</v>
      </c>
      <c r="AH213" s="5">
        <f>SUMIFS('Imports and Exports'!AC:AC,'Imports and Exports'!$A:$A,Summary_CDP,'Imports and Exports'!$B:$B,$B$210,'Imports and Exports'!$C:$C,$H213)</f>
        <v>21158.192795163519</v>
      </c>
      <c r="AI213" s="5">
        <f>SUMIFS('Imports and Exports'!AD:AD,'Imports and Exports'!$A:$A,Summary_CDP,'Imports and Exports'!$B:$B,$B$210,'Imports and Exports'!$C:$C,$H213)</f>
        <v>23585.336282842247</v>
      </c>
      <c r="AJ213" s="5">
        <f>SUMIFS('Imports and Exports'!AE:AE,'Imports and Exports'!$A:$A,Summary_CDP,'Imports and Exports'!$B:$B,$B$210,'Imports and Exports'!$C:$C,$H213)</f>
        <v>21547.675322991399</v>
      </c>
    </row>
    <row r="214" spans="1:36" ht="15" customHeight="1">
      <c r="H214" s="25" t="s">
        <v>279</v>
      </c>
      <c r="I214" s="5">
        <f>SUMIFS('Imports and Exports'!D:D,'Imports and Exports'!$A:$A,Summary_CDP,'Imports and Exports'!$B:$B,$B$210,'Imports and Exports'!$C:$C,$H214)</f>
        <v>-5679.2873563188259</v>
      </c>
      <c r="J214" s="5">
        <f>SUMIFS('Imports and Exports'!E:E,'Imports and Exports'!$A:$A,Summary_CDP,'Imports and Exports'!$B:$B,$B$210,'Imports and Exports'!$C:$C,$H214)</f>
        <v>-3306.7104799342042</v>
      </c>
      <c r="K214" s="5">
        <f>SUMIFS('Imports and Exports'!F:F,'Imports and Exports'!$A:$A,Summary_CDP,'Imports and Exports'!$B:$B,$B$210,'Imports and Exports'!$C:$C,$H214)</f>
        <v>-5223.5677767861107</v>
      </c>
      <c r="L214" s="5">
        <f>SUMIFS('Imports and Exports'!G:G,'Imports and Exports'!$A:$A,Summary_CDP,'Imports and Exports'!$B:$B,$B$210,'Imports and Exports'!$C:$C,$H214)</f>
        <v>-5095.4066993338301</v>
      </c>
      <c r="M214" s="5">
        <f>SUMIFS('Imports and Exports'!H:H,'Imports and Exports'!$A:$A,Summary_CDP,'Imports and Exports'!$B:$B,$B$210,'Imports and Exports'!$C:$C,$H214)</f>
        <v>-7252.1557300819059</v>
      </c>
      <c r="N214" s="5">
        <f>SUMIFS('Imports and Exports'!I:I,'Imports and Exports'!$A:$A,Summary_CDP,'Imports and Exports'!$B:$B,$B$210,'Imports and Exports'!$C:$C,$H214)</f>
        <v>-8386.070065717</v>
      </c>
      <c r="O214" s="5">
        <f>SUMIFS('Imports and Exports'!J:J,'Imports and Exports'!$A:$A,Summary_CDP,'Imports and Exports'!$B:$B,$B$210,'Imports and Exports'!$C:$C,$H214)</f>
        <v>-9292.183621088363</v>
      </c>
      <c r="P214" s="5">
        <f>SUMIFS('Imports and Exports'!K:K,'Imports and Exports'!$A:$A,Summary_CDP,'Imports and Exports'!$B:$B,$B$210,'Imports and Exports'!$C:$C,$H214)</f>
        <v>-9830.5763586982575</v>
      </c>
      <c r="Q214" s="5">
        <f>SUMIFS('Imports and Exports'!L:L,'Imports and Exports'!$A:$A,Summary_CDP,'Imports and Exports'!$B:$B,$B$210,'Imports and Exports'!$C:$C,$H214)</f>
        <v>-11841.619967349994</v>
      </c>
      <c r="R214" s="5">
        <f>SUMIFS('Imports and Exports'!M:M,'Imports and Exports'!$A:$A,Summary_CDP,'Imports and Exports'!$B:$B,$B$210,'Imports and Exports'!$C:$C,$H214)</f>
        <v>-17144.902449636749</v>
      </c>
      <c r="S214" s="5">
        <f>SUMIFS('Imports and Exports'!N:N,'Imports and Exports'!$A:$A,Summary_CDP,'Imports and Exports'!$B:$B,$B$210,'Imports and Exports'!$C:$C,$H214)</f>
        <v>-16674.025057883431</v>
      </c>
      <c r="T214" s="5">
        <f>SUMIFS('Imports and Exports'!O:O,'Imports and Exports'!$A:$A,Summary_CDP,'Imports and Exports'!$B:$B,$B$210,'Imports and Exports'!$C:$C,$H214)</f>
        <v>-19548.086496785054</v>
      </c>
      <c r="U214" s="5">
        <f>SUMIFS('Imports and Exports'!P:P,'Imports and Exports'!$A:$A,Summary_CDP,'Imports and Exports'!$B:$B,$B$210,'Imports and Exports'!$C:$C,$H214)</f>
        <v>-17133.840807928074</v>
      </c>
      <c r="V214" s="5">
        <f>SUMIFS('Imports and Exports'!Q:Q,'Imports and Exports'!$A:$A,Summary_CDP,'Imports and Exports'!$B:$B,$B$210,'Imports and Exports'!$C:$C,$H214)</f>
        <v>-18251.782312284791</v>
      </c>
      <c r="W214" s="5">
        <f>SUMIFS('Imports and Exports'!R:R,'Imports and Exports'!$A:$A,Summary_CDP,'Imports and Exports'!$B:$B,$B$210,'Imports and Exports'!$C:$C,$H214)</f>
        <v>-18392.394188756054</v>
      </c>
      <c r="X214" s="5">
        <f>SUMIFS('Imports and Exports'!S:S,'Imports and Exports'!$A:$A,Summary_CDP,'Imports and Exports'!$B:$B,$B$210,'Imports and Exports'!$C:$C,$H214)</f>
        <v>-18012.577088530335</v>
      </c>
      <c r="Y214" s="5">
        <f>SUMIFS('Imports and Exports'!T:T,'Imports and Exports'!$A:$A,Summary_CDP,'Imports and Exports'!$B:$B,$B$210,'Imports and Exports'!$C:$C,$H214)</f>
        <v>-17122.439451639817</v>
      </c>
      <c r="Z214" s="5">
        <f>SUMIFS('Imports and Exports'!U:U,'Imports and Exports'!$A:$A,Summary_CDP,'Imports and Exports'!$B:$B,$B$210,'Imports and Exports'!$C:$C,$H214)</f>
        <v>-17814.176697908733</v>
      </c>
      <c r="AA214" s="5">
        <f>SUMIFS('Imports and Exports'!V:V,'Imports and Exports'!$A:$A,Summary_CDP,'Imports and Exports'!$B:$B,$B$210,'Imports and Exports'!$C:$C,$H214)</f>
        <v>-17046.800713256387</v>
      </c>
      <c r="AB214" s="5">
        <f>SUMIFS('Imports and Exports'!W:W,'Imports and Exports'!$A:$A,Summary_CDP,'Imports and Exports'!$B:$B,$B$210,'Imports and Exports'!$C:$C,$H214)</f>
        <v>-18421.521041503438</v>
      </c>
      <c r="AC214" s="5">
        <f>SUMIFS('Imports and Exports'!X:X,'Imports and Exports'!$A:$A,Summary_CDP,'Imports and Exports'!$B:$B,$B$210,'Imports and Exports'!$C:$C,$H214)</f>
        <v>-17653.772803401633</v>
      </c>
      <c r="AD214" s="5">
        <f>SUMIFS('Imports and Exports'!Y:Y,'Imports and Exports'!$A:$A,Summary_CDP,'Imports and Exports'!$B:$B,$B$210,'Imports and Exports'!$C:$C,$H214)</f>
        <v>-15166.297612169299</v>
      </c>
      <c r="AE214" s="5">
        <f>SUMIFS('Imports and Exports'!Z:Z,'Imports and Exports'!$A:$A,Summary_CDP,'Imports and Exports'!$B:$B,$B$210,'Imports and Exports'!$C:$C,$H214)</f>
        <v>-19718.542629011881</v>
      </c>
      <c r="AF214" s="5">
        <f>SUMIFS('Imports and Exports'!AA:AA,'Imports and Exports'!$A:$A,Summary_CDP,'Imports and Exports'!$B:$B,$B$210,'Imports and Exports'!$C:$C,$H214)</f>
        <v>-19250.279878260058</v>
      </c>
      <c r="AG214" s="5">
        <f>SUMIFS('Imports and Exports'!AB:AB,'Imports and Exports'!$A:$A,Summary_CDP,'Imports and Exports'!$B:$B,$B$210,'Imports and Exports'!$C:$C,$H214)</f>
        <v>-23492.932488997641</v>
      </c>
      <c r="AH214" s="5">
        <f>SUMIFS('Imports and Exports'!AC:AC,'Imports and Exports'!$A:$A,Summary_CDP,'Imports and Exports'!$B:$B,$B$210,'Imports and Exports'!$C:$C,$H214)</f>
        <v>-24542.875297220486</v>
      </c>
      <c r="AI214" s="5">
        <f>SUMIFS('Imports and Exports'!AD:AD,'Imports and Exports'!$A:$A,Summary_CDP,'Imports and Exports'!$B:$B,$B$210,'Imports and Exports'!$C:$C,$H214)</f>
        <v>-21924.896813921456</v>
      </c>
      <c r="AJ214" s="5">
        <f>SUMIFS('Imports and Exports'!AE:AE,'Imports and Exports'!$A:$A,Summary_CDP,'Imports and Exports'!$B:$B,$B$210,'Imports and Exports'!$C:$C,$H214)</f>
        <v>-21535.195004143905</v>
      </c>
    </row>
    <row r="215" spans="1:36" ht="15" customHeight="1">
      <c r="H215" s="25" t="s">
        <v>284</v>
      </c>
      <c r="I215" s="5">
        <f>I213+I214</f>
        <v>-3638.6701169024</v>
      </c>
      <c r="J215" s="5">
        <f t="shared" ref="J215:AJ215" si="4">J213+J214</f>
        <v>2144.1322630765117</v>
      </c>
      <c r="K215" s="5">
        <f t="shared" si="4"/>
        <v>3189.1885136954825</v>
      </c>
      <c r="L215" s="5">
        <f t="shared" si="4"/>
        <v>3001.3037889616689</v>
      </c>
      <c r="M215" s="5">
        <f t="shared" si="4"/>
        <v>495.12667633177807</v>
      </c>
      <c r="N215" s="5">
        <f t="shared" si="4"/>
        <v>-963.91610334330289</v>
      </c>
      <c r="O215" s="5">
        <f t="shared" si="4"/>
        <v>-262.38565919208122</v>
      </c>
      <c r="P215" s="5">
        <f t="shared" si="4"/>
        <v>2438.3329933047789</v>
      </c>
      <c r="Q215" s="5">
        <f t="shared" si="4"/>
        <v>4.6710583089152351</v>
      </c>
      <c r="R215" s="5">
        <f t="shared" si="4"/>
        <v>-2458.2145342631047</v>
      </c>
      <c r="S215" s="5">
        <f t="shared" si="4"/>
        <v>-1880.7642906041219</v>
      </c>
      <c r="T215" s="5">
        <f t="shared" si="4"/>
        <v>-7715.0977936057498</v>
      </c>
      <c r="U215" s="5">
        <f t="shared" si="4"/>
        <v>-1955.1493362228066</v>
      </c>
      <c r="V215" s="5">
        <f t="shared" si="4"/>
        <v>-970.65647638258451</v>
      </c>
      <c r="W215" s="5">
        <f t="shared" si="4"/>
        <v>-3351.0838630674498</v>
      </c>
      <c r="X215" s="5">
        <f t="shared" si="4"/>
        <v>-2128.9075652207994</v>
      </c>
      <c r="Y215" s="5">
        <f t="shared" si="4"/>
        <v>-629.35626760871673</v>
      </c>
      <c r="Z215" s="5">
        <f t="shared" si="4"/>
        <v>-728.12883262214382</v>
      </c>
      <c r="AA215" s="5">
        <f t="shared" si="4"/>
        <v>2946.8584697367696</v>
      </c>
      <c r="AB215" s="5">
        <f t="shared" si="4"/>
        <v>1691.8329872355571</v>
      </c>
      <c r="AC215" s="5">
        <f t="shared" si="4"/>
        <v>4059.2262944173672</v>
      </c>
      <c r="AD215" s="5">
        <f t="shared" si="4"/>
        <v>7377.1956702289644</v>
      </c>
      <c r="AE215" s="5">
        <f t="shared" si="4"/>
        <v>2521.1305201921241</v>
      </c>
      <c r="AF215" s="5">
        <f t="shared" si="4"/>
        <v>2030.3686490588261</v>
      </c>
      <c r="AG215" s="5">
        <f t="shared" si="4"/>
        <v>-3602.8125584104419</v>
      </c>
      <c r="AH215" s="5">
        <f t="shared" si="4"/>
        <v>-3384.6825020569668</v>
      </c>
      <c r="AI215" s="5">
        <f t="shared" si="4"/>
        <v>1660.4394689207911</v>
      </c>
      <c r="AJ215" s="5">
        <f t="shared" si="4"/>
        <v>12.480318847494345</v>
      </c>
    </row>
    <row r="216" spans="1:36" ht="15" customHeight="1"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</row>
    <row r="217" spans="1:36" ht="15" customHeight="1"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</row>
    <row r="218" spans="1:36" ht="15" customHeight="1"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</row>
    <row r="219" spans="1:36" ht="15" customHeight="1"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</row>
    <row r="220" spans="1:36" ht="15" customHeight="1"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</row>
    <row r="221" spans="1:36" ht="15" customHeight="1"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</row>
    <row r="222" spans="1:36" ht="15" customHeight="1"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</row>
    <row r="223" spans="1:36" ht="15" customHeight="1"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</row>
    <row r="224" spans="1:36" ht="15" customHeight="1"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</row>
    <row r="225" spans="1:36" ht="15" customHeight="1"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</row>
    <row r="226" spans="1:36" ht="15" customHeight="1"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</row>
    <row r="227" spans="1:36" s="51" customFormat="1" ht="23" thickBot="1">
      <c r="A227" s="49" t="str">
        <f>B228&amp;" relative change in capacity by year"</f>
        <v>NEM relative change in capacity by year</v>
      </c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</row>
    <row r="228" spans="1:36" ht="15" customHeight="1" thickTop="1">
      <c r="A228" s="11" t="s">
        <v>38</v>
      </c>
      <c r="B228" s="21" t="s">
        <v>39</v>
      </c>
    </row>
    <row r="230" spans="1:36" ht="15" customHeight="1">
      <c r="H230" s="44" t="s">
        <v>79</v>
      </c>
      <c r="I230" s="8" t="s">
        <v>42</v>
      </c>
      <c r="J230" s="8" t="s">
        <v>43</v>
      </c>
      <c r="K230" s="8" t="s">
        <v>44</v>
      </c>
      <c r="L230" s="8" t="s">
        <v>45</v>
      </c>
      <c r="M230" s="8" t="s">
        <v>46</v>
      </c>
      <c r="N230" s="8" t="s">
        <v>47</v>
      </c>
      <c r="O230" s="8" t="s">
        <v>48</v>
      </c>
      <c r="P230" s="8" t="s">
        <v>49</v>
      </c>
      <c r="Q230" s="8" t="s">
        <v>50</v>
      </c>
      <c r="R230" s="8" t="s">
        <v>51</v>
      </c>
      <c r="S230" s="8" t="s">
        <v>52</v>
      </c>
      <c r="T230" s="8" t="s">
        <v>53</v>
      </c>
      <c r="U230" s="8" t="s">
        <v>54</v>
      </c>
      <c r="V230" s="8" t="s">
        <v>55</v>
      </c>
      <c r="W230" s="8" t="s">
        <v>56</v>
      </c>
      <c r="X230" s="8" t="s">
        <v>57</v>
      </c>
      <c r="Y230" s="8" t="s">
        <v>58</v>
      </c>
      <c r="Z230" s="8" t="s">
        <v>59</v>
      </c>
      <c r="AA230" s="8" t="s">
        <v>60</v>
      </c>
      <c r="AB230" s="8" t="s">
        <v>61</v>
      </c>
      <c r="AC230" s="8" t="s">
        <v>62</v>
      </c>
      <c r="AD230" s="8" t="s">
        <v>63</v>
      </c>
      <c r="AE230" s="8" t="s">
        <v>64</v>
      </c>
      <c r="AF230" s="8" t="s">
        <v>65</v>
      </c>
      <c r="AG230" s="8" t="s">
        <v>66</v>
      </c>
      <c r="AH230" s="8" t="s">
        <v>67</v>
      </c>
      <c r="AI230" s="8" t="s">
        <v>68</v>
      </c>
      <c r="AJ230" s="8" t="s">
        <v>69</v>
      </c>
    </row>
    <row r="231" spans="1:36" ht="15" customHeight="1">
      <c r="H231" s="9" t="s">
        <v>80</v>
      </c>
      <c r="I231" s="5">
        <f>SUMIFS(Capacity!E:E,Capacity!$A:$A,Summary_CDP,Capacity!$B:$B,IF($B$228="NEM","*",$B$228),Capacity!$C:$C,$H231)-SUMIFS(Capacity!$D:$D,Capacity!$A:$A,Summary_CDP,Capacity!$B:$B,IF($B$228="NEM","*",$B$228),Capacity!$C:$C,$H231)</f>
        <v>0</v>
      </c>
      <c r="J231" s="5">
        <f>SUMIFS(Capacity!F:F,Capacity!$A:$A,Summary_CDP,Capacity!$B:$B,IF($B$228="NEM","*",$B$228),Capacity!$C:$C,$H231)-SUMIFS(Capacity!$D:$D,Capacity!$A:$A,Summary_CDP,Capacity!$B:$B,IF($B$228="NEM","*",$B$228),Capacity!$C:$C,$H231)</f>
        <v>0</v>
      </c>
      <c r="K231" s="5">
        <f>SUMIFS(Capacity!G:G,Capacity!$A:$A,Summary_CDP,Capacity!$B:$B,IF($B$228="NEM","*",$B$228),Capacity!$C:$C,$H231)-SUMIFS(Capacity!$D:$D,Capacity!$A:$A,Summary_CDP,Capacity!$B:$B,IF($B$228="NEM","*",$B$228),Capacity!$C:$C,$H231)</f>
        <v>-6054</v>
      </c>
      <c r="L231" s="5">
        <f>SUMIFS(Capacity!H:H,Capacity!$A:$A,Summary_CDP,Capacity!$B:$B,IF($B$228="NEM","*",$B$228),Capacity!$C:$C,$H231)-SUMIFS(Capacity!$D:$D,Capacity!$A:$A,Summary_CDP,Capacity!$B:$B,IF($B$228="NEM","*",$B$228),Capacity!$C:$C,$H231)</f>
        <v>-8909</v>
      </c>
      <c r="M231" s="5">
        <f>SUMIFS(Capacity!I:I,Capacity!$A:$A,Summary_CDP,Capacity!$B:$B,IF($B$228="NEM","*",$B$228),Capacity!$C:$C,$H231)-SUMIFS(Capacity!$D:$D,Capacity!$A:$A,Summary_CDP,Capacity!$B:$B,IF($B$228="NEM","*",$B$228),Capacity!$C:$C,$H231)</f>
        <v>-12254</v>
      </c>
      <c r="N231" s="5">
        <f>SUMIFS(Capacity!J:J,Capacity!$A:$A,Summary_CDP,Capacity!$B:$B,IF($B$228="NEM","*",$B$228),Capacity!$C:$C,$H231)-SUMIFS(Capacity!$D:$D,Capacity!$A:$A,Summary_CDP,Capacity!$B:$B,IF($B$228="NEM","*",$B$228),Capacity!$C:$C,$H231)</f>
        <v>-13374</v>
      </c>
      <c r="O231" s="5">
        <f>SUMIFS(Capacity!K:K,Capacity!$A:$A,Summary_CDP,Capacity!$B:$B,IF($B$228="NEM","*",$B$228),Capacity!$C:$C,$H231)-SUMIFS(Capacity!$D:$D,Capacity!$A:$A,Summary_CDP,Capacity!$B:$B,IF($B$228="NEM","*",$B$228),Capacity!$C:$C,$H231)</f>
        <v>-14214</v>
      </c>
      <c r="P231" s="5">
        <f>SUMIFS(Capacity!L:L,Capacity!$A:$A,Summary_CDP,Capacity!$B:$B,IF($B$228="NEM","*",$B$228),Capacity!$C:$C,$H231)-SUMIFS(Capacity!$D:$D,Capacity!$A:$A,Summary_CDP,Capacity!$B:$B,IF($B$228="NEM","*",$B$228),Capacity!$C:$C,$H231)</f>
        <v>-16456</v>
      </c>
      <c r="Q231" s="5">
        <f>SUMIFS(Capacity!M:M,Capacity!$A:$A,Summary_CDP,Capacity!$B:$B,IF($B$228="NEM","*",$B$228),Capacity!$C:$C,$H231)-SUMIFS(Capacity!$D:$D,Capacity!$A:$A,Summary_CDP,Capacity!$B:$B,IF($B$228="NEM","*",$B$228),Capacity!$C:$C,$H231)</f>
        <v>-16456</v>
      </c>
      <c r="R231" s="5">
        <f>SUMIFS(Capacity!N:N,Capacity!$A:$A,Summary_CDP,Capacity!$B:$B,IF($B$228="NEM","*",$B$228),Capacity!$C:$C,$H231)-SUMIFS(Capacity!$D:$D,Capacity!$A:$A,Summary_CDP,Capacity!$B:$B,IF($B$228="NEM","*",$B$228),Capacity!$C:$C,$H231)</f>
        <v>-16456</v>
      </c>
      <c r="S231" s="5">
        <f>SUMIFS(Capacity!O:O,Capacity!$A:$A,Summary_CDP,Capacity!$B:$B,IF($B$228="NEM","*",$B$228),Capacity!$C:$C,$H231)-SUMIFS(Capacity!$D:$D,Capacity!$A:$A,Summary_CDP,Capacity!$B:$B,IF($B$228="NEM","*",$B$228),Capacity!$C:$C,$H231)</f>
        <v>-16456</v>
      </c>
      <c r="T231" s="5">
        <f>SUMIFS(Capacity!P:P,Capacity!$A:$A,Summary_CDP,Capacity!$B:$B,IF($B$228="NEM","*",$B$228),Capacity!$C:$C,$H231)-SUMIFS(Capacity!$D:$D,Capacity!$A:$A,Summary_CDP,Capacity!$B:$B,IF($B$228="NEM","*",$B$228),Capacity!$C:$C,$H231)</f>
        <v>-16456</v>
      </c>
      <c r="U231" s="5">
        <f>SUMIFS(Capacity!Q:Q,Capacity!$A:$A,Summary_CDP,Capacity!$B:$B,IF($B$228="NEM","*",$B$228),Capacity!$C:$C,$H231)-SUMIFS(Capacity!$D:$D,Capacity!$A:$A,Summary_CDP,Capacity!$B:$B,IF($B$228="NEM","*",$B$228),Capacity!$C:$C,$H231)</f>
        <v>-16456</v>
      </c>
      <c r="V231" s="5">
        <f>SUMIFS(Capacity!R:R,Capacity!$A:$A,Summary_CDP,Capacity!$B:$B,IF($B$228="NEM","*",$B$228),Capacity!$C:$C,$H231)-SUMIFS(Capacity!$D:$D,Capacity!$A:$A,Summary_CDP,Capacity!$B:$B,IF($B$228="NEM","*",$B$228),Capacity!$C:$C,$H231)</f>
        <v>-16456</v>
      </c>
      <c r="W231" s="5">
        <f>SUMIFS(Capacity!S:S,Capacity!$A:$A,Summary_CDP,Capacity!$B:$B,IF($B$228="NEM","*",$B$228),Capacity!$C:$C,$H231)-SUMIFS(Capacity!$D:$D,Capacity!$A:$A,Summary_CDP,Capacity!$B:$B,IF($B$228="NEM","*",$B$228),Capacity!$C:$C,$H231)</f>
        <v>-16456</v>
      </c>
      <c r="X231" s="5">
        <f>SUMIFS(Capacity!T:T,Capacity!$A:$A,Summary_CDP,Capacity!$B:$B,IF($B$228="NEM","*",$B$228),Capacity!$C:$C,$H231)-SUMIFS(Capacity!$D:$D,Capacity!$A:$A,Summary_CDP,Capacity!$B:$B,IF($B$228="NEM","*",$B$228),Capacity!$C:$C,$H231)</f>
        <v>-16456</v>
      </c>
      <c r="Y231" s="5">
        <f>SUMIFS(Capacity!U:U,Capacity!$A:$A,Summary_CDP,Capacity!$B:$B,IF($B$228="NEM","*",$B$228),Capacity!$C:$C,$H231)-SUMIFS(Capacity!$D:$D,Capacity!$A:$A,Summary_CDP,Capacity!$B:$B,IF($B$228="NEM","*",$B$228),Capacity!$C:$C,$H231)</f>
        <v>-16456</v>
      </c>
      <c r="Z231" s="5">
        <f>SUMIFS(Capacity!V:V,Capacity!$A:$A,Summary_CDP,Capacity!$B:$B,IF($B$228="NEM","*",$B$228),Capacity!$C:$C,$H231)-SUMIFS(Capacity!$D:$D,Capacity!$A:$A,Summary_CDP,Capacity!$B:$B,IF($B$228="NEM","*",$B$228),Capacity!$C:$C,$H231)</f>
        <v>-16456</v>
      </c>
      <c r="AA231" s="5">
        <f>SUMIFS(Capacity!W:W,Capacity!$A:$A,Summary_CDP,Capacity!$B:$B,IF($B$228="NEM","*",$B$228),Capacity!$C:$C,$H231)-SUMIFS(Capacity!$D:$D,Capacity!$A:$A,Summary_CDP,Capacity!$B:$B,IF($B$228="NEM","*",$B$228),Capacity!$C:$C,$H231)</f>
        <v>-16456</v>
      </c>
      <c r="AB231" s="5">
        <f>SUMIFS(Capacity!X:X,Capacity!$A:$A,Summary_CDP,Capacity!$B:$B,IF($B$228="NEM","*",$B$228),Capacity!$C:$C,$H231)-SUMIFS(Capacity!$D:$D,Capacity!$A:$A,Summary_CDP,Capacity!$B:$B,IF($B$228="NEM","*",$B$228),Capacity!$C:$C,$H231)</f>
        <v>-16456</v>
      </c>
      <c r="AC231" s="5">
        <f>SUMIFS(Capacity!Y:Y,Capacity!$A:$A,Summary_CDP,Capacity!$B:$B,IF($B$228="NEM","*",$B$228),Capacity!$C:$C,$H231)-SUMIFS(Capacity!$D:$D,Capacity!$A:$A,Summary_CDP,Capacity!$B:$B,IF($B$228="NEM","*",$B$228),Capacity!$C:$C,$H231)</f>
        <v>-16456</v>
      </c>
      <c r="AD231" s="5">
        <f>SUMIFS(Capacity!Z:Z,Capacity!$A:$A,Summary_CDP,Capacity!$B:$B,IF($B$228="NEM","*",$B$228),Capacity!$C:$C,$H231)-SUMIFS(Capacity!$D:$D,Capacity!$A:$A,Summary_CDP,Capacity!$B:$B,IF($B$228="NEM","*",$B$228),Capacity!$C:$C,$H231)</f>
        <v>-16456</v>
      </c>
      <c r="AE231" s="5">
        <f>SUMIFS(Capacity!AA:AA,Capacity!$A:$A,Summary_CDP,Capacity!$B:$B,IF($B$228="NEM","*",$B$228),Capacity!$C:$C,$H231)-SUMIFS(Capacity!$D:$D,Capacity!$A:$A,Summary_CDP,Capacity!$B:$B,IF($B$228="NEM","*",$B$228),Capacity!$C:$C,$H231)</f>
        <v>-16456</v>
      </c>
      <c r="AF231" s="5">
        <f>SUMIFS(Capacity!AB:AB,Capacity!$A:$A,Summary_CDP,Capacity!$B:$B,IF($B$228="NEM","*",$B$228),Capacity!$C:$C,$H231)-SUMIFS(Capacity!$D:$D,Capacity!$A:$A,Summary_CDP,Capacity!$B:$B,IF($B$228="NEM","*",$B$228),Capacity!$C:$C,$H231)</f>
        <v>-16456</v>
      </c>
      <c r="AG231" s="5">
        <f>SUMIFS(Capacity!AC:AC,Capacity!$A:$A,Summary_CDP,Capacity!$B:$B,IF($B$228="NEM","*",$B$228),Capacity!$C:$C,$H231)-SUMIFS(Capacity!$D:$D,Capacity!$A:$A,Summary_CDP,Capacity!$B:$B,IF($B$228="NEM","*",$B$228),Capacity!$C:$C,$H231)</f>
        <v>-16456</v>
      </c>
      <c r="AH231" s="5">
        <f>SUMIFS(Capacity!AD:AD,Capacity!$A:$A,Summary_CDP,Capacity!$B:$B,IF($B$228="NEM","*",$B$228),Capacity!$C:$C,$H231)-SUMIFS(Capacity!$D:$D,Capacity!$A:$A,Summary_CDP,Capacity!$B:$B,IF($B$228="NEM","*",$B$228),Capacity!$C:$C,$H231)</f>
        <v>-16456</v>
      </c>
      <c r="AI231" s="5">
        <f>SUMIFS(Capacity!AE:AE,Capacity!$A:$A,Summary_CDP,Capacity!$B:$B,IF($B$228="NEM","*",$B$228),Capacity!$C:$C,$H231)-SUMIFS(Capacity!$D:$D,Capacity!$A:$A,Summary_CDP,Capacity!$B:$B,IF($B$228="NEM","*",$B$228),Capacity!$C:$C,$H231)</f>
        <v>-16456</v>
      </c>
      <c r="AJ231" s="5">
        <f>SUMIFS(Capacity!AF:AF,Capacity!$A:$A,Summary_CDP,Capacity!$B:$B,IF($B$228="NEM","*",$B$228),Capacity!$C:$C,$H231)-SUMIFS(Capacity!$D:$D,Capacity!$A:$A,Summary_CDP,Capacity!$B:$B,IF($B$228="NEM","*",$B$228),Capacity!$C:$C,$H231)</f>
        <v>-16456</v>
      </c>
    </row>
    <row r="232" spans="1:36" ht="15" customHeight="1">
      <c r="H232" s="9" t="s">
        <v>81</v>
      </c>
      <c r="I232" s="5">
        <f>SUMIFS(Capacity!E:E,Capacity!$A:$A,Summary_CDP,Capacity!$B:$B,IF($B$228="NEM","*",$B$228),Capacity!$C:$C,$H232)-SUMIFS(Capacity!$D:$D,Capacity!$A:$A,Summary_CDP,Capacity!$B:$B,IF($B$228="NEM","*",$B$228),Capacity!$C:$C,$H232)</f>
        <v>0</v>
      </c>
      <c r="J232" s="5">
        <f>SUMIFS(Capacity!F:F,Capacity!$A:$A,Summary_CDP,Capacity!$B:$B,IF($B$228="NEM","*",$B$228),Capacity!$C:$C,$H232)-SUMIFS(Capacity!$D:$D,Capacity!$A:$A,Summary_CDP,Capacity!$B:$B,IF($B$228="NEM","*",$B$228),Capacity!$C:$C,$H232)</f>
        <v>0</v>
      </c>
      <c r="K232" s="5">
        <f>SUMIFS(Capacity!G:G,Capacity!$A:$A,Summary_CDP,Capacity!$B:$B,IF($B$228="NEM","*",$B$228),Capacity!$C:$C,$H232)-SUMIFS(Capacity!$D:$D,Capacity!$A:$A,Summary_CDP,Capacity!$B:$B,IF($B$228="NEM","*",$B$228),Capacity!$C:$C,$H232)</f>
        <v>-1435</v>
      </c>
      <c r="L232" s="5">
        <f>SUMIFS(Capacity!H:H,Capacity!$A:$A,Summary_CDP,Capacity!$B:$B,IF($B$228="NEM","*",$B$228),Capacity!$C:$C,$H232)-SUMIFS(Capacity!$D:$D,Capacity!$A:$A,Summary_CDP,Capacity!$B:$B,IF($B$228="NEM","*",$B$228),Capacity!$C:$C,$H232)</f>
        <v>-2015</v>
      </c>
      <c r="M232" s="5">
        <f>SUMIFS(Capacity!I:I,Capacity!$A:$A,Summary_CDP,Capacity!$B:$B,IF($B$228="NEM","*",$B$228),Capacity!$C:$C,$H232)-SUMIFS(Capacity!$D:$D,Capacity!$A:$A,Summary_CDP,Capacity!$B:$B,IF($B$228="NEM","*",$B$228),Capacity!$C:$C,$H232)</f>
        <v>-3155</v>
      </c>
      <c r="N232" s="5">
        <f>SUMIFS(Capacity!J:J,Capacity!$A:$A,Summary_CDP,Capacity!$B:$B,IF($B$228="NEM","*",$B$228),Capacity!$C:$C,$H232)-SUMIFS(Capacity!$D:$D,Capacity!$A:$A,Summary_CDP,Capacity!$B:$B,IF($B$228="NEM","*",$B$228),Capacity!$C:$C,$H232)</f>
        <v>-3700</v>
      </c>
      <c r="O232" s="5">
        <f>SUMIFS(Capacity!K:K,Capacity!$A:$A,Summary_CDP,Capacity!$B:$B,IF($B$228="NEM","*",$B$228),Capacity!$C:$C,$H232)-SUMIFS(Capacity!$D:$D,Capacity!$A:$A,Summary_CDP,Capacity!$B:$B,IF($B$228="NEM","*",$B$228),Capacity!$C:$C,$H232)</f>
        <v>-3700</v>
      </c>
      <c r="P232" s="5">
        <f>SUMIFS(Capacity!L:L,Capacity!$A:$A,Summary_CDP,Capacity!$B:$B,IF($B$228="NEM","*",$B$228),Capacity!$C:$C,$H232)-SUMIFS(Capacity!$D:$D,Capacity!$A:$A,Summary_CDP,Capacity!$B:$B,IF($B$228="NEM","*",$B$228),Capacity!$C:$C,$H232)</f>
        <v>-4820</v>
      </c>
      <c r="Q232" s="5">
        <f>SUMIFS(Capacity!M:M,Capacity!$A:$A,Summary_CDP,Capacity!$B:$B,IF($B$228="NEM","*",$B$228),Capacity!$C:$C,$H232)-SUMIFS(Capacity!$D:$D,Capacity!$A:$A,Summary_CDP,Capacity!$B:$B,IF($B$228="NEM","*",$B$228),Capacity!$C:$C,$H232)</f>
        <v>-4820</v>
      </c>
      <c r="R232" s="5">
        <f>SUMIFS(Capacity!N:N,Capacity!$A:$A,Summary_CDP,Capacity!$B:$B,IF($B$228="NEM","*",$B$228),Capacity!$C:$C,$H232)-SUMIFS(Capacity!$D:$D,Capacity!$A:$A,Summary_CDP,Capacity!$B:$B,IF($B$228="NEM","*",$B$228),Capacity!$C:$C,$H232)</f>
        <v>-4820</v>
      </c>
      <c r="S232" s="5">
        <f>SUMIFS(Capacity!O:O,Capacity!$A:$A,Summary_CDP,Capacity!$B:$B,IF($B$228="NEM","*",$B$228),Capacity!$C:$C,$H232)-SUMIFS(Capacity!$D:$D,Capacity!$A:$A,Summary_CDP,Capacity!$B:$B,IF($B$228="NEM","*",$B$228),Capacity!$C:$C,$H232)</f>
        <v>-4820</v>
      </c>
      <c r="T232" s="5">
        <f>SUMIFS(Capacity!P:P,Capacity!$A:$A,Summary_CDP,Capacity!$B:$B,IF($B$228="NEM","*",$B$228),Capacity!$C:$C,$H232)-SUMIFS(Capacity!$D:$D,Capacity!$A:$A,Summary_CDP,Capacity!$B:$B,IF($B$228="NEM","*",$B$228),Capacity!$C:$C,$H232)</f>
        <v>-4820</v>
      </c>
      <c r="U232" s="5">
        <f>SUMIFS(Capacity!Q:Q,Capacity!$A:$A,Summary_CDP,Capacity!$B:$B,IF($B$228="NEM","*",$B$228),Capacity!$C:$C,$H232)-SUMIFS(Capacity!$D:$D,Capacity!$A:$A,Summary_CDP,Capacity!$B:$B,IF($B$228="NEM","*",$B$228),Capacity!$C:$C,$H232)</f>
        <v>-4820</v>
      </c>
      <c r="V232" s="5">
        <f>SUMIFS(Capacity!R:R,Capacity!$A:$A,Summary_CDP,Capacity!$B:$B,IF($B$228="NEM","*",$B$228),Capacity!$C:$C,$H232)-SUMIFS(Capacity!$D:$D,Capacity!$A:$A,Summary_CDP,Capacity!$B:$B,IF($B$228="NEM","*",$B$228),Capacity!$C:$C,$H232)</f>
        <v>-4820</v>
      </c>
      <c r="W232" s="5">
        <f>SUMIFS(Capacity!S:S,Capacity!$A:$A,Summary_CDP,Capacity!$B:$B,IF($B$228="NEM","*",$B$228),Capacity!$C:$C,$H232)-SUMIFS(Capacity!$D:$D,Capacity!$A:$A,Summary_CDP,Capacity!$B:$B,IF($B$228="NEM","*",$B$228),Capacity!$C:$C,$H232)</f>
        <v>-4820</v>
      </c>
      <c r="X232" s="5">
        <f>SUMIFS(Capacity!T:T,Capacity!$A:$A,Summary_CDP,Capacity!$B:$B,IF($B$228="NEM","*",$B$228),Capacity!$C:$C,$H232)-SUMIFS(Capacity!$D:$D,Capacity!$A:$A,Summary_CDP,Capacity!$B:$B,IF($B$228="NEM","*",$B$228),Capacity!$C:$C,$H232)</f>
        <v>-4820</v>
      </c>
      <c r="Y232" s="5">
        <f>SUMIFS(Capacity!U:U,Capacity!$A:$A,Summary_CDP,Capacity!$B:$B,IF($B$228="NEM","*",$B$228),Capacity!$C:$C,$H232)-SUMIFS(Capacity!$D:$D,Capacity!$A:$A,Summary_CDP,Capacity!$B:$B,IF($B$228="NEM","*",$B$228),Capacity!$C:$C,$H232)</f>
        <v>-4820</v>
      </c>
      <c r="Z232" s="5">
        <f>SUMIFS(Capacity!V:V,Capacity!$A:$A,Summary_CDP,Capacity!$B:$B,IF($B$228="NEM","*",$B$228),Capacity!$C:$C,$H232)-SUMIFS(Capacity!$D:$D,Capacity!$A:$A,Summary_CDP,Capacity!$B:$B,IF($B$228="NEM","*",$B$228),Capacity!$C:$C,$H232)</f>
        <v>-4820</v>
      </c>
      <c r="AA232" s="5">
        <f>SUMIFS(Capacity!W:W,Capacity!$A:$A,Summary_CDP,Capacity!$B:$B,IF($B$228="NEM","*",$B$228),Capacity!$C:$C,$H232)-SUMIFS(Capacity!$D:$D,Capacity!$A:$A,Summary_CDP,Capacity!$B:$B,IF($B$228="NEM","*",$B$228),Capacity!$C:$C,$H232)</f>
        <v>-4820</v>
      </c>
      <c r="AB232" s="5">
        <f>SUMIFS(Capacity!X:X,Capacity!$A:$A,Summary_CDP,Capacity!$B:$B,IF($B$228="NEM","*",$B$228),Capacity!$C:$C,$H232)-SUMIFS(Capacity!$D:$D,Capacity!$A:$A,Summary_CDP,Capacity!$B:$B,IF($B$228="NEM","*",$B$228),Capacity!$C:$C,$H232)</f>
        <v>-4820</v>
      </c>
      <c r="AC232" s="5">
        <f>SUMIFS(Capacity!Y:Y,Capacity!$A:$A,Summary_CDP,Capacity!$B:$B,IF($B$228="NEM","*",$B$228),Capacity!$C:$C,$H232)-SUMIFS(Capacity!$D:$D,Capacity!$A:$A,Summary_CDP,Capacity!$B:$B,IF($B$228="NEM","*",$B$228),Capacity!$C:$C,$H232)</f>
        <v>-4820</v>
      </c>
      <c r="AD232" s="5">
        <f>SUMIFS(Capacity!Z:Z,Capacity!$A:$A,Summary_CDP,Capacity!$B:$B,IF($B$228="NEM","*",$B$228),Capacity!$C:$C,$H232)-SUMIFS(Capacity!$D:$D,Capacity!$A:$A,Summary_CDP,Capacity!$B:$B,IF($B$228="NEM","*",$B$228),Capacity!$C:$C,$H232)</f>
        <v>-4820</v>
      </c>
      <c r="AE232" s="5">
        <f>SUMIFS(Capacity!AA:AA,Capacity!$A:$A,Summary_CDP,Capacity!$B:$B,IF($B$228="NEM","*",$B$228),Capacity!$C:$C,$H232)-SUMIFS(Capacity!$D:$D,Capacity!$A:$A,Summary_CDP,Capacity!$B:$B,IF($B$228="NEM","*",$B$228),Capacity!$C:$C,$H232)</f>
        <v>-4820</v>
      </c>
      <c r="AF232" s="5">
        <f>SUMIFS(Capacity!AB:AB,Capacity!$A:$A,Summary_CDP,Capacity!$B:$B,IF($B$228="NEM","*",$B$228),Capacity!$C:$C,$H232)-SUMIFS(Capacity!$D:$D,Capacity!$A:$A,Summary_CDP,Capacity!$B:$B,IF($B$228="NEM","*",$B$228),Capacity!$C:$C,$H232)</f>
        <v>-4820</v>
      </c>
      <c r="AG232" s="5">
        <f>SUMIFS(Capacity!AC:AC,Capacity!$A:$A,Summary_CDP,Capacity!$B:$B,IF($B$228="NEM","*",$B$228),Capacity!$C:$C,$H232)-SUMIFS(Capacity!$D:$D,Capacity!$A:$A,Summary_CDP,Capacity!$B:$B,IF($B$228="NEM","*",$B$228),Capacity!$C:$C,$H232)</f>
        <v>-4820</v>
      </c>
      <c r="AH232" s="5">
        <f>SUMIFS(Capacity!AD:AD,Capacity!$A:$A,Summary_CDP,Capacity!$B:$B,IF($B$228="NEM","*",$B$228),Capacity!$C:$C,$H232)-SUMIFS(Capacity!$D:$D,Capacity!$A:$A,Summary_CDP,Capacity!$B:$B,IF($B$228="NEM","*",$B$228),Capacity!$C:$C,$H232)</f>
        <v>-4820</v>
      </c>
      <c r="AI232" s="5">
        <f>SUMIFS(Capacity!AE:AE,Capacity!$A:$A,Summary_CDP,Capacity!$B:$B,IF($B$228="NEM","*",$B$228),Capacity!$C:$C,$H232)-SUMIFS(Capacity!$D:$D,Capacity!$A:$A,Summary_CDP,Capacity!$B:$B,IF($B$228="NEM","*",$B$228),Capacity!$C:$C,$H232)</f>
        <v>-4820</v>
      </c>
      <c r="AJ232" s="5">
        <f>SUMIFS(Capacity!AF:AF,Capacity!$A:$A,Summary_CDP,Capacity!$B:$B,IF($B$228="NEM","*",$B$228),Capacity!$C:$C,$H232)-SUMIFS(Capacity!$D:$D,Capacity!$A:$A,Summary_CDP,Capacity!$B:$B,IF($B$228="NEM","*",$B$228),Capacity!$C:$C,$H232)</f>
        <v>-4820</v>
      </c>
    </row>
    <row r="233" spans="1:36" ht="15" customHeight="1">
      <c r="H233" s="9" t="s">
        <v>82</v>
      </c>
      <c r="I233" s="5">
        <f>SUMIFS(Capacity!E:E,Capacity!$A:$A,Summary_CDP,Capacity!$B:$B,IF($B$228="NEM","*",$B$228),Capacity!$C:$C,$H233)-SUMIFS(Capacity!$D:$D,Capacity!$A:$A,Summary_CDP,Capacity!$B:$B,IF($B$228="NEM","*",$B$228),Capacity!$C:$C,$H233)</f>
        <v>316</v>
      </c>
      <c r="J233" s="5">
        <f>SUMIFS(Capacity!F:F,Capacity!$A:$A,Summary_CDP,Capacity!$B:$B,IF($B$228="NEM","*",$B$228),Capacity!$C:$C,$H233)-SUMIFS(Capacity!$D:$D,Capacity!$A:$A,Summary_CDP,Capacity!$B:$B,IF($B$228="NEM","*",$B$228),Capacity!$C:$C,$H233)</f>
        <v>316</v>
      </c>
      <c r="K233" s="5">
        <f>SUMIFS(Capacity!G:G,Capacity!$A:$A,Summary_CDP,Capacity!$B:$B,IF($B$228="NEM","*",$B$228),Capacity!$C:$C,$H233)-SUMIFS(Capacity!$D:$D,Capacity!$A:$A,Summary_CDP,Capacity!$B:$B,IF($B$228="NEM","*",$B$228),Capacity!$C:$C,$H233)</f>
        <v>-1372</v>
      </c>
      <c r="L233" s="5">
        <f>SUMIFS(Capacity!H:H,Capacity!$A:$A,Summary_CDP,Capacity!$B:$B,IF($B$228="NEM","*",$B$228),Capacity!$C:$C,$H233)-SUMIFS(Capacity!$D:$D,Capacity!$A:$A,Summary_CDP,Capacity!$B:$B,IF($B$228="NEM","*",$B$228),Capacity!$C:$C,$H233)</f>
        <v>-1372</v>
      </c>
      <c r="M233" s="5">
        <f>SUMIFS(Capacity!I:I,Capacity!$A:$A,Summary_CDP,Capacity!$B:$B,IF($B$228="NEM","*",$B$228),Capacity!$C:$C,$H233)-SUMIFS(Capacity!$D:$D,Capacity!$A:$A,Summary_CDP,Capacity!$B:$B,IF($B$228="NEM","*",$B$228),Capacity!$C:$C,$H233)</f>
        <v>-1372</v>
      </c>
      <c r="N233" s="5">
        <f>SUMIFS(Capacity!J:J,Capacity!$A:$A,Summary_CDP,Capacity!$B:$B,IF($B$228="NEM","*",$B$228),Capacity!$C:$C,$H233)-SUMIFS(Capacity!$D:$D,Capacity!$A:$A,Summary_CDP,Capacity!$B:$B,IF($B$228="NEM","*",$B$228),Capacity!$C:$C,$H233)</f>
        <v>-1372</v>
      </c>
      <c r="O233" s="5">
        <f>SUMIFS(Capacity!K:K,Capacity!$A:$A,Summary_CDP,Capacity!$B:$B,IF($B$228="NEM","*",$B$228),Capacity!$C:$C,$H233)-SUMIFS(Capacity!$D:$D,Capacity!$A:$A,Summary_CDP,Capacity!$B:$B,IF($B$228="NEM","*",$B$228),Capacity!$C:$C,$H233)</f>
        <v>-1372</v>
      </c>
      <c r="P233" s="5">
        <f>SUMIFS(Capacity!L:L,Capacity!$A:$A,Summary_CDP,Capacity!$B:$B,IF($B$228="NEM","*",$B$228),Capacity!$C:$C,$H233)-SUMIFS(Capacity!$D:$D,Capacity!$A:$A,Summary_CDP,Capacity!$B:$B,IF($B$228="NEM","*",$B$228),Capacity!$C:$C,$H233)</f>
        <v>-1372</v>
      </c>
      <c r="Q233" s="5">
        <f>SUMIFS(Capacity!M:M,Capacity!$A:$A,Summary_CDP,Capacity!$B:$B,IF($B$228="NEM","*",$B$228),Capacity!$C:$C,$H233)-SUMIFS(Capacity!$D:$D,Capacity!$A:$A,Summary_CDP,Capacity!$B:$B,IF($B$228="NEM","*",$B$228),Capacity!$C:$C,$H233)</f>
        <v>-1372</v>
      </c>
      <c r="R233" s="5">
        <f>SUMIFS(Capacity!N:N,Capacity!$A:$A,Summary_CDP,Capacity!$B:$B,IF($B$228="NEM","*",$B$228),Capacity!$C:$C,$H233)-SUMIFS(Capacity!$D:$D,Capacity!$A:$A,Summary_CDP,Capacity!$B:$B,IF($B$228="NEM","*",$B$228),Capacity!$C:$C,$H233)</f>
        <v>-1372</v>
      </c>
      <c r="S233" s="5">
        <f>SUMIFS(Capacity!O:O,Capacity!$A:$A,Summary_CDP,Capacity!$B:$B,IF($B$228="NEM","*",$B$228),Capacity!$C:$C,$H233)-SUMIFS(Capacity!$D:$D,Capacity!$A:$A,Summary_CDP,Capacity!$B:$B,IF($B$228="NEM","*",$B$228),Capacity!$C:$C,$H233)</f>
        <v>-1372</v>
      </c>
      <c r="T233" s="5">
        <f>SUMIFS(Capacity!P:P,Capacity!$A:$A,Summary_CDP,Capacity!$B:$B,IF($B$228="NEM","*",$B$228),Capacity!$C:$C,$H233)-SUMIFS(Capacity!$D:$D,Capacity!$A:$A,Summary_CDP,Capacity!$B:$B,IF($B$228="NEM","*",$B$228),Capacity!$C:$C,$H233)</f>
        <v>-1372</v>
      </c>
      <c r="U233" s="5">
        <f>SUMIFS(Capacity!Q:Q,Capacity!$A:$A,Summary_CDP,Capacity!$B:$B,IF($B$228="NEM","*",$B$228),Capacity!$C:$C,$H233)-SUMIFS(Capacity!$D:$D,Capacity!$A:$A,Summary_CDP,Capacity!$B:$B,IF($B$228="NEM","*",$B$228),Capacity!$C:$C,$H233)</f>
        <v>-1372</v>
      </c>
      <c r="V233" s="5">
        <f>SUMIFS(Capacity!R:R,Capacity!$A:$A,Summary_CDP,Capacity!$B:$B,IF($B$228="NEM","*",$B$228),Capacity!$C:$C,$H233)-SUMIFS(Capacity!$D:$D,Capacity!$A:$A,Summary_CDP,Capacity!$B:$B,IF($B$228="NEM","*",$B$228),Capacity!$C:$C,$H233)</f>
        <v>-1757</v>
      </c>
      <c r="W233" s="5">
        <f>SUMIFS(Capacity!S:S,Capacity!$A:$A,Summary_CDP,Capacity!$B:$B,IF($B$228="NEM","*",$B$228),Capacity!$C:$C,$H233)-SUMIFS(Capacity!$D:$D,Capacity!$A:$A,Summary_CDP,Capacity!$B:$B,IF($B$228="NEM","*",$B$228),Capacity!$C:$C,$H233)</f>
        <v>-2285.9999999900001</v>
      </c>
      <c r="X233" s="5">
        <f>SUMIFS(Capacity!T:T,Capacity!$A:$A,Summary_CDP,Capacity!$B:$B,IF($B$228="NEM","*",$B$228),Capacity!$C:$C,$H233)-SUMIFS(Capacity!$D:$D,Capacity!$A:$A,Summary_CDP,Capacity!$B:$B,IF($B$228="NEM","*",$B$228),Capacity!$C:$C,$H233)</f>
        <v>-2285.9999999900001</v>
      </c>
      <c r="Y233" s="5">
        <f>SUMIFS(Capacity!U:U,Capacity!$A:$A,Summary_CDP,Capacity!$B:$B,IF($B$228="NEM","*",$B$228),Capacity!$C:$C,$H233)-SUMIFS(Capacity!$D:$D,Capacity!$A:$A,Summary_CDP,Capacity!$B:$B,IF($B$228="NEM","*",$B$228),Capacity!$C:$C,$H233)</f>
        <v>-2430.3999999799998</v>
      </c>
      <c r="Z233" s="5">
        <f>SUMIFS(Capacity!V:V,Capacity!$A:$A,Summary_CDP,Capacity!$B:$B,IF($B$228="NEM","*",$B$228),Capacity!$C:$C,$H233)-SUMIFS(Capacity!$D:$D,Capacity!$A:$A,Summary_CDP,Capacity!$B:$B,IF($B$228="NEM","*",$B$228),Capacity!$C:$C,$H233)</f>
        <v>-2430.3999999799998</v>
      </c>
      <c r="AA233" s="5">
        <f>SUMIFS(Capacity!W:W,Capacity!$A:$A,Summary_CDP,Capacity!$B:$B,IF($B$228="NEM","*",$B$228),Capacity!$C:$C,$H233)-SUMIFS(Capacity!$D:$D,Capacity!$A:$A,Summary_CDP,Capacity!$B:$B,IF($B$228="NEM","*",$B$228),Capacity!$C:$C,$H233)</f>
        <v>-2430.3999999799998</v>
      </c>
      <c r="AB233" s="5">
        <f>SUMIFS(Capacity!X:X,Capacity!$A:$A,Summary_CDP,Capacity!$B:$B,IF($B$228="NEM","*",$B$228),Capacity!$C:$C,$H233)-SUMIFS(Capacity!$D:$D,Capacity!$A:$A,Summary_CDP,Capacity!$B:$B,IF($B$228="NEM","*",$B$228),Capacity!$C:$C,$H233)</f>
        <v>-2430.3999999799998</v>
      </c>
      <c r="AC233" s="5">
        <f>SUMIFS(Capacity!Y:Y,Capacity!$A:$A,Summary_CDP,Capacity!$B:$B,IF($B$228="NEM","*",$B$228),Capacity!$C:$C,$H233)-SUMIFS(Capacity!$D:$D,Capacity!$A:$A,Summary_CDP,Capacity!$B:$B,IF($B$228="NEM","*",$B$228),Capacity!$C:$C,$H233)</f>
        <v>-2870.3999999799998</v>
      </c>
      <c r="AD233" s="5">
        <f>SUMIFS(Capacity!Z:Z,Capacity!$A:$A,Summary_CDP,Capacity!$B:$B,IF($B$228="NEM","*",$B$228),Capacity!$C:$C,$H233)-SUMIFS(Capacity!$D:$D,Capacity!$A:$A,Summary_CDP,Capacity!$B:$B,IF($B$228="NEM","*",$B$228),Capacity!$C:$C,$H233)</f>
        <v>-2870.3999999799998</v>
      </c>
      <c r="AE233" s="5">
        <f>SUMIFS(Capacity!AA:AA,Capacity!$A:$A,Summary_CDP,Capacity!$B:$B,IF($B$228="NEM","*",$B$228),Capacity!$C:$C,$H233)-SUMIFS(Capacity!$D:$D,Capacity!$A:$A,Summary_CDP,Capacity!$B:$B,IF($B$228="NEM","*",$B$228),Capacity!$C:$C,$H233)</f>
        <v>-3514.8999999799998</v>
      </c>
      <c r="AF233" s="5">
        <f>SUMIFS(Capacity!AB:AB,Capacity!$A:$A,Summary_CDP,Capacity!$B:$B,IF($B$228="NEM","*",$B$228),Capacity!$C:$C,$H233)-SUMIFS(Capacity!$D:$D,Capacity!$A:$A,Summary_CDP,Capacity!$B:$B,IF($B$228="NEM","*",$B$228),Capacity!$C:$C,$H233)</f>
        <v>-3758.8999999799998</v>
      </c>
      <c r="AG233" s="5">
        <f>SUMIFS(Capacity!AC:AC,Capacity!$A:$A,Summary_CDP,Capacity!$B:$B,IF($B$228="NEM","*",$B$228),Capacity!$C:$C,$H233)-SUMIFS(Capacity!$D:$D,Capacity!$A:$A,Summary_CDP,Capacity!$B:$B,IF($B$228="NEM","*",$B$228),Capacity!$C:$C,$H233)</f>
        <v>-3758.8999999799998</v>
      </c>
      <c r="AH233" s="5">
        <f>SUMIFS(Capacity!AD:AD,Capacity!$A:$A,Summary_CDP,Capacity!$B:$B,IF($B$228="NEM","*",$B$228),Capacity!$C:$C,$H233)-SUMIFS(Capacity!$D:$D,Capacity!$A:$A,Summary_CDP,Capacity!$B:$B,IF($B$228="NEM","*",$B$228),Capacity!$C:$C,$H233)</f>
        <v>-3758.8999999799998</v>
      </c>
      <c r="AI233" s="5">
        <f>SUMIFS(Capacity!AE:AE,Capacity!$A:$A,Summary_CDP,Capacity!$B:$B,IF($B$228="NEM","*",$B$228),Capacity!$C:$C,$H233)-SUMIFS(Capacity!$D:$D,Capacity!$A:$A,Summary_CDP,Capacity!$B:$B,IF($B$228="NEM","*",$B$228),Capacity!$C:$C,$H233)</f>
        <v>-3758.8999999799998</v>
      </c>
      <c r="AJ233" s="5">
        <f>SUMIFS(Capacity!AF:AF,Capacity!$A:$A,Summary_CDP,Capacity!$B:$B,IF($B$228="NEM","*",$B$228),Capacity!$C:$C,$H233)-SUMIFS(Capacity!$D:$D,Capacity!$A:$A,Summary_CDP,Capacity!$B:$B,IF($B$228="NEM","*",$B$228),Capacity!$C:$C,$H233)</f>
        <v>-3758.8999999799998</v>
      </c>
    </row>
    <row r="234" spans="1:36" ht="15" customHeight="1">
      <c r="H234" s="9" t="s">
        <v>83</v>
      </c>
      <c r="I234" s="5">
        <f>SUMIFS(Capacity!E:E,Capacity!$A:$A,Summary_CDP,Capacity!$B:$B,IF($B$228="NEM","*",$B$228),Capacity!$C:$C,$H234)-SUMIFS(Capacity!$D:$D,Capacity!$A:$A,Summary_CDP,Capacity!$B:$B,IF($B$228="NEM","*",$B$228),Capacity!$C:$C,$H234)</f>
        <v>0</v>
      </c>
      <c r="J234" s="5">
        <f>SUMIFS(Capacity!F:F,Capacity!$A:$A,Summary_CDP,Capacity!$B:$B,IF($B$228="NEM","*",$B$228),Capacity!$C:$C,$H234)-SUMIFS(Capacity!$D:$D,Capacity!$A:$A,Summary_CDP,Capacity!$B:$B,IF($B$228="NEM","*",$B$228),Capacity!$C:$C,$H234)</f>
        <v>0</v>
      </c>
      <c r="K234" s="5">
        <f>SUMIFS(Capacity!G:G,Capacity!$A:$A,Summary_CDP,Capacity!$B:$B,IF($B$228="NEM","*",$B$228),Capacity!$C:$C,$H234)-SUMIFS(Capacity!$D:$D,Capacity!$A:$A,Summary_CDP,Capacity!$B:$B,IF($B$228="NEM","*",$B$228),Capacity!$C:$C,$H234)</f>
        <v>0</v>
      </c>
      <c r="L234" s="5">
        <f>SUMIFS(Capacity!H:H,Capacity!$A:$A,Summary_CDP,Capacity!$B:$B,IF($B$228="NEM","*",$B$228),Capacity!$C:$C,$H234)-SUMIFS(Capacity!$D:$D,Capacity!$A:$A,Summary_CDP,Capacity!$B:$B,IF($B$228="NEM","*",$B$228),Capacity!$C:$C,$H234)</f>
        <v>0</v>
      </c>
      <c r="M234" s="5">
        <f>SUMIFS(Capacity!I:I,Capacity!$A:$A,Summary_CDP,Capacity!$B:$B,IF($B$228="NEM","*",$B$228),Capacity!$C:$C,$H234)-SUMIFS(Capacity!$D:$D,Capacity!$A:$A,Summary_CDP,Capacity!$B:$B,IF($B$228="NEM","*",$B$228),Capacity!$C:$C,$H234)</f>
        <v>0</v>
      </c>
      <c r="N234" s="5">
        <f>SUMIFS(Capacity!J:J,Capacity!$A:$A,Summary_CDP,Capacity!$B:$B,IF($B$228="NEM","*",$B$228),Capacity!$C:$C,$H234)-SUMIFS(Capacity!$D:$D,Capacity!$A:$A,Summary_CDP,Capacity!$B:$B,IF($B$228="NEM","*",$B$228),Capacity!$C:$C,$H234)</f>
        <v>0</v>
      </c>
      <c r="O234" s="5">
        <f>SUMIFS(Capacity!K:K,Capacity!$A:$A,Summary_CDP,Capacity!$B:$B,IF($B$228="NEM","*",$B$228),Capacity!$C:$C,$H234)-SUMIFS(Capacity!$D:$D,Capacity!$A:$A,Summary_CDP,Capacity!$B:$B,IF($B$228="NEM","*",$B$228),Capacity!$C:$C,$H234)</f>
        <v>0</v>
      </c>
      <c r="P234" s="5">
        <f>SUMIFS(Capacity!L:L,Capacity!$A:$A,Summary_CDP,Capacity!$B:$B,IF($B$228="NEM","*",$B$228),Capacity!$C:$C,$H234)-SUMIFS(Capacity!$D:$D,Capacity!$A:$A,Summary_CDP,Capacity!$B:$B,IF($B$228="NEM","*",$B$228),Capacity!$C:$C,$H234)</f>
        <v>0</v>
      </c>
      <c r="Q234" s="5">
        <f>SUMIFS(Capacity!M:M,Capacity!$A:$A,Summary_CDP,Capacity!$B:$B,IF($B$228="NEM","*",$B$228),Capacity!$C:$C,$H234)-SUMIFS(Capacity!$D:$D,Capacity!$A:$A,Summary_CDP,Capacity!$B:$B,IF($B$228="NEM","*",$B$228),Capacity!$C:$C,$H234)</f>
        <v>0</v>
      </c>
      <c r="R234" s="5">
        <f>SUMIFS(Capacity!N:N,Capacity!$A:$A,Summary_CDP,Capacity!$B:$B,IF($B$228="NEM","*",$B$228),Capacity!$C:$C,$H234)-SUMIFS(Capacity!$D:$D,Capacity!$A:$A,Summary_CDP,Capacity!$B:$B,IF($B$228="NEM","*",$B$228),Capacity!$C:$C,$H234)</f>
        <v>0</v>
      </c>
      <c r="S234" s="5">
        <f>SUMIFS(Capacity!O:O,Capacity!$A:$A,Summary_CDP,Capacity!$B:$B,IF($B$228="NEM","*",$B$228),Capacity!$C:$C,$H234)-SUMIFS(Capacity!$D:$D,Capacity!$A:$A,Summary_CDP,Capacity!$B:$B,IF($B$228="NEM","*",$B$228),Capacity!$C:$C,$H234)</f>
        <v>0</v>
      </c>
      <c r="T234" s="5">
        <f>SUMIFS(Capacity!P:P,Capacity!$A:$A,Summary_CDP,Capacity!$B:$B,IF($B$228="NEM","*",$B$228),Capacity!$C:$C,$H234)-SUMIFS(Capacity!$D:$D,Capacity!$A:$A,Summary_CDP,Capacity!$B:$B,IF($B$228="NEM","*",$B$228),Capacity!$C:$C,$H234)</f>
        <v>0</v>
      </c>
      <c r="U234" s="5">
        <f>SUMIFS(Capacity!Q:Q,Capacity!$A:$A,Summary_CDP,Capacity!$B:$B,IF($B$228="NEM","*",$B$228),Capacity!$C:$C,$H234)-SUMIFS(Capacity!$D:$D,Capacity!$A:$A,Summary_CDP,Capacity!$B:$B,IF($B$228="NEM","*",$B$228),Capacity!$C:$C,$H234)</f>
        <v>0</v>
      </c>
      <c r="V234" s="5">
        <f>SUMIFS(Capacity!R:R,Capacity!$A:$A,Summary_CDP,Capacity!$B:$B,IF($B$228="NEM","*",$B$228),Capacity!$C:$C,$H234)-SUMIFS(Capacity!$D:$D,Capacity!$A:$A,Summary_CDP,Capacity!$B:$B,IF($B$228="NEM","*",$B$228),Capacity!$C:$C,$H234)</f>
        <v>0</v>
      </c>
      <c r="W234" s="5">
        <f>SUMIFS(Capacity!S:S,Capacity!$A:$A,Summary_CDP,Capacity!$B:$B,IF($B$228="NEM","*",$B$228),Capacity!$C:$C,$H234)-SUMIFS(Capacity!$D:$D,Capacity!$A:$A,Summary_CDP,Capacity!$B:$B,IF($B$228="NEM","*",$B$228),Capacity!$C:$C,$H234)</f>
        <v>0</v>
      </c>
      <c r="X234" s="5">
        <f>SUMIFS(Capacity!T:T,Capacity!$A:$A,Summary_CDP,Capacity!$B:$B,IF($B$228="NEM","*",$B$228),Capacity!$C:$C,$H234)-SUMIFS(Capacity!$D:$D,Capacity!$A:$A,Summary_CDP,Capacity!$B:$B,IF($B$228="NEM","*",$B$228),Capacity!$C:$C,$H234)</f>
        <v>0</v>
      </c>
      <c r="Y234" s="5">
        <f>SUMIFS(Capacity!U:U,Capacity!$A:$A,Summary_CDP,Capacity!$B:$B,IF($B$228="NEM","*",$B$228),Capacity!$C:$C,$H234)-SUMIFS(Capacity!$D:$D,Capacity!$A:$A,Summary_CDP,Capacity!$B:$B,IF($B$228="NEM","*",$B$228),Capacity!$C:$C,$H234)</f>
        <v>0</v>
      </c>
      <c r="Z234" s="5">
        <f>SUMIFS(Capacity!V:V,Capacity!$A:$A,Summary_CDP,Capacity!$B:$B,IF($B$228="NEM","*",$B$228),Capacity!$C:$C,$H234)-SUMIFS(Capacity!$D:$D,Capacity!$A:$A,Summary_CDP,Capacity!$B:$B,IF($B$228="NEM","*",$B$228),Capacity!$C:$C,$H234)</f>
        <v>0</v>
      </c>
      <c r="AA234" s="5">
        <f>SUMIFS(Capacity!W:W,Capacity!$A:$A,Summary_CDP,Capacity!$B:$B,IF($B$228="NEM","*",$B$228),Capacity!$C:$C,$H234)-SUMIFS(Capacity!$D:$D,Capacity!$A:$A,Summary_CDP,Capacity!$B:$B,IF($B$228="NEM","*",$B$228),Capacity!$C:$C,$H234)</f>
        <v>0</v>
      </c>
      <c r="AB234" s="5">
        <f>SUMIFS(Capacity!X:X,Capacity!$A:$A,Summary_CDP,Capacity!$B:$B,IF($B$228="NEM","*",$B$228),Capacity!$C:$C,$H234)-SUMIFS(Capacity!$D:$D,Capacity!$A:$A,Summary_CDP,Capacity!$B:$B,IF($B$228="NEM","*",$B$228),Capacity!$C:$C,$H234)</f>
        <v>0</v>
      </c>
      <c r="AC234" s="5">
        <f>SUMIFS(Capacity!Y:Y,Capacity!$A:$A,Summary_CDP,Capacity!$B:$B,IF($B$228="NEM","*",$B$228),Capacity!$C:$C,$H234)-SUMIFS(Capacity!$D:$D,Capacity!$A:$A,Summary_CDP,Capacity!$B:$B,IF($B$228="NEM","*",$B$228),Capacity!$C:$C,$H234)</f>
        <v>0</v>
      </c>
      <c r="AD234" s="5">
        <f>SUMIFS(Capacity!Z:Z,Capacity!$A:$A,Summary_CDP,Capacity!$B:$B,IF($B$228="NEM","*",$B$228),Capacity!$C:$C,$H234)-SUMIFS(Capacity!$D:$D,Capacity!$A:$A,Summary_CDP,Capacity!$B:$B,IF($B$228="NEM","*",$B$228),Capacity!$C:$C,$H234)</f>
        <v>0</v>
      </c>
      <c r="AE234" s="5">
        <f>SUMIFS(Capacity!AA:AA,Capacity!$A:$A,Summary_CDP,Capacity!$B:$B,IF($B$228="NEM","*",$B$228),Capacity!$C:$C,$H234)-SUMIFS(Capacity!$D:$D,Capacity!$A:$A,Summary_CDP,Capacity!$B:$B,IF($B$228="NEM","*",$B$228),Capacity!$C:$C,$H234)</f>
        <v>0</v>
      </c>
      <c r="AF234" s="5">
        <f>SUMIFS(Capacity!AB:AB,Capacity!$A:$A,Summary_CDP,Capacity!$B:$B,IF($B$228="NEM","*",$B$228),Capacity!$C:$C,$H234)-SUMIFS(Capacity!$D:$D,Capacity!$A:$A,Summary_CDP,Capacity!$B:$B,IF($B$228="NEM","*",$B$228),Capacity!$C:$C,$H234)</f>
        <v>0</v>
      </c>
      <c r="AG234" s="5">
        <f>SUMIFS(Capacity!AC:AC,Capacity!$A:$A,Summary_CDP,Capacity!$B:$B,IF($B$228="NEM","*",$B$228),Capacity!$C:$C,$H234)-SUMIFS(Capacity!$D:$D,Capacity!$A:$A,Summary_CDP,Capacity!$B:$B,IF($B$228="NEM","*",$B$228),Capacity!$C:$C,$H234)</f>
        <v>0</v>
      </c>
      <c r="AH234" s="5">
        <f>SUMIFS(Capacity!AD:AD,Capacity!$A:$A,Summary_CDP,Capacity!$B:$B,IF($B$228="NEM","*",$B$228),Capacity!$C:$C,$H234)-SUMIFS(Capacity!$D:$D,Capacity!$A:$A,Summary_CDP,Capacity!$B:$B,IF($B$228="NEM","*",$B$228),Capacity!$C:$C,$H234)</f>
        <v>0</v>
      </c>
      <c r="AI234" s="5">
        <f>SUMIFS(Capacity!AE:AE,Capacity!$A:$A,Summary_CDP,Capacity!$B:$B,IF($B$228="NEM","*",$B$228),Capacity!$C:$C,$H234)-SUMIFS(Capacity!$D:$D,Capacity!$A:$A,Summary_CDP,Capacity!$B:$B,IF($B$228="NEM","*",$B$228),Capacity!$C:$C,$H234)</f>
        <v>0</v>
      </c>
      <c r="AJ234" s="5">
        <f>SUMIFS(Capacity!AF:AF,Capacity!$A:$A,Summary_CDP,Capacity!$B:$B,IF($B$228="NEM","*",$B$228),Capacity!$C:$C,$H234)-SUMIFS(Capacity!$D:$D,Capacity!$A:$A,Summary_CDP,Capacity!$B:$B,IF($B$228="NEM","*",$B$228),Capacity!$C:$C,$H234)</f>
        <v>0</v>
      </c>
    </row>
    <row r="235" spans="1:36" ht="15" customHeight="1">
      <c r="H235" s="9" t="s">
        <v>84</v>
      </c>
      <c r="I235" s="5">
        <f>SUMIFS(Capacity!E:E,Capacity!$A:$A,Summary_CDP,Capacity!$B:$B,IF($B$228="NEM","*",$B$228),Capacity!$C:$C,$H235)-SUMIFS(Capacity!$D:$D,Capacity!$A:$A,Summary_CDP,Capacity!$B:$B,IF($B$228="NEM","*",$B$228),Capacity!$C:$C,$H235)</f>
        <v>0</v>
      </c>
      <c r="J235" s="5">
        <f>SUMIFS(Capacity!F:F,Capacity!$A:$A,Summary_CDP,Capacity!$B:$B,IF($B$228="NEM","*",$B$228),Capacity!$C:$C,$H235)-SUMIFS(Capacity!$D:$D,Capacity!$A:$A,Summary_CDP,Capacity!$B:$B,IF($B$228="NEM","*",$B$228),Capacity!$C:$C,$H235)</f>
        <v>0</v>
      </c>
      <c r="K235" s="5">
        <f>SUMIFS(Capacity!G:G,Capacity!$A:$A,Summary_CDP,Capacity!$B:$B,IF($B$228="NEM","*",$B$228),Capacity!$C:$C,$H235)-SUMIFS(Capacity!$D:$D,Capacity!$A:$A,Summary_CDP,Capacity!$B:$B,IF($B$228="NEM","*",$B$228),Capacity!$C:$C,$H235)</f>
        <v>0</v>
      </c>
      <c r="L235" s="5">
        <f>SUMIFS(Capacity!H:H,Capacity!$A:$A,Summary_CDP,Capacity!$B:$B,IF($B$228="NEM","*",$B$228),Capacity!$C:$C,$H235)-SUMIFS(Capacity!$D:$D,Capacity!$A:$A,Summary_CDP,Capacity!$B:$B,IF($B$228="NEM","*",$B$228),Capacity!$C:$C,$H235)</f>
        <v>0</v>
      </c>
      <c r="M235" s="5">
        <f>SUMIFS(Capacity!I:I,Capacity!$A:$A,Summary_CDP,Capacity!$B:$B,IF($B$228="NEM","*",$B$228),Capacity!$C:$C,$H235)-SUMIFS(Capacity!$D:$D,Capacity!$A:$A,Summary_CDP,Capacity!$B:$B,IF($B$228="NEM","*",$B$228),Capacity!$C:$C,$H235)</f>
        <v>0</v>
      </c>
      <c r="N235" s="5">
        <f>SUMIFS(Capacity!J:J,Capacity!$A:$A,Summary_CDP,Capacity!$B:$B,IF($B$228="NEM","*",$B$228),Capacity!$C:$C,$H235)-SUMIFS(Capacity!$D:$D,Capacity!$A:$A,Summary_CDP,Capacity!$B:$B,IF($B$228="NEM","*",$B$228),Capacity!$C:$C,$H235)</f>
        <v>468.35474488999898</v>
      </c>
      <c r="O235" s="5">
        <f>SUMIFS(Capacity!K:K,Capacity!$A:$A,Summary_CDP,Capacity!$B:$B,IF($B$228="NEM","*",$B$228),Capacity!$C:$C,$H235)-SUMIFS(Capacity!$D:$D,Capacity!$A:$A,Summary_CDP,Capacity!$B:$B,IF($B$228="NEM","*",$B$228),Capacity!$C:$C,$H235)</f>
        <v>468.35474488999898</v>
      </c>
      <c r="P235" s="5">
        <f>SUMIFS(Capacity!L:L,Capacity!$A:$A,Summary_CDP,Capacity!$B:$B,IF($B$228="NEM","*",$B$228),Capacity!$C:$C,$H235)-SUMIFS(Capacity!$D:$D,Capacity!$A:$A,Summary_CDP,Capacity!$B:$B,IF($B$228="NEM","*",$B$228),Capacity!$C:$C,$H235)</f>
        <v>85.854744889998983</v>
      </c>
      <c r="Q235" s="5">
        <f>SUMIFS(Capacity!M:M,Capacity!$A:$A,Summary_CDP,Capacity!$B:$B,IF($B$228="NEM","*",$B$228),Capacity!$C:$C,$H235)-SUMIFS(Capacity!$D:$D,Capacity!$A:$A,Summary_CDP,Capacity!$B:$B,IF($B$228="NEM","*",$B$228),Capacity!$C:$C,$H235)</f>
        <v>85.854744889998983</v>
      </c>
      <c r="R235" s="5">
        <f>SUMIFS(Capacity!N:N,Capacity!$A:$A,Summary_CDP,Capacity!$B:$B,IF($B$228="NEM","*",$B$228),Capacity!$C:$C,$H235)-SUMIFS(Capacity!$D:$D,Capacity!$A:$A,Summary_CDP,Capacity!$B:$B,IF($B$228="NEM","*",$B$228),Capacity!$C:$C,$H235)</f>
        <v>-191.00525515000118</v>
      </c>
      <c r="S235" s="5">
        <f>SUMIFS(Capacity!O:O,Capacity!$A:$A,Summary_CDP,Capacity!$B:$B,IF($B$228="NEM","*",$B$228),Capacity!$C:$C,$H235)-SUMIFS(Capacity!$D:$D,Capacity!$A:$A,Summary_CDP,Capacity!$B:$B,IF($B$228="NEM","*",$B$228),Capacity!$C:$C,$H235)</f>
        <v>-653.00525516000107</v>
      </c>
      <c r="T235" s="5">
        <f>SUMIFS(Capacity!P:P,Capacity!$A:$A,Summary_CDP,Capacity!$B:$B,IF($B$228="NEM","*",$B$228),Capacity!$C:$C,$H235)-SUMIFS(Capacity!$D:$D,Capacity!$A:$A,Summary_CDP,Capacity!$B:$B,IF($B$228="NEM","*",$B$228),Capacity!$C:$C,$H235)</f>
        <v>-770.00525516000107</v>
      </c>
      <c r="U235" s="5">
        <f>SUMIFS(Capacity!Q:Q,Capacity!$A:$A,Summary_CDP,Capacity!$B:$B,IF($B$228="NEM","*",$B$228),Capacity!$C:$C,$H235)-SUMIFS(Capacity!$D:$D,Capacity!$A:$A,Summary_CDP,Capacity!$B:$B,IF($B$228="NEM","*",$B$228),Capacity!$C:$C,$H235)</f>
        <v>-900.00525516000107</v>
      </c>
      <c r="V235" s="5">
        <f>SUMIFS(Capacity!R:R,Capacity!$A:$A,Summary_CDP,Capacity!$B:$B,IF($B$228="NEM","*",$B$228),Capacity!$C:$C,$H235)-SUMIFS(Capacity!$D:$D,Capacity!$A:$A,Summary_CDP,Capacity!$B:$B,IF($B$228="NEM","*",$B$228),Capacity!$C:$C,$H235)</f>
        <v>-900.00525516000107</v>
      </c>
      <c r="W235" s="5">
        <f>SUMIFS(Capacity!S:S,Capacity!$A:$A,Summary_CDP,Capacity!$B:$B,IF($B$228="NEM","*",$B$228),Capacity!$C:$C,$H235)-SUMIFS(Capacity!$D:$D,Capacity!$A:$A,Summary_CDP,Capacity!$B:$B,IF($B$228="NEM","*",$B$228),Capacity!$C:$C,$H235)</f>
        <v>-900.00525516000107</v>
      </c>
      <c r="X235" s="5">
        <f>SUMIFS(Capacity!T:T,Capacity!$A:$A,Summary_CDP,Capacity!$B:$B,IF($B$228="NEM","*",$B$228),Capacity!$C:$C,$H235)-SUMIFS(Capacity!$D:$D,Capacity!$A:$A,Summary_CDP,Capacity!$B:$B,IF($B$228="NEM","*",$B$228),Capacity!$C:$C,$H235)</f>
        <v>964.20540548999998</v>
      </c>
      <c r="Y235" s="5">
        <f>SUMIFS(Capacity!U:U,Capacity!$A:$A,Summary_CDP,Capacity!$B:$B,IF($B$228="NEM","*",$B$228),Capacity!$C:$C,$H235)-SUMIFS(Capacity!$D:$D,Capacity!$A:$A,Summary_CDP,Capacity!$B:$B,IF($B$228="NEM","*",$B$228),Capacity!$C:$C,$H235)</f>
        <v>524.20540548999998</v>
      </c>
      <c r="Z235" s="5">
        <f>SUMIFS(Capacity!V:V,Capacity!$A:$A,Summary_CDP,Capacity!$B:$B,IF($B$228="NEM","*",$B$228),Capacity!$C:$C,$H235)-SUMIFS(Capacity!$D:$D,Capacity!$A:$A,Summary_CDP,Capacity!$B:$B,IF($B$228="NEM","*",$B$228),Capacity!$C:$C,$H235)</f>
        <v>404.20540548999998</v>
      </c>
      <c r="AA235" s="5">
        <f>SUMIFS(Capacity!W:W,Capacity!$A:$A,Summary_CDP,Capacity!$B:$B,IF($B$228="NEM","*",$B$228),Capacity!$C:$C,$H235)-SUMIFS(Capacity!$D:$D,Capacity!$A:$A,Summary_CDP,Capacity!$B:$B,IF($B$228="NEM","*",$B$228),Capacity!$C:$C,$H235)</f>
        <v>595.27372063999974</v>
      </c>
      <c r="AB235" s="5">
        <f>SUMIFS(Capacity!X:X,Capacity!$A:$A,Summary_CDP,Capacity!$B:$B,IF($B$228="NEM","*",$B$228),Capacity!$C:$C,$H235)-SUMIFS(Capacity!$D:$D,Capacity!$A:$A,Summary_CDP,Capacity!$B:$B,IF($B$228="NEM","*",$B$228),Capacity!$C:$C,$H235)</f>
        <v>501.27372063999974</v>
      </c>
      <c r="AC235" s="5">
        <f>SUMIFS(Capacity!Y:Y,Capacity!$A:$A,Summary_CDP,Capacity!$B:$B,IF($B$228="NEM","*",$B$228),Capacity!$C:$C,$H235)-SUMIFS(Capacity!$D:$D,Capacity!$A:$A,Summary_CDP,Capacity!$B:$B,IF($B$228="NEM","*",$B$228),Capacity!$C:$C,$H235)</f>
        <v>3851.1883975399978</v>
      </c>
      <c r="AD235" s="5">
        <f>SUMIFS(Capacity!Z:Z,Capacity!$A:$A,Summary_CDP,Capacity!$B:$B,IF($B$228="NEM","*",$B$228),Capacity!$C:$C,$H235)-SUMIFS(Capacity!$D:$D,Capacity!$A:$A,Summary_CDP,Capacity!$B:$B,IF($B$228="NEM","*",$B$228),Capacity!$C:$C,$H235)</f>
        <v>3081.6301585899982</v>
      </c>
      <c r="AE235" s="5">
        <f>SUMIFS(Capacity!AA:AA,Capacity!$A:$A,Summary_CDP,Capacity!$B:$B,IF($B$228="NEM","*",$B$228),Capacity!$C:$C,$H235)-SUMIFS(Capacity!$D:$D,Capacity!$A:$A,Summary_CDP,Capacity!$B:$B,IF($B$228="NEM","*",$B$228),Capacity!$C:$C,$H235)</f>
        <v>3081.6301585899982</v>
      </c>
      <c r="AF235" s="5">
        <f>SUMIFS(Capacity!AB:AB,Capacity!$A:$A,Summary_CDP,Capacity!$B:$B,IF($B$228="NEM","*",$B$228),Capacity!$C:$C,$H235)-SUMIFS(Capacity!$D:$D,Capacity!$A:$A,Summary_CDP,Capacity!$B:$B,IF($B$228="NEM","*",$B$228),Capacity!$C:$C,$H235)</f>
        <v>2378.6301585899982</v>
      </c>
      <c r="AG235" s="5">
        <f>SUMIFS(Capacity!AC:AC,Capacity!$A:$A,Summary_CDP,Capacity!$B:$B,IF($B$228="NEM","*",$B$228),Capacity!$C:$C,$H235)-SUMIFS(Capacity!$D:$D,Capacity!$A:$A,Summary_CDP,Capacity!$B:$B,IF($B$228="NEM","*",$B$228),Capacity!$C:$C,$H235)</f>
        <v>1794.6301585899982</v>
      </c>
      <c r="AH235" s="5">
        <f>SUMIFS(Capacity!AD:AD,Capacity!$A:$A,Summary_CDP,Capacity!$B:$B,IF($B$228="NEM","*",$B$228),Capacity!$C:$C,$H235)-SUMIFS(Capacity!$D:$D,Capacity!$A:$A,Summary_CDP,Capacity!$B:$B,IF($B$228="NEM","*",$B$228),Capacity!$C:$C,$H235)</f>
        <v>1794.6301585899982</v>
      </c>
      <c r="AI235" s="5">
        <f>SUMIFS(Capacity!AE:AE,Capacity!$A:$A,Summary_CDP,Capacity!$B:$B,IF($B$228="NEM","*",$B$228),Capacity!$C:$C,$H235)-SUMIFS(Capacity!$D:$D,Capacity!$A:$A,Summary_CDP,Capacity!$B:$B,IF($B$228="NEM","*",$B$228),Capacity!$C:$C,$H235)</f>
        <v>3520.5578630899981</v>
      </c>
      <c r="AJ235" s="5">
        <f>SUMIFS(Capacity!AF:AF,Capacity!$A:$A,Summary_CDP,Capacity!$B:$B,IF($B$228="NEM","*",$B$228),Capacity!$C:$C,$H235)-SUMIFS(Capacity!$D:$D,Capacity!$A:$A,Summary_CDP,Capacity!$B:$B,IF($B$228="NEM","*",$B$228),Capacity!$C:$C,$H235)</f>
        <v>3116.5578630899981</v>
      </c>
    </row>
    <row r="236" spans="1:36" ht="15" customHeight="1">
      <c r="H236" s="9" t="s">
        <v>85</v>
      </c>
      <c r="I236" s="5">
        <f>SUMIFS(Capacity!E:E,Capacity!$A:$A,Summary_CDP,Capacity!$B:$B,IF($B$228="NEM","*",$B$228),Capacity!$C:$C,$H236)-SUMIFS(Capacity!$D:$D,Capacity!$A:$A,Summary_CDP,Capacity!$B:$B,IF($B$228="NEM","*",$B$228),Capacity!$C:$C,$H236)</f>
        <v>0</v>
      </c>
      <c r="J236" s="5">
        <f>SUMIFS(Capacity!F:F,Capacity!$A:$A,Summary_CDP,Capacity!$B:$B,IF($B$228="NEM","*",$B$228),Capacity!$C:$C,$H236)-SUMIFS(Capacity!$D:$D,Capacity!$A:$A,Summary_CDP,Capacity!$B:$B,IF($B$228="NEM","*",$B$228),Capacity!$C:$C,$H236)</f>
        <v>0</v>
      </c>
      <c r="K236" s="5">
        <f>SUMIFS(Capacity!G:G,Capacity!$A:$A,Summary_CDP,Capacity!$B:$B,IF($B$228="NEM","*",$B$228),Capacity!$C:$C,$H236)-SUMIFS(Capacity!$D:$D,Capacity!$A:$A,Summary_CDP,Capacity!$B:$B,IF($B$228="NEM","*",$B$228),Capacity!$C:$C,$H236)</f>
        <v>0</v>
      </c>
      <c r="L236" s="5">
        <f>SUMIFS(Capacity!H:H,Capacity!$A:$A,Summary_CDP,Capacity!$B:$B,IF($B$228="NEM","*",$B$228),Capacity!$C:$C,$H236)-SUMIFS(Capacity!$D:$D,Capacity!$A:$A,Summary_CDP,Capacity!$B:$B,IF($B$228="NEM","*",$B$228),Capacity!$C:$C,$H236)</f>
        <v>0</v>
      </c>
      <c r="M236" s="5">
        <f>SUMIFS(Capacity!I:I,Capacity!$A:$A,Summary_CDP,Capacity!$B:$B,IF($B$228="NEM","*",$B$228),Capacity!$C:$C,$H236)-SUMIFS(Capacity!$D:$D,Capacity!$A:$A,Summary_CDP,Capacity!$B:$B,IF($B$228="NEM","*",$B$228),Capacity!$C:$C,$H236)</f>
        <v>0</v>
      </c>
      <c r="N236" s="5">
        <f>SUMIFS(Capacity!J:J,Capacity!$A:$A,Summary_CDP,Capacity!$B:$B,IF($B$228="NEM","*",$B$228),Capacity!$C:$C,$H236)-SUMIFS(Capacity!$D:$D,Capacity!$A:$A,Summary_CDP,Capacity!$B:$B,IF($B$228="NEM","*",$B$228),Capacity!$C:$C,$H236)</f>
        <v>0</v>
      </c>
      <c r="O236" s="5">
        <f>SUMIFS(Capacity!K:K,Capacity!$A:$A,Summary_CDP,Capacity!$B:$B,IF($B$228="NEM","*",$B$228),Capacity!$C:$C,$H236)-SUMIFS(Capacity!$D:$D,Capacity!$A:$A,Summary_CDP,Capacity!$B:$B,IF($B$228="NEM","*",$B$228),Capacity!$C:$C,$H236)</f>
        <v>0</v>
      </c>
      <c r="P236" s="5">
        <f>SUMIFS(Capacity!L:L,Capacity!$A:$A,Summary_CDP,Capacity!$B:$B,IF($B$228="NEM","*",$B$228),Capacity!$C:$C,$H236)-SUMIFS(Capacity!$D:$D,Capacity!$A:$A,Summary_CDP,Capacity!$B:$B,IF($B$228="NEM","*",$B$228),Capacity!$C:$C,$H236)</f>
        <v>0</v>
      </c>
      <c r="Q236" s="5">
        <f>SUMIFS(Capacity!M:M,Capacity!$A:$A,Summary_CDP,Capacity!$B:$B,IF($B$228="NEM","*",$B$228),Capacity!$C:$C,$H236)-SUMIFS(Capacity!$D:$D,Capacity!$A:$A,Summary_CDP,Capacity!$B:$B,IF($B$228="NEM","*",$B$228),Capacity!$C:$C,$H236)</f>
        <v>0</v>
      </c>
      <c r="R236" s="5">
        <f>SUMIFS(Capacity!N:N,Capacity!$A:$A,Summary_CDP,Capacity!$B:$B,IF($B$228="NEM","*",$B$228),Capacity!$C:$C,$H236)-SUMIFS(Capacity!$D:$D,Capacity!$A:$A,Summary_CDP,Capacity!$B:$B,IF($B$228="NEM","*",$B$228),Capacity!$C:$C,$H236)</f>
        <v>0</v>
      </c>
      <c r="S236" s="5">
        <f>SUMIFS(Capacity!O:O,Capacity!$A:$A,Summary_CDP,Capacity!$B:$B,IF($B$228="NEM","*",$B$228),Capacity!$C:$C,$H236)-SUMIFS(Capacity!$D:$D,Capacity!$A:$A,Summary_CDP,Capacity!$B:$B,IF($B$228="NEM","*",$B$228),Capacity!$C:$C,$H236)</f>
        <v>0</v>
      </c>
      <c r="T236" s="5">
        <f>SUMIFS(Capacity!P:P,Capacity!$A:$A,Summary_CDP,Capacity!$B:$B,IF($B$228="NEM","*",$B$228),Capacity!$C:$C,$H236)-SUMIFS(Capacity!$D:$D,Capacity!$A:$A,Summary_CDP,Capacity!$B:$B,IF($B$228="NEM","*",$B$228),Capacity!$C:$C,$H236)</f>
        <v>0</v>
      </c>
      <c r="U236" s="5">
        <f>SUMIFS(Capacity!Q:Q,Capacity!$A:$A,Summary_CDP,Capacity!$B:$B,IF($B$228="NEM","*",$B$228),Capacity!$C:$C,$H236)-SUMIFS(Capacity!$D:$D,Capacity!$A:$A,Summary_CDP,Capacity!$B:$B,IF($B$228="NEM","*",$B$228),Capacity!$C:$C,$H236)</f>
        <v>0</v>
      </c>
      <c r="V236" s="5">
        <f>SUMIFS(Capacity!R:R,Capacity!$A:$A,Summary_CDP,Capacity!$B:$B,IF($B$228="NEM","*",$B$228),Capacity!$C:$C,$H236)-SUMIFS(Capacity!$D:$D,Capacity!$A:$A,Summary_CDP,Capacity!$B:$B,IF($B$228="NEM","*",$B$228),Capacity!$C:$C,$H236)</f>
        <v>0</v>
      </c>
      <c r="W236" s="5">
        <f>SUMIFS(Capacity!S:S,Capacity!$A:$A,Summary_CDP,Capacity!$B:$B,IF($B$228="NEM","*",$B$228),Capacity!$C:$C,$H236)-SUMIFS(Capacity!$D:$D,Capacity!$A:$A,Summary_CDP,Capacity!$B:$B,IF($B$228="NEM","*",$B$228),Capacity!$C:$C,$H236)</f>
        <v>0</v>
      </c>
      <c r="X236" s="5">
        <f>SUMIFS(Capacity!T:T,Capacity!$A:$A,Summary_CDP,Capacity!$B:$B,IF($B$228="NEM","*",$B$228),Capacity!$C:$C,$H236)-SUMIFS(Capacity!$D:$D,Capacity!$A:$A,Summary_CDP,Capacity!$B:$B,IF($B$228="NEM","*",$B$228),Capacity!$C:$C,$H236)</f>
        <v>0</v>
      </c>
      <c r="Y236" s="5">
        <f>SUMIFS(Capacity!U:U,Capacity!$A:$A,Summary_CDP,Capacity!$B:$B,IF($B$228="NEM","*",$B$228),Capacity!$C:$C,$H236)-SUMIFS(Capacity!$D:$D,Capacity!$A:$A,Summary_CDP,Capacity!$B:$B,IF($B$228="NEM","*",$B$228),Capacity!$C:$C,$H236)</f>
        <v>0</v>
      </c>
      <c r="Z236" s="5">
        <f>SUMIFS(Capacity!V:V,Capacity!$A:$A,Summary_CDP,Capacity!$B:$B,IF($B$228="NEM","*",$B$228),Capacity!$C:$C,$H236)-SUMIFS(Capacity!$D:$D,Capacity!$A:$A,Summary_CDP,Capacity!$B:$B,IF($B$228="NEM","*",$B$228),Capacity!$C:$C,$H236)</f>
        <v>0</v>
      </c>
      <c r="AA236" s="5">
        <f>SUMIFS(Capacity!W:W,Capacity!$A:$A,Summary_CDP,Capacity!$B:$B,IF($B$228="NEM","*",$B$228),Capacity!$C:$C,$H236)-SUMIFS(Capacity!$D:$D,Capacity!$A:$A,Summary_CDP,Capacity!$B:$B,IF($B$228="NEM","*",$B$228),Capacity!$C:$C,$H236)</f>
        <v>0</v>
      </c>
      <c r="AB236" s="5">
        <f>SUMIFS(Capacity!X:X,Capacity!$A:$A,Summary_CDP,Capacity!$B:$B,IF($B$228="NEM","*",$B$228),Capacity!$C:$C,$H236)-SUMIFS(Capacity!$D:$D,Capacity!$A:$A,Summary_CDP,Capacity!$B:$B,IF($B$228="NEM","*",$B$228),Capacity!$C:$C,$H236)</f>
        <v>0</v>
      </c>
      <c r="AC236" s="5">
        <f>SUMIFS(Capacity!Y:Y,Capacity!$A:$A,Summary_CDP,Capacity!$B:$B,IF($B$228="NEM","*",$B$228),Capacity!$C:$C,$H236)-SUMIFS(Capacity!$D:$D,Capacity!$A:$A,Summary_CDP,Capacity!$B:$B,IF($B$228="NEM","*",$B$228),Capacity!$C:$C,$H236)</f>
        <v>0</v>
      </c>
      <c r="AD236" s="5">
        <f>SUMIFS(Capacity!Z:Z,Capacity!$A:$A,Summary_CDP,Capacity!$B:$B,IF($B$228="NEM","*",$B$228),Capacity!$C:$C,$H236)-SUMIFS(Capacity!$D:$D,Capacity!$A:$A,Summary_CDP,Capacity!$B:$B,IF($B$228="NEM","*",$B$228),Capacity!$C:$C,$H236)</f>
        <v>0</v>
      </c>
      <c r="AE236" s="5">
        <f>SUMIFS(Capacity!AA:AA,Capacity!$A:$A,Summary_CDP,Capacity!$B:$B,IF($B$228="NEM","*",$B$228),Capacity!$C:$C,$H236)-SUMIFS(Capacity!$D:$D,Capacity!$A:$A,Summary_CDP,Capacity!$B:$B,IF($B$228="NEM","*",$B$228),Capacity!$C:$C,$H236)</f>
        <v>0</v>
      </c>
      <c r="AF236" s="5">
        <f>SUMIFS(Capacity!AB:AB,Capacity!$A:$A,Summary_CDP,Capacity!$B:$B,IF($B$228="NEM","*",$B$228),Capacity!$C:$C,$H236)-SUMIFS(Capacity!$D:$D,Capacity!$A:$A,Summary_CDP,Capacity!$B:$B,IF($B$228="NEM","*",$B$228),Capacity!$C:$C,$H236)</f>
        <v>0</v>
      </c>
      <c r="AG236" s="5">
        <f>SUMIFS(Capacity!AC:AC,Capacity!$A:$A,Summary_CDP,Capacity!$B:$B,IF($B$228="NEM","*",$B$228),Capacity!$C:$C,$H236)-SUMIFS(Capacity!$D:$D,Capacity!$A:$A,Summary_CDP,Capacity!$B:$B,IF($B$228="NEM","*",$B$228),Capacity!$C:$C,$H236)</f>
        <v>0</v>
      </c>
      <c r="AH236" s="5">
        <f>SUMIFS(Capacity!AD:AD,Capacity!$A:$A,Summary_CDP,Capacity!$B:$B,IF($B$228="NEM","*",$B$228),Capacity!$C:$C,$H236)-SUMIFS(Capacity!$D:$D,Capacity!$A:$A,Summary_CDP,Capacity!$B:$B,IF($B$228="NEM","*",$B$228),Capacity!$C:$C,$H236)</f>
        <v>0</v>
      </c>
      <c r="AI236" s="5">
        <f>SUMIFS(Capacity!AE:AE,Capacity!$A:$A,Summary_CDP,Capacity!$B:$B,IF($B$228="NEM","*",$B$228),Capacity!$C:$C,$H236)-SUMIFS(Capacity!$D:$D,Capacity!$A:$A,Summary_CDP,Capacity!$B:$B,IF($B$228="NEM","*",$B$228),Capacity!$C:$C,$H236)</f>
        <v>8612.6105659500008</v>
      </c>
      <c r="AJ236" s="5">
        <f>SUMIFS(Capacity!AF:AF,Capacity!$A:$A,Summary_CDP,Capacity!$B:$B,IF($B$228="NEM","*",$B$228),Capacity!$C:$C,$H236)-SUMIFS(Capacity!$D:$D,Capacity!$A:$A,Summary_CDP,Capacity!$B:$B,IF($B$228="NEM","*",$B$228),Capacity!$C:$C,$H236)</f>
        <v>8612.6105659500008</v>
      </c>
    </row>
    <row r="237" spans="1:36" ht="15" customHeight="1">
      <c r="H237" s="9" t="s">
        <v>86</v>
      </c>
      <c r="I237" s="5">
        <f>SUMIFS(Capacity!E:E,Capacity!$A:$A,Summary_CDP,Capacity!$B:$B,IF($B$228="NEM","*",$B$228),Capacity!$C:$C,$H237)-SUMIFS(Capacity!$D:$D,Capacity!$A:$A,Summary_CDP,Capacity!$B:$B,IF($B$228="NEM","*",$B$228),Capacity!$C:$C,$H237)</f>
        <v>0</v>
      </c>
      <c r="J237" s="5">
        <f>SUMIFS(Capacity!F:F,Capacity!$A:$A,Summary_CDP,Capacity!$B:$B,IF($B$228="NEM","*",$B$228),Capacity!$C:$C,$H237)-SUMIFS(Capacity!$D:$D,Capacity!$A:$A,Summary_CDP,Capacity!$B:$B,IF($B$228="NEM","*",$B$228),Capacity!$C:$C,$H237)</f>
        <v>0</v>
      </c>
      <c r="K237" s="5">
        <f>SUMIFS(Capacity!G:G,Capacity!$A:$A,Summary_CDP,Capacity!$B:$B,IF($B$228="NEM","*",$B$228),Capacity!$C:$C,$H237)-SUMIFS(Capacity!$D:$D,Capacity!$A:$A,Summary_CDP,Capacity!$B:$B,IF($B$228="NEM","*",$B$228),Capacity!$C:$C,$H237)</f>
        <v>0</v>
      </c>
      <c r="L237" s="5">
        <f>SUMIFS(Capacity!H:H,Capacity!$A:$A,Summary_CDP,Capacity!$B:$B,IF($B$228="NEM","*",$B$228),Capacity!$C:$C,$H237)-SUMIFS(Capacity!$D:$D,Capacity!$A:$A,Summary_CDP,Capacity!$B:$B,IF($B$228="NEM","*",$B$228),Capacity!$C:$C,$H237)</f>
        <v>0</v>
      </c>
      <c r="M237" s="5">
        <f>SUMIFS(Capacity!I:I,Capacity!$A:$A,Summary_CDP,Capacity!$B:$B,IF($B$228="NEM","*",$B$228),Capacity!$C:$C,$H237)-SUMIFS(Capacity!$D:$D,Capacity!$A:$A,Summary_CDP,Capacity!$B:$B,IF($B$228="NEM","*",$B$228),Capacity!$C:$C,$H237)</f>
        <v>0</v>
      </c>
      <c r="N237" s="5">
        <f>SUMIFS(Capacity!J:J,Capacity!$A:$A,Summary_CDP,Capacity!$B:$B,IF($B$228="NEM","*",$B$228),Capacity!$C:$C,$H237)-SUMIFS(Capacity!$D:$D,Capacity!$A:$A,Summary_CDP,Capacity!$B:$B,IF($B$228="NEM","*",$B$228),Capacity!$C:$C,$H237)</f>
        <v>0</v>
      </c>
      <c r="O237" s="5">
        <f>SUMIFS(Capacity!K:K,Capacity!$A:$A,Summary_CDP,Capacity!$B:$B,IF($B$228="NEM","*",$B$228),Capacity!$C:$C,$H237)-SUMIFS(Capacity!$D:$D,Capacity!$A:$A,Summary_CDP,Capacity!$B:$B,IF($B$228="NEM","*",$B$228),Capacity!$C:$C,$H237)</f>
        <v>390</v>
      </c>
      <c r="P237" s="5">
        <f>SUMIFS(Capacity!L:L,Capacity!$A:$A,Summary_CDP,Capacity!$B:$B,IF($B$228="NEM","*",$B$228),Capacity!$C:$C,$H237)-SUMIFS(Capacity!$D:$D,Capacity!$A:$A,Summary_CDP,Capacity!$B:$B,IF($B$228="NEM","*",$B$228),Capacity!$C:$C,$H237)</f>
        <v>390</v>
      </c>
      <c r="Q237" s="5">
        <f>SUMIFS(Capacity!M:M,Capacity!$A:$A,Summary_CDP,Capacity!$B:$B,IF($B$228="NEM","*",$B$228),Capacity!$C:$C,$H237)-SUMIFS(Capacity!$D:$D,Capacity!$A:$A,Summary_CDP,Capacity!$B:$B,IF($B$228="NEM","*",$B$228),Capacity!$C:$C,$H237)</f>
        <v>390</v>
      </c>
      <c r="R237" s="5">
        <f>SUMIFS(Capacity!N:N,Capacity!$A:$A,Summary_CDP,Capacity!$B:$B,IF($B$228="NEM","*",$B$228),Capacity!$C:$C,$H237)-SUMIFS(Capacity!$D:$D,Capacity!$A:$A,Summary_CDP,Capacity!$B:$B,IF($B$228="NEM","*",$B$228),Capacity!$C:$C,$H237)</f>
        <v>390</v>
      </c>
      <c r="S237" s="5">
        <f>SUMIFS(Capacity!O:O,Capacity!$A:$A,Summary_CDP,Capacity!$B:$B,IF($B$228="NEM","*",$B$228),Capacity!$C:$C,$H237)-SUMIFS(Capacity!$D:$D,Capacity!$A:$A,Summary_CDP,Capacity!$B:$B,IF($B$228="NEM","*",$B$228),Capacity!$C:$C,$H237)</f>
        <v>390</v>
      </c>
      <c r="T237" s="5">
        <f>SUMIFS(Capacity!P:P,Capacity!$A:$A,Summary_CDP,Capacity!$B:$B,IF($B$228="NEM","*",$B$228),Capacity!$C:$C,$H237)-SUMIFS(Capacity!$D:$D,Capacity!$A:$A,Summary_CDP,Capacity!$B:$B,IF($B$228="NEM","*",$B$228),Capacity!$C:$C,$H237)</f>
        <v>390</v>
      </c>
      <c r="U237" s="5">
        <f>SUMIFS(Capacity!Q:Q,Capacity!$A:$A,Summary_CDP,Capacity!$B:$B,IF($B$228="NEM","*",$B$228),Capacity!$C:$C,$H237)-SUMIFS(Capacity!$D:$D,Capacity!$A:$A,Summary_CDP,Capacity!$B:$B,IF($B$228="NEM","*",$B$228),Capacity!$C:$C,$H237)</f>
        <v>390</v>
      </c>
      <c r="V237" s="5">
        <f>SUMIFS(Capacity!R:R,Capacity!$A:$A,Summary_CDP,Capacity!$B:$B,IF($B$228="NEM","*",$B$228),Capacity!$C:$C,$H237)-SUMIFS(Capacity!$D:$D,Capacity!$A:$A,Summary_CDP,Capacity!$B:$B,IF($B$228="NEM","*",$B$228),Capacity!$C:$C,$H237)</f>
        <v>390</v>
      </c>
      <c r="W237" s="5">
        <f>SUMIFS(Capacity!S:S,Capacity!$A:$A,Summary_CDP,Capacity!$B:$B,IF($B$228="NEM","*",$B$228),Capacity!$C:$C,$H237)-SUMIFS(Capacity!$D:$D,Capacity!$A:$A,Summary_CDP,Capacity!$B:$B,IF($B$228="NEM","*",$B$228),Capacity!$C:$C,$H237)</f>
        <v>303.60000000000036</v>
      </c>
      <c r="X237" s="5">
        <f>SUMIFS(Capacity!T:T,Capacity!$A:$A,Summary_CDP,Capacity!$B:$B,IF($B$228="NEM","*",$B$228),Capacity!$C:$C,$H237)-SUMIFS(Capacity!$D:$D,Capacity!$A:$A,Summary_CDP,Capacity!$B:$B,IF($B$228="NEM","*",$B$228),Capacity!$C:$C,$H237)</f>
        <v>303.60000000000036</v>
      </c>
      <c r="Y237" s="5">
        <f>SUMIFS(Capacity!U:U,Capacity!$A:$A,Summary_CDP,Capacity!$B:$B,IF($B$228="NEM","*",$B$228),Capacity!$C:$C,$H237)-SUMIFS(Capacity!$D:$D,Capacity!$A:$A,Summary_CDP,Capacity!$B:$B,IF($B$228="NEM","*",$B$228),Capacity!$C:$C,$H237)</f>
        <v>303.60000000000036</v>
      </c>
      <c r="Z237" s="5">
        <f>SUMIFS(Capacity!V:V,Capacity!$A:$A,Summary_CDP,Capacity!$B:$B,IF($B$228="NEM","*",$B$228),Capacity!$C:$C,$H237)-SUMIFS(Capacity!$D:$D,Capacity!$A:$A,Summary_CDP,Capacity!$B:$B,IF($B$228="NEM","*",$B$228),Capacity!$C:$C,$H237)</f>
        <v>303.60000000000036</v>
      </c>
      <c r="AA237" s="5">
        <f>SUMIFS(Capacity!W:W,Capacity!$A:$A,Summary_CDP,Capacity!$B:$B,IF($B$228="NEM","*",$B$228),Capacity!$C:$C,$H237)-SUMIFS(Capacity!$D:$D,Capacity!$A:$A,Summary_CDP,Capacity!$B:$B,IF($B$228="NEM","*",$B$228),Capacity!$C:$C,$H237)</f>
        <v>303.60000000000036</v>
      </c>
      <c r="AB237" s="5">
        <f>SUMIFS(Capacity!X:X,Capacity!$A:$A,Summary_CDP,Capacity!$B:$B,IF($B$228="NEM","*",$B$228),Capacity!$C:$C,$H237)-SUMIFS(Capacity!$D:$D,Capacity!$A:$A,Summary_CDP,Capacity!$B:$B,IF($B$228="NEM","*",$B$228),Capacity!$C:$C,$H237)</f>
        <v>237.60000000000036</v>
      </c>
      <c r="AC237" s="5">
        <f>SUMIFS(Capacity!Y:Y,Capacity!$A:$A,Summary_CDP,Capacity!$B:$B,IF($B$228="NEM","*",$B$228),Capacity!$C:$C,$H237)-SUMIFS(Capacity!$D:$D,Capacity!$A:$A,Summary_CDP,Capacity!$B:$B,IF($B$228="NEM","*",$B$228),Capacity!$C:$C,$H237)</f>
        <v>237.60000000000036</v>
      </c>
      <c r="AD237" s="5">
        <f>SUMIFS(Capacity!Z:Z,Capacity!$A:$A,Summary_CDP,Capacity!$B:$B,IF($B$228="NEM","*",$B$228),Capacity!$C:$C,$H237)-SUMIFS(Capacity!$D:$D,Capacity!$A:$A,Summary_CDP,Capacity!$B:$B,IF($B$228="NEM","*",$B$228),Capacity!$C:$C,$H237)</f>
        <v>237.60000000000036</v>
      </c>
      <c r="AE237" s="5">
        <f>SUMIFS(Capacity!AA:AA,Capacity!$A:$A,Summary_CDP,Capacity!$B:$B,IF($B$228="NEM","*",$B$228),Capacity!$C:$C,$H237)-SUMIFS(Capacity!$D:$D,Capacity!$A:$A,Summary_CDP,Capacity!$B:$B,IF($B$228="NEM","*",$B$228),Capacity!$C:$C,$H237)</f>
        <v>237.60000000000036</v>
      </c>
      <c r="AF237" s="5">
        <f>SUMIFS(Capacity!AB:AB,Capacity!$A:$A,Summary_CDP,Capacity!$B:$B,IF($B$228="NEM","*",$B$228),Capacity!$C:$C,$H237)-SUMIFS(Capacity!$D:$D,Capacity!$A:$A,Summary_CDP,Capacity!$B:$B,IF($B$228="NEM","*",$B$228),Capacity!$C:$C,$H237)</f>
        <v>237.60000000000036</v>
      </c>
      <c r="AG237" s="5">
        <f>SUMIFS(Capacity!AC:AC,Capacity!$A:$A,Summary_CDP,Capacity!$B:$B,IF($B$228="NEM","*",$B$228),Capacity!$C:$C,$H237)-SUMIFS(Capacity!$D:$D,Capacity!$A:$A,Summary_CDP,Capacity!$B:$B,IF($B$228="NEM","*",$B$228),Capacity!$C:$C,$H237)</f>
        <v>237.60000000000036</v>
      </c>
      <c r="AH237" s="5">
        <f>SUMIFS(Capacity!AD:AD,Capacity!$A:$A,Summary_CDP,Capacity!$B:$B,IF($B$228="NEM","*",$B$228),Capacity!$C:$C,$H237)-SUMIFS(Capacity!$D:$D,Capacity!$A:$A,Summary_CDP,Capacity!$B:$B,IF($B$228="NEM","*",$B$228),Capacity!$C:$C,$H237)</f>
        <v>237.60000000000036</v>
      </c>
      <c r="AI237" s="5">
        <f>SUMIFS(Capacity!AE:AE,Capacity!$A:$A,Summary_CDP,Capacity!$B:$B,IF($B$228="NEM","*",$B$228),Capacity!$C:$C,$H237)-SUMIFS(Capacity!$D:$D,Capacity!$A:$A,Summary_CDP,Capacity!$B:$B,IF($B$228="NEM","*",$B$228),Capacity!$C:$C,$H237)</f>
        <v>237.60000000000036</v>
      </c>
      <c r="AJ237" s="5">
        <f>SUMIFS(Capacity!AF:AF,Capacity!$A:$A,Summary_CDP,Capacity!$B:$B,IF($B$228="NEM","*",$B$228),Capacity!$C:$C,$H237)-SUMIFS(Capacity!$D:$D,Capacity!$A:$A,Summary_CDP,Capacity!$B:$B,IF($B$228="NEM","*",$B$228),Capacity!$C:$C,$H237)</f>
        <v>237.60000000000036</v>
      </c>
    </row>
    <row r="238" spans="1:36" ht="15" customHeight="1">
      <c r="H238" s="9" t="s">
        <v>87</v>
      </c>
      <c r="I238" s="5">
        <f>SUMIFS(Capacity!E:E,Capacity!$A:$A,Summary_CDP,Capacity!$B:$B,IF($B$228="NEM","*",$B$228),Capacity!$C:$C,$H238)-SUMIFS(Capacity!$D:$D,Capacity!$A:$A,Summary_CDP,Capacity!$B:$B,IF($B$228="NEM","*",$B$228),Capacity!$C:$C,$H238)</f>
        <v>268</v>
      </c>
      <c r="J238" s="5">
        <f>SUMIFS(Capacity!F:F,Capacity!$A:$A,Summary_CDP,Capacity!$B:$B,IF($B$228="NEM","*",$B$228),Capacity!$C:$C,$H238)-SUMIFS(Capacity!$D:$D,Capacity!$A:$A,Summary_CDP,Capacity!$B:$B,IF($B$228="NEM","*",$B$228),Capacity!$C:$C,$H238)</f>
        <v>266.90000000000009</v>
      </c>
      <c r="K238" s="5">
        <f>SUMIFS(Capacity!G:G,Capacity!$A:$A,Summary_CDP,Capacity!$B:$B,IF($B$228="NEM","*",$B$228),Capacity!$C:$C,$H238)-SUMIFS(Capacity!$D:$D,Capacity!$A:$A,Summary_CDP,Capacity!$B:$B,IF($B$228="NEM","*",$B$228),Capacity!$C:$C,$H238)</f>
        <v>2264.6819061199999</v>
      </c>
      <c r="L238" s="5">
        <f>SUMIFS(Capacity!H:H,Capacity!$A:$A,Summary_CDP,Capacity!$B:$B,IF($B$228="NEM","*",$B$228),Capacity!$C:$C,$H238)-SUMIFS(Capacity!$D:$D,Capacity!$A:$A,Summary_CDP,Capacity!$B:$B,IF($B$228="NEM","*",$B$228),Capacity!$C:$C,$H238)</f>
        <v>5190.4863127400004</v>
      </c>
      <c r="M238" s="5">
        <f>SUMIFS(Capacity!I:I,Capacity!$A:$A,Summary_CDP,Capacity!$B:$B,IF($B$228="NEM","*",$B$228),Capacity!$C:$C,$H238)-SUMIFS(Capacity!$D:$D,Capacity!$A:$A,Summary_CDP,Capacity!$B:$B,IF($B$228="NEM","*",$B$228),Capacity!$C:$C,$H238)</f>
        <v>7925.5581600799997</v>
      </c>
      <c r="N238" s="5">
        <f>SUMIFS(Capacity!J:J,Capacity!$A:$A,Summary_CDP,Capacity!$B:$B,IF($B$228="NEM","*",$B$228),Capacity!$C:$C,$H238)-SUMIFS(Capacity!$D:$D,Capacity!$A:$A,Summary_CDP,Capacity!$B:$B,IF($B$228="NEM","*",$B$228),Capacity!$C:$C,$H238)</f>
        <v>9764.741032580001</v>
      </c>
      <c r="O238" s="5">
        <f>SUMIFS(Capacity!K:K,Capacity!$A:$A,Summary_CDP,Capacity!$B:$B,IF($B$228="NEM","*",$B$228),Capacity!$C:$C,$H238)-SUMIFS(Capacity!$D:$D,Capacity!$A:$A,Summary_CDP,Capacity!$B:$B,IF($B$228="NEM","*",$B$228),Capacity!$C:$C,$H238)</f>
        <v>9766.6844948300004</v>
      </c>
      <c r="P238" s="5">
        <f>SUMIFS(Capacity!L:L,Capacity!$A:$A,Summary_CDP,Capacity!$B:$B,IF($B$228="NEM","*",$B$228),Capacity!$C:$C,$H238)-SUMIFS(Capacity!$D:$D,Capacity!$A:$A,Summary_CDP,Capacity!$B:$B,IF($B$228="NEM","*",$B$228),Capacity!$C:$C,$H238)</f>
        <v>12148.967959490001</v>
      </c>
      <c r="Q238" s="5">
        <f>SUMIFS(Capacity!M:M,Capacity!$A:$A,Summary_CDP,Capacity!$B:$B,IF($B$228="NEM","*",$B$228),Capacity!$C:$C,$H238)-SUMIFS(Capacity!$D:$D,Capacity!$A:$A,Summary_CDP,Capacity!$B:$B,IF($B$228="NEM","*",$B$228),Capacity!$C:$C,$H238)</f>
        <v>12148.967959490001</v>
      </c>
      <c r="R238" s="5">
        <f>SUMIFS(Capacity!N:N,Capacity!$A:$A,Summary_CDP,Capacity!$B:$B,IF($B$228="NEM","*",$B$228),Capacity!$C:$C,$H238)-SUMIFS(Capacity!$D:$D,Capacity!$A:$A,Summary_CDP,Capacity!$B:$B,IF($B$228="NEM","*",$B$228),Capacity!$C:$C,$H238)</f>
        <v>12150.067959489999</v>
      </c>
      <c r="S238" s="5">
        <f>SUMIFS(Capacity!O:O,Capacity!$A:$A,Summary_CDP,Capacity!$B:$B,IF($B$228="NEM","*",$B$228),Capacity!$C:$C,$H238)-SUMIFS(Capacity!$D:$D,Capacity!$A:$A,Summary_CDP,Capacity!$B:$B,IF($B$228="NEM","*",$B$228),Capacity!$C:$C,$H238)</f>
        <v>12220.267502679999</v>
      </c>
      <c r="T238" s="5">
        <f>SUMIFS(Capacity!P:P,Capacity!$A:$A,Summary_CDP,Capacity!$B:$B,IF($B$228="NEM","*",$B$228),Capacity!$C:$C,$H238)-SUMIFS(Capacity!$D:$D,Capacity!$A:$A,Summary_CDP,Capacity!$B:$B,IF($B$228="NEM","*",$B$228),Capacity!$C:$C,$H238)</f>
        <v>12292.57574452</v>
      </c>
      <c r="U238" s="5">
        <f>SUMIFS(Capacity!Q:Q,Capacity!$A:$A,Summary_CDP,Capacity!$B:$B,IF($B$228="NEM","*",$B$228),Capacity!$C:$C,$H238)-SUMIFS(Capacity!$D:$D,Capacity!$A:$A,Summary_CDP,Capacity!$B:$B,IF($B$228="NEM","*",$B$228),Capacity!$C:$C,$H238)</f>
        <v>14886.87069675</v>
      </c>
      <c r="V238" s="5">
        <f>SUMIFS(Capacity!R:R,Capacity!$A:$A,Summary_CDP,Capacity!$B:$B,IF($B$228="NEM","*",$B$228),Capacity!$C:$C,$H238)-SUMIFS(Capacity!$D:$D,Capacity!$A:$A,Summary_CDP,Capacity!$B:$B,IF($B$228="NEM","*",$B$228),Capacity!$C:$C,$H238)</f>
        <v>15715.309519</v>
      </c>
      <c r="W238" s="5">
        <f>SUMIFS(Capacity!S:S,Capacity!$A:$A,Summary_CDP,Capacity!$B:$B,IF($B$228="NEM","*",$B$228),Capacity!$C:$C,$H238)-SUMIFS(Capacity!$D:$D,Capacity!$A:$A,Summary_CDP,Capacity!$B:$B,IF($B$228="NEM","*",$B$228),Capacity!$C:$C,$H238)</f>
        <v>17195.13401772</v>
      </c>
      <c r="X238" s="5">
        <f>SUMIFS(Capacity!T:T,Capacity!$A:$A,Summary_CDP,Capacity!$B:$B,IF($B$228="NEM","*",$B$228),Capacity!$C:$C,$H238)-SUMIFS(Capacity!$D:$D,Capacity!$A:$A,Summary_CDP,Capacity!$B:$B,IF($B$228="NEM","*",$B$228),Capacity!$C:$C,$H238)</f>
        <v>17502.814587180001</v>
      </c>
      <c r="Y238" s="5">
        <f>SUMIFS(Capacity!U:U,Capacity!$A:$A,Summary_CDP,Capacity!$B:$B,IF($B$228="NEM","*",$B$228),Capacity!$C:$C,$H238)-SUMIFS(Capacity!$D:$D,Capacity!$A:$A,Summary_CDP,Capacity!$B:$B,IF($B$228="NEM","*",$B$228),Capacity!$C:$C,$H238)</f>
        <v>17501.714587180002</v>
      </c>
      <c r="Z238" s="5">
        <f>SUMIFS(Capacity!V:V,Capacity!$A:$A,Summary_CDP,Capacity!$B:$B,IF($B$228="NEM","*",$B$228),Capacity!$C:$C,$H238)-SUMIFS(Capacity!$D:$D,Capacity!$A:$A,Summary_CDP,Capacity!$B:$B,IF($B$228="NEM","*",$B$228),Capacity!$C:$C,$H238)</f>
        <v>18813.146544409999</v>
      </c>
      <c r="AA238" s="5">
        <f>SUMIFS(Capacity!W:W,Capacity!$A:$A,Summary_CDP,Capacity!$B:$B,IF($B$228="NEM","*",$B$228),Capacity!$C:$C,$H238)-SUMIFS(Capacity!$D:$D,Capacity!$A:$A,Summary_CDP,Capacity!$B:$B,IF($B$228="NEM","*",$B$228),Capacity!$C:$C,$H238)</f>
        <v>26957.628076850004</v>
      </c>
      <c r="AB238" s="5">
        <f>SUMIFS(Capacity!X:X,Capacity!$A:$A,Summary_CDP,Capacity!$B:$B,IF($B$228="NEM","*",$B$228),Capacity!$C:$C,$H238)-SUMIFS(Capacity!$D:$D,Capacity!$A:$A,Summary_CDP,Capacity!$B:$B,IF($B$228="NEM","*",$B$228),Capacity!$C:$C,$H238)</f>
        <v>27059.085184600004</v>
      </c>
      <c r="AC238" s="5">
        <f>SUMIFS(Capacity!Y:Y,Capacity!$A:$A,Summary_CDP,Capacity!$B:$B,IF($B$228="NEM","*",$B$228),Capacity!$C:$C,$H238)-SUMIFS(Capacity!$D:$D,Capacity!$A:$A,Summary_CDP,Capacity!$B:$B,IF($B$228="NEM","*",$B$228),Capacity!$C:$C,$H238)</f>
        <v>27549.672833550005</v>
      </c>
      <c r="AD238" s="5">
        <f>SUMIFS(Capacity!Z:Z,Capacity!$A:$A,Summary_CDP,Capacity!$B:$B,IF($B$228="NEM","*",$B$228),Capacity!$C:$C,$H238)-SUMIFS(Capacity!$D:$D,Capacity!$A:$A,Summary_CDP,Capacity!$B:$B,IF($B$228="NEM","*",$B$228),Capacity!$C:$C,$H238)</f>
        <v>29490.092881740002</v>
      </c>
      <c r="AE238" s="5">
        <f>SUMIFS(Capacity!AA:AA,Capacity!$A:$A,Summary_CDP,Capacity!$B:$B,IF($B$228="NEM","*",$B$228),Capacity!$C:$C,$H238)-SUMIFS(Capacity!$D:$D,Capacity!$A:$A,Summary_CDP,Capacity!$B:$B,IF($B$228="NEM","*",$B$228),Capacity!$C:$C,$H238)</f>
        <v>36164.930583900001</v>
      </c>
      <c r="AF238" s="5">
        <f>SUMIFS(Capacity!AB:AB,Capacity!$A:$A,Summary_CDP,Capacity!$B:$B,IF($B$228="NEM","*",$B$228),Capacity!$C:$C,$H238)-SUMIFS(Capacity!$D:$D,Capacity!$A:$A,Summary_CDP,Capacity!$B:$B,IF($B$228="NEM","*",$B$228),Capacity!$C:$C,$H238)</f>
        <v>36092.172790860001</v>
      </c>
      <c r="AG238" s="5">
        <f>SUMIFS(Capacity!AC:AC,Capacity!$A:$A,Summary_CDP,Capacity!$B:$B,IF($B$228="NEM","*",$B$228),Capacity!$C:$C,$H238)-SUMIFS(Capacity!$D:$D,Capacity!$A:$A,Summary_CDP,Capacity!$B:$B,IF($B$228="NEM","*",$B$228),Capacity!$C:$C,$H238)</f>
        <v>35756.492112079999</v>
      </c>
      <c r="AH238" s="5">
        <f>SUMIFS(Capacity!AD:AD,Capacity!$A:$A,Summary_CDP,Capacity!$B:$B,IF($B$228="NEM","*",$B$228),Capacity!$C:$C,$H238)-SUMIFS(Capacity!$D:$D,Capacity!$A:$A,Summary_CDP,Capacity!$B:$B,IF($B$228="NEM","*",$B$228),Capacity!$C:$C,$H238)</f>
        <v>46459.841044699999</v>
      </c>
      <c r="AI238" s="5">
        <f>SUMIFS(Capacity!AE:AE,Capacity!$A:$A,Summary_CDP,Capacity!$B:$B,IF($B$228="NEM","*",$B$228),Capacity!$C:$C,$H238)-SUMIFS(Capacity!$D:$D,Capacity!$A:$A,Summary_CDP,Capacity!$B:$B,IF($B$228="NEM","*",$B$228),Capacity!$C:$C,$H238)</f>
        <v>70419.407746640005</v>
      </c>
      <c r="AJ238" s="5">
        <f>SUMIFS(Capacity!AF:AF,Capacity!$A:$A,Summary_CDP,Capacity!$B:$B,IF($B$228="NEM","*",$B$228),Capacity!$C:$C,$H238)-SUMIFS(Capacity!$D:$D,Capacity!$A:$A,Summary_CDP,Capacity!$B:$B,IF($B$228="NEM","*",$B$228),Capacity!$C:$C,$H238)</f>
        <v>68622.572060710008</v>
      </c>
    </row>
    <row r="239" spans="1:36" ht="15" customHeight="1">
      <c r="H239" s="9" t="s">
        <v>88</v>
      </c>
      <c r="I239" s="5">
        <f>SUMIFS(Capacity!E:E,Capacity!$A:$A,Summary_CDP,Capacity!$B:$B,IF($B$228="NEM","*",$B$228),Capacity!$C:$C,$H239)-SUMIFS(Capacity!$D:$D,Capacity!$A:$A,Summary_CDP,Capacity!$B:$B,IF($B$228="NEM","*",$B$228),Capacity!$C:$C,$H239)</f>
        <v>311.65800001000002</v>
      </c>
      <c r="J239" s="5">
        <f>SUMIFS(Capacity!F:F,Capacity!$A:$A,Summary_CDP,Capacity!$B:$B,IF($B$228="NEM","*",$B$228),Capacity!$C:$C,$H239)-SUMIFS(Capacity!$D:$D,Capacity!$A:$A,Summary_CDP,Capacity!$B:$B,IF($B$228="NEM","*",$B$228),Capacity!$C:$C,$H239)</f>
        <v>676.6579999999999</v>
      </c>
      <c r="K239" s="5">
        <f>SUMIFS(Capacity!G:G,Capacity!$A:$A,Summary_CDP,Capacity!$B:$B,IF($B$228="NEM","*",$B$228),Capacity!$C:$C,$H239)-SUMIFS(Capacity!$D:$D,Capacity!$A:$A,Summary_CDP,Capacity!$B:$B,IF($B$228="NEM","*",$B$228),Capacity!$C:$C,$H239)</f>
        <v>1164.1429999899999</v>
      </c>
      <c r="L239" s="5">
        <f>SUMIFS(Capacity!H:H,Capacity!$A:$A,Summary_CDP,Capacity!$B:$B,IF($B$228="NEM","*",$B$228),Capacity!$C:$C,$H239)-SUMIFS(Capacity!$D:$D,Capacity!$A:$A,Summary_CDP,Capacity!$B:$B,IF($B$228="NEM","*",$B$228),Capacity!$C:$C,$H239)</f>
        <v>1768.0040000100003</v>
      </c>
      <c r="M239" s="5">
        <f>SUMIFS(Capacity!I:I,Capacity!$A:$A,Summary_CDP,Capacity!$B:$B,IF($B$228="NEM","*",$B$228),Capacity!$C:$C,$H239)-SUMIFS(Capacity!$D:$D,Capacity!$A:$A,Summary_CDP,Capacity!$B:$B,IF($B$228="NEM","*",$B$228),Capacity!$C:$C,$H239)</f>
        <v>2503.6320000000001</v>
      </c>
      <c r="N239" s="5">
        <f>SUMIFS(Capacity!J:J,Capacity!$A:$A,Summary_CDP,Capacity!$B:$B,IF($B$228="NEM","*",$B$228),Capacity!$C:$C,$H239)-SUMIFS(Capacity!$D:$D,Capacity!$A:$A,Summary_CDP,Capacity!$B:$B,IF($B$228="NEM","*",$B$228),Capacity!$C:$C,$H239)</f>
        <v>3357.27</v>
      </c>
      <c r="O239" s="5">
        <f>SUMIFS(Capacity!K:K,Capacity!$A:$A,Summary_CDP,Capacity!$B:$B,IF($B$228="NEM","*",$B$228),Capacity!$C:$C,$H239)-SUMIFS(Capacity!$D:$D,Capacity!$A:$A,Summary_CDP,Capacity!$B:$B,IF($B$228="NEM","*",$B$228),Capacity!$C:$C,$H239)</f>
        <v>4641.4250000099992</v>
      </c>
      <c r="P239" s="5">
        <f>SUMIFS(Capacity!L:L,Capacity!$A:$A,Summary_CDP,Capacity!$B:$B,IF($B$228="NEM","*",$B$228),Capacity!$C:$C,$H239)-SUMIFS(Capacity!$D:$D,Capacity!$A:$A,Summary_CDP,Capacity!$B:$B,IF($B$228="NEM","*",$B$228),Capacity!$C:$C,$H239)</f>
        <v>5774.9514632200007</v>
      </c>
      <c r="Q239" s="5">
        <f>SUMIFS(Capacity!M:M,Capacity!$A:$A,Summary_CDP,Capacity!$B:$B,IF($B$228="NEM","*",$B$228),Capacity!$C:$C,$H239)-SUMIFS(Capacity!$D:$D,Capacity!$A:$A,Summary_CDP,Capacity!$B:$B,IF($B$228="NEM","*",$B$228),Capacity!$C:$C,$H239)</f>
        <v>6969.6953458899998</v>
      </c>
      <c r="R239" s="5">
        <f>SUMIFS(Capacity!N:N,Capacity!$A:$A,Summary_CDP,Capacity!$B:$B,IF($B$228="NEM","*",$B$228),Capacity!$C:$C,$H239)-SUMIFS(Capacity!$D:$D,Capacity!$A:$A,Summary_CDP,Capacity!$B:$B,IF($B$228="NEM","*",$B$228),Capacity!$C:$C,$H239)</f>
        <v>8343.8339614999986</v>
      </c>
      <c r="S239" s="5">
        <f>SUMIFS(Capacity!O:O,Capacity!$A:$A,Summary_CDP,Capacity!$B:$B,IF($B$228="NEM","*",$B$228),Capacity!$C:$C,$H239)-SUMIFS(Capacity!$D:$D,Capacity!$A:$A,Summary_CDP,Capacity!$B:$B,IF($B$228="NEM","*",$B$228),Capacity!$C:$C,$H239)</f>
        <v>10036.29346379</v>
      </c>
      <c r="T239" s="5">
        <f>SUMIFS(Capacity!P:P,Capacity!$A:$A,Summary_CDP,Capacity!$B:$B,IF($B$228="NEM","*",$B$228),Capacity!$C:$C,$H239)-SUMIFS(Capacity!$D:$D,Capacity!$A:$A,Summary_CDP,Capacity!$B:$B,IF($B$228="NEM","*",$B$228),Capacity!$C:$C,$H239)</f>
        <v>11880.745913679999</v>
      </c>
      <c r="U239" s="5">
        <f>SUMIFS(Capacity!Q:Q,Capacity!$A:$A,Summary_CDP,Capacity!$B:$B,IF($B$228="NEM","*",$B$228),Capacity!$C:$C,$H239)-SUMIFS(Capacity!$D:$D,Capacity!$A:$A,Summary_CDP,Capacity!$B:$B,IF($B$228="NEM","*",$B$228),Capacity!$C:$C,$H239)</f>
        <v>13820.272352539998</v>
      </c>
      <c r="V239" s="5">
        <f>SUMIFS(Capacity!R:R,Capacity!$A:$A,Summary_CDP,Capacity!$B:$B,IF($B$228="NEM","*",$B$228),Capacity!$C:$C,$H239)-SUMIFS(Capacity!$D:$D,Capacity!$A:$A,Summary_CDP,Capacity!$B:$B,IF($B$228="NEM","*",$B$228),Capacity!$C:$C,$H239)</f>
        <v>15839.78596714</v>
      </c>
      <c r="W239" s="5">
        <f>SUMIFS(Capacity!S:S,Capacity!$A:$A,Summary_CDP,Capacity!$B:$B,IF($B$228="NEM","*",$B$228),Capacity!$C:$C,$H239)-SUMIFS(Capacity!$D:$D,Capacity!$A:$A,Summary_CDP,Capacity!$B:$B,IF($B$228="NEM","*",$B$228),Capacity!$C:$C,$H239)</f>
        <v>17878.901697900001</v>
      </c>
      <c r="X239" s="5">
        <f>SUMIFS(Capacity!T:T,Capacity!$A:$A,Summary_CDP,Capacity!$B:$B,IF($B$228="NEM","*",$B$228),Capacity!$C:$C,$H239)-SUMIFS(Capacity!$D:$D,Capacity!$A:$A,Summary_CDP,Capacity!$B:$B,IF($B$228="NEM","*",$B$228),Capacity!$C:$C,$H239)</f>
        <v>19928.228796740001</v>
      </c>
      <c r="Y239" s="5">
        <f>SUMIFS(Capacity!U:U,Capacity!$A:$A,Summary_CDP,Capacity!$B:$B,IF($B$228="NEM","*",$B$228),Capacity!$C:$C,$H239)-SUMIFS(Capacity!$D:$D,Capacity!$A:$A,Summary_CDP,Capacity!$B:$B,IF($B$228="NEM","*",$B$228),Capacity!$C:$C,$H239)</f>
        <v>21616.827525790002</v>
      </c>
      <c r="Z239" s="5">
        <f>SUMIFS(Capacity!V:V,Capacity!$A:$A,Summary_CDP,Capacity!$B:$B,IF($B$228="NEM","*",$B$228),Capacity!$C:$C,$H239)-SUMIFS(Capacity!$D:$D,Capacity!$A:$A,Summary_CDP,Capacity!$B:$B,IF($B$228="NEM","*",$B$228),Capacity!$C:$C,$H239)</f>
        <v>23263.3764792</v>
      </c>
      <c r="AA239" s="5">
        <f>SUMIFS(Capacity!W:W,Capacity!$A:$A,Summary_CDP,Capacity!$B:$B,IF($B$228="NEM","*",$B$228),Capacity!$C:$C,$H239)-SUMIFS(Capacity!$D:$D,Capacity!$A:$A,Summary_CDP,Capacity!$B:$B,IF($B$228="NEM","*",$B$228),Capacity!$C:$C,$H239)</f>
        <v>24834.507374550005</v>
      </c>
      <c r="AB239" s="5">
        <f>SUMIFS(Capacity!X:X,Capacity!$A:$A,Summary_CDP,Capacity!$B:$B,IF($B$228="NEM","*",$B$228),Capacity!$C:$C,$H239)-SUMIFS(Capacity!$D:$D,Capacity!$A:$A,Summary_CDP,Capacity!$B:$B,IF($B$228="NEM","*",$B$228),Capacity!$C:$C,$H239)</f>
        <v>26392.880895830003</v>
      </c>
      <c r="AC239" s="5">
        <f>SUMIFS(Capacity!Y:Y,Capacity!$A:$A,Summary_CDP,Capacity!$B:$B,IF($B$228="NEM","*",$B$228),Capacity!$C:$C,$H239)-SUMIFS(Capacity!$D:$D,Capacity!$A:$A,Summary_CDP,Capacity!$B:$B,IF($B$228="NEM","*",$B$228),Capacity!$C:$C,$H239)</f>
        <v>28062.620736640001</v>
      </c>
      <c r="AD239" s="5">
        <f>SUMIFS(Capacity!Z:Z,Capacity!$A:$A,Summary_CDP,Capacity!$B:$B,IF($B$228="NEM","*",$B$228),Capacity!$C:$C,$H239)-SUMIFS(Capacity!$D:$D,Capacity!$A:$A,Summary_CDP,Capacity!$B:$B,IF($B$228="NEM","*",$B$228),Capacity!$C:$C,$H239)</f>
        <v>29751.483703220005</v>
      </c>
      <c r="AE239" s="5">
        <f>SUMIFS(Capacity!AA:AA,Capacity!$A:$A,Summary_CDP,Capacity!$B:$B,IF($B$228="NEM","*",$B$228),Capacity!$C:$C,$H239)-SUMIFS(Capacity!$D:$D,Capacity!$A:$A,Summary_CDP,Capacity!$B:$B,IF($B$228="NEM","*",$B$228),Capacity!$C:$C,$H239)</f>
        <v>31203.24840837</v>
      </c>
      <c r="AF239" s="5">
        <f>SUMIFS(Capacity!AB:AB,Capacity!$A:$A,Summary_CDP,Capacity!$B:$B,IF($B$228="NEM","*",$B$228),Capacity!$C:$C,$H239)-SUMIFS(Capacity!$D:$D,Capacity!$A:$A,Summary_CDP,Capacity!$B:$B,IF($B$228="NEM","*",$B$228),Capacity!$C:$C,$H239)</f>
        <v>32679.025992799998</v>
      </c>
      <c r="AG239" s="5">
        <f>SUMIFS(Capacity!AC:AC,Capacity!$A:$A,Summary_CDP,Capacity!$B:$B,IF($B$228="NEM","*",$B$228),Capacity!$C:$C,$H239)-SUMIFS(Capacity!$D:$D,Capacity!$A:$A,Summary_CDP,Capacity!$B:$B,IF($B$228="NEM","*",$B$228),Capacity!$C:$C,$H239)</f>
        <v>34179.071342519994</v>
      </c>
      <c r="AH239" s="5">
        <f>SUMIFS(Capacity!AD:AD,Capacity!$A:$A,Summary_CDP,Capacity!$B:$B,IF($B$228="NEM","*",$B$228),Capacity!$C:$C,$H239)-SUMIFS(Capacity!$D:$D,Capacity!$A:$A,Summary_CDP,Capacity!$B:$B,IF($B$228="NEM","*",$B$228),Capacity!$C:$C,$H239)</f>
        <v>35708.442480440004</v>
      </c>
      <c r="AI239" s="5">
        <f>SUMIFS(Capacity!AE:AE,Capacity!$A:$A,Summary_CDP,Capacity!$B:$B,IF($B$228="NEM","*",$B$228),Capacity!$C:$C,$H239)-SUMIFS(Capacity!$D:$D,Capacity!$A:$A,Summary_CDP,Capacity!$B:$B,IF($B$228="NEM","*",$B$228),Capacity!$C:$C,$H239)</f>
        <v>37258.503280799996</v>
      </c>
      <c r="AJ239" s="5">
        <f>SUMIFS(Capacity!AF:AF,Capacity!$A:$A,Summary_CDP,Capacity!$B:$B,IF($B$228="NEM","*",$B$228),Capacity!$C:$C,$H239)-SUMIFS(Capacity!$D:$D,Capacity!$A:$A,Summary_CDP,Capacity!$B:$B,IF($B$228="NEM","*",$B$228),Capacity!$C:$C,$H239)</f>
        <v>37366.241223830002</v>
      </c>
    </row>
    <row r="240" spans="1:36" ht="15" customHeight="1">
      <c r="H240" s="9" t="s">
        <v>89</v>
      </c>
      <c r="I240" s="5">
        <f>SUMIFS(Capacity!E:E,Capacity!$A:$A,Summary_CDP,Capacity!$B:$B,IF($B$228="NEM","*",$B$228),Capacity!$C:$C,$H240)-SUMIFS(Capacity!$D:$D,Capacity!$A:$A,Summary_CDP,Capacity!$B:$B,IF($B$228="NEM","*",$B$228),Capacity!$C:$C,$H240)</f>
        <v>1147.1550000000002</v>
      </c>
      <c r="J240" s="5">
        <f>SUMIFS(Capacity!F:F,Capacity!$A:$A,Summary_CDP,Capacity!$B:$B,IF($B$228="NEM","*",$B$228),Capacity!$C:$C,$H240)-SUMIFS(Capacity!$D:$D,Capacity!$A:$A,Summary_CDP,Capacity!$B:$B,IF($B$228="NEM","*",$B$228),Capacity!$C:$C,$H240)</f>
        <v>2055.3259999999996</v>
      </c>
      <c r="K240" s="5">
        <f>SUMIFS(Capacity!G:G,Capacity!$A:$A,Summary_CDP,Capacity!$B:$B,IF($B$228="NEM","*",$B$228),Capacity!$C:$C,$H240)-SUMIFS(Capacity!$D:$D,Capacity!$A:$A,Summary_CDP,Capacity!$B:$B,IF($B$228="NEM","*",$B$228),Capacity!$C:$C,$H240)</f>
        <v>2877.5860000000002</v>
      </c>
      <c r="L240" s="5">
        <f>SUMIFS(Capacity!H:H,Capacity!$A:$A,Summary_CDP,Capacity!$B:$B,IF($B$228="NEM","*",$B$228),Capacity!$C:$C,$H240)-SUMIFS(Capacity!$D:$D,Capacity!$A:$A,Summary_CDP,Capacity!$B:$B,IF($B$228="NEM","*",$B$228),Capacity!$C:$C,$H240)</f>
        <v>3571.2039999999997</v>
      </c>
      <c r="M240" s="5">
        <f>SUMIFS(Capacity!I:I,Capacity!$A:$A,Summary_CDP,Capacity!$B:$B,IF($B$228="NEM","*",$B$228),Capacity!$C:$C,$H240)-SUMIFS(Capacity!$D:$D,Capacity!$A:$A,Summary_CDP,Capacity!$B:$B,IF($B$228="NEM","*",$B$228),Capacity!$C:$C,$H240)</f>
        <v>4175.1990000000005</v>
      </c>
      <c r="N240" s="5">
        <f>SUMIFS(Capacity!J:J,Capacity!$A:$A,Summary_CDP,Capacity!$B:$B,IF($B$228="NEM","*",$B$228),Capacity!$C:$C,$H240)-SUMIFS(Capacity!$D:$D,Capacity!$A:$A,Summary_CDP,Capacity!$B:$B,IF($B$228="NEM","*",$B$228),Capacity!$C:$C,$H240)</f>
        <v>4643.1529999999993</v>
      </c>
      <c r="O240" s="5">
        <f>SUMIFS(Capacity!K:K,Capacity!$A:$A,Summary_CDP,Capacity!$B:$B,IF($B$228="NEM","*",$B$228),Capacity!$C:$C,$H240)-SUMIFS(Capacity!$D:$D,Capacity!$A:$A,Summary_CDP,Capacity!$B:$B,IF($B$228="NEM","*",$B$228),Capacity!$C:$C,$H240)</f>
        <v>5401.6880000000001</v>
      </c>
      <c r="P240" s="5">
        <f>SUMIFS(Capacity!L:L,Capacity!$A:$A,Summary_CDP,Capacity!$B:$B,IF($B$228="NEM","*",$B$228),Capacity!$C:$C,$H240)-SUMIFS(Capacity!$D:$D,Capacity!$A:$A,Summary_CDP,Capacity!$B:$B,IF($B$228="NEM","*",$B$228),Capacity!$C:$C,$H240)</f>
        <v>6415.3819999999996</v>
      </c>
      <c r="Q240" s="5">
        <f>SUMIFS(Capacity!M:M,Capacity!$A:$A,Summary_CDP,Capacity!$B:$B,IF($B$228="NEM","*",$B$228),Capacity!$C:$C,$H240)-SUMIFS(Capacity!$D:$D,Capacity!$A:$A,Summary_CDP,Capacity!$B:$B,IF($B$228="NEM","*",$B$228),Capacity!$C:$C,$H240)</f>
        <v>7355.2089999999989</v>
      </c>
      <c r="R240" s="5">
        <f>SUMIFS(Capacity!N:N,Capacity!$A:$A,Summary_CDP,Capacity!$B:$B,IF($B$228="NEM","*",$B$228),Capacity!$C:$C,$H240)-SUMIFS(Capacity!$D:$D,Capacity!$A:$A,Summary_CDP,Capacity!$B:$B,IF($B$228="NEM","*",$B$228),Capacity!$C:$C,$H240)</f>
        <v>8353.4890000000014</v>
      </c>
      <c r="S240" s="5">
        <f>SUMIFS(Capacity!O:O,Capacity!$A:$A,Summary_CDP,Capacity!$B:$B,IF($B$228="NEM","*",$B$228),Capacity!$C:$C,$H240)-SUMIFS(Capacity!$D:$D,Capacity!$A:$A,Summary_CDP,Capacity!$B:$B,IF($B$228="NEM","*",$B$228),Capacity!$C:$C,$H240)</f>
        <v>9564.4539999999997</v>
      </c>
      <c r="T240" s="5">
        <f>SUMIFS(Capacity!P:P,Capacity!$A:$A,Summary_CDP,Capacity!$B:$B,IF($B$228="NEM","*",$B$228),Capacity!$C:$C,$H240)-SUMIFS(Capacity!$D:$D,Capacity!$A:$A,Summary_CDP,Capacity!$B:$B,IF($B$228="NEM","*",$B$228),Capacity!$C:$C,$H240)</f>
        <v>10810.82</v>
      </c>
      <c r="U240" s="5">
        <f>SUMIFS(Capacity!Q:Q,Capacity!$A:$A,Summary_CDP,Capacity!$B:$B,IF($B$228="NEM","*",$B$228),Capacity!$C:$C,$H240)-SUMIFS(Capacity!$D:$D,Capacity!$A:$A,Summary_CDP,Capacity!$B:$B,IF($B$228="NEM","*",$B$228),Capacity!$C:$C,$H240)</f>
        <v>11943.439</v>
      </c>
      <c r="V240" s="5">
        <f>SUMIFS(Capacity!R:R,Capacity!$A:$A,Summary_CDP,Capacity!$B:$B,IF($B$228="NEM","*",$B$228),Capacity!$C:$C,$H240)-SUMIFS(Capacity!$D:$D,Capacity!$A:$A,Summary_CDP,Capacity!$B:$B,IF($B$228="NEM","*",$B$228),Capacity!$C:$C,$H240)</f>
        <v>12982.013000000001</v>
      </c>
      <c r="W240" s="5">
        <f>SUMIFS(Capacity!S:S,Capacity!$A:$A,Summary_CDP,Capacity!$B:$B,IF($B$228="NEM","*",$B$228),Capacity!$C:$C,$H240)-SUMIFS(Capacity!$D:$D,Capacity!$A:$A,Summary_CDP,Capacity!$B:$B,IF($B$228="NEM","*",$B$228),Capacity!$C:$C,$H240)</f>
        <v>13883.359000000002</v>
      </c>
      <c r="X240" s="5">
        <f>SUMIFS(Capacity!T:T,Capacity!$A:$A,Summary_CDP,Capacity!$B:$B,IF($B$228="NEM","*",$B$228),Capacity!$C:$C,$H240)-SUMIFS(Capacity!$D:$D,Capacity!$A:$A,Summary_CDP,Capacity!$B:$B,IF($B$228="NEM","*",$B$228),Capacity!$C:$C,$H240)</f>
        <v>14634.177000000001</v>
      </c>
      <c r="Y240" s="5">
        <f>SUMIFS(Capacity!U:U,Capacity!$A:$A,Summary_CDP,Capacity!$B:$B,IF($B$228="NEM","*",$B$228),Capacity!$C:$C,$H240)-SUMIFS(Capacity!$D:$D,Capacity!$A:$A,Summary_CDP,Capacity!$B:$B,IF($B$228="NEM","*",$B$228),Capacity!$C:$C,$H240)</f>
        <v>14949.396999999999</v>
      </c>
      <c r="Z240" s="5">
        <f>SUMIFS(Capacity!V:V,Capacity!$A:$A,Summary_CDP,Capacity!$B:$B,IF($B$228="NEM","*",$B$228),Capacity!$C:$C,$H240)-SUMIFS(Capacity!$D:$D,Capacity!$A:$A,Summary_CDP,Capacity!$B:$B,IF($B$228="NEM","*",$B$228),Capacity!$C:$C,$H240)</f>
        <v>15126.404</v>
      </c>
      <c r="AA240" s="5">
        <f>SUMIFS(Capacity!W:W,Capacity!$A:$A,Summary_CDP,Capacity!$B:$B,IF($B$228="NEM","*",$B$228),Capacity!$C:$C,$H240)-SUMIFS(Capacity!$D:$D,Capacity!$A:$A,Summary_CDP,Capacity!$B:$B,IF($B$228="NEM","*",$B$228),Capacity!$C:$C,$H240)</f>
        <v>15147.547</v>
      </c>
      <c r="AB240" s="5">
        <f>SUMIFS(Capacity!X:X,Capacity!$A:$A,Summary_CDP,Capacity!$B:$B,IF($B$228="NEM","*",$B$228),Capacity!$C:$C,$H240)-SUMIFS(Capacity!$D:$D,Capacity!$A:$A,Summary_CDP,Capacity!$B:$B,IF($B$228="NEM","*",$B$228),Capacity!$C:$C,$H240)</f>
        <v>15142.442000000001</v>
      </c>
      <c r="AC240" s="5">
        <f>SUMIFS(Capacity!Y:Y,Capacity!$A:$A,Summary_CDP,Capacity!$B:$B,IF($B$228="NEM","*",$B$228),Capacity!$C:$C,$H240)-SUMIFS(Capacity!$D:$D,Capacity!$A:$A,Summary_CDP,Capacity!$B:$B,IF($B$228="NEM","*",$B$228),Capacity!$C:$C,$H240)</f>
        <v>15086.695000000002</v>
      </c>
      <c r="AD240" s="5">
        <f>SUMIFS(Capacity!Z:Z,Capacity!$A:$A,Summary_CDP,Capacity!$B:$B,IF($B$228="NEM","*",$B$228),Capacity!$C:$C,$H240)-SUMIFS(Capacity!$D:$D,Capacity!$A:$A,Summary_CDP,Capacity!$B:$B,IF($B$228="NEM","*",$B$228),Capacity!$C:$C,$H240)</f>
        <v>15013.416999999999</v>
      </c>
      <c r="AE240" s="5">
        <f>SUMIFS(Capacity!AA:AA,Capacity!$A:$A,Summary_CDP,Capacity!$B:$B,IF($B$228="NEM","*",$B$228),Capacity!$C:$C,$H240)-SUMIFS(Capacity!$D:$D,Capacity!$A:$A,Summary_CDP,Capacity!$B:$B,IF($B$228="NEM","*",$B$228),Capacity!$C:$C,$H240)</f>
        <v>14919.246000000001</v>
      </c>
      <c r="AF240" s="5">
        <f>SUMIFS(Capacity!AB:AB,Capacity!$A:$A,Summary_CDP,Capacity!$B:$B,IF($B$228="NEM","*",$B$228),Capacity!$C:$C,$H240)-SUMIFS(Capacity!$D:$D,Capacity!$A:$A,Summary_CDP,Capacity!$B:$B,IF($B$228="NEM","*",$B$228),Capacity!$C:$C,$H240)</f>
        <v>14808.526</v>
      </c>
      <c r="AG240" s="5">
        <f>SUMIFS(Capacity!AC:AC,Capacity!$A:$A,Summary_CDP,Capacity!$B:$B,IF($B$228="NEM","*",$B$228),Capacity!$C:$C,$H240)-SUMIFS(Capacity!$D:$D,Capacity!$A:$A,Summary_CDP,Capacity!$B:$B,IF($B$228="NEM","*",$B$228),Capacity!$C:$C,$H240)</f>
        <v>14676.447000000002</v>
      </c>
      <c r="AH240" s="5">
        <f>SUMIFS(Capacity!AD:AD,Capacity!$A:$A,Summary_CDP,Capacity!$B:$B,IF($B$228="NEM","*",$B$228),Capacity!$C:$C,$H240)-SUMIFS(Capacity!$D:$D,Capacity!$A:$A,Summary_CDP,Capacity!$B:$B,IF($B$228="NEM","*",$B$228),Capacity!$C:$C,$H240)</f>
        <v>14531.789000000002</v>
      </c>
      <c r="AI240" s="5">
        <f>SUMIFS(Capacity!AE:AE,Capacity!$A:$A,Summary_CDP,Capacity!$B:$B,IF($B$228="NEM","*",$B$228),Capacity!$C:$C,$H240)-SUMIFS(Capacity!$D:$D,Capacity!$A:$A,Summary_CDP,Capacity!$B:$B,IF($B$228="NEM","*",$B$228),Capacity!$C:$C,$H240)</f>
        <v>14363.828000000001</v>
      </c>
      <c r="AJ240" s="5">
        <f>SUMIFS(Capacity!AF:AF,Capacity!$A:$A,Summary_CDP,Capacity!$B:$B,IF($B$228="NEM","*",$B$228),Capacity!$C:$C,$H240)-SUMIFS(Capacity!$D:$D,Capacity!$A:$A,Summary_CDP,Capacity!$B:$B,IF($B$228="NEM","*",$B$228),Capacity!$C:$C,$H240)</f>
        <v>14363.828000000001</v>
      </c>
    </row>
    <row r="241" spans="1:36" ht="15" customHeight="1">
      <c r="H241" s="9" t="s">
        <v>90</v>
      </c>
      <c r="I241" s="5">
        <f>SUMIFS(Capacity!E:E,Capacity!$A:$A,Summary_CDP,Capacity!$B:$B,IF($B$228="NEM","*",$B$228),Capacity!$C:$C,$H241)-SUMIFS(Capacity!$D:$D,Capacity!$A:$A,Summary_CDP,Capacity!$B:$B,IF($B$228="NEM","*",$B$228),Capacity!$C:$C,$H241)</f>
        <v>0</v>
      </c>
      <c r="J241" s="5">
        <f>SUMIFS(Capacity!F:F,Capacity!$A:$A,Summary_CDP,Capacity!$B:$B,IF($B$228="NEM","*",$B$228),Capacity!$C:$C,$H241)-SUMIFS(Capacity!$D:$D,Capacity!$A:$A,Summary_CDP,Capacity!$B:$B,IF($B$228="NEM","*",$B$228),Capacity!$C:$C,$H241)</f>
        <v>0</v>
      </c>
      <c r="K241" s="5">
        <f>SUMIFS(Capacity!G:G,Capacity!$A:$A,Summary_CDP,Capacity!$B:$B,IF($B$228="NEM","*",$B$228),Capacity!$C:$C,$H241)-SUMIFS(Capacity!$D:$D,Capacity!$A:$A,Summary_CDP,Capacity!$B:$B,IF($B$228="NEM","*",$B$228),Capacity!$C:$C,$H241)</f>
        <v>0</v>
      </c>
      <c r="L241" s="5">
        <f>SUMIFS(Capacity!H:H,Capacity!$A:$A,Summary_CDP,Capacity!$B:$B,IF($B$228="NEM","*",$B$228),Capacity!$C:$C,$H241)-SUMIFS(Capacity!$D:$D,Capacity!$A:$A,Summary_CDP,Capacity!$B:$B,IF($B$228="NEM","*",$B$228),Capacity!$C:$C,$H241)</f>
        <v>0</v>
      </c>
      <c r="M241" s="5">
        <f>SUMIFS(Capacity!I:I,Capacity!$A:$A,Summary_CDP,Capacity!$B:$B,IF($B$228="NEM","*",$B$228),Capacity!$C:$C,$H241)-SUMIFS(Capacity!$D:$D,Capacity!$A:$A,Summary_CDP,Capacity!$B:$B,IF($B$228="NEM","*",$B$228),Capacity!$C:$C,$H241)</f>
        <v>0</v>
      </c>
      <c r="N241" s="5">
        <f>SUMIFS(Capacity!J:J,Capacity!$A:$A,Summary_CDP,Capacity!$B:$B,IF($B$228="NEM","*",$B$228),Capacity!$C:$C,$H241)-SUMIFS(Capacity!$D:$D,Capacity!$A:$A,Summary_CDP,Capacity!$B:$B,IF($B$228="NEM","*",$B$228),Capacity!$C:$C,$H241)</f>
        <v>0</v>
      </c>
      <c r="O241" s="5">
        <f>SUMIFS(Capacity!K:K,Capacity!$A:$A,Summary_CDP,Capacity!$B:$B,IF($B$228="NEM","*",$B$228),Capacity!$C:$C,$H241)-SUMIFS(Capacity!$D:$D,Capacity!$A:$A,Summary_CDP,Capacity!$B:$B,IF($B$228="NEM","*",$B$228),Capacity!$C:$C,$H241)</f>
        <v>0</v>
      </c>
      <c r="P241" s="5">
        <f>SUMIFS(Capacity!L:L,Capacity!$A:$A,Summary_CDP,Capacity!$B:$B,IF($B$228="NEM","*",$B$228),Capacity!$C:$C,$H241)-SUMIFS(Capacity!$D:$D,Capacity!$A:$A,Summary_CDP,Capacity!$B:$B,IF($B$228="NEM","*",$B$228),Capacity!$C:$C,$H241)</f>
        <v>0</v>
      </c>
      <c r="Q241" s="5">
        <f>SUMIFS(Capacity!M:M,Capacity!$A:$A,Summary_CDP,Capacity!$B:$B,IF($B$228="NEM","*",$B$228),Capacity!$C:$C,$H241)-SUMIFS(Capacity!$D:$D,Capacity!$A:$A,Summary_CDP,Capacity!$B:$B,IF($B$228="NEM","*",$B$228),Capacity!$C:$C,$H241)</f>
        <v>0</v>
      </c>
      <c r="R241" s="5">
        <f>SUMIFS(Capacity!N:N,Capacity!$A:$A,Summary_CDP,Capacity!$B:$B,IF($B$228="NEM","*",$B$228),Capacity!$C:$C,$H241)-SUMIFS(Capacity!$D:$D,Capacity!$A:$A,Summary_CDP,Capacity!$B:$B,IF($B$228="NEM","*",$B$228),Capacity!$C:$C,$H241)</f>
        <v>0</v>
      </c>
      <c r="S241" s="5">
        <f>SUMIFS(Capacity!O:O,Capacity!$A:$A,Summary_CDP,Capacity!$B:$B,IF($B$228="NEM","*",$B$228),Capacity!$C:$C,$H241)-SUMIFS(Capacity!$D:$D,Capacity!$A:$A,Summary_CDP,Capacity!$B:$B,IF($B$228="NEM","*",$B$228),Capacity!$C:$C,$H241)</f>
        <v>0</v>
      </c>
      <c r="T241" s="5">
        <f>SUMIFS(Capacity!P:P,Capacity!$A:$A,Summary_CDP,Capacity!$B:$B,IF($B$228="NEM","*",$B$228),Capacity!$C:$C,$H241)-SUMIFS(Capacity!$D:$D,Capacity!$A:$A,Summary_CDP,Capacity!$B:$B,IF($B$228="NEM","*",$B$228),Capacity!$C:$C,$H241)</f>
        <v>0</v>
      </c>
      <c r="U241" s="5">
        <f>SUMIFS(Capacity!Q:Q,Capacity!$A:$A,Summary_CDP,Capacity!$B:$B,IF($B$228="NEM","*",$B$228),Capacity!$C:$C,$H241)-SUMIFS(Capacity!$D:$D,Capacity!$A:$A,Summary_CDP,Capacity!$B:$B,IF($B$228="NEM","*",$B$228),Capacity!$C:$C,$H241)</f>
        <v>0</v>
      </c>
      <c r="V241" s="5">
        <f>SUMIFS(Capacity!R:R,Capacity!$A:$A,Summary_CDP,Capacity!$B:$B,IF($B$228="NEM","*",$B$228),Capacity!$C:$C,$H241)-SUMIFS(Capacity!$D:$D,Capacity!$A:$A,Summary_CDP,Capacity!$B:$B,IF($B$228="NEM","*",$B$228),Capacity!$C:$C,$H241)</f>
        <v>0</v>
      </c>
      <c r="W241" s="5">
        <f>SUMIFS(Capacity!S:S,Capacity!$A:$A,Summary_CDP,Capacity!$B:$B,IF($B$228="NEM","*",$B$228),Capacity!$C:$C,$H241)-SUMIFS(Capacity!$D:$D,Capacity!$A:$A,Summary_CDP,Capacity!$B:$B,IF($B$228="NEM","*",$B$228),Capacity!$C:$C,$H241)</f>
        <v>0</v>
      </c>
      <c r="X241" s="5">
        <f>SUMIFS(Capacity!T:T,Capacity!$A:$A,Summary_CDP,Capacity!$B:$B,IF($B$228="NEM","*",$B$228),Capacity!$C:$C,$H241)-SUMIFS(Capacity!$D:$D,Capacity!$A:$A,Summary_CDP,Capacity!$B:$B,IF($B$228="NEM","*",$B$228),Capacity!$C:$C,$H241)</f>
        <v>0</v>
      </c>
      <c r="Y241" s="5">
        <f>SUMIFS(Capacity!U:U,Capacity!$A:$A,Summary_CDP,Capacity!$B:$B,IF($B$228="NEM","*",$B$228),Capacity!$C:$C,$H241)-SUMIFS(Capacity!$D:$D,Capacity!$A:$A,Summary_CDP,Capacity!$B:$B,IF($B$228="NEM","*",$B$228),Capacity!$C:$C,$H241)</f>
        <v>0</v>
      </c>
      <c r="Z241" s="5">
        <f>SUMIFS(Capacity!V:V,Capacity!$A:$A,Summary_CDP,Capacity!$B:$B,IF($B$228="NEM","*",$B$228),Capacity!$C:$C,$H241)-SUMIFS(Capacity!$D:$D,Capacity!$A:$A,Summary_CDP,Capacity!$B:$B,IF($B$228="NEM","*",$B$228),Capacity!$C:$C,$H241)</f>
        <v>0</v>
      </c>
      <c r="AA241" s="5">
        <f>SUMIFS(Capacity!W:W,Capacity!$A:$A,Summary_CDP,Capacity!$B:$B,IF($B$228="NEM","*",$B$228),Capacity!$C:$C,$H241)-SUMIFS(Capacity!$D:$D,Capacity!$A:$A,Summary_CDP,Capacity!$B:$B,IF($B$228="NEM","*",$B$228),Capacity!$C:$C,$H241)</f>
        <v>0</v>
      </c>
      <c r="AB241" s="5">
        <f>SUMIFS(Capacity!X:X,Capacity!$A:$A,Summary_CDP,Capacity!$B:$B,IF($B$228="NEM","*",$B$228),Capacity!$C:$C,$H241)-SUMIFS(Capacity!$D:$D,Capacity!$A:$A,Summary_CDP,Capacity!$B:$B,IF($B$228="NEM","*",$B$228),Capacity!$C:$C,$H241)</f>
        <v>0</v>
      </c>
      <c r="AC241" s="5">
        <f>SUMIFS(Capacity!Y:Y,Capacity!$A:$A,Summary_CDP,Capacity!$B:$B,IF($B$228="NEM","*",$B$228),Capacity!$C:$C,$H241)-SUMIFS(Capacity!$D:$D,Capacity!$A:$A,Summary_CDP,Capacity!$B:$B,IF($B$228="NEM","*",$B$228),Capacity!$C:$C,$H241)</f>
        <v>0</v>
      </c>
      <c r="AD241" s="5">
        <f>SUMIFS(Capacity!Z:Z,Capacity!$A:$A,Summary_CDP,Capacity!$B:$B,IF($B$228="NEM","*",$B$228),Capacity!$C:$C,$H241)-SUMIFS(Capacity!$D:$D,Capacity!$A:$A,Summary_CDP,Capacity!$B:$B,IF($B$228="NEM","*",$B$228),Capacity!$C:$C,$H241)</f>
        <v>0</v>
      </c>
      <c r="AE241" s="5">
        <f>SUMIFS(Capacity!AA:AA,Capacity!$A:$A,Summary_CDP,Capacity!$B:$B,IF($B$228="NEM","*",$B$228),Capacity!$C:$C,$H241)-SUMIFS(Capacity!$D:$D,Capacity!$A:$A,Summary_CDP,Capacity!$B:$B,IF($B$228="NEM","*",$B$228),Capacity!$C:$C,$H241)</f>
        <v>0</v>
      </c>
      <c r="AF241" s="5">
        <f>SUMIFS(Capacity!AB:AB,Capacity!$A:$A,Summary_CDP,Capacity!$B:$B,IF($B$228="NEM","*",$B$228),Capacity!$C:$C,$H241)-SUMIFS(Capacity!$D:$D,Capacity!$A:$A,Summary_CDP,Capacity!$B:$B,IF($B$228="NEM","*",$B$228),Capacity!$C:$C,$H241)</f>
        <v>0</v>
      </c>
      <c r="AG241" s="5">
        <f>SUMIFS(Capacity!AC:AC,Capacity!$A:$A,Summary_CDP,Capacity!$B:$B,IF($B$228="NEM","*",$B$228),Capacity!$C:$C,$H241)-SUMIFS(Capacity!$D:$D,Capacity!$A:$A,Summary_CDP,Capacity!$B:$B,IF($B$228="NEM","*",$B$228),Capacity!$C:$C,$H241)</f>
        <v>0</v>
      </c>
      <c r="AH241" s="5">
        <f>SUMIFS(Capacity!AD:AD,Capacity!$A:$A,Summary_CDP,Capacity!$B:$B,IF($B$228="NEM","*",$B$228),Capacity!$C:$C,$H241)-SUMIFS(Capacity!$D:$D,Capacity!$A:$A,Summary_CDP,Capacity!$B:$B,IF($B$228="NEM","*",$B$228),Capacity!$C:$C,$H241)</f>
        <v>0</v>
      </c>
      <c r="AI241" s="5">
        <f>SUMIFS(Capacity!AE:AE,Capacity!$A:$A,Summary_CDP,Capacity!$B:$B,IF($B$228="NEM","*",$B$228),Capacity!$C:$C,$H241)-SUMIFS(Capacity!$D:$D,Capacity!$A:$A,Summary_CDP,Capacity!$B:$B,IF($B$228="NEM","*",$B$228),Capacity!$C:$C,$H241)</f>
        <v>0</v>
      </c>
      <c r="AJ241" s="5">
        <f>SUMIFS(Capacity!AF:AF,Capacity!$A:$A,Summary_CDP,Capacity!$B:$B,IF($B$228="NEM","*",$B$228),Capacity!$C:$C,$H241)-SUMIFS(Capacity!$D:$D,Capacity!$A:$A,Summary_CDP,Capacity!$B:$B,IF($B$228="NEM","*",$B$228),Capacity!$C:$C,$H241)</f>
        <v>0</v>
      </c>
    </row>
    <row r="242" spans="1:36" ht="15" customHeight="1">
      <c r="H242" s="9" t="s">
        <v>91</v>
      </c>
      <c r="I242" s="5">
        <f>SUMIFS(Capacity!E:E,Capacity!$A:$A,Summary_CDP,Capacity!$B:$B,IF($B$228="NEM","*",$B$228),Capacity!$C:$C,$H242)-SUMIFS(Capacity!$D:$D,Capacity!$A:$A,Summary_CDP,Capacity!$B:$B,IF($B$228="NEM","*",$B$228),Capacity!$C:$C,$H242)</f>
        <v>0</v>
      </c>
      <c r="J242" s="5">
        <f>SUMIFS(Capacity!F:F,Capacity!$A:$A,Summary_CDP,Capacity!$B:$B,IF($B$228="NEM","*",$B$228),Capacity!$C:$C,$H242)-SUMIFS(Capacity!$D:$D,Capacity!$A:$A,Summary_CDP,Capacity!$B:$B,IF($B$228="NEM","*",$B$228),Capacity!$C:$C,$H242)</f>
        <v>0</v>
      </c>
      <c r="K242" s="5">
        <f>SUMIFS(Capacity!G:G,Capacity!$A:$A,Summary_CDP,Capacity!$B:$B,IF($B$228="NEM","*",$B$228),Capacity!$C:$C,$H242)-SUMIFS(Capacity!$D:$D,Capacity!$A:$A,Summary_CDP,Capacity!$B:$B,IF($B$228="NEM","*",$B$228),Capacity!$C:$C,$H242)</f>
        <v>0</v>
      </c>
      <c r="L242" s="5">
        <f>SUMIFS(Capacity!H:H,Capacity!$A:$A,Summary_CDP,Capacity!$B:$B,IF($B$228="NEM","*",$B$228),Capacity!$C:$C,$H242)-SUMIFS(Capacity!$D:$D,Capacity!$A:$A,Summary_CDP,Capacity!$B:$B,IF($B$228="NEM","*",$B$228),Capacity!$C:$C,$H242)</f>
        <v>0</v>
      </c>
      <c r="M242" s="5">
        <f>SUMIFS(Capacity!I:I,Capacity!$A:$A,Summary_CDP,Capacity!$B:$B,IF($B$228="NEM","*",$B$228),Capacity!$C:$C,$H242)-SUMIFS(Capacity!$D:$D,Capacity!$A:$A,Summary_CDP,Capacity!$B:$B,IF($B$228="NEM","*",$B$228),Capacity!$C:$C,$H242)</f>
        <v>0</v>
      </c>
      <c r="N242" s="5">
        <f>SUMIFS(Capacity!J:J,Capacity!$A:$A,Summary_CDP,Capacity!$B:$B,IF($B$228="NEM","*",$B$228),Capacity!$C:$C,$H242)-SUMIFS(Capacity!$D:$D,Capacity!$A:$A,Summary_CDP,Capacity!$B:$B,IF($B$228="NEM","*",$B$228),Capacity!$C:$C,$H242)</f>
        <v>0</v>
      </c>
      <c r="O242" s="5">
        <f>SUMIFS(Capacity!K:K,Capacity!$A:$A,Summary_CDP,Capacity!$B:$B,IF($B$228="NEM","*",$B$228),Capacity!$C:$C,$H242)-SUMIFS(Capacity!$D:$D,Capacity!$A:$A,Summary_CDP,Capacity!$B:$B,IF($B$228="NEM","*",$B$228),Capacity!$C:$C,$H242)</f>
        <v>0</v>
      </c>
      <c r="P242" s="5">
        <f>SUMIFS(Capacity!L:L,Capacity!$A:$A,Summary_CDP,Capacity!$B:$B,IF($B$228="NEM","*",$B$228),Capacity!$C:$C,$H242)-SUMIFS(Capacity!$D:$D,Capacity!$A:$A,Summary_CDP,Capacity!$B:$B,IF($B$228="NEM","*",$B$228),Capacity!$C:$C,$H242)</f>
        <v>0</v>
      </c>
      <c r="Q242" s="5">
        <f>SUMIFS(Capacity!M:M,Capacity!$A:$A,Summary_CDP,Capacity!$B:$B,IF($B$228="NEM","*",$B$228),Capacity!$C:$C,$H242)-SUMIFS(Capacity!$D:$D,Capacity!$A:$A,Summary_CDP,Capacity!$B:$B,IF($B$228="NEM","*",$B$228),Capacity!$C:$C,$H242)</f>
        <v>0</v>
      </c>
      <c r="R242" s="5">
        <f>SUMIFS(Capacity!N:N,Capacity!$A:$A,Summary_CDP,Capacity!$B:$B,IF($B$228="NEM","*",$B$228),Capacity!$C:$C,$H242)-SUMIFS(Capacity!$D:$D,Capacity!$A:$A,Summary_CDP,Capacity!$B:$B,IF($B$228="NEM","*",$B$228),Capacity!$C:$C,$H242)</f>
        <v>0</v>
      </c>
      <c r="S242" s="5">
        <f>SUMIFS(Capacity!O:O,Capacity!$A:$A,Summary_CDP,Capacity!$B:$B,IF($B$228="NEM","*",$B$228),Capacity!$C:$C,$H242)-SUMIFS(Capacity!$D:$D,Capacity!$A:$A,Summary_CDP,Capacity!$B:$B,IF($B$228="NEM","*",$B$228),Capacity!$C:$C,$H242)</f>
        <v>0</v>
      </c>
      <c r="T242" s="5">
        <f>SUMIFS(Capacity!P:P,Capacity!$A:$A,Summary_CDP,Capacity!$B:$B,IF($B$228="NEM","*",$B$228),Capacity!$C:$C,$H242)-SUMIFS(Capacity!$D:$D,Capacity!$A:$A,Summary_CDP,Capacity!$B:$B,IF($B$228="NEM","*",$B$228),Capacity!$C:$C,$H242)</f>
        <v>0</v>
      </c>
      <c r="U242" s="5">
        <f>SUMIFS(Capacity!Q:Q,Capacity!$A:$A,Summary_CDP,Capacity!$B:$B,IF($B$228="NEM","*",$B$228),Capacity!$C:$C,$H242)-SUMIFS(Capacity!$D:$D,Capacity!$A:$A,Summary_CDP,Capacity!$B:$B,IF($B$228="NEM","*",$B$228),Capacity!$C:$C,$H242)</f>
        <v>0</v>
      </c>
      <c r="V242" s="5">
        <f>SUMIFS(Capacity!R:R,Capacity!$A:$A,Summary_CDP,Capacity!$B:$B,IF($B$228="NEM","*",$B$228),Capacity!$C:$C,$H242)-SUMIFS(Capacity!$D:$D,Capacity!$A:$A,Summary_CDP,Capacity!$B:$B,IF($B$228="NEM","*",$B$228),Capacity!$C:$C,$H242)</f>
        <v>0</v>
      </c>
      <c r="W242" s="5">
        <f>SUMIFS(Capacity!S:S,Capacity!$A:$A,Summary_CDP,Capacity!$B:$B,IF($B$228="NEM","*",$B$228),Capacity!$C:$C,$H242)-SUMIFS(Capacity!$D:$D,Capacity!$A:$A,Summary_CDP,Capacity!$B:$B,IF($B$228="NEM","*",$B$228),Capacity!$C:$C,$H242)</f>
        <v>0</v>
      </c>
      <c r="X242" s="5">
        <f>SUMIFS(Capacity!T:T,Capacity!$A:$A,Summary_CDP,Capacity!$B:$B,IF($B$228="NEM","*",$B$228),Capacity!$C:$C,$H242)-SUMIFS(Capacity!$D:$D,Capacity!$A:$A,Summary_CDP,Capacity!$B:$B,IF($B$228="NEM","*",$B$228),Capacity!$C:$C,$H242)</f>
        <v>0</v>
      </c>
      <c r="Y242" s="5">
        <f>SUMIFS(Capacity!U:U,Capacity!$A:$A,Summary_CDP,Capacity!$B:$B,IF($B$228="NEM","*",$B$228),Capacity!$C:$C,$H242)-SUMIFS(Capacity!$D:$D,Capacity!$A:$A,Summary_CDP,Capacity!$B:$B,IF($B$228="NEM","*",$B$228),Capacity!$C:$C,$H242)</f>
        <v>0</v>
      </c>
      <c r="Z242" s="5">
        <f>SUMIFS(Capacity!V:V,Capacity!$A:$A,Summary_CDP,Capacity!$B:$B,IF($B$228="NEM","*",$B$228),Capacity!$C:$C,$H242)-SUMIFS(Capacity!$D:$D,Capacity!$A:$A,Summary_CDP,Capacity!$B:$B,IF($B$228="NEM","*",$B$228),Capacity!$C:$C,$H242)</f>
        <v>0</v>
      </c>
      <c r="AA242" s="5">
        <f>SUMIFS(Capacity!W:W,Capacity!$A:$A,Summary_CDP,Capacity!$B:$B,IF($B$228="NEM","*",$B$228),Capacity!$C:$C,$H242)-SUMIFS(Capacity!$D:$D,Capacity!$A:$A,Summary_CDP,Capacity!$B:$B,IF($B$228="NEM","*",$B$228),Capacity!$C:$C,$H242)</f>
        <v>0</v>
      </c>
      <c r="AB242" s="5">
        <f>SUMIFS(Capacity!X:X,Capacity!$A:$A,Summary_CDP,Capacity!$B:$B,IF($B$228="NEM","*",$B$228),Capacity!$C:$C,$H242)-SUMIFS(Capacity!$D:$D,Capacity!$A:$A,Summary_CDP,Capacity!$B:$B,IF($B$228="NEM","*",$B$228),Capacity!$C:$C,$H242)</f>
        <v>0</v>
      </c>
      <c r="AC242" s="5">
        <f>SUMIFS(Capacity!Y:Y,Capacity!$A:$A,Summary_CDP,Capacity!$B:$B,IF($B$228="NEM","*",$B$228),Capacity!$C:$C,$H242)-SUMIFS(Capacity!$D:$D,Capacity!$A:$A,Summary_CDP,Capacity!$B:$B,IF($B$228="NEM","*",$B$228),Capacity!$C:$C,$H242)</f>
        <v>0</v>
      </c>
      <c r="AD242" s="5">
        <f>SUMIFS(Capacity!Z:Z,Capacity!$A:$A,Summary_CDP,Capacity!$B:$B,IF($B$228="NEM","*",$B$228),Capacity!$C:$C,$H242)-SUMIFS(Capacity!$D:$D,Capacity!$A:$A,Summary_CDP,Capacity!$B:$B,IF($B$228="NEM","*",$B$228),Capacity!$C:$C,$H242)</f>
        <v>0</v>
      </c>
      <c r="AE242" s="5">
        <f>SUMIFS(Capacity!AA:AA,Capacity!$A:$A,Summary_CDP,Capacity!$B:$B,IF($B$228="NEM","*",$B$228),Capacity!$C:$C,$H242)-SUMIFS(Capacity!$D:$D,Capacity!$A:$A,Summary_CDP,Capacity!$B:$B,IF($B$228="NEM","*",$B$228),Capacity!$C:$C,$H242)</f>
        <v>0</v>
      </c>
      <c r="AF242" s="5">
        <f>SUMIFS(Capacity!AB:AB,Capacity!$A:$A,Summary_CDP,Capacity!$B:$B,IF($B$228="NEM","*",$B$228),Capacity!$C:$C,$H242)-SUMIFS(Capacity!$D:$D,Capacity!$A:$A,Summary_CDP,Capacity!$B:$B,IF($B$228="NEM","*",$B$228),Capacity!$C:$C,$H242)</f>
        <v>0</v>
      </c>
      <c r="AG242" s="5">
        <f>SUMIFS(Capacity!AC:AC,Capacity!$A:$A,Summary_CDP,Capacity!$B:$B,IF($B$228="NEM","*",$B$228),Capacity!$C:$C,$H242)-SUMIFS(Capacity!$D:$D,Capacity!$A:$A,Summary_CDP,Capacity!$B:$B,IF($B$228="NEM","*",$B$228),Capacity!$C:$C,$H242)</f>
        <v>0</v>
      </c>
      <c r="AH242" s="5">
        <f>SUMIFS(Capacity!AD:AD,Capacity!$A:$A,Summary_CDP,Capacity!$B:$B,IF($B$228="NEM","*",$B$228),Capacity!$C:$C,$H242)-SUMIFS(Capacity!$D:$D,Capacity!$A:$A,Summary_CDP,Capacity!$B:$B,IF($B$228="NEM","*",$B$228),Capacity!$C:$C,$H242)</f>
        <v>0</v>
      </c>
      <c r="AI242" s="5">
        <f>SUMIFS(Capacity!AE:AE,Capacity!$A:$A,Summary_CDP,Capacity!$B:$B,IF($B$228="NEM","*",$B$228),Capacity!$C:$C,$H242)-SUMIFS(Capacity!$D:$D,Capacity!$A:$A,Summary_CDP,Capacity!$B:$B,IF($B$228="NEM","*",$B$228),Capacity!$C:$C,$H242)</f>
        <v>0</v>
      </c>
      <c r="AJ242" s="5">
        <f>SUMIFS(Capacity!AF:AF,Capacity!$A:$A,Summary_CDP,Capacity!$B:$B,IF($B$228="NEM","*",$B$228),Capacity!$C:$C,$H242)-SUMIFS(Capacity!$D:$D,Capacity!$A:$A,Summary_CDP,Capacity!$B:$B,IF($B$228="NEM","*",$B$228),Capacity!$C:$C,$H242)</f>
        <v>0</v>
      </c>
    </row>
    <row r="243" spans="1:36" ht="15" customHeight="1">
      <c r="H243" s="9" t="s">
        <v>92</v>
      </c>
      <c r="I243" s="5">
        <f>SUMIFS(Capacity!E:E,Capacity!$A:$A,Summary_CDP,Capacity!$B:$B,IF($B$228="NEM","*",$B$228),Capacity!$C:$C,$H243)-SUMIFS(Capacity!$D:$D,Capacity!$A:$A,Summary_CDP,Capacity!$B:$B,IF($B$228="NEM","*",$B$228),Capacity!$C:$C,$H243)</f>
        <v>5521.0001529199999</v>
      </c>
      <c r="J243" s="5">
        <f>SUMIFS(Capacity!F:F,Capacity!$A:$A,Summary_CDP,Capacity!$B:$B,IF($B$228="NEM","*",$B$228),Capacity!$C:$C,$H243)-SUMIFS(Capacity!$D:$D,Capacity!$A:$A,Summary_CDP,Capacity!$B:$B,IF($B$228="NEM","*",$B$228),Capacity!$C:$C,$H243)</f>
        <v>12310.216110990001</v>
      </c>
      <c r="K243" s="5">
        <f>SUMIFS(Capacity!G:G,Capacity!$A:$A,Summary_CDP,Capacity!$B:$B,IF($B$228="NEM","*",$B$228),Capacity!$C:$C,$H243)-SUMIFS(Capacity!$D:$D,Capacity!$A:$A,Summary_CDP,Capacity!$B:$B,IF($B$228="NEM","*",$B$228),Capacity!$C:$C,$H243)</f>
        <v>20738.597206590002</v>
      </c>
      <c r="L243" s="5">
        <f>SUMIFS(Capacity!H:H,Capacity!$A:$A,Summary_CDP,Capacity!$B:$B,IF($B$228="NEM","*",$B$228),Capacity!$C:$C,$H243)-SUMIFS(Capacity!$D:$D,Capacity!$A:$A,Summary_CDP,Capacity!$B:$B,IF($B$228="NEM","*",$B$228),Capacity!$C:$C,$H243)</f>
        <v>24878.782399000003</v>
      </c>
      <c r="M243" s="5">
        <f>SUMIFS(Capacity!I:I,Capacity!$A:$A,Summary_CDP,Capacity!$B:$B,IF($B$228="NEM","*",$B$228),Capacity!$C:$C,$H243)-SUMIFS(Capacity!$D:$D,Capacity!$A:$A,Summary_CDP,Capacity!$B:$B,IF($B$228="NEM","*",$B$228),Capacity!$C:$C,$H243)</f>
        <v>33202.740785539994</v>
      </c>
      <c r="N243" s="5">
        <f>SUMIFS(Capacity!J:J,Capacity!$A:$A,Summary_CDP,Capacity!$B:$B,IF($B$228="NEM","*",$B$228),Capacity!$C:$C,$H243)-SUMIFS(Capacity!$D:$D,Capacity!$A:$A,Summary_CDP,Capacity!$B:$B,IF($B$228="NEM","*",$B$228),Capacity!$C:$C,$H243)</f>
        <v>37609.349256970003</v>
      </c>
      <c r="O243" s="5">
        <f>SUMIFS(Capacity!K:K,Capacity!$A:$A,Summary_CDP,Capacity!$B:$B,IF($B$228="NEM","*",$B$228),Capacity!$C:$C,$H243)-SUMIFS(Capacity!$D:$D,Capacity!$A:$A,Summary_CDP,Capacity!$B:$B,IF($B$228="NEM","*",$B$228),Capacity!$C:$C,$H243)</f>
        <v>40803.845016449995</v>
      </c>
      <c r="P243" s="5">
        <f>SUMIFS(Capacity!L:L,Capacity!$A:$A,Summary_CDP,Capacity!$B:$B,IF($B$228="NEM","*",$B$228),Capacity!$C:$C,$H243)-SUMIFS(Capacity!$D:$D,Capacity!$A:$A,Summary_CDP,Capacity!$B:$B,IF($B$228="NEM","*",$B$228),Capacity!$C:$C,$H243)</f>
        <v>47379.572283409994</v>
      </c>
      <c r="Q243" s="5">
        <f>SUMIFS(Capacity!M:M,Capacity!$A:$A,Summary_CDP,Capacity!$B:$B,IF($B$228="NEM","*",$B$228),Capacity!$C:$C,$H243)-SUMIFS(Capacity!$D:$D,Capacity!$A:$A,Summary_CDP,Capacity!$B:$B,IF($B$228="NEM","*",$B$228),Capacity!$C:$C,$H243)</f>
        <v>53549.008817309994</v>
      </c>
      <c r="R243" s="5">
        <f>SUMIFS(Capacity!N:N,Capacity!$A:$A,Summary_CDP,Capacity!$B:$B,IF($B$228="NEM","*",$B$228),Capacity!$C:$C,$H243)-SUMIFS(Capacity!$D:$D,Capacity!$A:$A,Summary_CDP,Capacity!$B:$B,IF($B$228="NEM","*",$B$228),Capacity!$C:$C,$H243)</f>
        <v>56628.967952709994</v>
      </c>
      <c r="S243" s="5">
        <f>SUMIFS(Capacity!O:O,Capacity!$A:$A,Summary_CDP,Capacity!$B:$B,IF($B$228="NEM","*",$B$228),Capacity!$C:$C,$H243)-SUMIFS(Capacity!$D:$D,Capacity!$A:$A,Summary_CDP,Capacity!$B:$B,IF($B$228="NEM","*",$B$228),Capacity!$C:$C,$H243)</f>
        <v>66502.703042780005</v>
      </c>
      <c r="T243" s="5">
        <f>SUMIFS(Capacity!P:P,Capacity!$A:$A,Summary_CDP,Capacity!$B:$B,IF($B$228="NEM","*",$B$228),Capacity!$C:$C,$H243)-SUMIFS(Capacity!$D:$D,Capacity!$A:$A,Summary_CDP,Capacity!$B:$B,IF($B$228="NEM","*",$B$228),Capacity!$C:$C,$H243)</f>
        <v>78640.193253509991</v>
      </c>
      <c r="U243" s="5">
        <f>SUMIFS(Capacity!Q:Q,Capacity!$A:$A,Summary_CDP,Capacity!$B:$B,IF($B$228="NEM","*",$B$228),Capacity!$C:$C,$H243)-SUMIFS(Capacity!$D:$D,Capacity!$A:$A,Summary_CDP,Capacity!$B:$B,IF($B$228="NEM","*",$B$228),Capacity!$C:$C,$H243)</f>
        <v>82985.208125449994</v>
      </c>
      <c r="V243" s="5">
        <f>SUMIFS(Capacity!R:R,Capacity!$A:$A,Summary_CDP,Capacity!$B:$B,IF($B$228="NEM","*",$B$228),Capacity!$C:$C,$H243)-SUMIFS(Capacity!$D:$D,Capacity!$A:$A,Summary_CDP,Capacity!$B:$B,IF($B$228="NEM","*",$B$228),Capacity!$C:$C,$H243)</f>
        <v>93539.214307440008</v>
      </c>
      <c r="W243" s="5">
        <f>SUMIFS(Capacity!S:S,Capacity!$A:$A,Summary_CDP,Capacity!$B:$B,IF($B$228="NEM","*",$B$228),Capacity!$C:$C,$H243)-SUMIFS(Capacity!$D:$D,Capacity!$A:$A,Summary_CDP,Capacity!$B:$B,IF($B$228="NEM","*",$B$228),Capacity!$C:$C,$H243)</f>
        <v>101088.42468001999</v>
      </c>
      <c r="X243" s="5">
        <f>SUMIFS(Capacity!T:T,Capacity!$A:$A,Summary_CDP,Capacity!$B:$B,IF($B$228="NEM","*",$B$228),Capacity!$C:$C,$H243)-SUMIFS(Capacity!$D:$D,Capacity!$A:$A,Summary_CDP,Capacity!$B:$B,IF($B$228="NEM","*",$B$228),Capacity!$C:$C,$H243)</f>
        <v>104469.87182444999</v>
      </c>
      <c r="Y243" s="5">
        <f>SUMIFS(Capacity!U:U,Capacity!$A:$A,Summary_CDP,Capacity!$B:$B,IF($B$228="NEM","*",$B$228),Capacity!$C:$C,$H243)-SUMIFS(Capacity!$D:$D,Capacity!$A:$A,Summary_CDP,Capacity!$B:$B,IF($B$228="NEM","*",$B$228),Capacity!$C:$C,$H243)</f>
        <v>104143.17182444999</v>
      </c>
      <c r="Z243" s="5">
        <f>SUMIFS(Capacity!V:V,Capacity!$A:$A,Summary_CDP,Capacity!$B:$B,IF($B$228="NEM","*",$B$228),Capacity!$C:$C,$H243)-SUMIFS(Capacity!$D:$D,Capacity!$A:$A,Summary_CDP,Capacity!$B:$B,IF($B$228="NEM","*",$B$228),Capacity!$C:$C,$H243)</f>
        <v>110109.48893072001</v>
      </c>
      <c r="AA243" s="5">
        <f>SUMIFS(Capacity!W:W,Capacity!$A:$A,Summary_CDP,Capacity!$B:$B,IF($B$228="NEM","*",$B$228),Capacity!$C:$C,$H243)-SUMIFS(Capacity!$D:$D,Capacity!$A:$A,Summary_CDP,Capacity!$B:$B,IF($B$228="NEM","*",$B$228),Capacity!$C:$C,$H243)</f>
        <v>122749.53287900001</v>
      </c>
      <c r="AB243" s="5">
        <f>SUMIFS(Capacity!X:X,Capacity!$A:$A,Summary_CDP,Capacity!$B:$B,IF($B$228="NEM","*",$B$228),Capacity!$C:$C,$H243)-SUMIFS(Capacity!$D:$D,Capacity!$A:$A,Summary_CDP,Capacity!$B:$B,IF($B$228="NEM","*",$B$228),Capacity!$C:$C,$H243)</f>
        <v>146524.34755862001</v>
      </c>
      <c r="AC243" s="5">
        <f>SUMIFS(Capacity!Y:Y,Capacity!$A:$A,Summary_CDP,Capacity!$B:$B,IF($B$228="NEM","*",$B$228),Capacity!$C:$C,$H243)-SUMIFS(Capacity!$D:$D,Capacity!$A:$A,Summary_CDP,Capacity!$B:$B,IF($B$228="NEM","*",$B$228),Capacity!$C:$C,$H243)</f>
        <v>164768.46370793003</v>
      </c>
      <c r="AD243" s="5">
        <f>SUMIFS(Capacity!Z:Z,Capacity!$A:$A,Summary_CDP,Capacity!$B:$B,IF($B$228="NEM","*",$B$228),Capacity!$C:$C,$H243)-SUMIFS(Capacity!$D:$D,Capacity!$A:$A,Summary_CDP,Capacity!$B:$B,IF($B$228="NEM","*",$B$228),Capacity!$C:$C,$H243)</f>
        <v>177198.32922613001</v>
      </c>
      <c r="AE243" s="5">
        <f>SUMIFS(Capacity!AA:AA,Capacity!$A:$A,Summary_CDP,Capacity!$B:$B,IF($B$228="NEM","*",$B$228),Capacity!$C:$C,$H243)-SUMIFS(Capacity!$D:$D,Capacity!$A:$A,Summary_CDP,Capacity!$B:$B,IF($B$228="NEM","*",$B$228),Capacity!$C:$C,$H243)</f>
        <v>198820.32823853003</v>
      </c>
      <c r="AF243" s="5">
        <f>SUMIFS(Capacity!AB:AB,Capacity!$A:$A,Summary_CDP,Capacity!$B:$B,IF($B$228="NEM","*",$B$228),Capacity!$C:$C,$H243)-SUMIFS(Capacity!$D:$D,Capacity!$A:$A,Summary_CDP,Capacity!$B:$B,IF($B$228="NEM","*",$B$228),Capacity!$C:$C,$H243)</f>
        <v>209135.18059168002</v>
      </c>
      <c r="AG243" s="5">
        <f>SUMIFS(Capacity!AC:AC,Capacity!$A:$A,Summary_CDP,Capacity!$B:$B,IF($B$228="NEM","*",$B$228),Capacity!$C:$C,$H243)-SUMIFS(Capacity!$D:$D,Capacity!$A:$A,Summary_CDP,Capacity!$B:$B,IF($B$228="NEM","*",$B$228),Capacity!$C:$C,$H243)</f>
        <v>217609.09547828004</v>
      </c>
      <c r="AH243" s="5">
        <f>SUMIFS(Capacity!AD:AD,Capacity!$A:$A,Summary_CDP,Capacity!$B:$B,IF($B$228="NEM","*",$B$228),Capacity!$C:$C,$H243)-SUMIFS(Capacity!$D:$D,Capacity!$A:$A,Summary_CDP,Capacity!$B:$B,IF($B$228="NEM","*",$B$228),Capacity!$C:$C,$H243)</f>
        <v>230643.68429881003</v>
      </c>
      <c r="AI243" s="5">
        <f>SUMIFS(Capacity!AE:AE,Capacity!$A:$A,Summary_CDP,Capacity!$B:$B,IF($B$228="NEM","*",$B$228),Capacity!$C:$C,$H243)-SUMIFS(Capacity!$D:$D,Capacity!$A:$A,Summary_CDP,Capacity!$B:$B,IF($B$228="NEM","*",$B$228),Capacity!$C:$C,$H243)</f>
        <v>244467.13484322</v>
      </c>
      <c r="AJ243" s="5">
        <f>SUMIFS(Capacity!AF:AF,Capacity!$A:$A,Summary_CDP,Capacity!$B:$B,IF($B$228="NEM","*",$B$228),Capacity!$C:$C,$H243)-SUMIFS(Capacity!$D:$D,Capacity!$A:$A,Summary_CDP,Capacity!$B:$B,IF($B$228="NEM","*",$B$228),Capacity!$C:$C,$H243)</f>
        <v>243677.38484322</v>
      </c>
    </row>
    <row r="244" spans="1:36" ht="15" customHeight="1">
      <c r="H244" s="9" t="s">
        <v>93</v>
      </c>
      <c r="I244" s="5">
        <f>SUMIFS(Capacity!E:E,Capacity!$A:$A,Summary_CDP,Capacity!$B:$B,IF($B$228="NEM","*",$B$228),Capacity!$C:$C,$H244)-SUMIFS(Capacity!$D:$D,Capacity!$A:$A,Summary_CDP,Capacity!$B:$B,IF($B$228="NEM","*",$B$228),Capacity!$C:$C,$H244)</f>
        <v>81.193369020000318</v>
      </c>
      <c r="J244" s="5">
        <f>SUMIFS(Capacity!F:F,Capacity!$A:$A,Summary_CDP,Capacity!$B:$B,IF($B$228="NEM","*",$B$228),Capacity!$C:$C,$H244)-SUMIFS(Capacity!$D:$D,Capacity!$A:$A,Summary_CDP,Capacity!$B:$B,IF($B$228="NEM","*",$B$228),Capacity!$C:$C,$H244)</f>
        <v>222.78736901999946</v>
      </c>
      <c r="K244" s="5">
        <f>SUMIFS(Capacity!G:G,Capacity!$A:$A,Summary_CDP,Capacity!$B:$B,IF($B$228="NEM","*",$B$228),Capacity!$C:$C,$H244)-SUMIFS(Capacity!$D:$D,Capacity!$A:$A,Summary_CDP,Capacity!$B:$B,IF($B$228="NEM","*",$B$228),Capacity!$C:$C,$H244)</f>
        <v>2675.6046873699997</v>
      </c>
      <c r="L244" s="5">
        <f>SUMIFS(Capacity!H:H,Capacity!$A:$A,Summary_CDP,Capacity!$B:$B,IF($B$228="NEM","*",$B$228),Capacity!$C:$C,$H244)-SUMIFS(Capacity!$D:$D,Capacity!$A:$A,Summary_CDP,Capacity!$B:$B,IF($B$228="NEM","*",$B$228),Capacity!$C:$C,$H244)</f>
        <v>7164.0345405600019</v>
      </c>
      <c r="M244" s="5">
        <f>SUMIFS(Capacity!I:I,Capacity!$A:$A,Summary_CDP,Capacity!$B:$B,IF($B$228="NEM","*",$B$228),Capacity!$C:$C,$H244)-SUMIFS(Capacity!$D:$D,Capacity!$A:$A,Summary_CDP,Capacity!$B:$B,IF($B$228="NEM","*",$B$228),Capacity!$C:$C,$H244)</f>
        <v>13552.389766040003</v>
      </c>
      <c r="N244" s="5">
        <f>SUMIFS(Capacity!J:J,Capacity!$A:$A,Summary_CDP,Capacity!$B:$B,IF($B$228="NEM","*",$B$228),Capacity!$C:$C,$H244)-SUMIFS(Capacity!$D:$D,Capacity!$A:$A,Summary_CDP,Capacity!$B:$B,IF($B$228="NEM","*",$B$228),Capacity!$C:$C,$H244)</f>
        <v>18928.722721390001</v>
      </c>
      <c r="O244" s="5">
        <f>SUMIFS(Capacity!K:K,Capacity!$A:$A,Summary_CDP,Capacity!$B:$B,IF($B$228="NEM","*",$B$228),Capacity!$C:$C,$H244)-SUMIFS(Capacity!$D:$D,Capacity!$A:$A,Summary_CDP,Capacity!$B:$B,IF($B$228="NEM","*",$B$228),Capacity!$C:$C,$H244)</f>
        <v>20243.902520779997</v>
      </c>
      <c r="P244" s="5">
        <f>SUMIFS(Capacity!L:L,Capacity!$A:$A,Summary_CDP,Capacity!$B:$B,IF($B$228="NEM","*",$B$228),Capacity!$C:$C,$H244)-SUMIFS(Capacity!$D:$D,Capacity!$A:$A,Summary_CDP,Capacity!$B:$B,IF($B$228="NEM","*",$B$228),Capacity!$C:$C,$H244)</f>
        <v>26818.950467519997</v>
      </c>
      <c r="Q244" s="5">
        <f>SUMIFS(Capacity!M:M,Capacity!$A:$A,Summary_CDP,Capacity!$B:$B,IF($B$228="NEM","*",$B$228),Capacity!$C:$C,$H244)-SUMIFS(Capacity!$D:$D,Capacity!$A:$A,Summary_CDP,Capacity!$B:$B,IF($B$228="NEM","*",$B$228),Capacity!$C:$C,$H244)</f>
        <v>28094.453124899996</v>
      </c>
      <c r="R244" s="5">
        <f>SUMIFS(Capacity!N:N,Capacity!$A:$A,Summary_CDP,Capacity!$B:$B,IF($B$228="NEM","*",$B$228),Capacity!$C:$C,$H244)-SUMIFS(Capacity!$D:$D,Capacity!$A:$A,Summary_CDP,Capacity!$B:$B,IF($B$228="NEM","*",$B$228),Capacity!$C:$C,$H244)</f>
        <v>33294.390319579994</v>
      </c>
      <c r="S244" s="5">
        <f>SUMIFS(Capacity!O:O,Capacity!$A:$A,Summary_CDP,Capacity!$B:$B,IF($B$228="NEM","*",$B$228),Capacity!$C:$C,$H244)-SUMIFS(Capacity!$D:$D,Capacity!$A:$A,Summary_CDP,Capacity!$B:$B,IF($B$228="NEM","*",$B$228),Capacity!$C:$C,$H244)</f>
        <v>38878.0421814</v>
      </c>
      <c r="T244" s="5">
        <f>SUMIFS(Capacity!P:P,Capacity!$A:$A,Summary_CDP,Capacity!$B:$B,IF($B$228="NEM","*",$B$228),Capacity!$C:$C,$H244)-SUMIFS(Capacity!$D:$D,Capacity!$A:$A,Summary_CDP,Capacity!$B:$B,IF($B$228="NEM","*",$B$228),Capacity!$C:$C,$H244)</f>
        <v>51128.467996720006</v>
      </c>
      <c r="U244" s="5">
        <f>SUMIFS(Capacity!Q:Q,Capacity!$A:$A,Summary_CDP,Capacity!$B:$B,IF($B$228="NEM","*",$B$228),Capacity!$C:$C,$H244)-SUMIFS(Capacity!$D:$D,Capacity!$A:$A,Summary_CDP,Capacity!$B:$B,IF($B$228="NEM","*",$B$228),Capacity!$C:$C,$H244)</f>
        <v>58660.206931809997</v>
      </c>
      <c r="V244" s="5">
        <f>SUMIFS(Capacity!R:R,Capacity!$A:$A,Summary_CDP,Capacity!$B:$B,IF($B$228="NEM","*",$B$228),Capacity!$C:$C,$H244)-SUMIFS(Capacity!$D:$D,Capacity!$A:$A,Summary_CDP,Capacity!$B:$B,IF($B$228="NEM","*",$B$228),Capacity!$C:$C,$H244)</f>
        <v>64986.661042389998</v>
      </c>
      <c r="W244" s="5">
        <f>SUMIFS(Capacity!S:S,Capacity!$A:$A,Summary_CDP,Capacity!$B:$B,IF($B$228="NEM","*",$B$228),Capacity!$C:$C,$H244)-SUMIFS(Capacity!$D:$D,Capacity!$A:$A,Summary_CDP,Capacity!$B:$B,IF($B$228="NEM","*",$B$228),Capacity!$C:$C,$H244)</f>
        <v>76228.707187379987</v>
      </c>
      <c r="X244" s="5">
        <f>SUMIFS(Capacity!T:T,Capacity!$A:$A,Summary_CDP,Capacity!$B:$B,IF($B$228="NEM","*",$B$228),Capacity!$C:$C,$H244)-SUMIFS(Capacity!$D:$D,Capacity!$A:$A,Summary_CDP,Capacity!$B:$B,IF($B$228="NEM","*",$B$228),Capacity!$C:$C,$H244)</f>
        <v>84156.46518432998</v>
      </c>
      <c r="Y244" s="5">
        <f>SUMIFS(Capacity!U:U,Capacity!$A:$A,Summary_CDP,Capacity!$B:$B,IF($B$228="NEM","*",$B$228),Capacity!$C:$C,$H244)-SUMIFS(Capacity!$D:$D,Capacity!$A:$A,Summary_CDP,Capacity!$B:$B,IF($B$228="NEM","*",$B$228),Capacity!$C:$C,$H244)</f>
        <v>84156.46518432998</v>
      </c>
      <c r="Z244" s="5">
        <f>SUMIFS(Capacity!V:V,Capacity!$A:$A,Summary_CDP,Capacity!$B:$B,IF($B$228="NEM","*",$B$228),Capacity!$C:$C,$H244)-SUMIFS(Capacity!$D:$D,Capacity!$A:$A,Summary_CDP,Capacity!$B:$B,IF($B$228="NEM","*",$B$228),Capacity!$C:$C,$H244)</f>
        <v>91409.366881479989</v>
      </c>
      <c r="AA244" s="5">
        <f>SUMIFS(Capacity!W:W,Capacity!$A:$A,Summary_CDP,Capacity!$B:$B,IF($B$228="NEM","*",$B$228),Capacity!$C:$C,$H244)-SUMIFS(Capacity!$D:$D,Capacity!$A:$A,Summary_CDP,Capacity!$B:$B,IF($B$228="NEM","*",$B$228),Capacity!$C:$C,$H244)</f>
        <v>118425.66952762</v>
      </c>
      <c r="AB244" s="5">
        <f>SUMIFS(Capacity!X:X,Capacity!$A:$A,Summary_CDP,Capacity!$B:$B,IF($B$228="NEM","*",$B$228),Capacity!$C:$C,$H244)-SUMIFS(Capacity!$D:$D,Capacity!$A:$A,Summary_CDP,Capacity!$B:$B,IF($B$228="NEM","*",$B$228),Capacity!$C:$C,$H244)</f>
        <v>129627.02185730002</v>
      </c>
      <c r="AC244" s="5">
        <f>SUMIFS(Capacity!Y:Y,Capacity!$A:$A,Summary_CDP,Capacity!$B:$B,IF($B$228="NEM","*",$B$228),Capacity!$C:$C,$H244)-SUMIFS(Capacity!$D:$D,Capacity!$A:$A,Summary_CDP,Capacity!$B:$B,IF($B$228="NEM","*",$B$228),Capacity!$C:$C,$H244)</f>
        <v>150996.72506112003</v>
      </c>
      <c r="AD244" s="5">
        <f>SUMIFS(Capacity!Z:Z,Capacity!$A:$A,Summary_CDP,Capacity!$B:$B,IF($B$228="NEM","*",$B$228),Capacity!$C:$C,$H244)-SUMIFS(Capacity!$D:$D,Capacity!$A:$A,Summary_CDP,Capacity!$B:$B,IF($B$228="NEM","*",$B$228),Capacity!$C:$C,$H244)</f>
        <v>162521.69155229002</v>
      </c>
      <c r="AE244" s="5">
        <f>SUMIFS(Capacity!AA:AA,Capacity!$A:$A,Summary_CDP,Capacity!$B:$B,IF($B$228="NEM","*",$B$228),Capacity!$C:$C,$H244)-SUMIFS(Capacity!$D:$D,Capacity!$A:$A,Summary_CDP,Capacity!$B:$B,IF($B$228="NEM","*",$B$228),Capacity!$C:$C,$H244)</f>
        <v>186584.90976357</v>
      </c>
      <c r="AF244" s="5">
        <f>SUMIFS(Capacity!AB:AB,Capacity!$A:$A,Summary_CDP,Capacity!$B:$B,IF($B$228="NEM","*",$B$228),Capacity!$C:$C,$H244)-SUMIFS(Capacity!$D:$D,Capacity!$A:$A,Summary_CDP,Capacity!$B:$B,IF($B$228="NEM","*",$B$228),Capacity!$C:$C,$H244)</f>
        <v>188168.24104172003</v>
      </c>
      <c r="AG244" s="5">
        <f>SUMIFS(Capacity!AC:AC,Capacity!$A:$A,Summary_CDP,Capacity!$B:$B,IF($B$228="NEM","*",$B$228),Capacity!$C:$C,$H244)-SUMIFS(Capacity!$D:$D,Capacity!$A:$A,Summary_CDP,Capacity!$B:$B,IF($B$228="NEM","*",$B$228),Capacity!$C:$C,$H244)</f>
        <v>196426.10414601001</v>
      </c>
      <c r="AH244" s="5">
        <f>SUMIFS(Capacity!AD:AD,Capacity!$A:$A,Summary_CDP,Capacity!$B:$B,IF($B$228="NEM","*",$B$228),Capacity!$C:$C,$H244)-SUMIFS(Capacity!$D:$D,Capacity!$A:$A,Summary_CDP,Capacity!$B:$B,IF($B$228="NEM","*",$B$228),Capacity!$C:$C,$H244)</f>
        <v>222847.00162895999</v>
      </c>
      <c r="AI244" s="5">
        <f>SUMIFS(Capacity!AE:AE,Capacity!$A:$A,Summary_CDP,Capacity!$B:$B,IF($B$228="NEM","*",$B$228),Capacity!$C:$C,$H244)-SUMIFS(Capacity!$D:$D,Capacity!$A:$A,Summary_CDP,Capacity!$B:$B,IF($B$228="NEM","*",$B$228),Capacity!$C:$C,$H244)</f>
        <v>299386.69904489006</v>
      </c>
      <c r="AJ244" s="5">
        <f>SUMIFS(Capacity!AF:AF,Capacity!$A:$A,Summary_CDP,Capacity!$B:$B,IF($B$228="NEM","*",$B$228),Capacity!$C:$C,$H244)-SUMIFS(Capacity!$D:$D,Capacity!$A:$A,Summary_CDP,Capacity!$B:$B,IF($B$228="NEM","*",$B$228),Capacity!$C:$C,$H244)</f>
        <v>298713.89504489006</v>
      </c>
    </row>
    <row r="245" spans="1:36" ht="15" customHeight="1">
      <c r="H245" s="9" t="s">
        <v>94</v>
      </c>
      <c r="I245" s="5">
        <f>SUMIFS(Capacity!E:E,Capacity!$A:$A,Summary_CDP,Capacity!$B:$B,IF($B$228="NEM","*",$B$228),Capacity!$C:$C,$H245)-SUMIFS(Capacity!$D:$D,Capacity!$A:$A,Summary_CDP,Capacity!$B:$B,IF($B$228="NEM","*",$B$228),Capacity!$C:$C,$H245)</f>
        <v>5654.4556418523607</v>
      </c>
      <c r="J245" s="5">
        <f>SUMIFS(Capacity!F:F,Capacity!$A:$A,Summary_CDP,Capacity!$B:$B,IF($B$228="NEM","*",$B$228),Capacity!$C:$C,$H245)-SUMIFS(Capacity!$D:$D,Capacity!$A:$A,Summary_CDP,Capacity!$B:$B,IF($B$228="NEM","*",$B$228),Capacity!$C:$C,$H245)</f>
        <v>8598.8121580123625</v>
      </c>
      <c r="K245" s="5">
        <f>SUMIFS(Capacity!G:G,Capacity!$A:$A,Summary_CDP,Capacity!$B:$B,IF($B$228="NEM","*",$B$228),Capacity!$C:$C,$H245)-SUMIFS(Capacity!$D:$D,Capacity!$A:$A,Summary_CDP,Capacity!$B:$B,IF($B$228="NEM","*",$B$228),Capacity!$C:$C,$H245)</f>
        <v>11584.804257012362</v>
      </c>
      <c r="L245" s="5">
        <f>SUMIFS(Capacity!H:H,Capacity!$A:$A,Summary_CDP,Capacity!$B:$B,IF($B$228="NEM","*",$B$228),Capacity!$C:$C,$H245)-SUMIFS(Capacity!$D:$D,Capacity!$A:$A,Summary_CDP,Capacity!$B:$B,IF($B$228="NEM","*",$B$228),Capacity!$C:$C,$H245)</f>
        <v>14444.644699012366</v>
      </c>
      <c r="M245" s="5">
        <f>SUMIFS(Capacity!I:I,Capacity!$A:$A,Summary_CDP,Capacity!$B:$B,IF($B$228="NEM","*",$B$228),Capacity!$C:$C,$H245)-SUMIFS(Capacity!$D:$D,Capacity!$A:$A,Summary_CDP,Capacity!$B:$B,IF($B$228="NEM","*",$B$228),Capacity!$C:$C,$H245)</f>
        <v>17324.455045212366</v>
      </c>
      <c r="N245" s="5">
        <f>SUMIFS(Capacity!J:J,Capacity!$A:$A,Summary_CDP,Capacity!$B:$B,IF($B$228="NEM","*",$B$228),Capacity!$C:$C,$H245)-SUMIFS(Capacity!$D:$D,Capacity!$A:$A,Summary_CDP,Capacity!$B:$B,IF($B$228="NEM","*",$B$228),Capacity!$C:$C,$H245)</f>
        <v>20068.76636621236</v>
      </c>
      <c r="O245" s="5">
        <f>SUMIFS(Capacity!K:K,Capacity!$A:$A,Summary_CDP,Capacity!$B:$B,IF($B$228="NEM","*",$B$228),Capacity!$C:$C,$H245)-SUMIFS(Capacity!$D:$D,Capacity!$A:$A,Summary_CDP,Capacity!$B:$B,IF($B$228="NEM","*",$B$228),Capacity!$C:$C,$H245)</f>
        <v>22745.00384711237</v>
      </c>
      <c r="P245" s="5">
        <f>SUMIFS(Capacity!L:L,Capacity!$A:$A,Summary_CDP,Capacity!$B:$B,IF($B$228="NEM","*",$B$228),Capacity!$C:$C,$H245)-SUMIFS(Capacity!$D:$D,Capacity!$A:$A,Summary_CDP,Capacity!$B:$B,IF($B$228="NEM","*",$B$228),Capacity!$C:$C,$H245)</f>
        <v>25297.673482912367</v>
      </c>
      <c r="Q245" s="5">
        <f>SUMIFS(Capacity!M:M,Capacity!$A:$A,Summary_CDP,Capacity!$B:$B,IF($B$228="NEM","*",$B$228),Capacity!$C:$C,$H245)-SUMIFS(Capacity!$D:$D,Capacity!$A:$A,Summary_CDP,Capacity!$B:$B,IF($B$228="NEM","*",$B$228),Capacity!$C:$C,$H245)</f>
        <v>27676.474348512369</v>
      </c>
      <c r="R245" s="5">
        <f>SUMIFS(Capacity!N:N,Capacity!$A:$A,Summary_CDP,Capacity!$B:$B,IF($B$228="NEM","*",$B$228),Capacity!$C:$C,$H245)-SUMIFS(Capacity!$D:$D,Capacity!$A:$A,Summary_CDP,Capacity!$B:$B,IF($B$228="NEM","*",$B$228),Capacity!$C:$C,$H245)</f>
        <v>30041.493673612364</v>
      </c>
      <c r="S245" s="5">
        <f>SUMIFS(Capacity!O:O,Capacity!$A:$A,Summary_CDP,Capacity!$B:$B,IF($B$228="NEM","*",$B$228),Capacity!$C:$C,$H245)-SUMIFS(Capacity!$D:$D,Capacity!$A:$A,Summary_CDP,Capacity!$B:$B,IF($B$228="NEM","*",$B$228),Capacity!$C:$C,$H245)</f>
        <v>32388.106087712367</v>
      </c>
      <c r="T245" s="5">
        <f>SUMIFS(Capacity!P:P,Capacity!$A:$A,Summary_CDP,Capacity!$B:$B,IF($B$228="NEM","*",$B$228),Capacity!$C:$C,$H245)-SUMIFS(Capacity!$D:$D,Capacity!$A:$A,Summary_CDP,Capacity!$B:$B,IF($B$228="NEM","*",$B$228),Capacity!$C:$C,$H245)</f>
        <v>34703.138342512357</v>
      </c>
      <c r="U245" s="5">
        <f>SUMIFS(Capacity!Q:Q,Capacity!$A:$A,Summary_CDP,Capacity!$B:$B,IF($B$228="NEM","*",$B$228),Capacity!$C:$C,$H245)-SUMIFS(Capacity!$D:$D,Capacity!$A:$A,Summary_CDP,Capacity!$B:$B,IF($B$228="NEM","*",$B$228),Capacity!$C:$C,$H245)</f>
        <v>36865.729207612356</v>
      </c>
      <c r="V245" s="5">
        <f>SUMIFS(Capacity!R:R,Capacity!$A:$A,Summary_CDP,Capacity!$B:$B,IF($B$228="NEM","*",$B$228),Capacity!$C:$C,$H245)-SUMIFS(Capacity!$D:$D,Capacity!$A:$A,Summary_CDP,Capacity!$B:$B,IF($B$228="NEM","*",$B$228),Capacity!$C:$C,$H245)</f>
        <v>38899.109448112358</v>
      </c>
      <c r="W245" s="5">
        <f>SUMIFS(Capacity!S:S,Capacity!$A:$A,Summary_CDP,Capacity!$B:$B,IF($B$228="NEM","*",$B$228),Capacity!$C:$C,$H245)-SUMIFS(Capacity!$D:$D,Capacity!$A:$A,Summary_CDP,Capacity!$B:$B,IF($B$228="NEM","*",$B$228),Capacity!$C:$C,$H245)</f>
        <v>40835.01794611237</v>
      </c>
      <c r="X245" s="5">
        <f>SUMIFS(Capacity!T:T,Capacity!$A:$A,Summary_CDP,Capacity!$B:$B,IF($B$228="NEM","*",$B$228),Capacity!$C:$C,$H245)-SUMIFS(Capacity!$D:$D,Capacity!$A:$A,Summary_CDP,Capacity!$B:$B,IF($B$228="NEM","*",$B$228),Capacity!$C:$C,$H245)</f>
        <v>42779.916944512355</v>
      </c>
      <c r="Y245" s="5">
        <f>SUMIFS(Capacity!U:U,Capacity!$A:$A,Summary_CDP,Capacity!$B:$B,IF($B$228="NEM","*",$B$228),Capacity!$C:$C,$H245)-SUMIFS(Capacity!$D:$D,Capacity!$A:$A,Summary_CDP,Capacity!$B:$B,IF($B$228="NEM","*",$B$228),Capacity!$C:$C,$H245)</f>
        <v>44772.777364412359</v>
      </c>
      <c r="Z245" s="5">
        <f>SUMIFS(Capacity!V:V,Capacity!$A:$A,Summary_CDP,Capacity!$B:$B,IF($B$228="NEM","*",$B$228),Capacity!$C:$C,$H245)-SUMIFS(Capacity!$D:$D,Capacity!$A:$A,Summary_CDP,Capacity!$B:$B,IF($B$228="NEM","*",$B$228),Capacity!$C:$C,$H245)</f>
        <v>46772.337924912361</v>
      </c>
      <c r="AA245" s="5">
        <f>SUMIFS(Capacity!W:W,Capacity!$A:$A,Summary_CDP,Capacity!$B:$B,IF($B$228="NEM","*",$B$228),Capacity!$C:$C,$H245)-SUMIFS(Capacity!$D:$D,Capacity!$A:$A,Summary_CDP,Capacity!$B:$B,IF($B$228="NEM","*",$B$228),Capacity!$C:$C,$H245)</f>
        <v>48771.243271712367</v>
      </c>
      <c r="AB245" s="5">
        <f>SUMIFS(Capacity!X:X,Capacity!$A:$A,Summary_CDP,Capacity!$B:$B,IF($B$228="NEM","*",$B$228),Capacity!$C:$C,$H245)-SUMIFS(Capacity!$D:$D,Capacity!$A:$A,Summary_CDP,Capacity!$B:$B,IF($B$228="NEM","*",$B$228),Capacity!$C:$C,$H245)</f>
        <v>50742.179130912373</v>
      </c>
      <c r="AC245" s="5">
        <f>SUMIFS(Capacity!Y:Y,Capacity!$A:$A,Summary_CDP,Capacity!$B:$B,IF($B$228="NEM","*",$B$228),Capacity!$C:$C,$H245)-SUMIFS(Capacity!$D:$D,Capacity!$A:$A,Summary_CDP,Capacity!$B:$B,IF($B$228="NEM","*",$B$228),Capacity!$C:$C,$H245)</f>
        <v>52717.611989012359</v>
      </c>
      <c r="AD245" s="5">
        <f>SUMIFS(Capacity!Z:Z,Capacity!$A:$A,Summary_CDP,Capacity!$B:$B,IF($B$228="NEM","*",$B$228),Capacity!$C:$C,$H245)-SUMIFS(Capacity!$D:$D,Capacity!$A:$A,Summary_CDP,Capacity!$B:$B,IF($B$228="NEM","*",$B$228),Capacity!$C:$C,$H245)</f>
        <v>54682.819911812352</v>
      </c>
      <c r="AE245" s="5">
        <f>SUMIFS(Capacity!AA:AA,Capacity!$A:$A,Summary_CDP,Capacity!$B:$B,IF($B$228="NEM","*",$B$228),Capacity!$C:$C,$H245)-SUMIFS(Capacity!$D:$D,Capacity!$A:$A,Summary_CDP,Capacity!$B:$B,IF($B$228="NEM","*",$B$228),Capacity!$C:$C,$H245)</f>
        <v>56619.904618112349</v>
      </c>
      <c r="AF245" s="5">
        <f>SUMIFS(Capacity!AB:AB,Capacity!$A:$A,Summary_CDP,Capacity!$B:$B,IF($B$228="NEM","*",$B$228),Capacity!$C:$C,$H245)-SUMIFS(Capacity!$D:$D,Capacity!$A:$A,Summary_CDP,Capacity!$B:$B,IF($B$228="NEM","*",$B$228),Capacity!$C:$C,$H245)</f>
        <v>58537.821154212354</v>
      </c>
      <c r="AG245" s="5">
        <f>SUMIFS(Capacity!AC:AC,Capacity!$A:$A,Summary_CDP,Capacity!$B:$B,IF($B$228="NEM","*",$B$228),Capacity!$C:$C,$H245)-SUMIFS(Capacity!$D:$D,Capacity!$A:$A,Summary_CDP,Capacity!$B:$B,IF($B$228="NEM","*",$B$228),Capacity!$C:$C,$H245)</f>
        <v>60442.185467112351</v>
      </c>
      <c r="AH245" s="5">
        <f>SUMIFS(Capacity!AD:AD,Capacity!$A:$A,Summary_CDP,Capacity!$B:$B,IF($B$228="NEM","*",$B$228),Capacity!$C:$C,$H245)-SUMIFS(Capacity!$D:$D,Capacity!$A:$A,Summary_CDP,Capacity!$B:$B,IF($B$228="NEM","*",$B$228),Capacity!$C:$C,$H245)</f>
        <v>62344.409034912351</v>
      </c>
      <c r="AI245" s="5">
        <f>SUMIFS(Capacity!AE:AE,Capacity!$A:$A,Summary_CDP,Capacity!$B:$B,IF($B$228="NEM","*",$B$228),Capacity!$C:$C,$H245)-SUMIFS(Capacity!$D:$D,Capacity!$A:$A,Summary_CDP,Capacity!$B:$B,IF($B$228="NEM","*",$B$228),Capacity!$C:$C,$H245)</f>
        <v>64234.68432351236</v>
      </c>
      <c r="AJ245" s="5">
        <f>SUMIFS(Capacity!AF:AF,Capacity!$A:$A,Summary_CDP,Capacity!$B:$B,IF($B$228="NEM","*",$B$228),Capacity!$C:$C,$H245)-SUMIFS(Capacity!$D:$D,Capacity!$A:$A,Summary_CDP,Capacity!$B:$B,IF($B$228="NEM","*",$B$228),Capacity!$C:$C,$H245)</f>
        <v>64234.68432351236</v>
      </c>
    </row>
    <row r="246" spans="1:36" ht="15" customHeight="1">
      <c r="H246" s="25" t="s">
        <v>95</v>
      </c>
      <c r="I246" s="5">
        <f>SUM(I231:I239,I241,I248)</f>
        <v>1089.784750552009</v>
      </c>
      <c r="J246" s="5">
        <f t="shared" ref="J246:AJ246" si="5">SUM(J231:J239,J241,J248)</f>
        <v>1551.2468683616107</v>
      </c>
      <c r="K246" s="5">
        <f t="shared" si="5"/>
        <v>-4904.7886173286543</v>
      </c>
      <c r="L246" s="5">
        <f t="shared" si="5"/>
        <v>-4507.3611576119911</v>
      </c>
      <c r="M246" s="5">
        <f t="shared" si="5"/>
        <v>-5314.2026408461506</v>
      </c>
      <c r="N246" s="5">
        <f t="shared" si="5"/>
        <v>-3586.487806193812</v>
      </c>
      <c r="O246" s="5">
        <f t="shared" si="5"/>
        <v>-2579.6414864381622</v>
      </c>
      <c r="P246" s="5">
        <f t="shared" si="5"/>
        <v>-2692.3307021914352</v>
      </c>
      <c r="Q246" s="5">
        <f t="shared" si="5"/>
        <v>-1366.5163719044876</v>
      </c>
      <c r="R246" s="5">
        <f t="shared" si="5"/>
        <v>-145.5549493780768</v>
      </c>
      <c r="S246" s="5">
        <f t="shared" si="5"/>
        <v>1284.194041304213</v>
      </c>
      <c r="T246" s="5">
        <f t="shared" si="5"/>
        <v>3220.5582506180344</v>
      </c>
      <c r="U246" s="5">
        <f t="shared" si="5"/>
        <v>7761.8327542272837</v>
      </c>
      <c r="V246" s="5">
        <f t="shared" si="5"/>
        <v>10343.078016578829</v>
      </c>
      <c r="W246" s="5">
        <f t="shared" si="5"/>
        <v>13404.200317100313</v>
      </c>
      <c r="X246" s="5">
        <f t="shared" si="5"/>
        <v>17766.213112887592</v>
      </c>
      <c r="Y246" s="5">
        <f t="shared" si="5"/>
        <v>19027.50932943877</v>
      </c>
      <c r="Z246" s="5">
        <f t="shared" si="5"/>
        <v>22004.743808960709</v>
      </c>
      <c r="AA246" s="5">
        <f t="shared" si="5"/>
        <v>32036.948323192235</v>
      </c>
      <c r="AB246" s="5">
        <f t="shared" si="5"/>
        <v>33668.506076984297</v>
      </c>
      <c r="AC246" s="5">
        <f t="shared" si="5"/>
        <v>38896.473508919036</v>
      </c>
      <c r="AD246" s="5">
        <f t="shared" si="5"/>
        <v>41881.385695979661</v>
      </c>
      <c r="AE246" s="5">
        <f t="shared" si="5"/>
        <v>49502.303186454774</v>
      </c>
      <c r="AF246" s="5">
        <f t="shared" si="5"/>
        <v>50120.141767726047</v>
      </c>
      <c r="AG246" s="5">
        <f t="shared" si="5"/>
        <v>50864.58596682387</v>
      </c>
      <c r="AH246" s="5">
        <f t="shared" si="5"/>
        <v>63217.202090929924</v>
      </c>
      <c r="AI246" s="5">
        <f t="shared" si="5"/>
        <v>99227.52832684954</v>
      </c>
      <c r="AJ246" s="5">
        <f t="shared" si="5"/>
        <v>97134.43058394955</v>
      </c>
    </row>
    <row r="248" spans="1:36" ht="15" customHeight="1">
      <c r="H248" s="9" t="s">
        <v>96</v>
      </c>
      <c r="I248" s="5">
        <f>SUMIFS(Capacity!E:E,Capacity!$A:$A,Summary_CDP,Capacity!$B:$B,IF($B$228="NEM","*",$B$228),Capacity!$C:$C,$H248)-SUMIFS(Capacity!$D:$D,Capacity!$A:$A,Summary_CDP,Capacity!$B:$B,IF($B$228="NEM","*",$B$228),Capacity!$C:$C,$H248)</f>
        <v>194.12675054200906</v>
      </c>
      <c r="J248" s="5">
        <f>SUMIFS(Capacity!F:F,Capacity!$A:$A,Summary_CDP,Capacity!$B:$B,IF($B$228="NEM","*",$B$228),Capacity!$C:$C,$H248)-SUMIFS(Capacity!$D:$D,Capacity!$A:$A,Summary_CDP,Capacity!$B:$B,IF($B$228="NEM","*",$B$228),Capacity!$C:$C,$H248)</f>
        <v>291.68886836161084</v>
      </c>
      <c r="K248" s="5">
        <f>SUMIFS(Capacity!G:G,Capacity!$A:$A,Summary_CDP,Capacity!$B:$B,IF($B$228="NEM","*",$B$228),Capacity!$C:$C,$H248)-SUMIFS(Capacity!$D:$D,Capacity!$A:$A,Summary_CDP,Capacity!$B:$B,IF($B$228="NEM","*",$B$228),Capacity!$C:$C,$H248)</f>
        <v>527.3864765613456</v>
      </c>
      <c r="L248" s="5">
        <f>SUMIFS(Capacity!H:H,Capacity!$A:$A,Summary_CDP,Capacity!$B:$B,IF($B$228="NEM","*",$B$228),Capacity!$C:$C,$H248)-SUMIFS(Capacity!$D:$D,Capacity!$A:$A,Summary_CDP,Capacity!$B:$B,IF($B$228="NEM","*",$B$228),Capacity!$C:$C,$H248)</f>
        <v>830.14852963800865</v>
      </c>
      <c r="M248" s="5">
        <f>SUMIFS(Capacity!I:I,Capacity!$A:$A,Summary_CDP,Capacity!$B:$B,IF($B$228="NEM","*",$B$228),Capacity!$C:$C,$H248)-SUMIFS(Capacity!$D:$D,Capacity!$A:$A,Summary_CDP,Capacity!$B:$B,IF($B$228="NEM","*",$B$228),Capacity!$C:$C,$H248)</f>
        <v>1037.6071990738501</v>
      </c>
      <c r="N248" s="5">
        <f>SUMIFS(Capacity!J:J,Capacity!$A:$A,Summary_CDP,Capacity!$B:$B,IF($B$228="NEM","*",$B$228),Capacity!$C:$C,$H248)-SUMIFS(Capacity!$D:$D,Capacity!$A:$A,Summary_CDP,Capacity!$B:$B,IF($B$228="NEM","*",$B$228),Capacity!$C:$C,$H248)</f>
        <v>1269.1464163361875</v>
      </c>
      <c r="O248" s="5">
        <f>SUMIFS(Capacity!K:K,Capacity!$A:$A,Summary_CDP,Capacity!$B:$B,IF($B$228="NEM","*",$B$228),Capacity!$C:$C,$H248)-SUMIFS(Capacity!$D:$D,Capacity!$A:$A,Summary_CDP,Capacity!$B:$B,IF($B$228="NEM","*",$B$228),Capacity!$C:$C,$H248)</f>
        <v>1439.8942738318392</v>
      </c>
      <c r="P248" s="5">
        <f>SUMIFS(Capacity!L:L,Capacity!$A:$A,Summary_CDP,Capacity!$B:$B,IF($B$228="NEM","*",$B$228),Capacity!$C:$C,$H248)-SUMIFS(Capacity!$D:$D,Capacity!$A:$A,Summary_CDP,Capacity!$B:$B,IF($B$228="NEM","*",$B$228),Capacity!$C:$C,$H248)</f>
        <v>1555.8951302085643</v>
      </c>
      <c r="Q248" s="5">
        <f>SUMIFS(Capacity!M:M,Capacity!$A:$A,Summary_CDP,Capacity!$B:$B,IF($B$228="NEM","*",$B$228),Capacity!$C:$C,$H248)-SUMIFS(Capacity!$D:$D,Capacity!$A:$A,Summary_CDP,Capacity!$B:$B,IF($B$228="NEM","*",$B$228),Capacity!$C:$C,$H248)</f>
        <v>1686.9655778255128</v>
      </c>
      <c r="R248" s="5">
        <f>SUMIFS(Capacity!N:N,Capacity!$A:$A,Summary_CDP,Capacity!$B:$B,IF($B$228="NEM","*",$B$228),Capacity!$C:$C,$H248)-SUMIFS(Capacity!$D:$D,Capacity!$A:$A,Summary_CDP,Capacity!$B:$B,IF($B$228="NEM","*",$B$228),Capacity!$C:$C,$H248)</f>
        <v>1809.5483847819264</v>
      </c>
      <c r="S248" s="5">
        <f>SUMIFS(Capacity!O:O,Capacity!$A:$A,Summary_CDP,Capacity!$B:$B,IF($B$228="NEM","*",$B$228),Capacity!$C:$C,$H248)-SUMIFS(Capacity!$D:$D,Capacity!$A:$A,Summary_CDP,Capacity!$B:$B,IF($B$228="NEM","*",$B$228),Capacity!$C:$C,$H248)</f>
        <v>1938.6383299942163</v>
      </c>
      <c r="T248" s="5">
        <f>SUMIFS(Capacity!P:P,Capacity!$A:$A,Summary_CDP,Capacity!$B:$B,IF($B$228="NEM","*",$B$228),Capacity!$C:$C,$H248)-SUMIFS(Capacity!$D:$D,Capacity!$A:$A,Summary_CDP,Capacity!$B:$B,IF($B$228="NEM","*",$B$228),Capacity!$C:$C,$H248)</f>
        <v>2075.2418475780378</v>
      </c>
      <c r="U248" s="5">
        <f>SUMIFS(Capacity!Q:Q,Capacity!$A:$A,Summary_CDP,Capacity!$B:$B,IF($B$228="NEM","*",$B$228),Capacity!$C:$C,$H248)-SUMIFS(Capacity!$D:$D,Capacity!$A:$A,Summary_CDP,Capacity!$B:$B,IF($B$228="NEM","*",$B$228),Capacity!$C:$C,$H248)</f>
        <v>2212.6949600972871</v>
      </c>
      <c r="V248" s="5">
        <f>SUMIFS(Capacity!R:R,Capacity!$A:$A,Summary_CDP,Capacity!$B:$B,IF($B$228="NEM","*",$B$228),Capacity!$C:$C,$H248)-SUMIFS(Capacity!$D:$D,Capacity!$A:$A,Summary_CDP,Capacity!$B:$B,IF($B$228="NEM","*",$B$228),Capacity!$C:$C,$H248)</f>
        <v>2330.9877855988302</v>
      </c>
      <c r="W248" s="5">
        <f>SUMIFS(Capacity!S:S,Capacity!$A:$A,Summary_CDP,Capacity!$B:$B,IF($B$228="NEM","*",$B$228),Capacity!$C:$C,$H248)-SUMIFS(Capacity!$D:$D,Capacity!$A:$A,Summary_CDP,Capacity!$B:$B,IF($B$228="NEM","*",$B$228),Capacity!$C:$C,$H248)</f>
        <v>2488.5698566303108</v>
      </c>
      <c r="X248" s="5">
        <f>SUMIFS(Capacity!T:T,Capacity!$A:$A,Summary_CDP,Capacity!$B:$B,IF($B$228="NEM","*",$B$228),Capacity!$C:$C,$H248)-SUMIFS(Capacity!$D:$D,Capacity!$A:$A,Summary_CDP,Capacity!$B:$B,IF($B$228="NEM","*",$B$228),Capacity!$C:$C,$H248)</f>
        <v>2629.3643234675892</v>
      </c>
      <c r="Y248" s="5">
        <f>SUMIFS(Capacity!U:U,Capacity!$A:$A,Summary_CDP,Capacity!$B:$B,IF($B$228="NEM","*",$B$228),Capacity!$C:$C,$H248)-SUMIFS(Capacity!$D:$D,Capacity!$A:$A,Summary_CDP,Capacity!$B:$B,IF($B$228="NEM","*",$B$228),Capacity!$C:$C,$H248)</f>
        <v>2787.5618109587654</v>
      </c>
      <c r="Z248" s="5">
        <f>SUMIFS(Capacity!V:V,Capacity!$A:$A,Summary_CDP,Capacity!$B:$B,IF($B$228="NEM","*",$B$228),Capacity!$C:$C,$H248)-SUMIFS(Capacity!$D:$D,Capacity!$A:$A,Summary_CDP,Capacity!$B:$B,IF($B$228="NEM","*",$B$228),Capacity!$C:$C,$H248)</f>
        <v>2926.8153798407125</v>
      </c>
      <c r="AA248" s="5">
        <f>SUMIFS(Capacity!W:W,Capacity!$A:$A,Summary_CDP,Capacity!$B:$B,IF($B$228="NEM","*",$B$228),Capacity!$C:$C,$H248)-SUMIFS(Capacity!$D:$D,Capacity!$A:$A,Summary_CDP,Capacity!$B:$B,IF($B$228="NEM","*",$B$228),Capacity!$C:$C,$H248)</f>
        <v>3052.3391511322297</v>
      </c>
      <c r="AB248" s="5">
        <f>SUMIFS(Capacity!X:X,Capacity!$A:$A,Summary_CDP,Capacity!$B:$B,IF($B$228="NEM","*",$B$228),Capacity!$C:$C,$H248)-SUMIFS(Capacity!$D:$D,Capacity!$A:$A,Summary_CDP,Capacity!$B:$B,IF($B$228="NEM","*",$B$228),Capacity!$C:$C,$H248)</f>
        <v>3184.0662758942913</v>
      </c>
      <c r="AC248" s="5">
        <f>SUMIFS(Capacity!Y:Y,Capacity!$A:$A,Summary_CDP,Capacity!$B:$B,IF($B$228="NEM","*",$B$228),Capacity!$C:$C,$H248)-SUMIFS(Capacity!$D:$D,Capacity!$A:$A,Summary_CDP,Capacity!$B:$B,IF($B$228="NEM","*",$B$228),Capacity!$C:$C,$H248)</f>
        <v>3341.7915411690306</v>
      </c>
      <c r="AD248" s="5">
        <f>SUMIFS(Capacity!Z:Z,Capacity!$A:$A,Summary_CDP,Capacity!$B:$B,IF($B$228="NEM","*",$B$228),Capacity!$C:$C,$H248)-SUMIFS(Capacity!$D:$D,Capacity!$A:$A,Summary_CDP,Capacity!$B:$B,IF($B$228="NEM","*",$B$228),Capacity!$C:$C,$H248)</f>
        <v>3466.9789524096586</v>
      </c>
      <c r="AE248" s="5">
        <f>SUMIFS(Capacity!AA:AA,Capacity!$A:$A,Summary_CDP,Capacity!$B:$B,IF($B$228="NEM","*",$B$228),Capacity!$C:$C,$H248)-SUMIFS(Capacity!$D:$D,Capacity!$A:$A,Summary_CDP,Capacity!$B:$B,IF($B$228="NEM","*",$B$228),Capacity!$C:$C,$H248)</f>
        <v>3605.7940355747751</v>
      </c>
      <c r="AF248" s="5">
        <f>SUMIFS(Capacity!AB:AB,Capacity!$A:$A,Summary_CDP,Capacity!$B:$B,IF($B$228="NEM","*",$B$228),Capacity!$C:$C,$H248)-SUMIFS(Capacity!$D:$D,Capacity!$A:$A,Summary_CDP,Capacity!$B:$B,IF($B$228="NEM","*",$B$228),Capacity!$C:$C,$H248)</f>
        <v>3767.6128254560472</v>
      </c>
      <c r="AG248" s="5">
        <f>SUMIFS(Capacity!AC:AC,Capacity!$A:$A,Summary_CDP,Capacity!$B:$B,IF($B$228="NEM","*",$B$228),Capacity!$C:$C,$H248)-SUMIFS(Capacity!$D:$D,Capacity!$A:$A,Summary_CDP,Capacity!$B:$B,IF($B$228="NEM","*",$B$228),Capacity!$C:$C,$H248)</f>
        <v>3931.6923536138793</v>
      </c>
      <c r="AH248" s="5">
        <f>SUMIFS(Capacity!AD:AD,Capacity!$A:$A,Summary_CDP,Capacity!$B:$B,IF($B$228="NEM","*",$B$228),Capacity!$C:$C,$H248)-SUMIFS(Capacity!$D:$D,Capacity!$A:$A,Summary_CDP,Capacity!$B:$B,IF($B$228="NEM","*",$B$228),Capacity!$C:$C,$H248)</f>
        <v>4051.5884071799228</v>
      </c>
      <c r="AI248" s="5">
        <f>SUMIFS(Capacity!AE:AE,Capacity!$A:$A,Summary_CDP,Capacity!$B:$B,IF($B$228="NEM","*",$B$228),Capacity!$C:$C,$H248)-SUMIFS(Capacity!$D:$D,Capacity!$A:$A,Summary_CDP,Capacity!$B:$B,IF($B$228="NEM","*",$B$228),Capacity!$C:$C,$H248)</f>
        <v>4213.7488703495437</v>
      </c>
      <c r="AJ248" s="5">
        <f>SUMIFS(Capacity!AF:AF,Capacity!$A:$A,Summary_CDP,Capacity!$B:$B,IF($B$228="NEM","*",$B$228),Capacity!$C:$C,$H248)-SUMIFS(Capacity!$D:$D,Capacity!$A:$A,Summary_CDP,Capacity!$B:$B,IF($B$228="NEM","*",$B$228),Capacity!$C:$C,$H248)</f>
        <v>4213.7488703495437</v>
      </c>
    </row>
    <row r="249" spans="1:36" ht="15" customHeight="1">
      <c r="H249" s="55" t="s">
        <v>112</v>
      </c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36" ht="15" customHeight="1">
      <c r="P250" s="22"/>
    </row>
    <row r="251" spans="1:36" s="51" customFormat="1" ht="23" thickBot="1">
      <c r="A251" s="49" t="str">
        <f>B252&amp;" relative change in generation by year"</f>
        <v>NEM relative change in generation by year</v>
      </c>
      <c r="B251" s="47"/>
      <c r="C251" s="47"/>
      <c r="D251" s="47"/>
      <c r="E251" s="47"/>
      <c r="F251" s="47"/>
      <c r="G251" s="47"/>
      <c r="H251" s="47"/>
      <c r="I251" s="50"/>
      <c r="J251" s="47"/>
      <c r="K251" s="47"/>
      <c r="L251" s="47"/>
      <c r="M251" s="47"/>
      <c r="N251" s="47"/>
      <c r="O251" s="47"/>
      <c r="P251" s="47"/>
      <c r="Q251" s="47"/>
      <c r="R251" s="50"/>
      <c r="S251" s="47"/>
      <c r="T251" s="47"/>
      <c r="U251" s="47"/>
      <c r="V251" s="47"/>
      <c r="W251" s="47"/>
      <c r="X251" s="47"/>
      <c r="Y251" s="47"/>
      <c r="Z251" s="47"/>
      <c r="AA251" s="47"/>
      <c r="AB251" s="50"/>
      <c r="AC251" s="47"/>
      <c r="AD251" s="47"/>
    </row>
    <row r="252" spans="1:36" ht="15" customHeight="1" thickTop="1">
      <c r="A252" s="11" t="s">
        <v>38</v>
      </c>
      <c r="B252" s="21" t="s">
        <v>39</v>
      </c>
    </row>
    <row r="254" spans="1:36" ht="15" customHeight="1">
      <c r="H254" s="44" t="s">
        <v>97</v>
      </c>
      <c r="I254" s="8" t="s">
        <v>42</v>
      </c>
      <c r="J254" s="8" t="s">
        <v>43</v>
      </c>
      <c r="K254" s="8" t="s">
        <v>44</v>
      </c>
      <c r="L254" s="8" t="s">
        <v>45</v>
      </c>
      <c r="M254" s="8" t="s">
        <v>46</v>
      </c>
      <c r="N254" s="8" t="s">
        <v>47</v>
      </c>
      <c r="O254" s="8" t="s">
        <v>48</v>
      </c>
      <c r="P254" s="8" t="s">
        <v>49</v>
      </c>
      <c r="Q254" s="8" t="s">
        <v>50</v>
      </c>
      <c r="R254" s="8" t="s">
        <v>51</v>
      </c>
      <c r="S254" s="8" t="s">
        <v>52</v>
      </c>
      <c r="T254" s="8" t="s">
        <v>53</v>
      </c>
      <c r="U254" s="8" t="s">
        <v>54</v>
      </c>
      <c r="V254" s="8" t="s">
        <v>55</v>
      </c>
      <c r="W254" s="8" t="s">
        <v>56</v>
      </c>
      <c r="X254" s="8" t="s">
        <v>57</v>
      </c>
      <c r="Y254" s="8" t="s">
        <v>58</v>
      </c>
      <c r="Z254" s="8" t="s">
        <v>59</v>
      </c>
      <c r="AA254" s="8" t="s">
        <v>60</v>
      </c>
      <c r="AB254" s="8" t="s">
        <v>61</v>
      </c>
      <c r="AC254" s="8" t="s">
        <v>62</v>
      </c>
      <c r="AD254" s="8" t="s">
        <v>63</v>
      </c>
      <c r="AE254" s="8" t="s">
        <v>64</v>
      </c>
      <c r="AF254" s="8" t="s">
        <v>65</v>
      </c>
      <c r="AG254" s="8" t="s">
        <v>66</v>
      </c>
      <c r="AH254" s="8" t="s">
        <v>67</v>
      </c>
      <c r="AI254" s="8" t="s">
        <v>68</v>
      </c>
      <c r="AJ254" s="8" t="s">
        <v>69</v>
      </c>
    </row>
    <row r="255" spans="1:36" ht="15" customHeight="1">
      <c r="H255" s="9" t="s">
        <v>80</v>
      </c>
      <c r="I255" s="5">
        <f>SUMIFS(Generation!D:D,Generation!$A:$A,Summary_CDP,Generation!$B:$B,IF($B$252="NEM","*",$B$252),Generation!$C:$C,$H255)-SUMIFS(Generation!$D:$D,Generation!$A:$A,Summary_CDP,Generation!$B:$B,IF($B$252="NEM","*",$B$252),Generation!$C:$C,$H255)</f>
        <v>0</v>
      </c>
      <c r="J255" s="5">
        <f>SUMIFS(Generation!E:E,Generation!$A:$A,Summary_CDP,Generation!$B:$B,IF($B$252="NEM","*",$B$252),Generation!$C:$C,$H255)-SUMIFS(Generation!$D:$D,Generation!$A:$A,Summary_CDP,Generation!$B:$B,IF($B$252="NEM","*",$B$252),Generation!$C:$C,$H255)</f>
        <v>-9823.9348373579996</v>
      </c>
      <c r="K255" s="5">
        <f>SUMIFS(Generation!F:F,Generation!$A:$A,Summary_CDP,Generation!$B:$B,IF($B$252="NEM","*",$B$252),Generation!$C:$C,$H255)-SUMIFS(Generation!$D:$D,Generation!$A:$A,Summary_CDP,Generation!$B:$B,IF($B$252="NEM","*",$B$252),Generation!$C:$C,$H255)</f>
        <v>-30380.47137860614</v>
      </c>
      <c r="L255" s="5">
        <f>SUMIFS(Generation!G:G,Generation!$A:$A,Summary_CDP,Generation!$B:$B,IF($B$252="NEM","*",$B$252),Generation!$C:$C,$H255)-SUMIFS(Generation!$D:$D,Generation!$A:$A,Summary_CDP,Generation!$B:$B,IF($B$252="NEM","*",$B$252),Generation!$C:$C,$H255)</f>
        <v>-40075.549835457234</v>
      </c>
      <c r="M255" s="5">
        <f>SUMIFS(Generation!H:H,Generation!$A:$A,Summary_CDP,Generation!$B:$B,IF($B$252="NEM","*",$B$252),Generation!$C:$C,$H255)-SUMIFS(Generation!$D:$D,Generation!$A:$A,Summary_CDP,Generation!$B:$B,IF($B$252="NEM","*",$B$252),Generation!$C:$C,$H255)</f>
        <v>-56824.645939339898</v>
      </c>
      <c r="N255" s="5">
        <f>SUMIFS(Generation!I:I,Generation!$A:$A,Summary_CDP,Generation!$B:$B,IF($B$252="NEM","*",$B$252),Generation!$C:$C,$H255)-SUMIFS(Generation!$D:$D,Generation!$A:$A,Summary_CDP,Generation!$B:$B,IF($B$252="NEM","*",$B$252),Generation!$C:$C,$H255)</f>
        <v>-60881.39548175878</v>
      </c>
      <c r="O255" s="5">
        <f>SUMIFS(Generation!J:J,Generation!$A:$A,Summary_CDP,Generation!$B:$B,IF($B$252="NEM","*",$B$252),Generation!$C:$C,$H255)-SUMIFS(Generation!$D:$D,Generation!$A:$A,Summary_CDP,Generation!$B:$B,IF($B$252="NEM","*",$B$252),Generation!$C:$C,$H255)</f>
        <v>-65982.002035213809</v>
      </c>
      <c r="P255" s="5">
        <f>SUMIFS(Generation!K:K,Generation!$A:$A,Summary_CDP,Generation!$B:$B,IF($B$252="NEM","*",$B$252),Generation!$C:$C,$H255)-SUMIFS(Generation!$D:$D,Generation!$A:$A,Summary_CDP,Generation!$B:$B,IF($B$252="NEM","*",$B$252),Generation!$C:$C,$H255)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Q255" s="5">
        <f>SUMIFS(Generation!L:L,Generation!$A:$A,Summary_CDP,Generation!$B:$B,IF($B$252="NEM","*",$B$252),Generation!$C:$C,$H255)-SUMIFS(Generation!$D:$D,Generation!$A:$A,Summary_CDP,Generation!$B:$B,IF($B$252="NEM","*",$B$252),Generation!$C:$C,$H255)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R255" s="5">
        <f>SUMIFS(Generation!M:M,Generation!$A:$A,Summary_CDP,Generation!$B:$B,IF($B$252="NEM","*",$B$252),Generation!$C:$C,$H255)-SUMIFS(Generation!$D:$D,Generation!$A:$A,Summary_CDP,Generation!$B:$B,IF($B$252="NEM","*",$B$252),Generation!$C:$C,$H255)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S255" s="5">
        <f>SUMIFS(Generation!N:N,Generation!$A:$A,Summary_CDP,Generation!$B:$B,IF($B$252="NEM","*",$B$252),Generation!$C:$C,$H255)-SUMIFS(Generation!$D:$D,Generation!$A:$A,Summary_CDP,Generation!$B:$B,IF($B$252="NEM","*",$B$252),Generation!$C:$C,$H255)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T255" s="5">
        <f>SUMIFS(Generation!O:O,Generation!$A:$A,Summary_CDP,Generation!$B:$B,IF($B$252="NEM","*",$B$252),Generation!$C:$C,$H255)-SUMIFS(Generation!$D:$D,Generation!$A:$A,Summary_CDP,Generation!$B:$B,IF($B$252="NEM","*",$B$252),Generation!$C:$C,$H255)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U255" s="5">
        <f>SUMIFS(Generation!P:P,Generation!$A:$A,Summary_CDP,Generation!$B:$B,IF($B$252="NEM","*",$B$252),Generation!$C:$C,$H255)-SUMIFS(Generation!$D:$D,Generation!$A:$A,Summary_CDP,Generation!$B:$B,IF($B$252="NEM","*",$B$252),Generation!$C:$C,$H255)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V255" s="5">
        <f>SUMIFS(Generation!Q:Q,Generation!$A:$A,Summary_CDP,Generation!$B:$B,IF($B$252="NEM","*",$B$252),Generation!$C:$C,$H255)-SUMIFS(Generation!$D:$D,Generation!$A:$A,Summary_CDP,Generation!$B:$B,IF($B$252="NEM","*",$B$252),Generation!$C:$C,$H255)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W255" s="5">
        <f>SUMIFS(Generation!R:R,Generation!$A:$A,Summary_CDP,Generation!$B:$B,IF($B$252="NEM","*",$B$252),Generation!$C:$C,$H255)-SUMIFS(Generation!$D:$D,Generation!$A:$A,Summary_CDP,Generation!$B:$B,IF($B$252="NEM","*",$B$252),Generation!$C:$C,$H255)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X255" s="5">
        <f>SUMIFS(Generation!S:S,Generation!$A:$A,Summary_CDP,Generation!$B:$B,IF($B$252="NEM","*",$B$252),Generation!$C:$C,$H255)-SUMIFS(Generation!$D:$D,Generation!$A:$A,Summary_CDP,Generation!$B:$B,IF($B$252="NEM","*",$B$252),Generation!$C:$C,$H255)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Y255" s="5">
        <f>SUMIFS(Generation!T:T,Generation!$A:$A,Summary_CDP,Generation!$B:$B,IF($B$252="NEM","*",$B$252),Generation!$C:$C,$H255)-SUMIFS(Generation!$D:$D,Generation!$A:$A,Summary_CDP,Generation!$B:$B,IF($B$252="NEM","*",$B$252),Generation!$C:$C,$H255)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Z255" s="5">
        <f>SUMIFS(Generation!U:U,Generation!$A:$A,Summary_CDP,Generation!$B:$B,IF($B$252="NEM","*",$B$252),Generation!$C:$C,$H255)-SUMIFS(Generation!$D:$D,Generation!$A:$A,Summary_CDP,Generation!$B:$B,IF($B$252="NEM","*",$B$252),Generation!$C:$C,$H255)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A255" s="5">
        <f>SUMIFS(Generation!V:V,Generation!$A:$A,Summary_CDP,Generation!$B:$B,IF($B$252="NEM","*",$B$252),Generation!$C:$C,$H255)-SUMIFS(Generation!$D:$D,Generation!$A:$A,Summary_CDP,Generation!$B:$B,IF($B$252="NEM","*",$B$252),Generation!$C:$C,$H255)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B255" s="5">
        <f>SUMIFS(Generation!W:W,Generation!$A:$A,Summary_CDP,Generation!$B:$B,IF($B$252="NEM","*",$B$252),Generation!$C:$C,$H255)-SUMIFS(Generation!$D:$D,Generation!$A:$A,Summary_CDP,Generation!$B:$B,IF($B$252="NEM","*",$B$252),Generation!$C:$C,$H255)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C255" s="5">
        <f>SUMIFS(Generation!X:X,Generation!$A:$A,Summary_CDP,Generation!$B:$B,IF($B$252="NEM","*",$B$252),Generation!$C:$C,$H255)-SUMIFS(Generation!$D:$D,Generation!$A:$A,Summary_CDP,Generation!$B:$B,IF($B$252="NEM","*",$B$252),Generation!$C:$C,$H255)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D255" s="5">
        <f>SUMIFS(Generation!Y:Y,Generation!$A:$A,Summary_CDP,Generation!$B:$B,IF($B$252="NEM","*",$B$252),Generation!$C:$C,$H255)-SUMIFS(Generation!$D:$D,Generation!$A:$A,Summary_CDP,Generation!$B:$B,IF($B$252="NEM","*",$B$252),Generation!$C:$C,$H255)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E255" s="5">
        <f>SUMIFS(Generation!Z:Z,Generation!$A:$A,Summary_CDP,Generation!$B:$B,IF($B$252="NEM","*",$B$252),Generation!$C:$C,$H255)-SUMIFS(Generation!$D:$D,Generation!$A:$A,Summary_CDP,Generation!$B:$B,IF($B$252="NEM","*",$B$252),Generation!$C:$C,$H255)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F255" s="5">
        <f>SUMIFS(Generation!AA:AA,Generation!$A:$A,Summary_CDP,Generation!$B:$B,IF($B$252="NEM","*",$B$252),Generation!$C:$C,$H255)-SUMIFS(Generation!$D:$D,Generation!$A:$A,Summary_CDP,Generation!$B:$B,IF($B$252="NEM","*",$B$252),Generation!$C:$C,$H255)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G255" s="5">
        <f>SUMIFS(Generation!AB:AB,Generation!$A:$A,Summary_CDP,Generation!$B:$B,IF($B$252="NEM","*",$B$252),Generation!$C:$C,$H255)-SUMIFS(Generation!$D:$D,Generation!$A:$A,Summary_CDP,Generation!$B:$B,IF($B$252="NEM","*",$B$252),Generation!$C:$C,$H255)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H255" s="5">
        <f>SUMIFS(Generation!AC:AC,Generation!$A:$A,Summary_CDP,Generation!$B:$B,IF($B$252="NEM","*",$B$252),Generation!$C:$C,$H255)-SUMIFS(Generation!$D:$D,Generation!$A:$A,Summary_CDP,Generation!$B:$B,IF($B$252="NEM","*",$B$252),Generation!$C:$C,$H255)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I255" s="5">
        <f>SUMIFS(Generation!AD:AD,Generation!$A:$A,Summary_CDP,Generation!$B:$B,IF($B$252="NEM","*",$B$252),Generation!$C:$C,$H255)-SUMIFS(Generation!$D:$D,Generation!$A:$A,Summary_CDP,Generation!$B:$B,IF($B$252="NEM","*",$B$252),Generation!$C:$C,$H255)</f>
        <v>-77553.078620829547</v>
      </c>
      <c r="AJ255" s="5">
        <f>SUMIFS(Generation!AE:AE,Generation!$A:$A,Summary_CDP,Generation!$B:$B,IF($B$252="NEM","*",$B$252),Generation!$C:$C,$H255)-SUMIFS(Generation!$D:$D,Generation!$A:$A,Summary_CDP,Generation!$B:$B,IF($B$252="NEM","*",$B$252),Generation!$C:$C,$H255)</f>
        <v>-77553.078620829547</v>
      </c>
    </row>
    <row r="256" spans="1:36" ht="15" customHeight="1">
      <c r="H256" s="9" t="s">
        <v>81</v>
      </c>
      <c r="I256" s="5">
        <f>SUMIFS(Generation!D:D,Generation!$A:$A,Summary_CDP,Generation!$B:$B,IF($B$252="NEM","*",$B$252),Generation!$C:$C,$H256)-SUMIFS(Generation!$D:$D,Generation!$A:$A,Summary_CDP,Generation!$B:$B,IF($B$252="NEM","*",$B$252),Generation!$C:$C,$H256)</f>
        <v>0</v>
      </c>
      <c r="J256" s="5">
        <f>SUMIFS(Generation!E:E,Generation!$A:$A,Summary_CDP,Generation!$B:$B,IF($B$252="NEM","*",$B$252),Generation!$C:$C,$H256)-SUMIFS(Generation!$D:$D,Generation!$A:$A,Summary_CDP,Generation!$B:$B,IF($B$252="NEM","*",$B$252),Generation!$C:$C,$H256)</f>
        <v>-4488.3190250246116</v>
      </c>
      <c r="K256" s="5">
        <f>SUMIFS(Generation!F:F,Generation!$A:$A,Summary_CDP,Generation!$B:$B,IF($B$252="NEM","*",$B$252),Generation!$C:$C,$H256)-SUMIFS(Generation!$D:$D,Generation!$A:$A,Summary_CDP,Generation!$B:$B,IF($B$252="NEM","*",$B$252),Generation!$C:$C,$H256)</f>
        <v>-11970.478471819999</v>
      </c>
      <c r="L256" s="5">
        <f>SUMIFS(Generation!G:G,Generation!$A:$A,Summary_CDP,Generation!$B:$B,IF($B$252="NEM","*",$B$252),Generation!$C:$C,$H256)-SUMIFS(Generation!$D:$D,Generation!$A:$A,Summary_CDP,Generation!$B:$B,IF($B$252="NEM","*",$B$252),Generation!$C:$C,$H256)</f>
        <v>-14877.562806241673</v>
      </c>
      <c r="M256" s="5">
        <f>SUMIFS(Generation!H:H,Generation!$A:$A,Summary_CDP,Generation!$B:$B,IF($B$252="NEM","*",$B$252),Generation!$C:$C,$H256)-SUMIFS(Generation!$D:$D,Generation!$A:$A,Summary_CDP,Generation!$B:$B,IF($B$252="NEM","*",$B$252),Generation!$C:$C,$H256)</f>
        <v>-20758.140516793923</v>
      </c>
      <c r="N256" s="5">
        <f>SUMIFS(Generation!I:I,Generation!$A:$A,Summary_CDP,Generation!$B:$B,IF($B$252="NEM","*",$B$252),Generation!$C:$C,$H256)-SUMIFS(Generation!$D:$D,Generation!$A:$A,Summary_CDP,Generation!$B:$B,IF($B$252="NEM","*",$B$252),Generation!$C:$C,$H256)</f>
        <v>-24262.015247906642</v>
      </c>
      <c r="O256" s="5">
        <f>SUMIFS(Generation!J:J,Generation!$A:$A,Summary_CDP,Generation!$B:$B,IF($B$252="NEM","*",$B$252),Generation!$C:$C,$H256)-SUMIFS(Generation!$D:$D,Generation!$A:$A,Summary_CDP,Generation!$B:$B,IF($B$252="NEM","*",$B$252),Generation!$C:$C,$H256)</f>
        <v>-24907.025701757193</v>
      </c>
      <c r="P256" s="5">
        <f>SUMIFS(Generation!K:K,Generation!$A:$A,Summary_CDP,Generation!$B:$B,IF($B$252="NEM","*",$B$252),Generation!$C:$C,$H256)-SUMIFS(Generation!$D:$D,Generation!$A:$A,Summary_CDP,Generation!$B:$B,IF($B$252="NEM","*",$B$252),Generation!$C:$C,$H256)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Q256" s="5">
        <f>SUMIFS(Generation!L:L,Generation!$A:$A,Summary_CDP,Generation!$B:$B,IF($B$252="NEM","*",$B$252),Generation!$C:$C,$H256)-SUMIFS(Generation!$D:$D,Generation!$A:$A,Summary_CDP,Generation!$B:$B,IF($B$252="NEM","*",$B$252),Generation!$C:$C,$H256)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R256" s="5">
        <f>SUMIFS(Generation!M:M,Generation!$A:$A,Summary_CDP,Generation!$B:$B,IF($B$252="NEM","*",$B$252),Generation!$C:$C,$H256)-SUMIFS(Generation!$D:$D,Generation!$A:$A,Summary_CDP,Generation!$B:$B,IF($B$252="NEM","*",$B$252),Generation!$C:$C,$H256)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S256" s="5">
        <f>SUMIFS(Generation!N:N,Generation!$A:$A,Summary_CDP,Generation!$B:$B,IF($B$252="NEM","*",$B$252),Generation!$C:$C,$H256)-SUMIFS(Generation!$D:$D,Generation!$A:$A,Summary_CDP,Generation!$B:$B,IF($B$252="NEM","*",$B$252),Generation!$C:$C,$H256)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T256" s="5">
        <f>SUMIFS(Generation!O:O,Generation!$A:$A,Summary_CDP,Generation!$B:$B,IF($B$252="NEM","*",$B$252),Generation!$C:$C,$H256)-SUMIFS(Generation!$D:$D,Generation!$A:$A,Summary_CDP,Generation!$B:$B,IF($B$252="NEM","*",$B$252),Generation!$C:$C,$H256)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U256" s="5">
        <f>SUMIFS(Generation!P:P,Generation!$A:$A,Summary_CDP,Generation!$B:$B,IF($B$252="NEM","*",$B$252),Generation!$C:$C,$H256)-SUMIFS(Generation!$D:$D,Generation!$A:$A,Summary_CDP,Generation!$B:$B,IF($B$252="NEM","*",$B$252),Generation!$C:$C,$H256)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V256" s="5">
        <f>SUMIFS(Generation!Q:Q,Generation!$A:$A,Summary_CDP,Generation!$B:$B,IF($B$252="NEM","*",$B$252),Generation!$C:$C,$H256)-SUMIFS(Generation!$D:$D,Generation!$A:$A,Summary_CDP,Generation!$B:$B,IF($B$252="NEM","*",$B$252),Generation!$C:$C,$H256)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W256" s="5">
        <f>SUMIFS(Generation!R:R,Generation!$A:$A,Summary_CDP,Generation!$B:$B,IF($B$252="NEM","*",$B$252),Generation!$C:$C,$H256)-SUMIFS(Generation!$D:$D,Generation!$A:$A,Summary_CDP,Generation!$B:$B,IF($B$252="NEM","*",$B$252),Generation!$C:$C,$H256)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X256" s="5">
        <f>SUMIFS(Generation!S:S,Generation!$A:$A,Summary_CDP,Generation!$B:$B,IF($B$252="NEM","*",$B$252),Generation!$C:$C,$H256)-SUMIFS(Generation!$D:$D,Generation!$A:$A,Summary_CDP,Generation!$B:$B,IF($B$252="NEM","*",$B$252),Generation!$C:$C,$H256)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Y256" s="5">
        <f>SUMIFS(Generation!T:T,Generation!$A:$A,Summary_CDP,Generation!$B:$B,IF($B$252="NEM","*",$B$252),Generation!$C:$C,$H256)-SUMIFS(Generation!$D:$D,Generation!$A:$A,Summary_CDP,Generation!$B:$B,IF($B$252="NEM","*",$B$252),Generation!$C:$C,$H256)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Z256" s="5">
        <f>SUMIFS(Generation!U:U,Generation!$A:$A,Summary_CDP,Generation!$B:$B,IF($B$252="NEM","*",$B$252),Generation!$C:$C,$H256)-SUMIFS(Generation!$D:$D,Generation!$A:$A,Summary_CDP,Generation!$B:$B,IF($B$252="NEM","*",$B$252),Generation!$C:$C,$H256)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A256" s="5">
        <f>SUMIFS(Generation!V:V,Generation!$A:$A,Summary_CDP,Generation!$B:$B,IF($B$252="NEM","*",$B$252),Generation!$C:$C,$H256)-SUMIFS(Generation!$D:$D,Generation!$A:$A,Summary_CDP,Generation!$B:$B,IF($B$252="NEM","*",$B$252),Generation!$C:$C,$H256)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B256" s="5">
        <f>SUMIFS(Generation!W:W,Generation!$A:$A,Summary_CDP,Generation!$B:$B,IF($B$252="NEM","*",$B$252),Generation!$C:$C,$H256)-SUMIFS(Generation!$D:$D,Generation!$A:$A,Summary_CDP,Generation!$B:$B,IF($B$252="NEM","*",$B$252),Generation!$C:$C,$H256)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C256" s="5">
        <f>SUMIFS(Generation!X:X,Generation!$A:$A,Summary_CDP,Generation!$B:$B,IF($B$252="NEM","*",$B$252),Generation!$C:$C,$H256)-SUMIFS(Generation!$D:$D,Generation!$A:$A,Summary_CDP,Generation!$B:$B,IF($B$252="NEM","*",$B$252),Generation!$C:$C,$H256)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D256" s="5">
        <f>SUMIFS(Generation!Y:Y,Generation!$A:$A,Summary_CDP,Generation!$B:$B,IF($B$252="NEM","*",$B$252),Generation!$C:$C,$H256)-SUMIFS(Generation!$D:$D,Generation!$A:$A,Summary_CDP,Generation!$B:$B,IF($B$252="NEM","*",$B$252),Generation!$C:$C,$H256)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E256" s="5">
        <f>SUMIFS(Generation!Z:Z,Generation!$A:$A,Summary_CDP,Generation!$B:$B,IF($B$252="NEM","*",$B$252),Generation!$C:$C,$H256)-SUMIFS(Generation!$D:$D,Generation!$A:$A,Summary_CDP,Generation!$B:$B,IF($B$252="NEM","*",$B$252),Generation!$C:$C,$H256)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F256" s="5">
        <f>SUMIFS(Generation!AA:AA,Generation!$A:$A,Summary_CDP,Generation!$B:$B,IF($B$252="NEM","*",$B$252),Generation!$C:$C,$H256)-SUMIFS(Generation!$D:$D,Generation!$A:$A,Summary_CDP,Generation!$B:$B,IF($B$252="NEM","*",$B$252),Generation!$C:$C,$H256)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G256" s="5">
        <f>SUMIFS(Generation!AB:AB,Generation!$A:$A,Summary_CDP,Generation!$B:$B,IF($B$252="NEM","*",$B$252),Generation!$C:$C,$H256)-SUMIFS(Generation!$D:$D,Generation!$A:$A,Summary_CDP,Generation!$B:$B,IF($B$252="NEM","*",$B$252),Generation!$C:$C,$H256)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H256" s="5">
        <f>SUMIFS(Generation!AC:AC,Generation!$A:$A,Summary_CDP,Generation!$B:$B,IF($B$252="NEM","*",$B$252),Generation!$C:$C,$H256)-SUMIFS(Generation!$D:$D,Generation!$A:$A,Summary_CDP,Generation!$B:$B,IF($B$252="NEM","*",$B$252),Generation!$C:$C,$H256)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I256" s="5">
        <f>SUMIFS(Generation!AD:AD,Generation!$A:$A,Summary_CDP,Generation!$B:$B,IF($B$252="NEM","*",$B$252),Generation!$C:$C,$H256)-SUMIFS(Generation!$D:$D,Generation!$A:$A,Summary_CDP,Generation!$B:$B,IF($B$252="NEM","*",$B$252),Generation!$C:$C,$H256)</f>
        <v>-31199.075792484022</v>
      </c>
      <c r="AJ256" s="5">
        <f>SUMIFS(Generation!AE:AE,Generation!$A:$A,Summary_CDP,Generation!$B:$B,IF($B$252="NEM","*",$B$252),Generation!$C:$C,$H256)-SUMIFS(Generation!$D:$D,Generation!$A:$A,Summary_CDP,Generation!$B:$B,IF($B$252="NEM","*",$B$252),Generation!$C:$C,$H256)</f>
        <v>-31199.075792484022</v>
      </c>
    </row>
    <row r="257" spans="8:36" ht="15" customHeight="1">
      <c r="H257" s="9" t="s">
        <v>82</v>
      </c>
      <c r="I257" s="5">
        <f>SUMIFS(Generation!D:D,Generation!$A:$A,Summary_CDP,Generation!$B:$B,IF($B$252="NEM","*",$B$252),Generation!$C:$C,$H257)-SUMIFS(Generation!$D:$D,Generation!$A:$A,Summary_CDP,Generation!$B:$B,IF($B$252="NEM","*",$B$252),Generation!$C:$C,$H257)</f>
        <v>0</v>
      </c>
      <c r="J257" s="5">
        <f>SUMIFS(Generation!E:E,Generation!$A:$A,Summary_CDP,Generation!$B:$B,IF($B$252="NEM","*",$B$252),Generation!$C:$C,$H257)-SUMIFS(Generation!$D:$D,Generation!$A:$A,Summary_CDP,Generation!$B:$B,IF($B$252="NEM","*",$B$252),Generation!$C:$C,$H257)</f>
        <v>-5302.8439278693122</v>
      </c>
      <c r="K257" s="5">
        <f>SUMIFS(Generation!F:F,Generation!$A:$A,Summary_CDP,Generation!$B:$B,IF($B$252="NEM","*",$B$252),Generation!$C:$C,$H257)-SUMIFS(Generation!$D:$D,Generation!$A:$A,Summary_CDP,Generation!$B:$B,IF($B$252="NEM","*",$B$252),Generation!$C:$C,$H257)</f>
        <v>-4262.7887116799893</v>
      </c>
      <c r="L257" s="5">
        <f>SUMIFS(Generation!G:G,Generation!$A:$A,Summary_CDP,Generation!$B:$B,IF($B$252="NEM","*",$B$252),Generation!$C:$C,$H257)-SUMIFS(Generation!$D:$D,Generation!$A:$A,Summary_CDP,Generation!$B:$B,IF($B$252="NEM","*",$B$252),Generation!$C:$C,$H257)</f>
        <v>-2807.9475399171506</v>
      </c>
      <c r="M257" s="5">
        <f>SUMIFS(Generation!H:H,Generation!$A:$A,Summary_CDP,Generation!$B:$B,IF($B$252="NEM","*",$B$252),Generation!$C:$C,$H257)-SUMIFS(Generation!$D:$D,Generation!$A:$A,Summary_CDP,Generation!$B:$B,IF($B$252="NEM","*",$B$252),Generation!$C:$C,$H257)</f>
        <v>-1305.2279544242583</v>
      </c>
      <c r="N257" s="5">
        <f>SUMIFS(Generation!I:I,Generation!$A:$A,Summary_CDP,Generation!$B:$B,IF($B$252="NEM","*",$B$252),Generation!$C:$C,$H257)-SUMIFS(Generation!$D:$D,Generation!$A:$A,Summary_CDP,Generation!$B:$B,IF($B$252="NEM","*",$B$252),Generation!$C:$C,$H257)</f>
        <v>-1766.5386402523973</v>
      </c>
      <c r="O257" s="5">
        <f>SUMIFS(Generation!J:J,Generation!$A:$A,Summary_CDP,Generation!$B:$B,IF($B$252="NEM","*",$B$252),Generation!$C:$C,$H257)-SUMIFS(Generation!$D:$D,Generation!$A:$A,Summary_CDP,Generation!$B:$B,IF($B$252="NEM","*",$B$252),Generation!$C:$C,$H257)</f>
        <v>-3377.9451376242259</v>
      </c>
      <c r="P257" s="5">
        <f>SUMIFS(Generation!K:K,Generation!$A:$A,Summary_CDP,Generation!$B:$B,IF($B$252="NEM","*",$B$252),Generation!$C:$C,$H257)-SUMIFS(Generation!$D:$D,Generation!$A:$A,Summary_CDP,Generation!$B:$B,IF($B$252="NEM","*",$B$252),Generation!$C:$C,$H257)</f>
        <v>-3618.5330658324292</v>
      </c>
      <c r="Q257" s="5">
        <f>SUMIFS(Generation!L:L,Generation!$A:$A,Summary_CDP,Generation!$B:$B,IF($B$252="NEM","*",$B$252),Generation!$C:$C,$H257)-SUMIFS(Generation!$D:$D,Generation!$A:$A,Summary_CDP,Generation!$B:$B,IF($B$252="NEM","*",$B$252),Generation!$C:$C,$H257)</f>
        <v>-5086.528965997848</v>
      </c>
      <c r="R257" s="5">
        <f>SUMIFS(Generation!M:M,Generation!$A:$A,Summary_CDP,Generation!$B:$B,IF($B$252="NEM","*",$B$252),Generation!$C:$C,$H257)-SUMIFS(Generation!$D:$D,Generation!$A:$A,Summary_CDP,Generation!$B:$B,IF($B$252="NEM","*",$B$252),Generation!$C:$C,$H257)</f>
        <v>-5807.1141039100485</v>
      </c>
      <c r="S257" s="5">
        <f>SUMIFS(Generation!N:N,Generation!$A:$A,Summary_CDP,Generation!$B:$B,IF($B$252="NEM","*",$B$252),Generation!$C:$C,$H257)-SUMIFS(Generation!$D:$D,Generation!$A:$A,Summary_CDP,Generation!$B:$B,IF($B$252="NEM","*",$B$252),Generation!$C:$C,$H257)</f>
        <v>-4450.9677531646194</v>
      </c>
      <c r="T257" s="5">
        <f>SUMIFS(Generation!O:O,Generation!$A:$A,Summary_CDP,Generation!$B:$B,IF($B$252="NEM","*",$B$252),Generation!$C:$C,$H257)-SUMIFS(Generation!$D:$D,Generation!$A:$A,Summary_CDP,Generation!$B:$B,IF($B$252="NEM","*",$B$252),Generation!$C:$C,$H257)</f>
        <v>-3849.1186902425334</v>
      </c>
      <c r="U257" s="5">
        <f>SUMIFS(Generation!P:P,Generation!$A:$A,Summary_CDP,Generation!$B:$B,IF($B$252="NEM","*",$B$252),Generation!$C:$C,$H257)-SUMIFS(Generation!$D:$D,Generation!$A:$A,Summary_CDP,Generation!$B:$B,IF($B$252="NEM","*",$B$252),Generation!$C:$C,$H257)</f>
        <v>-3947.3237034705271</v>
      </c>
      <c r="V257" s="5">
        <f>SUMIFS(Generation!Q:Q,Generation!$A:$A,Summary_CDP,Generation!$B:$B,IF($B$252="NEM","*",$B$252),Generation!$C:$C,$H257)-SUMIFS(Generation!$D:$D,Generation!$A:$A,Summary_CDP,Generation!$B:$B,IF($B$252="NEM","*",$B$252),Generation!$C:$C,$H257)</f>
        <v>-6074.428789862488</v>
      </c>
      <c r="W257" s="5">
        <f>SUMIFS(Generation!R:R,Generation!$A:$A,Summary_CDP,Generation!$B:$B,IF($B$252="NEM","*",$B$252),Generation!$C:$C,$H257)-SUMIFS(Generation!$D:$D,Generation!$A:$A,Summary_CDP,Generation!$B:$B,IF($B$252="NEM","*",$B$252),Generation!$C:$C,$H257)</f>
        <v>-5854.0650212452738</v>
      </c>
      <c r="X257" s="5">
        <f>SUMIFS(Generation!S:S,Generation!$A:$A,Summary_CDP,Generation!$B:$B,IF($B$252="NEM","*",$B$252),Generation!$C:$C,$H257)-SUMIFS(Generation!$D:$D,Generation!$A:$A,Summary_CDP,Generation!$B:$B,IF($B$252="NEM","*",$B$252),Generation!$C:$C,$H257)</f>
        <v>-5618.4000227953957</v>
      </c>
      <c r="Y257" s="5">
        <f>SUMIFS(Generation!T:T,Generation!$A:$A,Summary_CDP,Generation!$B:$B,IF($B$252="NEM","*",$B$252),Generation!$C:$C,$H257)-SUMIFS(Generation!$D:$D,Generation!$A:$A,Summary_CDP,Generation!$B:$B,IF($B$252="NEM","*",$B$252),Generation!$C:$C,$H257)</f>
        <v>-7196.7387269420688</v>
      </c>
      <c r="Z257" s="5">
        <f>SUMIFS(Generation!U:U,Generation!$A:$A,Summary_CDP,Generation!$B:$B,IF($B$252="NEM","*",$B$252),Generation!$C:$C,$H257)-SUMIFS(Generation!$D:$D,Generation!$A:$A,Summary_CDP,Generation!$B:$B,IF($B$252="NEM","*",$B$252),Generation!$C:$C,$H257)</f>
        <v>-6308.5743608211287</v>
      </c>
      <c r="AA257" s="5">
        <f>SUMIFS(Generation!V:V,Generation!$A:$A,Summary_CDP,Generation!$B:$B,IF($B$252="NEM","*",$B$252),Generation!$C:$C,$H257)-SUMIFS(Generation!$D:$D,Generation!$A:$A,Summary_CDP,Generation!$B:$B,IF($B$252="NEM","*",$B$252),Generation!$C:$C,$H257)</f>
        <v>-6488.5947252096294</v>
      </c>
      <c r="AB257" s="5">
        <f>SUMIFS(Generation!W:W,Generation!$A:$A,Summary_CDP,Generation!$B:$B,IF($B$252="NEM","*",$B$252),Generation!$C:$C,$H257)-SUMIFS(Generation!$D:$D,Generation!$A:$A,Summary_CDP,Generation!$B:$B,IF($B$252="NEM","*",$B$252),Generation!$C:$C,$H257)</f>
        <v>-7104.2203838908936</v>
      </c>
      <c r="AC257" s="5">
        <f>SUMIFS(Generation!X:X,Generation!$A:$A,Summary_CDP,Generation!$B:$B,IF($B$252="NEM","*",$B$252),Generation!$C:$C,$H257)-SUMIFS(Generation!$D:$D,Generation!$A:$A,Summary_CDP,Generation!$B:$B,IF($B$252="NEM","*",$B$252),Generation!$C:$C,$H257)</f>
        <v>-7663.7073057026191</v>
      </c>
      <c r="AD257" s="5">
        <f>SUMIFS(Generation!Y:Y,Generation!$A:$A,Summary_CDP,Generation!$B:$B,IF($B$252="NEM","*",$B$252),Generation!$C:$C,$H257)-SUMIFS(Generation!$D:$D,Generation!$A:$A,Summary_CDP,Generation!$B:$B,IF($B$252="NEM","*",$B$252),Generation!$C:$C,$H257)</f>
        <v>-8029.922621002439</v>
      </c>
      <c r="AE257" s="5">
        <f>SUMIFS(Generation!Z:Z,Generation!$A:$A,Summary_CDP,Generation!$B:$B,IF($B$252="NEM","*",$B$252),Generation!$C:$C,$H257)-SUMIFS(Generation!$D:$D,Generation!$A:$A,Summary_CDP,Generation!$B:$B,IF($B$252="NEM","*",$B$252),Generation!$C:$C,$H257)</f>
        <v>-8601.8539936274101</v>
      </c>
      <c r="AF257" s="5">
        <f>SUMIFS(Generation!AA:AA,Generation!$A:$A,Summary_CDP,Generation!$B:$B,IF($B$252="NEM","*",$B$252),Generation!$C:$C,$H257)-SUMIFS(Generation!$D:$D,Generation!$A:$A,Summary_CDP,Generation!$B:$B,IF($B$252="NEM","*",$B$252),Generation!$C:$C,$H257)</f>
        <v>-8716.0503015691393</v>
      </c>
      <c r="AG257" s="5">
        <f>SUMIFS(Generation!AB:AB,Generation!$A:$A,Summary_CDP,Generation!$B:$B,IF($B$252="NEM","*",$B$252),Generation!$C:$C,$H257)-SUMIFS(Generation!$D:$D,Generation!$A:$A,Summary_CDP,Generation!$B:$B,IF($B$252="NEM","*",$B$252),Generation!$C:$C,$H257)</f>
        <v>-8716.0503015691393</v>
      </c>
      <c r="AH257" s="5">
        <f>SUMIFS(Generation!AC:AC,Generation!$A:$A,Summary_CDP,Generation!$B:$B,IF($B$252="NEM","*",$B$252),Generation!$C:$C,$H257)-SUMIFS(Generation!$D:$D,Generation!$A:$A,Summary_CDP,Generation!$B:$B,IF($B$252="NEM","*",$B$252),Generation!$C:$C,$H257)</f>
        <v>-8716.0503015691393</v>
      </c>
      <c r="AI257" s="5">
        <f>SUMIFS(Generation!AD:AD,Generation!$A:$A,Summary_CDP,Generation!$B:$B,IF($B$252="NEM","*",$B$252),Generation!$C:$C,$H257)-SUMIFS(Generation!$D:$D,Generation!$A:$A,Summary_CDP,Generation!$B:$B,IF($B$252="NEM","*",$B$252),Generation!$C:$C,$H257)</f>
        <v>-8716.0503015691393</v>
      </c>
      <c r="AJ257" s="5">
        <f>SUMIFS(Generation!AE:AE,Generation!$A:$A,Summary_CDP,Generation!$B:$B,IF($B$252="NEM","*",$B$252),Generation!$C:$C,$H257)-SUMIFS(Generation!$D:$D,Generation!$A:$A,Summary_CDP,Generation!$B:$B,IF($B$252="NEM","*",$B$252),Generation!$C:$C,$H257)</f>
        <v>-8716.0503015691393</v>
      </c>
    </row>
    <row r="258" spans="8:36" ht="15" customHeight="1">
      <c r="H258" s="9" t="s">
        <v>83</v>
      </c>
      <c r="I258" s="5">
        <f>SUMIFS(Generation!D:D,Generation!$A:$A,Summary_CDP,Generation!$B:$B,IF($B$252="NEM","*",$B$252),Generation!$C:$C,$H258)-SUMIFS(Generation!$D:$D,Generation!$A:$A,Summary_CDP,Generation!$B:$B,IF($B$252="NEM","*",$B$252),Generation!$C:$C,$H258)</f>
        <v>0</v>
      </c>
      <c r="J258" s="5">
        <f>SUMIFS(Generation!E:E,Generation!$A:$A,Summary_CDP,Generation!$B:$B,IF($B$252="NEM","*",$B$252),Generation!$C:$C,$H258)-SUMIFS(Generation!$D:$D,Generation!$A:$A,Summary_CDP,Generation!$B:$B,IF($B$252="NEM","*",$B$252),Generation!$C:$C,$H258)</f>
        <v>0</v>
      </c>
      <c r="K258" s="5">
        <f>SUMIFS(Generation!F:F,Generation!$A:$A,Summary_CDP,Generation!$B:$B,IF($B$252="NEM","*",$B$252),Generation!$C:$C,$H258)-SUMIFS(Generation!$D:$D,Generation!$A:$A,Summary_CDP,Generation!$B:$B,IF($B$252="NEM","*",$B$252),Generation!$C:$C,$H258)</f>
        <v>0</v>
      </c>
      <c r="L258" s="5">
        <f>SUMIFS(Generation!G:G,Generation!$A:$A,Summary_CDP,Generation!$B:$B,IF($B$252="NEM","*",$B$252),Generation!$C:$C,$H258)-SUMIFS(Generation!$D:$D,Generation!$A:$A,Summary_CDP,Generation!$B:$B,IF($B$252="NEM","*",$B$252),Generation!$C:$C,$H258)</f>
        <v>0</v>
      </c>
      <c r="M258" s="5">
        <f>SUMIFS(Generation!H:H,Generation!$A:$A,Summary_CDP,Generation!$B:$B,IF($B$252="NEM","*",$B$252),Generation!$C:$C,$H258)-SUMIFS(Generation!$D:$D,Generation!$A:$A,Summary_CDP,Generation!$B:$B,IF($B$252="NEM","*",$B$252),Generation!$C:$C,$H258)</f>
        <v>0</v>
      </c>
      <c r="N258" s="5">
        <f>SUMIFS(Generation!I:I,Generation!$A:$A,Summary_CDP,Generation!$B:$B,IF($B$252="NEM","*",$B$252),Generation!$C:$C,$H258)-SUMIFS(Generation!$D:$D,Generation!$A:$A,Summary_CDP,Generation!$B:$B,IF($B$252="NEM","*",$B$252),Generation!$C:$C,$H258)</f>
        <v>0</v>
      </c>
      <c r="O258" s="5">
        <f>SUMIFS(Generation!J:J,Generation!$A:$A,Summary_CDP,Generation!$B:$B,IF($B$252="NEM","*",$B$252),Generation!$C:$C,$H258)-SUMIFS(Generation!$D:$D,Generation!$A:$A,Summary_CDP,Generation!$B:$B,IF($B$252="NEM","*",$B$252),Generation!$C:$C,$H258)</f>
        <v>0</v>
      </c>
      <c r="P258" s="5">
        <f>SUMIFS(Generation!K:K,Generation!$A:$A,Summary_CDP,Generation!$B:$B,IF($B$252="NEM","*",$B$252),Generation!$C:$C,$H258)-SUMIFS(Generation!$D:$D,Generation!$A:$A,Summary_CDP,Generation!$B:$B,IF($B$252="NEM","*",$B$252),Generation!$C:$C,$H258)</f>
        <v>0</v>
      </c>
      <c r="Q258" s="5">
        <f>SUMIFS(Generation!L:L,Generation!$A:$A,Summary_CDP,Generation!$B:$B,IF($B$252="NEM","*",$B$252),Generation!$C:$C,$H258)-SUMIFS(Generation!$D:$D,Generation!$A:$A,Summary_CDP,Generation!$B:$B,IF($B$252="NEM","*",$B$252),Generation!$C:$C,$H258)</f>
        <v>0</v>
      </c>
      <c r="R258" s="5">
        <f>SUMIFS(Generation!M:M,Generation!$A:$A,Summary_CDP,Generation!$B:$B,IF($B$252="NEM","*",$B$252),Generation!$C:$C,$H258)-SUMIFS(Generation!$D:$D,Generation!$A:$A,Summary_CDP,Generation!$B:$B,IF($B$252="NEM","*",$B$252),Generation!$C:$C,$H258)</f>
        <v>0</v>
      </c>
      <c r="S258" s="5">
        <f>SUMIFS(Generation!N:N,Generation!$A:$A,Summary_CDP,Generation!$B:$B,IF($B$252="NEM","*",$B$252),Generation!$C:$C,$H258)-SUMIFS(Generation!$D:$D,Generation!$A:$A,Summary_CDP,Generation!$B:$B,IF($B$252="NEM","*",$B$252),Generation!$C:$C,$H258)</f>
        <v>0</v>
      </c>
      <c r="T258" s="5">
        <f>SUMIFS(Generation!O:O,Generation!$A:$A,Summary_CDP,Generation!$B:$B,IF($B$252="NEM","*",$B$252),Generation!$C:$C,$H258)-SUMIFS(Generation!$D:$D,Generation!$A:$A,Summary_CDP,Generation!$B:$B,IF($B$252="NEM","*",$B$252),Generation!$C:$C,$H258)</f>
        <v>0</v>
      </c>
      <c r="U258" s="5">
        <f>SUMIFS(Generation!P:P,Generation!$A:$A,Summary_CDP,Generation!$B:$B,IF($B$252="NEM","*",$B$252),Generation!$C:$C,$H258)-SUMIFS(Generation!$D:$D,Generation!$A:$A,Summary_CDP,Generation!$B:$B,IF($B$252="NEM","*",$B$252),Generation!$C:$C,$H258)</f>
        <v>0</v>
      </c>
      <c r="V258" s="5">
        <f>SUMIFS(Generation!Q:Q,Generation!$A:$A,Summary_CDP,Generation!$B:$B,IF($B$252="NEM","*",$B$252),Generation!$C:$C,$H258)-SUMIFS(Generation!$D:$D,Generation!$A:$A,Summary_CDP,Generation!$B:$B,IF($B$252="NEM","*",$B$252),Generation!$C:$C,$H258)</f>
        <v>0</v>
      </c>
      <c r="W258" s="5">
        <f>SUMIFS(Generation!R:R,Generation!$A:$A,Summary_CDP,Generation!$B:$B,IF($B$252="NEM","*",$B$252),Generation!$C:$C,$H258)-SUMIFS(Generation!$D:$D,Generation!$A:$A,Summary_CDP,Generation!$B:$B,IF($B$252="NEM","*",$B$252),Generation!$C:$C,$H258)</f>
        <v>0</v>
      </c>
      <c r="X258" s="5">
        <f>SUMIFS(Generation!S:S,Generation!$A:$A,Summary_CDP,Generation!$B:$B,IF($B$252="NEM","*",$B$252),Generation!$C:$C,$H258)-SUMIFS(Generation!$D:$D,Generation!$A:$A,Summary_CDP,Generation!$B:$B,IF($B$252="NEM","*",$B$252),Generation!$C:$C,$H258)</f>
        <v>0</v>
      </c>
      <c r="Y258" s="5">
        <f>SUMIFS(Generation!T:T,Generation!$A:$A,Summary_CDP,Generation!$B:$B,IF($B$252="NEM","*",$B$252),Generation!$C:$C,$H258)-SUMIFS(Generation!$D:$D,Generation!$A:$A,Summary_CDP,Generation!$B:$B,IF($B$252="NEM","*",$B$252),Generation!$C:$C,$H258)</f>
        <v>0</v>
      </c>
      <c r="Z258" s="5">
        <f>SUMIFS(Generation!U:U,Generation!$A:$A,Summary_CDP,Generation!$B:$B,IF($B$252="NEM","*",$B$252),Generation!$C:$C,$H258)-SUMIFS(Generation!$D:$D,Generation!$A:$A,Summary_CDP,Generation!$B:$B,IF($B$252="NEM","*",$B$252),Generation!$C:$C,$H258)</f>
        <v>0</v>
      </c>
      <c r="AA258" s="5">
        <f>SUMIFS(Generation!V:V,Generation!$A:$A,Summary_CDP,Generation!$B:$B,IF($B$252="NEM","*",$B$252),Generation!$C:$C,$H258)-SUMIFS(Generation!$D:$D,Generation!$A:$A,Summary_CDP,Generation!$B:$B,IF($B$252="NEM","*",$B$252),Generation!$C:$C,$H258)</f>
        <v>0</v>
      </c>
      <c r="AB258" s="5">
        <f>SUMIFS(Generation!W:W,Generation!$A:$A,Summary_CDP,Generation!$B:$B,IF($B$252="NEM","*",$B$252),Generation!$C:$C,$H258)-SUMIFS(Generation!$D:$D,Generation!$A:$A,Summary_CDP,Generation!$B:$B,IF($B$252="NEM","*",$B$252),Generation!$C:$C,$H258)</f>
        <v>0</v>
      </c>
      <c r="AC258" s="5">
        <f>SUMIFS(Generation!X:X,Generation!$A:$A,Summary_CDP,Generation!$B:$B,IF($B$252="NEM","*",$B$252),Generation!$C:$C,$H258)-SUMIFS(Generation!$D:$D,Generation!$A:$A,Summary_CDP,Generation!$B:$B,IF($B$252="NEM","*",$B$252),Generation!$C:$C,$H258)</f>
        <v>0</v>
      </c>
      <c r="AD258" s="5">
        <f>SUMIFS(Generation!Y:Y,Generation!$A:$A,Summary_CDP,Generation!$B:$B,IF($B$252="NEM","*",$B$252),Generation!$C:$C,$H258)-SUMIFS(Generation!$D:$D,Generation!$A:$A,Summary_CDP,Generation!$B:$B,IF($B$252="NEM","*",$B$252),Generation!$C:$C,$H258)</f>
        <v>0</v>
      </c>
      <c r="AE258" s="5">
        <f>SUMIFS(Generation!Z:Z,Generation!$A:$A,Summary_CDP,Generation!$B:$B,IF($B$252="NEM","*",$B$252),Generation!$C:$C,$H258)-SUMIFS(Generation!$D:$D,Generation!$A:$A,Summary_CDP,Generation!$B:$B,IF($B$252="NEM","*",$B$252),Generation!$C:$C,$H258)</f>
        <v>0</v>
      </c>
      <c r="AF258" s="5">
        <f>SUMIFS(Generation!AA:AA,Generation!$A:$A,Summary_CDP,Generation!$B:$B,IF($B$252="NEM","*",$B$252),Generation!$C:$C,$H258)-SUMIFS(Generation!$D:$D,Generation!$A:$A,Summary_CDP,Generation!$B:$B,IF($B$252="NEM","*",$B$252),Generation!$C:$C,$H258)</f>
        <v>0</v>
      </c>
      <c r="AG258" s="5">
        <f>SUMIFS(Generation!AB:AB,Generation!$A:$A,Summary_CDP,Generation!$B:$B,IF($B$252="NEM","*",$B$252),Generation!$C:$C,$H258)-SUMIFS(Generation!$D:$D,Generation!$A:$A,Summary_CDP,Generation!$B:$B,IF($B$252="NEM","*",$B$252),Generation!$C:$C,$H258)</f>
        <v>0</v>
      </c>
      <c r="AH258" s="5">
        <f>SUMIFS(Generation!AC:AC,Generation!$A:$A,Summary_CDP,Generation!$B:$B,IF($B$252="NEM","*",$B$252),Generation!$C:$C,$H258)-SUMIFS(Generation!$D:$D,Generation!$A:$A,Summary_CDP,Generation!$B:$B,IF($B$252="NEM","*",$B$252),Generation!$C:$C,$H258)</f>
        <v>0</v>
      </c>
      <c r="AI258" s="5">
        <f>SUMIFS(Generation!AD:AD,Generation!$A:$A,Summary_CDP,Generation!$B:$B,IF($B$252="NEM","*",$B$252),Generation!$C:$C,$H258)-SUMIFS(Generation!$D:$D,Generation!$A:$A,Summary_CDP,Generation!$B:$B,IF($B$252="NEM","*",$B$252),Generation!$C:$C,$H258)</f>
        <v>0</v>
      </c>
      <c r="AJ258" s="5">
        <f>SUMIFS(Generation!AE:AE,Generation!$A:$A,Summary_CDP,Generation!$B:$B,IF($B$252="NEM","*",$B$252),Generation!$C:$C,$H258)-SUMIFS(Generation!$D:$D,Generation!$A:$A,Summary_CDP,Generation!$B:$B,IF($B$252="NEM","*",$B$252),Generation!$C:$C,$H258)</f>
        <v>0</v>
      </c>
    </row>
    <row r="259" spans="8:36" ht="15" customHeight="1">
      <c r="H259" s="9" t="s">
        <v>84</v>
      </c>
      <c r="I259" s="5">
        <f>SUMIFS(Generation!D:D,Generation!$A:$A,Summary_CDP,Generation!$B:$B,IF($B$252="NEM","*",$B$252),Generation!$C:$C,$H259)-SUMIFS(Generation!$D:$D,Generation!$A:$A,Summary_CDP,Generation!$B:$B,IF($B$252="NEM","*",$B$252),Generation!$C:$C,$H259)</f>
        <v>0</v>
      </c>
      <c r="J259" s="5">
        <f>SUMIFS(Generation!E:E,Generation!$A:$A,Summary_CDP,Generation!$B:$B,IF($B$252="NEM","*",$B$252),Generation!$C:$C,$H259)-SUMIFS(Generation!$D:$D,Generation!$A:$A,Summary_CDP,Generation!$B:$B,IF($B$252="NEM","*",$B$252),Generation!$C:$C,$H259)</f>
        <v>-236.16115078203515</v>
      </c>
      <c r="K259" s="5">
        <f>SUMIFS(Generation!F:F,Generation!$A:$A,Summary_CDP,Generation!$B:$B,IF($B$252="NEM","*",$B$252),Generation!$C:$C,$H259)-SUMIFS(Generation!$D:$D,Generation!$A:$A,Summary_CDP,Generation!$B:$B,IF($B$252="NEM","*",$B$252),Generation!$C:$C,$H259)</f>
        <v>-159.32704185512512</v>
      </c>
      <c r="L259" s="5">
        <f>SUMIFS(Generation!G:G,Generation!$A:$A,Summary_CDP,Generation!$B:$B,IF($B$252="NEM","*",$B$252),Generation!$C:$C,$H259)-SUMIFS(Generation!$D:$D,Generation!$A:$A,Summary_CDP,Generation!$B:$B,IF($B$252="NEM","*",$B$252),Generation!$C:$C,$H259)</f>
        <v>201.41178488354484</v>
      </c>
      <c r="M259" s="5">
        <f>SUMIFS(Generation!H:H,Generation!$A:$A,Summary_CDP,Generation!$B:$B,IF($B$252="NEM","*",$B$252),Generation!$C:$C,$H259)-SUMIFS(Generation!$D:$D,Generation!$A:$A,Summary_CDP,Generation!$B:$B,IF($B$252="NEM","*",$B$252),Generation!$C:$C,$H259)</f>
        <v>2228.9317952066699</v>
      </c>
      <c r="N259" s="5">
        <f>SUMIFS(Generation!I:I,Generation!$A:$A,Summary_CDP,Generation!$B:$B,IF($B$252="NEM","*",$B$252),Generation!$C:$C,$H259)-SUMIFS(Generation!$D:$D,Generation!$A:$A,Summary_CDP,Generation!$B:$B,IF($B$252="NEM","*",$B$252),Generation!$C:$C,$H259)</f>
        <v>3525.9448742870968</v>
      </c>
      <c r="O259" s="5">
        <f>SUMIFS(Generation!J:J,Generation!$A:$A,Summary_CDP,Generation!$B:$B,IF($B$252="NEM","*",$B$252),Generation!$C:$C,$H259)-SUMIFS(Generation!$D:$D,Generation!$A:$A,Summary_CDP,Generation!$B:$B,IF($B$252="NEM","*",$B$252),Generation!$C:$C,$H259)</f>
        <v>2714.3368125464922</v>
      </c>
      <c r="P259" s="5">
        <f>SUMIFS(Generation!K:K,Generation!$A:$A,Summary_CDP,Generation!$B:$B,IF($B$252="NEM","*",$B$252),Generation!$C:$C,$H259)-SUMIFS(Generation!$D:$D,Generation!$A:$A,Summary_CDP,Generation!$B:$B,IF($B$252="NEM","*",$B$252),Generation!$C:$C,$H259)</f>
        <v>1877.1107038969892</v>
      </c>
      <c r="Q259" s="5">
        <f>SUMIFS(Generation!L:L,Generation!$A:$A,Summary_CDP,Generation!$B:$B,IF($B$252="NEM","*",$B$252),Generation!$C:$C,$H259)-SUMIFS(Generation!$D:$D,Generation!$A:$A,Summary_CDP,Generation!$B:$B,IF($B$252="NEM","*",$B$252),Generation!$C:$C,$H259)</f>
        <v>1790.8124388896401</v>
      </c>
      <c r="R259" s="5">
        <f>SUMIFS(Generation!M:M,Generation!$A:$A,Summary_CDP,Generation!$B:$B,IF($B$252="NEM","*",$B$252),Generation!$C:$C,$H259)-SUMIFS(Generation!$D:$D,Generation!$A:$A,Summary_CDP,Generation!$B:$B,IF($B$252="NEM","*",$B$252),Generation!$C:$C,$H259)</f>
        <v>897.42235965322993</v>
      </c>
      <c r="S259" s="5">
        <f>SUMIFS(Generation!N:N,Generation!$A:$A,Summary_CDP,Generation!$B:$B,IF($B$252="NEM","*",$B$252),Generation!$C:$C,$H259)-SUMIFS(Generation!$D:$D,Generation!$A:$A,Summary_CDP,Generation!$B:$B,IF($B$252="NEM","*",$B$252),Generation!$C:$C,$H259)</f>
        <v>3.2234479135798892</v>
      </c>
      <c r="T259" s="5">
        <f>SUMIFS(Generation!O:O,Generation!$A:$A,Summary_CDP,Generation!$B:$B,IF($B$252="NEM","*",$B$252),Generation!$C:$C,$H259)-SUMIFS(Generation!$D:$D,Generation!$A:$A,Summary_CDP,Generation!$B:$B,IF($B$252="NEM","*",$B$252),Generation!$C:$C,$H259)</f>
        <v>1926.8462193701346</v>
      </c>
      <c r="U259" s="5">
        <f>SUMIFS(Generation!P:P,Generation!$A:$A,Summary_CDP,Generation!$B:$B,IF($B$252="NEM","*",$B$252),Generation!$C:$C,$H259)-SUMIFS(Generation!$D:$D,Generation!$A:$A,Summary_CDP,Generation!$B:$B,IF($B$252="NEM","*",$B$252),Generation!$C:$C,$H259)</f>
        <v>222.3811274821997</v>
      </c>
      <c r="V259" s="5">
        <f>SUMIFS(Generation!Q:Q,Generation!$A:$A,Summary_CDP,Generation!$B:$B,IF($B$252="NEM","*",$B$252),Generation!$C:$C,$H259)-SUMIFS(Generation!$D:$D,Generation!$A:$A,Summary_CDP,Generation!$B:$B,IF($B$252="NEM","*",$B$252),Generation!$C:$C,$H259)</f>
        <v>784.20587805612513</v>
      </c>
      <c r="W259" s="5">
        <f>SUMIFS(Generation!R:R,Generation!$A:$A,Summary_CDP,Generation!$B:$B,IF($B$252="NEM","*",$B$252),Generation!$C:$C,$H259)-SUMIFS(Generation!$D:$D,Generation!$A:$A,Summary_CDP,Generation!$B:$B,IF($B$252="NEM","*",$B$252),Generation!$C:$C,$H259)</f>
        <v>578.05278270227473</v>
      </c>
      <c r="X259" s="5">
        <f>SUMIFS(Generation!S:S,Generation!$A:$A,Summary_CDP,Generation!$B:$B,IF($B$252="NEM","*",$B$252),Generation!$C:$C,$H259)-SUMIFS(Generation!$D:$D,Generation!$A:$A,Summary_CDP,Generation!$B:$B,IF($B$252="NEM","*",$B$252),Generation!$C:$C,$H259)</f>
        <v>5322.3813348795693</v>
      </c>
      <c r="Y259" s="5">
        <f>SUMIFS(Generation!T:T,Generation!$A:$A,Summary_CDP,Generation!$B:$B,IF($B$252="NEM","*",$B$252),Generation!$C:$C,$H259)-SUMIFS(Generation!$D:$D,Generation!$A:$A,Summary_CDP,Generation!$B:$B,IF($B$252="NEM","*",$B$252),Generation!$C:$C,$H259)</f>
        <v>1406.2184846957798</v>
      </c>
      <c r="Z259" s="5">
        <f>SUMIFS(Generation!U:U,Generation!$A:$A,Summary_CDP,Generation!$B:$B,IF($B$252="NEM","*",$B$252),Generation!$C:$C,$H259)-SUMIFS(Generation!$D:$D,Generation!$A:$A,Summary_CDP,Generation!$B:$B,IF($B$252="NEM","*",$B$252),Generation!$C:$C,$H259)</f>
        <v>1037.8738045715097</v>
      </c>
      <c r="AA259" s="5">
        <f>SUMIFS(Generation!V:V,Generation!$A:$A,Summary_CDP,Generation!$B:$B,IF($B$252="NEM","*",$B$252),Generation!$C:$C,$H259)-SUMIFS(Generation!$D:$D,Generation!$A:$A,Summary_CDP,Generation!$B:$B,IF($B$252="NEM","*",$B$252),Generation!$C:$C,$H259)</f>
        <v>3174.5095671125791</v>
      </c>
      <c r="AB259" s="5">
        <f>SUMIFS(Generation!W:W,Generation!$A:$A,Summary_CDP,Generation!$B:$B,IF($B$252="NEM","*",$B$252),Generation!$C:$C,$H259)-SUMIFS(Generation!$D:$D,Generation!$A:$A,Summary_CDP,Generation!$B:$B,IF($B$252="NEM","*",$B$252),Generation!$C:$C,$H259)</f>
        <v>3005.2885675821199</v>
      </c>
      <c r="AC259" s="5">
        <f>SUMIFS(Generation!X:X,Generation!$A:$A,Summary_CDP,Generation!$B:$B,IF($B$252="NEM","*",$B$252),Generation!$C:$C,$H259)-SUMIFS(Generation!$D:$D,Generation!$A:$A,Summary_CDP,Generation!$B:$B,IF($B$252="NEM","*",$B$252),Generation!$C:$C,$H259)</f>
        <v>6118.8102920855254</v>
      </c>
      <c r="AD259" s="5">
        <f>SUMIFS(Generation!Y:Y,Generation!$A:$A,Summary_CDP,Generation!$B:$B,IF($B$252="NEM","*",$B$252),Generation!$C:$C,$H259)-SUMIFS(Generation!$D:$D,Generation!$A:$A,Summary_CDP,Generation!$B:$B,IF($B$252="NEM","*",$B$252),Generation!$C:$C,$H259)</f>
        <v>2072.0867812235192</v>
      </c>
      <c r="AE259" s="5">
        <f>SUMIFS(Generation!Z:Z,Generation!$A:$A,Summary_CDP,Generation!$B:$B,IF($B$252="NEM","*",$B$252),Generation!$C:$C,$H259)-SUMIFS(Generation!$D:$D,Generation!$A:$A,Summary_CDP,Generation!$B:$B,IF($B$252="NEM","*",$B$252),Generation!$C:$C,$H259)</f>
        <v>3655.0226019955658</v>
      </c>
      <c r="AF259" s="5">
        <f>SUMIFS(Generation!AA:AA,Generation!$A:$A,Summary_CDP,Generation!$B:$B,IF($B$252="NEM","*",$B$252),Generation!$C:$C,$H259)-SUMIFS(Generation!$D:$D,Generation!$A:$A,Summary_CDP,Generation!$B:$B,IF($B$252="NEM","*",$B$252),Generation!$C:$C,$H259)</f>
        <v>976.78246264957966</v>
      </c>
      <c r="AG259" s="5">
        <f>SUMIFS(Generation!AB:AB,Generation!$A:$A,Summary_CDP,Generation!$B:$B,IF($B$252="NEM","*",$B$252),Generation!$C:$C,$H259)-SUMIFS(Generation!$D:$D,Generation!$A:$A,Summary_CDP,Generation!$B:$B,IF($B$252="NEM","*",$B$252),Generation!$C:$C,$H259)</f>
        <v>2517.2022284145201</v>
      </c>
      <c r="AH259" s="5">
        <f>SUMIFS(Generation!AC:AC,Generation!$A:$A,Summary_CDP,Generation!$B:$B,IF($B$252="NEM","*",$B$252),Generation!$C:$C,$H259)-SUMIFS(Generation!$D:$D,Generation!$A:$A,Summary_CDP,Generation!$B:$B,IF($B$252="NEM","*",$B$252),Generation!$C:$C,$H259)</f>
        <v>1200.9746205114495</v>
      </c>
      <c r="AI259" s="5">
        <f>SUMIFS(Generation!AD:AD,Generation!$A:$A,Summary_CDP,Generation!$B:$B,IF($B$252="NEM","*",$B$252),Generation!$C:$C,$H259)-SUMIFS(Generation!$D:$D,Generation!$A:$A,Summary_CDP,Generation!$B:$B,IF($B$252="NEM","*",$B$252),Generation!$C:$C,$H259)</f>
        <v>8421.4527867953639</v>
      </c>
      <c r="AJ259" s="5">
        <f>SUMIFS(Generation!AE:AE,Generation!$A:$A,Summary_CDP,Generation!$B:$B,IF($B$252="NEM","*",$B$252),Generation!$C:$C,$H259)-SUMIFS(Generation!$D:$D,Generation!$A:$A,Summary_CDP,Generation!$B:$B,IF($B$252="NEM","*",$B$252),Generation!$C:$C,$H259)</f>
        <v>-466.65469986285518</v>
      </c>
    </row>
    <row r="260" spans="8:36" ht="15" customHeight="1">
      <c r="H260" s="9" t="s">
        <v>85</v>
      </c>
      <c r="I260" s="5">
        <f>SUMIFS(Generation!D:D,Generation!$A:$A,Summary_CDP,Generation!$B:$B,IF($B$252="NEM","*",$B$252),Generation!$C:$C,$H260)-SUMIFS(Generation!$D:$D,Generation!$A:$A,Summary_CDP,Generation!$B:$B,IF($B$252="NEM","*",$B$252),Generation!$C:$C,$H260)</f>
        <v>0</v>
      </c>
      <c r="J260" s="5">
        <f>SUMIFS(Generation!E:E,Generation!$A:$A,Summary_CDP,Generation!$B:$B,IF($B$252="NEM","*",$B$252),Generation!$C:$C,$H260)-SUMIFS(Generation!$D:$D,Generation!$A:$A,Summary_CDP,Generation!$B:$B,IF($B$252="NEM","*",$B$252),Generation!$C:$C,$H260)</f>
        <v>0</v>
      </c>
      <c r="K260" s="5">
        <f>SUMIFS(Generation!F:F,Generation!$A:$A,Summary_CDP,Generation!$B:$B,IF($B$252="NEM","*",$B$252),Generation!$C:$C,$H260)-SUMIFS(Generation!$D:$D,Generation!$A:$A,Summary_CDP,Generation!$B:$B,IF($B$252="NEM","*",$B$252),Generation!$C:$C,$H260)</f>
        <v>0</v>
      </c>
      <c r="L260" s="5">
        <f>SUMIFS(Generation!G:G,Generation!$A:$A,Summary_CDP,Generation!$B:$B,IF($B$252="NEM","*",$B$252),Generation!$C:$C,$H260)-SUMIFS(Generation!$D:$D,Generation!$A:$A,Summary_CDP,Generation!$B:$B,IF($B$252="NEM","*",$B$252),Generation!$C:$C,$H260)</f>
        <v>0</v>
      </c>
      <c r="M260" s="5">
        <f>SUMIFS(Generation!H:H,Generation!$A:$A,Summary_CDP,Generation!$B:$B,IF($B$252="NEM","*",$B$252),Generation!$C:$C,$H260)-SUMIFS(Generation!$D:$D,Generation!$A:$A,Summary_CDP,Generation!$B:$B,IF($B$252="NEM","*",$B$252),Generation!$C:$C,$H260)</f>
        <v>0</v>
      </c>
      <c r="N260" s="5">
        <f>SUMIFS(Generation!I:I,Generation!$A:$A,Summary_CDP,Generation!$B:$B,IF($B$252="NEM","*",$B$252),Generation!$C:$C,$H260)-SUMIFS(Generation!$D:$D,Generation!$A:$A,Summary_CDP,Generation!$B:$B,IF($B$252="NEM","*",$B$252),Generation!$C:$C,$H260)</f>
        <v>0</v>
      </c>
      <c r="O260" s="5">
        <f>SUMIFS(Generation!J:J,Generation!$A:$A,Summary_CDP,Generation!$B:$B,IF($B$252="NEM","*",$B$252),Generation!$C:$C,$H260)-SUMIFS(Generation!$D:$D,Generation!$A:$A,Summary_CDP,Generation!$B:$B,IF($B$252="NEM","*",$B$252),Generation!$C:$C,$H260)</f>
        <v>0</v>
      </c>
      <c r="P260" s="5">
        <f>SUMIFS(Generation!K:K,Generation!$A:$A,Summary_CDP,Generation!$B:$B,IF($B$252="NEM","*",$B$252),Generation!$C:$C,$H260)-SUMIFS(Generation!$D:$D,Generation!$A:$A,Summary_CDP,Generation!$B:$B,IF($B$252="NEM","*",$B$252),Generation!$C:$C,$H260)</f>
        <v>0</v>
      </c>
      <c r="Q260" s="5">
        <f>SUMIFS(Generation!L:L,Generation!$A:$A,Summary_CDP,Generation!$B:$B,IF($B$252="NEM","*",$B$252),Generation!$C:$C,$H260)-SUMIFS(Generation!$D:$D,Generation!$A:$A,Summary_CDP,Generation!$B:$B,IF($B$252="NEM","*",$B$252),Generation!$C:$C,$H260)</f>
        <v>0</v>
      </c>
      <c r="R260" s="5">
        <f>SUMIFS(Generation!M:M,Generation!$A:$A,Summary_CDP,Generation!$B:$B,IF($B$252="NEM","*",$B$252),Generation!$C:$C,$H260)-SUMIFS(Generation!$D:$D,Generation!$A:$A,Summary_CDP,Generation!$B:$B,IF($B$252="NEM","*",$B$252),Generation!$C:$C,$H260)</f>
        <v>0</v>
      </c>
      <c r="S260" s="5">
        <f>SUMIFS(Generation!N:N,Generation!$A:$A,Summary_CDP,Generation!$B:$B,IF($B$252="NEM","*",$B$252),Generation!$C:$C,$H260)-SUMIFS(Generation!$D:$D,Generation!$A:$A,Summary_CDP,Generation!$B:$B,IF($B$252="NEM","*",$B$252),Generation!$C:$C,$H260)</f>
        <v>0</v>
      </c>
      <c r="T260" s="5">
        <f>SUMIFS(Generation!O:O,Generation!$A:$A,Summary_CDP,Generation!$B:$B,IF($B$252="NEM","*",$B$252),Generation!$C:$C,$H260)-SUMIFS(Generation!$D:$D,Generation!$A:$A,Summary_CDP,Generation!$B:$B,IF($B$252="NEM","*",$B$252),Generation!$C:$C,$H260)</f>
        <v>0</v>
      </c>
      <c r="U260" s="5">
        <f>SUMIFS(Generation!P:P,Generation!$A:$A,Summary_CDP,Generation!$B:$B,IF($B$252="NEM","*",$B$252),Generation!$C:$C,$H260)-SUMIFS(Generation!$D:$D,Generation!$A:$A,Summary_CDP,Generation!$B:$B,IF($B$252="NEM","*",$B$252),Generation!$C:$C,$H260)</f>
        <v>0</v>
      </c>
      <c r="V260" s="5">
        <f>SUMIFS(Generation!Q:Q,Generation!$A:$A,Summary_CDP,Generation!$B:$B,IF($B$252="NEM","*",$B$252),Generation!$C:$C,$H260)-SUMIFS(Generation!$D:$D,Generation!$A:$A,Summary_CDP,Generation!$B:$B,IF($B$252="NEM","*",$B$252),Generation!$C:$C,$H260)</f>
        <v>0</v>
      </c>
      <c r="W260" s="5">
        <f>SUMIFS(Generation!R:R,Generation!$A:$A,Summary_CDP,Generation!$B:$B,IF($B$252="NEM","*",$B$252),Generation!$C:$C,$H260)-SUMIFS(Generation!$D:$D,Generation!$A:$A,Summary_CDP,Generation!$B:$B,IF($B$252="NEM","*",$B$252),Generation!$C:$C,$H260)</f>
        <v>0</v>
      </c>
      <c r="X260" s="5">
        <f>SUMIFS(Generation!S:S,Generation!$A:$A,Summary_CDP,Generation!$B:$B,IF($B$252="NEM","*",$B$252),Generation!$C:$C,$H260)-SUMIFS(Generation!$D:$D,Generation!$A:$A,Summary_CDP,Generation!$B:$B,IF($B$252="NEM","*",$B$252),Generation!$C:$C,$H260)</f>
        <v>0</v>
      </c>
      <c r="Y260" s="5">
        <f>SUMIFS(Generation!T:T,Generation!$A:$A,Summary_CDP,Generation!$B:$B,IF($B$252="NEM","*",$B$252),Generation!$C:$C,$H260)-SUMIFS(Generation!$D:$D,Generation!$A:$A,Summary_CDP,Generation!$B:$B,IF($B$252="NEM","*",$B$252),Generation!$C:$C,$H260)</f>
        <v>0</v>
      </c>
      <c r="Z260" s="5">
        <f>SUMIFS(Generation!U:U,Generation!$A:$A,Summary_CDP,Generation!$B:$B,IF($B$252="NEM","*",$B$252),Generation!$C:$C,$H260)-SUMIFS(Generation!$D:$D,Generation!$A:$A,Summary_CDP,Generation!$B:$B,IF($B$252="NEM","*",$B$252),Generation!$C:$C,$H260)</f>
        <v>0</v>
      </c>
      <c r="AA260" s="5">
        <f>SUMIFS(Generation!V:V,Generation!$A:$A,Summary_CDP,Generation!$B:$B,IF($B$252="NEM","*",$B$252),Generation!$C:$C,$H260)-SUMIFS(Generation!$D:$D,Generation!$A:$A,Summary_CDP,Generation!$B:$B,IF($B$252="NEM","*",$B$252),Generation!$C:$C,$H260)</f>
        <v>0</v>
      </c>
      <c r="AB260" s="5">
        <f>SUMIFS(Generation!W:W,Generation!$A:$A,Summary_CDP,Generation!$B:$B,IF($B$252="NEM","*",$B$252),Generation!$C:$C,$H260)-SUMIFS(Generation!$D:$D,Generation!$A:$A,Summary_CDP,Generation!$B:$B,IF($B$252="NEM","*",$B$252),Generation!$C:$C,$H260)</f>
        <v>0</v>
      </c>
      <c r="AC260" s="5">
        <f>SUMIFS(Generation!X:X,Generation!$A:$A,Summary_CDP,Generation!$B:$B,IF($B$252="NEM","*",$B$252),Generation!$C:$C,$H260)-SUMIFS(Generation!$D:$D,Generation!$A:$A,Summary_CDP,Generation!$B:$B,IF($B$252="NEM","*",$B$252),Generation!$C:$C,$H260)</f>
        <v>0</v>
      </c>
      <c r="AD260" s="5">
        <f>SUMIFS(Generation!Y:Y,Generation!$A:$A,Summary_CDP,Generation!$B:$B,IF($B$252="NEM","*",$B$252),Generation!$C:$C,$H260)-SUMIFS(Generation!$D:$D,Generation!$A:$A,Summary_CDP,Generation!$B:$B,IF($B$252="NEM","*",$B$252),Generation!$C:$C,$H260)</f>
        <v>0</v>
      </c>
      <c r="AE260" s="5">
        <f>SUMIFS(Generation!Z:Z,Generation!$A:$A,Summary_CDP,Generation!$B:$B,IF($B$252="NEM","*",$B$252),Generation!$C:$C,$H260)-SUMIFS(Generation!$D:$D,Generation!$A:$A,Summary_CDP,Generation!$B:$B,IF($B$252="NEM","*",$B$252),Generation!$C:$C,$H260)</f>
        <v>0</v>
      </c>
      <c r="AF260" s="5">
        <f>SUMIFS(Generation!AA:AA,Generation!$A:$A,Summary_CDP,Generation!$B:$B,IF($B$252="NEM","*",$B$252),Generation!$C:$C,$H260)-SUMIFS(Generation!$D:$D,Generation!$A:$A,Summary_CDP,Generation!$B:$B,IF($B$252="NEM","*",$B$252),Generation!$C:$C,$H260)</f>
        <v>0</v>
      </c>
      <c r="AG260" s="5">
        <f>SUMIFS(Generation!AB:AB,Generation!$A:$A,Summary_CDP,Generation!$B:$B,IF($B$252="NEM","*",$B$252),Generation!$C:$C,$H260)-SUMIFS(Generation!$D:$D,Generation!$A:$A,Summary_CDP,Generation!$B:$B,IF($B$252="NEM","*",$B$252),Generation!$C:$C,$H260)</f>
        <v>0</v>
      </c>
      <c r="AH260" s="5">
        <f>SUMIFS(Generation!AC:AC,Generation!$A:$A,Summary_CDP,Generation!$B:$B,IF($B$252="NEM","*",$B$252),Generation!$C:$C,$H260)-SUMIFS(Generation!$D:$D,Generation!$A:$A,Summary_CDP,Generation!$B:$B,IF($B$252="NEM","*",$B$252),Generation!$C:$C,$H260)</f>
        <v>0</v>
      </c>
      <c r="AI260" s="5">
        <f>SUMIFS(Generation!AD:AD,Generation!$A:$A,Summary_CDP,Generation!$B:$B,IF($B$252="NEM","*",$B$252),Generation!$C:$C,$H260)-SUMIFS(Generation!$D:$D,Generation!$A:$A,Summary_CDP,Generation!$B:$B,IF($B$252="NEM","*",$B$252),Generation!$C:$C,$H260)</f>
        <v>1508.929370568695</v>
      </c>
      <c r="AJ260" s="5">
        <f>SUMIFS(Generation!AE:AE,Generation!$A:$A,Summary_CDP,Generation!$B:$B,IF($B$252="NEM","*",$B$252),Generation!$C:$C,$H260)-SUMIFS(Generation!$D:$D,Generation!$A:$A,Summary_CDP,Generation!$B:$B,IF($B$252="NEM","*",$B$252),Generation!$C:$C,$H260)</f>
        <v>1508.9293705687001</v>
      </c>
    </row>
    <row r="261" spans="8:36" ht="15" customHeight="1">
      <c r="H261" s="9" t="s">
        <v>86</v>
      </c>
      <c r="I261" s="5">
        <f>SUMIFS(Generation!D:D,Generation!$A:$A,Summary_CDP,Generation!$B:$B,IF($B$252="NEM","*",$B$252),Generation!$C:$C,$H261)-SUMIFS(Generation!$D:$D,Generation!$A:$A,Summary_CDP,Generation!$B:$B,IF($B$252="NEM","*",$B$252),Generation!$C:$C,$H261)</f>
        <v>0</v>
      </c>
      <c r="J261" s="5">
        <f>SUMIFS(Generation!E:E,Generation!$A:$A,Summary_CDP,Generation!$B:$B,IF($B$252="NEM","*",$B$252),Generation!$C:$C,$H261)-SUMIFS(Generation!$D:$D,Generation!$A:$A,Summary_CDP,Generation!$B:$B,IF($B$252="NEM","*",$B$252),Generation!$C:$C,$H261)</f>
        <v>-1609.3260757465541</v>
      </c>
      <c r="K261" s="5">
        <f>SUMIFS(Generation!F:F,Generation!$A:$A,Summary_CDP,Generation!$B:$B,IF($B$252="NEM","*",$B$252),Generation!$C:$C,$H261)-SUMIFS(Generation!$D:$D,Generation!$A:$A,Summary_CDP,Generation!$B:$B,IF($B$252="NEM","*",$B$252),Generation!$C:$C,$H261)</f>
        <v>-2457.169007426839</v>
      </c>
      <c r="L261" s="5">
        <f>SUMIFS(Generation!G:G,Generation!$A:$A,Summary_CDP,Generation!$B:$B,IF($B$252="NEM","*",$B$252),Generation!$C:$C,$H261)-SUMIFS(Generation!$D:$D,Generation!$A:$A,Summary_CDP,Generation!$B:$B,IF($B$252="NEM","*",$B$252),Generation!$C:$C,$H261)</f>
        <v>-1525.3311475713781</v>
      </c>
      <c r="M261" s="5">
        <f>SUMIFS(Generation!H:H,Generation!$A:$A,Summary_CDP,Generation!$B:$B,IF($B$252="NEM","*",$B$252),Generation!$C:$C,$H261)-SUMIFS(Generation!$D:$D,Generation!$A:$A,Summary_CDP,Generation!$B:$B,IF($B$252="NEM","*",$B$252),Generation!$C:$C,$H261)</f>
        <v>1834.1201478086659</v>
      </c>
      <c r="N261" s="5">
        <f>SUMIFS(Generation!I:I,Generation!$A:$A,Summary_CDP,Generation!$B:$B,IF($B$252="NEM","*",$B$252),Generation!$C:$C,$H261)-SUMIFS(Generation!$D:$D,Generation!$A:$A,Summary_CDP,Generation!$B:$B,IF($B$252="NEM","*",$B$252),Generation!$C:$C,$H261)</f>
        <v>-911.67752788143116</v>
      </c>
      <c r="O261" s="5">
        <f>SUMIFS(Generation!J:J,Generation!$A:$A,Summary_CDP,Generation!$B:$B,IF($B$252="NEM","*",$B$252),Generation!$C:$C,$H261)-SUMIFS(Generation!$D:$D,Generation!$A:$A,Summary_CDP,Generation!$B:$B,IF($B$252="NEM","*",$B$252),Generation!$C:$C,$H261)</f>
        <v>-2250.3218005952513</v>
      </c>
      <c r="P261" s="5">
        <f>SUMIFS(Generation!K:K,Generation!$A:$A,Summary_CDP,Generation!$B:$B,IF($B$252="NEM","*",$B$252),Generation!$C:$C,$H261)-SUMIFS(Generation!$D:$D,Generation!$A:$A,Summary_CDP,Generation!$B:$B,IF($B$252="NEM","*",$B$252),Generation!$C:$C,$H261)</f>
        <v>290.1346531987856</v>
      </c>
      <c r="Q261" s="5">
        <f>SUMIFS(Generation!L:L,Generation!$A:$A,Summary_CDP,Generation!$B:$B,IF($B$252="NEM","*",$B$252),Generation!$C:$C,$H261)-SUMIFS(Generation!$D:$D,Generation!$A:$A,Summary_CDP,Generation!$B:$B,IF($B$252="NEM","*",$B$252),Generation!$C:$C,$H261)</f>
        <v>-4131.4410641733193</v>
      </c>
      <c r="R261" s="5">
        <f>SUMIFS(Generation!M:M,Generation!$A:$A,Summary_CDP,Generation!$B:$B,IF($B$252="NEM","*",$B$252),Generation!$C:$C,$H261)-SUMIFS(Generation!$D:$D,Generation!$A:$A,Summary_CDP,Generation!$B:$B,IF($B$252="NEM","*",$B$252),Generation!$C:$C,$H261)</f>
        <v>-612.04099947072609</v>
      </c>
      <c r="S261" s="5">
        <f>SUMIFS(Generation!N:N,Generation!$A:$A,Summary_CDP,Generation!$B:$B,IF($B$252="NEM","*",$B$252),Generation!$C:$C,$H261)-SUMIFS(Generation!$D:$D,Generation!$A:$A,Summary_CDP,Generation!$B:$B,IF($B$252="NEM","*",$B$252),Generation!$C:$C,$H261)</f>
        <v>-1413.4102397358511</v>
      </c>
      <c r="T261" s="5">
        <f>SUMIFS(Generation!O:O,Generation!$A:$A,Summary_CDP,Generation!$B:$B,IF($B$252="NEM","*",$B$252),Generation!$C:$C,$H261)-SUMIFS(Generation!$D:$D,Generation!$A:$A,Summary_CDP,Generation!$B:$B,IF($B$252="NEM","*",$B$252),Generation!$C:$C,$H261)</f>
        <v>-2494.8973054388571</v>
      </c>
      <c r="U261" s="5">
        <f>SUMIFS(Generation!P:P,Generation!$A:$A,Summary_CDP,Generation!$B:$B,IF($B$252="NEM","*",$B$252),Generation!$C:$C,$H261)-SUMIFS(Generation!$D:$D,Generation!$A:$A,Summary_CDP,Generation!$B:$B,IF($B$252="NEM","*",$B$252),Generation!$C:$C,$H261)</f>
        <v>-1982.3812519877647</v>
      </c>
      <c r="V261" s="5">
        <f>SUMIFS(Generation!Q:Q,Generation!$A:$A,Summary_CDP,Generation!$B:$B,IF($B$252="NEM","*",$B$252),Generation!$C:$C,$H261)-SUMIFS(Generation!$D:$D,Generation!$A:$A,Summary_CDP,Generation!$B:$B,IF($B$252="NEM","*",$B$252),Generation!$C:$C,$H261)</f>
        <v>-3322.0377321622691</v>
      </c>
      <c r="W261" s="5">
        <f>SUMIFS(Generation!R:R,Generation!$A:$A,Summary_CDP,Generation!$B:$B,IF($B$252="NEM","*",$B$252),Generation!$C:$C,$H261)-SUMIFS(Generation!$D:$D,Generation!$A:$A,Summary_CDP,Generation!$B:$B,IF($B$252="NEM","*",$B$252),Generation!$C:$C,$H261)</f>
        <v>-1799.7682312733923</v>
      </c>
      <c r="X261" s="5">
        <f>SUMIFS(Generation!S:S,Generation!$A:$A,Summary_CDP,Generation!$B:$B,IF($B$252="NEM","*",$B$252),Generation!$C:$C,$H261)-SUMIFS(Generation!$D:$D,Generation!$A:$A,Summary_CDP,Generation!$B:$B,IF($B$252="NEM","*",$B$252),Generation!$C:$C,$H261)</f>
        <v>-363.39199788232145</v>
      </c>
      <c r="Y261" s="5">
        <f>SUMIFS(Generation!T:T,Generation!$A:$A,Summary_CDP,Generation!$B:$B,IF($B$252="NEM","*",$B$252),Generation!$C:$C,$H261)-SUMIFS(Generation!$D:$D,Generation!$A:$A,Summary_CDP,Generation!$B:$B,IF($B$252="NEM","*",$B$252),Generation!$C:$C,$H261)</f>
        <v>-6906.7704439009194</v>
      </c>
      <c r="Z261" s="5">
        <f>SUMIFS(Generation!U:U,Generation!$A:$A,Summary_CDP,Generation!$B:$B,IF($B$252="NEM","*",$B$252),Generation!$C:$C,$H261)-SUMIFS(Generation!$D:$D,Generation!$A:$A,Summary_CDP,Generation!$B:$B,IF($B$252="NEM","*",$B$252),Generation!$C:$C,$H261)</f>
        <v>-2512.7445868933355</v>
      </c>
      <c r="AA261" s="5">
        <f>SUMIFS(Generation!V:V,Generation!$A:$A,Summary_CDP,Generation!$B:$B,IF($B$252="NEM","*",$B$252),Generation!$C:$C,$H261)-SUMIFS(Generation!$D:$D,Generation!$A:$A,Summary_CDP,Generation!$B:$B,IF($B$252="NEM","*",$B$252),Generation!$C:$C,$H261)</f>
        <v>-2200.049914314428</v>
      </c>
      <c r="AB261" s="5">
        <f>SUMIFS(Generation!W:W,Generation!$A:$A,Summary_CDP,Generation!$B:$B,IF($B$252="NEM","*",$B$252),Generation!$C:$C,$H261)-SUMIFS(Generation!$D:$D,Generation!$A:$A,Summary_CDP,Generation!$B:$B,IF($B$252="NEM","*",$B$252),Generation!$C:$C,$H261)</f>
        <v>-5480.4034426805119</v>
      </c>
      <c r="AC261" s="5">
        <f>SUMIFS(Generation!X:X,Generation!$A:$A,Summary_CDP,Generation!$B:$B,IF($B$252="NEM","*",$B$252),Generation!$C:$C,$H261)-SUMIFS(Generation!$D:$D,Generation!$A:$A,Summary_CDP,Generation!$B:$B,IF($B$252="NEM","*",$B$252),Generation!$C:$C,$H261)</f>
        <v>-3639.0920238340332</v>
      </c>
      <c r="AD261" s="5">
        <f>SUMIFS(Generation!Y:Y,Generation!$A:$A,Summary_CDP,Generation!$B:$B,IF($B$252="NEM","*",$B$252),Generation!$C:$C,$H261)-SUMIFS(Generation!$D:$D,Generation!$A:$A,Summary_CDP,Generation!$B:$B,IF($B$252="NEM","*",$B$252),Generation!$C:$C,$H261)</f>
        <v>-2070.0964286131784</v>
      </c>
      <c r="AE261" s="5">
        <f>SUMIFS(Generation!Z:Z,Generation!$A:$A,Summary_CDP,Generation!$B:$B,IF($B$252="NEM","*",$B$252),Generation!$C:$C,$H261)-SUMIFS(Generation!$D:$D,Generation!$A:$A,Summary_CDP,Generation!$B:$B,IF($B$252="NEM","*",$B$252),Generation!$C:$C,$H261)</f>
        <v>-5388.9105294040055</v>
      </c>
      <c r="AF261" s="5">
        <f>SUMIFS(Generation!AA:AA,Generation!$A:$A,Summary_CDP,Generation!$B:$B,IF($B$252="NEM","*",$B$252),Generation!$C:$C,$H261)-SUMIFS(Generation!$D:$D,Generation!$A:$A,Summary_CDP,Generation!$B:$B,IF($B$252="NEM","*",$B$252),Generation!$C:$C,$H261)</f>
        <v>-4556.2883769495438</v>
      </c>
      <c r="AG261" s="5">
        <f>SUMIFS(Generation!AB:AB,Generation!$A:$A,Summary_CDP,Generation!$B:$B,IF($B$252="NEM","*",$B$252),Generation!$C:$C,$H261)-SUMIFS(Generation!$D:$D,Generation!$A:$A,Summary_CDP,Generation!$B:$B,IF($B$252="NEM","*",$B$252),Generation!$C:$C,$H261)</f>
        <v>-3901.4394697567877</v>
      </c>
      <c r="AH261" s="5">
        <f>SUMIFS(Generation!AC:AC,Generation!$A:$A,Summary_CDP,Generation!$B:$B,IF($B$252="NEM","*",$B$252),Generation!$C:$C,$H261)-SUMIFS(Generation!$D:$D,Generation!$A:$A,Summary_CDP,Generation!$B:$B,IF($B$252="NEM","*",$B$252),Generation!$C:$C,$H261)</f>
        <v>-3338.3473961397867</v>
      </c>
      <c r="AI261" s="5">
        <f>SUMIFS(Generation!AD:AD,Generation!$A:$A,Summary_CDP,Generation!$B:$B,IF($B$252="NEM","*",$B$252),Generation!$C:$C,$H261)-SUMIFS(Generation!$D:$D,Generation!$A:$A,Summary_CDP,Generation!$B:$B,IF($B$252="NEM","*",$B$252),Generation!$C:$C,$H261)</f>
        <v>-2935.8496996753092</v>
      </c>
      <c r="AJ261" s="5">
        <f>SUMIFS(Generation!AE:AE,Generation!$A:$A,Summary_CDP,Generation!$B:$B,IF($B$252="NEM","*",$B$252),Generation!$C:$C,$H261)-SUMIFS(Generation!$D:$D,Generation!$A:$A,Summary_CDP,Generation!$B:$B,IF($B$252="NEM","*",$B$252),Generation!$C:$C,$H261)</f>
        <v>-8382.7621011569099</v>
      </c>
    </row>
    <row r="262" spans="8:36" ht="15" customHeight="1">
      <c r="H262" s="9" t="s">
        <v>87</v>
      </c>
      <c r="I262" s="5">
        <f>SUMIFS(Generation!D:D,Generation!$A:$A,Summary_CDP,Generation!$B:$B,IF($B$252="NEM","*",$B$252),Generation!$C:$C,$H262)-SUMIFS(Generation!$D:$D,Generation!$A:$A,Summary_CDP,Generation!$B:$B,IF($B$252="NEM","*",$B$252),Generation!$C:$C,$H262)</f>
        <v>0</v>
      </c>
      <c r="J262" s="5">
        <f>SUMIFS(Generation!E:E,Generation!$A:$A,Summary_CDP,Generation!$B:$B,IF($B$252="NEM","*",$B$252),Generation!$C:$C,$H262)-SUMIFS(Generation!$D:$D,Generation!$A:$A,Summary_CDP,Generation!$B:$B,IF($B$252="NEM","*",$B$252),Generation!$C:$C,$H262)</f>
        <v>751.25187446191626</v>
      </c>
      <c r="K262" s="5">
        <f>SUMIFS(Generation!F:F,Generation!$A:$A,Summary_CDP,Generation!$B:$B,IF($B$252="NEM","*",$B$252),Generation!$C:$C,$H262)-SUMIFS(Generation!$D:$D,Generation!$A:$A,Summary_CDP,Generation!$B:$B,IF($B$252="NEM","*",$B$252),Generation!$C:$C,$H262)</f>
        <v>3332.1431872433254</v>
      </c>
      <c r="L262" s="5">
        <f>SUMIFS(Generation!G:G,Generation!$A:$A,Summary_CDP,Generation!$B:$B,IF($B$252="NEM","*",$B$252),Generation!$C:$C,$H262)-SUMIFS(Generation!$D:$D,Generation!$A:$A,Summary_CDP,Generation!$B:$B,IF($B$252="NEM","*",$B$252),Generation!$C:$C,$H262)</f>
        <v>7040.2128596467064</v>
      </c>
      <c r="M262" s="5">
        <f>SUMIFS(Generation!H:H,Generation!$A:$A,Summary_CDP,Generation!$B:$B,IF($B$252="NEM","*",$B$252),Generation!$C:$C,$H262)-SUMIFS(Generation!$D:$D,Generation!$A:$A,Summary_CDP,Generation!$B:$B,IF($B$252="NEM","*",$B$252),Generation!$C:$C,$H262)</f>
        <v>12890.149413403909</v>
      </c>
      <c r="N262" s="5">
        <f>SUMIFS(Generation!I:I,Generation!$A:$A,Summary_CDP,Generation!$B:$B,IF($B$252="NEM","*",$B$252),Generation!$C:$C,$H262)-SUMIFS(Generation!$D:$D,Generation!$A:$A,Summary_CDP,Generation!$B:$B,IF($B$252="NEM","*",$B$252),Generation!$C:$C,$H262)</f>
        <v>20879.097079637799</v>
      </c>
      <c r="O262" s="5">
        <f>SUMIFS(Generation!J:J,Generation!$A:$A,Summary_CDP,Generation!$B:$B,IF($B$252="NEM","*",$B$252),Generation!$C:$C,$H262)-SUMIFS(Generation!$D:$D,Generation!$A:$A,Summary_CDP,Generation!$B:$B,IF($B$252="NEM","*",$B$252),Generation!$C:$C,$H262)</f>
        <v>20491.884920662127</v>
      </c>
      <c r="P262" s="5">
        <f>SUMIFS(Generation!K:K,Generation!$A:$A,Summary_CDP,Generation!$B:$B,IF($B$252="NEM","*",$B$252),Generation!$C:$C,$H262)-SUMIFS(Generation!$D:$D,Generation!$A:$A,Summary_CDP,Generation!$B:$B,IF($B$252="NEM","*",$B$252),Generation!$C:$C,$H262)</f>
        <v>25309.609937796682</v>
      </c>
      <c r="Q262" s="5">
        <f>SUMIFS(Generation!L:L,Generation!$A:$A,Summary_CDP,Generation!$B:$B,IF($B$252="NEM","*",$B$252),Generation!$C:$C,$H262)-SUMIFS(Generation!$D:$D,Generation!$A:$A,Summary_CDP,Generation!$B:$B,IF($B$252="NEM","*",$B$252),Generation!$C:$C,$H262)</f>
        <v>23346.188011183272</v>
      </c>
      <c r="R262" s="5">
        <f>SUMIFS(Generation!M:M,Generation!$A:$A,Summary_CDP,Generation!$B:$B,IF($B$252="NEM","*",$B$252),Generation!$C:$C,$H262)-SUMIFS(Generation!$D:$D,Generation!$A:$A,Summary_CDP,Generation!$B:$B,IF($B$252="NEM","*",$B$252),Generation!$C:$C,$H262)</f>
        <v>23152.621481621682</v>
      </c>
      <c r="S262" s="5">
        <f>SUMIFS(Generation!N:N,Generation!$A:$A,Summary_CDP,Generation!$B:$B,IF($B$252="NEM","*",$B$252),Generation!$C:$C,$H262)-SUMIFS(Generation!$D:$D,Generation!$A:$A,Summary_CDP,Generation!$B:$B,IF($B$252="NEM","*",$B$252),Generation!$C:$C,$H262)</f>
        <v>22820.644376144304</v>
      </c>
      <c r="T262" s="5">
        <f>SUMIFS(Generation!O:O,Generation!$A:$A,Summary_CDP,Generation!$B:$B,IF($B$252="NEM","*",$B$252),Generation!$C:$C,$H262)-SUMIFS(Generation!$D:$D,Generation!$A:$A,Summary_CDP,Generation!$B:$B,IF($B$252="NEM","*",$B$252),Generation!$C:$C,$H262)</f>
        <v>23424.013829137679</v>
      </c>
      <c r="U262" s="5">
        <f>SUMIFS(Generation!P:P,Generation!$A:$A,Summary_CDP,Generation!$B:$B,IF($B$252="NEM","*",$B$252),Generation!$C:$C,$H262)-SUMIFS(Generation!$D:$D,Generation!$A:$A,Summary_CDP,Generation!$B:$B,IF($B$252="NEM","*",$B$252),Generation!$C:$C,$H262)</f>
        <v>28109.881003980256</v>
      </c>
      <c r="V262" s="5">
        <f>SUMIFS(Generation!Q:Q,Generation!$A:$A,Summary_CDP,Generation!$B:$B,IF($B$252="NEM","*",$B$252),Generation!$C:$C,$H262)-SUMIFS(Generation!$D:$D,Generation!$A:$A,Summary_CDP,Generation!$B:$B,IF($B$252="NEM","*",$B$252),Generation!$C:$C,$H262)</f>
        <v>28794.553093348095</v>
      </c>
      <c r="W262" s="5">
        <f>SUMIFS(Generation!R:R,Generation!$A:$A,Summary_CDP,Generation!$B:$B,IF($B$252="NEM","*",$B$252),Generation!$C:$C,$H262)-SUMIFS(Generation!$D:$D,Generation!$A:$A,Summary_CDP,Generation!$B:$B,IF($B$252="NEM","*",$B$252),Generation!$C:$C,$H262)</f>
        <v>32248.877182964621</v>
      </c>
      <c r="X262" s="5">
        <f>SUMIFS(Generation!S:S,Generation!$A:$A,Summary_CDP,Generation!$B:$B,IF($B$252="NEM","*",$B$252),Generation!$C:$C,$H262)-SUMIFS(Generation!$D:$D,Generation!$A:$A,Summary_CDP,Generation!$B:$B,IF($B$252="NEM","*",$B$252),Generation!$C:$C,$H262)</f>
        <v>30402.989793615354</v>
      </c>
      <c r="Y262" s="5">
        <f>SUMIFS(Generation!T:T,Generation!$A:$A,Summary_CDP,Generation!$B:$B,IF($B$252="NEM","*",$B$252),Generation!$C:$C,$H262)-SUMIFS(Generation!$D:$D,Generation!$A:$A,Summary_CDP,Generation!$B:$B,IF($B$252="NEM","*",$B$252),Generation!$C:$C,$H262)</f>
        <v>33093.24413881878</v>
      </c>
      <c r="Z262" s="5">
        <f>SUMIFS(Generation!U:U,Generation!$A:$A,Summary_CDP,Generation!$B:$B,IF($B$252="NEM","*",$B$252),Generation!$C:$C,$H262)-SUMIFS(Generation!$D:$D,Generation!$A:$A,Summary_CDP,Generation!$B:$B,IF($B$252="NEM","*",$B$252),Generation!$C:$C,$H262)</f>
        <v>35041.892823318085</v>
      </c>
      <c r="AA262" s="5">
        <f>SUMIFS(Generation!V:V,Generation!$A:$A,Summary_CDP,Generation!$B:$B,IF($B$252="NEM","*",$B$252),Generation!$C:$C,$H262)-SUMIFS(Generation!$D:$D,Generation!$A:$A,Summary_CDP,Generation!$B:$B,IF($B$252="NEM","*",$B$252),Generation!$C:$C,$H262)</f>
        <v>49727.49323329272</v>
      </c>
      <c r="AB262" s="5">
        <f>SUMIFS(Generation!W:W,Generation!$A:$A,Summary_CDP,Generation!$B:$B,IF($B$252="NEM","*",$B$252),Generation!$C:$C,$H262)-SUMIFS(Generation!$D:$D,Generation!$A:$A,Summary_CDP,Generation!$B:$B,IF($B$252="NEM","*",$B$252),Generation!$C:$C,$H262)</f>
        <v>46660.50517264114</v>
      </c>
      <c r="AC262" s="5">
        <f>SUMIFS(Generation!X:X,Generation!$A:$A,Summary_CDP,Generation!$B:$B,IF($B$252="NEM","*",$B$252),Generation!$C:$C,$H262)-SUMIFS(Generation!$D:$D,Generation!$A:$A,Summary_CDP,Generation!$B:$B,IF($B$252="NEM","*",$B$252),Generation!$C:$C,$H262)</f>
        <v>41627.809317241044</v>
      </c>
      <c r="AD262" s="5">
        <f>SUMIFS(Generation!Y:Y,Generation!$A:$A,Summary_CDP,Generation!$B:$B,IF($B$252="NEM","*",$B$252),Generation!$C:$C,$H262)-SUMIFS(Generation!$D:$D,Generation!$A:$A,Summary_CDP,Generation!$B:$B,IF($B$252="NEM","*",$B$252),Generation!$C:$C,$H262)</f>
        <v>47354.330219361123</v>
      </c>
      <c r="AE262" s="5">
        <f>SUMIFS(Generation!Z:Z,Generation!$A:$A,Summary_CDP,Generation!$B:$B,IF($B$252="NEM","*",$B$252),Generation!$C:$C,$H262)-SUMIFS(Generation!$D:$D,Generation!$A:$A,Summary_CDP,Generation!$B:$B,IF($B$252="NEM","*",$B$252),Generation!$C:$C,$H262)</f>
        <v>57901.454124180913</v>
      </c>
      <c r="AF262" s="5">
        <f>SUMIFS(Generation!AA:AA,Generation!$A:$A,Summary_CDP,Generation!$B:$B,IF($B$252="NEM","*",$B$252),Generation!$C:$C,$H262)-SUMIFS(Generation!$D:$D,Generation!$A:$A,Summary_CDP,Generation!$B:$B,IF($B$252="NEM","*",$B$252),Generation!$C:$C,$H262)</f>
        <v>59989.78743822367</v>
      </c>
      <c r="AG262" s="5">
        <f>SUMIFS(Generation!AB:AB,Generation!$A:$A,Summary_CDP,Generation!$B:$B,IF($B$252="NEM","*",$B$252),Generation!$C:$C,$H262)-SUMIFS(Generation!$D:$D,Generation!$A:$A,Summary_CDP,Generation!$B:$B,IF($B$252="NEM","*",$B$252),Generation!$C:$C,$H262)</f>
        <v>58329.726991777461</v>
      </c>
      <c r="AH262" s="5">
        <f>SUMIFS(Generation!AC:AC,Generation!$A:$A,Summary_CDP,Generation!$B:$B,IF($B$252="NEM","*",$B$252),Generation!$C:$C,$H262)-SUMIFS(Generation!$D:$D,Generation!$A:$A,Summary_CDP,Generation!$B:$B,IF($B$252="NEM","*",$B$252),Generation!$C:$C,$H262)</f>
        <v>76107.617147628524</v>
      </c>
      <c r="AI262" s="5">
        <f>SUMIFS(Generation!AD:AD,Generation!$A:$A,Summary_CDP,Generation!$B:$B,IF($B$252="NEM","*",$B$252),Generation!$C:$C,$H262)-SUMIFS(Generation!$D:$D,Generation!$A:$A,Summary_CDP,Generation!$B:$B,IF($B$252="NEM","*",$B$252),Generation!$C:$C,$H262)</f>
        <v>109658.81695267849</v>
      </c>
      <c r="AJ262" s="5">
        <f>SUMIFS(Generation!AE:AE,Generation!$A:$A,Summary_CDP,Generation!$B:$B,IF($B$252="NEM","*",$B$252),Generation!$C:$C,$H262)-SUMIFS(Generation!$D:$D,Generation!$A:$A,Summary_CDP,Generation!$B:$B,IF($B$252="NEM","*",$B$252),Generation!$C:$C,$H262)</f>
        <v>110133.75685741441</v>
      </c>
    </row>
    <row r="263" spans="8:36" ht="15" customHeight="1">
      <c r="H263" s="9" t="s">
        <v>88</v>
      </c>
      <c r="I263" s="5">
        <f>SUMIFS(Generation!D:D,Generation!$A:$A,Summary_CDP,Generation!$B:$B,IF($B$252="NEM","*",$B$252),Generation!$C:$C,$H263)-SUMIFS(Generation!$D:$D,Generation!$A:$A,Summary_CDP,Generation!$B:$B,IF($B$252="NEM","*",$B$252),Generation!$C:$C,$H263)</f>
        <v>0</v>
      </c>
      <c r="J263" s="5">
        <f>SUMIFS(Generation!E:E,Generation!$A:$A,Summary_CDP,Generation!$B:$B,IF($B$252="NEM","*",$B$252),Generation!$C:$C,$H263)-SUMIFS(Generation!$D:$D,Generation!$A:$A,Summary_CDP,Generation!$B:$B,IF($B$252="NEM","*",$B$252),Generation!$C:$C,$H263)</f>
        <v>289.30034397805514</v>
      </c>
      <c r="K263" s="5">
        <f>SUMIFS(Generation!F:F,Generation!$A:$A,Summary_CDP,Generation!$B:$B,IF($B$252="NEM","*",$B$252),Generation!$C:$C,$H263)-SUMIFS(Generation!$D:$D,Generation!$A:$A,Summary_CDP,Generation!$B:$B,IF($B$252="NEM","*",$B$252),Generation!$C:$C,$H263)</f>
        <v>623.10328498791341</v>
      </c>
      <c r="L263" s="5">
        <f>SUMIFS(Generation!G:G,Generation!$A:$A,Summary_CDP,Generation!$B:$B,IF($B$252="NEM","*",$B$252),Generation!$C:$C,$H263)-SUMIFS(Generation!$D:$D,Generation!$A:$A,Summary_CDP,Generation!$B:$B,IF($B$252="NEM","*",$B$252),Generation!$C:$C,$H263)</f>
        <v>1009.769521007326</v>
      </c>
      <c r="M263" s="5">
        <f>SUMIFS(Generation!H:H,Generation!$A:$A,Summary_CDP,Generation!$B:$B,IF($B$252="NEM","*",$B$252),Generation!$C:$C,$H263)-SUMIFS(Generation!$D:$D,Generation!$A:$A,Summary_CDP,Generation!$B:$B,IF($B$252="NEM","*",$B$252),Generation!$C:$C,$H263)</f>
        <v>1520.0707308416772</v>
      </c>
      <c r="N263" s="5">
        <f>SUMIFS(Generation!I:I,Generation!$A:$A,Summary_CDP,Generation!$B:$B,IF($B$252="NEM","*",$B$252),Generation!$C:$C,$H263)-SUMIFS(Generation!$D:$D,Generation!$A:$A,Summary_CDP,Generation!$B:$B,IF($B$252="NEM","*",$B$252),Generation!$C:$C,$H263)</f>
        <v>2025.9026684690648</v>
      </c>
      <c r="O263" s="5">
        <f>SUMIFS(Generation!J:J,Generation!$A:$A,Summary_CDP,Generation!$B:$B,IF($B$252="NEM","*",$B$252),Generation!$C:$C,$H263)-SUMIFS(Generation!$D:$D,Generation!$A:$A,Summary_CDP,Generation!$B:$B,IF($B$252="NEM","*",$B$252),Generation!$C:$C,$H263)</f>
        <v>2817.3530605058595</v>
      </c>
      <c r="P263" s="5">
        <f>SUMIFS(Generation!K:K,Generation!$A:$A,Summary_CDP,Generation!$B:$B,IF($B$252="NEM","*",$B$252),Generation!$C:$C,$H263)-SUMIFS(Generation!$D:$D,Generation!$A:$A,Summary_CDP,Generation!$B:$B,IF($B$252="NEM","*",$B$252),Generation!$C:$C,$H263)</f>
        <v>3508.8225638492913</v>
      </c>
      <c r="Q263" s="5">
        <f>SUMIFS(Generation!L:L,Generation!$A:$A,Summary_CDP,Generation!$B:$B,IF($B$252="NEM","*",$B$252),Generation!$C:$C,$H263)-SUMIFS(Generation!$D:$D,Generation!$A:$A,Summary_CDP,Generation!$B:$B,IF($B$252="NEM","*",$B$252),Generation!$C:$C,$H263)</f>
        <v>4346.9186282140017</v>
      </c>
      <c r="R263" s="5">
        <f>SUMIFS(Generation!M:M,Generation!$A:$A,Summary_CDP,Generation!$B:$B,IF($B$252="NEM","*",$B$252),Generation!$C:$C,$H263)-SUMIFS(Generation!$D:$D,Generation!$A:$A,Summary_CDP,Generation!$B:$B,IF($B$252="NEM","*",$B$252),Generation!$C:$C,$H263)</f>
        <v>4943.4197199136361</v>
      </c>
      <c r="S263" s="5">
        <f>SUMIFS(Generation!N:N,Generation!$A:$A,Summary_CDP,Generation!$B:$B,IF($B$252="NEM","*",$B$252),Generation!$C:$C,$H263)-SUMIFS(Generation!$D:$D,Generation!$A:$A,Summary_CDP,Generation!$B:$B,IF($B$252="NEM","*",$B$252),Generation!$C:$C,$H263)</f>
        <v>6332.7302597472808</v>
      </c>
      <c r="T263" s="5">
        <f>SUMIFS(Generation!O:O,Generation!$A:$A,Summary_CDP,Generation!$B:$B,IF($B$252="NEM","*",$B$252),Generation!$C:$C,$H263)-SUMIFS(Generation!$D:$D,Generation!$A:$A,Summary_CDP,Generation!$B:$B,IF($B$252="NEM","*",$B$252),Generation!$C:$C,$H263)</f>
        <v>7692.9211698037152</v>
      </c>
      <c r="U263" s="5">
        <f>SUMIFS(Generation!P:P,Generation!$A:$A,Summary_CDP,Generation!$B:$B,IF($B$252="NEM","*",$B$252),Generation!$C:$C,$H263)-SUMIFS(Generation!$D:$D,Generation!$A:$A,Summary_CDP,Generation!$B:$B,IF($B$252="NEM","*",$B$252),Generation!$C:$C,$H263)</f>
        <v>9502.1515227393284</v>
      </c>
      <c r="V263" s="5">
        <f>SUMIFS(Generation!Q:Q,Generation!$A:$A,Summary_CDP,Generation!$B:$B,IF($B$252="NEM","*",$B$252),Generation!$C:$C,$H263)-SUMIFS(Generation!$D:$D,Generation!$A:$A,Summary_CDP,Generation!$B:$B,IF($B$252="NEM","*",$B$252),Generation!$C:$C,$H263)</f>
        <v>11107.239739349312</v>
      </c>
      <c r="W263" s="5">
        <f>SUMIFS(Generation!R:R,Generation!$A:$A,Summary_CDP,Generation!$B:$B,IF($B$252="NEM","*",$B$252),Generation!$C:$C,$H263)-SUMIFS(Generation!$D:$D,Generation!$A:$A,Summary_CDP,Generation!$B:$B,IF($B$252="NEM","*",$B$252),Generation!$C:$C,$H263)</f>
        <v>13160.651658216499</v>
      </c>
      <c r="X263" s="5">
        <f>SUMIFS(Generation!S:S,Generation!$A:$A,Summary_CDP,Generation!$B:$B,IF($B$252="NEM","*",$B$252),Generation!$C:$C,$H263)-SUMIFS(Generation!$D:$D,Generation!$A:$A,Summary_CDP,Generation!$B:$B,IF($B$252="NEM","*",$B$252),Generation!$C:$C,$H263)</f>
        <v>14202.064148819616</v>
      </c>
      <c r="Y263" s="5">
        <f>SUMIFS(Generation!T:T,Generation!$A:$A,Summary_CDP,Generation!$B:$B,IF($B$252="NEM","*",$B$252),Generation!$C:$C,$H263)-SUMIFS(Generation!$D:$D,Generation!$A:$A,Summary_CDP,Generation!$B:$B,IF($B$252="NEM","*",$B$252),Generation!$C:$C,$H263)</f>
        <v>16453.466136904961</v>
      </c>
      <c r="Z263" s="5">
        <f>SUMIFS(Generation!U:U,Generation!$A:$A,Summary_CDP,Generation!$B:$B,IF($B$252="NEM","*",$B$252),Generation!$C:$C,$H263)-SUMIFS(Generation!$D:$D,Generation!$A:$A,Summary_CDP,Generation!$B:$B,IF($B$252="NEM","*",$B$252),Generation!$C:$C,$H263)</f>
        <v>18167.98142853476</v>
      </c>
      <c r="AA263" s="5">
        <f>SUMIFS(Generation!V:V,Generation!$A:$A,Summary_CDP,Generation!$B:$B,IF($B$252="NEM","*",$B$252),Generation!$C:$C,$H263)-SUMIFS(Generation!$D:$D,Generation!$A:$A,Summary_CDP,Generation!$B:$B,IF($B$252="NEM","*",$B$252),Generation!$C:$C,$H263)</f>
        <v>19206.104485802047</v>
      </c>
      <c r="AB263" s="5">
        <f>SUMIFS(Generation!W:W,Generation!$A:$A,Summary_CDP,Generation!$B:$B,IF($B$252="NEM","*",$B$252),Generation!$C:$C,$H263)-SUMIFS(Generation!$D:$D,Generation!$A:$A,Summary_CDP,Generation!$B:$B,IF($B$252="NEM","*",$B$252),Generation!$C:$C,$H263)</f>
        <v>20868.149866137923</v>
      </c>
      <c r="AC263" s="5">
        <f>SUMIFS(Generation!X:X,Generation!$A:$A,Summary_CDP,Generation!$B:$B,IF($B$252="NEM","*",$B$252),Generation!$C:$C,$H263)-SUMIFS(Generation!$D:$D,Generation!$A:$A,Summary_CDP,Generation!$B:$B,IF($B$252="NEM","*",$B$252),Generation!$C:$C,$H263)</f>
        <v>20649.581950784162</v>
      </c>
      <c r="AD263" s="5">
        <f>SUMIFS(Generation!Y:Y,Generation!$A:$A,Summary_CDP,Generation!$B:$B,IF($B$252="NEM","*",$B$252),Generation!$C:$C,$H263)-SUMIFS(Generation!$D:$D,Generation!$A:$A,Summary_CDP,Generation!$B:$B,IF($B$252="NEM","*",$B$252),Generation!$C:$C,$H263)</f>
        <v>23518.515988654548</v>
      </c>
      <c r="AE263" s="5">
        <f>SUMIFS(Generation!Z:Z,Generation!$A:$A,Summary_CDP,Generation!$B:$B,IF($B$252="NEM","*",$B$252),Generation!$C:$C,$H263)-SUMIFS(Generation!$D:$D,Generation!$A:$A,Summary_CDP,Generation!$B:$B,IF($B$252="NEM","*",$B$252),Generation!$C:$C,$H263)</f>
        <v>26190.260976172314</v>
      </c>
      <c r="AF263" s="5">
        <f>SUMIFS(Generation!AA:AA,Generation!$A:$A,Summary_CDP,Generation!$B:$B,IF($B$252="NEM","*",$B$252),Generation!$C:$C,$H263)-SUMIFS(Generation!$D:$D,Generation!$A:$A,Summary_CDP,Generation!$B:$B,IF($B$252="NEM","*",$B$252),Generation!$C:$C,$H263)</f>
        <v>26736.754009235112</v>
      </c>
      <c r="AG263" s="5">
        <f>SUMIFS(Generation!AB:AB,Generation!$A:$A,Summary_CDP,Generation!$B:$B,IF($B$252="NEM","*",$B$252),Generation!$C:$C,$H263)-SUMIFS(Generation!$D:$D,Generation!$A:$A,Summary_CDP,Generation!$B:$B,IF($B$252="NEM","*",$B$252),Generation!$C:$C,$H263)</f>
        <v>27325.3451128866</v>
      </c>
      <c r="AH263" s="5">
        <f>SUMIFS(Generation!AC:AC,Generation!$A:$A,Summary_CDP,Generation!$B:$B,IF($B$252="NEM","*",$B$252),Generation!$C:$C,$H263)-SUMIFS(Generation!$D:$D,Generation!$A:$A,Summary_CDP,Generation!$B:$B,IF($B$252="NEM","*",$B$252),Generation!$C:$C,$H263)</f>
        <v>29096.070415706632</v>
      </c>
      <c r="AI263" s="5">
        <f>SUMIFS(Generation!AD:AD,Generation!$A:$A,Summary_CDP,Generation!$B:$B,IF($B$252="NEM","*",$B$252),Generation!$C:$C,$H263)-SUMIFS(Generation!$D:$D,Generation!$A:$A,Summary_CDP,Generation!$B:$B,IF($B$252="NEM","*",$B$252),Generation!$C:$C,$H263)</f>
        <v>31212.13217421075</v>
      </c>
      <c r="AJ263" s="5">
        <f>SUMIFS(Generation!AE:AE,Generation!$A:$A,Summary_CDP,Generation!$B:$B,IF($B$252="NEM","*",$B$252),Generation!$C:$C,$H263)-SUMIFS(Generation!$D:$D,Generation!$A:$A,Summary_CDP,Generation!$B:$B,IF($B$252="NEM","*",$B$252),Generation!$C:$C,$H263)</f>
        <v>33333.651267576999</v>
      </c>
    </row>
    <row r="264" spans="8:36" ht="15" customHeight="1">
      <c r="H264" s="9" t="s">
        <v>89</v>
      </c>
      <c r="I264" s="5">
        <f>SUMIFS(Generation!D:D,Generation!$A:$A,Summary_CDP,Generation!$B:$B,IF($B$252="NEM","*",$B$252),Generation!$C:$C,$H264)-SUMIFS(Generation!$D:$D,Generation!$A:$A,Summary_CDP,Generation!$B:$B,IF($B$252="NEM","*",$B$252),Generation!$C:$C,$H264)</f>
        <v>0</v>
      </c>
      <c r="J264" s="5">
        <f>SUMIFS(Generation!E:E,Generation!$A:$A,Summary_CDP,Generation!$B:$B,IF($B$252="NEM","*",$B$252),Generation!$C:$C,$H264)-SUMIFS(Generation!$D:$D,Generation!$A:$A,Summary_CDP,Generation!$B:$B,IF($B$252="NEM","*",$B$252),Generation!$C:$C,$H264)</f>
        <v>307.13184724758526</v>
      </c>
      <c r="K264" s="5">
        <f>SUMIFS(Generation!F:F,Generation!$A:$A,Summary_CDP,Generation!$B:$B,IF($B$252="NEM","*",$B$252),Generation!$C:$C,$H264)-SUMIFS(Generation!$D:$D,Generation!$A:$A,Summary_CDP,Generation!$B:$B,IF($B$252="NEM","*",$B$252),Generation!$C:$C,$H264)</f>
        <v>601.48641169232531</v>
      </c>
      <c r="L264" s="5">
        <f>SUMIFS(Generation!G:G,Generation!$A:$A,Summary_CDP,Generation!$B:$B,IF($B$252="NEM","*",$B$252),Generation!$C:$C,$H264)-SUMIFS(Generation!$D:$D,Generation!$A:$A,Summary_CDP,Generation!$B:$B,IF($B$252="NEM","*",$B$252),Generation!$C:$C,$H264)</f>
        <v>863.47912617716349</v>
      </c>
      <c r="M264" s="5">
        <f>SUMIFS(Generation!H:H,Generation!$A:$A,Summary_CDP,Generation!$B:$B,IF($B$252="NEM","*",$B$252),Generation!$C:$C,$H264)-SUMIFS(Generation!$D:$D,Generation!$A:$A,Summary_CDP,Generation!$B:$B,IF($B$252="NEM","*",$B$252),Generation!$C:$C,$H264)</f>
        <v>1081.2244217093576</v>
      </c>
      <c r="N264" s="5">
        <f>SUMIFS(Generation!I:I,Generation!$A:$A,Summary_CDP,Generation!$B:$B,IF($B$252="NEM","*",$B$252),Generation!$C:$C,$H264)-SUMIFS(Generation!$D:$D,Generation!$A:$A,Summary_CDP,Generation!$B:$B,IF($B$252="NEM","*",$B$252),Generation!$C:$C,$H264)</f>
        <v>1263.2476585072309</v>
      </c>
      <c r="O264" s="5">
        <f>SUMIFS(Generation!J:J,Generation!$A:$A,Summary_CDP,Generation!$B:$B,IF($B$252="NEM","*",$B$252),Generation!$C:$C,$H264)-SUMIFS(Generation!$D:$D,Generation!$A:$A,Summary_CDP,Generation!$B:$B,IF($B$252="NEM","*",$B$252),Generation!$C:$C,$H264)</f>
        <v>1494.0545851777115</v>
      </c>
      <c r="P264" s="5">
        <f>SUMIFS(Generation!K:K,Generation!$A:$A,Summary_CDP,Generation!$B:$B,IF($B$252="NEM","*",$B$252),Generation!$C:$C,$H264)-SUMIFS(Generation!$D:$D,Generation!$A:$A,Summary_CDP,Generation!$B:$B,IF($B$252="NEM","*",$B$252),Generation!$C:$C,$H264)</f>
        <v>1862.1166700220815</v>
      </c>
      <c r="Q264" s="5">
        <f>SUMIFS(Generation!L:L,Generation!$A:$A,Summary_CDP,Generation!$B:$B,IF($B$252="NEM","*",$B$252),Generation!$C:$C,$H264)-SUMIFS(Generation!$D:$D,Generation!$A:$A,Summary_CDP,Generation!$B:$B,IF($B$252="NEM","*",$B$252),Generation!$C:$C,$H264)</f>
        <v>2207.8645452479846</v>
      </c>
      <c r="R264" s="5">
        <f>SUMIFS(Generation!M:M,Generation!$A:$A,Summary_CDP,Generation!$B:$B,IF($B$252="NEM","*",$B$252),Generation!$C:$C,$H264)-SUMIFS(Generation!$D:$D,Generation!$A:$A,Summary_CDP,Generation!$B:$B,IF($B$252="NEM","*",$B$252),Generation!$C:$C,$H264)</f>
        <v>2540.5803662534831</v>
      </c>
      <c r="S264" s="5">
        <f>SUMIFS(Generation!N:N,Generation!$A:$A,Summary_CDP,Generation!$B:$B,IF($B$252="NEM","*",$B$252),Generation!$C:$C,$H264)-SUMIFS(Generation!$D:$D,Generation!$A:$A,Summary_CDP,Generation!$B:$B,IF($B$252="NEM","*",$B$252),Generation!$C:$C,$H264)</f>
        <v>2951.7944008865338</v>
      </c>
      <c r="T264" s="5">
        <f>SUMIFS(Generation!O:O,Generation!$A:$A,Summary_CDP,Generation!$B:$B,IF($B$252="NEM","*",$B$252),Generation!$C:$C,$H264)-SUMIFS(Generation!$D:$D,Generation!$A:$A,Summary_CDP,Generation!$B:$B,IF($B$252="NEM","*",$B$252),Generation!$C:$C,$H264)</f>
        <v>3384.8963924556069</v>
      </c>
      <c r="U264" s="5">
        <f>SUMIFS(Generation!P:P,Generation!$A:$A,Summary_CDP,Generation!$B:$B,IF($B$252="NEM","*",$B$252),Generation!$C:$C,$H264)-SUMIFS(Generation!$D:$D,Generation!$A:$A,Summary_CDP,Generation!$B:$B,IF($B$252="NEM","*",$B$252),Generation!$C:$C,$H264)</f>
        <v>3836.5106153664315</v>
      </c>
      <c r="V264" s="5">
        <f>SUMIFS(Generation!Q:Q,Generation!$A:$A,Summary_CDP,Generation!$B:$B,IF($B$252="NEM","*",$B$252),Generation!$C:$C,$H264)-SUMIFS(Generation!$D:$D,Generation!$A:$A,Summary_CDP,Generation!$B:$B,IF($B$252="NEM","*",$B$252),Generation!$C:$C,$H264)</f>
        <v>4200.1882821546515</v>
      </c>
      <c r="W264" s="5">
        <f>SUMIFS(Generation!R:R,Generation!$A:$A,Summary_CDP,Generation!$B:$B,IF($B$252="NEM","*",$B$252),Generation!$C:$C,$H264)-SUMIFS(Generation!$D:$D,Generation!$A:$A,Summary_CDP,Generation!$B:$B,IF($B$252="NEM","*",$B$252),Generation!$C:$C,$H264)</f>
        <v>4555.5619576263853</v>
      </c>
      <c r="X264" s="5">
        <f>SUMIFS(Generation!S:S,Generation!$A:$A,Summary_CDP,Generation!$B:$B,IF($B$252="NEM","*",$B$252),Generation!$C:$C,$H264)-SUMIFS(Generation!$D:$D,Generation!$A:$A,Summary_CDP,Generation!$B:$B,IF($B$252="NEM","*",$B$252),Generation!$C:$C,$H264)</f>
        <v>4813.7979988461475</v>
      </c>
      <c r="Y264" s="5">
        <f>SUMIFS(Generation!T:T,Generation!$A:$A,Summary_CDP,Generation!$B:$B,IF($B$252="NEM","*",$B$252),Generation!$C:$C,$H264)-SUMIFS(Generation!$D:$D,Generation!$A:$A,Summary_CDP,Generation!$B:$B,IF($B$252="NEM","*",$B$252),Generation!$C:$C,$H264)</f>
        <v>5018.0648703832794</v>
      </c>
      <c r="Z264" s="5">
        <f>SUMIFS(Generation!U:U,Generation!$A:$A,Summary_CDP,Generation!$B:$B,IF($B$252="NEM","*",$B$252),Generation!$C:$C,$H264)-SUMIFS(Generation!$D:$D,Generation!$A:$A,Summary_CDP,Generation!$B:$B,IF($B$252="NEM","*",$B$252),Generation!$C:$C,$H264)</f>
        <v>5072.81525452188</v>
      </c>
      <c r="AA264" s="5">
        <f>SUMIFS(Generation!V:V,Generation!$A:$A,Summary_CDP,Generation!$B:$B,IF($B$252="NEM","*",$B$252),Generation!$C:$C,$H264)-SUMIFS(Generation!$D:$D,Generation!$A:$A,Summary_CDP,Generation!$B:$B,IF($B$252="NEM","*",$B$252),Generation!$C:$C,$H264)</f>
        <v>5131.9232878141538</v>
      </c>
      <c r="AB264" s="5">
        <f>SUMIFS(Generation!W:W,Generation!$A:$A,Summary_CDP,Generation!$B:$B,IF($B$252="NEM","*",$B$252),Generation!$C:$C,$H264)-SUMIFS(Generation!$D:$D,Generation!$A:$A,Summary_CDP,Generation!$B:$B,IF($B$252="NEM","*",$B$252),Generation!$C:$C,$H264)</f>
        <v>5116.0390107916219</v>
      </c>
      <c r="AC264" s="5">
        <f>SUMIFS(Generation!X:X,Generation!$A:$A,Summary_CDP,Generation!$B:$B,IF($B$252="NEM","*",$B$252),Generation!$C:$C,$H264)-SUMIFS(Generation!$D:$D,Generation!$A:$A,Summary_CDP,Generation!$B:$B,IF($B$252="NEM","*",$B$252),Generation!$C:$C,$H264)</f>
        <v>5107.8773291729613</v>
      </c>
      <c r="AD264" s="5">
        <f>SUMIFS(Generation!Y:Y,Generation!$A:$A,Summary_CDP,Generation!$B:$B,IF($B$252="NEM","*",$B$252),Generation!$C:$C,$H264)-SUMIFS(Generation!$D:$D,Generation!$A:$A,Summary_CDP,Generation!$B:$B,IF($B$252="NEM","*",$B$252),Generation!$C:$C,$H264)</f>
        <v>5065.0835744419546</v>
      </c>
      <c r="AE264" s="5">
        <f>SUMIFS(Generation!Z:Z,Generation!$A:$A,Summary_CDP,Generation!$B:$B,IF($B$252="NEM","*",$B$252),Generation!$C:$C,$H264)-SUMIFS(Generation!$D:$D,Generation!$A:$A,Summary_CDP,Generation!$B:$B,IF($B$252="NEM","*",$B$252),Generation!$C:$C,$H264)</f>
        <v>5022.4842861909874</v>
      </c>
      <c r="AF264" s="5">
        <f>SUMIFS(Generation!AA:AA,Generation!$A:$A,Summary_CDP,Generation!$B:$B,IF($B$252="NEM","*",$B$252),Generation!$C:$C,$H264)-SUMIFS(Generation!$D:$D,Generation!$A:$A,Summary_CDP,Generation!$B:$B,IF($B$252="NEM","*",$B$252),Generation!$C:$C,$H264)</f>
        <v>5008.3290203946763</v>
      </c>
      <c r="AG264" s="5">
        <f>SUMIFS(Generation!AB:AB,Generation!$A:$A,Summary_CDP,Generation!$B:$B,IF($B$252="NEM","*",$B$252),Generation!$C:$C,$H264)-SUMIFS(Generation!$D:$D,Generation!$A:$A,Summary_CDP,Generation!$B:$B,IF($B$252="NEM","*",$B$252),Generation!$C:$C,$H264)</f>
        <v>4965.8655908586134</v>
      </c>
      <c r="AH264" s="5">
        <f>SUMIFS(Generation!AC:AC,Generation!$A:$A,Summary_CDP,Generation!$B:$B,IF($B$252="NEM","*",$B$252),Generation!$C:$C,$H264)-SUMIFS(Generation!$D:$D,Generation!$A:$A,Summary_CDP,Generation!$B:$B,IF($B$252="NEM","*",$B$252),Generation!$C:$C,$H264)</f>
        <v>4904.8248354631942</v>
      </c>
      <c r="AI264" s="5">
        <f>SUMIFS(Generation!AD:AD,Generation!$A:$A,Summary_CDP,Generation!$B:$B,IF($B$252="NEM","*",$B$252),Generation!$C:$C,$H264)-SUMIFS(Generation!$D:$D,Generation!$A:$A,Summary_CDP,Generation!$B:$B,IF($B$252="NEM","*",$B$252),Generation!$C:$C,$H264)</f>
        <v>4834.6520708704011</v>
      </c>
      <c r="AJ264" s="5">
        <f>SUMIFS(Generation!AE:AE,Generation!$A:$A,Summary_CDP,Generation!$B:$B,IF($B$252="NEM","*",$B$252),Generation!$C:$C,$H264)-SUMIFS(Generation!$D:$D,Generation!$A:$A,Summary_CDP,Generation!$B:$B,IF($B$252="NEM","*",$B$252),Generation!$C:$C,$H264)</f>
        <v>4891.6245306956334</v>
      </c>
    </row>
    <row r="265" spans="8:36" ht="15" customHeight="1">
      <c r="H265" s="9" t="s">
        <v>90</v>
      </c>
      <c r="I265" s="5">
        <f>SUMIFS(Generation!D:D,Generation!$A:$A,Summary_CDP,Generation!$B:$B,IF($B$252="NEM","*",$B$252),Generation!$C:$C,$H265)-SUMIFS(Generation!$D:$D,Generation!$A:$A,Summary_CDP,Generation!$B:$B,IF($B$252="NEM","*",$B$252),Generation!$C:$C,$H265)</f>
        <v>0</v>
      </c>
      <c r="J265" s="5">
        <f>SUMIFS(Generation!E:E,Generation!$A:$A,Summary_CDP,Generation!$B:$B,IF($B$252="NEM","*",$B$252),Generation!$C:$C,$H265)-SUMIFS(Generation!$D:$D,Generation!$A:$A,Summary_CDP,Generation!$B:$B,IF($B$252="NEM","*",$B$252),Generation!$C:$C,$H265)</f>
        <v>0</v>
      </c>
      <c r="K265" s="5">
        <f>SUMIFS(Generation!F:F,Generation!$A:$A,Summary_CDP,Generation!$B:$B,IF($B$252="NEM","*",$B$252),Generation!$C:$C,$H265)-SUMIFS(Generation!$D:$D,Generation!$A:$A,Summary_CDP,Generation!$B:$B,IF($B$252="NEM","*",$B$252),Generation!$C:$C,$H265)</f>
        <v>0</v>
      </c>
      <c r="L265" s="5">
        <f>SUMIFS(Generation!G:G,Generation!$A:$A,Summary_CDP,Generation!$B:$B,IF($B$252="NEM","*",$B$252),Generation!$C:$C,$H265)-SUMIFS(Generation!$D:$D,Generation!$A:$A,Summary_CDP,Generation!$B:$B,IF($B$252="NEM","*",$B$252),Generation!$C:$C,$H265)</f>
        <v>0</v>
      </c>
      <c r="M265" s="5">
        <f>SUMIFS(Generation!H:H,Generation!$A:$A,Summary_CDP,Generation!$B:$B,IF($B$252="NEM","*",$B$252),Generation!$C:$C,$H265)-SUMIFS(Generation!$D:$D,Generation!$A:$A,Summary_CDP,Generation!$B:$B,IF($B$252="NEM","*",$B$252),Generation!$C:$C,$H265)</f>
        <v>0</v>
      </c>
      <c r="N265" s="5">
        <f>SUMIFS(Generation!I:I,Generation!$A:$A,Summary_CDP,Generation!$B:$B,IF($B$252="NEM","*",$B$252),Generation!$C:$C,$H265)-SUMIFS(Generation!$D:$D,Generation!$A:$A,Summary_CDP,Generation!$B:$B,IF($B$252="NEM","*",$B$252),Generation!$C:$C,$H265)</f>
        <v>0</v>
      </c>
      <c r="O265" s="5">
        <f>SUMIFS(Generation!J:J,Generation!$A:$A,Summary_CDP,Generation!$B:$B,IF($B$252="NEM","*",$B$252),Generation!$C:$C,$H265)-SUMIFS(Generation!$D:$D,Generation!$A:$A,Summary_CDP,Generation!$B:$B,IF($B$252="NEM","*",$B$252),Generation!$C:$C,$H265)</f>
        <v>0</v>
      </c>
      <c r="P265" s="5">
        <f>SUMIFS(Generation!K:K,Generation!$A:$A,Summary_CDP,Generation!$B:$B,IF($B$252="NEM","*",$B$252),Generation!$C:$C,$H265)-SUMIFS(Generation!$D:$D,Generation!$A:$A,Summary_CDP,Generation!$B:$B,IF($B$252="NEM","*",$B$252),Generation!$C:$C,$H265)</f>
        <v>0</v>
      </c>
      <c r="Q265" s="5">
        <f>SUMIFS(Generation!L:L,Generation!$A:$A,Summary_CDP,Generation!$B:$B,IF($B$252="NEM","*",$B$252),Generation!$C:$C,$H265)-SUMIFS(Generation!$D:$D,Generation!$A:$A,Summary_CDP,Generation!$B:$B,IF($B$252="NEM","*",$B$252),Generation!$C:$C,$H265)</f>
        <v>0</v>
      </c>
      <c r="R265" s="5">
        <f>SUMIFS(Generation!M:M,Generation!$A:$A,Summary_CDP,Generation!$B:$B,IF($B$252="NEM","*",$B$252),Generation!$C:$C,$H265)-SUMIFS(Generation!$D:$D,Generation!$A:$A,Summary_CDP,Generation!$B:$B,IF($B$252="NEM","*",$B$252),Generation!$C:$C,$H265)</f>
        <v>0</v>
      </c>
      <c r="S265" s="5">
        <f>SUMIFS(Generation!N:N,Generation!$A:$A,Summary_CDP,Generation!$B:$B,IF($B$252="NEM","*",$B$252),Generation!$C:$C,$H265)-SUMIFS(Generation!$D:$D,Generation!$A:$A,Summary_CDP,Generation!$B:$B,IF($B$252="NEM","*",$B$252),Generation!$C:$C,$H265)</f>
        <v>0</v>
      </c>
      <c r="T265" s="5">
        <f>SUMIFS(Generation!O:O,Generation!$A:$A,Summary_CDP,Generation!$B:$B,IF($B$252="NEM","*",$B$252),Generation!$C:$C,$H265)-SUMIFS(Generation!$D:$D,Generation!$A:$A,Summary_CDP,Generation!$B:$B,IF($B$252="NEM","*",$B$252),Generation!$C:$C,$H265)</f>
        <v>0</v>
      </c>
      <c r="U265" s="5">
        <f>SUMIFS(Generation!P:P,Generation!$A:$A,Summary_CDP,Generation!$B:$B,IF($B$252="NEM","*",$B$252),Generation!$C:$C,$H265)-SUMIFS(Generation!$D:$D,Generation!$A:$A,Summary_CDP,Generation!$B:$B,IF($B$252="NEM","*",$B$252),Generation!$C:$C,$H265)</f>
        <v>0</v>
      </c>
      <c r="V265" s="5">
        <f>SUMIFS(Generation!Q:Q,Generation!$A:$A,Summary_CDP,Generation!$B:$B,IF($B$252="NEM","*",$B$252),Generation!$C:$C,$H265)-SUMIFS(Generation!$D:$D,Generation!$A:$A,Summary_CDP,Generation!$B:$B,IF($B$252="NEM","*",$B$252),Generation!$C:$C,$H265)</f>
        <v>0</v>
      </c>
      <c r="W265" s="5">
        <f>SUMIFS(Generation!R:R,Generation!$A:$A,Summary_CDP,Generation!$B:$B,IF($B$252="NEM","*",$B$252),Generation!$C:$C,$H265)-SUMIFS(Generation!$D:$D,Generation!$A:$A,Summary_CDP,Generation!$B:$B,IF($B$252="NEM","*",$B$252),Generation!$C:$C,$H265)</f>
        <v>0</v>
      </c>
      <c r="X265" s="5">
        <f>SUMIFS(Generation!S:S,Generation!$A:$A,Summary_CDP,Generation!$B:$B,IF($B$252="NEM","*",$B$252),Generation!$C:$C,$H265)-SUMIFS(Generation!$D:$D,Generation!$A:$A,Summary_CDP,Generation!$B:$B,IF($B$252="NEM","*",$B$252),Generation!$C:$C,$H265)</f>
        <v>0</v>
      </c>
      <c r="Y265" s="5">
        <f>SUMIFS(Generation!T:T,Generation!$A:$A,Summary_CDP,Generation!$B:$B,IF($B$252="NEM","*",$B$252),Generation!$C:$C,$H265)-SUMIFS(Generation!$D:$D,Generation!$A:$A,Summary_CDP,Generation!$B:$B,IF($B$252="NEM","*",$B$252),Generation!$C:$C,$H265)</f>
        <v>0</v>
      </c>
      <c r="Z265" s="5">
        <f>SUMIFS(Generation!U:U,Generation!$A:$A,Summary_CDP,Generation!$B:$B,IF($B$252="NEM","*",$B$252),Generation!$C:$C,$H265)-SUMIFS(Generation!$D:$D,Generation!$A:$A,Summary_CDP,Generation!$B:$B,IF($B$252="NEM","*",$B$252),Generation!$C:$C,$H265)</f>
        <v>0</v>
      </c>
      <c r="AA265" s="5">
        <f>SUMIFS(Generation!V:V,Generation!$A:$A,Summary_CDP,Generation!$B:$B,IF($B$252="NEM","*",$B$252),Generation!$C:$C,$H265)-SUMIFS(Generation!$D:$D,Generation!$A:$A,Summary_CDP,Generation!$B:$B,IF($B$252="NEM","*",$B$252),Generation!$C:$C,$H265)</f>
        <v>0</v>
      </c>
      <c r="AB265" s="5">
        <f>SUMIFS(Generation!W:W,Generation!$A:$A,Summary_CDP,Generation!$B:$B,IF($B$252="NEM","*",$B$252),Generation!$C:$C,$H265)-SUMIFS(Generation!$D:$D,Generation!$A:$A,Summary_CDP,Generation!$B:$B,IF($B$252="NEM","*",$B$252),Generation!$C:$C,$H265)</f>
        <v>0</v>
      </c>
      <c r="AC265" s="5">
        <f>SUMIFS(Generation!X:X,Generation!$A:$A,Summary_CDP,Generation!$B:$B,IF($B$252="NEM","*",$B$252),Generation!$C:$C,$H265)-SUMIFS(Generation!$D:$D,Generation!$A:$A,Summary_CDP,Generation!$B:$B,IF($B$252="NEM","*",$B$252),Generation!$C:$C,$H265)</f>
        <v>0</v>
      </c>
      <c r="AD265" s="5">
        <f>SUMIFS(Generation!Y:Y,Generation!$A:$A,Summary_CDP,Generation!$B:$B,IF($B$252="NEM","*",$B$252),Generation!$C:$C,$H265)-SUMIFS(Generation!$D:$D,Generation!$A:$A,Summary_CDP,Generation!$B:$B,IF($B$252="NEM","*",$B$252),Generation!$C:$C,$H265)</f>
        <v>0</v>
      </c>
      <c r="AE265" s="5">
        <f>SUMIFS(Generation!Z:Z,Generation!$A:$A,Summary_CDP,Generation!$B:$B,IF($B$252="NEM","*",$B$252),Generation!$C:$C,$H265)-SUMIFS(Generation!$D:$D,Generation!$A:$A,Summary_CDP,Generation!$B:$B,IF($B$252="NEM","*",$B$252),Generation!$C:$C,$H265)</f>
        <v>0</v>
      </c>
      <c r="AF265" s="5">
        <f>SUMIFS(Generation!AA:AA,Generation!$A:$A,Summary_CDP,Generation!$B:$B,IF($B$252="NEM","*",$B$252),Generation!$C:$C,$H265)-SUMIFS(Generation!$D:$D,Generation!$A:$A,Summary_CDP,Generation!$B:$B,IF($B$252="NEM","*",$B$252),Generation!$C:$C,$H265)</f>
        <v>0</v>
      </c>
      <c r="AG265" s="5">
        <f>SUMIFS(Generation!AB:AB,Generation!$A:$A,Summary_CDP,Generation!$B:$B,IF($B$252="NEM","*",$B$252),Generation!$C:$C,$H265)-SUMIFS(Generation!$D:$D,Generation!$A:$A,Summary_CDP,Generation!$B:$B,IF($B$252="NEM","*",$B$252),Generation!$C:$C,$H265)</f>
        <v>0</v>
      </c>
      <c r="AH265" s="5">
        <f>SUMIFS(Generation!AC:AC,Generation!$A:$A,Summary_CDP,Generation!$B:$B,IF($B$252="NEM","*",$B$252),Generation!$C:$C,$H265)-SUMIFS(Generation!$D:$D,Generation!$A:$A,Summary_CDP,Generation!$B:$B,IF($B$252="NEM","*",$B$252),Generation!$C:$C,$H265)</f>
        <v>0</v>
      </c>
      <c r="AI265" s="5">
        <f>SUMIFS(Generation!AD:AD,Generation!$A:$A,Summary_CDP,Generation!$B:$B,IF($B$252="NEM","*",$B$252),Generation!$C:$C,$H265)-SUMIFS(Generation!$D:$D,Generation!$A:$A,Summary_CDP,Generation!$B:$B,IF($B$252="NEM","*",$B$252),Generation!$C:$C,$H265)</f>
        <v>0</v>
      </c>
      <c r="AJ265" s="5">
        <f>SUMIFS(Generation!AE:AE,Generation!$A:$A,Summary_CDP,Generation!$B:$B,IF($B$252="NEM","*",$B$252),Generation!$C:$C,$H265)-SUMIFS(Generation!$D:$D,Generation!$A:$A,Summary_CDP,Generation!$B:$B,IF($B$252="NEM","*",$B$252),Generation!$C:$C,$H265)</f>
        <v>0</v>
      </c>
    </row>
    <row r="266" spans="8:36" ht="15" customHeight="1">
      <c r="H266" s="9" t="s">
        <v>91</v>
      </c>
      <c r="I266" s="5">
        <f>SUMIFS(Generation!D:D,Generation!$A:$A,Summary_CDP,Generation!$B:$B,IF($B$252="NEM","*",$B$252),Generation!$C:$C,$H266)-SUMIFS(Generation!$D:$D,Generation!$A:$A,Summary_CDP,Generation!$B:$B,IF($B$252="NEM","*",$B$252),Generation!$C:$C,$H266)</f>
        <v>0</v>
      </c>
      <c r="J266" s="5">
        <f>SUMIFS(Generation!E:E,Generation!$A:$A,Summary_CDP,Generation!$B:$B,IF($B$252="NEM","*",$B$252),Generation!$C:$C,$H266)-SUMIFS(Generation!$D:$D,Generation!$A:$A,Summary_CDP,Generation!$B:$B,IF($B$252="NEM","*",$B$252),Generation!$C:$C,$H266)</f>
        <v>0</v>
      </c>
      <c r="K266" s="5">
        <f>SUMIFS(Generation!F:F,Generation!$A:$A,Summary_CDP,Generation!$B:$B,IF($B$252="NEM","*",$B$252),Generation!$C:$C,$H266)-SUMIFS(Generation!$D:$D,Generation!$A:$A,Summary_CDP,Generation!$B:$B,IF($B$252="NEM","*",$B$252),Generation!$C:$C,$H266)</f>
        <v>0</v>
      </c>
      <c r="L266" s="5">
        <f>SUMIFS(Generation!G:G,Generation!$A:$A,Summary_CDP,Generation!$B:$B,IF($B$252="NEM","*",$B$252),Generation!$C:$C,$H266)-SUMIFS(Generation!$D:$D,Generation!$A:$A,Summary_CDP,Generation!$B:$B,IF($B$252="NEM","*",$B$252),Generation!$C:$C,$H266)</f>
        <v>0</v>
      </c>
      <c r="M266" s="5">
        <f>SUMIFS(Generation!H:H,Generation!$A:$A,Summary_CDP,Generation!$B:$B,IF($B$252="NEM","*",$B$252),Generation!$C:$C,$H266)-SUMIFS(Generation!$D:$D,Generation!$A:$A,Summary_CDP,Generation!$B:$B,IF($B$252="NEM","*",$B$252),Generation!$C:$C,$H266)</f>
        <v>0</v>
      </c>
      <c r="N266" s="5">
        <f>SUMIFS(Generation!I:I,Generation!$A:$A,Summary_CDP,Generation!$B:$B,IF($B$252="NEM","*",$B$252),Generation!$C:$C,$H266)-SUMIFS(Generation!$D:$D,Generation!$A:$A,Summary_CDP,Generation!$B:$B,IF($B$252="NEM","*",$B$252),Generation!$C:$C,$H266)</f>
        <v>0</v>
      </c>
      <c r="O266" s="5">
        <f>SUMIFS(Generation!J:J,Generation!$A:$A,Summary_CDP,Generation!$B:$B,IF($B$252="NEM","*",$B$252),Generation!$C:$C,$H266)-SUMIFS(Generation!$D:$D,Generation!$A:$A,Summary_CDP,Generation!$B:$B,IF($B$252="NEM","*",$B$252),Generation!$C:$C,$H266)</f>
        <v>0</v>
      </c>
      <c r="P266" s="5">
        <f>SUMIFS(Generation!K:K,Generation!$A:$A,Summary_CDP,Generation!$B:$B,IF($B$252="NEM","*",$B$252),Generation!$C:$C,$H266)-SUMIFS(Generation!$D:$D,Generation!$A:$A,Summary_CDP,Generation!$B:$B,IF($B$252="NEM","*",$B$252),Generation!$C:$C,$H266)</f>
        <v>0</v>
      </c>
      <c r="Q266" s="5">
        <f>SUMIFS(Generation!L:L,Generation!$A:$A,Summary_CDP,Generation!$B:$B,IF($B$252="NEM","*",$B$252),Generation!$C:$C,$H266)-SUMIFS(Generation!$D:$D,Generation!$A:$A,Summary_CDP,Generation!$B:$B,IF($B$252="NEM","*",$B$252),Generation!$C:$C,$H266)</f>
        <v>0</v>
      </c>
      <c r="R266" s="5">
        <f>SUMIFS(Generation!M:M,Generation!$A:$A,Summary_CDP,Generation!$B:$B,IF($B$252="NEM","*",$B$252),Generation!$C:$C,$H266)-SUMIFS(Generation!$D:$D,Generation!$A:$A,Summary_CDP,Generation!$B:$B,IF($B$252="NEM","*",$B$252),Generation!$C:$C,$H266)</f>
        <v>0</v>
      </c>
      <c r="S266" s="5">
        <f>SUMIFS(Generation!N:N,Generation!$A:$A,Summary_CDP,Generation!$B:$B,IF($B$252="NEM","*",$B$252),Generation!$C:$C,$H266)-SUMIFS(Generation!$D:$D,Generation!$A:$A,Summary_CDP,Generation!$B:$B,IF($B$252="NEM","*",$B$252),Generation!$C:$C,$H266)</f>
        <v>0</v>
      </c>
      <c r="T266" s="5">
        <f>SUMIFS(Generation!O:O,Generation!$A:$A,Summary_CDP,Generation!$B:$B,IF($B$252="NEM","*",$B$252),Generation!$C:$C,$H266)-SUMIFS(Generation!$D:$D,Generation!$A:$A,Summary_CDP,Generation!$B:$B,IF($B$252="NEM","*",$B$252),Generation!$C:$C,$H266)</f>
        <v>0</v>
      </c>
      <c r="U266" s="5">
        <f>SUMIFS(Generation!P:P,Generation!$A:$A,Summary_CDP,Generation!$B:$B,IF($B$252="NEM","*",$B$252),Generation!$C:$C,$H266)-SUMIFS(Generation!$D:$D,Generation!$A:$A,Summary_CDP,Generation!$B:$B,IF($B$252="NEM","*",$B$252),Generation!$C:$C,$H266)</f>
        <v>0</v>
      </c>
      <c r="V266" s="5">
        <f>SUMIFS(Generation!Q:Q,Generation!$A:$A,Summary_CDP,Generation!$B:$B,IF($B$252="NEM","*",$B$252),Generation!$C:$C,$H266)-SUMIFS(Generation!$D:$D,Generation!$A:$A,Summary_CDP,Generation!$B:$B,IF($B$252="NEM","*",$B$252),Generation!$C:$C,$H266)</f>
        <v>0</v>
      </c>
      <c r="W266" s="5">
        <f>SUMIFS(Generation!R:R,Generation!$A:$A,Summary_CDP,Generation!$B:$B,IF($B$252="NEM","*",$B$252),Generation!$C:$C,$H266)-SUMIFS(Generation!$D:$D,Generation!$A:$A,Summary_CDP,Generation!$B:$B,IF($B$252="NEM","*",$B$252),Generation!$C:$C,$H266)</f>
        <v>0</v>
      </c>
      <c r="X266" s="5">
        <f>SUMIFS(Generation!S:S,Generation!$A:$A,Summary_CDP,Generation!$B:$B,IF($B$252="NEM","*",$B$252),Generation!$C:$C,$H266)-SUMIFS(Generation!$D:$D,Generation!$A:$A,Summary_CDP,Generation!$B:$B,IF($B$252="NEM","*",$B$252),Generation!$C:$C,$H266)</f>
        <v>0</v>
      </c>
      <c r="Y266" s="5">
        <f>SUMIFS(Generation!T:T,Generation!$A:$A,Summary_CDP,Generation!$B:$B,IF($B$252="NEM","*",$B$252),Generation!$C:$C,$H266)-SUMIFS(Generation!$D:$D,Generation!$A:$A,Summary_CDP,Generation!$B:$B,IF($B$252="NEM","*",$B$252),Generation!$C:$C,$H266)</f>
        <v>0</v>
      </c>
      <c r="Z266" s="5">
        <f>SUMIFS(Generation!U:U,Generation!$A:$A,Summary_CDP,Generation!$B:$B,IF($B$252="NEM","*",$B$252),Generation!$C:$C,$H266)-SUMIFS(Generation!$D:$D,Generation!$A:$A,Summary_CDP,Generation!$B:$B,IF($B$252="NEM","*",$B$252),Generation!$C:$C,$H266)</f>
        <v>0</v>
      </c>
      <c r="AA266" s="5">
        <f>SUMIFS(Generation!V:V,Generation!$A:$A,Summary_CDP,Generation!$B:$B,IF($B$252="NEM","*",$B$252),Generation!$C:$C,$H266)-SUMIFS(Generation!$D:$D,Generation!$A:$A,Summary_CDP,Generation!$B:$B,IF($B$252="NEM","*",$B$252),Generation!$C:$C,$H266)</f>
        <v>0</v>
      </c>
      <c r="AB266" s="5">
        <f>SUMIFS(Generation!W:W,Generation!$A:$A,Summary_CDP,Generation!$B:$B,IF($B$252="NEM","*",$B$252),Generation!$C:$C,$H266)-SUMIFS(Generation!$D:$D,Generation!$A:$A,Summary_CDP,Generation!$B:$B,IF($B$252="NEM","*",$B$252),Generation!$C:$C,$H266)</f>
        <v>0</v>
      </c>
      <c r="AC266" s="5">
        <f>SUMIFS(Generation!X:X,Generation!$A:$A,Summary_CDP,Generation!$B:$B,IF($B$252="NEM","*",$B$252),Generation!$C:$C,$H266)-SUMIFS(Generation!$D:$D,Generation!$A:$A,Summary_CDP,Generation!$B:$B,IF($B$252="NEM","*",$B$252),Generation!$C:$C,$H266)</f>
        <v>0</v>
      </c>
      <c r="AD266" s="5">
        <f>SUMIFS(Generation!Y:Y,Generation!$A:$A,Summary_CDP,Generation!$B:$B,IF($B$252="NEM","*",$B$252),Generation!$C:$C,$H266)-SUMIFS(Generation!$D:$D,Generation!$A:$A,Summary_CDP,Generation!$B:$B,IF($B$252="NEM","*",$B$252),Generation!$C:$C,$H266)</f>
        <v>0</v>
      </c>
      <c r="AE266" s="5">
        <f>SUMIFS(Generation!Z:Z,Generation!$A:$A,Summary_CDP,Generation!$B:$B,IF($B$252="NEM","*",$B$252),Generation!$C:$C,$H266)-SUMIFS(Generation!$D:$D,Generation!$A:$A,Summary_CDP,Generation!$B:$B,IF($B$252="NEM","*",$B$252),Generation!$C:$C,$H266)</f>
        <v>0</v>
      </c>
      <c r="AF266" s="5">
        <f>SUMIFS(Generation!AA:AA,Generation!$A:$A,Summary_CDP,Generation!$B:$B,IF($B$252="NEM","*",$B$252),Generation!$C:$C,$H266)-SUMIFS(Generation!$D:$D,Generation!$A:$A,Summary_CDP,Generation!$B:$B,IF($B$252="NEM","*",$B$252),Generation!$C:$C,$H266)</f>
        <v>0</v>
      </c>
      <c r="AG266" s="5">
        <f>SUMIFS(Generation!AB:AB,Generation!$A:$A,Summary_CDP,Generation!$B:$B,IF($B$252="NEM","*",$B$252),Generation!$C:$C,$H266)-SUMIFS(Generation!$D:$D,Generation!$A:$A,Summary_CDP,Generation!$B:$B,IF($B$252="NEM","*",$B$252),Generation!$C:$C,$H266)</f>
        <v>0</v>
      </c>
      <c r="AH266" s="5">
        <f>SUMIFS(Generation!AC:AC,Generation!$A:$A,Summary_CDP,Generation!$B:$B,IF($B$252="NEM","*",$B$252),Generation!$C:$C,$H266)-SUMIFS(Generation!$D:$D,Generation!$A:$A,Summary_CDP,Generation!$B:$B,IF($B$252="NEM","*",$B$252),Generation!$C:$C,$H266)</f>
        <v>0</v>
      </c>
      <c r="AI266" s="5">
        <f>SUMIFS(Generation!AD:AD,Generation!$A:$A,Summary_CDP,Generation!$B:$B,IF($B$252="NEM","*",$B$252),Generation!$C:$C,$H266)-SUMIFS(Generation!$D:$D,Generation!$A:$A,Summary_CDP,Generation!$B:$B,IF($B$252="NEM","*",$B$252),Generation!$C:$C,$H266)</f>
        <v>0</v>
      </c>
      <c r="AJ266" s="5">
        <f>SUMIFS(Generation!AE:AE,Generation!$A:$A,Summary_CDP,Generation!$B:$B,IF($B$252="NEM","*",$B$252),Generation!$C:$C,$H266)-SUMIFS(Generation!$D:$D,Generation!$A:$A,Summary_CDP,Generation!$B:$B,IF($B$252="NEM","*",$B$252),Generation!$C:$C,$H266)</f>
        <v>0</v>
      </c>
    </row>
    <row r="267" spans="8:36" ht="15" customHeight="1">
      <c r="H267" s="9" t="s">
        <v>92</v>
      </c>
      <c r="I267" s="5">
        <f>SUMIFS(Generation!D:D,Generation!$A:$A,Summary_CDP,Generation!$B:$B,IF($B$252="NEM","*",$B$252),Generation!$C:$C,$H267)-SUMIFS(Generation!$D:$D,Generation!$A:$A,Summary_CDP,Generation!$B:$B,IF($B$252="NEM","*",$B$252),Generation!$C:$C,$H267)</f>
        <v>0</v>
      </c>
      <c r="J267" s="5">
        <f>SUMIFS(Generation!E:E,Generation!$A:$A,Summary_CDP,Generation!$B:$B,IF($B$252="NEM","*",$B$252),Generation!$C:$C,$H267)-SUMIFS(Generation!$D:$D,Generation!$A:$A,Summary_CDP,Generation!$B:$B,IF($B$252="NEM","*",$B$252),Generation!$C:$C,$H267)</f>
        <v>23908.547040536097</v>
      </c>
      <c r="K267" s="5">
        <f>SUMIFS(Generation!F:F,Generation!$A:$A,Summary_CDP,Generation!$B:$B,IF($B$252="NEM","*",$B$252),Generation!$C:$C,$H267)-SUMIFS(Generation!$D:$D,Generation!$A:$A,Summary_CDP,Generation!$B:$B,IF($B$252="NEM","*",$B$252),Generation!$C:$C,$H267)</f>
        <v>47342.488996221015</v>
      </c>
      <c r="L267" s="5">
        <f>SUMIFS(Generation!G:G,Generation!$A:$A,Summary_CDP,Generation!$B:$B,IF($B$252="NEM","*",$B$252),Generation!$C:$C,$H267)-SUMIFS(Generation!$D:$D,Generation!$A:$A,Summary_CDP,Generation!$B:$B,IF($B$252="NEM","*",$B$252),Generation!$C:$C,$H267)</f>
        <v>58850.367219697044</v>
      </c>
      <c r="M267" s="5">
        <f>SUMIFS(Generation!H:H,Generation!$A:$A,Summary_CDP,Generation!$B:$B,IF($B$252="NEM","*",$B$252),Generation!$C:$C,$H267)-SUMIFS(Generation!$D:$D,Generation!$A:$A,Summary_CDP,Generation!$B:$B,IF($B$252="NEM","*",$B$252),Generation!$C:$C,$H267)</f>
        <v>82531.636012662959</v>
      </c>
      <c r="N267" s="5">
        <f>SUMIFS(Generation!I:I,Generation!$A:$A,Summary_CDP,Generation!$B:$B,IF($B$252="NEM","*",$B$252),Generation!$C:$C,$H267)-SUMIFS(Generation!$D:$D,Generation!$A:$A,Summary_CDP,Generation!$B:$B,IF($B$252="NEM","*",$B$252),Generation!$C:$C,$H267)</f>
        <v>102390.39849484785</v>
      </c>
      <c r="O267" s="5">
        <f>SUMIFS(Generation!J:J,Generation!$A:$A,Summary_CDP,Generation!$B:$B,IF($B$252="NEM","*",$B$252),Generation!$C:$C,$H267)-SUMIFS(Generation!$D:$D,Generation!$A:$A,Summary_CDP,Generation!$B:$B,IF($B$252="NEM","*",$B$252),Generation!$C:$C,$H267)</f>
        <v>117991.77596501875</v>
      </c>
      <c r="P267" s="5">
        <f>SUMIFS(Generation!K:K,Generation!$A:$A,Summary_CDP,Generation!$B:$B,IF($B$252="NEM","*",$B$252),Generation!$C:$C,$H267)-SUMIFS(Generation!$D:$D,Generation!$A:$A,Summary_CDP,Generation!$B:$B,IF($B$252="NEM","*",$B$252),Generation!$C:$C,$H267)</f>
        <v>139127.67921363146</v>
      </c>
      <c r="Q267" s="5">
        <f>SUMIFS(Generation!L:L,Generation!$A:$A,Summary_CDP,Generation!$B:$B,IF($B$252="NEM","*",$B$252),Generation!$C:$C,$H267)-SUMIFS(Generation!$D:$D,Generation!$A:$A,Summary_CDP,Generation!$B:$B,IF($B$252="NEM","*",$B$252),Generation!$C:$C,$H267)</f>
        <v>159273.70933178396</v>
      </c>
      <c r="R267" s="5">
        <f>SUMIFS(Generation!M:M,Generation!$A:$A,Summary_CDP,Generation!$B:$B,IF($B$252="NEM","*",$B$252),Generation!$C:$C,$H267)-SUMIFS(Generation!$D:$D,Generation!$A:$A,Summary_CDP,Generation!$B:$B,IF($B$252="NEM","*",$B$252),Generation!$C:$C,$H267)</f>
        <v>172692.74733004606</v>
      </c>
      <c r="S267" s="5">
        <f>SUMIFS(Generation!N:N,Generation!$A:$A,Summary_CDP,Generation!$B:$B,IF($B$252="NEM","*",$B$252),Generation!$C:$C,$H267)-SUMIFS(Generation!$D:$D,Generation!$A:$A,Summary_CDP,Generation!$B:$B,IF($B$252="NEM","*",$B$252),Generation!$C:$C,$H267)</f>
        <v>201998.623241881</v>
      </c>
      <c r="T267" s="5">
        <f>SUMIFS(Generation!O:O,Generation!$A:$A,Summary_CDP,Generation!$B:$B,IF($B$252="NEM","*",$B$252),Generation!$C:$C,$H267)-SUMIFS(Generation!$D:$D,Generation!$A:$A,Summary_CDP,Generation!$B:$B,IF($B$252="NEM","*",$B$252),Generation!$C:$C,$H267)</f>
        <v>239279.53402407301</v>
      </c>
      <c r="U267" s="5">
        <f>SUMIFS(Generation!P:P,Generation!$A:$A,Summary_CDP,Generation!$B:$B,IF($B$252="NEM","*",$B$252),Generation!$C:$C,$H267)-SUMIFS(Generation!$D:$D,Generation!$A:$A,Summary_CDP,Generation!$B:$B,IF($B$252="NEM","*",$B$252),Generation!$C:$C,$H267)</f>
        <v>263338.7450726371</v>
      </c>
      <c r="V267" s="5">
        <f>SUMIFS(Generation!Q:Q,Generation!$A:$A,Summary_CDP,Generation!$B:$B,IF($B$252="NEM","*",$B$252),Generation!$C:$C,$H267)-SUMIFS(Generation!$D:$D,Generation!$A:$A,Summary_CDP,Generation!$B:$B,IF($B$252="NEM","*",$B$252),Generation!$C:$C,$H267)</f>
        <v>287502.67805822648</v>
      </c>
      <c r="W267" s="5">
        <f>SUMIFS(Generation!R:R,Generation!$A:$A,Summary_CDP,Generation!$B:$B,IF($B$252="NEM","*",$B$252),Generation!$C:$C,$H267)-SUMIFS(Generation!$D:$D,Generation!$A:$A,Summary_CDP,Generation!$B:$B,IF($B$252="NEM","*",$B$252),Generation!$C:$C,$H267)</f>
        <v>293515.94992666063</v>
      </c>
      <c r="X267" s="5">
        <f>SUMIFS(Generation!S:S,Generation!$A:$A,Summary_CDP,Generation!$B:$B,IF($B$252="NEM","*",$B$252),Generation!$C:$C,$H267)-SUMIFS(Generation!$D:$D,Generation!$A:$A,Summary_CDP,Generation!$B:$B,IF($B$252="NEM","*",$B$252),Generation!$C:$C,$H267)</f>
        <v>296539.71285077836</v>
      </c>
      <c r="Y267" s="5">
        <f>SUMIFS(Generation!T:T,Generation!$A:$A,Summary_CDP,Generation!$B:$B,IF($B$252="NEM","*",$B$252),Generation!$C:$C,$H267)-SUMIFS(Generation!$D:$D,Generation!$A:$A,Summary_CDP,Generation!$B:$B,IF($B$252="NEM","*",$B$252),Generation!$C:$C,$H267)</f>
        <v>313227.24163607706</v>
      </c>
      <c r="Z267" s="5">
        <f>SUMIFS(Generation!U:U,Generation!$A:$A,Summary_CDP,Generation!$B:$B,IF($B$252="NEM","*",$B$252),Generation!$C:$C,$H267)-SUMIFS(Generation!$D:$D,Generation!$A:$A,Summary_CDP,Generation!$B:$B,IF($B$252="NEM","*",$B$252),Generation!$C:$C,$H267)</f>
        <v>345000.6322383954</v>
      </c>
      <c r="AA267" s="5">
        <f>SUMIFS(Generation!V:V,Generation!$A:$A,Summary_CDP,Generation!$B:$B,IF($B$252="NEM","*",$B$252),Generation!$C:$C,$H267)-SUMIFS(Generation!$D:$D,Generation!$A:$A,Summary_CDP,Generation!$B:$B,IF($B$252="NEM","*",$B$252),Generation!$C:$C,$H267)</f>
        <v>366615.36873958702</v>
      </c>
      <c r="AB267" s="5">
        <f>SUMIFS(Generation!W:W,Generation!$A:$A,Summary_CDP,Generation!$B:$B,IF($B$252="NEM","*",$B$252),Generation!$C:$C,$H267)-SUMIFS(Generation!$D:$D,Generation!$A:$A,Summary_CDP,Generation!$B:$B,IF($B$252="NEM","*",$B$252),Generation!$C:$C,$H267)</f>
        <v>426025.65736736404</v>
      </c>
      <c r="AC267" s="5">
        <f>SUMIFS(Generation!X:X,Generation!$A:$A,Summary_CDP,Generation!$B:$B,IF($B$252="NEM","*",$B$252),Generation!$C:$C,$H267)-SUMIFS(Generation!$D:$D,Generation!$A:$A,Summary_CDP,Generation!$B:$B,IF($B$252="NEM","*",$B$252),Generation!$C:$C,$H267)</f>
        <v>491922.75355821953</v>
      </c>
      <c r="AD267" s="5">
        <f>SUMIFS(Generation!Y:Y,Generation!$A:$A,Summary_CDP,Generation!$B:$B,IF($B$252="NEM","*",$B$252),Generation!$C:$C,$H267)-SUMIFS(Generation!$D:$D,Generation!$A:$A,Summary_CDP,Generation!$B:$B,IF($B$252="NEM","*",$B$252),Generation!$C:$C,$H267)</f>
        <v>521431.1208676087</v>
      </c>
      <c r="AE267" s="5">
        <f>SUMIFS(Generation!Z:Z,Generation!$A:$A,Summary_CDP,Generation!$B:$B,IF($B$252="NEM","*",$B$252),Generation!$C:$C,$H267)-SUMIFS(Generation!$D:$D,Generation!$A:$A,Summary_CDP,Generation!$B:$B,IF($B$252="NEM","*",$B$252),Generation!$C:$C,$H267)</f>
        <v>548619.10442889121</v>
      </c>
      <c r="AF267" s="5">
        <f>SUMIFS(Generation!AA:AA,Generation!$A:$A,Summary_CDP,Generation!$B:$B,IF($B$252="NEM","*",$B$252),Generation!$C:$C,$H267)-SUMIFS(Generation!$D:$D,Generation!$A:$A,Summary_CDP,Generation!$B:$B,IF($B$252="NEM","*",$B$252),Generation!$C:$C,$H267)</f>
        <v>600667.73388738034</v>
      </c>
      <c r="AG267" s="5">
        <f>SUMIFS(Generation!AB:AB,Generation!$A:$A,Summary_CDP,Generation!$B:$B,IF($B$252="NEM","*",$B$252),Generation!$C:$C,$H267)-SUMIFS(Generation!$D:$D,Generation!$A:$A,Summary_CDP,Generation!$B:$B,IF($B$252="NEM","*",$B$252),Generation!$C:$C,$H267)</f>
        <v>619226.69009718031</v>
      </c>
      <c r="AH267" s="5">
        <f>SUMIFS(Generation!AC:AC,Generation!$A:$A,Summary_CDP,Generation!$B:$B,IF($B$252="NEM","*",$B$252),Generation!$C:$C,$H267)-SUMIFS(Generation!$D:$D,Generation!$A:$A,Summary_CDP,Generation!$B:$B,IF($B$252="NEM","*",$B$252),Generation!$C:$C,$H267)</f>
        <v>637001.31315543898</v>
      </c>
      <c r="AI267" s="5">
        <f>SUMIFS(Generation!AD:AD,Generation!$A:$A,Summary_CDP,Generation!$B:$B,IF($B$252="NEM","*",$B$252),Generation!$C:$C,$H267)-SUMIFS(Generation!$D:$D,Generation!$A:$A,Summary_CDP,Generation!$B:$B,IF($B$252="NEM","*",$B$252),Generation!$C:$C,$H267)</f>
        <v>626161.5332433444</v>
      </c>
      <c r="AJ267" s="5">
        <f>SUMIFS(Generation!AE:AE,Generation!$A:$A,Summary_CDP,Generation!$B:$B,IF($B$252="NEM","*",$B$252),Generation!$C:$C,$H267)-SUMIFS(Generation!$D:$D,Generation!$A:$A,Summary_CDP,Generation!$B:$B,IF($B$252="NEM","*",$B$252),Generation!$C:$C,$H267)</f>
        <v>633658.67346720351</v>
      </c>
    </row>
    <row r="268" spans="8:36" ht="15" customHeight="1">
      <c r="H268" s="9" t="s">
        <v>93</v>
      </c>
      <c r="I268" s="5">
        <f>SUMIFS(Generation!D:D,Generation!$A:$A,Summary_CDP,Generation!$B:$B,IF($B$252="NEM","*",$B$252),Generation!$C:$C,$H268)-SUMIFS(Generation!$D:$D,Generation!$A:$A,Summary_CDP,Generation!$B:$B,IF($B$252="NEM","*",$B$252),Generation!$C:$C,$H268)</f>
        <v>0</v>
      </c>
      <c r="J268" s="5">
        <f>SUMIFS(Generation!E:E,Generation!$A:$A,Summary_CDP,Generation!$B:$B,IF($B$252="NEM","*",$B$252),Generation!$C:$C,$H268)-SUMIFS(Generation!$D:$D,Generation!$A:$A,Summary_CDP,Generation!$B:$B,IF($B$252="NEM","*",$B$252),Generation!$C:$C,$H268)</f>
        <v>-1148.5205142724844</v>
      </c>
      <c r="K268" s="5">
        <f>SUMIFS(Generation!F:F,Generation!$A:$A,Summary_CDP,Generation!$B:$B,IF($B$252="NEM","*",$B$252),Generation!$C:$C,$H268)-SUMIFS(Generation!$D:$D,Generation!$A:$A,Summary_CDP,Generation!$B:$B,IF($B$252="NEM","*",$B$252),Generation!$C:$C,$H268)</f>
        <v>5631.232666286709</v>
      </c>
      <c r="L268" s="5">
        <f>SUMIFS(Generation!G:G,Generation!$A:$A,Summary_CDP,Generation!$B:$B,IF($B$252="NEM","*",$B$252),Generation!$C:$C,$H268)-SUMIFS(Generation!$D:$D,Generation!$A:$A,Summary_CDP,Generation!$B:$B,IF($B$252="NEM","*",$B$252),Generation!$C:$C,$H268)</f>
        <v>15297.1492092603</v>
      </c>
      <c r="M268" s="5">
        <f>SUMIFS(Generation!H:H,Generation!$A:$A,Summary_CDP,Generation!$B:$B,IF($B$252="NEM","*",$B$252),Generation!$C:$C,$H268)-SUMIFS(Generation!$D:$D,Generation!$A:$A,Summary_CDP,Generation!$B:$B,IF($B$252="NEM","*",$B$252),Generation!$C:$C,$H268)</f>
        <v>26449.627538818375</v>
      </c>
      <c r="N268" s="5">
        <f>SUMIFS(Generation!I:I,Generation!$A:$A,Summary_CDP,Generation!$B:$B,IF($B$252="NEM","*",$B$252),Generation!$C:$C,$H268)-SUMIFS(Generation!$D:$D,Generation!$A:$A,Summary_CDP,Generation!$B:$B,IF($B$252="NEM","*",$B$252),Generation!$C:$C,$H268)</f>
        <v>40428.438626419331</v>
      </c>
      <c r="O268" s="5">
        <f>SUMIFS(Generation!J:J,Generation!$A:$A,Summary_CDP,Generation!$B:$B,IF($B$252="NEM","*",$B$252),Generation!$C:$C,$H268)-SUMIFS(Generation!$D:$D,Generation!$A:$A,Summary_CDP,Generation!$B:$B,IF($B$252="NEM","*",$B$252),Generation!$C:$C,$H268)</f>
        <v>43523.058217132013</v>
      </c>
      <c r="P268" s="5">
        <f>SUMIFS(Generation!K:K,Generation!$A:$A,Summary_CDP,Generation!$B:$B,IF($B$252="NEM","*",$B$252),Generation!$C:$C,$H268)-SUMIFS(Generation!$D:$D,Generation!$A:$A,Summary_CDP,Generation!$B:$B,IF($B$252="NEM","*",$B$252),Generation!$C:$C,$H268)</f>
        <v>54290.59411793809</v>
      </c>
      <c r="Q268" s="5">
        <f>SUMIFS(Generation!L:L,Generation!$A:$A,Summary_CDP,Generation!$B:$B,IF($B$252="NEM","*",$B$252),Generation!$C:$C,$H268)-SUMIFS(Generation!$D:$D,Generation!$A:$A,Summary_CDP,Generation!$B:$B,IF($B$252="NEM","*",$B$252),Generation!$C:$C,$H268)</f>
        <v>55424.215688725308</v>
      </c>
      <c r="R268" s="5">
        <f>SUMIFS(Generation!M:M,Generation!$A:$A,Summary_CDP,Generation!$B:$B,IF($B$252="NEM","*",$B$252),Generation!$C:$C,$H268)-SUMIFS(Generation!$D:$D,Generation!$A:$A,Summary_CDP,Generation!$B:$B,IF($B$252="NEM","*",$B$252),Generation!$C:$C,$H268)</f>
        <v>56524.983933553143</v>
      </c>
      <c r="S268" s="5">
        <f>SUMIFS(Generation!N:N,Generation!$A:$A,Summary_CDP,Generation!$B:$B,IF($B$252="NEM","*",$B$252),Generation!$C:$C,$H268)-SUMIFS(Generation!$D:$D,Generation!$A:$A,Summary_CDP,Generation!$B:$B,IF($B$252="NEM","*",$B$252),Generation!$C:$C,$H268)</f>
        <v>73184.228078243075</v>
      </c>
      <c r="T268" s="5">
        <f>SUMIFS(Generation!O:O,Generation!$A:$A,Summary_CDP,Generation!$B:$B,IF($B$252="NEM","*",$B$252),Generation!$C:$C,$H268)-SUMIFS(Generation!$D:$D,Generation!$A:$A,Summary_CDP,Generation!$B:$B,IF($B$252="NEM","*",$B$252),Generation!$C:$C,$H268)</f>
        <v>101018.82219866021</v>
      </c>
      <c r="U268" s="5">
        <f>SUMIFS(Generation!P:P,Generation!$A:$A,Summary_CDP,Generation!$B:$B,IF($B$252="NEM","*",$B$252),Generation!$C:$C,$H268)-SUMIFS(Generation!$D:$D,Generation!$A:$A,Summary_CDP,Generation!$B:$B,IF($B$252="NEM","*",$B$252),Generation!$C:$C,$H268)</f>
        <v>116522.91549198474</v>
      </c>
      <c r="V268" s="5">
        <f>SUMIFS(Generation!Q:Q,Generation!$A:$A,Summary_CDP,Generation!$B:$B,IF($B$252="NEM","*",$B$252),Generation!$C:$C,$H268)-SUMIFS(Generation!$D:$D,Generation!$A:$A,Summary_CDP,Generation!$B:$B,IF($B$252="NEM","*",$B$252),Generation!$C:$C,$H268)</f>
        <v>133577.54817621835</v>
      </c>
      <c r="W268" s="5">
        <f>SUMIFS(Generation!R:R,Generation!$A:$A,Summary_CDP,Generation!$B:$B,IF($B$252="NEM","*",$B$252),Generation!$C:$C,$H268)-SUMIFS(Generation!$D:$D,Generation!$A:$A,Summary_CDP,Generation!$B:$B,IF($B$252="NEM","*",$B$252),Generation!$C:$C,$H268)</f>
        <v>152278.24239543072</v>
      </c>
      <c r="X268" s="5">
        <f>SUMIFS(Generation!S:S,Generation!$A:$A,Summary_CDP,Generation!$B:$B,IF($B$252="NEM","*",$B$252),Generation!$C:$C,$H268)-SUMIFS(Generation!$D:$D,Generation!$A:$A,Summary_CDP,Generation!$B:$B,IF($B$252="NEM","*",$B$252),Generation!$C:$C,$H268)</f>
        <v>163385.47081073382</v>
      </c>
      <c r="Y268" s="5">
        <f>SUMIFS(Generation!T:T,Generation!$A:$A,Summary_CDP,Generation!$B:$B,IF($B$252="NEM","*",$B$252),Generation!$C:$C,$H268)-SUMIFS(Generation!$D:$D,Generation!$A:$A,Summary_CDP,Generation!$B:$B,IF($B$252="NEM","*",$B$252),Generation!$C:$C,$H268)</f>
        <v>173044.58628177273</v>
      </c>
      <c r="Z268" s="5">
        <f>SUMIFS(Generation!U:U,Generation!$A:$A,Summary_CDP,Generation!$B:$B,IF($B$252="NEM","*",$B$252),Generation!$C:$C,$H268)-SUMIFS(Generation!$D:$D,Generation!$A:$A,Summary_CDP,Generation!$B:$B,IF($B$252="NEM","*",$B$252),Generation!$C:$C,$H268)</f>
        <v>194816.9674762522</v>
      </c>
      <c r="AA268" s="5">
        <f>SUMIFS(Generation!V:V,Generation!$A:$A,Summary_CDP,Generation!$B:$B,IF($B$252="NEM","*",$B$252),Generation!$C:$C,$H268)-SUMIFS(Generation!$D:$D,Generation!$A:$A,Summary_CDP,Generation!$B:$B,IF($B$252="NEM","*",$B$252),Generation!$C:$C,$H268)</f>
        <v>252533.16994599023</v>
      </c>
      <c r="AB268" s="5">
        <f>SUMIFS(Generation!W:W,Generation!$A:$A,Summary_CDP,Generation!$B:$B,IF($B$252="NEM","*",$B$252),Generation!$C:$C,$H268)-SUMIFS(Generation!$D:$D,Generation!$A:$A,Summary_CDP,Generation!$B:$B,IF($B$252="NEM","*",$B$252),Generation!$C:$C,$H268)</f>
        <v>269231.2343046703</v>
      </c>
      <c r="AC268" s="5">
        <f>SUMIFS(Generation!X:X,Generation!$A:$A,Summary_CDP,Generation!$B:$B,IF($B$252="NEM","*",$B$252),Generation!$C:$C,$H268)-SUMIFS(Generation!$D:$D,Generation!$A:$A,Summary_CDP,Generation!$B:$B,IF($B$252="NEM","*",$B$252),Generation!$C:$C,$H268)</f>
        <v>262720.5527806477</v>
      </c>
      <c r="AD268" s="5">
        <f>SUMIFS(Generation!Y:Y,Generation!$A:$A,Summary_CDP,Generation!$B:$B,IF($B$252="NEM","*",$B$252),Generation!$C:$C,$H268)-SUMIFS(Generation!$D:$D,Generation!$A:$A,Summary_CDP,Generation!$B:$B,IF($B$252="NEM","*",$B$252),Generation!$C:$C,$H268)</f>
        <v>299779.37521938345</v>
      </c>
      <c r="AE268" s="5">
        <f>SUMIFS(Generation!Z:Z,Generation!$A:$A,Summary_CDP,Generation!$B:$B,IF($B$252="NEM","*",$B$252),Generation!$C:$C,$H268)-SUMIFS(Generation!$D:$D,Generation!$A:$A,Summary_CDP,Generation!$B:$B,IF($B$252="NEM","*",$B$252),Generation!$C:$C,$H268)</f>
        <v>341650.68839909683</v>
      </c>
      <c r="AF268" s="5">
        <f>SUMIFS(Generation!AA:AA,Generation!$A:$A,Summary_CDP,Generation!$B:$B,IF($B$252="NEM","*",$B$252),Generation!$C:$C,$H268)-SUMIFS(Generation!$D:$D,Generation!$A:$A,Summary_CDP,Generation!$B:$B,IF($B$252="NEM","*",$B$252),Generation!$C:$C,$H268)</f>
        <v>357291.77546340588</v>
      </c>
      <c r="AG268" s="5">
        <f>SUMIFS(Generation!AB:AB,Generation!$A:$A,Summary_CDP,Generation!$B:$B,IF($B$252="NEM","*",$B$252),Generation!$C:$C,$H268)-SUMIFS(Generation!$D:$D,Generation!$A:$A,Summary_CDP,Generation!$B:$B,IF($B$252="NEM","*",$B$252),Generation!$C:$C,$H268)</f>
        <v>395539.21208591468</v>
      </c>
      <c r="AH268" s="5">
        <f>SUMIFS(Generation!AC:AC,Generation!$A:$A,Summary_CDP,Generation!$B:$B,IF($B$252="NEM","*",$B$252),Generation!$C:$C,$H268)-SUMIFS(Generation!$D:$D,Generation!$A:$A,Summary_CDP,Generation!$B:$B,IF($B$252="NEM","*",$B$252),Generation!$C:$C,$H268)</f>
        <v>441362.48339523905</v>
      </c>
      <c r="AI268" s="5">
        <f>SUMIFS(Generation!AD:AD,Generation!$A:$A,Summary_CDP,Generation!$B:$B,IF($B$252="NEM","*",$B$252),Generation!$C:$C,$H268)-SUMIFS(Generation!$D:$D,Generation!$A:$A,Summary_CDP,Generation!$B:$B,IF($B$252="NEM","*",$B$252),Generation!$C:$C,$H268)</f>
        <v>552822.0625944935</v>
      </c>
      <c r="AJ268" s="5">
        <f>SUMIFS(Generation!AE:AE,Generation!$A:$A,Summary_CDP,Generation!$B:$B,IF($B$252="NEM","*",$B$252),Generation!$C:$C,$H268)-SUMIFS(Generation!$D:$D,Generation!$A:$A,Summary_CDP,Generation!$B:$B,IF($B$252="NEM","*",$B$252),Generation!$C:$C,$H268)</f>
        <v>565232.50264278636</v>
      </c>
    </row>
    <row r="269" spans="8:36" ht="15" customHeight="1">
      <c r="H269" s="9" t="s">
        <v>94</v>
      </c>
      <c r="I269" s="5">
        <f>SUMIFS(Generation!D:D,Generation!$A:$A,Summary_CDP,Generation!$B:$B,IF($B$252="NEM","*",$B$252),Generation!$C:$C,$H269)-SUMIFS(Generation!$D:$D,Generation!$A:$A,Summary_CDP,Generation!$B:$B,IF($B$252="NEM","*",$B$252),Generation!$C:$C,$H269)</f>
        <v>0</v>
      </c>
      <c r="J269" s="5">
        <f>SUMIFS(Generation!E:E,Generation!$A:$A,Summary_CDP,Generation!$B:$B,IF($B$252="NEM","*",$B$252),Generation!$C:$C,$H269)-SUMIFS(Generation!$D:$D,Generation!$A:$A,Summary_CDP,Generation!$B:$B,IF($B$252="NEM","*",$B$252),Generation!$C:$C,$H269)</f>
        <v>3865.379689100002</v>
      </c>
      <c r="K269" s="5">
        <f>SUMIFS(Generation!F:F,Generation!$A:$A,Summary_CDP,Generation!$B:$B,IF($B$252="NEM","*",$B$252),Generation!$C:$C,$H269)-SUMIFS(Generation!$D:$D,Generation!$A:$A,Summary_CDP,Generation!$B:$B,IF($B$252="NEM","*",$B$252),Generation!$C:$C,$H269)</f>
        <v>7908.1273309999997</v>
      </c>
      <c r="L269" s="5">
        <f>SUMIFS(Generation!G:G,Generation!$A:$A,Summary_CDP,Generation!$B:$B,IF($B$252="NEM","*",$B$252),Generation!$C:$C,$H269)-SUMIFS(Generation!$D:$D,Generation!$A:$A,Summary_CDP,Generation!$B:$B,IF($B$252="NEM","*",$B$252),Generation!$C:$C,$H269)</f>
        <v>11948.516183100004</v>
      </c>
      <c r="M269" s="5">
        <f>SUMIFS(Generation!H:H,Generation!$A:$A,Summary_CDP,Generation!$B:$B,IF($B$252="NEM","*",$B$252),Generation!$C:$C,$H269)-SUMIFS(Generation!$D:$D,Generation!$A:$A,Summary_CDP,Generation!$B:$B,IF($B$252="NEM","*",$B$252),Generation!$C:$C,$H269)</f>
        <v>16023.740473000002</v>
      </c>
      <c r="N269" s="5">
        <f>SUMIFS(Generation!I:I,Generation!$A:$A,Summary_CDP,Generation!$B:$B,IF($B$252="NEM","*",$B$252),Generation!$C:$C,$H269)-SUMIFS(Generation!$D:$D,Generation!$A:$A,Summary_CDP,Generation!$B:$B,IF($B$252="NEM","*",$B$252),Generation!$C:$C,$H269)</f>
        <v>19889.230123400001</v>
      </c>
      <c r="O269" s="5">
        <f>SUMIFS(Generation!J:J,Generation!$A:$A,Summary_CDP,Generation!$B:$B,IF($B$252="NEM","*",$B$252),Generation!$C:$C,$H269)-SUMIFS(Generation!$D:$D,Generation!$A:$A,Summary_CDP,Generation!$B:$B,IF($B$252="NEM","*",$B$252),Generation!$C:$C,$H269)</f>
        <v>23642.238789600011</v>
      </c>
      <c r="P269" s="5">
        <f>SUMIFS(Generation!K:K,Generation!$A:$A,Summary_CDP,Generation!$B:$B,IF($B$252="NEM","*",$B$252),Generation!$C:$C,$H269)-SUMIFS(Generation!$D:$D,Generation!$A:$A,Summary_CDP,Generation!$B:$B,IF($B$252="NEM","*",$B$252),Generation!$C:$C,$H269)</f>
        <v>27317.885861000006</v>
      </c>
      <c r="Q269" s="5">
        <f>SUMIFS(Generation!L:L,Generation!$A:$A,Summary_CDP,Generation!$B:$B,IF($B$252="NEM","*",$B$252),Generation!$C:$C,$H269)-SUMIFS(Generation!$D:$D,Generation!$A:$A,Summary_CDP,Generation!$B:$B,IF($B$252="NEM","*",$B$252),Generation!$C:$C,$H269)</f>
        <v>30900.356291499997</v>
      </c>
      <c r="R269" s="5">
        <f>SUMIFS(Generation!M:M,Generation!$A:$A,Summary_CDP,Generation!$B:$B,IF($B$252="NEM","*",$B$252),Generation!$C:$C,$H269)-SUMIFS(Generation!$D:$D,Generation!$A:$A,Summary_CDP,Generation!$B:$B,IF($B$252="NEM","*",$B$252),Generation!$C:$C,$H269)</f>
        <v>34197.836608700003</v>
      </c>
      <c r="S269" s="5">
        <f>SUMIFS(Generation!N:N,Generation!$A:$A,Summary_CDP,Generation!$B:$B,IF($B$252="NEM","*",$B$252),Generation!$C:$C,$H269)-SUMIFS(Generation!$D:$D,Generation!$A:$A,Summary_CDP,Generation!$B:$B,IF($B$252="NEM","*",$B$252),Generation!$C:$C,$H269)</f>
        <v>37498.777199700009</v>
      </c>
      <c r="T269" s="5">
        <f>SUMIFS(Generation!O:O,Generation!$A:$A,Summary_CDP,Generation!$B:$B,IF($B$252="NEM","*",$B$252),Generation!$C:$C,$H269)-SUMIFS(Generation!$D:$D,Generation!$A:$A,Summary_CDP,Generation!$B:$B,IF($B$252="NEM","*",$B$252),Generation!$C:$C,$H269)</f>
        <v>40830.743185799991</v>
      </c>
      <c r="U269" s="5">
        <f>SUMIFS(Generation!P:P,Generation!$A:$A,Summary_CDP,Generation!$B:$B,IF($B$252="NEM","*",$B$252),Generation!$C:$C,$H269)-SUMIFS(Generation!$D:$D,Generation!$A:$A,Summary_CDP,Generation!$B:$B,IF($B$252="NEM","*",$B$252),Generation!$C:$C,$H269)</f>
        <v>44203.012578900001</v>
      </c>
      <c r="V269" s="5">
        <f>SUMIFS(Generation!Q:Q,Generation!$A:$A,Summary_CDP,Generation!$B:$B,IF($B$252="NEM","*",$B$252),Generation!$C:$C,$H269)-SUMIFS(Generation!$D:$D,Generation!$A:$A,Summary_CDP,Generation!$B:$B,IF($B$252="NEM","*",$B$252),Generation!$C:$C,$H269)</f>
        <v>47160.219766800015</v>
      </c>
      <c r="W269" s="5">
        <f>SUMIFS(Generation!R:R,Generation!$A:$A,Summary_CDP,Generation!$B:$B,IF($B$252="NEM","*",$B$252),Generation!$C:$C,$H269)-SUMIFS(Generation!$D:$D,Generation!$A:$A,Summary_CDP,Generation!$B:$B,IF($B$252="NEM","*",$B$252),Generation!$C:$C,$H269)</f>
        <v>49992.829084399986</v>
      </c>
      <c r="X269" s="5">
        <f>SUMIFS(Generation!S:S,Generation!$A:$A,Summary_CDP,Generation!$B:$B,IF($B$252="NEM","*",$B$252),Generation!$C:$C,$H269)-SUMIFS(Generation!$D:$D,Generation!$A:$A,Summary_CDP,Generation!$B:$B,IF($B$252="NEM","*",$B$252),Generation!$C:$C,$H269)</f>
        <v>52838.271984699997</v>
      </c>
      <c r="Y269" s="5">
        <f>SUMIFS(Generation!T:T,Generation!$A:$A,Summary_CDP,Generation!$B:$B,IF($B$252="NEM","*",$B$252),Generation!$C:$C,$H269)-SUMIFS(Generation!$D:$D,Generation!$A:$A,Summary_CDP,Generation!$B:$B,IF($B$252="NEM","*",$B$252),Generation!$C:$C,$H269)</f>
        <v>55920.360675399992</v>
      </c>
      <c r="Z269" s="5">
        <f>SUMIFS(Generation!U:U,Generation!$A:$A,Summary_CDP,Generation!$B:$B,IF($B$252="NEM","*",$B$252),Generation!$C:$C,$H269)-SUMIFS(Generation!$D:$D,Generation!$A:$A,Summary_CDP,Generation!$B:$B,IF($B$252="NEM","*",$B$252),Generation!$C:$C,$H269)</f>
        <v>58729.653830800002</v>
      </c>
      <c r="AA269" s="5">
        <f>SUMIFS(Generation!V:V,Generation!$A:$A,Summary_CDP,Generation!$B:$B,IF($B$252="NEM","*",$B$252),Generation!$C:$C,$H269)-SUMIFS(Generation!$D:$D,Generation!$A:$A,Summary_CDP,Generation!$B:$B,IF($B$252="NEM","*",$B$252),Generation!$C:$C,$H269)</f>
        <v>61589.613216499987</v>
      </c>
      <c r="AB269" s="5">
        <f>SUMIFS(Generation!W:W,Generation!$A:$A,Summary_CDP,Generation!$B:$B,IF($B$252="NEM","*",$B$252),Generation!$C:$C,$H269)-SUMIFS(Generation!$D:$D,Generation!$A:$A,Summary_CDP,Generation!$B:$B,IF($B$252="NEM","*",$B$252),Generation!$C:$C,$H269)</f>
        <v>64500.945878099999</v>
      </c>
      <c r="AC269" s="5">
        <f>SUMIFS(Generation!X:X,Generation!$A:$A,Summary_CDP,Generation!$B:$B,IF($B$252="NEM","*",$B$252),Generation!$C:$C,$H269)-SUMIFS(Generation!$D:$D,Generation!$A:$A,Summary_CDP,Generation!$B:$B,IF($B$252="NEM","*",$B$252),Generation!$C:$C,$H269)</f>
        <v>67614.542681999985</v>
      </c>
      <c r="AD269" s="5">
        <f>SUMIFS(Generation!Y:Y,Generation!$A:$A,Summary_CDP,Generation!$B:$B,IF($B$252="NEM","*",$B$252),Generation!$C:$C,$H269)-SUMIFS(Generation!$D:$D,Generation!$A:$A,Summary_CDP,Generation!$B:$B,IF($B$252="NEM","*",$B$252),Generation!$C:$C,$H269)</f>
        <v>70358.756198100004</v>
      </c>
      <c r="AE269" s="5">
        <f>SUMIFS(Generation!Z:Z,Generation!$A:$A,Summary_CDP,Generation!$B:$B,IF($B$252="NEM","*",$B$252),Generation!$C:$C,$H269)-SUMIFS(Generation!$D:$D,Generation!$A:$A,Summary_CDP,Generation!$B:$B,IF($B$252="NEM","*",$B$252),Generation!$C:$C,$H269)</f>
        <v>73137.355125899994</v>
      </c>
      <c r="AF269" s="5">
        <f>SUMIFS(Generation!AA:AA,Generation!$A:$A,Summary_CDP,Generation!$B:$B,IF($B$252="NEM","*",$B$252),Generation!$C:$C,$H269)-SUMIFS(Generation!$D:$D,Generation!$A:$A,Summary_CDP,Generation!$B:$B,IF($B$252="NEM","*",$B$252),Generation!$C:$C,$H269)</f>
        <v>75962.772059299983</v>
      </c>
      <c r="AG269" s="5">
        <f>SUMIFS(Generation!AB:AB,Generation!$A:$A,Summary_CDP,Generation!$B:$B,IF($B$252="NEM","*",$B$252),Generation!$C:$C,$H269)-SUMIFS(Generation!$D:$D,Generation!$A:$A,Summary_CDP,Generation!$B:$B,IF($B$252="NEM","*",$B$252),Generation!$C:$C,$H269)</f>
        <v>79012.681112899998</v>
      </c>
      <c r="AH269" s="5">
        <f>SUMIFS(Generation!AC:AC,Generation!$A:$A,Summary_CDP,Generation!$B:$B,IF($B$252="NEM","*",$B$252),Generation!$C:$C,$H269)-SUMIFS(Generation!$D:$D,Generation!$A:$A,Summary_CDP,Generation!$B:$B,IF($B$252="NEM","*",$B$252),Generation!$C:$C,$H269)</f>
        <v>81638.81619730001</v>
      </c>
      <c r="AI269" s="5">
        <f>SUMIFS(Generation!AD:AD,Generation!$A:$A,Summary_CDP,Generation!$B:$B,IF($B$252="NEM","*",$B$252),Generation!$C:$C,$H269)-SUMIFS(Generation!$D:$D,Generation!$A:$A,Summary_CDP,Generation!$B:$B,IF($B$252="NEM","*",$B$252),Generation!$C:$C,$H269)</f>
        <v>84330.141566800012</v>
      </c>
      <c r="AJ269" s="5">
        <f>SUMIFS(Generation!AE:AE,Generation!$A:$A,Summary_CDP,Generation!$B:$B,IF($B$252="NEM","*",$B$252),Generation!$C:$C,$H269)-SUMIFS(Generation!$D:$D,Generation!$A:$A,Summary_CDP,Generation!$B:$B,IF($B$252="NEM","*",$B$252),Generation!$C:$C,$H269)</f>
        <v>84330.141566800012</v>
      </c>
    </row>
    <row r="271" spans="8:36" ht="15" customHeight="1">
      <c r="H271" s="9" t="s">
        <v>96</v>
      </c>
      <c r="I271" s="5">
        <f>SUMIFS(Generation!D:D,Generation!$A:$A,Summary_CDP,Generation!$B:$B,IF($B$252="NEM","*",$B$252),Generation!$C:$C,$H271)-SUMIFS(Generation!$D:$D,Generation!$A:$A,Summary_CDP,Generation!$B:$B,IF($B$252="NEM","*",$B$252),Generation!$C:$C,$H271)</f>
        <v>0</v>
      </c>
      <c r="J271" s="5">
        <f>SUMIFS(Generation!E:E,Generation!$A:$A,Summary_CDP,Generation!$B:$B,IF($B$252="NEM","*",$B$252),Generation!$C:$C,$H271)-SUMIFS(Generation!$D:$D,Generation!$A:$A,Summary_CDP,Generation!$B:$B,IF($B$252="NEM","*",$B$252),Generation!$C:$C,$H271)</f>
        <v>0</v>
      </c>
      <c r="K271" s="5">
        <f>SUMIFS(Generation!F:F,Generation!$A:$A,Summary_CDP,Generation!$B:$B,IF($B$252="NEM","*",$B$252),Generation!$C:$C,$H271)-SUMIFS(Generation!$D:$D,Generation!$A:$A,Summary_CDP,Generation!$B:$B,IF($B$252="NEM","*",$B$252),Generation!$C:$C,$H271)</f>
        <v>2.5580499645000001E-2</v>
      </c>
      <c r="L271" s="5">
        <f>SUMIFS(Generation!G:G,Generation!$A:$A,Summary_CDP,Generation!$B:$B,IF($B$252="NEM","*",$B$252),Generation!$C:$C,$H271)-SUMIFS(Generation!$D:$D,Generation!$A:$A,Summary_CDP,Generation!$B:$B,IF($B$252="NEM","*",$B$252),Generation!$C:$C,$H271)</f>
        <v>2.9453874476799999</v>
      </c>
      <c r="M271" s="5">
        <f>SUMIFS(Generation!H:H,Generation!$A:$A,Summary_CDP,Generation!$B:$B,IF($B$252="NEM","*",$B$252),Generation!$C:$C,$H271)-SUMIFS(Generation!$D:$D,Generation!$A:$A,Summary_CDP,Generation!$B:$B,IF($B$252="NEM","*",$B$252),Generation!$C:$C,$H271)</f>
        <v>3.0633659760749996</v>
      </c>
      <c r="N271" s="5">
        <f>SUMIFS(Generation!I:I,Generation!$A:$A,Summary_CDP,Generation!$B:$B,IF($B$252="NEM","*",$B$252),Generation!$C:$C,$H271)-SUMIFS(Generation!$D:$D,Generation!$A:$A,Summary_CDP,Generation!$B:$B,IF($B$252="NEM","*",$B$252),Generation!$C:$C,$H271)</f>
        <v>20.713243872225</v>
      </c>
      <c r="O271" s="5">
        <f>SUMIFS(Generation!J:J,Generation!$A:$A,Summary_CDP,Generation!$B:$B,IF($B$252="NEM","*",$B$252),Generation!$C:$C,$H271)-SUMIFS(Generation!$D:$D,Generation!$A:$A,Summary_CDP,Generation!$B:$B,IF($B$252="NEM","*",$B$252),Generation!$C:$C,$H271)</f>
        <v>0</v>
      </c>
      <c r="P271" s="5">
        <f>SUMIFS(Generation!K:K,Generation!$A:$A,Summary_CDP,Generation!$B:$B,IF($B$252="NEM","*",$B$252),Generation!$C:$C,$H271)-SUMIFS(Generation!$D:$D,Generation!$A:$A,Summary_CDP,Generation!$B:$B,IF($B$252="NEM","*",$B$252),Generation!$C:$C,$H271)</f>
        <v>77.49750808827001</v>
      </c>
      <c r="Q271" s="5">
        <f>SUMIFS(Generation!L:L,Generation!$A:$A,Summary_CDP,Generation!$B:$B,IF($B$252="NEM","*",$B$252),Generation!$C:$C,$H271)-SUMIFS(Generation!$D:$D,Generation!$A:$A,Summary_CDP,Generation!$B:$B,IF($B$252="NEM","*",$B$252),Generation!$C:$C,$H271)</f>
        <v>95.850165302320008</v>
      </c>
      <c r="R271" s="5">
        <f>SUMIFS(Generation!M:M,Generation!$A:$A,Summary_CDP,Generation!$B:$B,IF($B$252="NEM","*",$B$252),Generation!$C:$C,$H271)-SUMIFS(Generation!$D:$D,Generation!$A:$A,Summary_CDP,Generation!$B:$B,IF($B$252="NEM","*",$B$252),Generation!$C:$C,$H271)</f>
        <v>133.59669676030998</v>
      </c>
      <c r="S271" s="5">
        <f>SUMIFS(Generation!N:N,Generation!$A:$A,Summary_CDP,Generation!$B:$B,IF($B$252="NEM","*",$B$252),Generation!$C:$C,$H271)-SUMIFS(Generation!$D:$D,Generation!$A:$A,Summary_CDP,Generation!$B:$B,IF($B$252="NEM","*",$B$252),Generation!$C:$C,$H271)</f>
        <v>17.855733593034998</v>
      </c>
      <c r="T271" s="5">
        <f>SUMIFS(Generation!O:O,Generation!$A:$A,Summary_CDP,Generation!$B:$B,IF($B$252="NEM","*",$B$252),Generation!$C:$C,$H271)-SUMIFS(Generation!$D:$D,Generation!$A:$A,Summary_CDP,Generation!$B:$B,IF($B$252="NEM","*",$B$252),Generation!$C:$C,$H271)</f>
        <v>482.80790907381004</v>
      </c>
      <c r="U271" s="5">
        <f>SUMIFS(Generation!P:P,Generation!$A:$A,Summary_CDP,Generation!$B:$B,IF($B$252="NEM","*",$B$252),Generation!$C:$C,$H271)-SUMIFS(Generation!$D:$D,Generation!$A:$A,Summary_CDP,Generation!$B:$B,IF($B$252="NEM","*",$B$252),Generation!$C:$C,$H271)</f>
        <v>320.70198936548007</v>
      </c>
      <c r="V271" s="5">
        <f>SUMIFS(Generation!Q:Q,Generation!$A:$A,Summary_CDP,Generation!$B:$B,IF($B$252="NEM","*",$B$252),Generation!$C:$C,$H271)-SUMIFS(Generation!$D:$D,Generation!$A:$A,Summary_CDP,Generation!$B:$B,IF($B$252="NEM","*",$B$252),Generation!$C:$C,$H271)</f>
        <v>551.03142269220007</v>
      </c>
      <c r="W271" s="5">
        <f>SUMIFS(Generation!R:R,Generation!$A:$A,Summary_CDP,Generation!$B:$B,IF($B$252="NEM","*",$B$252),Generation!$C:$C,$H271)-SUMIFS(Generation!$D:$D,Generation!$A:$A,Summary_CDP,Generation!$B:$B,IF($B$252="NEM","*",$B$252),Generation!$C:$C,$H271)</f>
        <v>397.58744526191504</v>
      </c>
      <c r="X271" s="5">
        <f>SUMIFS(Generation!S:S,Generation!$A:$A,Summary_CDP,Generation!$B:$B,IF($B$252="NEM","*",$B$252),Generation!$C:$C,$H271)-SUMIFS(Generation!$D:$D,Generation!$A:$A,Summary_CDP,Generation!$B:$B,IF($B$252="NEM","*",$B$252),Generation!$C:$C,$H271)</f>
        <v>1847.0568081989004</v>
      </c>
      <c r="Y271" s="5">
        <f>SUMIFS(Generation!T:T,Generation!$A:$A,Summary_CDP,Generation!$B:$B,IF($B$252="NEM","*",$B$252),Generation!$C:$C,$H271)-SUMIFS(Generation!$D:$D,Generation!$A:$A,Summary_CDP,Generation!$B:$B,IF($B$252="NEM","*",$B$252),Generation!$C:$C,$H271)</f>
        <v>870.45699523270491</v>
      </c>
      <c r="Z271" s="5">
        <f>SUMIFS(Generation!U:U,Generation!$A:$A,Summary_CDP,Generation!$B:$B,IF($B$252="NEM","*",$B$252),Generation!$C:$C,$H271)-SUMIFS(Generation!$D:$D,Generation!$A:$A,Summary_CDP,Generation!$B:$B,IF($B$252="NEM","*",$B$252),Generation!$C:$C,$H271)</f>
        <v>1689.3246602320846</v>
      </c>
      <c r="AA271" s="5">
        <f>SUMIFS(Generation!V:V,Generation!$A:$A,Summary_CDP,Generation!$B:$B,IF($B$252="NEM","*",$B$252),Generation!$C:$C,$H271)-SUMIFS(Generation!$D:$D,Generation!$A:$A,Summary_CDP,Generation!$B:$B,IF($B$252="NEM","*",$B$252),Generation!$C:$C,$H271)</f>
        <v>2008.6280058544903</v>
      </c>
      <c r="AB271" s="5">
        <f>SUMIFS(Generation!W:W,Generation!$A:$A,Summary_CDP,Generation!$B:$B,IF($B$252="NEM","*",$B$252),Generation!$C:$C,$H271)-SUMIFS(Generation!$D:$D,Generation!$A:$A,Summary_CDP,Generation!$B:$B,IF($B$252="NEM","*",$B$252),Generation!$C:$C,$H271)</f>
        <v>1998.7673151012712</v>
      </c>
      <c r="AC271" s="5">
        <f>SUMIFS(Generation!X:X,Generation!$A:$A,Summary_CDP,Generation!$B:$B,IF($B$252="NEM","*",$B$252),Generation!$C:$C,$H271)-SUMIFS(Generation!$D:$D,Generation!$A:$A,Summary_CDP,Generation!$B:$B,IF($B$252="NEM","*",$B$252),Generation!$C:$C,$H271)</f>
        <v>2219.1056488849335</v>
      </c>
      <c r="AD271" s="5">
        <f>SUMIFS(Generation!Y:Y,Generation!$A:$A,Summary_CDP,Generation!$B:$B,IF($B$252="NEM","*",$B$252),Generation!$C:$C,$H271)-SUMIFS(Generation!$D:$D,Generation!$A:$A,Summary_CDP,Generation!$B:$B,IF($B$252="NEM","*",$B$252),Generation!$C:$C,$H271)</f>
        <v>2382.7933422953902</v>
      </c>
      <c r="AE271" s="5">
        <f>SUMIFS(Generation!Z:Z,Generation!$A:$A,Summary_CDP,Generation!$B:$B,IF($B$252="NEM","*",$B$252),Generation!$C:$C,$H271)-SUMIFS(Generation!$D:$D,Generation!$A:$A,Summary_CDP,Generation!$B:$B,IF($B$252="NEM","*",$B$252),Generation!$C:$C,$H271)</f>
        <v>2363.5309491741959</v>
      </c>
      <c r="AF271" s="5">
        <f>SUMIFS(Generation!AA:AA,Generation!$A:$A,Summary_CDP,Generation!$B:$B,IF($B$252="NEM","*",$B$252),Generation!$C:$C,$H271)-SUMIFS(Generation!$D:$D,Generation!$A:$A,Summary_CDP,Generation!$B:$B,IF($B$252="NEM","*",$B$252),Generation!$C:$C,$H271)</f>
        <v>3196.5929735491118</v>
      </c>
      <c r="AG271" s="5">
        <f>SUMIFS(Generation!AB:AB,Generation!$A:$A,Summary_CDP,Generation!$B:$B,IF($B$252="NEM","*",$B$252),Generation!$C:$C,$H271)-SUMIFS(Generation!$D:$D,Generation!$A:$A,Summary_CDP,Generation!$B:$B,IF($B$252="NEM","*",$B$252),Generation!$C:$C,$H271)</f>
        <v>1638.0370086681799</v>
      </c>
      <c r="AH271" s="5">
        <f>SUMIFS(Generation!AC:AC,Generation!$A:$A,Summary_CDP,Generation!$B:$B,IF($B$252="NEM","*",$B$252),Generation!$C:$C,$H271)-SUMIFS(Generation!$D:$D,Generation!$A:$A,Summary_CDP,Generation!$B:$B,IF($B$252="NEM","*",$B$252),Generation!$C:$C,$H271)</f>
        <v>2443.9070803312611</v>
      </c>
      <c r="AI271" s="5">
        <f>SUMIFS(Generation!AD:AD,Generation!$A:$A,Summary_CDP,Generation!$B:$B,IF($B$252="NEM","*",$B$252),Generation!$C:$C,$H271)-SUMIFS(Generation!$D:$D,Generation!$A:$A,Summary_CDP,Generation!$B:$B,IF($B$252="NEM","*",$B$252),Generation!$C:$C,$H271)</f>
        <v>3651.4333203913452</v>
      </c>
      <c r="AJ271" s="5">
        <f>SUMIFS(Generation!AE:AE,Generation!$A:$A,Summary_CDP,Generation!$B:$B,IF($B$252="NEM","*",$B$252),Generation!$C:$C,$H271)-SUMIFS(Generation!$D:$D,Generation!$A:$A,Summary_CDP,Generation!$B:$B,IF($B$252="NEM","*",$B$252),Generation!$C:$C,$H271)</f>
        <v>1149.746278226515</v>
      </c>
    </row>
    <row r="272" spans="8:36" ht="15" customHeight="1">
      <c r="H272" s="55" t="s">
        <v>113</v>
      </c>
    </row>
    <row r="273" spans="1:30" ht="15" customHeight="1"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6" spans="1:30" s="51" customFormat="1" ht="23" thickBot="1">
      <c r="A276" s="49" t="s">
        <v>255</v>
      </c>
      <c r="B276" s="47"/>
      <c r="C276" s="47"/>
      <c r="D276" s="47"/>
      <c r="E276" s="47"/>
      <c r="F276" s="47"/>
      <c r="G276" s="47"/>
      <c r="H276" s="47"/>
      <c r="I276" s="50"/>
      <c r="J276" s="47"/>
      <c r="K276" s="47"/>
      <c r="L276" s="47"/>
      <c r="M276" s="47"/>
      <c r="N276" s="47"/>
      <c r="O276" s="47"/>
      <c r="P276" s="47"/>
      <c r="Q276" s="47"/>
      <c r="R276" s="50"/>
      <c r="S276" s="47"/>
      <c r="T276" s="47"/>
      <c r="U276" s="47"/>
      <c r="V276" s="47"/>
      <c r="W276" s="47"/>
      <c r="X276" s="47"/>
      <c r="Y276" s="47"/>
      <c r="Z276" s="47"/>
      <c r="AA276" s="47"/>
      <c r="AB276" s="50"/>
      <c r="AC276" s="47"/>
      <c r="AD276" s="47"/>
    </row>
    <row r="277" spans="1:30" ht="15" customHeight="1" thickTop="1"/>
    <row r="278" spans="1:30" ht="15" customHeight="1">
      <c r="H278" s="8" t="s">
        <v>259</v>
      </c>
      <c r="I278" s="8" t="s">
        <v>258</v>
      </c>
    </row>
    <row r="279" spans="1:30" ht="15" customHeight="1">
      <c r="H279" s="9" t="s">
        <v>239</v>
      </c>
      <c r="I279" s="5" t="str">
        <f>INDEX('Flow path augmentations'!$B$4:$O$18,MATCH($H279,'Flow path augmentations'!$A$4:$A$18,0),MATCH(Summary_CDP,'Flow path augmentations'!$B$3:$O$3,0))</f>
        <v>2030-31</v>
      </c>
    </row>
    <row r="280" spans="1:30" ht="15" customHeight="1">
      <c r="H280" s="9" t="s">
        <v>240</v>
      </c>
      <c r="I280" s="5" t="str">
        <f>INDEX('Flow path augmentations'!$B$4:$O$18,MATCH($H280,'Flow path augmentations'!$A$4:$A$18,0),MATCH(Summary_CDP,'Flow path augmentations'!$B$3:$O$3,0))</f>
        <v>2028-29</v>
      </c>
    </row>
    <row r="281" spans="1:30" ht="15" customHeight="1">
      <c r="H281" s="9" t="s">
        <v>241</v>
      </c>
      <c r="I281" s="5" t="str">
        <f>INDEX('Flow path augmentations'!$B$4:$O$18,MATCH($H281,'Flow path augmentations'!$A$4:$A$18,0),MATCH(Summary_CDP,'Flow path augmentations'!$B$3:$O$3,0))</f>
        <v>2030-31</v>
      </c>
    </row>
    <row r="282" spans="1:30" ht="15" customHeight="1">
      <c r="H282" s="9" t="s">
        <v>242</v>
      </c>
      <c r="I282" s="5" t="str">
        <f>INDEX('Flow path augmentations'!$B$4:$O$18,MATCH($H282,'Flow path augmentations'!$A$4:$A$18,0),MATCH(Summary_CDP,'Flow path augmentations'!$B$3:$O$3,0))</f>
        <v>2029-30</v>
      </c>
    </row>
    <row r="283" spans="1:30" ht="15" customHeight="1">
      <c r="H283" s="9" t="s">
        <v>243</v>
      </c>
      <c r="I283" s="5" t="str">
        <f>INDEX('Flow path augmentations'!$B$4:$O$18,MATCH($H283,'Flow path augmentations'!$A$4:$A$18,0),MATCH(Summary_CDP,'Flow path augmentations'!$B$3:$O$3,0))</f>
        <v>2030-31</v>
      </c>
    </row>
    <row r="284" spans="1:30" ht="15" customHeight="1">
      <c r="H284" s="9" t="s">
        <v>244</v>
      </c>
      <c r="I284" s="5" t="str">
        <f>INDEX('Flow path augmentations'!$B$4:$O$18,MATCH($H284,'Flow path augmentations'!$A$4:$A$18,0),MATCH(Summary_CDP,'Flow path augmentations'!$B$3:$O$3,0))</f>
        <v>2027-28</v>
      </c>
    </row>
    <row r="285" spans="1:30" ht="15" customHeight="1">
      <c r="H285" s="9" t="s">
        <v>245</v>
      </c>
      <c r="I285" s="5" t="str">
        <f>INDEX('Flow path augmentations'!$B$4:$O$18,MATCH($H285,'Flow path augmentations'!$A$4:$A$18,0),MATCH(Summary_CDP,'Flow path augmentations'!$B$3:$O$3,0))</f>
        <v>2031-32</v>
      </c>
    </row>
    <row r="286" spans="1:30" ht="15" customHeight="1">
      <c r="H286" s="9" t="s">
        <v>246</v>
      </c>
      <c r="I286" s="5" t="str">
        <f>INDEX('Flow path augmentations'!$B$4:$O$18,MATCH($H286,'Flow path augmentations'!$A$4:$A$18,0),MATCH(Summary_CDP,'Flow path augmentations'!$B$3:$O$3,0))</f>
        <v>2042-43</v>
      </c>
    </row>
    <row r="287" spans="1:30" ht="15" customHeight="1">
      <c r="H287" s="9" t="s">
        <v>247</v>
      </c>
      <c r="I287" s="5" t="str">
        <f>INDEX('Flow path augmentations'!$B$4:$O$18,MATCH($H287,'Flow path augmentations'!$A$4:$A$18,0),MATCH(Summary_CDP,'Flow path augmentations'!$B$3:$O$3,0))</f>
        <v>2027-28</v>
      </c>
    </row>
    <row r="288" spans="1:30" ht="15" customHeight="1">
      <c r="H288" s="9" t="s">
        <v>248</v>
      </c>
      <c r="I288" s="5" t="str">
        <f>INDEX('Flow path augmentations'!$B$4:$O$18,MATCH($H288,'Flow path augmentations'!$A$4:$A$18,0),MATCH(Summary_CDP,'Flow path augmentations'!$B$3:$O$3,0))</f>
        <v>2028-29</v>
      </c>
    </row>
    <row r="289" spans="8:9" ht="15" customHeight="1">
      <c r="H289" s="9" t="s">
        <v>249</v>
      </c>
      <c r="I289" s="5" t="str">
        <f>INDEX('Flow path augmentations'!$B$4:$O$18,MATCH($H289,'Flow path augmentations'!$A$4:$A$18,0),MATCH(Summary_CDP,'Flow path augmentations'!$B$3:$O$3,0))</f>
        <v>2032-33</v>
      </c>
    </row>
    <row r="290" spans="8:9" ht="15" customHeight="1">
      <c r="H290" s="9" t="s">
        <v>250</v>
      </c>
      <c r="I290" s="5" t="str">
        <f>INDEX('Flow path augmentations'!$B$4:$O$18,MATCH($H290,'Flow path augmentations'!$A$4:$A$18,0),MATCH(Summary_CDP,'Flow path augmentations'!$B$3:$O$3,0))</f>
        <v>2045-46</v>
      </c>
    </row>
    <row r="291" spans="8:9" ht="15" customHeight="1">
      <c r="H291" s="9" t="s">
        <v>251</v>
      </c>
      <c r="I291" s="5" t="str">
        <f>INDEX('Flow path augmentations'!$B$4:$O$18,MATCH($H291,'Flow path augmentations'!$A$4:$A$18,0),MATCH(Summary_CDP,'Flow path augmentations'!$B$3:$O$3,0))</f>
        <v>2029-30</v>
      </c>
    </row>
    <row r="292" spans="8:9" ht="15" customHeight="1">
      <c r="H292" s="9" t="s">
        <v>252</v>
      </c>
      <c r="I292" s="5" t="str">
        <f>INDEX('Flow path augmentations'!$B$4:$O$18,MATCH($H292,'Flow path augmentations'!$A$4:$A$18,0),MATCH(Summary_CDP,'Flow path augmentations'!$B$3:$O$3,0))</f>
        <v>2031-32</v>
      </c>
    </row>
    <row r="293" spans="8:9" ht="15" customHeight="1">
      <c r="H293" s="9" t="s">
        <v>253</v>
      </c>
      <c r="I293" s="5" t="str">
        <f>INDEX('Flow path augmentations'!$B$4:$O$18,MATCH($H293,'Flow path augmentations'!$A$4:$A$18,0),MATCH(Summary_CDP,'Flow path augmentations'!$B$3:$O$3,0))</f>
        <v>2040-41</v>
      </c>
    </row>
  </sheetData>
  <phoneticPr fontId="36" type="noConversion"/>
  <dataValidations count="3">
    <dataValidation type="list" allowBlank="1" showInputMessage="1" showErrorMessage="1" sqref="B109 B30 B54 B162 B127 B145 B228 B252 B82" xr:uid="{34869EF5-BD12-4CD8-AB54-80F7B532564C}">
      <formula1>"NEM,NSW,QLD,VIC,SA,TAS"</formula1>
    </dataValidation>
    <dataValidation type="list" allowBlank="1" showInputMessage="1" showErrorMessage="1" sqref="B8" xr:uid="{EA5191E9-257D-44EC-87ED-FBB8D47E8ABE}">
      <formula1>AvailableCDPs</formula1>
    </dataValidation>
    <dataValidation type="list" allowBlank="1" showInputMessage="1" showErrorMessage="1" sqref="B210" xr:uid="{DBE76AE7-08B6-4CB9-8A0D-6D154C44CCFF}">
      <formula1>"NSW,QLD,VIC,SA,TAS"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A62A-2920-44B7-8CBF-959D512742BD}">
  <sheetPr codeName="Sheet5">
    <tabColor theme="2" tint="-0.249977111117893"/>
  </sheetPr>
  <dimension ref="A1:BJ212"/>
  <sheetViews>
    <sheetView zoomScaleNormal="100" workbookViewId="0"/>
  </sheetViews>
  <sheetFormatPr defaultColWidth="9" defaultRowHeight="15" customHeight="1"/>
  <cols>
    <col min="1" max="1" width="17.58203125" style="6" customWidth="1"/>
    <col min="2" max="2" width="14" style="6" customWidth="1"/>
    <col min="3" max="3" width="17.08203125" style="6" customWidth="1"/>
    <col min="4" max="4" width="7.58203125" style="6" customWidth="1"/>
    <col min="5" max="5" width="25.5" style="6" customWidth="1"/>
    <col min="6" max="6" width="8.08203125" style="6" customWidth="1"/>
    <col min="7" max="7" width="15" style="6" customWidth="1"/>
    <col min="8" max="8" width="45.5" style="6" customWidth="1"/>
    <col min="9" max="37" width="14.25" style="6" customWidth="1"/>
    <col min="38" max="16384" width="9" style="6"/>
  </cols>
  <sheetData>
    <row r="1" spans="1:37" ht="15" customHeight="1">
      <c r="A1" s="34"/>
      <c r="B1" s="34"/>
      <c r="C1" s="34"/>
      <c r="D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7" ht="19.5" thickBot="1">
      <c r="A2" s="36" t="str">
        <f>"Comparison - "&amp;Comparison_CDP1&amp;" vs. "&amp;Comparison_CDP2</f>
        <v>Comparison - CDP1 vs. Counterfactual</v>
      </c>
      <c r="B2" s="36"/>
      <c r="C2" s="36"/>
      <c r="D2" s="36"/>
      <c r="E2" s="36"/>
      <c r="F2" s="36"/>
      <c r="G2" s="36"/>
      <c r="H2" s="11"/>
      <c r="I2" s="11"/>
    </row>
    <row r="3" spans="1:37" ht="15" customHeight="1" thickTop="1">
      <c r="A3" s="37" t="s">
        <v>35</v>
      </c>
      <c r="B3" s="37"/>
      <c r="C3" s="37"/>
      <c r="I3" s="19"/>
    </row>
    <row r="4" spans="1:37" ht="15" customHeight="1">
      <c r="A4" s="37" t="str">
        <f>"1. The discount rate used for calculation is "&amp;TEXT(WACC,"0.0%")</f>
        <v>1. The discount rate used for calculation is 7.5%</v>
      </c>
      <c r="B4" s="37"/>
      <c r="C4" s="37"/>
      <c r="I4" s="19"/>
    </row>
    <row r="5" spans="1:37" ht="15" customHeight="1">
      <c r="A5" s="37" t="s">
        <v>257</v>
      </c>
      <c r="B5" s="37"/>
      <c r="C5" s="37"/>
      <c r="I5" s="19"/>
    </row>
    <row r="6" spans="1:37" ht="15" customHeight="1">
      <c r="G6" s="19"/>
    </row>
    <row r="7" spans="1:37" ht="15" customHeight="1">
      <c r="C7" s="11" t="s">
        <v>275</v>
      </c>
      <c r="G7" s="19"/>
    </row>
    <row r="8" spans="1:37" ht="15" customHeight="1">
      <c r="A8" s="11" t="s">
        <v>114</v>
      </c>
      <c r="B8" s="21" t="s">
        <v>115</v>
      </c>
      <c r="C8" s="37" t="str">
        <f>INDEX(CDPs!$B$5:$B$20,MATCH(Comparison_CDP1,CDPs!$A$5:$A$20,0),1)</f>
        <v>Based on Progressive Change least-cost DP</v>
      </c>
      <c r="G8" s="19"/>
    </row>
    <row r="9" spans="1:37" ht="15" customHeight="1">
      <c r="A9" s="11" t="s">
        <v>116</v>
      </c>
      <c r="B9" s="21" t="s">
        <v>37</v>
      </c>
      <c r="C9" s="37" t="str">
        <f>INDEX(CDPs!$B$5:$B$20,MATCH(Comparison_CDP2,CDPs!$A$5:$A$20,0),1)</f>
        <v>No future network augmentation other than committed and anticipated projects/ small intra-regional augmentations/ replacement expenditure projects</v>
      </c>
      <c r="I9" s="27"/>
    </row>
    <row r="10" spans="1:37" ht="15" customHeight="1"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7" s="51" customFormat="1" ht="23" thickBot="1">
      <c r="A11" s="49" t="s">
        <v>260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7" ht="15" customHeight="1" thickTop="1"/>
    <row r="14" spans="1:37" ht="15" customHeight="1">
      <c r="E14" s="39"/>
      <c r="H14" s="2" t="s">
        <v>40</v>
      </c>
      <c r="I14" s="8" t="s">
        <v>41</v>
      </c>
      <c r="J14" s="8" t="s">
        <v>42</v>
      </c>
      <c r="K14" s="8" t="s">
        <v>43</v>
      </c>
      <c r="L14" s="8" t="s">
        <v>44</v>
      </c>
      <c r="M14" s="8" t="s">
        <v>45</v>
      </c>
      <c r="N14" s="8" t="s">
        <v>46</v>
      </c>
      <c r="O14" s="8" t="s">
        <v>47</v>
      </c>
      <c r="P14" s="8" t="s">
        <v>48</v>
      </c>
      <c r="Q14" s="8" t="s">
        <v>49</v>
      </c>
      <c r="R14" s="8" t="s">
        <v>50</v>
      </c>
      <c r="S14" s="8" t="s">
        <v>51</v>
      </c>
      <c r="T14" s="8" t="s">
        <v>52</v>
      </c>
      <c r="U14" s="8" t="s">
        <v>53</v>
      </c>
      <c r="V14" s="8" t="s">
        <v>54</v>
      </c>
      <c r="W14" s="8" t="s">
        <v>55</v>
      </c>
      <c r="X14" s="8" t="s">
        <v>56</v>
      </c>
      <c r="Y14" s="8" t="s">
        <v>57</v>
      </c>
      <c r="Z14" s="8" t="s">
        <v>58</v>
      </c>
      <c r="AA14" s="8" t="s">
        <v>59</v>
      </c>
      <c r="AB14" s="8" t="s">
        <v>60</v>
      </c>
      <c r="AC14" s="8" t="s">
        <v>61</v>
      </c>
      <c r="AD14" s="8" t="s">
        <v>62</v>
      </c>
      <c r="AE14" s="8" t="s">
        <v>63</v>
      </c>
      <c r="AF14" s="8" t="s">
        <v>64</v>
      </c>
      <c r="AG14" s="8" t="s">
        <v>65</v>
      </c>
      <c r="AH14" s="8" t="s">
        <v>66</v>
      </c>
      <c r="AI14" s="8" t="s">
        <v>67</v>
      </c>
      <c r="AJ14" s="8" t="s">
        <v>68</v>
      </c>
      <c r="AK14" s="8" t="s">
        <v>69</v>
      </c>
    </row>
    <row r="15" spans="1:37" ht="15" customHeight="1">
      <c r="B15" s="39"/>
      <c r="E15" s="39"/>
      <c r="F15" s="38"/>
      <c r="H15" s="25" t="s">
        <v>70</v>
      </c>
      <c r="I15" s="29">
        <f t="shared" ref="I15:I21" si="0">NPV(WACC,J15:AK15)/(1+WACC)^2</f>
        <v>50942.590599529671</v>
      </c>
      <c r="J15" s="16">
        <f>(SUMIFS(Costs!C:C,Costs!$A:$A,Comparison_CDP2,Costs!$B:$B,$H15)-SUMIFS(Costs!C:C,Costs!$A:$A,Comparison_CDP1,Costs!$B:$B,$H15))/1000</f>
        <v>1066.0177674315462</v>
      </c>
      <c r="K15" s="16">
        <f>(SUMIFS(Costs!D:D,Costs!$A:$A,Comparison_CDP2,Costs!$B:$B,$H15)-SUMIFS(Costs!D:D,Costs!$A:$A,Comparison_CDP1,Costs!$B:$B,$H15))/1000</f>
        <v>1770.7335276716221</v>
      </c>
      <c r="L15" s="16">
        <f>(SUMIFS(Costs!E:E,Costs!$A:$A,Comparison_CDP2,Costs!$B:$B,$H15)-SUMIFS(Costs!E:E,Costs!$A:$A,Comparison_CDP1,Costs!$B:$B,$H15))/1000</f>
        <v>1933.5706545271771</v>
      </c>
      <c r="M15" s="16">
        <f>(SUMIFS(Costs!F:F,Costs!$A:$A,Comparison_CDP2,Costs!$B:$B,$H15)-SUMIFS(Costs!F:F,Costs!$A:$A,Comparison_CDP1,Costs!$B:$B,$H15))/1000</f>
        <v>2294.9328693107582</v>
      </c>
      <c r="N15" s="16">
        <f>(SUMIFS(Costs!G:G,Costs!$A:$A,Comparison_CDP2,Costs!$B:$B,$H15)-SUMIFS(Costs!G:G,Costs!$A:$A,Comparison_CDP1,Costs!$B:$B,$H15))/1000</f>
        <v>2498.0201272379077</v>
      </c>
      <c r="O15" s="16">
        <f>(SUMIFS(Costs!H:H,Costs!$A:$A,Comparison_CDP2,Costs!$B:$B,$H15)-SUMIFS(Costs!H:H,Costs!$A:$A,Comparison_CDP1,Costs!$B:$B,$H15))/1000</f>
        <v>2840.0922595422344</v>
      </c>
      <c r="P15" s="16">
        <f>(SUMIFS(Costs!I:I,Costs!$A:$A,Comparison_CDP2,Costs!$B:$B,$H15)-SUMIFS(Costs!I:I,Costs!$A:$A,Comparison_CDP1,Costs!$B:$B,$H15))/1000</f>
        <v>3568.3107591922117</v>
      </c>
      <c r="Q15" s="16">
        <f>(SUMIFS(Costs!J:J,Costs!$A:$A,Comparison_CDP2,Costs!$B:$B,$H15)-SUMIFS(Costs!J:J,Costs!$A:$A,Comparison_CDP1,Costs!$B:$B,$H15))/1000</f>
        <v>3212.3811013466975</v>
      </c>
      <c r="R15" s="16">
        <f>(SUMIFS(Costs!K:K,Costs!$A:$A,Comparison_CDP2,Costs!$B:$B,$H15)-SUMIFS(Costs!K:K,Costs!$A:$A,Comparison_CDP1,Costs!$B:$B,$H15))/1000</f>
        <v>3549.3325945340766</v>
      </c>
      <c r="S15" s="16">
        <f>(SUMIFS(Costs!L:L,Costs!$A:$A,Comparison_CDP2,Costs!$B:$B,$H15)-SUMIFS(Costs!L:L,Costs!$A:$A,Comparison_CDP1,Costs!$B:$B,$H15))/1000</f>
        <v>4382.0666912601628</v>
      </c>
      <c r="T15" s="16">
        <f>(SUMIFS(Costs!M:M,Costs!$A:$A,Comparison_CDP2,Costs!$B:$B,$H15)-SUMIFS(Costs!M:M,Costs!$A:$A,Comparison_CDP1,Costs!$B:$B,$H15))/1000</f>
        <v>4894.267511925731</v>
      </c>
      <c r="U15" s="16">
        <f>(SUMIFS(Costs!N:N,Costs!$A:$A,Comparison_CDP2,Costs!$B:$B,$H15)-SUMIFS(Costs!N:N,Costs!$A:$A,Comparison_CDP1,Costs!$B:$B,$H15))/1000</f>
        <v>6271.6659195787461</v>
      </c>
      <c r="V15" s="16">
        <f>(SUMIFS(Costs!O:O,Costs!$A:$A,Comparison_CDP2,Costs!$B:$B,$H15)-SUMIFS(Costs!O:O,Costs!$A:$A,Comparison_CDP1,Costs!$B:$B,$H15))/1000</f>
        <v>6650.0909708329254</v>
      </c>
      <c r="W15" s="16">
        <f>(SUMIFS(Costs!P:P,Costs!$A:$A,Comparison_CDP2,Costs!$B:$B,$H15)-SUMIFS(Costs!P:P,Costs!$A:$A,Comparison_CDP1,Costs!$B:$B,$H15))/1000</f>
        <v>6436.4188824562843</v>
      </c>
      <c r="X15" s="16">
        <f>(SUMIFS(Costs!Q:Q,Costs!$A:$A,Comparison_CDP2,Costs!$B:$B,$H15)-SUMIFS(Costs!Q:Q,Costs!$A:$A,Comparison_CDP1,Costs!$B:$B,$H15))/1000</f>
        <v>6388.3489209961253</v>
      </c>
      <c r="Y15" s="16">
        <f>(SUMIFS(Costs!R:R,Costs!$A:$A,Comparison_CDP2,Costs!$B:$B,$H15)-SUMIFS(Costs!R:R,Costs!$A:$A,Comparison_CDP1,Costs!$B:$B,$H15))/1000</f>
        <v>7615.9550066083339</v>
      </c>
      <c r="Z15" s="16">
        <f>(SUMIFS(Costs!S:S,Costs!$A:$A,Comparison_CDP2,Costs!$B:$B,$H15)-SUMIFS(Costs!S:S,Costs!$A:$A,Comparison_CDP1,Costs!$B:$B,$H15))/1000</f>
        <v>8010.5817010089158</v>
      </c>
      <c r="AA15" s="16">
        <f>(SUMIFS(Costs!T:T,Costs!$A:$A,Comparison_CDP2,Costs!$B:$B,$H15)-SUMIFS(Costs!T:T,Costs!$A:$A,Comparison_CDP1,Costs!$B:$B,$H15))/1000</f>
        <v>8692.6012320498376</v>
      </c>
      <c r="AB15" s="16">
        <f>(SUMIFS(Costs!U:U,Costs!$A:$A,Comparison_CDP2,Costs!$B:$B,$H15)-SUMIFS(Costs!U:U,Costs!$A:$A,Comparison_CDP1,Costs!$B:$B,$H15))/1000</f>
        <v>8496.862527416959</v>
      </c>
      <c r="AC15" s="16">
        <f>(SUMIFS(Costs!V:V,Costs!$A:$A,Comparison_CDP2,Costs!$B:$B,$H15)-SUMIFS(Costs!V:V,Costs!$A:$A,Comparison_CDP1,Costs!$B:$B,$H15))/1000</f>
        <v>8715.1320404322887</v>
      </c>
      <c r="AD15" s="16">
        <f>(SUMIFS(Costs!W:W,Costs!$A:$A,Comparison_CDP2,Costs!$B:$B,$H15)-SUMIFS(Costs!W:W,Costs!$A:$A,Comparison_CDP1,Costs!$B:$B,$H15))/1000</f>
        <v>10164.514222005717</v>
      </c>
      <c r="AE15" s="16">
        <f>(SUMIFS(Costs!X:X,Costs!$A:$A,Comparison_CDP2,Costs!$B:$B,$H15)-SUMIFS(Costs!X:X,Costs!$A:$A,Comparison_CDP1,Costs!$B:$B,$H15))/1000</f>
        <v>11440.919922137342</v>
      </c>
      <c r="AF15" s="16">
        <f>(SUMIFS(Costs!Y:Y,Costs!$A:$A,Comparison_CDP2,Costs!$B:$B,$H15)-SUMIFS(Costs!Y:Y,Costs!$A:$A,Comparison_CDP1,Costs!$B:$B,$H15))/1000</f>
        <v>14874.977550845579</v>
      </c>
      <c r="AG15" s="16">
        <f>(SUMIFS(Costs!Z:Z,Costs!$A:$A,Comparison_CDP2,Costs!$B:$B,$H15)-SUMIFS(Costs!Z:Z,Costs!$A:$A,Comparison_CDP1,Costs!$B:$B,$H15))/1000</f>
        <v>14648.461343297302</v>
      </c>
      <c r="AH15" s="16">
        <f>(SUMIFS(Costs!AA:AA,Costs!$A:$A,Comparison_CDP2,Costs!$B:$B,$H15)-SUMIFS(Costs!AA:AA,Costs!$A:$A,Comparison_CDP1,Costs!$B:$B,$H15))/1000</f>
        <v>16221.377489676959</v>
      </c>
      <c r="AI15" s="16">
        <f>(SUMIFS(Costs!AB:AB,Costs!$A:$A,Comparison_CDP2,Costs!$B:$B,$H15)-SUMIFS(Costs!AB:AB,Costs!$A:$A,Comparison_CDP1,Costs!$B:$B,$H15))/1000</f>
        <v>12712.096653743349</v>
      </c>
      <c r="AJ15" s="16">
        <f>(SUMIFS(Costs!AC:AC,Costs!$A:$A,Comparison_CDP2,Costs!$B:$B,$H15)-SUMIFS(Costs!AC:AC,Costs!$A:$A,Comparison_CDP1,Costs!$B:$B,$H15))/1000</f>
        <v>13675.658939565361</v>
      </c>
      <c r="AK15" s="16">
        <f>(SUMIFS(Costs!AD:AD,Costs!$A:$A,Comparison_CDP2,Costs!$B:$B,$H15)-SUMIFS(Costs!AD:AD,Costs!$A:$A,Comparison_CDP1,Costs!$B:$B,$H15))/1000</f>
        <v>13819.372634973824</v>
      </c>
    </row>
    <row r="16" spans="1:37" ht="15" customHeight="1">
      <c r="E16" s="39"/>
      <c r="F16" s="38"/>
      <c r="G16" s="13"/>
      <c r="H16" s="25" t="s">
        <v>71</v>
      </c>
      <c r="I16" s="29">
        <f t="shared" si="0"/>
        <v>10932.984951357183</v>
      </c>
      <c r="J16" s="16">
        <f>(SUMIFS(Costs!C:C,Costs!$A:$A,Comparison_CDP2,Costs!$B:$B,$H16)-SUMIFS(Costs!C:C,Costs!$A:$A,Comparison_CDP1,Costs!$B:$B,$H16))/1000</f>
        <v>157.27015856029141</v>
      </c>
      <c r="K16" s="16">
        <f>(SUMIFS(Costs!D:D,Costs!$A:$A,Comparison_CDP2,Costs!$B:$B,$H16)-SUMIFS(Costs!D:D,Costs!$A:$A,Comparison_CDP1,Costs!$B:$B,$H16))/1000</f>
        <v>253.01551682366897</v>
      </c>
      <c r="L16" s="16">
        <f>(SUMIFS(Costs!E:E,Costs!$A:$A,Comparison_CDP2,Costs!$B:$B,$H16)-SUMIFS(Costs!E:E,Costs!$A:$A,Comparison_CDP1,Costs!$B:$B,$H16))/1000</f>
        <v>292.5654034655397</v>
      </c>
      <c r="M16" s="16">
        <f>(SUMIFS(Costs!F:F,Costs!$A:$A,Comparison_CDP2,Costs!$B:$B,$H16)-SUMIFS(Costs!F:F,Costs!$A:$A,Comparison_CDP1,Costs!$B:$B,$H16))/1000</f>
        <v>370.97804297035793</v>
      </c>
      <c r="N16" s="16">
        <f>(SUMIFS(Costs!G:G,Costs!$A:$A,Comparison_CDP2,Costs!$B:$B,$H16)-SUMIFS(Costs!G:G,Costs!$A:$A,Comparison_CDP1,Costs!$B:$B,$H16))/1000</f>
        <v>426.49469642205162</v>
      </c>
      <c r="O16" s="16">
        <f>(SUMIFS(Costs!H:H,Costs!$A:$A,Comparison_CDP2,Costs!$B:$B,$H16)-SUMIFS(Costs!H:H,Costs!$A:$A,Comparison_CDP1,Costs!$B:$B,$H16))/1000</f>
        <v>485.33488694769517</v>
      </c>
      <c r="P16" s="16">
        <f>(SUMIFS(Costs!I:I,Costs!$A:$A,Comparison_CDP2,Costs!$B:$B,$H16)-SUMIFS(Costs!I:I,Costs!$A:$A,Comparison_CDP1,Costs!$B:$B,$H16))/1000</f>
        <v>589.10291145519079</v>
      </c>
      <c r="Q16" s="16">
        <f>(SUMIFS(Costs!J:J,Costs!$A:$A,Comparison_CDP2,Costs!$B:$B,$H16)-SUMIFS(Costs!J:J,Costs!$A:$A,Comparison_CDP1,Costs!$B:$B,$H16))/1000</f>
        <v>511.14633905465109</v>
      </c>
      <c r="R16" s="16">
        <f>(SUMIFS(Costs!K:K,Costs!$A:$A,Comparison_CDP2,Costs!$B:$B,$H16)-SUMIFS(Costs!K:K,Costs!$A:$A,Comparison_CDP1,Costs!$B:$B,$H16))/1000</f>
        <v>631.73385712506297</v>
      </c>
      <c r="S16" s="16">
        <f>(SUMIFS(Costs!L:L,Costs!$A:$A,Comparison_CDP2,Costs!$B:$B,$H16)-SUMIFS(Costs!L:L,Costs!$A:$A,Comparison_CDP1,Costs!$B:$B,$H16))/1000</f>
        <v>854.50362716683276</v>
      </c>
      <c r="T16" s="16">
        <f>(SUMIFS(Costs!M:M,Costs!$A:$A,Comparison_CDP2,Costs!$B:$B,$H16)-SUMIFS(Costs!M:M,Costs!$A:$A,Comparison_CDP1,Costs!$B:$B,$H16))/1000</f>
        <v>934.04709063315909</v>
      </c>
      <c r="U16" s="16">
        <f>(SUMIFS(Costs!N:N,Costs!$A:$A,Comparison_CDP2,Costs!$B:$B,$H16)-SUMIFS(Costs!N:N,Costs!$A:$A,Comparison_CDP1,Costs!$B:$B,$H16))/1000</f>
        <v>1189.5574219363768</v>
      </c>
      <c r="V16" s="16">
        <f>(SUMIFS(Costs!O:O,Costs!$A:$A,Comparison_CDP2,Costs!$B:$B,$H16)-SUMIFS(Costs!O:O,Costs!$A:$A,Comparison_CDP1,Costs!$B:$B,$H16))/1000</f>
        <v>1251.1377954285406</v>
      </c>
      <c r="W16" s="16">
        <f>(SUMIFS(Costs!P:P,Costs!$A:$A,Comparison_CDP2,Costs!$B:$B,$H16)-SUMIFS(Costs!P:P,Costs!$A:$A,Comparison_CDP1,Costs!$B:$B,$H16))/1000</f>
        <v>1302.7774618778899</v>
      </c>
      <c r="X16" s="16">
        <f>(SUMIFS(Costs!Q:Q,Costs!$A:$A,Comparison_CDP2,Costs!$B:$B,$H16)-SUMIFS(Costs!Q:Q,Costs!$A:$A,Comparison_CDP1,Costs!$B:$B,$H16))/1000</f>
        <v>1264.0407978911642</v>
      </c>
      <c r="Y16" s="16">
        <f>(SUMIFS(Costs!R:R,Costs!$A:$A,Comparison_CDP2,Costs!$B:$B,$H16)-SUMIFS(Costs!R:R,Costs!$A:$A,Comparison_CDP1,Costs!$B:$B,$H16))/1000</f>
        <v>1623.1270490931161</v>
      </c>
      <c r="Z16" s="16">
        <f>(SUMIFS(Costs!S:S,Costs!$A:$A,Comparison_CDP2,Costs!$B:$B,$H16)-SUMIFS(Costs!S:S,Costs!$A:$A,Comparison_CDP1,Costs!$B:$B,$H16))/1000</f>
        <v>1771.785018543399</v>
      </c>
      <c r="AA16" s="16">
        <f>(SUMIFS(Costs!T:T,Costs!$A:$A,Comparison_CDP2,Costs!$B:$B,$H16)-SUMIFS(Costs!T:T,Costs!$A:$A,Comparison_CDP1,Costs!$B:$B,$H16))/1000</f>
        <v>2229.7803525027389</v>
      </c>
      <c r="AB16" s="16">
        <f>(SUMIFS(Costs!U:U,Costs!$A:$A,Comparison_CDP2,Costs!$B:$B,$H16)-SUMIFS(Costs!U:U,Costs!$A:$A,Comparison_CDP1,Costs!$B:$B,$H16))/1000</f>
        <v>2141.7407603547804</v>
      </c>
      <c r="AC16" s="16">
        <f>(SUMIFS(Costs!V:V,Costs!$A:$A,Comparison_CDP2,Costs!$B:$B,$H16)-SUMIFS(Costs!V:V,Costs!$A:$A,Comparison_CDP1,Costs!$B:$B,$H16))/1000</f>
        <v>2195.5198087737745</v>
      </c>
      <c r="AD16" s="16">
        <f>(SUMIFS(Costs!W:W,Costs!$A:$A,Comparison_CDP2,Costs!$B:$B,$H16)-SUMIFS(Costs!W:W,Costs!$A:$A,Comparison_CDP1,Costs!$B:$B,$H16))/1000</f>
        <v>2509.0836507187914</v>
      </c>
      <c r="AE16" s="16">
        <f>(SUMIFS(Costs!X:X,Costs!$A:$A,Comparison_CDP2,Costs!$B:$B,$H16)-SUMIFS(Costs!X:X,Costs!$A:$A,Comparison_CDP1,Costs!$B:$B,$H16))/1000</f>
        <v>2874.4063625376912</v>
      </c>
      <c r="AF16" s="16">
        <f>(SUMIFS(Costs!Y:Y,Costs!$A:$A,Comparison_CDP2,Costs!$B:$B,$H16)-SUMIFS(Costs!Y:Y,Costs!$A:$A,Comparison_CDP1,Costs!$B:$B,$H16))/1000</f>
        <v>3510.917292047588</v>
      </c>
      <c r="AG16" s="16">
        <f>(SUMIFS(Costs!Z:Z,Costs!$A:$A,Comparison_CDP2,Costs!$B:$B,$H16)-SUMIFS(Costs!Z:Z,Costs!$A:$A,Comparison_CDP1,Costs!$B:$B,$H16))/1000</f>
        <v>3628.1715690323599</v>
      </c>
      <c r="AH16" s="16">
        <f>(SUMIFS(Costs!AA:AA,Costs!$A:$A,Comparison_CDP2,Costs!$B:$B,$H16)-SUMIFS(Costs!AA:AA,Costs!$A:$A,Comparison_CDP1,Costs!$B:$B,$H16))/1000</f>
        <v>4060.4033820632844</v>
      </c>
      <c r="AI16" s="16">
        <f>(SUMIFS(Costs!AB:AB,Costs!$A:$A,Comparison_CDP2,Costs!$B:$B,$H16)-SUMIFS(Costs!AB:AB,Costs!$A:$A,Comparison_CDP1,Costs!$B:$B,$H16))/1000</f>
        <v>3437.1575493026244</v>
      </c>
      <c r="AJ16" s="16">
        <f>(SUMIFS(Costs!AC:AC,Costs!$A:$A,Comparison_CDP2,Costs!$B:$B,$H16)-SUMIFS(Costs!AC:AC,Costs!$A:$A,Comparison_CDP1,Costs!$B:$B,$H16))/1000</f>
        <v>4085.1801856890211</v>
      </c>
      <c r="AK16" s="16">
        <f>(SUMIFS(Costs!AD:AD,Costs!$A:$A,Comparison_CDP2,Costs!$B:$B,$H16)-SUMIFS(Costs!AD:AD,Costs!$A:$A,Comparison_CDP1,Costs!$B:$B,$H16))/1000</f>
        <v>4127.107614271119</v>
      </c>
    </row>
    <row r="17" spans="1:37" ht="15" customHeight="1">
      <c r="E17" s="39"/>
      <c r="F17" s="38"/>
      <c r="G17" s="38"/>
      <c r="H17" s="25" t="s">
        <v>72</v>
      </c>
      <c r="I17" s="29">
        <f t="shared" si="0"/>
        <v>5067.6086932515873</v>
      </c>
      <c r="J17" s="16">
        <f>(SUMIFS(Costs!C:C,Costs!$A:$A,Comparison_CDP2,Costs!$B:$B,$H17)-SUMIFS(Costs!C:C,Costs!$A:$A,Comparison_CDP1,Costs!$B:$B,$H17))/1000</f>
        <v>832.92615717418721</v>
      </c>
      <c r="K17" s="16">
        <f>(SUMIFS(Costs!D:D,Costs!$A:$A,Comparison_CDP2,Costs!$B:$B,$H17)-SUMIFS(Costs!D:D,Costs!$A:$A,Comparison_CDP1,Costs!$B:$B,$H17))/1000</f>
        <v>-49.171234890577615</v>
      </c>
      <c r="L17" s="16">
        <f>(SUMIFS(Costs!E:E,Costs!$A:$A,Comparison_CDP2,Costs!$B:$B,$H17)-SUMIFS(Costs!E:E,Costs!$A:$A,Comparison_CDP1,Costs!$B:$B,$H17))/1000</f>
        <v>-47.803332385937686</v>
      </c>
      <c r="M17" s="16">
        <f>(SUMIFS(Costs!F:F,Costs!$A:$A,Comparison_CDP2,Costs!$B:$B,$H17)-SUMIFS(Costs!F:F,Costs!$A:$A,Comparison_CDP1,Costs!$B:$B,$H17))/1000</f>
        <v>-119.97558598452527</v>
      </c>
      <c r="N17" s="16">
        <f>(SUMIFS(Costs!G:G,Costs!$A:$A,Comparison_CDP2,Costs!$B:$B,$H17)-SUMIFS(Costs!G:G,Costs!$A:$A,Comparison_CDP1,Costs!$B:$B,$H17))/1000</f>
        <v>109.61355119385989</v>
      </c>
      <c r="O17" s="16">
        <f>(SUMIFS(Costs!H:H,Costs!$A:$A,Comparison_CDP2,Costs!$B:$B,$H17)-SUMIFS(Costs!H:H,Costs!$A:$A,Comparison_CDP1,Costs!$B:$B,$H17))/1000</f>
        <v>154.86998097860675</v>
      </c>
      <c r="P17" s="16">
        <f>(SUMIFS(Costs!I:I,Costs!$A:$A,Comparison_CDP2,Costs!$B:$B,$H17)-SUMIFS(Costs!I:I,Costs!$A:$A,Comparison_CDP1,Costs!$B:$B,$H17))/1000</f>
        <v>458.8789942785429</v>
      </c>
      <c r="Q17" s="16">
        <f>(SUMIFS(Costs!J:J,Costs!$A:$A,Comparison_CDP2,Costs!$B:$B,$H17)-SUMIFS(Costs!J:J,Costs!$A:$A,Comparison_CDP1,Costs!$B:$B,$H17))/1000</f>
        <v>261.21600863909975</v>
      </c>
      <c r="R17" s="16">
        <f>(SUMIFS(Costs!K:K,Costs!$A:$A,Comparison_CDP2,Costs!$B:$B,$H17)-SUMIFS(Costs!K:K,Costs!$A:$A,Comparison_CDP1,Costs!$B:$B,$H17))/1000</f>
        <v>407.9617536176919</v>
      </c>
      <c r="S17" s="16">
        <f>(SUMIFS(Costs!L:L,Costs!$A:$A,Comparison_CDP2,Costs!$B:$B,$H17)-SUMIFS(Costs!L:L,Costs!$A:$A,Comparison_CDP1,Costs!$B:$B,$H17))/1000</f>
        <v>563.27597455224816</v>
      </c>
      <c r="T17" s="16">
        <f>(SUMIFS(Costs!M:M,Costs!$A:$A,Comparison_CDP2,Costs!$B:$B,$H17)-SUMIFS(Costs!M:M,Costs!$A:$A,Comparison_CDP1,Costs!$B:$B,$H17))/1000</f>
        <v>424.17828953423663</v>
      </c>
      <c r="U17" s="16">
        <f>(SUMIFS(Costs!N:N,Costs!$A:$A,Comparison_CDP2,Costs!$B:$B,$H17)-SUMIFS(Costs!N:N,Costs!$A:$A,Comparison_CDP1,Costs!$B:$B,$H17))/1000</f>
        <v>153.86621103720077</v>
      </c>
      <c r="V17" s="16">
        <f>(SUMIFS(Costs!O:O,Costs!$A:$A,Comparison_CDP2,Costs!$B:$B,$H17)-SUMIFS(Costs!O:O,Costs!$A:$A,Comparison_CDP1,Costs!$B:$B,$H17))/1000</f>
        <v>454.21432986853728</v>
      </c>
      <c r="W17" s="16">
        <f>(SUMIFS(Costs!P:P,Costs!$A:$A,Comparison_CDP2,Costs!$B:$B,$H17)-SUMIFS(Costs!P:P,Costs!$A:$A,Comparison_CDP1,Costs!$B:$B,$H17))/1000</f>
        <v>595.21618058563422</v>
      </c>
      <c r="X17" s="16">
        <f>(SUMIFS(Costs!Q:Q,Costs!$A:$A,Comparison_CDP2,Costs!$B:$B,$H17)-SUMIFS(Costs!Q:Q,Costs!$A:$A,Comparison_CDP1,Costs!$B:$B,$H17))/1000</f>
        <v>368.5410030804195</v>
      </c>
      <c r="Y17" s="16">
        <f>(SUMIFS(Costs!R:R,Costs!$A:$A,Comparison_CDP2,Costs!$B:$B,$H17)-SUMIFS(Costs!R:R,Costs!$A:$A,Comparison_CDP1,Costs!$B:$B,$H17))/1000</f>
        <v>566.73982832081936</v>
      </c>
      <c r="Z17" s="16">
        <f>(SUMIFS(Costs!S:S,Costs!$A:$A,Comparison_CDP2,Costs!$B:$B,$H17)-SUMIFS(Costs!S:S,Costs!$A:$A,Comparison_CDP1,Costs!$B:$B,$H17))/1000</f>
        <v>528.05631599322862</v>
      </c>
      <c r="AA17" s="16">
        <f>(SUMIFS(Costs!T:T,Costs!$A:$A,Comparison_CDP2,Costs!$B:$B,$H17)-SUMIFS(Costs!T:T,Costs!$A:$A,Comparison_CDP1,Costs!$B:$B,$H17))/1000</f>
        <v>845.94333670581773</v>
      </c>
      <c r="AB17" s="16">
        <f>(SUMIFS(Costs!U:U,Costs!$A:$A,Comparison_CDP2,Costs!$B:$B,$H17)-SUMIFS(Costs!U:U,Costs!$A:$A,Comparison_CDP1,Costs!$B:$B,$H17))/1000</f>
        <v>760.0842686123932</v>
      </c>
      <c r="AC17" s="16">
        <f>(SUMIFS(Costs!V:V,Costs!$A:$A,Comparison_CDP2,Costs!$B:$B,$H17)-SUMIFS(Costs!V:V,Costs!$A:$A,Comparison_CDP1,Costs!$B:$B,$H17))/1000</f>
        <v>1168.1603322273788</v>
      </c>
      <c r="AD17" s="16">
        <f>(SUMIFS(Costs!W:W,Costs!$A:$A,Comparison_CDP2,Costs!$B:$B,$H17)-SUMIFS(Costs!W:W,Costs!$A:$A,Comparison_CDP1,Costs!$B:$B,$H17))/1000</f>
        <v>986.94255284713267</v>
      </c>
      <c r="AE17" s="16">
        <f>(SUMIFS(Costs!X:X,Costs!$A:$A,Comparison_CDP2,Costs!$B:$B,$H17)-SUMIFS(Costs!X:X,Costs!$A:$A,Comparison_CDP1,Costs!$B:$B,$H17))/1000</f>
        <v>1506.6103740049155</v>
      </c>
      <c r="AF17" s="16">
        <f>(SUMIFS(Costs!Y:Y,Costs!$A:$A,Comparison_CDP2,Costs!$B:$B,$H17)-SUMIFS(Costs!Y:Y,Costs!$A:$A,Comparison_CDP1,Costs!$B:$B,$H17))/1000</f>
        <v>1393.7968647421078</v>
      </c>
      <c r="AG17" s="16">
        <f>(SUMIFS(Costs!Z:Z,Costs!$A:$A,Comparison_CDP2,Costs!$B:$B,$H17)-SUMIFS(Costs!Z:Z,Costs!$A:$A,Comparison_CDP1,Costs!$B:$B,$H17))/1000</f>
        <v>1883.3566219655959</v>
      </c>
      <c r="AH17" s="16">
        <f>(SUMIFS(Costs!AA:AA,Costs!$A:$A,Comparison_CDP2,Costs!$B:$B,$H17)-SUMIFS(Costs!AA:AA,Costs!$A:$A,Comparison_CDP1,Costs!$B:$B,$H17))/1000</f>
        <v>2040.1639407404007</v>
      </c>
      <c r="AI17" s="16">
        <f>(SUMIFS(Costs!AB:AB,Costs!$A:$A,Comparison_CDP2,Costs!$B:$B,$H17)-SUMIFS(Costs!AB:AB,Costs!$A:$A,Comparison_CDP1,Costs!$B:$B,$H17))/1000</f>
        <v>1904.6397069337122</v>
      </c>
      <c r="AJ17" s="16">
        <f>(SUMIFS(Costs!AC:AC,Costs!$A:$A,Comparison_CDP2,Costs!$B:$B,$H17)-SUMIFS(Costs!AC:AC,Costs!$A:$A,Comparison_CDP1,Costs!$B:$B,$H17))/1000</f>
        <v>2449.63982264476</v>
      </c>
      <c r="AK17" s="16">
        <f>(SUMIFS(Costs!AD:AD,Costs!$A:$A,Comparison_CDP2,Costs!$B:$B,$H17)-SUMIFS(Costs!AD:AD,Costs!$A:$A,Comparison_CDP1,Costs!$B:$B,$H17))/1000</f>
        <v>2047.6468720331918</v>
      </c>
    </row>
    <row r="18" spans="1:37" ht="15" customHeight="1">
      <c r="E18" s="39"/>
      <c r="F18" s="38"/>
      <c r="G18" s="38"/>
      <c r="H18" s="25" t="s">
        <v>73</v>
      </c>
      <c r="I18" s="29">
        <f t="shared" si="0"/>
        <v>-66.584767069423037</v>
      </c>
      <c r="J18" s="16">
        <f>(SUMIFS(Costs!C:C,Costs!$A:$A,Comparison_CDP2,Costs!$B:$B,$H18)-SUMIFS(Costs!C:C,Costs!$A:$A,Comparison_CDP1,Costs!$B:$B,$H18))/1000</f>
        <v>0.68889191252016457</v>
      </c>
      <c r="K18" s="16">
        <f>(SUMIFS(Costs!D:D,Costs!$A:$A,Comparison_CDP2,Costs!$B:$B,$H18)-SUMIFS(Costs!D:D,Costs!$A:$A,Comparison_CDP1,Costs!$B:$B,$H18))/1000</f>
        <v>-35.271613068447678</v>
      </c>
      <c r="L18" s="16">
        <f>(SUMIFS(Costs!E:E,Costs!$A:$A,Comparison_CDP2,Costs!$B:$B,$H18)-SUMIFS(Costs!E:E,Costs!$A:$A,Comparison_CDP1,Costs!$B:$B,$H18))/1000</f>
        <v>-50.75868666185881</v>
      </c>
      <c r="M18" s="16">
        <f>(SUMIFS(Costs!F:F,Costs!$A:$A,Comparison_CDP2,Costs!$B:$B,$H18)-SUMIFS(Costs!F:F,Costs!$A:$A,Comparison_CDP1,Costs!$B:$B,$H18))/1000</f>
        <v>-64.778645271151092</v>
      </c>
      <c r="N18" s="16">
        <f>(SUMIFS(Costs!G:G,Costs!$A:$A,Comparison_CDP2,Costs!$B:$B,$H18)-SUMIFS(Costs!G:G,Costs!$A:$A,Comparison_CDP1,Costs!$B:$B,$H18))/1000</f>
        <v>-41.175306653767244</v>
      </c>
      <c r="O18" s="16">
        <f>(SUMIFS(Costs!H:H,Costs!$A:$A,Comparison_CDP2,Costs!$B:$B,$H18)-SUMIFS(Costs!H:H,Costs!$A:$A,Comparison_CDP1,Costs!$B:$B,$H18))/1000</f>
        <v>-20.583500269964571</v>
      </c>
      <c r="P18" s="16">
        <f>(SUMIFS(Costs!I:I,Costs!$A:$A,Comparison_CDP2,Costs!$B:$B,$H18)-SUMIFS(Costs!I:I,Costs!$A:$A,Comparison_CDP1,Costs!$B:$B,$H18))/1000</f>
        <v>27.468044677950296</v>
      </c>
      <c r="Q18" s="16">
        <f>(SUMIFS(Costs!J:J,Costs!$A:$A,Comparison_CDP2,Costs!$B:$B,$H18)-SUMIFS(Costs!J:J,Costs!$A:$A,Comparison_CDP1,Costs!$B:$B,$H18))/1000</f>
        <v>2.3139901534142844</v>
      </c>
      <c r="R18" s="16">
        <f>(SUMIFS(Costs!K:K,Costs!$A:$A,Comparison_CDP2,Costs!$B:$B,$H18)-SUMIFS(Costs!K:K,Costs!$A:$A,Comparison_CDP1,Costs!$B:$B,$H18))/1000</f>
        <v>20.633541435311809</v>
      </c>
      <c r="S18" s="16">
        <f>(SUMIFS(Costs!L:L,Costs!$A:$A,Comparison_CDP2,Costs!$B:$B,$H18)-SUMIFS(Costs!L:L,Costs!$A:$A,Comparison_CDP1,Costs!$B:$B,$H18))/1000</f>
        <v>29.392580637854959</v>
      </c>
      <c r="T18" s="16">
        <f>(SUMIFS(Costs!M:M,Costs!$A:$A,Comparison_CDP2,Costs!$B:$B,$H18)-SUMIFS(Costs!M:M,Costs!$A:$A,Comparison_CDP1,Costs!$B:$B,$H18))/1000</f>
        <v>12.193156001838361</v>
      </c>
      <c r="U18" s="16">
        <f>(SUMIFS(Costs!N:N,Costs!$A:$A,Comparison_CDP2,Costs!$B:$B,$H18)-SUMIFS(Costs!N:N,Costs!$A:$A,Comparison_CDP1,Costs!$B:$B,$H18))/1000</f>
        <v>-24.429381976036005</v>
      </c>
      <c r="V18" s="16">
        <f>(SUMIFS(Costs!O:O,Costs!$A:$A,Comparison_CDP2,Costs!$B:$B,$H18)-SUMIFS(Costs!O:O,Costs!$A:$A,Comparison_CDP1,Costs!$B:$B,$H18))/1000</f>
        <v>-16.525338018446419</v>
      </c>
      <c r="W18" s="16">
        <f>(SUMIFS(Costs!P:P,Costs!$A:$A,Comparison_CDP2,Costs!$B:$B,$H18)-SUMIFS(Costs!P:P,Costs!$A:$A,Comparison_CDP1,Costs!$B:$B,$H18))/1000</f>
        <v>13.334167503385208</v>
      </c>
      <c r="X18" s="16">
        <f>(SUMIFS(Costs!Q:Q,Costs!$A:$A,Comparison_CDP2,Costs!$B:$B,$H18)-SUMIFS(Costs!Q:Q,Costs!$A:$A,Comparison_CDP1,Costs!$B:$B,$H18))/1000</f>
        <v>-11.221628080725393</v>
      </c>
      <c r="Y18" s="16">
        <f>(SUMIFS(Costs!R:R,Costs!$A:$A,Comparison_CDP2,Costs!$B:$B,$H18)-SUMIFS(Costs!R:R,Costs!$A:$A,Comparison_CDP1,Costs!$B:$B,$H18))/1000</f>
        <v>-12.337349345310534</v>
      </c>
      <c r="Z18" s="16">
        <f>(SUMIFS(Costs!S:S,Costs!$A:$A,Comparison_CDP2,Costs!$B:$B,$H18)-SUMIFS(Costs!S:S,Costs!$A:$A,Comparison_CDP1,Costs!$B:$B,$H18))/1000</f>
        <v>20.882400101844659</v>
      </c>
      <c r="AA18" s="16">
        <f>(SUMIFS(Costs!T:T,Costs!$A:$A,Comparison_CDP2,Costs!$B:$B,$H18)-SUMIFS(Costs!T:T,Costs!$A:$A,Comparison_CDP1,Costs!$B:$B,$H18))/1000</f>
        <v>-1.1832284668678186</v>
      </c>
      <c r="AB18" s="16">
        <f>(SUMIFS(Costs!U:U,Costs!$A:$A,Comparison_CDP2,Costs!$B:$B,$H18)-SUMIFS(Costs!U:U,Costs!$A:$A,Comparison_CDP1,Costs!$B:$B,$H18))/1000</f>
        <v>-1.4940369302563485</v>
      </c>
      <c r="AC18" s="16">
        <f>(SUMIFS(Costs!V:V,Costs!$A:$A,Comparison_CDP2,Costs!$B:$B,$H18)-SUMIFS(Costs!V:V,Costs!$A:$A,Comparison_CDP1,Costs!$B:$B,$H18))/1000</f>
        <v>36.184411897400565</v>
      </c>
      <c r="AD18" s="16">
        <f>(SUMIFS(Costs!W:W,Costs!$A:$A,Comparison_CDP2,Costs!$B:$B,$H18)-SUMIFS(Costs!W:W,Costs!$A:$A,Comparison_CDP1,Costs!$B:$B,$H18))/1000</f>
        <v>3.2370760004890617</v>
      </c>
      <c r="AE18" s="16">
        <f>(SUMIFS(Costs!X:X,Costs!$A:$A,Comparison_CDP2,Costs!$B:$B,$H18)-SUMIFS(Costs!X:X,Costs!$A:$A,Comparison_CDP1,Costs!$B:$B,$H18))/1000</f>
        <v>14.093129783466779</v>
      </c>
      <c r="AF18" s="16">
        <f>(SUMIFS(Costs!Y:Y,Costs!$A:$A,Comparison_CDP2,Costs!$B:$B,$H18)-SUMIFS(Costs!Y:Y,Costs!$A:$A,Comparison_CDP1,Costs!$B:$B,$H18))/1000</f>
        <v>35.714191394508859</v>
      </c>
      <c r="AG18" s="16">
        <f>(SUMIFS(Costs!Z:Z,Costs!$A:$A,Comparison_CDP2,Costs!$B:$B,$H18)-SUMIFS(Costs!Z:Z,Costs!$A:$A,Comparison_CDP1,Costs!$B:$B,$H18))/1000</f>
        <v>46.970061169356136</v>
      </c>
      <c r="AH18" s="16">
        <f>(SUMIFS(Costs!AA:AA,Costs!$A:$A,Comparison_CDP2,Costs!$B:$B,$H18)-SUMIFS(Costs!AA:AA,Costs!$A:$A,Comparison_CDP1,Costs!$B:$B,$H18))/1000</f>
        <v>40.2637063677995</v>
      </c>
      <c r="AI18" s="16">
        <f>(SUMIFS(Costs!AB:AB,Costs!$A:$A,Comparison_CDP2,Costs!$B:$B,$H18)-SUMIFS(Costs!AB:AB,Costs!$A:$A,Comparison_CDP1,Costs!$B:$B,$H18))/1000</f>
        <v>18.537971092027263</v>
      </c>
      <c r="AJ18" s="16">
        <f>(SUMIFS(Costs!AC:AC,Costs!$A:$A,Comparison_CDP2,Costs!$B:$B,$H18)-SUMIFS(Costs!AC:AC,Costs!$A:$A,Comparison_CDP1,Costs!$B:$B,$H18))/1000</f>
        <v>52.814334083573662</v>
      </c>
      <c r="AK18" s="16">
        <f>(SUMIFS(Costs!AD:AD,Costs!$A:$A,Comparison_CDP2,Costs!$B:$B,$H18)-SUMIFS(Costs!AD:AD,Costs!$A:$A,Comparison_CDP1,Costs!$B:$B,$H18))/1000</f>
        <v>45.435335390600294</v>
      </c>
    </row>
    <row r="19" spans="1:37" ht="15" customHeight="1">
      <c r="E19" s="39"/>
      <c r="F19" s="38"/>
      <c r="G19" s="38"/>
      <c r="H19" s="25" t="s">
        <v>74</v>
      </c>
      <c r="I19" s="29">
        <f t="shared" si="0"/>
        <v>3179.1166381565672</v>
      </c>
      <c r="J19" s="16">
        <f>(SUMIFS(Costs!C:C,Costs!$A:$A,Comparison_CDP2,Costs!$B:$B,$H19)-SUMIFS(Costs!C:C,Costs!$A:$A,Comparison_CDP1,Costs!$B:$B,$H19))/1000</f>
        <v>288.60884567170285</v>
      </c>
      <c r="K19" s="16">
        <f>(SUMIFS(Costs!D:D,Costs!$A:$A,Comparison_CDP2,Costs!$B:$B,$H19)-SUMIFS(Costs!D:D,Costs!$A:$A,Comparison_CDP1,Costs!$B:$B,$H19))/1000</f>
        <v>37.930614103743139</v>
      </c>
      <c r="L19" s="16">
        <f>(SUMIFS(Costs!E:E,Costs!$A:$A,Comparison_CDP2,Costs!$B:$B,$H19)-SUMIFS(Costs!E:E,Costs!$A:$A,Comparison_CDP1,Costs!$B:$B,$H19))/1000</f>
        <v>102.21627259223665</v>
      </c>
      <c r="M19" s="16">
        <f>(SUMIFS(Costs!F:F,Costs!$A:$A,Comparison_CDP2,Costs!$B:$B,$H19)-SUMIFS(Costs!F:F,Costs!$A:$A,Comparison_CDP1,Costs!$B:$B,$H19))/1000</f>
        <v>138.34928503570561</v>
      </c>
      <c r="N19" s="16">
        <f>(SUMIFS(Costs!G:G,Costs!$A:$A,Comparison_CDP2,Costs!$B:$B,$H19)-SUMIFS(Costs!G:G,Costs!$A:$A,Comparison_CDP1,Costs!$B:$B,$H19))/1000</f>
        <v>292.11136329649344</v>
      </c>
      <c r="O19" s="16">
        <f>(SUMIFS(Costs!H:H,Costs!$A:$A,Comparison_CDP2,Costs!$B:$B,$H19)-SUMIFS(Costs!H:H,Costs!$A:$A,Comparison_CDP1,Costs!$B:$B,$H19))/1000</f>
        <v>318.7078255711611</v>
      </c>
      <c r="P19" s="16">
        <f>(SUMIFS(Costs!I:I,Costs!$A:$A,Comparison_CDP2,Costs!$B:$B,$H19)-SUMIFS(Costs!I:I,Costs!$A:$A,Comparison_CDP1,Costs!$B:$B,$H19))/1000</f>
        <v>383.45205199354166</v>
      </c>
      <c r="Q19" s="16">
        <f>(SUMIFS(Costs!J:J,Costs!$A:$A,Comparison_CDP2,Costs!$B:$B,$H19)-SUMIFS(Costs!J:J,Costs!$A:$A,Comparison_CDP1,Costs!$B:$B,$H19))/1000</f>
        <v>255.59574139381067</v>
      </c>
      <c r="R19" s="16">
        <f>(SUMIFS(Costs!K:K,Costs!$A:$A,Comparison_CDP2,Costs!$B:$B,$H19)-SUMIFS(Costs!K:K,Costs!$A:$A,Comparison_CDP1,Costs!$B:$B,$H19))/1000</f>
        <v>261.11930082860823</v>
      </c>
      <c r="S19" s="16">
        <f>(SUMIFS(Costs!L:L,Costs!$A:$A,Comparison_CDP2,Costs!$B:$B,$H19)-SUMIFS(Costs!L:L,Costs!$A:$A,Comparison_CDP1,Costs!$B:$B,$H19))/1000</f>
        <v>317.81892487094359</v>
      </c>
      <c r="T19" s="16">
        <f>(SUMIFS(Costs!M:M,Costs!$A:$A,Comparison_CDP2,Costs!$B:$B,$H19)-SUMIFS(Costs!M:M,Costs!$A:$A,Comparison_CDP1,Costs!$B:$B,$H19))/1000</f>
        <v>450.12869861211163</v>
      </c>
      <c r="U19" s="16">
        <f>(SUMIFS(Costs!N:N,Costs!$A:$A,Comparison_CDP2,Costs!$B:$B,$H19)-SUMIFS(Costs!N:N,Costs!$A:$A,Comparison_CDP1,Costs!$B:$B,$H19))/1000</f>
        <v>397.22376953454977</v>
      </c>
      <c r="V19" s="16">
        <f>(SUMIFS(Costs!O:O,Costs!$A:$A,Comparison_CDP2,Costs!$B:$B,$H19)-SUMIFS(Costs!O:O,Costs!$A:$A,Comparison_CDP1,Costs!$B:$B,$H19))/1000</f>
        <v>625.54611825056793</v>
      </c>
      <c r="W19" s="16">
        <f>(SUMIFS(Costs!P:P,Costs!$A:$A,Comparison_CDP2,Costs!$B:$B,$H19)-SUMIFS(Costs!P:P,Costs!$A:$A,Comparison_CDP1,Costs!$B:$B,$H19))/1000</f>
        <v>423.15121284233072</v>
      </c>
      <c r="X19" s="16">
        <f>(SUMIFS(Costs!Q:Q,Costs!$A:$A,Comparison_CDP2,Costs!$B:$B,$H19)-SUMIFS(Costs!Q:Q,Costs!$A:$A,Comparison_CDP1,Costs!$B:$B,$H19))/1000</f>
        <v>634.98190669285486</v>
      </c>
      <c r="Y19" s="16">
        <f>(SUMIFS(Costs!R:R,Costs!$A:$A,Comparison_CDP2,Costs!$B:$B,$H19)-SUMIFS(Costs!R:R,Costs!$A:$A,Comparison_CDP1,Costs!$B:$B,$H19))/1000</f>
        <v>316.04544239188988</v>
      </c>
      <c r="Z19" s="16">
        <f>(SUMIFS(Costs!S:S,Costs!$A:$A,Comparison_CDP2,Costs!$B:$B,$H19)-SUMIFS(Costs!S:S,Costs!$A:$A,Comparison_CDP1,Costs!$B:$B,$H19))/1000</f>
        <v>430.38878687243596</v>
      </c>
      <c r="AA19" s="16">
        <f>(SUMIFS(Costs!T:T,Costs!$A:$A,Comparison_CDP2,Costs!$B:$B,$H19)-SUMIFS(Costs!T:T,Costs!$A:$A,Comparison_CDP1,Costs!$B:$B,$H19))/1000</f>
        <v>265.80689926769924</v>
      </c>
      <c r="AB19" s="16">
        <f>(SUMIFS(Costs!U:U,Costs!$A:$A,Comparison_CDP2,Costs!$B:$B,$H19)-SUMIFS(Costs!U:U,Costs!$A:$A,Comparison_CDP1,Costs!$B:$B,$H19))/1000</f>
        <v>409.44002348796477</v>
      </c>
      <c r="AC19" s="16">
        <f>(SUMIFS(Costs!V:V,Costs!$A:$A,Comparison_CDP2,Costs!$B:$B,$H19)-SUMIFS(Costs!V:V,Costs!$A:$A,Comparison_CDP1,Costs!$B:$B,$H19))/1000</f>
        <v>291.20988698044977</v>
      </c>
      <c r="AD19" s="16">
        <f>(SUMIFS(Costs!W:W,Costs!$A:$A,Comparison_CDP2,Costs!$B:$B,$H19)-SUMIFS(Costs!W:W,Costs!$A:$A,Comparison_CDP1,Costs!$B:$B,$H19))/1000</f>
        <v>349.85654323219205</v>
      </c>
      <c r="AE19" s="16">
        <f>(SUMIFS(Costs!X:X,Costs!$A:$A,Comparison_CDP2,Costs!$B:$B,$H19)-SUMIFS(Costs!X:X,Costs!$A:$A,Comparison_CDP1,Costs!$B:$B,$H19))/1000</f>
        <v>523.14675687316173</v>
      </c>
      <c r="AF19" s="16">
        <f>(SUMIFS(Costs!Y:Y,Costs!$A:$A,Comparison_CDP2,Costs!$B:$B,$H19)-SUMIFS(Costs!Y:Y,Costs!$A:$A,Comparison_CDP1,Costs!$B:$B,$H19))/1000</f>
        <v>447.95833969436956</v>
      </c>
      <c r="AG19" s="16">
        <f>(SUMIFS(Costs!Z:Z,Costs!$A:$A,Comparison_CDP2,Costs!$B:$B,$H19)-SUMIFS(Costs!Z:Z,Costs!$A:$A,Comparison_CDP1,Costs!$B:$B,$H19))/1000</f>
        <v>452.4682350164469</v>
      </c>
      <c r="AH19" s="16">
        <f>(SUMIFS(Costs!AA:AA,Costs!$A:$A,Comparison_CDP2,Costs!$B:$B,$H19)-SUMIFS(Costs!AA:AA,Costs!$A:$A,Comparison_CDP1,Costs!$B:$B,$H19))/1000</f>
        <v>528.87035232568201</v>
      </c>
      <c r="AI19" s="16">
        <f>(SUMIFS(Costs!AB:AB,Costs!$A:$A,Comparison_CDP2,Costs!$B:$B,$H19)-SUMIFS(Costs!AB:AB,Costs!$A:$A,Comparison_CDP1,Costs!$B:$B,$H19))/1000</f>
        <v>493.37293253831052</v>
      </c>
      <c r="AJ19" s="16">
        <f>(SUMIFS(Costs!AC:AC,Costs!$A:$A,Comparison_CDP2,Costs!$B:$B,$H19)-SUMIFS(Costs!AC:AC,Costs!$A:$A,Comparison_CDP1,Costs!$B:$B,$H19))/1000</f>
        <v>326.28553239405204</v>
      </c>
      <c r="AK19" s="16">
        <f>(SUMIFS(Costs!AD:AD,Costs!$A:$A,Comparison_CDP2,Costs!$B:$B,$H19)-SUMIFS(Costs!AD:AD,Costs!$A:$A,Comparison_CDP1,Costs!$B:$B,$H19))/1000</f>
        <v>783.75581414268891</v>
      </c>
    </row>
    <row r="20" spans="1:37" ht="15" customHeight="1">
      <c r="E20" s="39"/>
      <c r="F20" s="38"/>
      <c r="G20" s="38"/>
      <c r="H20" s="25" t="s">
        <v>75</v>
      </c>
      <c r="I20" s="29">
        <f t="shared" si="0"/>
        <v>-7009.172110859492</v>
      </c>
      <c r="J20" s="16">
        <f>(SUMIFS(Costs!C:C,Costs!$A:$A,Comparison_CDP2,Costs!$B:$B,$H20)-SUMIFS(Costs!C:C,Costs!$A:$A,Comparison_CDP1,Costs!$B:$B,$H20))/1000</f>
        <v>0</v>
      </c>
      <c r="K20" s="16">
        <f>(SUMIFS(Costs!D:D,Costs!$A:$A,Comparison_CDP2,Costs!$B:$B,$H20)-SUMIFS(Costs!D:D,Costs!$A:$A,Comparison_CDP1,Costs!$B:$B,$H20))/1000</f>
        <v>0</v>
      </c>
      <c r="L20" s="16">
        <f>(SUMIFS(Costs!E:E,Costs!$A:$A,Comparison_CDP2,Costs!$B:$B,$H20)-SUMIFS(Costs!E:E,Costs!$A:$A,Comparison_CDP1,Costs!$B:$B,$H20))/1000</f>
        <v>-62.964972645194067</v>
      </c>
      <c r="M20" s="16">
        <f>(SUMIFS(Costs!F:F,Costs!$A:$A,Comparison_CDP2,Costs!$B:$B,$H20)-SUMIFS(Costs!F:F,Costs!$A:$A,Comparison_CDP1,Costs!$B:$B,$H20))/1000</f>
        <v>-149.27508825043304</v>
      </c>
      <c r="N20" s="16">
        <f>(SUMIFS(Costs!G:G,Costs!$A:$A,Comparison_CDP2,Costs!$B:$B,$H20)-SUMIFS(Costs!G:G,Costs!$A:$A,Comparison_CDP1,Costs!$B:$B,$H20))/1000</f>
        <v>-297.57120916462873</v>
      </c>
      <c r="O20" s="16">
        <f>(SUMIFS(Costs!H:H,Costs!$A:$A,Comparison_CDP2,Costs!$B:$B,$H20)-SUMIFS(Costs!H:H,Costs!$A:$A,Comparison_CDP1,Costs!$B:$B,$H20))/1000</f>
        <v>-451.72412753124001</v>
      </c>
      <c r="P20" s="16">
        <f>(SUMIFS(Costs!I:I,Costs!$A:$A,Comparison_CDP2,Costs!$B:$B,$H20)-SUMIFS(Costs!I:I,Costs!$A:$A,Comparison_CDP1,Costs!$B:$B,$H20))/1000</f>
        <v>-602.43932393246007</v>
      </c>
      <c r="Q20" s="16">
        <f>(SUMIFS(Costs!J:J,Costs!$A:$A,Comparison_CDP2,Costs!$B:$B,$H20)-SUMIFS(Costs!J:J,Costs!$A:$A,Comparison_CDP1,Costs!$B:$B,$H20))/1000</f>
        <v>-423.66703940213426</v>
      </c>
      <c r="R20" s="16">
        <f>(SUMIFS(Costs!K:K,Costs!$A:$A,Comparison_CDP2,Costs!$B:$B,$H20)-SUMIFS(Costs!K:K,Costs!$A:$A,Comparison_CDP1,Costs!$B:$B,$H20))/1000</f>
        <v>-488.14167141515475</v>
      </c>
      <c r="S20" s="16">
        <f>(SUMIFS(Costs!L:L,Costs!$A:$A,Comparison_CDP2,Costs!$B:$B,$H20)-SUMIFS(Costs!L:L,Costs!$A:$A,Comparison_CDP1,Costs!$B:$B,$H20))/1000</f>
        <v>-457.08249451402202</v>
      </c>
      <c r="T20" s="16">
        <f>(SUMIFS(Costs!M:M,Costs!$A:$A,Comparison_CDP2,Costs!$B:$B,$H20)-SUMIFS(Costs!M:M,Costs!$A:$A,Comparison_CDP1,Costs!$B:$B,$H20))/1000</f>
        <v>-506.87379685286527</v>
      </c>
      <c r="U20" s="16">
        <f>(SUMIFS(Costs!N:N,Costs!$A:$A,Comparison_CDP2,Costs!$B:$B,$H20)-SUMIFS(Costs!N:N,Costs!$A:$A,Comparison_CDP1,Costs!$B:$B,$H20))/1000</f>
        <v>-864.89860042634348</v>
      </c>
      <c r="V20" s="16">
        <f>(SUMIFS(Costs!O:O,Costs!$A:$A,Comparison_CDP2,Costs!$B:$B,$H20)-SUMIFS(Costs!O:O,Costs!$A:$A,Comparison_CDP1,Costs!$B:$B,$H20))/1000</f>
        <v>-1110.6297674527671</v>
      </c>
      <c r="W20" s="16">
        <f>(SUMIFS(Costs!P:P,Costs!$A:$A,Comparison_CDP2,Costs!$B:$B,$H20)-SUMIFS(Costs!P:P,Costs!$A:$A,Comparison_CDP1,Costs!$B:$B,$H20))/1000</f>
        <v>-1199.2309559119999</v>
      </c>
      <c r="X20" s="16">
        <f>(SUMIFS(Costs!Q:Q,Costs!$A:$A,Comparison_CDP2,Costs!$B:$B,$H20)-SUMIFS(Costs!Q:Q,Costs!$A:$A,Comparison_CDP1,Costs!$B:$B,$H20))/1000</f>
        <v>-1272.9829648265027</v>
      </c>
      <c r="Y20" s="16">
        <f>(SUMIFS(Costs!R:R,Costs!$A:$A,Comparison_CDP2,Costs!$B:$B,$H20)-SUMIFS(Costs!R:R,Costs!$A:$A,Comparison_CDP1,Costs!$B:$B,$H20))/1000</f>
        <v>-1300.4651845099036</v>
      </c>
      <c r="Z20" s="16">
        <f>(SUMIFS(Costs!S:S,Costs!$A:$A,Comparison_CDP2,Costs!$B:$B,$H20)-SUMIFS(Costs!S:S,Costs!$A:$A,Comparison_CDP1,Costs!$B:$B,$H20))/1000</f>
        <v>-1291.236928719836</v>
      </c>
      <c r="AA20" s="16">
        <f>(SUMIFS(Costs!T:T,Costs!$A:$A,Comparison_CDP2,Costs!$B:$B,$H20)-SUMIFS(Costs!T:T,Costs!$A:$A,Comparison_CDP1,Costs!$B:$B,$H20))/1000</f>
        <v>-1416.574860412717</v>
      </c>
      <c r="AB20" s="16">
        <f>(SUMIFS(Costs!U:U,Costs!$A:$A,Comparison_CDP2,Costs!$B:$B,$H20)-SUMIFS(Costs!U:U,Costs!$A:$A,Comparison_CDP1,Costs!$B:$B,$H20))/1000</f>
        <v>-1460.3817367912154</v>
      </c>
      <c r="AC20" s="16">
        <f>(SUMIFS(Costs!V:V,Costs!$A:$A,Comparison_CDP2,Costs!$B:$B,$H20)-SUMIFS(Costs!V:V,Costs!$A:$A,Comparison_CDP1,Costs!$B:$B,$H20))/1000</f>
        <v>-1642.7862467077171</v>
      </c>
      <c r="AD20" s="16">
        <f>(SUMIFS(Costs!W:W,Costs!$A:$A,Comparison_CDP2,Costs!$B:$B,$H20)-SUMIFS(Costs!W:W,Costs!$A:$A,Comparison_CDP1,Costs!$B:$B,$H20))/1000</f>
        <v>-1600.6510719962482</v>
      </c>
      <c r="AE20" s="16">
        <f>(SUMIFS(Costs!X:X,Costs!$A:$A,Comparison_CDP2,Costs!$B:$B,$H20)-SUMIFS(Costs!X:X,Costs!$A:$A,Comparison_CDP1,Costs!$B:$B,$H20))/1000</f>
        <v>-1692.9807777819415</v>
      </c>
      <c r="AF20" s="16">
        <f>(SUMIFS(Costs!Y:Y,Costs!$A:$A,Comparison_CDP2,Costs!$B:$B,$H20)-SUMIFS(Costs!Y:Y,Costs!$A:$A,Comparison_CDP1,Costs!$B:$B,$H20))/1000</f>
        <v>-1964.1972292492246</v>
      </c>
      <c r="AG20" s="16">
        <f>(SUMIFS(Costs!Z:Z,Costs!$A:$A,Comparison_CDP2,Costs!$B:$B,$H20)-SUMIFS(Costs!Z:Z,Costs!$A:$A,Comparison_CDP1,Costs!$B:$B,$H20))/1000</f>
        <v>-1882.99055192432</v>
      </c>
      <c r="AH20" s="16">
        <f>(SUMIFS(Costs!AA:AA,Costs!$A:$A,Comparison_CDP2,Costs!$B:$B,$H20)-SUMIFS(Costs!AA:AA,Costs!$A:$A,Comparison_CDP1,Costs!$B:$B,$H20))/1000</f>
        <v>-1958.4193740405444</v>
      </c>
      <c r="AI20" s="16">
        <f>(SUMIFS(Costs!AB:AB,Costs!$A:$A,Comparison_CDP2,Costs!$B:$B,$H20)-SUMIFS(Costs!AB:AB,Costs!$A:$A,Comparison_CDP1,Costs!$B:$B,$H20))/1000</f>
        <v>-2102.5705221922126</v>
      </c>
      <c r="AJ20" s="16">
        <f>(SUMIFS(Costs!AC:AC,Costs!$A:$A,Comparison_CDP2,Costs!$B:$B,$H20)-SUMIFS(Costs!AC:AC,Costs!$A:$A,Comparison_CDP1,Costs!$B:$B,$H20))/1000</f>
        <v>-1819.8344275948004</v>
      </c>
      <c r="AK20" s="16">
        <f>(SUMIFS(Costs!AD:AD,Costs!$A:$A,Comparison_CDP2,Costs!$B:$B,$H20)-SUMIFS(Costs!AD:AD,Costs!$A:$A,Comparison_CDP1,Costs!$B:$B,$H20))/1000</f>
        <v>-1826.4552973579391</v>
      </c>
    </row>
    <row r="21" spans="1:37" ht="15" customHeight="1">
      <c r="E21" s="39"/>
      <c r="F21" s="38"/>
      <c r="G21" s="38"/>
      <c r="H21" s="25" t="s">
        <v>76</v>
      </c>
      <c r="I21" s="29">
        <f t="shared" si="0"/>
        <v>-8844.3061886582964</v>
      </c>
      <c r="J21" s="16">
        <f>(SUMIFS(Costs!C:C,Costs!$A:$A,Comparison_CDP2,Costs!$B:$B,$H21)-SUMIFS(Costs!C:C,Costs!$A:$A,Comparison_CDP1,Costs!$B:$B,$H21))/1000</f>
        <v>0</v>
      </c>
      <c r="K21" s="16">
        <f>(SUMIFS(Costs!D:D,Costs!$A:$A,Comparison_CDP2,Costs!$B:$B,$H21)-SUMIFS(Costs!D:D,Costs!$A:$A,Comparison_CDP1,Costs!$B:$B,$H21))/1000</f>
        <v>0</v>
      </c>
      <c r="L21" s="16">
        <f>(SUMIFS(Costs!E:E,Costs!$A:$A,Comparison_CDP2,Costs!$B:$B,$H21)-SUMIFS(Costs!E:E,Costs!$A:$A,Comparison_CDP1,Costs!$B:$B,$H21))/1000</f>
        <v>0</v>
      </c>
      <c r="M21" s="16">
        <f>(SUMIFS(Costs!F:F,Costs!$A:$A,Comparison_CDP2,Costs!$B:$B,$H21)-SUMIFS(Costs!F:F,Costs!$A:$A,Comparison_CDP1,Costs!$B:$B,$H21))/1000</f>
        <v>0</v>
      </c>
      <c r="N21" s="16">
        <f>(SUMIFS(Costs!G:G,Costs!$A:$A,Comparison_CDP2,Costs!$B:$B,$H21)-SUMIFS(Costs!G:G,Costs!$A:$A,Comparison_CDP1,Costs!$B:$B,$H21))/1000</f>
        <v>-242.49666249841249</v>
      </c>
      <c r="O21" s="16">
        <f>(SUMIFS(Costs!H:H,Costs!$A:$A,Comparison_CDP2,Costs!$B:$B,$H21)-SUMIFS(Costs!H:H,Costs!$A:$A,Comparison_CDP1,Costs!$B:$B,$H21))/1000</f>
        <v>-535.93068498302659</v>
      </c>
      <c r="P21" s="16">
        <f>(SUMIFS(Costs!I:I,Costs!$A:$A,Comparison_CDP2,Costs!$B:$B,$H21)-SUMIFS(Costs!I:I,Costs!$A:$A,Comparison_CDP1,Costs!$B:$B,$H21))/1000</f>
        <v>-826.23010069925897</v>
      </c>
      <c r="Q21" s="16">
        <f>(SUMIFS(Costs!J:J,Costs!$A:$A,Comparison_CDP2,Costs!$B:$B,$H21)-SUMIFS(Costs!J:J,Costs!$A:$A,Comparison_CDP1,Costs!$B:$B,$H21))/1000</f>
        <v>-936.63791687447883</v>
      </c>
      <c r="R21" s="16">
        <f>(SUMIFS(Costs!K:K,Costs!$A:$A,Comparison_CDP2,Costs!$B:$B,$H21)-SUMIFS(Costs!K:K,Costs!$A:$A,Comparison_CDP1,Costs!$B:$B,$H21))/1000</f>
        <v>-1149.7041047141968</v>
      </c>
      <c r="S21" s="16">
        <f>(SUMIFS(Costs!L:L,Costs!$A:$A,Comparison_CDP2,Costs!$B:$B,$H21)-SUMIFS(Costs!L:L,Costs!$A:$A,Comparison_CDP1,Costs!$B:$B,$H21))/1000</f>
        <v>-1405.8711356191625</v>
      </c>
      <c r="T21" s="16">
        <f>(SUMIFS(Costs!M:M,Costs!$A:$A,Comparison_CDP2,Costs!$B:$B,$H21)-SUMIFS(Costs!M:M,Costs!$A:$A,Comparison_CDP1,Costs!$B:$B,$H21))/1000</f>
        <v>-1405.8711356191625</v>
      </c>
      <c r="U21" s="16">
        <f>(SUMIFS(Costs!N:N,Costs!$A:$A,Comparison_CDP2,Costs!$B:$B,$H21)-SUMIFS(Costs!N:N,Costs!$A:$A,Comparison_CDP1,Costs!$B:$B,$H21))/1000</f>
        <v>-1405.8711356191625</v>
      </c>
      <c r="V21" s="16">
        <f>(SUMIFS(Costs!O:O,Costs!$A:$A,Comparison_CDP2,Costs!$B:$B,$H21)-SUMIFS(Costs!O:O,Costs!$A:$A,Comparison_CDP1,Costs!$B:$B,$H21))/1000</f>
        <v>-1405.8711356191625</v>
      </c>
      <c r="W21" s="16">
        <f>(SUMIFS(Costs!P:P,Costs!$A:$A,Comparison_CDP2,Costs!$B:$B,$H21)-SUMIFS(Costs!P:P,Costs!$A:$A,Comparison_CDP1,Costs!$B:$B,$H21))/1000</f>
        <v>-1405.8711356191625</v>
      </c>
      <c r="X21" s="16">
        <f>(SUMIFS(Costs!Q:Q,Costs!$A:$A,Comparison_CDP2,Costs!$B:$B,$H21)-SUMIFS(Costs!Q:Q,Costs!$A:$A,Comparison_CDP1,Costs!$B:$B,$H21))/1000</f>
        <v>-1405.8711356191625</v>
      </c>
      <c r="Y21" s="16">
        <f>(SUMIFS(Costs!R:R,Costs!$A:$A,Comparison_CDP2,Costs!$B:$B,$H21)-SUMIFS(Costs!R:R,Costs!$A:$A,Comparison_CDP1,Costs!$B:$B,$H21))/1000</f>
        <v>-1405.8711356191625</v>
      </c>
      <c r="Z21" s="16">
        <f>(SUMIFS(Costs!S:S,Costs!$A:$A,Comparison_CDP2,Costs!$B:$B,$H21)-SUMIFS(Costs!S:S,Costs!$A:$A,Comparison_CDP1,Costs!$B:$B,$H21))/1000</f>
        <v>-1405.8711356191625</v>
      </c>
      <c r="AA21" s="16">
        <f>(SUMIFS(Costs!T:T,Costs!$A:$A,Comparison_CDP2,Costs!$B:$B,$H21)-SUMIFS(Costs!T:T,Costs!$A:$A,Comparison_CDP1,Costs!$B:$B,$H21))/1000</f>
        <v>-1541.007516300504</v>
      </c>
      <c r="AB21" s="16">
        <f>(SUMIFS(Costs!U:U,Costs!$A:$A,Comparison_CDP2,Costs!$B:$B,$H21)-SUMIFS(Costs!U:U,Costs!$A:$A,Comparison_CDP1,Costs!$B:$B,$H21))/1000</f>
        <v>-1541.007516300504</v>
      </c>
      <c r="AC21" s="16">
        <f>(SUMIFS(Costs!V:V,Costs!$A:$A,Comparison_CDP2,Costs!$B:$B,$H21)-SUMIFS(Costs!V:V,Costs!$A:$A,Comparison_CDP1,Costs!$B:$B,$H21))/1000</f>
        <v>-1724.9044467122269</v>
      </c>
      <c r="AD21" s="16">
        <f>(SUMIFS(Costs!W:W,Costs!$A:$A,Comparison_CDP2,Costs!$B:$B,$H21)-SUMIFS(Costs!W:W,Costs!$A:$A,Comparison_CDP1,Costs!$B:$B,$H21))/1000</f>
        <v>-1724.9044467122269</v>
      </c>
      <c r="AE21" s="16">
        <f>(SUMIFS(Costs!X:X,Costs!$A:$A,Comparison_CDP2,Costs!$B:$B,$H21)-SUMIFS(Costs!X:X,Costs!$A:$A,Comparison_CDP1,Costs!$B:$B,$H21))/1000</f>
        <v>-1724.9044467122269</v>
      </c>
      <c r="AF21" s="16">
        <f>(SUMIFS(Costs!Y:Y,Costs!$A:$A,Comparison_CDP2,Costs!$B:$B,$H21)-SUMIFS(Costs!Y:Y,Costs!$A:$A,Comparison_CDP1,Costs!$B:$B,$H21))/1000</f>
        <v>-1926.6512212216783</v>
      </c>
      <c r="AG21" s="16">
        <f>(SUMIFS(Costs!Z:Z,Costs!$A:$A,Comparison_CDP2,Costs!$B:$B,$H21)-SUMIFS(Costs!Z:Z,Costs!$A:$A,Comparison_CDP1,Costs!$B:$B,$H21))/1000</f>
        <v>-1926.6512212216783</v>
      </c>
      <c r="AH21" s="16">
        <f>(SUMIFS(Costs!AA:AA,Costs!$A:$A,Comparison_CDP2,Costs!$B:$B,$H21)-SUMIFS(Costs!AA:AA,Costs!$A:$A,Comparison_CDP1,Costs!$B:$B,$H21))/1000</f>
        <v>-1926.6512212216783</v>
      </c>
      <c r="AI21" s="16">
        <f>(SUMIFS(Costs!AB:AB,Costs!$A:$A,Comparison_CDP2,Costs!$B:$B,$H21)-SUMIFS(Costs!AB:AB,Costs!$A:$A,Comparison_CDP1,Costs!$B:$B,$H21))/1000</f>
        <v>-1926.6512212216783</v>
      </c>
      <c r="AJ21" s="16">
        <f>(SUMIFS(Costs!AC:AC,Costs!$A:$A,Comparison_CDP2,Costs!$B:$B,$H21)-SUMIFS(Costs!AC:AC,Costs!$A:$A,Comparison_CDP1,Costs!$B:$B,$H21))/1000</f>
        <v>-1926.6512212216783</v>
      </c>
      <c r="AK21" s="16">
        <f>(SUMIFS(Costs!AD:AD,Costs!$A:$A,Comparison_CDP2,Costs!$B:$B,$H21)-SUMIFS(Costs!AD:AD,Costs!$A:$A,Comparison_CDP1,Costs!$B:$B,$H21))/1000</f>
        <v>-1926.6512212216783</v>
      </c>
    </row>
    <row r="22" spans="1:37" ht="15" customHeight="1">
      <c r="G22" s="39"/>
      <c r="H22" s="17" t="s">
        <v>261</v>
      </c>
      <c r="I22" s="18">
        <f t="shared" ref="I22:AK22" si="1">SUM(I15:I21)</f>
        <v>54202.237815707798</v>
      </c>
      <c r="J22" s="18">
        <f t="shared" si="1"/>
        <v>2345.5118207502483</v>
      </c>
      <c r="K22" s="18">
        <f t="shared" si="1"/>
        <v>1977.236810640009</v>
      </c>
      <c r="L22" s="18">
        <f t="shared" si="1"/>
        <v>2166.8253388919629</v>
      </c>
      <c r="M22" s="18">
        <f t="shared" si="1"/>
        <v>2470.2308778107122</v>
      </c>
      <c r="N22" s="18">
        <f t="shared" si="1"/>
        <v>2744.9965598335043</v>
      </c>
      <c r="O22" s="18">
        <f t="shared" si="1"/>
        <v>2790.766640255466</v>
      </c>
      <c r="P22" s="18">
        <f t="shared" si="1"/>
        <v>3598.5433369657189</v>
      </c>
      <c r="Q22" s="18">
        <f t="shared" si="1"/>
        <v>2882.3482243110598</v>
      </c>
      <c r="R22" s="18">
        <f t="shared" si="1"/>
        <v>3232.9352714114002</v>
      </c>
      <c r="S22" s="18">
        <f t="shared" si="1"/>
        <v>4284.1041683548565</v>
      </c>
      <c r="T22" s="18">
        <f t="shared" si="1"/>
        <v>4802.0698142350493</v>
      </c>
      <c r="U22" s="18">
        <f t="shared" si="1"/>
        <v>5717.1142040653322</v>
      </c>
      <c r="V22" s="18">
        <f t="shared" si="1"/>
        <v>6447.9629732901967</v>
      </c>
      <c r="W22" s="18">
        <f t="shared" si="1"/>
        <v>6165.7958137343603</v>
      </c>
      <c r="X22" s="18">
        <f t="shared" si="1"/>
        <v>5965.8369001341734</v>
      </c>
      <c r="Y22" s="18">
        <f t="shared" si="1"/>
        <v>7403.1936569397812</v>
      </c>
      <c r="Z22" s="18">
        <f t="shared" si="1"/>
        <v>8064.5861581808249</v>
      </c>
      <c r="AA22" s="18">
        <f t="shared" si="1"/>
        <v>9075.3662153460064</v>
      </c>
      <c r="AB22" s="18">
        <f t="shared" si="1"/>
        <v>8805.2442898501195</v>
      </c>
      <c r="AC22" s="18">
        <f t="shared" si="1"/>
        <v>9038.5157868913484</v>
      </c>
      <c r="AD22" s="18">
        <f t="shared" si="1"/>
        <v>10688.078526095847</v>
      </c>
      <c r="AE22" s="18">
        <f t="shared" si="1"/>
        <v>12941.291320842409</v>
      </c>
      <c r="AF22" s="18">
        <f t="shared" si="1"/>
        <v>16372.515788253249</v>
      </c>
      <c r="AG22" s="18">
        <f t="shared" si="1"/>
        <v>16849.786057335063</v>
      </c>
      <c r="AH22" s="18">
        <f t="shared" si="1"/>
        <v>19006.008275911903</v>
      </c>
      <c r="AI22" s="18">
        <f t="shared" si="1"/>
        <v>14536.583070196129</v>
      </c>
      <c r="AJ22" s="18">
        <f t="shared" si="1"/>
        <v>16843.093165560291</v>
      </c>
      <c r="AK22" s="18">
        <f t="shared" si="1"/>
        <v>17070.211752231811</v>
      </c>
    </row>
    <row r="23" spans="1:37" ht="15" customHeight="1">
      <c r="H23" s="11" t="s">
        <v>78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1:37" ht="15" customHeight="1">
      <c r="H24" s="12"/>
    </row>
    <row r="29" spans="1:37" s="51" customFormat="1" ht="23" thickBot="1">
      <c r="A29" s="49" t="str">
        <f>B30&amp;" difference in capacity by year"</f>
        <v>NEM difference in capacity by year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7" ht="15" customHeight="1" thickTop="1">
      <c r="A30" s="11" t="s">
        <v>38</v>
      </c>
      <c r="B30" s="21" t="s">
        <v>39</v>
      </c>
    </row>
    <row r="32" spans="1:37" ht="15" customHeight="1">
      <c r="H32" s="44" t="s">
        <v>79</v>
      </c>
      <c r="I32" s="8" t="s">
        <v>42</v>
      </c>
      <c r="J32" s="8" t="s">
        <v>43</v>
      </c>
      <c r="K32" s="8" t="s">
        <v>44</v>
      </c>
      <c r="L32" s="8" t="s">
        <v>45</v>
      </c>
      <c r="M32" s="8" t="s">
        <v>46</v>
      </c>
      <c r="N32" s="8" t="s">
        <v>47</v>
      </c>
      <c r="O32" s="8" t="s">
        <v>48</v>
      </c>
      <c r="P32" s="8" t="s">
        <v>49</v>
      </c>
      <c r="Q32" s="8" t="s">
        <v>50</v>
      </c>
      <c r="R32" s="8" t="s">
        <v>51</v>
      </c>
      <c r="S32" s="8" t="s">
        <v>52</v>
      </c>
      <c r="T32" s="8" t="s">
        <v>53</v>
      </c>
      <c r="U32" s="8" t="s">
        <v>54</v>
      </c>
      <c r="V32" s="8" t="s">
        <v>55</v>
      </c>
      <c r="W32" s="8" t="s">
        <v>56</v>
      </c>
      <c r="X32" s="8" t="s">
        <v>57</v>
      </c>
      <c r="Y32" s="8" t="s">
        <v>58</v>
      </c>
      <c r="Z32" s="8" t="s">
        <v>59</v>
      </c>
      <c r="AA32" s="8" t="s">
        <v>60</v>
      </c>
      <c r="AB32" s="8" t="s">
        <v>61</v>
      </c>
      <c r="AC32" s="8" t="s">
        <v>62</v>
      </c>
      <c r="AD32" s="8" t="s">
        <v>63</v>
      </c>
      <c r="AE32" s="8" t="s">
        <v>64</v>
      </c>
      <c r="AF32" s="8" t="s">
        <v>65</v>
      </c>
      <c r="AG32" s="8" t="s">
        <v>66</v>
      </c>
      <c r="AH32" s="8" t="s">
        <v>67</v>
      </c>
      <c r="AI32" s="8" t="s">
        <v>68</v>
      </c>
      <c r="AJ32" s="8" t="s">
        <v>69</v>
      </c>
    </row>
    <row r="33" spans="8:60" ht="15" customHeight="1">
      <c r="H33" s="9" t="s">
        <v>80</v>
      </c>
      <c r="I33" s="5">
        <f>SUMIFS(Capacity!E:E,Capacity!$A:$A,Comparison_CDP1,Capacity!$B:$B,IF($B$30="NEM","*",$B$30),Capacity!$C:$C,$H33)-SUMIFS(Capacity!E:E,Capacity!$A:$A,Comparison_CDP2,Capacity!$B:$B,IF($B$30="NEM","*",$B$30),Capacity!$C:$C,$H33)</f>
        <v>0</v>
      </c>
      <c r="J33" s="5">
        <f>SUMIFS(Capacity!F:F,Capacity!$A:$A,Comparison_CDP1,Capacity!$B:$B,IF($B$30="NEM","*",$B$30),Capacity!$C:$C,$H33)-SUMIFS(Capacity!F:F,Capacity!$A:$A,Comparison_CDP2,Capacity!$B:$B,IF($B$30="NEM","*",$B$30),Capacity!$C:$C,$H33)</f>
        <v>0</v>
      </c>
      <c r="K33" s="5">
        <f>SUMIFS(Capacity!G:G,Capacity!$A:$A,Comparison_CDP1,Capacity!$B:$B,IF($B$30="NEM","*",$B$30),Capacity!$C:$C,$H33)-SUMIFS(Capacity!G:G,Capacity!$A:$A,Comparison_CDP2,Capacity!$B:$B,IF($B$30="NEM","*",$B$30),Capacity!$C:$C,$H33)</f>
        <v>0</v>
      </c>
      <c r="L33" s="5">
        <f>SUMIFS(Capacity!H:H,Capacity!$A:$A,Comparison_CDP1,Capacity!$B:$B,IF($B$30="NEM","*",$B$30),Capacity!$C:$C,$H33)-SUMIFS(Capacity!H:H,Capacity!$A:$A,Comparison_CDP2,Capacity!$B:$B,IF($B$30="NEM","*",$B$30),Capacity!$C:$C,$H33)</f>
        <v>0</v>
      </c>
      <c r="M33" s="5">
        <f>SUMIFS(Capacity!I:I,Capacity!$A:$A,Comparison_CDP1,Capacity!$B:$B,IF($B$30="NEM","*",$B$30),Capacity!$C:$C,$H33)-SUMIFS(Capacity!I:I,Capacity!$A:$A,Comparison_CDP2,Capacity!$B:$B,IF($B$30="NEM","*",$B$30),Capacity!$C:$C,$H33)</f>
        <v>0</v>
      </c>
      <c r="N33" s="5">
        <f>SUMIFS(Capacity!J:J,Capacity!$A:$A,Comparison_CDP1,Capacity!$B:$B,IF($B$30="NEM","*",$B$30),Capacity!$C:$C,$H33)-SUMIFS(Capacity!J:J,Capacity!$A:$A,Comparison_CDP2,Capacity!$B:$B,IF($B$30="NEM","*",$B$30),Capacity!$C:$C,$H33)</f>
        <v>0</v>
      </c>
      <c r="O33" s="5">
        <f>SUMIFS(Capacity!K:K,Capacity!$A:$A,Comparison_CDP1,Capacity!$B:$B,IF($B$30="NEM","*",$B$30),Capacity!$C:$C,$H33)-SUMIFS(Capacity!K:K,Capacity!$A:$A,Comparison_CDP2,Capacity!$B:$B,IF($B$30="NEM","*",$B$30),Capacity!$C:$C,$H33)</f>
        <v>0</v>
      </c>
      <c r="P33" s="5">
        <f>SUMIFS(Capacity!L:L,Capacity!$A:$A,Comparison_CDP1,Capacity!$B:$B,IF($B$30="NEM","*",$B$30),Capacity!$C:$C,$H33)-SUMIFS(Capacity!L:L,Capacity!$A:$A,Comparison_CDP2,Capacity!$B:$B,IF($B$30="NEM","*",$B$30),Capacity!$C:$C,$H33)</f>
        <v>0</v>
      </c>
      <c r="Q33" s="5">
        <f>SUMIFS(Capacity!M:M,Capacity!$A:$A,Comparison_CDP1,Capacity!$B:$B,IF($B$30="NEM","*",$B$30),Capacity!$C:$C,$H33)-SUMIFS(Capacity!M:M,Capacity!$A:$A,Comparison_CDP2,Capacity!$B:$B,IF($B$30="NEM","*",$B$30),Capacity!$C:$C,$H33)</f>
        <v>0</v>
      </c>
      <c r="R33" s="5">
        <f>SUMIFS(Capacity!N:N,Capacity!$A:$A,Comparison_CDP1,Capacity!$B:$B,IF($B$30="NEM","*",$B$30),Capacity!$C:$C,$H33)-SUMIFS(Capacity!N:N,Capacity!$A:$A,Comparison_CDP2,Capacity!$B:$B,IF($B$30="NEM","*",$B$30),Capacity!$C:$C,$H33)</f>
        <v>0</v>
      </c>
      <c r="S33" s="5">
        <f>SUMIFS(Capacity!O:O,Capacity!$A:$A,Comparison_CDP1,Capacity!$B:$B,IF($B$30="NEM","*",$B$30),Capacity!$C:$C,$H33)-SUMIFS(Capacity!O:O,Capacity!$A:$A,Comparison_CDP2,Capacity!$B:$B,IF($B$30="NEM","*",$B$30),Capacity!$C:$C,$H33)</f>
        <v>0</v>
      </c>
      <c r="T33" s="5">
        <f>SUMIFS(Capacity!P:P,Capacity!$A:$A,Comparison_CDP1,Capacity!$B:$B,IF($B$30="NEM","*",$B$30),Capacity!$C:$C,$H33)-SUMIFS(Capacity!P:P,Capacity!$A:$A,Comparison_CDP2,Capacity!$B:$B,IF($B$30="NEM","*",$B$30),Capacity!$C:$C,$H33)</f>
        <v>0</v>
      </c>
      <c r="U33" s="5">
        <f>SUMIFS(Capacity!Q:Q,Capacity!$A:$A,Comparison_CDP1,Capacity!$B:$B,IF($B$30="NEM","*",$B$30),Capacity!$C:$C,$H33)-SUMIFS(Capacity!Q:Q,Capacity!$A:$A,Comparison_CDP2,Capacity!$B:$B,IF($B$30="NEM","*",$B$30),Capacity!$C:$C,$H33)</f>
        <v>0</v>
      </c>
      <c r="V33" s="5">
        <f>SUMIFS(Capacity!R:R,Capacity!$A:$A,Comparison_CDP1,Capacity!$B:$B,IF($B$30="NEM","*",$B$30),Capacity!$C:$C,$H33)-SUMIFS(Capacity!R:R,Capacity!$A:$A,Comparison_CDP2,Capacity!$B:$B,IF($B$30="NEM","*",$B$30),Capacity!$C:$C,$H33)</f>
        <v>0</v>
      </c>
      <c r="W33" s="5">
        <f>SUMIFS(Capacity!S:S,Capacity!$A:$A,Comparison_CDP1,Capacity!$B:$B,IF($B$30="NEM","*",$B$30),Capacity!$C:$C,$H33)-SUMIFS(Capacity!S:S,Capacity!$A:$A,Comparison_CDP2,Capacity!$B:$B,IF($B$30="NEM","*",$B$30),Capacity!$C:$C,$H33)</f>
        <v>0</v>
      </c>
      <c r="X33" s="5">
        <f>SUMIFS(Capacity!T:T,Capacity!$A:$A,Comparison_CDP1,Capacity!$B:$B,IF($B$30="NEM","*",$B$30),Capacity!$C:$C,$H33)-SUMIFS(Capacity!T:T,Capacity!$A:$A,Comparison_CDP2,Capacity!$B:$B,IF($B$30="NEM","*",$B$30),Capacity!$C:$C,$H33)</f>
        <v>0</v>
      </c>
      <c r="Y33" s="5">
        <f>SUMIFS(Capacity!U:U,Capacity!$A:$A,Comparison_CDP1,Capacity!$B:$B,IF($B$30="NEM","*",$B$30),Capacity!$C:$C,$H33)-SUMIFS(Capacity!U:U,Capacity!$A:$A,Comparison_CDP2,Capacity!$B:$B,IF($B$30="NEM","*",$B$30),Capacity!$C:$C,$H33)</f>
        <v>0</v>
      </c>
      <c r="Z33" s="5">
        <f>SUMIFS(Capacity!V:V,Capacity!$A:$A,Comparison_CDP1,Capacity!$B:$B,IF($B$30="NEM","*",$B$30),Capacity!$C:$C,$H33)-SUMIFS(Capacity!V:V,Capacity!$A:$A,Comparison_CDP2,Capacity!$B:$B,IF($B$30="NEM","*",$B$30),Capacity!$C:$C,$H33)</f>
        <v>0</v>
      </c>
      <c r="AA33" s="5">
        <f>SUMIFS(Capacity!W:W,Capacity!$A:$A,Comparison_CDP1,Capacity!$B:$B,IF($B$30="NEM","*",$B$30),Capacity!$C:$C,$H33)-SUMIFS(Capacity!W:W,Capacity!$A:$A,Comparison_CDP2,Capacity!$B:$B,IF($B$30="NEM","*",$B$30),Capacity!$C:$C,$H33)</f>
        <v>0</v>
      </c>
      <c r="AB33" s="5">
        <f>SUMIFS(Capacity!X:X,Capacity!$A:$A,Comparison_CDP1,Capacity!$B:$B,IF($B$30="NEM","*",$B$30),Capacity!$C:$C,$H33)-SUMIFS(Capacity!X:X,Capacity!$A:$A,Comparison_CDP2,Capacity!$B:$B,IF($B$30="NEM","*",$B$30),Capacity!$C:$C,$H33)</f>
        <v>0</v>
      </c>
      <c r="AC33" s="5">
        <f>SUMIFS(Capacity!Y:Y,Capacity!$A:$A,Comparison_CDP1,Capacity!$B:$B,IF($B$30="NEM","*",$B$30),Capacity!$C:$C,$H33)-SUMIFS(Capacity!Y:Y,Capacity!$A:$A,Comparison_CDP2,Capacity!$B:$B,IF($B$30="NEM","*",$B$30),Capacity!$C:$C,$H33)</f>
        <v>0</v>
      </c>
      <c r="AD33" s="5">
        <f>SUMIFS(Capacity!Z:Z,Capacity!$A:$A,Comparison_CDP1,Capacity!$B:$B,IF($B$30="NEM","*",$B$30),Capacity!$C:$C,$H33)-SUMIFS(Capacity!Z:Z,Capacity!$A:$A,Comparison_CDP2,Capacity!$B:$B,IF($B$30="NEM","*",$B$30),Capacity!$C:$C,$H33)</f>
        <v>0</v>
      </c>
      <c r="AE33" s="5">
        <f>SUMIFS(Capacity!AA:AA,Capacity!$A:$A,Comparison_CDP1,Capacity!$B:$B,IF($B$30="NEM","*",$B$30),Capacity!$C:$C,$H33)-SUMIFS(Capacity!AA:AA,Capacity!$A:$A,Comparison_CDP2,Capacity!$B:$B,IF($B$30="NEM","*",$B$30),Capacity!$C:$C,$H33)</f>
        <v>0</v>
      </c>
      <c r="AF33" s="5">
        <f>SUMIFS(Capacity!AB:AB,Capacity!$A:$A,Comparison_CDP1,Capacity!$B:$B,IF($B$30="NEM","*",$B$30),Capacity!$C:$C,$H33)-SUMIFS(Capacity!AB:AB,Capacity!$A:$A,Comparison_CDP2,Capacity!$B:$B,IF($B$30="NEM","*",$B$30),Capacity!$C:$C,$H33)</f>
        <v>0</v>
      </c>
      <c r="AG33" s="5">
        <f>SUMIFS(Capacity!AC:AC,Capacity!$A:$A,Comparison_CDP1,Capacity!$B:$B,IF($B$30="NEM","*",$B$30),Capacity!$C:$C,$H33)-SUMIFS(Capacity!AC:AC,Capacity!$A:$A,Comparison_CDP2,Capacity!$B:$B,IF($B$30="NEM","*",$B$30),Capacity!$C:$C,$H33)</f>
        <v>0</v>
      </c>
      <c r="AH33" s="5">
        <f>SUMIFS(Capacity!AD:AD,Capacity!$A:$A,Comparison_CDP1,Capacity!$B:$B,IF($B$30="NEM","*",$B$30),Capacity!$C:$C,$H33)-SUMIFS(Capacity!AD:AD,Capacity!$A:$A,Comparison_CDP2,Capacity!$B:$B,IF($B$30="NEM","*",$B$30),Capacity!$C:$C,$H33)</f>
        <v>0</v>
      </c>
      <c r="AI33" s="5">
        <f>SUMIFS(Capacity!AE:AE,Capacity!$A:$A,Comparison_CDP1,Capacity!$B:$B,IF($B$30="NEM","*",$B$30),Capacity!$C:$C,$H33)-SUMIFS(Capacity!AE:AE,Capacity!$A:$A,Comparison_CDP2,Capacity!$B:$B,IF($B$30="NEM","*",$B$30),Capacity!$C:$C,$H33)</f>
        <v>0</v>
      </c>
      <c r="AJ33" s="5">
        <f>SUMIFS(Capacity!AF:AF,Capacity!$A:$A,Comparison_CDP1,Capacity!$B:$B,IF($B$30="NEM","*",$B$30),Capacity!$C:$C,$H33)-SUMIFS(Capacity!AF:AF,Capacity!$A:$A,Comparison_CDP2,Capacity!$B:$B,IF($B$30="NEM","*",$B$30),Capacity!$C:$C,$H33)</f>
        <v>0</v>
      </c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</row>
    <row r="34" spans="8:60" ht="15" customHeight="1">
      <c r="H34" s="9" t="s">
        <v>81</v>
      </c>
      <c r="I34" s="5">
        <f>SUMIFS(Capacity!E:E,Capacity!$A:$A,Comparison_CDP1,Capacity!$B:$B,IF($B$30="NEM","*",$B$30),Capacity!$C:$C,$H34)-SUMIFS(Capacity!E:E,Capacity!$A:$A,Comparison_CDP2,Capacity!$B:$B,IF($B$30="NEM","*",$B$30),Capacity!$C:$C,$H34)</f>
        <v>0</v>
      </c>
      <c r="J34" s="5">
        <f>SUMIFS(Capacity!F:F,Capacity!$A:$A,Comparison_CDP1,Capacity!$B:$B,IF($B$30="NEM","*",$B$30),Capacity!$C:$C,$H34)-SUMIFS(Capacity!F:F,Capacity!$A:$A,Comparison_CDP2,Capacity!$B:$B,IF($B$30="NEM","*",$B$30),Capacity!$C:$C,$H34)</f>
        <v>0</v>
      </c>
      <c r="K34" s="5">
        <f>SUMIFS(Capacity!G:G,Capacity!$A:$A,Comparison_CDP1,Capacity!$B:$B,IF($B$30="NEM","*",$B$30),Capacity!$C:$C,$H34)-SUMIFS(Capacity!G:G,Capacity!$A:$A,Comparison_CDP2,Capacity!$B:$B,IF($B$30="NEM","*",$B$30),Capacity!$C:$C,$H34)</f>
        <v>0</v>
      </c>
      <c r="L34" s="5">
        <f>SUMIFS(Capacity!H:H,Capacity!$A:$A,Comparison_CDP1,Capacity!$B:$B,IF($B$30="NEM","*",$B$30),Capacity!$C:$C,$H34)-SUMIFS(Capacity!H:H,Capacity!$A:$A,Comparison_CDP2,Capacity!$B:$B,IF($B$30="NEM","*",$B$30),Capacity!$C:$C,$H34)</f>
        <v>0</v>
      </c>
      <c r="M34" s="5">
        <f>SUMIFS(Capacity!I:I,Capacity!$A:$A,Comparison_CDP1,Capacity!$B:$B,IF($B$30="NEM","*",$B$30),Capacity!$C:$C,$H34)-SUMIFS(Capacity!I:I,Capacity!$A:$A,Comparison_CDP2,Capacity!$B:$B,IF($B$30="NEM","*",$B$30),Capacity!$C:$C,$H34)</f>
        <v>0</v>
      </c>
      <c r="N34" s="5">
        <f>SUMIFS(Capacity!J:J,Capacity!$A:$A,Comparison_CDP1,Capacity!$B:$B,IF($B$30="NEM","*",$B$30),Capacity!$C:$C,$H34)-SUMIFS(Capacity!J:J,Capacity!$A:$A,Comparison_CDP2,Capacity!$B:$B,IF($B$30="NEM","*",$B$30),Capacity!$C:$C,$H34)</f>
        <v>0</v>
      </c>
      <c r="O34" s="5">
        <f>SUMIFS(Capacity!K:K,Capacity!$A:$A,Comparison_CDP1,Capacity!$B:$B,IF($B$30="NEM","*",$B$30),Capacity!$C:$C,$H34)-SUMIFS(Capacity!K:K,Capacity!$A:$A,Comparison_CDP2,Capacity!$B:$B,IF($B$30="NEM","*",$B$30),Capacity!$C:$C,$H34)</f>
        <v>0</v>
      </c>
      <c r="P34" s="5">
        <f>SUMIFS(Capacity!L:L,Capacity!$A:$A,Comparison_CDP1,Capacity!$B:$B,IF($B$30="NEM","*",$B$30),Capacity!$C:$C,$H34)-SUMIFS(Capacity!L:L,Capacity!$A:$A,Comparison_CDP2,Capacity!$B:$B,IF($B$30="NEM","*",$B$30),Capacity!$C:$C,$H34)</f>
        <v>0</v>
      </c>
      <c r="Q34" s="5">
        <f>SUMIFS(Capacity!M:M,Capacity!$A:$A,Comparison_CDP1,Capacity!$B:$B,IF($B$30="NEM","*",$B$30),Capacity!$C:$C,$H34)-SUMIFS(Capacity!M:M,Capacity!$A:$A,Comparison_CDP2,Capacity!$B:$B,IF($B$30="NEM","*",$B$30),Capacity!$C:$C,$H34)</f>
        <v>0</v>
      </c>
      <c r="R34" s="5">
        <f>SUMIFS(Capacity!N:N,Capacity!$A:$A,Comparison_CDP1,Capacity!$B:$B,IF($B$30="NEM","*",$B$30),Capacity!$C:$C,$H34)-SUMIFS(Capacity!N:N,Capacity!$A:$A,Comparison_CDP2,Capacity!$B:$B,IF($B$30="NEM","*",$B$30),Capacity!$C:$C,$H34)</f>
        <v>0</v>
      </c>
      <c r="S34" s="5">
        <f>SUMIFS(Capacity!O:O,Capacity!$A:$A,Comparison_CDP1,Capacity!$B:$B,IF($B$30="NEM","*",$B$30),Capacity!$C:$C,$H34)-SUMIFS(Capacity!O:O,Capacity!$A:$A,Comparison_CDP2,Capacity!$B:$B,IF($B$30="NEM","*",$B$30),Capacity!$C:$C,$H34)</f>
        <v>0</v>
      </c>
      <c r="T34" s="5">
        <f>SUMIFS(Capacity!P:P,Capacity!$A:$A,Comparison_CDP1,Capacity!$B:$B,IF($B$30="NEM","*",$B$30),Capacity!$C:$C,$H34)-SUMIFS(Capacity!P:P,Capacity!$A:$A,Comparison_CDP2,Capacity!$B:$B,IF($B$30="NEM","*",$B$30),Capacity!$C:$C,$H34)</f>
        <v>0</v>
      </c>
      <c r="U34" s="5">
        <f>SUMIFS(Capacity!Q:Q,Capacity!$A:$A,Comparison_CDP1,Capacity!$B:$B,IF($B$30="NEM","*",$B$30),Capacity!$C:$C,$H34)-SUMIFS(Capacity!Q:Q,Capacity!$A:$A,Comparison_CDP2,Capacity!$B:$B,IF($B$30="NEM","*",$B$30),Capacity!$C:$C,$H34)</f>
        <v>0</v>
      </c>
      <c r="V34" s="5">
        <f>SUMIFS(Capacity!R:R,Capacity!$A:$A,Comparison_CDP1,Capacity!$B:$B,IF($B$30="NEM","*",$B$30),Capacity!$C:$C,$H34)-SUMIFS(Capacity!R:R,Capacity!$A:$A,Comparison_CDP2,Capacity!$B:$B,IF($B$30="NEM","*",$B$30),Capacity!$C:$C,$H34)</f>
        <v>0</v>
      </c>
      <c r="W34" s="5">
        <f>SUMIFS(Capacity!S:S,Capacity!$A:$A,Comparison_CDP1,Capacity!$B:$B,IF($B$30="NEM","*",$B$30),Capacity!$C:$C,$H34)-SUMIFS(Capacity!S:S,Capacity!$A:$A,Comparison_CDP2,Capacity!$B:$B,IF($B$30="NEM","*",$B$30),Capacity!$C:$C,$H34)</f>
        <v>0</v>
      </c>
      <c r="X34" s="5">
        <f>SUMIFS(Capacity!T:T,Capacity!$A:$A,Comparison_CDP1,Capacity!$B:$B,IF($B$30="NEM","*",$B$30),Capacity!$C:$C,$H34)-SUMIFS(Capacity!T:T,Capacity!$A:$A,Comparison_CDP2,Capacity!$B:$B,IF($B$30="NEM","*",$B$30),Capacity!$C:$C,$H34)</f>
        <v>0</v>
      </c>
      <c r="Y34" s="5">
        <f>SUMIFS(Capacity!U:U,Capacity!$A:$A,Comparison_CDP1,Capacity!$B:$B,IF($B$30="NEM","*",$B$30),Capacity!$C:$C,$H34)-SUMIFS(Capacity!U:U,Capacity!$A:$A,Comparison_CDP2,Capacity!$B:$B,IF($B$30="NEM","*",$B$30),Capacity!$C:$C,$H34)</f>
        <v>0</v>
      </c>
      <c r="Z34" s="5">
        <f>SUMIFS(Capacity!V:V,Capacity!$A:$A,Comparison_CDP1,Capacity!$B:$B,IF($B$30="NEM","*",$B$30),Capacity!$C:$C,$H34)-SUMIFS(Capacity!V:V,Capacity!$A:$A,Comparison_CDP2,Capacity!$B:$B,IF($B$30="NEM","*",$B$30),Capacity!$C:$C,$H34)</f>
        <v>0</v>
      </c>
      <c r="AA34" s="5">
        <f>SUMIFS(Capacity!W:W,Capacity!$A:$A,Comparison_CDP1,Capacity!$B:$B,IF($B$30="NEM","*",$B$30),Capacity!$C:$C,$H34)-SUMIFS(Capacity!W:W,Capacity!$A:$A,Comparison_CDP2,Capacity!$B:$B,IF($B$30="NEM","*",$B$30),Capacity!$C:$C,$H34)</f>
        <v>0</v>
      </c>
      <c r="AB34" s="5">
        <f>SUMIFS(Capacity!X:X,Capacity!$A:$A,Comparison_CDP1,Capacity!$B:$B,IF($B$30="NEM","*",$B$30),Capacity!$C:$C,$H34)-SUMIFS(Capacity!X:X,Capacity!$A:$A,Comparison_CDP2,Capacity!$B:$B,IF($B$30="NEM","*",$B$30),Capacity!$C:$C,$H34)</f>
        <v>0</v>
      </c>
      <c r="AC34" s="5">
        <f>SUMIFS(Capacity!Y:Y,Capacity!$A:$A,Comparison_CDP1,Capacity!$B:$B,IF($B$30="NEM","*",$B$30),Capacity!$C:$C,$H34)-SUMIFS(Capacity!Y:Y,Capacity!$A:$A,Comparison_CDP2,Capacity!$B:$B,IF($B$30="NEM","*",$B$30),Capacity!$C:$C,$H34)</f>
        <v>0</v>
      </c>
      <c r="AD34" s="5">
        <f>SUMIFS(Capacity!Z:Z,Capacity!$A:$A,Comparison_CDP1,Capacity!$B:$B,IF($B$30="NEM","*",$B$30),Capacity!$C:$C,$H34)-SUMIFS(Capacity!Z:Z,Capacity!$A:$A,Comparison_CDP2,Capacity!$B:$B,IF($B$30="NEM","*",$B$30),Capacity!$C:$C,$H34)</f>
        <v>0</v>
      </c>
      <c r="AE34" s="5">
        <f>SUMIFS(Capacity!AA:AA,Capacity!$A:$A,Comparison_CDP1,Capacity!$B:$B,IF($B$30="NEM","*",$B$30),Capacity!$C:$C,$H34)-SUMIFS(Capacity!AA:AA,Capacity!$A:$A,Comparison_CDP2,Capacity!$B:$B,IF($B$30="NEM","*",$B$30),Capacity!$C:$C,$H34)</f>
        <v>0</v>
      </c>
      <c r="AF34" s="5">
        <f>SUMIFS(Capacity!AB:AB,Capacity!$A:$A,Comparison_CDP1,Capacity!$B:$B,IF($B$30="NEM","*",$B$30),Capacity!$C:$C,$H34)-SUMIFS(Capacity!AB:AB,Capacity!$A:$A,Comparison_CDP2,Capacity!$B:$B,IF($B$30="NEM","*",$B$30),Capacity!$C:$C,$H34)</f>
        <v>0</v>
      </c>
      <c r="AG34" s="5">
        <f>SUMIFS(Capacity!AC:AC,Capacity!$A:$A,Comparison_CDP1,Capacity!$B:$B,IF($B$30="NEM","*",$B$30),Capacity!$C:$C,$H34)-SUMIFS(Capacity!AC:AC,Capacity!$A:$A,Comparison_CDP2,Capacity!$B:$B,IF($B$30="NEM","*",$B$30),Capacity!$C:$C,$H34)</f>
        <v>0</v>
      </c>
      <c r="AH34" s="5">
        <f>SUMIFS(Capacity!AD:AD,Capacity!$A:$A,Comparison_CDP1,Capacity!$B:$B,IF($B$30="NEM","*",$B$30),Capacity!$C:$C,$H34)-SUMIFS(Capacity!AD:AD,Capacity!$A:$A,Comparison_CDP2,Capacity!$B:$B,IF($B$30="NEM","*",$B$30),Capacity!$C:$C,$H34)</f>
        <v>0</v>
      </c>
      <c r="AI34" s="5">
        <f>SUMIFS(Capacity!AE:AE,Capacity!$A:$A,Comparison_CDP1,Capacity!$B:$B,IF($B$30="NEM","*",$B$30),Capacity!$C:$C,$H34)-SUMIFS(Capacity!AE:AE,Capacity!$A:$A,Comparison_CDP2,Capacity!$B:$B,IF($B$30="NEM","*",$B$30),Capacity!$C:$C,$H34)</f>
        <v>0</v>
      </c>
      <c r="AJ34" s="5">
        <f>SUMIFS(Capacity!AF:AF,Capacity!$A:$A,Comparison_CDP1,Capacity!$B:$B,IF($B$30="NEM","*",$B$30),Capacity!$C:$C,$H34)-SUMIFS(Capacity!AF:AF,Capacity!$A:$A,Comparison_CDP2,Capacity!$B:$B,IF($B$30="NEM","*",$B$30),Capacity!$C:$C,$H34)</f>
        <v>0</v>
      </c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</row>
    <row r="35" spans="8:60" ht="15" customHeight="1">
      <c r="H35" s="9" t="s">
        <v>82</v>
      </c>
      <c r="I35" s="5">
        <f>SUMIFS(Capacity!E:E,Capacity!$A:$A,Comparison_CDP1,Capacity!$B:$B,IF($B$30="NEM","*",$B$30),Capacity!$C:$C,$H35)-SUMIFS(Capacity!E:E,Capacity!$A:$A,Comparison_CDP2,Capacity!$B:$B,IF($B$30="NEM","*",$B$30),Capacity!$C:$C,$H35)</f>
        <v>0</v>
      </c>
      <c r="J35" s="5">
        <f>SUMIFS(Capacity!F:F,Capacity!$A:$A,Comparison_CDP1,Capacity!$B:$B,IF($B$30="NEM","*",$B$30),Capacity!$C:$C,$H35)-SUMIFS(Capacity!F:F,Capacity!$A:$A,Comparison_CDP2,Capacity!$B:$B,IF($B$30="NEM","*",$B$30),Capacity!$C:$C,$H35)</f>
        <v>0</v>
      </c>
      <c r="K35" s="5">
        <f>SUMIFS(Capacity!G:G,Capacity!$A:$A,Comparison_CDP1,Capacity!$B:$B,IF($B$30="NEM","*",$B$30),Capacity!$C:$C,$H35)-SUMIFS(Capacity!G:G,Capacity!$A:$A,Comparison_CDP2,Capacity!$B:$B,IF($B$30="NEM","*",$B$30),Capacity!$C:$C,$H35)</f>
        <v>0</v>
      </c>
      <c r="L35" s="5">
        <f>SUMIFS(Capacity!H:H,Capacity!$A:$A,Comparison_CDP1,Capacity!$B:$B,IF($B$30="NEM","*",$B$30),Capacity!$C:$C,$H35)-SUMIFS(Capacity!H:H,Capacity!$A:$A,Comparison_CDP2,Capacity!$B:$B,IF($B$30="NEM","*",$B$30),Capacity!$C:$C,$H35)</f>
        <v>0</v>
      </c>
      <c r="M35" s="5">
        <f>SUMIFS(Capacity!I:I,Capacity!$A:$A,Comparison_CDP1,Capacity!$B:$B,IF($B$30="NEM","*",$B$30),Capacity!$C:$C,$H35)-SUMIFS(Capacity!I:I,Capacity!$A:$A,Comparison_CDP2,Capacity!$B:$B,IF($B$30="NEM","*",$B$30),Capacity!$C:$C,$H35)</f>
        <v>0</v>
      </c>
      <c r="N35" s="5">
        <f>SUMIFS(Capacity!J:J,Capacity!$A:$A,Comparison_CDP1,Capacity!$B:$B,IF($B$30="NEM","*",$B$30),Capacity!$C:$C,$H35)-SUMIFS(Capacity!J:J,Capacity!$A:$A,Comparison_CDP2,Capacity!$B:$B,IF($B$30="NEM","*",$B$30),Capacity!$C:$C,$H35)</f>
        <v>0</v>
      </c>
      <c r="O35" s="5">
        <f>SUMIFS(Capacity!K:K,Capacity!$A:$A,Comparison_CDP1,Capacity!$B:$B,IF($B$30="NEM","*",$B$30),Capacity!$C:$C,$H35)-SUMIFS(Capacity!K:K,Capacity!$A:$A,Comparison_CDP2,Capacity!$B:$B,IF($B$30="NEM","*",$B$30),Capacity!$C:$C,$H35)</f>
        <v>0</v>
      </c>
      <c r="P35" s="5">
        <f>SUMIFS(Capacity!L:L,Capacity!$A:$A,Comparison_CDP1,Capacity!$B:$B,IF($B$30="NEM","*",$B$30),Capacity!$C:$C,$H35)-SUMIFS(Capacity!L:L,Capacity!$A:$A,Comparison_CDP2,Capacity!$B:$B,IF($B$30="NEM","*",$B$30),Capacity!$C:$C,$H35)</f>
        <v>0</v>
      </c>
      <c r="Q35" s="5">
        <f>SUMIFS(Capacity!M:M,Capacity!$A:$A,Comparison_CDP1,Capacity!$B:$B,IF($B$30="NEM","*",$B$30),Capacity!$C:$C,$H35)-SUMIFS(Capacity!M:M,Capacity!$A:$A,Comparison_CDP2,Capacity!$B:$B,IF($B$30="NEM","*",$B$30),Capacity!$C:$C,$H35)</f>
        <v>0</v>
      </c>
      <c r="R35" s="5">
        <f>SUMIFS(Capacity!N:N,Capacity!$A:$A,Comparison_CDP1,Capacity!$B:$B,IF($B$30="NEM","*",$B$30),Capacity!$C:$C,$H35)-SUMIFS(Capacity!N:N,Capacity!$A:$A,Comparison_CDP2,Capacity!$B:$B,IF($B$30="NEM","*",$B$30),Capacity!$C:$C,$H35)</f>
        <v>0</v>
      </c>
      <c r="S35" s="5">
        <f>SUMIFS(Capacity!O:O,Capacity!$A:$A,Comparison_CDP1,Capacity!$B:$B,IF($B$30="NEM","*",$B$30),Capacity!$C:$C,$H35)-SUMIFS(Capacity!O:O,Capacity!$A:$A,Comparison_CDP2,Capacity!$B:$B,IF($B$30="NEM","*",$B$30),Capacity!$C:$C,$H35)</f>
        <v>0</v>
      </c>
      <c r="T35" s="5">
        <f>SUMIFS(Capacity!P:P,Capacity!$A:$A,Comparison_CDP1,Capacity!$B:$B,IF($B$30="NEM","*",$B$30),Capacity!$C:$C,$H35)-SUMIFS(Capacity!P:P,Capacity!$A:$A,Comparison_CDP2,Capacity!$B:$B,IF($B$30="NEM","*",$B$30),Capacity!$C:$C,$H35)</f>
        <v>0</v>
      </c>
      <c r="U35" s="5">
        <f>SUMIFS(Capacity!Q:Q,Capacity!$A:$A,Comparison_CDP1,Capacity!$B:$B,IF($B$30="NEM","*",$B$30),Capacity!$C:$C,$H35)-SUMIFS(Capacity!Q:Q,Capacity!$A:$A,Comparison_CDP2,Capacity!$B:$B,IF($B$30="NEM","*",$B$30),Capacity!$C:$C,$H35)</f>
        <v>0</v>
      </c>
      <c r="V35" s="5">
        <f>SUMIFS(Capacity!R:R,Capacity!$A:$A,Comparison_CDP1,Capacity!$B:$B,IF($B$30="NEM","*",$B$30),Capacity!$C:$C,$H35)-SUMIFS(Capacity!R:R,Capacity!$A:$A,Comparison_CDP2,Capacity!$B:$B,IF($B$30="NEM","*",$B$30),Capacity!$C:$C,$H35)</f>
        <v>0</v>
      </c>
      <c r="W35" s="5">
        <f>SUMIFS(Capacity!S:S,Capacity!$A:$A,Comparison_CDP1,Capacity!$B:$B,IF($B$30="NEM","*",$B$30),Capacity!$C:$C,$H35)-SUMIFS(Capacity!S:S,Capacity!$A:$A,Comparison_CDP2,Capacity!$B:$B,IF($B$30="NEM","*",$B$30),Capacity!$C:$C,$H35)</f>
        <v>0</v>
      </c>
      <c r="X35" s="5">
        <f>SUMIFS(Capacity!T:T,Capacity!$A:$A,Comparison_CDP1,Capacity!$B:$B,IF($B$30="NEM","*",$B$30),Capacity!$C:$C,$H35)-SUMIFS(Capacity!T:T,Capacity!$A:$A,Comparison_CDP2,Capacity!$B:$B,IF($B$30="NEM","*",$B$30),Capacity!$C:$C,$H35)</f>
        <v>0</v>
      </c>
      <c r="Y35" s="5">
        <f>SUMIFS(Capacity!U:U,Capacity!$A:$A,Comparison_CDP1,Capacity!$B:$B,IF($B$30="NEM","*",$B$30),Capacity!$C:$C,$H35)-SUMIFS(Capacity!U:U,Capacity!$A:$A,Comparison_CDP2,Capacity!$B:$B,IF($B$30="NEM","*",$B$30),Capacity!$C:$C,$H35)</f>
        <v>0</v>
      </c>
      <c r="Z35" s="5">
        <f>SUMIFS(Capacity!V:V,Capacity!$A:$A,Comparison_CDP1,Capacity!$B:$B,IF($B$30="NEM","*",$B$30),Capacity!$C:$C,$H35)-SUMIFS(Capacity!V:V,Capacity!$A:$A,Comparison_CDP2,Capacity!$B:$B,IF($B$30="NEM","*",$B$30),Capacity!$C:$C,$H35)</f>
        <v>0</v>
      </c>
      <c r="AA35" s="5">
        <f>SUMIFS(Capacity!W:W,Capacity!$A:$A,Comparison_CDP1,Capacity!$B:$B,IF($B$30="NEM","*",$B$30),Capacity!$C:$C,$H35)-SUMIFS(Capacity!W:W,Capacity!$A:$A,Comparison_CDP2,Capacity!$B:$B,IF($B$30="NEM","*",$B$30),Capacity!$C:$C,$H35)</f>
        <v>0</v>
      </c>
      <c r="AB35" s="5">
        <f>SUMIFS(Capacity!X:X,Capacity!$A:$A,Comparison_CDP1,Capacity!$B:$B,IF($B$30="NEM","*",$B$30),Capacity!$C:$C,$H35)-SUMIFS(Capacity!X:X,Capacity!$A:$A,Comparison_CDP2,Capacity!$B:$B,IF($B$30="NEM","*",$B$30),Capacity!$C:$C,$H35)</f>
        <v>0</v>
      </c>
      <c r="AC35" s="5">
        <f>SUMIFS(Capacity!Y:Y,Capacity!$A:$A,Comparison_CDP1,Capacity!$B:$B,IF($B$30="NEM","*",$B$30),Capacity!$C:$C,$H35)-SUMIFS(Capacity!Y:Y,Capacity!$A:$A,Comparison_CDP2,Capacity!$B:$B,IF($B$30="NEM","*",$B$30),Capacity!$C:$C,$H35)</f>
        <v>0</v>
      </c>
      <c r="AD35" s="5">
        <f>SUMIFS(Capacity!Z:Z,Capacity!$A:$A,Comparison_CDP1,Capacity!$B:$B,IF($B$30="NEM","*",$B$30),Capacity!$C:$C,$H35)-SUMIFS(Capacity!Z:Z,Capacity!$A:$A,Comparison_CDP2,Capacity!$B:$B,IF($B$30="NEM","*",$B$30),Capacity!$C:$C,$H35)</f>
        <v>0</v>
      </c>
      <c r="AE35" s="5">
        <f>SUMIFS(Capacity!AA:AA,Capacity!$A:$A,Comparison_CDP1,Capacity!$B:$B,IF($B$30="NEM","*",$B$30),Capacity!$C:$C,$H35)-SUMIFS(Capacity!AA:AA,Capacity!$A:$A,Comparison_CDP2,Capacity!$B:$B,IF($B$30="NEM","*",$B$30),Capacity!$C:$C,$H35)</f>
        <v>0</v>
      </c>
      <c r="AF35" s="5">
        <f>SUMIFS(Capacity!AB:AB,Capacity!$A:$A,Comparison_CDP1,Capacity!$B:$B,IF($B$30="NEM","*",$B$30),Capacity!$C:$C,$H35)-SUMIFS(Capacity!AB:AB,Capacity!$A:$A,Comparison_CDP2,Capacity!$B:$B,IF($B$30="NEM","*",$B$30),Capacity!$C:$C,$H35)</f>
        <v>0</v>
      </c>
      <c r="AG35" s="5">
        <f>SUMIFS(Capacity!AC:AC,Capacity!$A:$A,Comparison_CDP1,Capacity!$B:$B,IF($B$30="NEM","*",$B$30),Capacity!$C:$C,$H35)-SUMIFS(Capacity!AC:AC,Capacity!$A:$A,Comparison_CDP2,Capacity!$B:$B,IF($B$30="NEM","*",$B$30),Capacity!$C:$C,$H35)</f>
        <v>0</v>
      </c>
      <c r="AH35" s="5">
        <f>SUMIFS(Capacity!AD:AD,Capacity!$A:$A,Comparison_CDP1,Capacity!$B:$B,IF($B$30="NEM","*",$B$30),Capacity!$C:$C,$H35)-SUMIFS(Capacity!AD:AD,Capacity!$A:$A,Comparison_CDP2,Capacity!$B:$B,IF($B$30="NEM","*",$B$30),Capacity!$C:$C,$H35)</f>
        <v>0</v>
      </c>
      <c r="AI35" s="5">
        <f>SUMIFS(Capacity!AE:AE,Capacity!$A:$A,Comparison_CDP1,Capacity!$B:$B,IF($B$30="NEM","*",$B$30),Capacity!$C:$C,$H35)-SUMIFS(Capacity!AE:AE,Capacity!$A:$A,Comparison_CDP2,Capacity!$B:$B,IF($B$30="NEM","*",$B$30),Capacity!$C:$C,$H35)</f>
        <v>0</v>
      </c>
      <c r="AJ35" s="5">
        <f>SUMIFS(Capacity!AF:AF,Capacity!$A:$A,Comparison_CDP1,Capacity!$B:$B,IF($B$30="NEM","*",$B$30),Capacity!$C:$C,$H35)-SUMIFS(Capacity!AF:AF,Capacity!$A:$A,Comparison_CDP2,Capacity!$B:$B,IF($B$30="NEM","*",$B$30),Capacity!$C:$C,$H35)</f>
        <v>0</v>
      </c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</row>
    <row r="36" spans="8:60" ht="15" customHeight="1">
      <c r="H36" s="9" t="s">
        <v>83</v>
      </c>
      <c r="I36" s="5">
        <f>SUMIFS(Capacity!E:E,Capacity!$A:$A,Comparison_CDP1,Capacity!$B:$B,IF($B$30="NEM","*",$B$30),Capacity!$C:$C,$H36)-SUMIFS(Capacity!E:E,Capacity!$A:$A,Comparison_CDP2,Capacity!$B:$B,IF($B$30="NEM","*",$B$30),Capacity!$C:$C,$H36)</f>
        <v>0</v>
      </c>
      <c r="J36" s="5">
        <f>SUMIFS(Capacity!F:F,Capacity!$A:$A,Comparison_CDP1,Capacity!$B:$B,IF($B$30="NEM","*",$B$30),Capacity!$C:$C,$H36)-SUMIFS(Capacity!F:F,Capacity!$A:$A,Comparison_CDP2,Capacity!$B:$B,IF($B$30="NEM","*",$B$30),Capacity!$C:$C,$H36)</f>
        <v>0</v>
      </c>
      <c r="K36" s="5">
        <f>SUMIFS(Capacity!G:G,Capacity!$A:$A,Comparison_CDP1,Capacity!$B:$B,IF($B$30="NEM","*",$B$30),Capacity!$C:$C,$H36)-SUMIFS(Capacity!G:G,Capacity!$A:$A,Comparison_CDP2,Capacity!$B:$B,IF($B$30="NEM","*",$B$30),Capacity!$C:$C,$H36)</f>
        <v>0</v>
      </c>
      <c r="L36" s="5">
        <f>SUMIFS(Capacity!H:H,Capacity!$A:$A,Comparison_CDP1,Capacity!$B:$B,IF($B$30="NEM","*",$B$30),Capacity!$C:$C,$H36)-SUMIFS(Capacity!H:H,Capacity!$A:$A,Comparison_CDP2,Capacity!$B:$B,IF($B$30="NEM","*",$B$30),Capacity!$C:$C,$H36)</f>
        <v>0</v>
      </c>
      <c r="M36" s="5">
        <f>SUMIFS(Capacity!I:I,Capacity!$A:$A,Comparison_CDP1,Capacity!$B:$B,IF($B$30="NEM","*",$B$30),Capacity!$C:$C,$H36)-SUMIFS(Capacity!I:I,Capacity!$A:$A,Comparison_CDP2,Capacity!$B:$B,IF($B$30="NEM","*",$B$30),Capacity!$C:$C,$H36)</f>
        <v>0</v>
      </c>
      <c r="N36" s="5">
        <f>SUMIFS(Capacity!J:J,Capacity!$A:$A,Comparison_CDP1,Capacity!$B:$B,IF($B$30="NEM","*",$B$30),Capacity!$C:$C,$H36)-SUMIFS(Capacity!J:J,Capacity!$A:$A,Comparison_CDP2,Capacity!$B:$B,IF($B$30="NEM","*",$B$30),Capacity!$C:$C,$H36)</f>
        <v>0</v>
      </c>
      <c r="O36" s="5">
        <f>SUMIFS(Capacity!K:K,Capacity!$A:$A,Comparison_CDP1,Capacity!$B:$B,IF($B$30="NEM","*",$B$30),Capacity!$C:$C,$H36)-SUMIFS(Capacity!K:K,Capacity!$A:$A,Comparison_CDP2,Capacity!$B:$B,IF($B$30="NEM","*",$B$30),Capacity!$C:$C,$H36)</f>
        <v>0</v>
      </c>
      <c r="P36" s="5">
        <f>SUMIFS(Capacity!L:L,Capacity!$A:$A,Comparison_CDP1,Capacity!$B:$B,IF($B$30="NEM","*",$B$30),Capacity!$C:$C,$H36)-SUMIFS(Capacity!L:L,Capacity!$A:$A,Comparison_CDP2,Capacity!$B:$B,IF($B$30="NEM","*",$B$30),Capacity!$C:$C,$H36)</f>
        <v>0</v>
      </c>
      <c r="Q36" s="5">
        <f>SUMIFS(Capacity!M:M,Capacity!$A:$A,Comparison_CDP1,Capacity!$B:$B,IF($B$30="NEM","*",$B$30),Capacity!$C:$C,$H36)-SUMIFS(Capacity!M:M,Capacity!$A:$A,Comparison_CDP2,Capacity!$B:$B,IF($B$30="NEM","*",$B$30),Capacity!$C:$C,$H36)</f>
        <v>0</v>
      </c>
      <c r="R36" s="5">
        <f>SUMIFS(Capacity!N:N,Capacity!$A:$A,Comparison_CDP1,Capacity!$B:$B,IF($B$30="NEM","*",$B$30),Capacity!$C:$C,$H36)-SUMIFS(Capacity!N:N,Capacity!$A:$A,Comparison_CDP2,Capacity!$B:$B,IF($B$30="NEM","*",$B$30),Capacity!$C:$C,$H36)</f>
        <v>0</v>
      </c>
      <c r="S36" s="5">
        <f>SUMIFS(Capacity!O:O,Capacity!$A:$A,Comparison_CDP1,Capacity!$B:$B,IF($B$30="NEM","*",$B$30),Capacity!$C:$C,$H36)-SUMIFS(Capacity!O:O,Capacity!$A:$A,Comparison_CDP2,Capacity!$B:$B,IF($B$30="NEM","*",$B$30),Capacity!$C:$C,$H36)</f>
        <v>0</v>
      </c>
      <c r="T36" s="5">
        <f>SUMIFS(Capacity!P:P,Capacity!$A:$A,Comparison_CDP1,Capacity!$B:$B,IF($B$30="NEM","*",$B$30),Capacity!$C:$C,$H36)-SUMIFS(Capacity!P:P,Capacity!$A:$A,Comparison_CDP2,Capacity!$B:$B,IF($B$30="NEM","*",$B$30),Capacity!$C:$C,$H36)</f>
        <v>0</v>
      </c>
      <c r="U36" s="5">
        <f>SUMIFS(Capacity!Q:Q,Capacity!$A:$A,Comparison_CDP1,Capacity!$B:$B,IF($B$30="NEM","*",$B$30),Capacity!$C:$C,$H36)-SUMIFS(Capacity!Q:Q,Capacity!$A:$A,Comparison_CDP2,Capacity!$B:$B,IF($B$30="NEM","*",$B$30),Capacity!$C:$C,$H36)</f>
        <v>0</v>
      </c>
      <c r="V36" s="5">
        <f>SUMIFS(Capacity!R:R,Capacity!$A:$A,Comparison_CDP1,Capacity!$B:$B,IF($B$30="NEM","*",$B$30),Capacity!$C:$C,$H36)-SUMIFS(Capacity!R:R,Capacity!$A:$A,Comparison_CDP2,Capacity!$B:$B,IF($B$30="NEM","*",$B$30),Capacity!$C:$C,$H36)</f>
        <v>0</v>
      </c>
      <c r="W36" s="5">
        <f>SUMIFS(Capacity!S:S,Capacity!$A:$A,Comparison_CDP1,Capacity!$B:$B,IF($B$30="NEM","*",$B$30),Capacity!$C:$C,$H36)-SUMIFS(Capacity!S:S,Capacity!$A:$A,Comparison_CDP2,Capacity!$B:$B,IF($B$30="NEM","*",$B$30),Capacity!$C:$C,$H36)</f>
        <v>0</v>
      </c>
      <c r="X36" s="5">
        <f>SUMIFS(Capacity!T:T,Capacity!$A:$A,Comparison_CDP1,Capacity!$B:$B,IF($B$30="NEM","*",$B$30),Capacity!$C:$C,$H36)-SUMIFS(Capacity!T:T,Capacity!$A:$A,Comparison_CDP2,Capacity!$B:$B,IF($B$30="NEM","*",$B$30),Capacity!$C:$C,$H36)</f>
        <v>0</v>
      </c>
      <c r="Y36" s="5">
        <f>SUMIFS(Capacity!U:U,Capacity!$A:$A,Comparison_CDP1,Capacity!$B:$B,IF($B$30="NEM","*",$B$30),Capacity!$C:$C,$H36)-SUMIFS(Capacity!U:U,Capacity!$A:$A,Comparison_CDP2,Capacity!$B:$B,IF($B$30="NEM","*",$B$30),Capacity!$C:$C,$H36)</f>
        <v>0</v>
      </c>
      <c r="Z36" s="5">
        <f>SUMIFS(Capacity!V:V,Capacity!$A:$A,Comparison_CDP1,Capacity!$B:$B,IF($B$30="NEM","*",$B$30),Capacity!$C:$C,$H36)-SUMIFS(Capacity!V:V,Capacity!$A:$A,Comparison_CDP2,Capacity!$B:$B,IF($B$30="NEM","*",$B$30),Capacity!$C:$C,$H36)</f>
        <v>0</v>
      </c>
      <c r="AA36" s="5">
        <f>SUMIFS(Capacity!W:W,Capacity!$A:$A,Comparison_CDP1,Capacity!$B:$B,IF($B$30="NEM","*",$B$30),Capacity!$C:$C,$H36)-SUMIFS(Capacity!W:W,Capacity!$A:$A,Comparison_CDP2,Capacity!$B:$B,IF($B$30="NEM","*",$B$30),Capacity!$C:$C,$H36)</f>
        <v>0</v>
      </c>
      <c r="AB36" s="5">
        <f>SUMIFS(Capacity!X:X,Capacity!$A:$A,Comparison_CDP1,Capacity!$B:$B,IF($B$30="NEM","*",$B$30),Capacity!$C:$C,$H36)-SUMIFS(Capacity!X:X,Capacity!$A:$A,Comparison_CDP2,Capacity!$B:$B,IF($B$30="NEM","*",$B$30),Capacity!$C:$C,$H36)</f>
        <v>0</v>
      </c>
      <c r="AC36" s="5">
        <f>SUMIFS(Capacity!Y:Y,Capacity!$A:$A,Comparison_CDP1,Capacity!$B:$B,IF($B$30="NEM","*",$B$30),Capacity!$C:$C,$H36)-SUMIFS(Capacity!Y:Y,Capacity!$A:$A,Comparison_CDP2,Capacity!$B:$B,IF($B$30="NEM","*",$B$30),Capacity!$C:$C,$H36)</f>
        <v>0</v>
      </c>
      <c r="AD36" s="5">
        <f>SUMIFS(Capacity!Z:Z,Capacity!$A:$A,Comparison_CDP1,Capacity!$B:$B,IF($B$30="NEM","*",$B$30),Capacity!$C:$C,$H36)-SUMIFS(Capacity!Z:Z,Capacity!$A:$A,Comparison_CDP2,Capacity!$B:$B,IF($B$30="NEM","*",$B$30),Capacity!$C:$C,$H36)</f>
        <v>0</v>
      </c>
      <c r="AE36" s="5">
        <f>SUMIFS(Capacity!AA:AA,Capacity!$A:$A,Comparison_CDP1,Capacity!$B:$B,IF($B$30="NEM","*",$B$30),Capacity!$C:$C,$H36)-SUMIFS(Capacity!AA:AA,Capacity!$A:$A,Comparison_CDP2,Capacity!$B:$B,IF($B$30="NEM","*",$B$30),Capacity!$C:$C,$H36)</f>
        <v>0</v>
      </c>
      <c r="AF36" s="5">
        <f>SUMIFS(Capacity!AB:AB,Capacity!$A:$A,Comparison_CDP1,Capacity!$B:$B,IF($B$30="NEM","*",$B$30),Capacity!$C:$C,$H36)-SUMIFS(Capacity!AB:AB,Capacity!$A:$A,Comparison_CDP2,Capacity!$B:$B,IF($B$30="NEM","*",$B$30),Capacity!$C:$C,$H36)</f>
        <v>0</v>
      </c>
      <c r="AG36" s="5">
        <f>SUMIFS(Capacity!AC:AC,Capacity!$A:$A,Comparison_CDP1,Capacity!$B:$B,IF($B$30="NEM","*",$B$30),Capacity!$C:$C,$H36)-SUMIFS(Capacity!AC:AC,Capacity!$A:$A,Comparison_CDP2,Capacity!$B:$B,IF($B$30="NEM","*",$B$30),Capacity!$C:$C,$H36)</f>
        <v>0</v>
      </c>
      <c r="AH36" s="5">
        <f>SUMIFS(Capacity!AD:AD,Capacity!$A:$A,Comparison_CDP1,Capacity!$B:$B,IF($B$30="NEM","*",$B$30),Capacity!$C:$C,$H36)-SUMIFS(Capacity!AD:AD,Capacity!$A:$A,Comparison_CDP2,Capacity!$B:$B,IF($B$30="NEM","*",$B$30),Capacity!$C:$C,$H36)</f>
        <v>0</v>
      </c>
      <c r="AI36" s="5">
        <f>SUMIFS(Capacity!AE:AE,Capacity!$A:$A,Comparison_CDP1,Capacity!$B:$B,IF($B$30="NEM","*",$B$30),Capacity!$C:$C,$H36)-SUMIFS(Capacity!AE:AE,Capacity!$A:$A,Comparison_CDP2,Capacity!$B:$B,IF($B$30="NEM","*",$B$30),Capacity!$C:$C,$H36)</f>
        <v>0</v>
      </c>
      <c r="AJ36" s="5">
        <f>SUMIFS(Capacity!AF:AF,Capacity!$A:$A,Comparison_CDP1,Capacity!$B:$B,IF($B$30="NEM","*",$B$30),Capacity!$C:$C,$H36)-SUMIFS(Capacity!AF:AF,Capacity!$A:$A,Comparison_CDP2,Capacity!$B:$B,IF($B$30="NEM","*",$B$30),Capacity!$C:$C,$H36)</f>
        <v>0</v>
      </c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</row>
    <row r="37" spans="8:60" ht="15" customHeight="1">
      <c r="H37" s="9" t="s">
        <v>84</v>
      </c>
      <c r="I37" s="5">
        <f>SUMIFS(Capacity!E:E,Capacity!$A:$A,Comparison_CDP1,Capacity!$B:$B,IF($B$30="NEM","*",$B$30),Capacity!$C:$C,$H37)-SUMIFS(Capacity!E:E,Capacity!$A:$A,Comparison_CDP2,Capacity!$B:$B,IF($B$30="NEM","*",$B$30),Capacity!$C:$C,$H37)</f>
        <v>0</v>
      </c>
      <c r="J37" s="5">
        <f>SUMIFS(Capacity!F:F,Capacity!$A:$A,Comparison_CDP1,Capacity!$B:$B,IF($B$30="NEM","*",$B$30),Capacity!$C:$C,$H37)-SUMIFS(Capacity!F:F,Capacity!$A:$A,Comparison_CDP2,Capacity!$B:$B,IF($B$30="NEM","*",$B$30),Capacity!$C:$C,$H37)</f>
        <v>0</v>
      </c>
      <c r="K37" s="5">
        <f>SUMIFS(Capacity!G:G,Capacity!$A:$A,Comparison_CDP1,Capacity!$B:$B,IF($B$30="NEM","*",$B$30),Capacity!$C:$C,$H37)-SUMIFS(Capacity!G:G,Capacity!$A:$A,Comparison_CDP2,Capacity!$B:$B,IF($B$30="NEM","*",$B$30),Capacity!$C:$C,$H37)</f>
        <v>-94.83923441999832</v>
      </c>
      <c r="L37" s="5">
        <f>SUMIFS(Capacity!H:H,Capacity!$A:$A,Comparison_CDP1,Capacity!$B:$B,IF($B$30="NEM","*",$B$30),Capacity!$C:$C,$H37)-SUMIFS(Capacity!H:H,Capacity!$A:$A,Comparison_CDP2,Capacity!$B:$B,IF($B$30="NEM","*",$B$30),Capacity!$C:$C,$H37)</f>
        <v>-108.56306817999939</v>
      </c>
      <c r="M37" s="5">
        <f>SUMIFS(Capacity!I:I,Capacity!$A:$A,Comparison_CDP1,Capacity!$B:$B,IF($B$30="NEM","*",$B$30),Capacity!$C:$C,$H37)-SUMIFS(Capacity!I:I,Capacity!$A:$A,Comparison_CDP2,Capacity!$B:$B,IF($B$30="NEM","*",$B$30),Capacity!$C:$C,$H37)</f>
        <v>-329.17957400999876</v>
      </c>
      <c r="N37" s="5">
        <f>SUMIFS(Capacity!J:J,Capacity!$A:$A,Comparison_CDP1,Capacity!$B:$B,IF($B$30="NEM","*",$B$30),Capacity!$C:$C,$H37)-SUMIFS(Capacity!J:J,Capacity!$A:$A,Comparison_CDP2,Capacity!$B:$B,IF($B$30="NEM","*",$B$30),Capacity!$C:$C,$H37)</f>
        <v>-522.15444711999953</v>
      </c>
      <c r="O37" s="5">
        <f>SUMIFS(Capacity!K:K,Capacity!$A:$A,Comparison_CDP1,Capacity!$B:$B,IF($B$30="NEM","*",$B$30),Capacity!$C:$C,$H37)-SUMIFS(Capacity!K:K,Capacity!$A:$A,Comparison_CDP2,Capacity!$B:$B,IF($B$30="NEM","*",$B$30),Capacity!$C:$C,$H37)</f>
        <v>-522.15444711999953</v>
      </c>
      <c r="P37" s="5">
        <f>SUMIFS(Capacity!L:L,Capacity!$A:$A,Comparison_CDP1,Capacity!$B:$B,IF($B$30="NEM","*",$B$30),Capacity!$C:$C,$H37)-SUMIFS(Capacity!L:L,Capacity!$A:$A,Comparison_CDP2,Capacity!$B:$B,IF($B$30="NEM","*",$B$30),Capacity!$C:$C,$H37)</f>
        <v>-522.15444711999953</v>
      </c>
      <c r="Q37" s="5">
        <f>SUMIFS(Capacity!M:M,Capacity!$A:$A,Comparison_CDP1,Capacity!$B:$B,IF($B$30="NEM","*",$B$30),Capacity!$C:$C,$H37)-SUMIFS(Capacity!M:M,Capacity!$A:$A,Comparison_CDP2,Capacity!$B:$B,IF($B$30="NEM","*",$B$30),Capacity!$C:$C,$H37)</f>
        <v>-522.15444711999953</v>
      </c>
      <c r="R37" s="5">
        <f>SUMIFS(Capacity!N:N,Capacity!$A:$A,Comparison_CDP1,Capacity!$B:$B,IF($B$30="NEM","*",$B$30),Capacity!$C:$C,$H37)-SUMIFS(Capacity!N:N,Capacity!$A:$A,Comparison_CDP2,Capacity!$B:$B,IF($B$30="NEM","*",$B$30),Capacity!$C:$C,$H37)</f>
        <v>-522.15444711999953</v>
      </c>
      <c r="S37" s="5">
        <f>SUMIFS(Capacity!O:O,Capacity!$A:$A,Comparison_CDP1,Capacity!$B:$B,IF($B$30="NEM","*",$B$30),Capacity!$C:$C,$H37)-SUMIFS(Capacity!O:O,Capacity!$A:$A,Comparison_CDP2,Capacity!$B:$B,IF($B$30="NEM","*",$B$30),Capacity!$C:$C,$H37)</f>
        <v>-892.45473317000051</v>
      </c>
      <c r="T37" s="5">
        <f>SUMIFS(Capacity!P:P,Capacity!$A:$A,Comparison_CDP1,Capacity!$B:$B,IF($B$30="NEM","*",$B$30),Capacity!$C:$C,$H37)-SUMIFS(Capacity!P:P,Capacity!$A:$A,Comparison_CDP2,Capacity!$B:$B,IF($B$30="NEM","*",$B$30),Capacity!$C:$C,$H37)</f>
        <v>-892.45473317000051</v>
      </c>
      <c r="U37" s="5">
        <f>SUMIFS(Capacity!Q:Q,Capacity!$A:$A,Comparison_CDP1,Capacity!$B:$B,IF($B$30="NEM","*",$B$30),Capacity!$C:$C,$H37)-SUMIFS(Capacity!Q:Q,Capacity!$A:$A,Comparison_CDP2,Capacity!$B:$B,IF($B$30="NEM","*",$B$30),Capacity!$C:$C,$H37)</f>
        <v>-892.45473317000051</v>
      </c>
      <c r="V37" s="5">
        <f>SUMIFS(Capacity!R:R,Capacity!$A:$A,Comparison_CDP1,Capacity!$B:$B,IF($B$30="NEM","*",$B$30),Capacity!$C:$C,$H37)-SUMIFS(Capacity!R:R,Capacity!$A:$A,Comparison_CDP2,Capacity!$B:$B,IF($B$30="NEM","*",$B$30),Capacity!$C:$C,$H37)</f>
        <v>-892.45473317000051</v>
      </c>
      <c r="W37" s="5">
        <f>SUMIFS(Capacity!S:S,Capacity!$A:$A,Comparison_CDP1,Capacity!$B:$B,IF($B$30="NEM","*",$B$30),Capacity!$C:$C,$H37)-SUMIFS(Capacity!S:S,Capacity!$A:$A,Comparison_CDP2,Capacity!$B:$B,IF($B$30="NEM","*",$B$30),Capacity!$C:$C,$H37)</f>
        <v>-892.45473317000051</v>
      </c>
      <c r="X37" s="5">
        <f>SUMIFS(Capacity!T:T,Capacity!$A:$A,Comparison_CDP1,Capacity!$B:$B,IF($B$30="NEM","*",$B$30),Capacity!$C:$C,$H37)-SUMIFS(Capacity!T:T,Capacity!$A:$A,Comparison_CDP2,Capacity!$B:$B,IF($B$30="NEM","*",$B$30),Capacity!$C:$C,$H37)</f>
        <v>-58.181280019998667</v>
      </c>
      <c r="Y37" s="5">
        <f>SUMIFS(Capacity!U:U,Capacity!$A:$A,Comparison_CDP1,Capacity!$B:$B,IF($B$30="NEM","*",$B$30),Capacity!$C:$C,$H37)-SUMIFS(Capacity!U:U,Capacity!$A:$A,Comparison_CDP2,Capacity!$B:$B,IF($B$30="NEM","*",$B$30),Capacity!$C:$C,$H37)</f>
        <v>-58.181280019998667</v>
      </c>
      <c r="Z37" s="5">
        <f>SUMIFS(Capacity!V:V,Capacity!$A:$A,Comparison_CDP1,Capacity!$B:$B,IF($B$30="NEM","*",$B$30),Capacity!$C:$C,$H37)-SUMIFS(Capacity!V:V,Capacity!$A:$A,Comparison_CDP2,Capacity!$B:$B,IF($B$30="NEM","*",$B$30),Capacity!$C:$C,$H37)</f>
        <v>-738.01138327999979</v>
      </c>
      <c r="AA37" s="5">
        <f>SUMIFS(Capacity!W:W,Capacity!$A:$A,Comparison_CDP1,Capacity!$B:$B,IF($B$30="NEM","*",$B$30),Capacity!$C:$C,$H37)-SUMIFS(Capacity!W:W,Capacity!$A:$A,Comparison_CDP2,Capacity!$B:$B,IF($B$30="NEM","*",$B$30),Capacity!$C:$C,$H37)</f>
        <v>-546.94306813000003</v>
      </c>
      <c r="AB37" s="5">
        <f>SUMIFS(Capacity!X:X,Capacity!$A:$A,Comparison_CDP1,Capacity!$B:$B,IF($B$30="NEM","*",$B$30),Capacity!$C:$C,$H37)-SUMIFS(Capacity!X:X,Capacity!$A:$A,Comparison_CDP2,Capacity!$B:$B,IF($B$30="NEM","*",$B$30),Capacity!$C:$C,$H37)</f>
        <v>-1499.444137829998</v>
      </c>
      <c r="AC37" s="5">
        <f>SUMIFS(Capacity!Y:Y,Capacity!$A:$A,Comparison_CDP1,Capacity!$B:$B,IF($B$30="NEM","*",$B$30),Capacity!$C:$C,$H37)-SUMIFS(Capacity!Y:Y,Capacity!$A:$A,Comparison_CDP2,Capacity!$B:$B,IF($B$30="NEM","*",$B$30),Capacity!$C:$C,$H37)</f>
        <v>1221.6431913299984</v>
      </c>
      <c r="AD37" s="5">
        <f>SUMIFS(Capacity!Z:Z,Capacity!$A:$A,Comparison_CDP1,Capacity!$B:$B,IF($B$30="NEM","*",$B$30),Capacity!$C:$C,$H37)-SUMIFS(Capacity!Z:Z,Capacity!$A:$A,Comparison_CDP2,Capacity!$B:$B,IF($B$30="NEM","*",$B$30),Capacity!$C:$C,$H37)</f>
        <v>1501.9279372000001</v>
      </c>
      <c r="AE37" s="5">
        <f>SUMIFS(Capacity!AA:AA,Capacity!$A:$A,Comparison_CDP1,Capacity!$B:$B,IF($B$30="NEM","*",$B$30),Capacity!$C:$C,$H37)-SUMIFS(Capacity!AA:AA,Capacity!$A:$A,Comparison_CDP2,Capacity!$B:$B,IF($B$30="NEM","*",$B$30),Capacity!$C:$C,$H37)</f>
        <v>-967.4134484999995</v>
      </c>
      <c r="AF37" s="5">
        <f>SUMIFS(Capacity!AB:AB,Capacity!$A:$A,Comparison_CDP1,Capacity!$B:$B,IF($B$30="NEM","*",$B$30),Capacity!$C:$C,$H37)-SUMIFS(Capacity!AB:AB,Capacity!$A:$A,Comparison_CDP2,Capacity!$B:$B,IF($B$30="NEM","*",$B$30),Capacity!$C:$C,$H37)</f>
        <v>-1464.0022824999996</v>
      </c>
      <c r="AG37" s="5">
        <f>SUMIFS(Capacity!AC:AC,Capacity!$A:$A,Comparison_CDP1,Capacity!$B:$B,IF($B$30="NEM","*",$B$30),Capacity!$C:$C,$H37)-SUMIFS(Capacity!AC:AC,Capacity!$A:$A,Comparison_CDP2,Capacity!$B:$B,IF($B$30="NEM","*",$B$30),Capacity!$C:$C,$H37)</f>
        <v>-1464.0022824999996</v>
      </c>
      <c r="AH37" s="5">
        <f>SUMIFS(Capacity!AD:AD,Capacity!$A:$A,Comparison_CDP1,Capacity!$B:$B,IF($B$30="NEM","*",$B$30),Capacity!$C:$C,$H37)-SUMIFS(Capacity!AD:AD,Capacity!$A:$A,Comparison_CDP2,Capacity!$B:$B,IF($B$30="NEM","*",$B$30),Capacity!$C:$C,$H37)</f>
        <v>-1464.0022824999996</v>
      </c>
      <c r="AI37" s="5">
        <f>SUMIFS(Capacity!AE:AE,Capacity!$A:$A,Comparison_CDP1,Capacity!$B:$B,IF($B$30="NEM","*",$B$30),Capacity!$C:$C,$H37)-SUMIFS(Capacity!AE:AE,Capacity!$A:$A,Comparison_CDP2,Capacity!$B:$B,IF($B$30="NEM","*",$B$30),Capacity!$C:$C,$H37)</f>
        <v>-6536.0617637900032</v>
      </c>
      <c r="AJ37" s="5">
        <f>SUMIFS(Capacity!AF:AF,Capacity!$A:$A,Comparison_CDP1,Capacity!$B:$B,IF($B$30="NEM","*",$B$30),Capacity!$C:$C,$H37)-SUMIFS(Capacity!AF:AF,Capacity!$A:$A,Comparison_CDP2,Capacity!$B:$B,IF($B$30="NEM","*",$B$30),Capacity!$C:$C,$H37)</f>
        <v>-6536.0617637900032</v>
      </c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</row>
    <row r="38" spans="8:60" ht="15" customHeight="1">
      <c r="H38" s="9" t="s">
        <v>85</v>
      </c>
      <c r="I38" s="5">
        <f>SUMIFS(Capacity!E:E,Capacity!$A:$A,Comparison_CDP1,Capacity!$B:$B,IF($B$30="NEM","*",$B$30),Capacity!$C:$C,$H38)-SUMIFS(Capacity!E:E,Capacity!$A:$A,Comparison_CDP2,Capacity!$B:$B,IF($B$30="NEM","*",$B$30),Capacity!$C:$C,$H38)</f>
        <v>0</v>
      </c>
      <c r="J38" s="5">
        <f>SUMIFS(Capacity!F:F,Capacity!$A:$A,Comparison_CDP1,Capacity!$B:$B,IF($B$30="NEM","*",$B$30),Capacity!$C:$C,$H38)-SUMIFS(Capacity!F:F,Capacity!$A:$A,Comparison_CDP2,Capacity!$B:$B,IF($B$30="NEM","*",$B$30),Capacity!$C:$C,$H38)</f>
        <v>0</v>
      </c>
      <c r="K38" s="5">
        <f>SUMIFS(Capacity!G:G,Capacity!$A:$A,Comparison_CDP1,Capacity!$B:$B,IF($B$30="NEM","*",$B$30),Capacity!$C:$C,$H38)-SUMIFS(Capacity!G:G,Capacity!$A:$A,Comparison_CDP2,Capacity!$B:$B,IF($B$30="NEM","*",$B$30),Capacity!$C:$C,$H38)</f>
        <v>0</v>
      </c>
      <c r="L38" s="5">
        <f>SUMIFS(Capacity!H:H,Capacity!$A:$A,Comparison_CDP1,Capacity!$B:$B,IF($B$30="NEM","*",$B$30),Capacity!$C:$C,$H38)-SUMIFS(Capacity!H:H,Capacity!$A:$A,Comparison_CDP2,Capacity!$B:$B,IF($B$30="NEM","*",$B$30),Capacity!$C:$C,$H38)</f>
        <v>0</v>
      </c>
      <c r="M38" s="5">
        <f>SUMIFS(Capacity!I:I,Capacity!$A:$A,Comparison_CDP1,Capacity!$B:$B,IF($B$30="NEM","*",$B$30),Capacity!$C:$C,$H38)-SUMIFS(Capacity!I:I,Capacity!$A:$A,Comparison_CDP2,Capacity!$B:$B,IF($B$30="NEM","*",$B$30),Capacity!$C:$C,$H38)</f>
        <v>0</v>
      </c>
      <c r="N38" s="5">
        <f>SUMIFS(Capacity!J:J,Capacity!$A:$A,Comparison_CDP1,Capacity!$B:$B,IF($B$30="NEM","*",$B$30),Capacity!$C:$C,$H38)-SUMIFS(Capacity!J:J,Capacity!$A:$A,Comparison_CDP2,Capacity!$B:$B,IF($B$30="NEM","*",$B$30),Capacity!$C:$C,$H38)</f>
        <v>0</v>
      </c>
      <c r="O38" s="5">
        <f>SUMIFS(Capacity!K:K,Capacity!$A:$A,Comparison_CDP1,Capacity!$B:$B,IF($B$30="NEM","*",$B$30),Capacity!$C:$C,$H38)-SUMIFS(Capacity!K:K,Capacity!$A:$A,Comparison_CDP2,Capacity!$B:$B,IF($B$30="NEM","*",$B$30),Capacity!$C:$C,$H38)</f>
        <v>0</v>
      </c>
      <c r="P38" s="5">
        <f>SUMIFS(Capacity!L:L,Capacity!$A:$A,Comparison_CDP1,Capacity!$B:$B,IF($B$30="NEM","*",$B$30),Capacity!$C:$C,$H38)-SUMIFS(Capacity!L:L,Capacity!$A:$A,Comparison_CDP2,Capacity!$B:$B,IF($B$30="NEM","*",$B$30),Capacity!$C:$C,$H38)</f>
        <v>-5.9440957499999998</v>
      </c>
      <c r="Q38" s="5">
        <f>SUMIFS(Capacity!M:M,Capacity!$A:$A,Comparison_CDP1,Capacity!$B:$B,IF($B$30="NEM","*",$B$30),Capacity!$C:$C,$H38)-SUMIFS(Capacity!M:M,Capacity!$A:$A,Comparison_CDP2,Capacity!$B:$B,IF($B$30="NEM","*",$B$30),Capacity!$C:$C,$H38)</f>
        <v>-25.326826449999999</v>
      </c>
      <c r="R38" s="5">
        <f>SUMIFS(Capacity!N:N,Capacity!$A:$A,Comparison_CDP1,Capacity!$B:$B,IF($B$30="NEM","*",$B$30),Capacity!$C:$C,$H38)-SUMIFS(Capacity!N:N,Capacity!$A:$A,Comparison_CDP2,Capacity!$B:$B,IF($B$30="NEM","*",$B$30),Capacity!$C:$C,$H38)</f>
        <v>-2199.8870510500001</v>
      </c>
      <c r="S38" s="5">
        <f>SUMIFS(Capacity!O:O,Capacity!$A:$A,Comparison_CDP1,Capacity!$B:$B,IF($B$30="NEM","*",$B$30),Capacity!$C:$C,$H38)-SUMIFS(Capacity!O:O,Capacity!$A:$A,Comparison_CDP2,Capacity!$B:$B,IF($B$30="NEM","*",$B$30),Capacity!$C:$C,$H38)</f>
        <v>-2199.8870510500001</v>
      </c>
      <c r="T38" s="5">
        <f>SUMIFS(Capacity!P:P,Capacity!$A:$A,Comparison_CDP1,Capacity!$B:$B,IF($B$30="NEM","*",$B$30),Capacity!$C:$C,$H38)-SUMIFS(Capacity!P:P,Capacity!$A:$A,Comparison_CDP2,Capacity!$B:$B,IF($B$30="NEM","*",$B$30),Capacity!$C:$C,$H38)</f>
        <v>-2327.7382275999998</v>
      </c>
      <c r="U38" s="5">
        <f>SUMIFS(Capacity!Q:Q,Capacity!$A:$A,Comparison_CDP1,Capacity!$B:$B,IF($B$30="NEM","*",$B$30),Capacity!$C:$C,$H38)-SUMIFS(Capacity!Q:Q,Capacity!$A:$A,Comparison_CDP2,Capacity!$B:$B,IF($B$30="NEM","*",$B$30),Capacity!$C:$C,$H38)</f>
        <v>-2327.7382275999998</v>
      </c>
      <c r="V38" s="5">
        <f>SUMIFS(Capacity!R:R,Capacity!$A:$A,Comparison_CDP1,Capacity!$B:$B,IF($B$30="NEM","*",$B$30),Capacity!$C:$C,$H38)-SUMIFS(Capacity!R:R,Capacity!$A:$A,Comparison_CDP2,Capacity!$B:$B,IF($B$30="NEM","*",$B$30),Capacity!$C:$C,$H38)</f>
        <v>-2569.0518253499999</v>
      </c>
      <c r="W38" s="5">
        <f>SUMIFS(Capacity!S:S,Capacity!$A:$A,Comparison_CDP1,Capacity!$B:$B,IF($B$30="NEM","*",$B$30),Capacity!$C:$C,$H38)-SUMIFS(Capacity!S:S,Capacity!$A:$A,Comparison_CDP2,Capacity!$B:$B,IF($B$30="NEM","*",$B$30),Capacity!$C:$C,$H38)</f>
        <v>-4075.3695264499997</v>
      </c>
      <c r="X38" s="5">
        <f>SUMIFS(Capacity!T:T,Capacity!$A:$A,Comparison_CDP1,Capacity!$B:$B,IF($B$30="NEM","*",$B$30),Capacity!$C:$C,$H38)-SUMIFS(Capacity!T:T,Capacity!$A:$A,Comparison_CDP2,Capacity!$B:$B,IF($B$30="NEM","*",$B$30),Capacity!$C:$C,$H38)</f>
        <v>-4075.3695264499997</v>
      </c>
      <c r="Y38" s="5">
        <f>SUMIFS(Capacity!U:U,Capacity!$A:$A,Comparison_CDP1,Capacity!$B:$B,IF($B$30="NEM","*",$B$30),Capacity!$C:$C,$H38)-SUMIFS(Capacity!U:U,Capacity!$A:$A,Comparison_CDP2,Capacity!$B:$B,IF($B$30="NEM","*",$B$30),Capacity!$C:$C,$H38)</f>
        <v>-4767.3173255000002</v>
      </c>
      <c r="Z38" s="5">
        <f>SUMIFS(Capacity!V:V,Capacity!$A:$A,Comparison_CDP1,Capacity!$B:$B,IF($B$30="NEM","*",$B$30),Capacity!$C:$C,$H38)-SUMIFS(Capacity!V:V,Capacity!$A:$A,Comparison_CDP2,Capacity!$B:$B,IF($B$30="NEM","*",$B$30),Capacity!$C:$C,$H38)</f>
        <v>-4767.3173255000002</v>
      </c>
      <c r="AA38" s="5">
        <f>SUMIFS(Capacity!W:W,Capacity!$A:$A,Comparison_CDP1,Capacity!$B:$B,IF($B$30="NEM","*",$B$30),Capacity!$C:$C,$H38)-SUMIFS(Capacity!W:W,Capacity!$A:$A,Comparison_CDP2,Capacity!$B:$B,IF($B$30="NEM","*",$B$30),Capacity!$C:$C,$H38)</f>
        <v>-5830.8950295499999</v>
      </c>
      <c r="AB38" s="5">
        <f>SUMIFS(Capacity!X:X,Capacity!$A:$A,Comparison_CDP1,Capacity!$B:$B,IF($B$30="NEM","*",$B$30),Capacity!$C:$C,$H38)-SUMIFS(Capacity!X:X,Capacity!$A:$A,Comparison_CDP2,Capacity!$B:$B,IF($B$30="NEM","*",$B$30),Capacity!$C:$C,$H38)</f>
        <v>-9297.2379069499984</v>
      </c>
      <c r="AC38" s="5">
        <f>SUMIFS(Capacity!Y:Y,Capacity!$A:$A,Comparison_CDP1,Capacity!$B:$B,IF($B$30="NEM","*",$B$30),Capacity!$C:$C,$H38)-SUMIFS(Capacity!Y:Y,Capacity!$A:$A,Comparison_CDP2,Capacity!$B:$B,IF($B$30="NEM","*",$B$30),Capacity!$C:$C,$H38)</f>
        <v>-11336.186679099999</v>
      </c>
      <c r="AD38" s="5">
        <f>SUMIFS(Capacity!Z:Z,Capacity!$A:$A,Comparison_CDP1,Capacity!$B:$B,IF($B$30="NEM","*",$B$30),Capacity!$C:$C,$H38)-SUMIFS(Capacity!Z:Z,Capacity!$A:$A,Comparison_CDP2,Capacity!$B:$B,IF($B$30="NEM","*",$B$30),Capacity!$C:$C,$H38)</f>
        <v>-11336.186679099999</v>
      </c>
      <c r="AE38" s="5">
        <f>SUMIFS(Capacity!AA:AA,Capacity!$A:$A,Comparison_CDP1,Capacity!$B:$B,IF($B$30="NEM","*",$B$30),Capacity!$C:$C,$H38)-SUMIFS(Capacity!AA:AA,Capacity!$A:$A,Comparison_CDP2,Capacity!$B:$B,IF($B$30="NEM","*",$B$30),Capacity!$C:$C,$H38)</f>
        <v>-22474.11753815</v>
      </c>
      <c r="AF38" s="5">
        <f>SUMIFS(Capacity!AB:AB,Capacity!$A:$A,Comparison_CDP1,Capacity!$B:$B,IF($B$30="NEM","*",$B$30),Capacity!$C:$C,$H38)-SUMIFS(Capacity!AB:AB,Capacity!$A:$A,Comparison_CDP2,Capacity!$B:$B,IF($B$30="NEM","*",$B$30),Capacity!$C:$C,$H38)</f>
        <v>-28289.882472199999</v>
      </c>
      <c r="AG38" s="5">
        <f>SUMIFS(Capacity!AC:AC,Capacity!$A:$A,Comparison_CDP1,Capacity!$B:$B,IF($B$30="NEM","*",$B$30),Capacity!$C:$C,$H38)-SUMIFS(Capacity!AC:AC,Capacity!$A:$A,Comparison_CDP2,Capacity!$B:$B,IF($B$30="NEM","*",$B$30),Capacity!$C:$C,$H38)</f>
        <v>-33025.362358499995</v>
      </c>
      <c r="AH38" s="5">
        <f>SUMIFS(Capacity!AD:AD,Capacity!$A:$A,Comparison_CDP1,Capacity!$B:$B,IF($B$30="NEM","*",$B$30),Capacity!$C:$C,$H38)-SUMIFS(Capacity!AD:AD,Capacity!$A:$A,Comparison_CDP2,Capacity!$B:$B,IF($B$30="NEM","*",$B$30),Capacity!$C:$C,$H38)</f>
        <v>-38568.214106349995</v>
      </c>
      <c r="AI38" s="5">
        <f>SUMIFS(Capacity!AE:AE,Capacity!$A:$A,Comparison_CDP1,Capacity!$B:$B,IF($B$30="NEM","*",$B$30),Capacity!$C:$C,$H38)-SUMIFS(Capacity!AE:AE,Capacity!$A:$A,Comparison_CDP2,Capacity!$B:$B,IF($B$30="NEM","*",$B$30),Capacity!$C:$C,$H38)</f>
        <v>-33766.708908249995</v>
      </c>
      <c r="AJ38" s="5">
        <f>SUMIFS(Capacity!AF:AF,Capacity!$A:$A,Comparison_CDP1,Capacity!$B:$B,IF($B$30="NEM","*",$B$30),Capacity!$C:$C,$H38)-SUMIFS(Capacity!AF:AF,Capacity!$A:$A,Comparison_CDP2,Capacity!$B:$B,IF($B$30="NEM","*",$B$30),Capacity!$C:$C,$H38)</f>
        <v>-33766.708908249995</v>
      </c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</row>
    <row r="39" spans="8:60" ht="15" customHeight="1">
      <c r="H39" s="9" t="s">
        <v>86</v>
      </c>
      <c r="I39" s="5">
        <f>SUMIFS(Capacity!E:E,Capacity!$A:$A,Comparison_CDP1,Capacity!$B:$B,IF($B$30="NEM","*",$B$30),Capacity!$C:$C,$H39)-SUMIFS(Capacity!E:E,Capacity!$A:$A,Comparison_CDP2,Capacity!$B:$B,IF($B$30="NEM","*",$B$30),Capacity!$C:$C,$H39)</f>
        <v>0</v>
      </c>
      <c r="J39" s="5">
        <f>SUMIFS(Capacity!F:F,Capacity!$A:$A,Comparison_CDP1,Capacity!$B:$B,IF($B$30="NEM","*",$B$30),Capacity!$C:$C,$H39)-SUMIFS(Capacity!F:F,Capacity!$A:$A,Comparison_CDP2,Capacity!$B:$B,IF($B$30="NEM","*",$B$30),Capacity!$C:$C,$H39)</f>
        <v>0</v>
      </c>
      <c r="K39" s="5">
        <f>SUMIFS(Capacity!G:G,Capacity!$A:$A,Comparison_CDP1,Capacity!$B:$B,IF($B$30="NEM","*",$B$30),Capacity!$C:$C,$H39)-SUMIFS(Capacity!G:G,Capacity!$A:$A,Comparison_CDP2,Capacity!$B:$B,IF($B$30="NEM","*",$B$30),Capacity!$C:$C,$H39)</f>
        <v>0</v>
      </c>
      <c r="L39" s="5">
        <f>SUMIFS(Capacity!H:H,Capacity!$A:$A,Comparison_CDP1,Capacity!$B:$B,IF($B$30="NEM","*",$B$30),Capacity!$C:$C,$H39)-SUMIFS(Capacity!H:H,Capacity!$A:$A,Comparison_CDP2,Capacity!$B:$B,IF($B$30="NEM","*",$B$30),Capacity!$C:$C,$H39)</f>
        <v>0</v>
      </c>
      <c r="M39" s="5">
        <f>SUMIFS(Capacity!I:I,Capacity!$A:$A,Comparison_CDP1,Capacity!$B:$B,IF($B$30="NEM","*",$B$30),Capacity!$C:$C,$H39)-SUMIFS(Capacity!I:I,Capacity!$A:$A,Comparison_CDP2,Capacity!$B:$B,IF($B$30="NEM","*",$B$30),Capacity!$C:$C,$H39)</f>
        <v>0</v>
      </c>
      <c r="N39" s="5">
        <f>SUMIFS(Capacity!J:J,Capacity!$A:$A,Comparison_CDP1,Capacity!$B:$B,IF($B$30="NEM","*",$B$30),Capacity!$C:$C,$H39)-SUMIFS(Capacity!J:J,Capacity!$A:$A,Comparison_CDP2,Capacity!$B:$B,IF($B$30="NEM","*",$B$30),Capacity!$C:$C,$H39)</f>
        <v>0</v>
      </c>
      <c r="O39" s="5">
        <f>SUMIFS(Capacity!K:K,Capacity!$A:$A,Comparison_CDP1,Capacity!$B:$B,IF($B$30="NEM","*",$B$30),Capacity!$C:$C,$H39)-SUMIFS(Capacity!K:K,Capacity!$A:$A,Comparison_CDP2,Capacity!$B:$B,IF($B$30="NEM","*",$B$30),Capacity!$C:$C,$H39)</f>
        <v>390</v>
      </c>
      <c r="P39" s="5">
        <f>SUMIFS(Capacity!L:L,Capacity!$A:$A,Comparison_CDP1,Capacity!$B:$B,IF($B$30="NEM","*",$B$30),Capacity!$C:$C,$H39)-SUMIFS(Capacity!L:L,Capacity!$A:$A,Comparison_CDP2,Capacity!$B:$B,IF($B$30="NEM","*",$B$30),Capacity!$C:$C,$H39)</f>
        <v>390</v>
      </c>
      <c r="Q39" s="5">
        <f>SUMIFS(Capacity!M:M,Capacity!$A:$A,Comparison_CDP1,Capacity!$B:$B,IF($B$30="NEM","*",$B$30),Capacity!$C:$C,$H39)-SUMIFS(Capacity!M:M,Capacity!$A:$A,Comparison_CDP2,Capacity!$B:$B,IF($B$30="NEM","*",$B$30),Capacity!$C:$C,$H39)</f>
        <v>390</v>
      </c>
      <c r="R39" s="5">
        <f>SUMIFS(Capacity!N:N,Capacity!$A:$A,Comparison_CDP1,Capacity!$B:$B,IF($B$30="NEM","*",$B$30),Capacity!$C:$C,$H39)-SUMIFS(Capacity!N:N,Capacity!$A:$A,Comparison_CDP2,Capacity!$B:$B,IF($B$30="NEM","*",$B$30),Capacity!$C:$C,$H39)</f>
        <v>390</v>
      </c>
      <c r="S39" s="5">
        <f>SUMIFS(Capacity!O:O,Capacity!$A:$A,Comparison_CDP1,Capacity!$B:$B,IF($B$30="NEM","*",$B$30),Capacity!$C:$C,$H39)-SUMIFS(Capacity!O:O,Capacity!$A:$A,Comparison_CDP2,Capacity!$B:$B,IF($B$30="NEM","*",$B$30),Capacity!$C:$C,$H39)</f>
        <v>390</v>
      </c>
      <c r="T39" s="5">
        <f>SUMIFS(Capacity!P:P,Capacity!$A:$A,Comparison_CDP1,Capacity!$B:$B,IF($B$30="NEM","*",$B$30),Capacity!$C:$C,$H39)-SUMIFS(Capacity!P:P,Capacity!$A:$A,Comparison_CDP2,Capacity!$B:$B,IF($B$30="NEM","*",$B$30),Capacity!$C:$C,$H39)</f>
        <v>390</v>
      </c>
      <c r="U39" s="5">
        <f>SUMIFS(Capacity!Q:Q,Capacity!$A:$A,Comparison_CDP1,Capacity!$B:$B,IF($B$30="NEM","*",$B$30),Capacity!$C:$C,$H39)-SUMIFS(Capacity!Q:Q,Capacity!$A:$A,Comparison_CDP2,Capacity!$B:$B,IF($B$30="NEM","*",$B$30),Capacity!$C:$C,$H39)</f>
        <v>390</v>
      </c>
      <c r="V39" s="5">
        <f>SUMIFS(Capacity!R:R,Capacity!$A:$A,Comparison_CDP1,Capacity!$B:$B,IF($B$30="NEM","*",$B$30),Capacity!$C:$C,$H39)-SUMIFS(Capacity!R:R,Capacity!$A:$A,Comparison_CDP2,Capacity!$B:$B,IF($B$30="NEM","*",$B$30),Capacity!$C:$C,$H39)</f>
        <v>390</v>
      </c>
      <c r="W39" s="5">
        <f>SUMIFS(Capacity!S:S,Capacity!$A:$A,Comparison_CDP1,Capacity!$B:$B,IF($B$30="NEM","*",$B$30),Capacity!$C:$C,$H39)-SUMIFS(Capacity!S:S,Capacity!$A:$A,Comparison_CDP2,Capacity!$B:$B,IF($B$30="NEM","*",$B$30),Capacity!$C:$C,$H39)</f>
        <v>390</v>
      </c>
      <c r="X39" s="5">
        <f>SUMIFS(Capacity!T:T,Capacity!$A:$A,Comparison_CDP1,Capacity!$B:$B,IF($B$30="NEM","*",$B$30),Capacity!$C:$C,$H39)-SUMIFS(Capacity!T:T,Capacity!$A:$A,Comparison_CDP2,Capacity!$B:$B,IF($B$30="NEM","*",$B$30),Capacity!$C:$C,$H39)</f>
        <v>390</v>
      </c>
      <c r="Y39" s="5">
        <f>SUMIFS(Capacity!U:U,Capacity!$A:$A,Comparison_CDP1,Capacity!$B:$B,IF($B$30="NEM","*",$B$30),Capacity!$C:$C,$H39)-SUMIFS(Capacity!U:U,Capacity!$A:$A,Comparison_CDP2,Capacity!$B:$B,IF($B$30="NEM","*",$B$30),Capacity!$C:$C,$H39)</f>
        <v>390</v>
      </c>
      <c r="Z39" s="5">
        <f>SUMIFS(Capacity!V:V,Capacity!$A:$A,Comparison_CDP1,Capacity!$B:$B,IF($B$30="NEM","*",$B$30),Capacity!$C:$C,$H39)-SUMIFS(Capacity!V:V,Capacity!$A:$A,Comparison_CDP2,Capacity!$B:$B,IF($B$30="NEM","*",$B$30),Capacity!$C:$C,$H39)</f>
        <v>390</v>
      </c>
      <c r="AA39" s="5">
        <f>SUMIFS(Capacity!W:W,Capacity!$A:$A,Comparison_CDP1,Capacity!$B:$B,IF($B$30="NEM","*",$B$30),Capacity!$C:$C,$H39)-SUMIFS(Capacity!W:W,Capacity!$A:$A,Comparison_CDP2,Capacity!$B:$B,IF($B$30="NEM","*",$B$30),Capacity!$C:$C,$H39)</f>
        <v>390</v>
      </c>
      <c r="AB39" s="5">
        <f>SUMIFS(Capacity!X:X,Capacity!$A:$A,Comparison_CDP1,Capacity!$B:$B,IF($B$30="NEM","*",$B$30),Capacity!$C:$C,$H39)-SUMIFS(Capacity!X:X,Capacity!$A:$A,Comparison_CDP2,Capacity!$B:$B,IF($B$30="NEM","*",$B$30),Capacity!$C:$C,$H39)</f>
        <v>390</v>
      </c>
      <c r="AC39" s="5">
        <f>SUMIFS(Capacity!Y:Y,Capacity!$A:$A,Comparison_CDP1,Capacity!$B:$B,IF($B$30="NEM","*",$B$30),Capacity!$C:$C,$H39)-SUMIFS(Capacity!Y:Y,Capacity!$A:$A,Comparison_CDP2,Capacity!$B:$B,IF($B$30="NEM","*",$B$30),Capacity!$C:$C,$H39)</f>
        <v>390</v>
      </c>
      <c r="AD39" s="5">
        <f>SUMIFS(Capacity!Z:Z,Capacity!$A:$A,Comparison_CDP1,Capacity!$B:$B,IF($B$30="NEM","*",$B$30),Capacity!$C:$C,$H39)-SUMIFS(Capacity!Z:Z,Capacity!$A:$A,Comparison_CDP2,Capacity!$B:$B,IF($B$30="NEM","*",$B$30),Capacity!$C:$C,$H39)</f>
        <v>390</v>
      </c>
      <c r="AE39" s="5">
        <f>SUMIFS(Capacity!AA:AA,Capacity!$A:$A,Comparison_CDP1,Capacity!$B:$B,IF($B$30="NEM","*",$B$30),Capacity!$C:$C,$H39)-SUMIFS(Capacity!AA:AA,Capacity!$A:$A,Comparison_CDP2,Capacity!$B:$B,IF($B$30="NEM","*",$B$30),Capacity!$C:$C,$H39)</f>
        <v>390</v>
      </c>
      <c r="AF39" s="5">
        <f>SUMIFS(Capacity!AB:AB,Capacity!$A:$A,Comparison_CDP1,Capacity!$B:$B,IF($B$30="NEM","*",$B$30),Capacity!$C:$C,$H39)-SUMIFS(Capacity!AB:AB,Capacity!$A:$A,Comparison_CDP2,Capacity!$B:$B,IF($B$30="NEM","*",$B$30),Capacity!$C:$C,$H39)</f>
        <v>390</v>
      </c>
      <c r="AG39" s="5">
        <f>SUMIFS(Capacity!AC:AC,Capacity!$A:$A,Comparison_CDP1,Capacity!$B:$B,IF($B$30="NEM","*",$B$30),Capacity!$C:$C,$H39)-SUMIFS(Capacity!AC:AC,Capacity!$A:$A,Comparison_CDP2,Capacity!$B:$B,IF($B$30="NEM","*",$B$30),Capacity!$C:$C,$H39)</f>
        <v>390</v>
      </c>
      <c r="AH39" s="5">
        <f>SUMIFS(Capacity!AD:AD,Capacity!$A:$A,Comparison_CDP1,Capacity!$B:$B,IF($B$30="NEM","*",$B$30),Capacity!$C:$C,$H39)-SUMIFS(Capacity!AD:AD,Capacity!$A:$A,Comparison_CDP2,Capacity!$B:$B,IF($B$30="NEM","*",$B$30),Capacity!$C:$C,$H39)</f>
        <v>390</v>
      </c>
      <c r="AI39" s="5">
        <f>SUMIFS(Capacity!AE:AE,Capacity!$A:$A,Comparison_CDP1,Capacity!$B:$B,IF($B$30="NEM","*",$B$30),Capacity!$C:$C,$H39)-SUMIFS(Capacity!AE:AE,Capacity!$A:$A,Comparison_CDP2,Capacity!$B:$B,IF($B$30="NEM","*",$B$30),Capacity!$C:$C,$H39)</f>
        <v>390</v>
      </c>
      <c r="AJ39" s="5">
        <f>SUMIFS(Capacity!AF:AF,Capacity!$A:$A,Comparison_CDP1,Capacity!$B:$B,IF($B$30="NEM","*",$B$30),Capacity!$C:$C,$H39)-SUMIFS(Capacity!AF:AF,Capacity!$A:$A,Comparison_CDP2,Capacity!$B:$B,IF($B$30="NEM","*",$B$30),Capacity!$C:$C,$H39)</f>
        <v>390</v>
      </c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</row>
    <row r="40" spans="8:60" ht="15" customHeight="1">
      <c r="H40" s="9" t="s">
        <v>87</v>
      </c>
      <c r="I40" s="5">
        <f>SUMIFS(Capacity!E:E,Capacity!$A:$A,Comparison_CDP1,Capacity!$B:$B,IF($B$30="NEM","*",$B$30),Capacity!$C:$C,$H40)-SUMIFS(Capacity!E:E,Capacity!$A:$A,Comparison_CDP2,Capacity!$B:$B,IF($B$30="NEM","*",$B$30),Capacity!$C:$C,$H40)</f>
        <v>-834.45872179000025</v>
      </c>
      <c r="J40" s="5">
        <f>SUMIFS(Capacity!F:F,Capacity!$A:$A,Comparison_CDP1,Capacity!$B:$B,IF($B$30="NEM","*",$B$30),Capacity!$C:$C,$H40)-SUMIFS(Capacity!F:F,Capacity!$A:$A,Comparison_CDP2,Capacity!$B:$B,IF($B$30="NEM","*",$B$30),Capacity!$C:$C,$H40)</f>
        <v>-1094.3223146300002</v>
      </c>
      <c r="K40" s="5">
        <f>SUMIFS(Capacity!G:G,Capacity!$A:$A,Comparison_CDP1,Capacity!$B:$B,IF($B$30="NEM","*",$B$30),Capacity!$C:$C,$H40)-SUMIFS(Capacity!G:G,Capacity!$A:$A,Comparison_CDP2,Capacity!$B:$B,IF($B$30="NEM","*",$B$30),Capacity!$C:$C,$H40)</f>
        <v>-1858.79195789</v>
      </c>
      <c r="L40" s="5">
        <f>SUMIFS(Capacity!H:H,Capacity!$A:$A,Comparison_CDP1,Capacity!$B:$B,IF($B$30="NEM","*",$B$30),Capacity!$C:$C,$H40)-SUMIFS(Capacity!H:H,Capacity!$A:$A,Comparison_CDP2,Capacity!$B:$B,IF($B$30="NEM","*",$B$30),Capacity!$C:$C,$H40)</f>
        <v>-3148.3720306000005</v>
      </c>
      <c r="M40" s="5">
        <f>SUMIFS(Capacity!I:I,Capacity!$A:$A,Comparison_CDP1,Capacity!$B:$B,IF($B$30="NEM","*",$B$30),Capacity!$C:$C,$H40)-SUMIFS(Capacity!I:I,Capacity!$A:$A,Comparison_CDP2,Capacity!$B:$B,IF($B$30="NEM","*",$B$30),Capacity!$C:$C,$H40)</f>
        <v>-2679.2272177900031</v>
      </c>
      <c r="N40" s="5">
        <f>SUMIFS(Capacity!J:J,Capacity!$A:$A,Comparison_CDP1,Capacity!$B:$B,IF($B$30="NEM","*",$B$30),Capacity!$C:$C,$H40)-SUMIFS(Capacity!J:J,Capacity!$A:$A,Comparison_CDP2,Capacity!$B:$B,IF($B$30="NEM","*",$B$30),Capacity!$C:$C,$H40)</f>
        <v>-2423.3472721299968</v>
      </c>
      <c r="O40" s="5">
        <f>SUMIFS(Capacity!K:K,Capacity!$A:$A,Comparison_CDP1,Capacity!$B:$B,IF($B$30="NEM","*",$B$30),Capacity!$C:$C,$H40)-SUMIFS(Capacity!K:K,Capacity!$A:$A,Comparison_CDP2,Capacity!$B:$B,IF($B$30="NEM","*",$B$30),Capacity!$C:$C,$H40)</f>
        <v>-3775.2381234100012</v>
      </c>
      <c r="P40" s="5">
        <f>SUMIFS(Capacity!L:L,Capacity!$A:$A,Comparison_CDP1,Capacity!$B:$B,IF($B$30="NEM","*",$B$30),Capacity!$C:$C,$H40)-SUMIFS(Capacity!L:L,Capacity!$A:$A,Comparison_CDP2,Capacity!$B:$B,IF($B$30="NEM","*",$B$30),Capacity!$C:$C,$H40)</f>
        <v>-4654.537266780002</v>
      </c>
      <c r="Q40" s="5">
        <f>SUMIFS(Capacity!M:M,Capacity!$A:$A,Comparison_CDP1,Capacity!$B:$B,IF($B$30="NEM","*",$B$30),Capacity!$C:$C,$H40)-SUMIFS(Capacity!M:M,Capacity!$A:$A,Comparison_CDP2,Capacity!$B:$B,IF($B$30="NEM","*",$B$30),Capacity!$C:$C,$H40)</f>
        <v>-5067.5676039800001</v>
      </c>
      <c r="R40" s="5">
        <f>SUMIFS(Capacity!N:N,Capacity!$A:$A,Comparison_CDP1,Capacity!$B:$B,IF($B$30="NEM","*",$B$30),Capacity!$C:$C,$H40)-SUMIFS(Capacity!N:N,Capacity!$A:$A,Comparison_CDP2,Capacity!$B:$B,IF($B$30="NEM","*",$B$30),Capacity!$C:$C,$H40)</f>
        <v>-5723.9669995799977</v>
      </c>
      <c r="S40" s="5">
        <f>SUMIFS(Capacity!O:O,Capacity!$A:$A,Comparison_CDP1,Capacity!$B:$B,IF($B$30="NEM","*",$B$30),Capacity!$C:$C,$H40)-SUMIFS(Capacity!O:O,Capacity!$A:$A,Comparison_CDP2,Capacity!$B:$B,IF($B$30="NEM","*",$B$30),Capacity!$C:$C,$H40)</f>
        <v>-6823.6291217000016</v>
      </c>
      <c r="T40" s="5">
        <f>SUMIFS(Capacity!P:P,Capacity!$A:$A,Comparison_CDP1,Capacity!$B:$B,IF($B$30="NEM","*",$B$30),Capacity!$C:$C,$H40)-SUMIFS(Capacity!P:P,Capacity!$A:$A,Comparison_CDP2,Capacity!$B:$B,IF($B$30="NEM","*",$B$30),Capacity!$C:$C,$H40)</f>
        <v>-7788.1601287100002</v>
      </c>
      <c r="U40" s="5">
        <f>SUMIFS(Capacity!Q:Q,Capacity!$A:$A,Comparison_CDP1,Capacity!$B:$B,IF($B$30="NEM","*",$B$30),Capacity!$C:$C,$H40)-SUMIFS(Capacity!Q:Q,Capacity!$A:$A,Comparison_CDP2,Capacity!$B:$B,IF($B$30="NEM","*",$B$30),Capacity!$C:$C,$H40)</f>
        <v>-6105.7418509399995</v>
      </c>
      <c r="V40" s="5">
        <f>SUMIFS(Capacity!R:R,Capacity!$A:$A,Comparison_CDP1,Capacity!$B:$B,IF($B$30="NEM","*",$B$30),Capacity!$C:$C,$H40)-SUMIFS(Capacity!R:R,Capacity!$A:$A,Comparison_CDP2,Capacity!$B:$B,IF($B$30="NEM","*",$B$30),Capacity!$C:$C,$H40)</f>
        <v>-5416.4754641600011</v>
      </c>
      <c r="W40" s="5">
        <f>SUMIFS(Capacity!S:S,Capacity!$A:$A,Comparison_CDP1,Capacity!$B:$B,IF($B$30="NEM","*",$B$30),Capacity!$C:$C,$H40)-SUMIFS(Capacity!S:S,Capacity!$A:$A,Comparison_CDP2,Capacity!$B:$B,IF($B$30="NEM","*",$B$30),Capacity!$C:$C,$H40)</f>
        <v>-4260.4747661999972</v>
      </c>
      <c r="X40" s="5">
        <f>SUMIFS(Capacity!T:T,Capacity!$A:$A,Comparison_CDP1,Capacity!$B:$B,IF($B$30="NEM","*",$B$30),Capacity!$C:$C,$H40)-SUMIFS(Capacity!T:T,Capacity!$A:$A,Comparison_CDP2,Capacity!$B:$B,IF($B$30="NEM","*",$B$30),Capacity!$C:$C,$H40)</f>
        <v>-5863.2521738699943</v>
      </c>
      <c r="Y40" s="5">
        <f>SUMIFS(Capacity!U:U,Capacity!$A:$A,Comparison_CDP1,Capacity!$B:$B,IF($B$30="NEM","*",$B$30),Capacity!$C:$C,$H40)-SUMIFS(Capacity!U:U,Capacity!$A:$A,Comparison_CDP2,Capacity!$B:$B,IF($B$30="NEM","*",$B$30),Capacity!$C:$C,$H40)</f>
        <v>-6000.4991828399943</v>
      </c>
      <c r="Z40" s="5">
        <f>SUMIFS(Capacity!V:V,Capacity!$A:$A,Comparison_CDP1,Capacity!$B:$B,IF($B$30="NEM","*",$B$30),Capacity!$C:$C,$H40)-SUMIFS(Capacity!V:V,Capacity!$A:$A,Comparison_CDP2,Capacity!$B:$B,IF($B$30="NEM","*",$B$30),Capacity!$C:$C,$H40)</f>
        <v>-5548.8378394100037</v>
      </c>
      <c r="AA40" s="5">
        <f>SUMIFS(Capacity!W:W,Capacity!$A:$A,Comparison_CDP1,Capacity!$B:$B,IF($B$30="NEM","*",$B$30),Capacity!$C:$C,$H40)-SUMIFS(Capacity!W:W,Capacity!$A:$A,Comparison_CDP2,Capacity!$B:$B,IF($B$30="NEM","*",$B$30),Capacity!$C:$C,$H40)</f>
        <v>-1021.1271887599942</v>
      </c>
      <c r="AB40" s="5">
        <f>SUMIFS(Capacity!X:X,Capacity!$A:$A,Comparison_CDP1,Capacity!$B:$B,IF($B$30="NEM","*",$B$30),Capacity!$C:$C,$H40)-SUMIFS(Capacity!X:X,Capacity!$A:$A,Comparison_CDP2,Capacity!$B:$B,IF($B$30="NEM","*",$B$30),Capacity!$C:$C,$H40)</f>
        <v>-1000.2452296799966</v>
      </c>
      <c r="AC40" s="5">
        <f>SUMIFS(Capacity!Y:Y,Capacity!$A:$A,Comparison_CDP1,Capacity!$B:$B,IF($B$30="NEM","*",$B$30),Capacity!$C:$C,$H40)-SUMIFS(Capacity!Y:Y,Capacity!$A:$A,Comparison_CDP2,Capacity!$B:$B,IF($B$30="NEM","*",$B$30),Capacity!$C:$C,$H40)</f>
        <v>-3061.6755703999916</v>
      </c>
      <c r="AD40" s="5">
        <f>SUMIFS(Capacity!Z:Z,Capacity!$A:$A,Comparison_CDP1,Capacity!$B:$B,IF($B$30="NEM","*",$B$30),Capacity!$C:$C,$H40)-SUMIFS(Capacity!Z:Z,Capacity!$A:$A,Comparison_CDP2,Capacity!$B:$B,IF($B$30="NEM","*",$B$30),Capacity!$C:$C,$H40)</f>
        <v>-11603.062252619995</v>
      </c>
      <c r="AE40" s="5">
        <f>SUMIFS(Capacity!AA:AA,Capacity!$A:$A,Comparison_CDP1,Capacity!$B:$B,IF($B$30="NEM","*",$B$30),Capacity!$C:$C,$H40)-SUMIFS(Capacity!AA:AA,Capacity!$A:$A,Comparison_CDP2,Capacity!$B:$B,IF($B$30="NEM","*",$B$30),Capacity!$C:$C,$H40)</f>
        <v>-11213.102061790007</v>
      </c>
      <c r="AF40" s="5">
        <f>SUMIFS(Capacity!AB:AB,Capacity!$A:$A,Comparison_CDP1,Capacity!$B:$B,IF($B$30="NEM","*",$B$30),Capacity!$C:$C,$H40)-SUMIFS(Capacity!AB:AB,Capacity!$A:$A,Comparison_CDP2,Capacity!$B:$B,IF($B$30="NEM","*",$B$30),Capacity!$C:$C,$H40)</f>
        <v>-17642.358742659999</v>
      </c>
      <c r="AG40" s="5">
        <f>SUMIFS(Capacity!AC:AC,Capacity!$A:$A,Comparison_CDP1,Capacity!$B:$B,IF($B$30="NEM","*",$B$30),Capacity!$C:$C,$H40)-SUMIFS(Capacity!AC:AC,Capacity!$A:$A,Comparison_CDP2,Capacity!$B:$B,IF($B$30="NEM","*",$B$30),Capacity!$C:$C,$H40)</f>
        <v>-23656.871405680002</v>
      </c>
      <c r="AH40" s="5">
        <f>SUMIFS(Capacity!AD:AD,Capacity!$A:$A,Comparison_CDP1,Capacity!$B:$B,IF($B$30="NEM","*",$B$30),Capacity!$C:$C,$H40)-SUMIFS(Capacity!AD:AD,Capacity!$A:$A,Comparison_CDP2,Capacity!$B:$B,IF($B$30="NEM","*",$B$30),Capacity!$C:$C,$H40)</f>
        <v>-12404.477123360004</v>
      </c>
      <c r="AI40" s="5">
        <f>SUMIFS(Capacity!AE:AE,Capacity!$A:$A,Comparison_CDP1,Capacity!$B:$B,IF($B$30="NEM","*",$B$30),Capacity!$C:$C,$H40)-SUMIFS(Capacity!AE:AE,Capacity!$A:$A,Comparison_CDP2,Capacity!$B:$B,IF($B$30="NEM","*",$B$30),Capacity!$C:$C,$H40)</f>
        <v>-20155.585867879985</v>
      </c>
      <c r="AJ40" s="5">
        <f>SUMIFS(Capacity!AF:AF,Capacity!$A:$A,Comparison_CDP1,Capacity!$B:$B,IF($B$30="NEM","*",$B$30),Capacity!$C:$C,$H40)-SUMIFS(Capacity!AF:AF,Capacity!$A:$A,Comparison_CDP2,Capacity!$B:$B,IF($B$30="NEM","*",$B$30),Capacity!$C:$C,$H40)</f>
        <v>-21032.68676692</v>
      </c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</row>
    <row r="41" spans="8:60" ht="15" customHeight="1">
      <c r="H41" s="9" t="s">
        <v>88</v>
      </c>
      <c r="I41" s="5">
        <f>SUMIFS(Capacity!E:E,Capacity!$A:$A,Comparison_CDP1,Capacity!$B:$B,IF($B$30="NEM","*",$B$30),Capacity!$C:$C,$H41)-SUMIFS(Capacity!E:E,Capacity!$A:$A,Comparison_CDP2,Capacity!$B:$B,IF($B$30="NEM","*",$B$30),Capacity!$C:$C,$H41)</f>
        <v>0</v>
      </c>
      <c r="J41" s="5">
        <f>SUMIFS(Capacity!F:F,Capacity!$A:$A,Comparison_CDP1,Capacity!$B:$B,IF($B$30="NEM","*",$B$30),Capacity!$C:$C,$H41)-SUMIFS(Capacity!F:F,Capacity!$A:$A,Comparison_CDP2,Capacity!$B:$B,IF($B$30="NEM","*",$B$30),Capacity!$C:$C,$H41)</f>
        <v>0</v>
      </c>
      <c r="K41" s="5">
        <f>SUMIFS(Capacity!G:G,Capacity!$A:$A,Comparison_CDP1,Capacity!$B:$B,IF($B$30="NEM","*",$B$30),Capacity!$C:$C,$H41)-SUMIFS(Capacity!G:G,Capacity!$A:$A,Comparison_CDP2,Capacity!$B:$B,IF($B$30="NEM","*",$B$30),Capacity!$C:$C,$H41)</f>
        <v>0</v>
      </c>
      <c r="L41" s="5">
        <f>SUMIFS(Capacity!H:H,Capacity!$A:$A,Comparison_CDP1,Capacity!$B:$B,IF($B$30="NEM","*",$B$30),Capacity!$C:$C,$H41)-SUMIFS(Capacity!H:H,Capacity!$A:$A,Comparison_CDP2,Capacity!$B:$B,IF($B$30="NEM","*",$B$30),Capacity!$C:$C,$H41)</f>
        <v>0</v>
      </c>
      <c r="M41" s="5">
        <f>SUMIFS(Capacity!I:I,Capacity!$A:$A,Comparison_CDP1,Capacity!$B:$B,IF($B$30="NEM","*",$B$30),Capacity!$C:$C,$H41)-SUMIFS(Capacity!I:I,Capacity!$A:$A,Comparison_CDP2,Capacity!$B:$B,IF($B$30="NEM","*",$B$30),Capacity!$C:$C,$H41)</f>
        <v>0</v>
      </c>
      <c r="N41" s="5">
        <f>SUMIFS(Capacity!J:J,Capacity!$A:$A,Comparison_CDP1,Capacity!$B:$B,IF($B$30="NEM","*",$B$30),Capacity!$C:$C,$H41)-SUMIFS(Capacity!J:J,Capacity!$A:$A,Comparison_CDP2,Capacity!$B:$B,IF($B$30="NEM","*",$B$30),Capacity!$C:$C,$H41)</f>
        <v>0</v>
      </c>
      <c r="O41" s="5">
        <f>SUMIFS(Capacity!K:K,Capacity!$A:$A,Comparison_CDP1,Capacity!$B:$B,IF($B$30="NEM","*",$B$30),Capacity!$C:$C,$H41)-SUMIFS(Capacity!K:K,Capacity!$A:$A,Comparison_CDP2,Capacity!$B:$B,IF($B$30="NEM","*",$B$30),Capacity!$C:$C,$H41)</f>
        <v>0</v>
      </c>
      <c r="P41" s="5">
        <f>SUMIFS(Capacity!L:L,Capacity!$A:$A,Comparison_CDP1,Capacity!$B:$B,IF($B$30="NEM","*",$B$30),Capacity!$C:$C,$H41)-SUMIFS(Capacity!L:L,Capacity!$A:$A,Comparison_CDP2,Capacity!$B:$B,IF($B$30="NEM","*",$B$30),Capacity!$C:$C,$H41)</f>
        <v>0</v>
      </c>
      <c r="Q41" s="5">
        <f>SUMIFS(Capacity!M:M,Capacity!$A:$A,Comparison_CDP1,Capacity!$B:$B,IF($B$30="NEM","*",$B$30),Capacity!$C:$C,$H41)-SUMIFS(Capacity!M:M,Capacity!$A:$A,Comparison_CDP2,Capacity!$B:$B,IF($B$30="NEM","*",$B$30),Capacity!$C:$C,$H41)</f>
        <v>0</v>
      </c>
      <c r="R41" s="5">
        <f>SUMIFS(Capacity!N:N,Capacity!$A:$A,Comparison_CDP1,Capacity!$B:$B,IF($B$30="NEM","*",$B$30),Capacity!$C:$C,$H41)-SUMIFS(Capacity!N:N,Capacity!$A:$A,Comparison_CDP2,Capacity!$B:$B,IF($B$30="NEM","*",$B$30),Capacity!$C:$C,$H41)</f>
        <v>0</v>
      </c>
      <c r="S41" s="5">
        <f>SUMIFS(Capacity!O:O,Capacity!$A:$A,Comparison_CDP1,Capacity!$B:$B,IF($B$30="NEM","*",$B$30),Capacity!$C:$C,$H41)-SUMIFS(Capacity!O:O,Capacity!$A:$A,Comparison_CDP2,Capacity!$B:$B,IF($B$30="NEM","*",$B$30),Capacity!$C:$C,$H41)</f>
        <v>0</v>
      </c>
      <c r="T41" s="5">
        <f>SUMIFS(Capacity!P:P,Capacity!$A:$A,Comparison_CDP1,Capacity!$B:$B,IF($B$30="NEM","*",$B$30),Capacity!$C:$C,$H41)-SUMIFS(Capacity!P:P,Capacity!$A:$A,Comparison_CDP2,Capacity!$B:$B,IF($B$30="NEM","*",$B$30),Capacity!$C:$C,$H41)</f>
        <v>0</v>
      </c>
      <c r="U41" s="5">
        <f>SUMIFS(Capacity!Q:Q,Capacity!$A:$A,Comparison_CDP1,Capacity!$B:$B,IF($B$30="NEM","*",$B$30),Capacity!$C:$C,$H41)-SUMIFS(Capacity!Q:Q,Capacity!$A:$A,Comparison_CDP2,Capacity!$B:$B,IF($B$30="NEM","*",$B$30),Capacity!$C:$C,$H41)</f>
        <v>0</v>
      </c>
      <c r="V41" s="5">
        <f>SUMIFS(Capacity!R:R,Capacity!$A:$A,Comparison_CDP1,Capacity!$B:$B,IF($B$30="NEM","*",$B$30),Capacity!$C:$C,$H41)-SUMIFS(Capacity!R:R,Capacity!$A:$A,Comparison_CDP2,Capacity!$B:$B,IF($B$30="NEM","*",$B$30),Capacity!$C:$C,$H41)</f>
        <v>0</v>
      </c>
      <c r="W41" s="5">
        <f>SUMIFS(Capacity!S:S,Capacity!$A:$A,Comparison_CDP1,Capacity!$B:$B,IF($B$30="NEM","*",$B$30),Capacity!$C:$C,$H41)-SUMIFS(Capacity!S:S,Capacity!$A:$A,Comparison_CDP2,Capacity!$B:$B,IF($B$30="NEM","*",$B$30),Capacity!$C:$C,$H41)</f>
        <v>0</v>
      </c>
      <c r="X41" s="5">
        <f>SUMIFS(Capacity!T:T,Capacity!$A:$A,Comparison_CDP1,Capacity!$B:$B,IF($B$30="NEM","*",$B$30),Capacity!$C:$C,$H41)-SUMIFS(Capacity!T:T,Capacity!$A:$A,Comparison_CDP2,Capacity!$B:$B,IF($B$30="NEM","*",$B$30),Capacity!$C:$C,$H41)</f>
        <v>0</v>
      </c>
      <c r="Y41" s="5">
        <f>SUMIFS(Capacity!U:U,Capacity!$A:$A,Comparison_CDP1,Capacity!$B:$B,IF($B$30="NEM","*",$B$30),Capacity!$C:$C,$H41)-SUMIFS(Capacity!U:U,Capacity!$A:$A,Comparison_CDP2,Capacity!$B:$B,IF($B$30="NEM","*",$B$30),Capacity!$C:$C,$H41)</f>
        <v>0</v>
      </c>
      <c r="Z41" s="5">
        <f>SUMIFS(Capacity!V:V,Capacity!$A:$A,Comparison_CDP1,Capacity!$B:$B,IF($B$30="NEM","*",$B$30),Capacity!$C:$C,$H41)-SUMIFS(Capacity!V:V,Capacity!$A:$A,Comparison_CDP2,Capacity!$B:$B,IF($B$30="NEM","*",$B$30),Capacity!$C:$C,$H41)</f>
        <v>0</v>
      </c>
      <c r="AA41" s="5">
        <f>SUMIFS(Capacity!W:W,Capacity!$A:$A,Comparison_CDP1,Capacity!$B:$B,IF($B$30="NEM","*",$B$30),Capacity!$C:$C,$H41)-SUMIFS(Capacity!W:W,Capacity!$A:$A,Comparison_CDP2,Capacity!$B:$B,IF($B$30="NEM","*",$B$30),Capacity!$C:$C,$H41)</f>
        <v>0</v>
      </c>
      <c r="AB41" s="5">
        <f>SUMIFS(Capacity!X:X,Capacity!$A:$A,Comparison_CDP1,Capacity!$B:$B,IF($B$30="NEM","*",$B$30),Capacity!$C:$C,$H41)-SUMIFS(Capacity!X:X,Capacity!$A:$A,Comparison_CDP2,Capacity!$B:$B,IF($B$30="NEM","*",$B$30),Capacity!$C:$C,$H41)</f>
        <v>0</v>
      </c>
      <c r="AC41" s="5">
        <f>SUMIFS(Capacity!Y:Y,Capacity!$A:$A,Comparison_CDP1,Capacity!$B:$B,IF($B$30="NEM","*",$B$30),Capacity!$C:$C,$H41)-SUMIFS(Capacity!Y:Y,Capacity!$A:$A,Comparison_CDP2,Capacity!$B:$B,IF($B$30="NEM","*",$B$30),Capacity!$C:$C,$H41)</f>
        <v>0</v>
      </c>
      <c r="AD41" s="5">
        <f>SUMIFS(Capacity!Z:Z,Capacity!$A:$A,Comparison_CDP1,Capacity!$B:$B,IF($B$30="NEM","*",$B$30),Capacity!$C:$C,$H41)-SUMIFS(Capacity!Z:Z,Capacity!$A:$A,Comparison_CDP2,Capacity!$B:$B,IF($B$30="NEM","*",$B$30),Capacity!$C:$C,$H41)</f>
        <v>0</v>
      </c>
      <c r="AE41" s="5">
        <f>SUMIFS(Capacity!AA:AA,Capacity!$A:$A,Comparison_CDP1,Capacity!$B:$B,IF($B$30="NEM","*",$B$30),Capacity!$C:$C,$H41)-SUMIFS(Capacity!AA:AA,Capacity!$A:$A,Comparison_CDP2,Capacity!$B:$B,IF($B$30="NEM","*",$B$30),Capacity!$C:$C,$H41)</f>
        <v>0</v>
      </c>
      <c r="AF41" s="5">
        <f>SUMIFS(Capacity!AB:AB,Capacity!$A:$A,Comparison_CDP1,Capacity!$B:$B,IF($B$30="NEM","*",$B$30),Capacity!$C:$C,$H41)-SUMIFS(Capacity!AB:AB,Capacity!$A:$A,Comparison_CDP2,Capacity!$B:$B,IF($B$30="NEM","*",$B$30),Capacity!$C:$C,$H41)</f>
        <v>0</v>
      </c>
      <c r="AG41" s="5">
        <f>SUMIFS(Capacity!AC:AC,Capacity!$A:$A,Comparison_CDP1,Capacity!$B:$B,IF($B$30="NEM","*",$B$30),Capacity!$C:$C,$H41)-SUMIFS(Capacity!AC:AC,Capacity!$A:$A,Comparison_CDP2,Capacity!$B:$B,IF($B$30="NEM","*",$B$30),Capacity!$C:$C,$H41)</f>
        <v>0</v>
      </c>
      <c r="AH41" s="5">
        <f>SUMIFS(Capacity!AD:AD,Capacity!$A:$A,Comparison_CDP1,Capacity!$B:$B,IF($B$30="NEM","*",$B$30),Capacity!$C:$C,$H41)-SUMIFS(Capacity!AD:AD,Capacity!$A:$A,Comparison_CDP2,Capacity!$B:$B,IF($B$30="NEM","*",$B$30),Capacity!$C:$C,$H41)</f>
        <v>0</v>
      </c>
      <c r="AI41" s="5">
        <f>SUMIFS(Capacity!AE:AE,Capacity!$A:$A,Comparison_CDP1,Capacity!$B:$B,IF($B$30="NEM","*",$B$30),Capacity!$C:$C,$H41)-SUMIFS(Capacity!AE:AE,Capacity!$A:$A,Comparison_CDP2,Capacity!$B:$B,IF($B$30="NEM","*",$B$30),Capacity!$C:$C,$H41)</f>
        <v>0</v>
      </c>
      <c r="AJ41" s="5">
        <f>SUMIFS(Capacity!AF:AF,Capacity!$A:$A,Comparison_CDP1,Capacity!$B:$B,IF($B$30="NEM","*",$B$30),Capacity!$C:$C,$H41)-SUMIFS(Capacity!AF:AF,Capacity!$A:$A,Comparison_CDP2,Capacity!$B:$B,IF($B$30="NEM","*",$B$30),Capacity!$C:$C,$H41)</f>
        <v>0</v>
      </c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</row>
    <row r="42" spans="8:60" ht="15" customHeight="1">
      <c r="H42" s="9" t="s">
        <v>89</v>
      </c>
      <c r="I42" s="5">
        <f>SUMIFS(Capacity!E:E,Capacity!$A:$A,Comparison_CDP1,Capacity!$B:$B,IF($B$30="NEM","*",$B$30),Capacity!$C:$C,$H42)-SUMIFS(Capacity!E:E,Capacity!$A:$A,Comparison_CDP2,Capacity!$B:$B,IF($B$30="NEM","*",$B$30),Capacity!$C:$C,$H42)</f>
        <v>0</v>
      </c>
      <c r="J42" s="5">
        <f>SUMIFS(Capacity!F:F,Capacity!$A:$A,Comparison_CDP1,Capacity!$B:$B,IF($B$30="NEM","*",$B$30),Capacity!$C:$C,$H42)-SUMIFS(Capacity!F:F,Capacity!$A:$A,Comparison_CDP2,Capacity!$B:$B,IF($B$30="NEM","*",$B$30),Capacity!$C:$C,$H42)</f>
        <v>0</v>
      </c>
      <c r="K42" s="5">
        <f>SUMIFS(Capacity!G:G,Capacity!$A:$A,Comparison_CDP1,Capacity!$B:$B,IF($B$30="NEM","*",$B$30),Capacity!$C:$C,$H42)-SUMIFS(Capacity!G:G,Capacity!$A:$A,Comparison_CDP2,Capacity!$B:$B,IF($B$30="NEM","*",$B$30),Capacity!$C:$C,$H42)</f>
        <v>0</v>
      </c>
      <c r="L42" s="5">
        <f>SUMIFS(Capacity!H:H,Capacity!$A:$A,Comparison_CDP1,Capacity!$B:$B,IF($B$30="NEM","*",$B$30),Capacity!$C:$C,$H42)-SUMIFS(Capacity!H:H,Capacity!$A:$A,Comparison_CDP2,Capacity!$B:$B,IF($B$30="NEM","*",$B$30),Capacity!$C:$C,$H42)</f>
        <v>0</v>
      </c>
      <c r="M42" s="5">
        <f>SUMIFS(Capacity!I:I,Capacity!$A:$A,Comparison_CDP1,Capacity!$B:$B,IF($B$30="NEM","*",$B$30),Capacity!$C:$C,$H42)-SUMIFS(Capacity!I:I,Capacity!$A:$A,Comparison_CDP2,Capacity!$B:$B,IF($B$30="NEM","*",$B$30),Capacity!$C:$C,$H42)</f>
        <v>0</v>
      </c>
      <c r="N42" s="5">
        <f>SUMIFS(Capacity!J:J,Capacity!$A:$A,Comparison_CDP1,Capacity!$B:$B,IF($B$30="NEM","*",$B$30),Capacity!$C:$C,$H42)-SUMIFS(Capacity!J:J,Capacity!$A:$A,Comparison_CDP2,Capacity!$B:$B,IF($B$30="NEM","*",$B$30),Capacity!$C:$C,$H42)</f>
        <v>0</v>
      </c>
      <c r="O42" s="5">
        <f>SUMIFS(Capacity!K:K,Capacity!$A:$A,Comparison_CDP1,Capacity!$B:$B,IF($B$30="NEM","*",$B$30),Capacity!$C:$C,$H42)-SUMIFS(Capacity!K:K,Capacity!$A:$A,Comparison_CDP2,Capacity!$B:$B,IF($B$30="NEM","*",$B$30),Capacity!$C:$C,$H42)</f>
        <v>0</v>
      </c>
      <c r="P42" s="5">
        <f>SUMIFS(Capacity!L:L,Capacity!$A:$A,Comparison_CDP1,Capacity!$B:$B,IF($B$30="NEM","*",$B$30),Capacity!$C:$C,$H42)-SUMIFS(Capacity!L:L,Capacity!$A:$A,Comparison_CDP2,Capacity!$B:$B,IF($B$30="NEM","*",$B$30),Capacity!$C:$C,$H42)</f>
        <v>0</v>
      </c>
      <c r="Q42" s="5">
        <f>SUMIFS(Capacity!M:M,Capacity!$A:$A,Comparison_CDP1,Capacity!$B:$B,IF($B$30="NEM","*",$B$30),Capacity!$C:$C,$H42)-SUMIFS(Capacity!M:M,Capacity!$A:$A,Comparison_CDP2,Capacity!$B:$B,IF($B$30="NEM","*",$B$30),Capacity!$C:$C,$H42)</f>
        <v>0</v>
      </c>
      <c r="R42" s="5">
        <f>SUMIFS(Capacity!N:N,Capacity!$A:$A,Comparison_CDP1,Capacity!$B:$B,IF($B$30="NEM","*",$B$30),Capacity!$C:$C,$H42)-SUMIFS(Capacity!N:N,Capacity!$A:$A,Comparison_CDP2,Capacity!$B:$B,IF($B$30="NEM","*",$B$30),Capacity!$C:$C,$H42)</f>
        <v>0</v>
      </c>
      <c r="S42" s="5">
        <f>SUMIFS(Capacity!O:O,Capacity!$A:$A,Comparison_CDP1,Capacity!$B:$B,IF($B$30="NEM","*",$B$30),Capacity!$C:$C,$H42)-SUMIFS(Capacity!O:O,Capacity!$A:$A,Comparison_CDP2,Capacity!$B:$B,IF($B$30="NEM","*",$B$30),Capacity!$C:$C,$H42)</f>
        <v>0</v>
      </c>
      <c r="T42" s="5">
        <f>SUMIFS(Capacity!P:P,Capacity!$A:$A,Comparison_CDP1,Capacity!$B:$B,IF($B$30="NEM","*",$B$30),Capacity!$C:$C,$H42)-SUMIFS(Capacity!P:P,Capacity!$A:$A,Comparison_CDP2,Capacity!$B:$B,IF($B$30="NEM","*",$B$30),Capacity!$C:$C,$H42)</f>
        <v>0</v>
      </c>
      <c r="U42" s="5">
        <f>SUMIFS(Capacity!Q:Q,Capacity!$A:$A,Comparison_CDP1,Capacity!$B:$B,IF($B$30="NEM","*",$B$30),Capacity!$C:$C,$H42)-SUMIFS(Capacity!Q:Q,Capacity!$A:$A,Comparison_CDP2,Capacity!$B:$B,IF($B$30="NEM","*",$B$30),Capacity!$C:$C,$H42)</f>
        <v>0</v>
      </c>
      <c r="V42" s="5">
        <f>SUMIFS(Capacity!R:R,Capacity!$A:$A,Comparison_CDP1,Capacity!$B:$B,IF($B$30="NEM","*",$B$30),Capacity!$C:$C,$H42)-SUMIFS(Capacity!R:R,Capacity!$A:$A,Comparison_CDP2,Capacity!$B:$B,IF($B$30="NEM","*",$B$30),Capacity!$C:$C,$H42)</f>
        <v>0</v>
      </c>
      <c r="W42" s="5">
        <f>SUMIFS(Capacity!S:S,Capacity!$A:$A,Comparison_CDP1,Capacity!$B:$B,IF($B$30="NEM","*",$B$30),Capacity!$C:$C,$H42)-SUMIFS(Capacity!S:S,Capacity!$A:$A,Comparison_CDP2,Capacity!$B:$B,IF($B$30="NEM","*",$B$30),Capacity!$C:$C,$H42)</f>
        <v>0</v>
      </c>
      <c r="X42" s="5">
        <f>SUMIFS(Capacity!T:T,Capacity!$A:$A,Comparison_CDP1,Capacity!$B:$B,IF($B$30="NEM","*",$B$30),Capacity!$C:$C,$H42)-SUMIFS(Capacity!T:T,Capacity!$A:$A,Comparison_CDP2,Capacity!$B:$B,IF($B$30="NEM","*",$B$30),Capacity!$C:$C,$H42)</f>
        <v>0</v>
      </c>
      <c r="Y42" s="5">
        <f>SUMIFS(Capacity!U:U,Capacity!$A:$A,Comparison_CDP1,Capacity!$B:$B,IF($B$30="NEM","*",$B$30),Capacity!$C:$C,$H42)-SUMIFS(Capacity!U:U,Capacity!$A:$A,Comparison_CDP2,Capacity!$B:$B,IF($B$30="NEM","*",$B$30),Capacity!$C:$C,$H42)</f>
        <v>0</v>
      </c>
      <c r="Z42" s="5">
        <f>SUMIFS(Capacity!V:V,Capacity!$A:$A,Comparison_CDP1,Capacity!$B:$B,IF($B$30="NEM","*",$B$30),Capacity!$C:$C,$H42)-SUMIFS(Capacity!V:V,Capacity!$A:$A,Comparison_CDP2,Capacity!$B:$B,IF($B$30="NEM","*",$B$30),Capacity!$C:$C,$H42)</f>
        <v>0</v>
      </c>
      <c r="AA42" s="5">
        <f>SUMIFS(Capacity!W:W,Capacity!$A:$A,Comparison_CDP1,Capacity!$B:$B,IF($B$30="NEM","*",$B$30),Capacity!$C:$C,$H42)-SUMIFS(Capacity!W:W,Capacity!$A:$A,Comparison_CDP2,Capacity!$B:$B,IF($B$30="NEM","*",$B$30),Capacity!$C:$C,$H42)</f>
        <v>0</v>
      </c>
      <c r="AB42" s="5">
        <f>SUMIFS(Capacity!X:X,Capacity!$A:$A,Comparison_CDP1,Capacity!$B:$B,IF($B$30="NEM","*",$B$30),Capacity!$C:$C,$H42)-SUMIFS(Capacity!X:X,Capacity!$A:$A,Comparison_CDP2,Capacity!$B:$B,IF($B$30="NEM","*",$B$30),Capacity!$C:$C,$H42)</f>
        <v>0</v>
      </c>
      <c r="AC42" s="5">
        <f>SUMIFS(Capacity!Y:Y,Capacity!$A:$A,Comparison_CDP1,Capacity!$B:$B,IF($B$30="NEM","*",$B$30),Capacity!$C:$C,$H42)-SUMIFS(Capacity!Y:Y,Capacity!$A:$A,Comparison_CDP2,Capacity!$B:$B,IF($B$30="NEM","*",$B$30),Capacity!$C:$C,$H42)</f>
        <v>0</v>
      </c>
      <c r="AD42" s="5">
        <f>SUMIFS(Capacity!Z:Z,Capacity!$A:$A,Comparison_CDP1,Capacity!$B:$B,IF($B$30="NEM","*",$B$30),Capacity!$C:$C,$H42)-SUMIFS(Capacity!Z:Z,Capacity!$A:$A,Comparison_CDP2,Capacity!$B:$B,IF($B$30="NEM","*",$B$30),Capacity!$C:$C,$H42)</f>
        <v>0</v>
      </c>
      <c r="AE42" s="5">
        <f>SUMIFS(Capacity!AA:AA,Capacity!$A:$A,Comparison_CDP1,Capacity!$B:$B,IF($B$30="NEM","*",$B$30),Capacity!$C:$C,$H42)-SUMIFS(Capacity!AA:AA,Capacity!$A:$A,Comparison_CDP2,Capacity!$B:$B,IF($B$30="NEM","*",$B$30),Capacity!$C:$C,$H42)</f>
        <v>0</v>
      </c>
      <c r="AF42" s="5">
        <f>SUMIFS(Capacity!AB:AB,Capacity!$A:$A,Comparison_CDP1,Capacity!$B:$B,IF($B$30="NEM","*",$B$30),Capacity!$C:$C,$H42)-SUMIFS(Capacity!AB:AB,Capacity!$A:$A,Comparison_CDP2,Capacity!$B:$B,IF($B$30="NEM","*",$B$30),Capacity!$C:$C,$H42)</f>
        <v>0</v>
      </c>
      <c r="AG42" s="5">
        <f>SUMIFS(Capacity!AC:AC,Capacity!$A:$A,Comparison_CDP1,Capacity!$B:$B,IF($B$30="NEM","*",$B$30),Capacity!$C:$C,$H42)-SUMIFS(Capacity!AC:AC,Capacity!$A:$A,Comparison_CDP2,Capacity!$B:$B,IF($B$30="NEM","*",$B$30),Capacity!$C:$C,$H42)</f>
        <v>0</v>
      </c>
      <c r="AH42" s="5">
        <f>SUMIFS(Capacity!AD:AD,Capacity!$A:$A,Comparison_CDP1,Capacity!$B:$B,IF($B$30="NEM","*",$B$30),Capacity!$C:$C,$H42)-SUMIFS(Capacity!AD:AD,Capacity!$A:$A,Comparison_CDP2,Capacity!$B:$B,IF($B$30="NEM","*",$B$30),Capacity!$C:$C,$H42)</f>
        <v>0</v>
      </c>
      <c r="AI42" s="5">
        <f>SUMIFS(Capacity!AE:AE,Capacity!$A:$A,Comparison_CDP1,Capacity!$B:$B,IF($B$30="NEM","*",$B$30),Capacity!$C:$C,$H42)-SUMIFS(Capacity!AE:AE,Capacity!$A:$A,Comparison_CDP2,Capacity!$B:$B,IF($B$30="NEM","*",$B$30),Capacity!$C:$C,$H42)</f>
        <v>0</v>
      </c>
      <c r="AJ42" s="5">
        <f>SUMIFS(Capacity!AF:AF,Capacity!$A:$A,Comparison_CDP1,Capacity!$B:$B,IF($B$30="NEM","*",$B$30),Capacity!$C:$C,$H42)-SUMIFS(Capacity!AF:AF,Capacity!$A:$A,Comparison_CDP2,Capacity!$B:$B,IF($B$30="NEM","*",$B$30),Capacity!$C:$C,$H42)</f>
        <v>0</v>
      </c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</row>
    <row r="43" spans="8:60" ht="15" customHeight="1">
      <c r="H43" s="9" t="s">
        <v>90</v>
      </c>
      <c r="I43" s="5">
        <f>SUMIFS(Capacity!E:E,Capacity!$A:$A,Comparison_CDP1,Capacity!$B:$B,IF($B$30="NEM","*",$B$30),Capacity!$C:$C,$H43)-SUMIFS(Capacity!E:E,Capacity!$A:$A,Comparison_CDP2,Capacity!$B:$B,IF($B$30="NEM","*",$B$30),Capacity!$C:$C,$H43)</f>
        <v>0</v>
      </c>
      <c r="J43" s="5">
        <f>SUMIFS(Capacity!F:F,Capacity!$A:$A,Comparison_CDP1,Capacity!$B:$B,IF($B$30="NEM","*",$B$30),Capacity!$C:$C,$H43)-SUMIFS(Capacity!F:F,Capacity!$A:$A,Comparison_CDP2,Capacity!$B:$B,IF($B$30="NEM","*",$B$30),Capacity!$C:$C,$H43)</f>
        <v>0</v>
      </c>
      <c r="K43" s="5">
        <f>SUMIFS(Capacity!G:G,Capacity!$A:$A,Comparison_CDP1,Capacity!$B:$B,IF($B$30="NEM","*",$B$30),Capacity!$C:$C,$H43)-SUMIFS(Capacity!G:G,Capacity!$A:$A,Comparison_CDP2,Capacity!$B:$B,IF($B$30="NEM","*",$B$30),Capacity!$C:$C,$H43)</f>
        <v>0</v>
      </c>
      <c r="L43" s="5">
        <f>SUMIFS(Capacity!H:H,Capacity!$A:$A,Comparison_CDP1,Capacity!$B:$B,IF($B$30="NEM","*",$B$30),Capacity!$C:$C,$H43)-SUMIFS(Capacity!H:H,Capacity!$A:$A,Comparison_CDP2,Capacity!$B:$B,IF($B$30="NEM","*",$B$30),Capacity!$C:$C,$H43)</f>
        <v>0</v>
      </c>
      <c r="M43" s="5">
        <f>SUMIFS(Capacity!I:I,Capacity!$A:$A,Comparison_CDP1,Capacity!$B:$B,IF($B$30="NEM","*",$B$30),Capacity!$C:$C,$H43)-SUMIFS(Capacity!I:I,Capacity!$A:$A,Comparison_CDP2,Capacity!$B:$B,IF($B$30="NEM","*",$B$30),Capacity!$C:$C,$H43)</f>
        <v>0</v>
      </c>
      <c r="N43" s="5">
        <f>SUMIFS(Capacity!J:J,Capacity!$A:$A,Comparison_CDP1,Capacity!$B:$B,IF($B$30="NEM","*",$B$30),Capacity!$C:$C,$H43)-SUMIFS(Capacity!J:J,Capacity!$A:$A,Comparison_CDP2,Capacity!$B:$B,IF($B$30="NEM","*",$B$30),Capacity!$C:$C,$H43)</f>
        <v>0</v>
      </c>
      <c r="O43" s="5">
        <f>SUMIFS(Capacity!K:K,Capacity!$A:$A,Comparison_CDP1,Capacity!$B:$B,IF($B$30="NEM","*",$B$30),Capacity!$C:$C,$H43)-SUMIFS(Capacity!K:K,Capacity!$A:$A,Comparison_CDP2,Capacity!$B:$B,IF($B$30="NEM","*",$B$30),Capacity!$C:$C,$H43)</f>
        <v>0</v>
      </c>
      <c r="P43" s="5">
        <f>SUMIFS(Capacity!L:L,Capacity!$A:$A,Comparison_CDP1,Capacity!$B:$B,IF($B$30="NEM","*",$B$30),Capacity!$C:$C,$H43)-SUMIFS(Capacity!L:L,Capacity!$A:$A,Comparison_CDP2,Capacity!$B:$B,IF($B$30="NEM","*",$B$30),Capacity!$C:$C,$H43)</f>
        <v>0</v>
      </c>
      <c r="Q43" s="5">
        <f>SUMIFS(Capacity!M:M,Capacity!$A:$A,Comparison_CDP1,Capacity!$B:$B,IF($B$30="NEM","*",$B$30),Capacity!$C:$C,$H43)-SUMIFS(Capacity!M:M,Capacity!$A:$A,Comparison_CDP2,Capacity!$B:$B,IF($B$30="NEM","*",$B$30),Capacity!$C:$C,$H43)</f>
        <v>0</v>
      </c>
      <c r="R43" s="5">
        <f>SUMIFS(Capacity!N:N,Capacity!$A:$A,Comparison_CDP1,Capacity!$B:$B,IF($B$30="NEM","*",$B$30),Capacity!$C:$C,$H43)-SUMIFS(Capacity!N:N,Capacity!$A:$A,Comparison_CDP2,Capacity!$B:$B,IF($B$30="NEM","*",$B$30),Capacity!$C:$C,$H43)</f>
        <v>0</v>
      </c>
      <c r="S43" s="5">
        <f>SUMIFS(Capacity!O:O,Capacity!$A:$A,Comparison_CDP1,Capacity!$B:$B,IF($B$30="NEM","*",$B$30),Capacity!$C:$C,$H43)-SUMIFS(Capacity!O:O,Capacity!$A:$A,Comparison_CDP2,Capacity!$B:$B,IF($B$30="NEM","*",$B$30),Capacity!$C:$C,$H43)</f>
        <v>0</v>
      </c>
      <c r="T43" s="5">
        <f>SUMIFS(Capacity!P:P,Capacity!$A:$A,Comparison_CDP1,Capacity!$B:$B,IF($B$30="NEM","*",$B$30),Capacity!$C:$C,$H43)-SUMIFS(Capacity!P:P,Capacity!$A:$A,Comparison_CDP2,Capacity!$B:$B,IF($B$30="NEM","*",$B$30),Capacity!$C:$C,$H43)</f>
        <v>0</v>
      </c>
      <c r="U43" s="5">
        <f>SUMIFS(Capacity!Q:Q,Capacity!$A:$A,Comparison_CDP1,Capacity!$B:$B,IF($B$30="NEM","*",$B$30),Capacity!$C:$C,$H43)-SUMIFS(Capacity!Q:Q,Capacity!$A:$A,Comparison_CDP2,Capacity!$B:$B,IF($B$30="NEM","*",$B$30),Capacity!$C:$C,$H43)</f>
        <v>0</v>
      </c>
      <c r="V43" s="5">
        <f>SUMIFS(Capacity!R:R,Capacity!$A:$A,Comparison_CDP1,Capacity!$B:$B,IF($B$30="NEM","*",$B$30),Capacity!$C:$C,$H43)-SUMIFS(Capacity!R:R,Capacity!$A:$A,Comparison_CDP2,Capacity!$B:$B,IF($B$30="NEM","*",$B$30),Capacity!$C:$C,$H43)</f>
        <v>0</v>
      </c>
      <c r="W43" s="5">
        <f>SUMIFS(Capacity!S:S,Capacity!$A:$A,Comparison_CDP1,Capacity!$B:$B,IF($B$30="NEM","*",$B$30),Capacity!$C:$C,$H43)-SUMIFS(Capacity!S:S,Capacity!$A:$A,Comparison_CDP2,Capacity!$B:$B,IF($B$30="NEM","*",$B$30),Capacity!$C:$C,$H43)</f>
        <v>0</v>
      </c>
      <c r="X43" s="5">
        <f>SUMIFS(Capacity!T:T,Capacity!$A:$A,Comparison_CDP1,Capacity!$B:$B,IF($B$30="NEM","*",$B$30),Capacity!$C:$C,$H43)-SUMIFS(Capacity!T:T,Capacity!$A:$A,Comparison_CDP2,Capacity!$B:$B,IF($B$30="NEM","*",$B$30),Capacity!$C:$C,$H43)</f>
        <v>0</v>
      </c>
      <c r="Y43" s="5">
        <f>SUMIFS(Capacity!U:U,Capacity!$A:$A,Comparison_CDP1,Capacity!$B:$B,IF($B$30="NEM","*",$B$30),Capacity!$C:$C,$H43)-SUMIFS(Capacity!U:U,Capacity!$A:$A,Comparison_CDP2,Capacity!$B:$B,IF($B$30="NEM","*",$B$30),Capacity!$C:$C,$H43)</f>
        <v>0</v>
      </c>
      <c r="Z43" s="5">
        <f>SUMIFS(Capacity!V:V,Capacity!$A:$A,Comparison_CDP1,Capacity!$B:$B,IF($B$30="NEM","*",$B$30),Capacity!$C:$C,$H43)-SUMIFS(Capacity!V:V,Capacity!$A:$A,Comparison_CDP2,Capacity!$B:$B,IF($B$30="NEM","*",$B$30),Capacity!$C:$C,$H43)</f>
        <v>0</v>
      </c>
      <c r="AA43" s="5">
        <f>SUMIFS(Capacity!W:W,Capacity!$A:$A,Comparison_CDP1,Capacity!$B:$B,IF($B$30="NEM","*",$B$30),Capacity!$C:$C,$H43)-SUMIFS(Capacity!W:W,Capacity!$A:$A,Comparison_CDP2,Capacity!$B:$B,IF($B$30="NEM","*",$B$30),Capacity!$C:$C,$H43)</f>
        <v>0</v>
      </c>
      <c r="AB43" s="5">
        <f>SUMIFS(Capacity!X:X,Capacity!$A:$A,Comparison_CDP1,Capacity!$B:$B,IF($B$30="NEM","*",$B$30),Capacity!$C:$C,$H43)-SUMIFS(Capacity!X:X,Capacity!$A:$A,Comparison_CDP2,Capacity!$B:$B,IF($B$30="NEM","*",$B$30),Capacity!$C:$C,$H43)</f>
        <v>0</v>
      </c>
      <c r="AC43" s="5">
        <f>SUMIFS(Capacity!Y:Y,Capacity!$A:$A,Comparison_CDP1,Capacity!$B:$B,IF($B$30="NEM","*",$B$30),Capacity!$C:$C,$H43)-SUMIFS(Capacity!Y:Y,Capacity!$A:$A,Comparison_CDP2,Capacity!$B:$B,IF($B$30="NEM","*",$B$30),Capacity!$C:$C,$H43)</f>
        <v>0</v>
      </c>
      <c r="AD43" s="5">
        <f>SUMIFS(Capacity!Z:Z,Capacity!$A:$A,Comparison_CDP1,Capacity!$B:$B,IF($B$30="NEM","*",$B$30),Capacity!$C:$C,$H43)-SUMIFS(Capacity!Z:Z,Capacity!$A:$A,Comparison_CDP2,Capacity!$B:$B,IF($B$30="NEM","*",$B$30),Capacity!$C:$C,$H43)</f>
        <v>0</v>
      </c>
      <c r="AE43" s="5">
        <f>SUMIFS(Capacity!AA:AA,Capacity!$A:$A,Comparison_CDP1,Capacity!$B:$B,IF($B$30="NEM","*",$B$30),Capacity!$C:$C,$H43)-SUMIFS(Capacity!AA:AA,Capacity!$A:$A,Comparison_CDP2,Capacity!$B:$B,IF($B$30="NEM","*",$B$30),Capacity!$C:$C,$H43)</f>
        <v>0</v>
      </c>
      <c r="AF43" s="5">
        <f>SUMIFS(Capacity!AB:AB,Capacity!$A:$A,Comparison_CDP1,Capacity!$B:$B,IF($B$30="NEM","*",$B$30),Capacity!$C:$C,$H43)-SUMIFS(Capacity!AB:AB,Capacity!$A:$A,Comparison_CDP2,Capacity!$B:$B,IF($B$30="NEM","*",$B$30),Capacity!$C:$C,$H43)</f>
        <v>0</v>
      </c>
      <c r="AG43" s="5">
        <f>SUMIFS(Capacity!AC:AC,Capacity!$A:$A,Comparison_CDP1,Capacity!$B:$B,IF($B$30="NEM","*",$B$30),Capacity!$C:$C,$H43)-SUMIFS(Capacity!AC:AC,Capacity!$A:$A,Comparison_CDP2,Capacity!$B:$B,IF($B$30="NEM","*",$B$30),Capacity!$C:$C,$H43)</f>
        <v>0</v>
      </c>
      <c r="AH43" s="5">
        <f>SUMIFS(Capacity!AD:AD,Capacity!$A:$A,Comparison_CDP1,Capacity!$B:$B,IF($B$30="NEM","*",$B$30),Capacity!$C:$C,$H43)-SUMIFS(Capacity!AD:AD,Capacity!$A:$A,Comparison_CDP2,Capacity!$B:$B,IF($B$30="NEM","*",$B$30),Capacity!$C:$C,$H43)</f>
        <v>0</v>
      </c>
      <c r="AI43" s="5">
        <f>SUMIFS(Capacity!AE:AE,Capacity!$A:$A,Comparison_CDP1,Capacity!$B:$B,IF($B$30="NEM","*",$B$30),Capacity!$C:$C,$H43)-SUMIFS(Capacity!AE:AE,Capacity!$A:$A,Comparison_CDP2,Capacity!$B:$B,IF($B$30="NEM","*",$B$30),Capacity!$C:$C,$H43)</f>
        <v>0</v>
      </c>
      <c r="AJ43" s="5">
        <f>SUMIFS(Capacity!AF:AF,Capacity!$A:$A,Comparison_CDP1,Capacity!$B:$B,IF($B$30="NEM","*",$B$30),Capacity!$C:$C,$H43)-SUMIFS(Capacity!AF:AF,Capacity!$A:$A,Comparison_CDP2,Capacity!$B:$B,IF($B$30="NEM","*",$B$30),Capacity!$C:$C,$H43)</f>
        <v>0</v>
      </c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</row>
    <row r="44" spans="8:60" ht="15" customHeight="1">
      <c r="H44" s="9" t="s">
        <v>91</v>
      </c>
      <c r="I44" s="5">
        <f>SUMIFS(Capacity!E:E,Capacity!$A:$A,Comparison_CDP1,Capacity!$B:$B,IF($B$30="NEM","*",$B$30),Capacity!$C:$C,$H44)-SUMIFS(Capacity!E:E,Capacity!$A:$A,Comparison_CDP2,Capacity!$B:$B,IF($B$30="NEM","*",$B$30),Capacity!$C:$C,$H44)</f>
        <v>0</v>
      </c>
      <c r="J44" s="5">
        <f>SUMIFS(Capacity!F:F,Capacity!$A:$A,Comparison_CDP1,Capacity!$B:$B,IF($B$30="NEM","*",$B$30),Capacity!$C:$C,$H44)-SUMIFS(Capacity!F:F,Capacity!$A:$A,Comparison_CDP2,Capacity!$B:$B,IF($B$30="NEM","*",$B$30),Capacity!$C:$C,$H44)</f>
        <v>0</v>
      </c>
      <c r="K44" s="5">
        <f>SUMIFS(Capacity!G:G,Capacity!$A:$A,Comparison_CDP1,Capacity!$B:$B,IF($B$30="NEM","*",$B$30),Capacity!$C:$C,$H44)-SUMIFS(Capacity!G:G,Capacity!$A:$A,Comparison_CDP2,Capacity!$B:$B,IF($B$30="NEM","*",$B$30),Capacity!$C:$C,$H44)</f>
        <v>0</v>
      </c>
      <c r="L44" s="5">
        <f>SUMIFS(Capacity!H:H,Capacity!$A:$A,Comparison_CDP1,Capacity!$B:$B,IF($B$30="NEM","*",$B$30),Capacity!$C:$C,$H44)-SUMIFS(Capacity!H:H,Capacity!$A:$A,Comparison_CDP2,Capacity!$B:$B,IF($B$30="NEM","*",$B$30),Capacity!$C:$C,$H44)</f>
        <v>0</v>
      </c>
      <c r="M44" s="5">
        <f>SUMIFS(Capacity!I:I,Capacity!$A:$A,Comparison_CDP1,Capacity!$B:$B,IF($B$30="NEM","*",$B$30),Capacity!$C:$C,$H44)-SUMIFS(Capacity!I:I,Capacity!$A:$A,Comparison_CDP2,Capacity!$B:$B,IF($B$30="NEM","*",$B$30),Capacity!$C:$C,$H44)</f>
        <v>0</v>
      </c>
      <c r="N44" s="5">
        <f>SUMIFS(Capacity!J:J,Capacity!$A:$A,Comparison_CDP1,Capacity!$B:$B,IF($B$30="NEM","*",$B$30),Capacity!$C:$C,$H44)-SUMIFS(Capacity!J:J,Capacity!$A:$A,Comparison_CDP2,Capacity!$B:$B,IF($B$30="NEM","*",$B$30),Capacity!$C:$C,$H44)</f>
        <v>0</v>
      </c>
      <c r="O44" s="5">
        <f>SUMIFS(Capacity!K:K,Capacity!$A:$A,Comparison_CDP1,Capacity!$B:$B,IF($B$30="NEM","*",$B$30),Capacity!$C:$C,$H44)-SUMIFS(Capacity!K:K,Capacity!$A:$A,Comparison_CDP2,Capacity!$B:$B,IF($B$30="NEM","*",$B$30),Capacity!$C:$C,$H44)</f>
        <v>0</v>
      </c>
      <c r="P44" s="5">
        <f>SUMIFS(Capacity!L:L,Capacity!$A:$A,Comparison_CDP1,Capacity!$B:$B,IF($B$30="NEM","*",$B$30),Capacity!$C:$C,$H44)-SUMIFS(Capacity!L:L,Capacity!$A:$A,Comparison_CDP2,Capacity!$B:$B,IF($B$30="NEM","*",$B$30),Capacity!$C:$C,$H44)</f>
        <v>0</v>
      </c>
      <c r="Q44" s="5">
        <f>SUMIFS(Capacity!M:M,Capacity!$A:$A,Comparison_CDP1,Capacity!$B:$B,IF($B$30="NEM","*",$B$30),Capacity!$C:$C,$H44)-SUMIFS(Capacity!M:M,Capacity!$A:$A,Comparison_CDP2,Capacity!$B:$B,IF($B$30="NEM","*",$B$30),Capacity!$C:$C,$H44)</f>
        <v>-692.57730034999997</v>
      </c>
      <c r="R44" s="5">
        <f>SUMIFS(Capacity!N:N,Capacity!$A:$A,Comparison_CDP1,Capacity!$B:$B,IF($B$30="NEM","*",$B$30),Capacity!$C:$C,$H44)-SUMIFS(Capacity!N:N,Capacity!$A:$A,Comparison_CDP2,Capacity!$B:$B,IF($B$30="NEM","*",$B$30),Capacity!$C:$C,$H44)</f>
        <v>-2125.8584812999998</v>
      </c>
      <c r="S44" s="5">
        <f>SUMIFS(Capacity!O:O,Capacity!$A:$A,Comparison_CDP1,Capacity!$B:$B,IF($B$30="NEM","*",$B$30),Capacity!$C:$C,$H44)-SUMIFS(Capacity!O:O,Capacity!$A:$A,Comparison_CDP2,Capacity!$B:$B,IF($B$30="NEM","*",$B$30),Capacity!$C:$C,$H44)</f>
        <v>-2242.9798764099996</v>
      </c>
      <c r="T44" s="5">
        <f>SUMIFS(Capacity!P:P,Capacity!$A:$A,Comparison_CDP1,Capacity!$B:$B,IF($B$30="NEM","*",$B$30),Capacity!$C:$C,$H44)-SUMIFS(Capacity!P:P,Capacity!$A:$A,Comparison_CDP2,Capacity!$B:$B,IF($B$30="NEM","*",$B$30),Capacity!$C:$C,$H44)</f>
        <v>-2830.8918039999999</v>
      </c>
      <c r="U44" s="5">
        <f>SUMIFS(Capacity!Q:Q,Capacity!$A:$A,Comparison_CDP1,Capacity!$B:$B,IF($B$30="NEM","*",$B$30),Capacity!$C:$C,$H44)-SUMIFS(Capacity!Q:Q,Capacity!$A:$A,Comparison_CDP2,Capacity!$B:$B,IF($B$30="NEM","*",$B$30),Capacity!$C:$C,$H44)</f>
        <v>-3512.3281005099998</v>
      </c>
      <c r="V44" s="5">
        <f>SUMIFS(Capacity!R:R,Capacity!$A:$A,Comparison_CDP1,Capacity!$B:$B,IF($B$30="NEM","*",$B$30),Capacity!$C:$C,$H44)-SUMIFS(Capacity!R:R,Capacity!$A:$A,Comparison_CDP2,Capacity!$B:$B,IF($B$30="NEM","*",$B$30),Capacity!$C:$C,$H44)</f>
        <v>-4591.8488861299993</v>
      </c>
      <c r="W44" s="5">
        <f>SUMIFS(Capacity!S:S,Capacity!$A:$A,Comparison_CDP1,Capacity!$B:$B,IF($B$30="NEM","*",$B$30),Capacity!$C:$C,$H44)-SUMIFS(Capacity!S:S,Capacity!$A:$A,Comparison_CDP2,Capacity!$B:$B,IF($B$30="NEM","*",$B$30),Capacity!$C:$C,$H44)</f>
        <v>-5060.3194657200002</v>
      </c>
      <c r="X44" s="5">
        <f>SUMIFS(Capacity!T:T,Capacity!$A:$A,Comparison_CDP1,Capacity!$B:$B,IF($B$30="NEM","*",$B$30),Capacity!$C:$C,$H44)-SUMIFS(Capacity!T:T,Capacity!$A:$A,Comparison_CDP2,Capacity!$B:$B,IF($B$30="NEM","*",$B$30),Capacity!$C:$C,$H44)</f>
        <v>-6383.1501134099999</v>
      </c>
      <c r="Y44" s="5">
        <f>SUMIFS(Capacity!U:U,Capacity!$A:$A,Comparison_CDP1,Capacity!$B:$B,IF($B$30="NEM","*",$B$30),Capacity!$C:$C,$H44)-SUMIFS(Capacity!U:U,Capacity!$A:$A,Comparison_CDP2,Capacity!$B:$B,IF($B$30="NEM","*",$B$30),Capacity!$C:$C,$H44)</f>
        <v>-7194.6446369000005</v>
      </c>
      <c r="Z44" s="5">
        <f>SUMIFS(Capacity!V:V,Capacity!$A:$A,Comparison_CDP1,Capacity!$B:$B,IF($B$30="NEM","*",$B$30),Capacity!$C:$C,$H44)-SUMIFS(Capacity!V:V,Capacity!$A:$A,Comparison_CDP2,Capacity!$B:$B,IF($B$30="NEM","*",$B$30),Capacity!$C:$C,$H44)</f>
        <v>-10728.691628889999</v>
      </c>
      <c r="AA44" s="5">
        <f>SUMIFS(Capacity!W:W,Capacity!$A:$A,Comparison_CDP1,Capacity!$B:$B,IF($B$30="NEM","*",$B$30),Capacity!$C:$C,$H44)-SUMIFS(Capacity!W:W,Capacity!$A:$A,Comparison_CDP2,Capacity!$B:$B,IF($B$30="NEM","*",$B$30),Capacity!$C:$C,$H44)</f>
        <v>-11663.31034401</v>
      </c>
      <c r="AB44" s="5">
        <f>SUMIFS(Capacity!X:X,Capacity!$A:$A,Comparison_CDP1,Capacity!$B:$B,IF($B$30="NEM","*",$B$30),Capacity!$C:$C,$H44)-SUMIFS(Capacity!X:X,Capacity!$A:$A,Comparison_CDP2,Capacity!$B:$B,IF($B$30="NEM","*",$B$30),Capacity!$C:$C,$H44)</f>
        <v>-11761.07941841</v>
      </c>
      <c r="AC44" s="5">
        <f>SUMIFS(Capacity!Y:Y,Capacity!$A:$A,Comparison_CDP1,Capacity!$B:$B,IF($B$30="NEM","*",$B$30),Capacity!$C:$C,$H44)-SUMIFS(Capacity!Y:Y,Capacity!$A:$A,Comparison_CDP2,Capacity!$B:$B,IF($B$30="NEM","*",$B$30),Capacity!$C:$C,$H44)</f>
        <v>-12040.49810599</v>
      </c>
      <c r="AD44" s="5">
        <f>SUMIFS(Capacity!Z:Z,Capacity!$A:$A,Comparison_CDP1,Capacity!$B:$B,IF($B$30="NEM","*",$B$30),Capacity!$C:$C,$H44)-SUMIFS(Capacity!Z:Z,Capacity!$A:$A,Comparison_CDP2,Capacity!$B:$B,IF($B$30="NEM","*",$B$30),Capacity!$C:$C,$H44)</f>
        <v>-12589.520915090001</v>
      </c>
      <c r="AE44" s="5">
        <f>SUMIFS(Capacity!AA:AA,Capacity!$A:$A,Comparison_CDP1,Capacity!$B:$B,IF($B$30="NEM","*",$B$30),Capacity!$C:$C,$H44)-SUMIFS(Capacity!AA:AA,Capacity!$A:$A,Comparison_CDP2,Capacity!$B:$B,IF($B$30="NEM","*",$B$30),Capacity!$C:$C,$H44)</f>
        <v>-12589.520915090001</v>
      </c>
      <c r="AF44" s="5">
        <f>SUMIFS(Capacity!AB:AB,Capacity!$A:$A,Comparison_CDP1,Capacity!$B:$B,IF($B$30="NEM","*",$B$30),Capacity!$C:$C,$H44)-SUMIFS(Capacity!AB:AB,Capacity!$A:$A,Comparison_CDP2,Capacity!$B:$B,IF($B$30="NEM","*",$B$30),Capacity!$C:$C,$H44)</f>
        <v>-12806.55448972</v>
      </c>
      <c r="AG44" s="5">
        <f>SUMIFS(Capacity!AC:AC,Capacity!$A:$A,Comparison_CDP1,Capacity!$B:$B,IF($B$30="NEM","*",$B$30),Capacity!$C:$C,$H44)-SUMIFS(Capacity!AC:AC,Capacity!$A:$A,Comparison_CDP2,Capacity!$B:$B,IF($B$30="NEM","*",$B$30),Capacity!$C:$C,$H44)</f>
        <v>-12922.112551009999</v>
      </c>
      <c r="AH44" s="5">
        <f>SUMIFS(Capacity!AD:AD,Capacity!$A:$A,Comparison_CDP1,Capacity!$B:$B,IF($B$30="NEM","*",$B$30),Capacity!$C:$C,$H44)-SUMIFS(Capacity!AD:AD,Capacity!$A:$A,Comparison_CDP2,Capacity!$B:$B,IF($B$30="NEM","*",$B$30),Capacity!$C:$C,$H44)</f>
        <v>-12922.112551009999</v>
      </c>
      <c r="AI44" s="5">
        <f>SUMIFS(Capacity!AE:AE,Capacity!$A:$A,Comparison_CDP1,Capacity!$B:$B,IF($B$30="NEM","*",$B$30),Capacity!$C:$C,$H44)-SUMIFS(Capacity!AE:AE,Capacity!$A:$A,Comparison_CDP2,Capacity!$B:$B,IF($B$30="NEM","*",$B$30),Capacity!$C:$C,$H44)</f>
        <v>-13138.773329719999</v>
      </c>
      <c r="AJ44" s="5">
        <f>SUMIFS(Capacity!AF:AF,Capacity!$A:$A,Comparison_CDP1,Capacity!$B:$B,IF($B$30="NEM","*",$B$30),Capacity!$C:$C,$H44)-SUMIFS(Capacity!AF:AF,Capacity!$A:$A,Comparison_CDP2,Capacity!$B:$B,IF($B$30="NEM","*",$B$30),Capacity!$C:$C,$H44)</f>
        <v>-13244.90387846</v>
      </c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</row>
    <row r="45" spans="8:60" ht="15" customHeight="1">
      <c r="H45" s="9" t="s">
        <v>92</v>
      </c>
      <c r="I45" s="5">
        <f>SUMIFS(Capacity!E:E,Capacity!$A:$A,Comparison_CDP1,Capacity!$B:$B,IF($B$30="NEM","*",$B$30),Capacity!$C:$C,$H45)-SUMIFS(Capacity!E:E,Capacity!$A:$A,Comparison_CDP2,Capacity!$B:$B,IF($B$30="NEM","*",$B$30),Capacity!$C:$C,$H45)</f>
        <v>-3188.4913547899978</v>
      </c>
      <c r="J45" s="5">
        <f>SUMIFS(Capacity!F:F,Capacity!$A:$A,Comparison_CDP1,Capacity!$B:$B,IF($B$30="NEM","*",$B$30),Capacity!$C:$C,$H45)-SUMIFS(Capacity!F:F,Capacity!$A:$A,Comparison_CDP2,Capacity!$B:$B,IF($B$30="NEM","*",$B$30),Capacity!$C:$C,$H45)</f>
        <v>-6585.0466753099936</v>
      </c>
      <c r="K45" s="5">
        <f>SUMIFS(Capacity!G:G,Capacity!$A:$A,Comparison_CDP1,Capacity!$B:$B,IF($B$30="NEM","*",$B$30),Capacity!$C:$C,$H45)-SUMIFS(Capacity!G:G,Capacity!$A:$A,Comparison_CDP2,Capacity!$B:$B,IF($B$30="NEM","*",$B$30),Capacity!$C:$C,$H45)</f>
        <v>-5683.049475830001</v>
      </c>
      <c r="L45" s="5">
        <f>SUMIFS(Capacity!H:H,Capacity!$A:$A,Comparison_CDP1,Capacity!$B:$B,IF($B$30="NEM","*",$B$30),Capacity!$C:$C,$H45)-SUMIFS(Capacity!H:H,Capacity!$A:$A,Comparison_CDP2,Capacity!$B:$B,IF($B$30="NEM","*",$B$30),Capacity!$C:$C,$H45)</f>
        <v>-5522.0203932699951</v>
      </c>
      <c r="M45" s="5">
        <f>SUMIFS(Capacity!I:I,Capacity!$A:$A,Comparison_CDP1,Capacity!$B:$B,IF($B$30="NEM","*",$B$30),Capacity!$C:$C,$H45)-SUMIFS(Capacity!I:I,Capacity!$A:$A,Comparison_CDP2,Capacity!$B:$B,IF($B$30="NEM","*",$B$30),Capacity!$C:$C,$H45)</f>
        <v>-4665.9371032999989</v>
      </c>
      <c r="N45" s="5">
        <f>SUMIFS(Capacity!J:J,Capacity!$A:$A,Comparison_CDP1,Capacity!$B:$B,IF($B$30="NEM","*",$B$30),Capacity!$C:$C,$H45)-SUMIFS(Capacity!J:J,Capacity!$A:$A,Comparison_CDP2,Capacity!$B:$B,IF($B$30="NEM","*",$B$30),Capacity!$C:$C,$H45)</f>
        <v>-6203.402308839999</v>
      </c>
      <c r="O45" s="5">
        <f>SUMIFS(Capacity!K:K,Capacity!$A:$A,Comparison_CDP1,Capacity!$B:$B,IF($B$30="NEM","*",$B$30),Capacity!$C:$C,$H45)-SUMIFS(Capacity!K:K,Capacity!$A:$A,Comparison_CDP2,Capacity!$B:$B,IF($B$30="NEM","*",$B$30),Capacity!$C:$C,$H45)</f>
        <v>-8099.3343522600044</v>
      </c>
      <c r="P45" s="5">
        <f>SUMIFS(Capacity!L:L,Capacity!$A:$A,Comparison_CDP1,Capacity!$B:$B,IF($B$30="NEM","*",$B$30),Capacity!$C:$C,$H45)-SUMIFS(Capacity!L:L,Capacity!$A:$A,Comparison_CDP2,Capacity!$B:$B,IF($B$30="NEM","*",$B$30),Capacity!$C:$C,$H45)</f>
        <v>-4557.7863546900044</v>
      </c>
      <c r="Q45" s="5">
        <f>SUMIFS(Capacity!M:M,Capacity!$A:$A,Comparison_CDP1,Capacity!$B:$B,IF($B$30="NEM","*",$B$30),Capacity!$C:$C,$H45)-SUMIFS(Capacity!M:M,Capacity!$A:$A,Comparison_CDP2,Capacity!$B:$B,IF($B$30="NEM","*",$B$30),Capacity!$C:$C,$H45)</f>
        <v>-4224.9353874100198</v>
      </c>
      <c r="R45" s="5">
        <f>SUMIFS(Capacity!N:N,Capacity!$A:$A,Comparison_CDP1,Capacity!$B:$B,IF($B$30="NEM","*",$B$30),Capacity!$C:$C,$H45)-SUMIFS(Capacity!N:N,Capacity!$A:$A,Comparison_CDP2,Capacity!$B:$B,IF($B$30="NEM","*",$B$30),Capacity!$C:$C,$H45)</f>
        <v>-4202.65230264001</v>
      </c>
      <c r="S45" s="5">
        <f>SUMIFS(Capacity!O:O,Capacity!$A:$A,Comparison_CDP1,Capacity!$B:$B,IF($B$30="NEM","*",$B$30),Capacity!$C:$C,$H45)-SUMIFS(Capacity!O:O,Capacity!$A:$A,Comparison_CDP2,Capacity!$B:$B,IF($B$30="NEM","*",$B$30),Capacity!$C:$C,$H45)</f>
        <v>-2856.214605140005</v>
      </c>
      <c r="T45" s="5">
        <f>SUMIFS(Capacity!P:P,Capacity!$A:$A,Comparison_CDP1,Capacity!$B:$B,IF($B$30="NEM","*",$B$30),Capacity!$C:$C,$H45)-SUMIFS(Capacity!P:P,Capacity!$A:$A,Comparison_CDP2,Capacity!$B:$B,IF($B$30="NEM","*",$B$30),Capacity!$C:$C,$H45)</f>
        <v>-7660.1933480000298</v>
      </c>
      <c r="U45" s="5">
        <f>SUMIFS(Capacity!Q:Q,Capacity!$A:$A,Comparison_CDP1,Capacity!$B:$B,IF($B$30="NEM","*",$B$30),Capacity!$C:$C,$H45)-SUMIFS(Capacity!Q:Q,Capacity!$A:$A,Comparison_CDP2,Capacity!$B:$B,IF($B$30="NEM","*",$B$30),Capacity!$C:$C,$H45)</f>
        <v>-7430.4169668900286</v>
      </c>
      <c r="V45" s="5">
        <f>SUMIFS(Capacity!R:R,Capacity!$A:$A,Comparison_CDP1,Capacity!$B:$B,IF($B$30="NEM","*",$B$30),Capacity!$C:$C,$H45)-SUMIFS(Capacity!R:R,Capacity!$A:$A,Comparison_CDP2,Capacity!$B:$B,IF($B$30="NEM","*",$B$30),Capacity!$C:$C,$H45)</f>
        <v>-4492.3711071800208</v>
      </c>
      <c r="W45" s="5">
        <f>SUMIFS(Capacity!S:S,Capacity!$A:$A,Comparison_CDP1,Capacity!$B:$B,IF($B$30="NEM","*",$B$30),Capacity!$C:$C,$H45)-SUMIFS(Capacity!S:S,Capacity!$A:$A,Comparison_CDP2,Capacity!$B:$B,IF($B$30="NEM","*",$B$30),Capacity!$C:$C,$H45)</f>
        <v>-4611.270211880008</v>
      </c>
      <c r="X45" s="5">
        <f>SUMIFS(Capacity!T:T,Capacity!$A:$A,Comparison_CDP1,Capacity!$B:$B,IF($B$30="NEM","*",$B$30),Capacity!$C:$C,$H45)-SUMIFS(Capacity!T:T,Capacity!$A:$A,Comparison_CDP2,Capacity!$B:$B,IF($B$30="NEM","*",$B$30),Capacity!$C:$C,$H45)</f>
        <v>-5128.6643779500009</v>
      </c>
      <c r="Y45" s="5">
        <f>SUMIFS(Capacity!U:U,Capacity!$A:$A,Comparison_CDP1,Capacity!$B:$B,IF($B$30="NEM","*",$B$30),Capacity!$C:$C,$H45)-SUMIFS(Capacity!U:U,Capacity!$A:$A,Comparison_CDP2,Capacity!$B:$B,IF($B$30="NEM","*",$B$30),Capacity!$C:$C,$H45)</f>
        <v>-5128.6643779500155</v>
      </c>
      <c r="Z45" s="5">
        <f>SUMIFS(Capacity!V:V,Capacity!$A:$A,Comparison_CDP1,Capacity!$B:$B,IF($B$30="NEM","*",$B$30),Capacity!$C:$C,$H45)-SUMIFS(Capacity!V:V,Capacity!$A:$A,Comparison_CDP2,Capacity!$B:$B,IF($B$30="NEM","*",$B$30),Capacity!$C:$C,$H45)</f>
        <v>-2369.3605990499927</v>
      </c>
      <c r="AA45" s="5">
        <f>SUMIFS(Capacity!W:W,Capacity!$A:$A,Comparison_CDP1,Capacity!$B:$B,IF($B$30="NEM","*",$B$30),Capacity!$C:$C,$H45)-SUMIFS(Capacity!W:W,Capacity!$A:$A,Comparison_CDP2,Capacity!$B:$B,IF($B$30="NEM","*",$B$30),Capacity!$C:$C,$H45)</f>
        <v>-5233.8094428300101</v>
      </c>
      <c r="AB45" s="5">
        <f>SUMIFS(Capacity!X:X,Capacity!$A:$A,Comparison_CDP1,Capacity!$B:$B,IF($B$30="NEM","*",$B$30),Capacity!$C:$C,$H45)-SUMIFS(Capacity!X:X,Capacity!$A:$A,Comparison_CDP2,Capacity!$B:$B,IF($B$30="NEM","*",$B$30),Capacity!$C:$C,$H45)</f>
        <v>523.31013935999363</v>
      </c>
      <c r="AC45" s="5">
        <f>SUMIFS(Capacity!Y:Y,Capacity!$A:$A,Comparison_CDP1,Capacity!$B:$B,IF($B$30="NEM","*",$B$30),Capacity!$C:$C,$H45)-SUMIFS(Capacity!Y:Y,Capacity!$A:$A,Comparison_CDP2,Capacity!$B:$B,IF($B$30="NEM","*",$B$30),Capacity!$C:$C,$H45)</f>
        <v>-2807.6679875099799</v>
      </c>
      <c r="AD45" s="5">
        <f>SUMIFS(Capacity!Z:Z,Capacity!$A:$A,Comparison_CDP1,Capacity!$B:$B,IF($B$30="NEM","*",$B$30),Capacity!$C:$C,$H45)-SUMIFS(Capacity!Z:Z,Capacity!$A:$A,Comparison_CDP2,Capacity!$B:$B,IF($B$30="NEM","*",$B$30),Capacity!$C:$C,$H45)</f>
        <v>-2501.1343986499996</v>
      </c>
      <c r="AE45" s="5">
        <f>SUMIFS(Capacity!AA:AA,Capacity!$A:$A,Comparison_CDP1,Capacity!$B:$B,IF($B$30="NEM","*",$B$30),Capacity!$C:$C,$H45)-SUMIFS(Capacity!AA:AA,Capacity!$A:$A,Comparison_CDP2,Capacity!$B:$B,IF($B$30="NEM","*",$B$30),Capacity!$C:$C,$H45)</f>
        <v>1474.4487772800494</v>
      </c>
      <c r="AF45" s="5">
        <f>SUMIFS(Capacity!AB:AB,Capacity!$A:$A,Comparison_CDP1,Capacity!$B:$B,IF($B$30="NEM","*",$B$30),Capacity!$C:$C,$H45)-SUMIFS(Capacity!AB:AB,Capacity!$A:$A,Comparison_CDP2,Capacity!$B:$B,IF($B$30="NEM","*",$B$30),Capacity!$C:$C,$H45)</f>
        <v>11571.80133829001</v>
      </c>
      <c r="AG45" s="5">
        <f>SUMIFS(Capacity!AC:AC,Capacity!$A:$A,Comparison_CDP1,Capacity!$B:$B,IF($B$30="NEM","*",$B$30),Capacity!$C:$C,$H45)-SUMIFS(Capacity!AC:AC,Capacity!$A:$A,Comparison_CDP2,Capacity!$B:$B,IF($B$30="NEM","*",$B$30),Capacity!$C:$C,$H45)</f>
        <v>15049.972221160016</v>
      </c>
      <c r="AH45" s="5">
        <f>SUMIFS(Capacity!AD:AD,Capacity!$A:$A,Comparison_CDP1,Capacity!$B:$B,IF($B$30="NEM","*",$B$30),Capacity!$C:$C,$H45)-SUMIFS(Capacity!AD:AD,Capacity!$A:$A,Comparison_CDP2,Capacity!$B:$B,IF($B$30="NEM","*",$B$30),Capacity!$C:$C,$H45)</f>
        <v>23879.188451260037</v>
      </c>
      <c r="AI45" s="5">
        <f>SUMIFS(Capacity!AE:AE,Capacity!$A:$A,Comparison_CDP1,Capacity!$B:$B,IF($B$30="NEM","*",$B$30),Capacity!$C:$C,$H45)-SUMIFS(Capacity!AE:AE,Capacity!$A:$A,Comparison_CDP2,Capacity!$B:$B,IF($B$30="NEM","*",$B$30),Capacity!$C:$C,$H45)</f>
        <v>37022.111382169998</v>
      </c>
      <c r="AJ45" s="5">
        <f>SUMIFS(Capacity!AF:AF,Capacity!$A:$A,Comparison_CDP1,Capacity!$B:$B,IF($B$30="NEM","*",$B$30),Capacity!$C:$C,$H45)-SUMIFS(Capacity!AF:AF,Capacity!$A:$A,Comparison_CDP2,Capacity!$B:$B,IF($B$30="NEM","*",$B$30),Capacity!$C:$C,$H45)</f>
        <v>37022.111382169998</v>
      </c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</row>
    <row r="46" spans="8:60" ht="15" customHeight="1">
      <c r="H46" s="9" t="s">
        <v>93</v>
      </c>
      <c r="I46" s="5">
        <f>SUMIFS(Capacity!E:E,Capacity!$A:$A,Comparison_CDP1,Capacity!$B:$B,IF($B$30="NEM","*",$B$30),Capacity!$C:$C,$H46)-SUMIFS(Capacity!E:E,Capacity!$A:$A,Comparison_CDP2,Capacity!$B:$B,IF($B$30="NEM","*",$B$30),Capacity!$C:$C,$H46)</f>
        <v>-2251.9601357499996</v>
      </c>
      <c r="J46" s="5">
        <f>SUMIFS(Capacity!F:F,Capacity!$A:$A,Comparison_CDP1,Capacity!$B:$B,IF($B$30="NEM","*",$B$30),Capacity!$C:$C,$H46)-SUMIFS(Capacity!F:F,Capacity!$A:$A,Comparison_CDP2,Capacity!$B:$B,IF($B$30="NEM","*",$B$30),Capacity!$C:$C,$H46)</f>
        <v>-2251.9601357499996</v>
      </c>
      <c r="K46" s="5">
        <f>SUMIFS(Capacity!G:G,Capacity!$A:$A,Comparison_CDP1,Capacity!$B:$B,IF($B$30="NEM","*",$B$30),Capacity!$C:$C,$H46)-SUMIFS(Capacity!G:G,Capacity!$A:$A,Comparison_CDP2,Capacity!$B:$B,IF($B$30="NEM","*",$B$30),Capacity!$C:$C,$H46)</f>
        <v>-4166.9697473199994</v>
      </c>
      <c r="L46" s="5">
        <f>SUMIFS(Capacity!H:H,Capacity!$A:$A,Comparison_CDP1,Capacity!$B:$B,IF($B$30="NEM","*",$B$30),Capacity!$C:$C,$H46)-SUMIFS(Capacity!H:H,Capacity!$A:$A,Comparison_CDP2,Capacity!$B:$B,IF($B$30="NEM","*",$B$30),Capacity!$C:$C,$H46)</f>
        <v>-6809.2145804599968</v>
      </c>
      <c r="M46" s="5">
        <f>SUMIFS(Capacity!I:I,Capacity!$A:$A,Comparison_CDP1,Capacity!$B:$B,IF($B$30="NEM","*",$B$30),Capacity!$C:$C,$H46)-SUMIFS(Capacity!I:I,Capacity!$A:$A,Comparison_CDP2,Capacity!$B:$B,IF($B$30="NEM","*",$B$30),Capacity!$C:$C,$H46)</f>
        <v>-10987.282323570002</v>
      </c>
      <c r="N46" s="5">
        <f>SUMIFS(Capacity!J:J,Capacity!$A:$A,Comparison_CDP1,Capacity!$B:$B,IF($B$30="NEM","*",$B$30),Capacity!$C:$C,$H46)-SUMIFS(Capacity!J:J,Capacity!$A:$A,Comparison_CDP2,Capacity!$B:$B,IF($B$30="NEM","*",$B$30),Capacity!$C:$C,$H46)</f>
        <v>-12209.705463349994</v>
      </c>
      <c r="O46" s="5">
        <f>SUMIFS(Capacity!K:K,Capacity!$A:$A,Comparison_CDP1,Capacity!$B:$B,IF($B$30="NEM","*",$B$30),Capacity!$C:$C,$H46)-SUMIFS(Capacity!K:K,Capacity!$A:$A,Comparison_CDP2,Capacity!$B:$B,IF($B$30="NEM","*",$B$30),Capacity!$C:$C,$H46)</f>
        <v>-14099.503557630007</v>
      </c>
      <c r="P46" s="5">
        <f>SUMIFS(Capacity!L:L,Capacity!$A:$A,Comparison_CDP1,Capacity!$B:$B,IF($B$30="NEM","*",$B$30),Capacity!$C:$C,$H46)-SUMIFS(Capacity!L:L,Capacity!$A:$A,Comparison_CDP2,Capacity!$B:$B,IF($B$30="NEM","*",$B$30),Capacity!$C:$C,$H46)</f>
        <v>-14643.968190620006</v>
      </c>
      <c r="Q46" s="5">
        <f>SUMIFS(Capacity!M:M,Capacity!$A:$A,Comparison_CDP1,Capacity!$B:$B,IF($B$30="NEM","*",$B$30),Capacity!$C:$C,$H46)-SUMIFS(Capacity!M:M,Capacity!$A:$A,Comparison_CDP2,Capacity!$B:$B,IF($B$30="NEM","*",$B$30),Capacity!$C:$C,$H46)</f>
        <v>-14502.301073130002</v>
      </c>
      <c r="R46" s="5">
        <f>SUMIFS(Capacity!N:N,Capacity!$A:$A,Comparison_CDP1,Capacity!$B:$B,IF($B$30="NEM","*",$B$30),Capacity!$C:$C,$H46)-SUMIFS(Capacity!N:N,Capacity!$A:$A,Comparison_CDP2,Capacity!$B:$B,IF($B$30="NEM","*",$B$30),Capacity!$C:$C,$H46)</f>
        <v>-11749.568181310009</v>
      </c>
      <c r="S46" s="5">
        <f>SUMIFS(Capacity!O:O,Capacity!$A:$A,Comparison_CDP1,Capacity!$B:$B,IF($B$30="NEM","*",$B$30),Capacity!$C:$C,$H46)-SUMIFS(Capacity!O:O,Capacity!$A:$A,Comparison_CDP2,Capacity!$B:$B,IF($B$30="NEM","*",$B$30),Capacity!$C:$C,$H46)</f>
        <v>-15558.779634130013</v>
      </c>
      <c r="T46" s="5">
        <f>SUMIFS(Capacity!P:P,Capacity!$A:$A,Comparison_CDP1,Capacity!$B:$B,IF($B$30="NEM","*",$B$30),Capacity!$C:$C,$H46)-SUMIFS(Capacity!P:P,Capacity!$A:$A,Comparison_CDP2,Capacity!$B:$B,IF($B$30="NEM","*",$B$30),Capacity!$C:$C,$H46)</f>
        <v>-15230.841288979995</v>
      </c>
      <c r="U46" s="5">
        <f>SUMIFS(Capacity!Q:Q,Capacity!$A:$A,Comparison_CDP1,Capacity!$B:$B,IF($B$30="NEM","*",$B$30),Capacity!$C:$C,$H46)-SUMIFS(Capacity!Q:Q,Capacity!$A:$A,Comparison_CDP2,Capacity!$B:$B,IF($B$30="NEM","*",$B$30),Capacity!$C:$C,$H46)</f>
        <v>-15812.861620180003</v>
      </c>
      <c r="V46" s="5">
        <f>SUMIFS(Capacity!R:R,Capacity!$A:$A,Comparison_CDP1,Capacity!$B:$B,IF($B$30="NEM","*",$B$30),Capacity!$C:$C,$H46)-SUMIFS(Capacity!R:R,Capacity!$A:$A,Comparison_CDP2,Capacity!$B:$B,IF($B$30="NEM","*",$B$30),Capacity!$C:$C,$H46)</f>
        <v>-14509.974045800001</v>
      </c>
      <c r="W46" s="5">
        <f>SUMIFS(Capacity!S:S,Capacity!$A:$A,Comparison_CDP1,Capacity!$B:$B,IF($B$30="NEM","*",$B$30),Capacity!$C:$C,$H46)-SUMIFS(Capacity!S:S,Capacity!$A:$A,Comparison_CDP2,Capacity!$B:$B,IF($B$30="NEM","*",$B$30),Capacity!$C:$C,$H46)</f>
        <v>-9253.5984295900125</v>
      </c>
      <c r="X46" s="5">
        <f>SUMIFS(Capacity!T:T,Capacity!$A:$A,Comparison_CDP1,Capacity!$B:$B,IF($B$30="NEM","*",$B$30),Capacity!$C:$C,$H46)-SUMIFS(Capacity!T:T,Capacity!$A:$A,Comparison_CDP2,Capacity!$B:$B,IF($B$30="NEM","*",$B$30),Capacity!$C:$C,$H46)</f>
        <v>-14765.356999380019</v>
      </c>
      <c r="Y46" s="5">
        <f>SUMIFS(Capacity!U:U,Capacity!$A:$A,Comparison_CDP1,Capacity!$B:$B,IF($B$30="NEM","*",$B$30),Capacity!$C:$C,$H46)-SUMIFS(Capacity!U:U,Capacity!$A:$A,Comparison_CDP2,Capacity!$B:$B,IF($B$30="NEM","*",$B$30),Capacity!$C:$C,$H46)</f>
        <v>-14765.356999380019</v>
      </c>
      <c r="Z46" s="5">
        <f>SUMIFS(Capacity!V:V,Capacity!$A:$A,Comparison_CDP1,Capacity!$B:$B,IF($B$30="NEM","*",$B$30),Capacity!$C:$C,$H46)-SUMIFS(Capacity!V:V,Capacity!$A:$A,Comparison_CDP2,Capacity!$B:$B,IF($B$30="NEM","*",$B$30),Capacity!$C:$C,$H46)</f>
        <v>-12851.551417349998</v>
      </c>
      <c r="AA46" s="5">
        <f>SUMIFS(Capacity!W:W,Capacity!$A:$A,Comparison_CDP1,Capacity!$B:$B,IF($B$30="NEM","*",$B$30),Capacity!$C:$C,$H46)-SUMIFS(Capacity!W:W,Capacity!$A:$A,Comparison_CDP2,Capacity!$B:$B,IF($B$30="NEM","*",$B$30),Capacity!$C:$C,$H46)</f>
        <v>-2201.871665300001</v>
      </c>
      <c r="AB46" s="5">
        <f>SUMIFS(Capacity!X:X,Capacity!$A:$A,Comparison_CDP1,Capacity!$B:$B,IF($B$30="NEM","*",$B$30),Capacity!$C:$C,$H46)-SUMIFS(Capacity!X:X,Capacity!$A:$A,Comparison_CDP2,Capacity!$B:$B,IF($B$30="NEM","*",$B$30),Capacity!$C:$C,$H46)</f>
        <v>-9860.9562189799617</v>
      </c>
      <c r="AC46" s="5">
        <f>SUMIFS(Capacity!Y:Y,Capacity!$A:$A,Comparison_CDP1,Capacity!$B:$B,IF($B$30="NEM","*",$B$30),Capacity!$C:$C,$H46)-SUMIFS(Capacity!Y:Y,Capacity!$A:$A,Comparison_CDP2,Capacity!$B:$B,IF($B$30="NEM","*",$B$30),Capacity!$C:$C,$H46)</f>
        <v>-15924.919026899966</v>
      </c>
      <c r="AD46" s="5">
        <f>SUMIFS(Capacity!Z:Z,Capacity!$A:$A,Comparison_CDP1,Capacity!$B:$B,IF($B$30="NEM","*",$B$30),Capacity!$C:$C,$H46)-SUMIFS(Capacity!Z:Z,Capacity!$A:$A,Comparison_CDP2,Capacity!$B:$B,IF($B$30="NEM","*",$B$30),Capacity!$C:$C,$H46)</f>
        <v>-17290.508631949924</v>
      </c>
      <c r="AE46" s="5">
        <f>SUMIFS(Capacity!AA:AA,Capacity!$A:$A,Comparison_CDP1,Capacity!$B:$B,IF($B$30="NEM","*",$B$30),Capacity!$C:$C,$H46)-SUMIFS(Capacity!AA:AA,Capacity!$A:$A,Comparison_CDP2,Capacity!$B:$B,IF($B$30="NEM","*",$B$30),Capacity!$C:$C,$H46)</f>
        <v>-47982.109511769988</v>
      </c>
      <c r="AF46" s="5">
        <f>SUMIFS(Capacity!AB:AB,Capacity!$A:$A,Comparison_CDP1,Capacity!$B:$B,IF($B$30="NEM","*",$B$30),Capacity!$C:$C,$H46)-SUMIFS(Capacity!AB:AB,Capacity!$A:$A,Comparison_CDP2,Capacity!$B:$B,IF($B$30="NEM","*",$B$30),Capacity!$C:$C,$H46)</f>
        <v>-53442.966310559976</v>
      </c>
      <c r="AG46" s="5">
        <f>SUMIFS(Capacity!AC:AC,Capacity!$A:$A,Comparison_CDP1,Capacity!$B:$B,IF($B$30="NEM","*",$B$30),Capacity!$C:$C,$H46)-SUMIFS(Capacity!AC:AC,Capacity!$A:$A,Comparison_CDP2,Capacity!$B:$B,IF($B$30="NEM","*",$B$30),Capacity!$C:$C,$H46)</f>
        <v>-68852.600535909995</v>
      </c>
      <c r="AH46" s="5">
        <f>SUMIFS(Capacity!AD:AD,Capacity!$A:$A,Comparison_CDP1,Capacity!$B:$B,IF($B$30="NEM","*",$B$30),Capacity!$C:$C,$H46)-SUMIFS(Capacity!AD:AD,Capacity!$A:$A,Comparison_CDP2,Capacity!$B:$B,IF($B$30="NEM","*",$B$30),Capacity!$C:$C,$H46)</f>
        <v>-61744.28647471001</v>
      </c>
      <c r="AI46" s="5">
        <f>SUMIFS(Capacity!AE:AE,Capacity!$A:$A,Comparison_CDP1,Capacity!$B:$B,IF($B$30="NEM","*",$B$30),Capacity!$C:$C,$H46)-SUMIFS(Capacity!AE:AE,Capacity!$A:$A,Comparison_CDP2,Capacity!$B:$B,IF($B$30="NEM","*",$B$30),Capacity!$C:$C,$H46)</f>
        <v>-101911.02438190993</v>
      </c>
      <c r="AJ46" s="5">
        <f>SUMIFS(Capacity!AF:AF,Capacity!$A:$A,Comparison_CDP1,Capacity!$B:$B,IF($B$30="NEM","*",$B$30),Capacity!$C:$C,$H46)-SUMIFS(Capacity!AF:AF,Capacity!$A:$A,Comparison_CDP2,Capacity!$B:$B,IF($B$30="NEM","*",$B$30),Capacity!$C:$C,$H46)</f>
        <v>-101911.02438190993</v>
      </c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</row>
    <row r="47" spans="8:60" ht="15" customHeight="1">
      <c r="H47" s="9" t="s">
        <v>94</v>
      </c>
      <c r="I47" s="5">
        <f>SUMIFS(Capacity!E:E,Capacity!$A:$A,Comparison_CDP1,Capacity!$B:$B,IF($B$30="NEM","*",$B$30),Capacity!$C:$C,$H47)-SUMIFS(Capacity!E:E,Capacity!$A:$A,Comparison_CDP2,Capacity!$B:$B,IF($B$30="NEM","*",$B$30),Capacity!$C:$C,$H47)</f>
        <v>0</v>
      </c>
      <c r="J47" s="5">
        <f>SUMIFS(Capacity!F:F,Capacity!$A:$A,Comparison_CDP1,Capacity!$B:$B,IF($B$30="NEM","*",$B$30),Capacity!$C:$C,$H47)-SUMIFS(Capacity!F:F,Capacity!$A:$A,Comparison_CDP2,Capacity!$B:$B,IF($B$30="NEM","*",$B$30),Capacity!$C:$C,$H47)</f>
        <v>0</v>
      </c>
      <c r="K47" s="5">
        <f>SUMIFS(Capacity!G:G,Capacity!$A:$A,Comparison_CDP1,Capacity!$B:$B,IF($B$30="NEM","*",$B$30),Capacity!$C:$C,$H47)-SUMIFS(Capacity!G:G,Capacity!$A:$A,Comparison_CDP2,Capacity!$B:$B,IF($B$30="NEM","*",$B$30),Capacity!$C:$C,$H47)</f>
        <v>0</v>
      </c>
      <c r="L47" s="5">
        <f>SUMIFS(Capacity!H:H,Capacity!$A:$A,Comparison_CDP1,Capacity!$B:$B,IF($B$30="NEM","*",$B$30),Capacity!$C:$C,$H47)-SUMIFS(Capacity!H:H,Capacity!$A:$A,Comparison_CDP2,Capacity!$B:$B,IF($B$30="NEM","*",$B$30),Capacity!$C:$C,$H47)</f>
        <v>0</v>
      </c>
      <c r="M47" s="5">
        <f>SUMIFS(Capacity!I:I,Capacity!$A:$A,Comparison_CDP1,Capacity!$B:$B,IF($B$30="NEM","*",$B$30),Capacity!$C:$C,$H47)-SUMIFS(Capacity!I:I,Capacity!$A:$A,Comparison_CDP2,Capacity!$B:$B,IF($B$30="NEM","*",$B$30),Capacity!$C:$C,$H47)</f>
        <v>0</v>
      </c>
      <c r="N47" s="5">
        <f>SUMIFS(Capacity!J:J,Capacity!$A:$A,Comparison_CDP1,Capacity!$B:$B,IF($B$30="NEM","*",$B$30),Capacity!$C:$C,$H47)-SUMIFS(Capacity!J:J,Capacity!$A:$A,Comparison_CDP2,Capacity!$B:$B,IF($B$30="NEM","*",$B$30),Capacity!$C:$C,$H47)</f>
        <v>0</v>
      </c>
      <c r="O47" s="5">
        <f>SUMIFS(Capacity!K:K,Capacity!$A:$A,Comparison_CDP1,Capacity!$B:$B,IF($B$30="NEM","*",$B$30),Capacity!$C:$C,$H47)-SUMIFS(Capacity!K:K,Capacity!$A:$A,Comparison_CDP2,Capacity!$B:$B,IF($B$30="NEM","*",$B$30),Capacity!$C:$C,$H47)</f>
        <v>0</v>
      </c>
      <c r="P47" s="5">
        <f>SUMIFS(Capacity!L:L,Capacity!$A:$A,Comparison_CDP1,Capacity!$B:$B,IF($B$30="NEM","*",$B$30),Capacity!$C:$C,$H47)-SUMIFS(Capacity!L:L,Capacity!$A:$A,Comparison_CDP2,Capacity!$B:$B,IF($B$30="NEM","*",$B$30),Capacity!$C:$C,$H47)</f>
        <v>0</v>
      </c>
      <c r="Q47" s="5">
        <f>SUMIFS(Capacity!M:M,Capacity!$A:$A,Comparison_CDP1,Capacity!$B:$B,IF($B$30="NEM","*",$B$30),Capacity!$C:$C,$H47)-SUMIFS(Capacity!M:M,Capacity!$A:$A,Comparison_CDP2,Capacity!$B:$B,IF($B$30="NEM","*",$B$30),Capacity!$C:$C,$H47)</f>
        <v>0</v>
      </c>
      <c r="R47" s="5">
        <f>SUMIFS(Capacity!N:N,Capacity!$A:$A,Comparison_CDP1,Capacity!$B:$B,IF($B$30="NEM","*",$B$30),Capacity!$C:$C,$H47)-SUMIFS(Capacity!N:N,Capacity!$A:$A,Comparison_CDP2,Capacity!$B:$B,IF($B$30="NEM","*",$B$30),Capacity!$C:$C,$H47)</f>
        <v>0</v>
      </c>
      <c r="S47" s="5">
        <f>SUMIFS(Capacity!O:O,Capacity!$A:$A,Comparison_CDP1,Capacity!$B:$B,IF($B$30="NEM","*",$B$30),Capacity!$C:$C,$H47)-SUMIFS(Capacity!O:O,Capacity!$A:$A,Comparison_CDP2,Capacity!$B:$B,IF($B$30="NEM","*",$B$30),Capacity!$C:$C,$H47)</f>
        <v>0</v>
      </c>
      <c r="T47" s="5">
        <f>SUMIFS(Capacity!P:P,Capacity!$A:$A,Comparison_CDP1,Capacity!$B:$B,IF($B$30="NEM","*",$B$30),Capacity!$C:$C,$H47)-SUMIFS(Capacity!P:P,Capacity!$A:$A,Comparison_CDP2,Capacity!$B:$B,IF($B$30="NEM","*",$B$30),Capacity!$C:$C,$H47)</f>
        <v>0</v>
      </c>
      <c r="U47" s="5">
        <f>SUMIFS(Capacity!Q:Q,Capacity!$A:$A,Comparison_CDP1,Capacity!$B:$B,IF($B$30="NEM","*",$B$30),Capacity!$C:$C,$H47)-SUMIFS(Capacity!Q:Q,Capacity!$A:$A,Comparison_CDP2,Capacity!$B:$B,IF($B$30="NEM","*",$B$30),Capacity!$C:$C,$H47)</f>
        <v>0</v>
      </c>
      <c r="V47" s="5">
        <f>SUMIFS(Capacity!R:R,Capacity!$A:$A,Comparison_CDP1,Capacity!$B:$B,IF($B$30="NEM","*",$B$30),Capacity!$C:$C,$H47)-SUMIFS(Capacity!R:R,Capacity!$A:$A,Comparison_CDP2,Capacity!$B:$B,IF($B$30="NEM","*",$B$30),Capacity!$C:$C,$H47)</f>
        <v>0</v>
      </c>
      <c r="W47" s="5">
        <f>SUMIFS(Capacity!S:S,Capacity!$A:$A,Comparison_CDP1,Capacity!$B:$B,IF($B$30="NEM","*",$B$30),Capacity!$C:$C,$H47)-SUMIFS(Capacity!S:S,Capacity!$A:$A,Comparison_CDP2,Capacity!$B:$B,IF($B$30="NEM","*",$B$30),Capacity!$C:$C,$H47)</f>
        <v>0</v>
      </c>
      <c r="X47" s="5">
        <f>SUMIFS(Capacity!T:T,Capacity!$A:$A,Comparison_CDP1,Capacity!$B:$B,IF($B$30="NEM","*",$B$30),Capacity!$C:$C,$H47)-SUMIFS(Capacity!T:T,Capacity!$A:$A,Comparison_CDP2,Capacity!$B:$B,IF($B$30="NEM","*",$B$30),Capacity!$C:$C,$H47)</f>
        <v>0</v>
      </c>
      <c r="Y47" s="5">
        <f>SUMIFS(Capacity!U:U,Capacity!$A:$A,Comparison_CDP1,Capacity!$B:$B,IF($B$30="NEM","*",$B$30),Capacity!$C:$C,$H47)-SUMIFS(Capacity!U:U,Capacity!$A:$A,Comparison_CDP2,Capacity!$B:$B,IF($B$30="NEM","*",$B$30),Capacity!$C:$C,$H47)</f>
        <v>0</v>
      </c>
      <c r="Z47" s="5">
        <f>SUMIFS(Capacity!V:V,Capacity!$A:$A,Comparison_CDP1,Capacity!$B:$B,IF($B$30="NEM","*",$B$30),Capacity!$C:$C,$H47)-SUMIFS(Capacity!V:V,Capacity!$A:$A,Comparison_CDP2,Capacity!$B:$B,IF($B$30="NEM","*",$B$30),Capacity!$C:$C,$H47)</f>
        <v>0</v>
      </c>
      <c r="AA47" s="5">
        <f>SUMIFS(Capacity!W:W,Capacity!$A:$A,Comparison_CDP1,Capacity!$B:$B,IF($B$30="NEM","*",$B$30),Capacity!$C:$C,$H47)-SUMIFS(Capacity!W:W,Capacity!$A:$A,Comparison_CDP2,Capacity!$B:$B,IF($B$30="NEM","*",$B$30),Capacity!$C:$C,$H47)</f>
        <v>0</v>
      </c>
      <c r="AB47" s="5">
        <f>SUMIFS(Capacity!X:X,Capacity!$A:$A,Comparison_CDP1,Capacity!$B:$B,IF($B$30="NEM","*",$B$30),Capacity!$C:$C,$H47)-SUMIFS(Capacity!X:X,Capacity!$A:$A,Comparison_CDP2,Capacity!$B:$B,IF($B$30="NEM","*",$B$30),Capacity!$C:$C,$H47)</f>
        <v>0</v>
      </c>
      <c r="AC47" s="5">
        <f>SUMIFS(Capacity!Y:Y,Capacity!$A:$A,Comparison_CDP1,Capacity!$B:$B,IF($B$30="NEM","*",$B$30),Capacity!$C:$C,$H47)-SUMIFS(Capacity!Y:Y,Capacity!$A:$A,Comparison_CDP2,Capacity!$B:$B,IF($B$30="NEM","*",$B$30),Capacity!$C:$C,$H47)</f>
        <v>0</v>
      </c>
      <c r="AD47" s="5">
        <f>SUMIFS(Capacity!Z:Z,Capacity!$A:$A,Comparison_CDP1,Capacity!$B:$B,IF($B$30="NEM","*",$B$30),Capacity!$C:$C,$H47)-SUMIFS(Capacity!Z:Z,Capacity!$A:$A,Comparison_CDP2,Capacity!$B:$B,IF($B$30="NEM","*",$B$30),Capacity!$C:$C,$H47)</f>
        <v>0</v>
      </c>
      <c r="AE47" s="5">
        <f>SUMIFS(Capacity!AA:AA,Capacity!$A:$A,Comparison_CDP1,Capacity!$B:$B,IF($B$30="NEM","*",$B$30),Capacity!$C:$C,$H47)-SUMIFS(Capacity!AA:AA,Capacity!$A:$A,Comparison_CDP2,Capacity!$B:$B,IF($B$30="NEM","*",$B$30),Capacity!$C:$C,$H47)</f>
        <v>0</v>
      </c>
      <c r="AF47" s="5">
        <f>SUMIFS(Capacity!AB:AB,Capacity!$A:$A,Comparison_CDP1,Capacity!$B:$B,IF($B$30="NEM","*",$B$30),Capacity!$C:$C,$H47)-SUMIFS(Capacity!AB:AB,Capacity!$A:$A,Comparison_CDP2,Capacity!$B:$B,IF($B$30="NEM","*",$B$30),Capacity!$C:$C,$H47)</f>
        <v>0</v>
      </c>
      <c r="AG47" s="5">
        <f>SUMIFS(Capacity!AC:AC,Capacity!$A:$A,Comparison_CDP1,Capacity!$B:$B,IF($B$30="NEM","*",$B$30),Capacity!$C:$C,$H47)-SUMIFS(Capacity!AC:AC,Capacity!$A:$A,Comparison_CDP2,Capacity!$B:$B,IF($B$30="NEM","*",$B$30),Capacity!$C:$C,$H47)</f>
        <v>0</v>
      </c>
      <c r="AH47" s="5">
        <f>SUMIFS(Capacity!AD:AD,Capacity!$A:$A,Comparison_CDP1,Capacity!$B:$B,IF($B$30="NEM","*",$B$30),Capacity!$C:$C,$H47)-SUMIFS(Capacity!AD:AD,Capacity!$A:$A,Comparison_CDP2,Capacity!$B:$B,IF($B$30="NEM","*",$B$30),Capacity!$C:$C,$H47)</f>
        <v>0</v>
      </c>
      <c r="AI47" s="5">
        <f>SUMIFS(Capacity!AE:AE,Capacity!$A:$A,Comparison_CDP1,Capacity!$B:$B,IF($B$30="NEM","*",$B$30),Capacity!$C:$C,$H47)-SUMIFS(Capacity!AE:AE,Capacity!$A:$A,Comparison_CDP2,Capacity!$B:$B,IF($B$30="NEM","*",$B$30),Capacity!$C:$C,$H47)</f>
        <v>0</v>
      </c>
      <c r="AJ47" s="5">
        <f>SUMIFS(Capacity!AF:AF,Capacity!$A:$A,Comparison_CDP1,Capacity!$B:$B,IF($B$30="NEM","*",$B$30),Capacity!$C:$C,$H47)-SUMIFS(Capacity!AF:AF,Capacity!$A:$A,Comparison_CDP2,Capacity!$B:$B,IF($B$30="NEM","*",$B$30),Capacity!$C:$C,$H47)</f>
        <v>0</v>
      </c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</row>
    <row r="48" spans="8:60" ht="15" customHeight="1">
      <c r="H48" s="25" t="s">
        <v>95</v>
      </c>
      <c r="I48" s="5">
        <f>SUM(I33:I41,I43,I50)</f>
        <v>-834.45872179000025</v>
      </c>
      <c r="J48" s="5">
        <f t="shared" ref="J48:AJ48" si="2">SUM(J33:J41,J43,J50)</f>
        <v>-1094.3223146300002</v>
      </c>
      <c r="K48" s="5">
        <f t="shared" si="2"/>
        <v>-1953.6311923099984</v>
      </c>
      <c r="L48" s="5">
        <f t="shared" si="2"/>
        <v>-3256.9350987799999</v>
      </c>
      <c r="M48" s="5">
        <f t="shared" si="2"/>
        <v>-3008.4067918000019</v>
      </c>
      <c r="N48" s="5">
        <f t="shared" si="2"/>
        <v>-2945.5017192499963</v>
      </c>
      <c r="O48" s="5">
        <f t="shared" si="2"/>
        <v>-3907.3925705300007</v>
      </c>
      <c r="P48" s="5">
        <f t="shared" si="2"/>
        <v>-4792.6358096500016</v>
      </c>
      <c r="Q48" s="5">
        <f t="shared" si="2"/>
        <v>-5225.0488775499998</v>
      </c>
      <c r="R48" s="5">
        <f t="shared" si="2"/>
        <v>-8056.0084977499973</v>
      </c>
      <c r="S48" s="5">
        <f t="shared" si="2"/>
        <v>-9525.9709059200031</v>
      </c>
      <c r="T48" s="5">
        <f t="shared" si="2"/>
        <v>-10618.353089480001</v>
      </c>
      <c r="U48" s="5">
        <f t="shared" si="2"/>
        <v>-8935.9348117099998</v>
      </c>
      <c r="V48" s="5">
        <f t="shared" si="2"/>
        <v>-8487.982022680002</v>
      </c>
      <c r="W48" s="5">
        <f t="shared" si="2"/>
        <v>-8838.299025819997</v>
      </c>
      <c r="X48" s="5">
        <f t="shared" si="2"/>
        <v>-9606.8029803399932</v>
      </c>
      <c r="Y48" s="5">
        <f t="shared" si="2"/>
        <v>-10435.997788359993</v>
      </c>
      <c r="Z48" s="5">
        <f t="shared" si="2"/>
        <v>-10664.166548190004</v>
      </c>
      <c r="AA48" s="5">
        <f t="shared" si="2"/>
        <v>-7008.9652864399941</v>
      </c>
      <c r="AB48" s="5">
        <f t="shared" si="2"/>
        <v>-11406.927274459993</v>
      </c>
      <c r="AC48" s="5">
        <f t="shared" si="2"/>
        <v>-12786.219058169992</v>
      </c>
      <c r="AD48" s="5">
        <f t="shared" si="2"/>
        <v>-21047.320994519992</v>
      </c>
      <c r="AE48" s="5">
        <f t="shared" si="2"/>
        <v>-34264.63304844001</v>
      </c>
      <c r="AF48" s="5">
        <f t="shared" si="2"/>
        <v>-47006.243497359996</v>
      </c>
      <c r="AG48" s="5">
        <f t="shared" si="2"/>
        <v>-57756.236046679995</v>
      </c>
      <c r="AH48" s="5">
        <f t="shared" si="2"/>
        <v>-52046.693512209997</v>
      </c>
      <c r="AI48" s="5">
        <f t="shared" si="2"/>
        <v>-60068.356539919987</v>
      </c>
      <c r="AJ48" s="5">
        <f t="shared" si="2"/>
        <v>-60945.457438960002</v>
      </c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</row>
    <row r="49" spans="1:60" ht="15" customHeight="1">
      <c r="AD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</row>
    <row r="50" spans="1:60" ht="15" customHeight="1">
      <c r="H50" s="9" t="s">
        <v>96</v>
      </c>
      <c r="I50" s="5">
        <f>SUMIFS(Capacity!E:E,Capacity!$A:$A,Comparison_CDP1,Capacity!$B:$B,IF($B$30="NEM","*",$B$30),Capacity!$C:$C,$H50)-SUMIFS(Capacity!E:E,Capacity!$A:$A,Comparison_CDP2,Capacity!$B:$B,IF($B$30="NEM","*",$B$30),Capacity!$C:$C,$H50)</f>
        <v>0</v>
      </c>
      <c r="J50" s="5">
        <f>SUMIFS(Capacity!F:F,Capacity!$A:$A,Comparison_CDP1,Capacity!$B:$B,IF($B$30="NEM","*",$B$30),Capacity!$C:$C,$H50)-SUMIFS(Capacity!F:F,Capacity!$A:$A,Comparison_CDP2,Capacity!$B:$B,IF($B$30="NEM","*",$B$30),Capacity!$C:$C,$H50)</f>
        <v>0</v>
      </c>
      <c r="K50" s="5">
        <f>SUMIFS(Capacity!G:G,Capacity!$A:$A,Comparison_CDP1,Capacity!$B:$B,IF($B$30="NEM","*",$B$30),Capacity!$C:$C,$H50)-SUMIFS(Capacity!G:G,Capacity!$A:$A,Comparison_CDP2,Capacity!$B:$B,IF($B$30="NEM","*",$B$30),Capacity!$C:$C,$H50)</f>
        <v>0</v>
      </c>
      <c r="L50" s="5">
        <f>SUMIFS(Capacity!H:H,Capacity!$A:$A,Comparison_CDP1,Capacity!$B:$B,IF($B$30="NEM","*",$B$30),Capacity!$C:$C,$H50)-SUMIFS(Capacity!H:H,Capacity!$A:$A,Comparison_CDP2,Capacity!$B:$B,IF($B$30="NEM","*",$B$30),Capacity!$C:$C,$H50)</f>
        <v>0</v>
      </c>
      <c r="M50" s="5">
        <f>SUMIFS(Capacity!I:I,Capacity!$A:$A,Comparison_CDP1,Capacity!$B:$B,IF($B$30="NEM","*",$B$30),Capacity!$C:$C,$H50)-SUMIFS(Capacity!I:I,Capacity!$A:$A,Comparison_CDP2,Capacity!$B:$B,IF($B$30="NEM","*",$B$30),Capacity!$C:$C,$H50)</f>
        <v>0</v>
      </c>
      <c r="N50" s="5">
        <f>SUMIFS(Capacity!J:J,Capacity!$A:$A,Comparison_CDP1,Capacity!$B:$B,IF($B$30="NEM","*",$B$30),Capacity!$C:$C,$H50)-SUMIFS(Capacity!J:J,Capacity!$A:$A,Comparison_CDP2,Capacity!$B:$B,IF($B$30="NEM","*",$B$30),Capacity!$C:$C,$H50)</f>
        <v>0</v>
      </c>
      <c r="O50" s="5">
        <f>SUMIFS(Capacity!K:K,Capacity!$A:$A,Comparison_CDP1,Capacity!$B:$B,IF($B$30="NEM","*",$B$30),Capacity!$C:$C,$H50)-SUMIFS(Capacity!K:K,Capacity!$A:$A,Comparison_CDP2,Capacity!$B:$B,IF($B$30="NEM","*",$B$30),Capacity!$C:$C,$H50)</f>
        <v>0</v>
      </c>
      <c r="P50" s="5">
        <f>SUMIFS(Capacity!L:L,Capacity!$A:$A,Comparison_CDP1,Capacity!$B:$B,IF($B$30="NEM","*",$B$30),Capacity!$C:$C,$H50)-SUMIFS(Capacity!L:L,Capacity!$A:$A,Comparison_CDP2,Capacity!$B:$B,IF($B$30="NEM","*",$B$30),Capacity!$C:$C,$H50)</f>
        <v>0</v>
      </c>
      <c r="Q50" s="5">
        <f>SUMIFS(Capacity!M:M,Capacity!$A:$A,Comparison_CDP1,Capacity!$B:$B,IF($B$30="NEM","*",$B$30),Capacity!$C:$C,$H50)-SUMIFS(Capacity!M:M,Capacity!$A:$A,Comparison_CDP2,Capacity!$B:$B,IF($B$30="NEM","*",$B$30),Capacity!$C:$C,$H50)</f>
        <v>0</v>
      </c>
      <c r="R50" s="5">
        <f>SUMIFS(Capacity!N:N,Capacity!$A:$A,Comparison_CDP1,Capacity!$B:$B,IF($B$30="NEM","*",$B$30),Capacity!$C:$C,$H50)-SUMIFS(Capacity!N:N,Capacity!$A:$A,Comparison_CDP2,Capacity!$B:$B,IF($B$30="NEM","*",$B$30),Capacity!$C:$C,$H50)</f>
        <v>0</v>
      </c>
      <c r="S50" s="5">
        <f>SUMIFS(Capacity!O:O,Capacity!$A:$A,Comparison_CDP1,Capacity!$B:$B,IF($B$30="NEM","*",$B$30),Capacity!$C:$C,$H50)-SUMIFS(Capacity!O:O,Capacity!$A:$A,Comparison_CDP2,Capacity!$B:$B,IF($B$30="NEM","*",$B$30),Capacity!$C:$C,$H50)</f>
        <v>0</v>
      </c>
      <c r="T50" s="5">
        <f>SUMIFS(Capacity!P:P,Capacity!$A:$A,Comparison_CDP1,Capacity!$B:$B,IF($B$30="NEM","*",$B$30),Capacity!$C:$C,$H50)-SUMIFS(Capacity!P:P,Capacity!$A:$A,Comparison_CDP2,Capacity!$B:$B,IF($B$30="NEM","*",$B$30),Capacity!$C:$C,$H50)</f>
        <v>0</v>
      </c>
      <c r="U50" s="5">
        <f>SUMIFS(Capacity!Q:Q,Capacity!$A:$A,Comparison_CDP1,Capacity!$B:$B,IF($B$30="NEM","*",$B$30),Capacity!$C:$C,$H50)-SUMIFS(Capacity!Q:Q,Capacity!$A:$A,Comparison_CDP2,Capacity!$B:$B,IF($B$30="NEM","*",$B$30),Capacity!$C:$C,$H50)</f>
        <v>0</v>
      </c>
      <c r="V50" s="5">
        <f>SUMIFS(Capacity!R:R,Capacity!$A:$A,Comparison_CDP1,Capacity!$B:$B,IF($B$30="NEM","*",$B$30),Capacity!$C:$C,$H50)-SUMIFS(Capacity!R:R,Capacity!$A:$A,Comparison_CDP2,Capacity!$B:$B,IF($B$30="NEM","*",$B$30),Capacity!$C:$C,$H50)</f>
        <v>0</v>
      </c>
      <c r="W50" s="5">
        <f>SUMIFS(Capacity!S:S,Capacity!$A:$A,Comparison_CDP1,Capacity!$B:$B,IF($B$30="NEM","*",$B$30),Capacity!$C:$C,$H50)-SUMIFS(Capacity!S:S,Capacity!$A:$A,Comparison_CDP2,Capacity!$B:$B,IF($B$30="NEM","*",$B$30),Capacity!$C:$C,$H50)</f>
        <v>0</v>
      </c>
      <c r="X50" s="5">
        <f>SUMIFS(Capacity!T:T,Capacity!$A:$A,Comparison_CDP1,Capacity!$B:$B,IF($B$30="NEM","*",$B$30),Capacity!$C:$C,$H50)-SUMIFS(Capacity!T:T,Capacity!$A:$A,Comparison_CDP2,Capacity!$B:$B,IF($B$30="NEM","*",$B$30),Capacity!$C:$C,$H50)</f>
        <v>0</v>
      </c>
      <c r="Y50" s="5">
        <f>SUMIFS(Capacity!U:U,Capacity!$A:$A,Comparison_CDP1,Capacity!$B:$B,IF($B$30="NEM","*",$B$30),Capacity!$C:$C,$H50)-SUMIFS(Capacity!U:U,Capacity!$A:$A,Comparison_CDP2,Capacity!$B:$B,IF($B$30="NEM","*",$B$30),Capacity!$C:$C,$H50)</f>
        <v>0</v>
      </c>
      <c r="Z50" s="5">
        <f>SUMIFS(Capacity!V:V,Capacity!$A:$A,Comparison_CDP1,Capacity!$B:$B,IF($B$30="NEM","*",$B$30),Capacity!$C:$C,$H50)-SUMIFS(Capacity!V:V,Capacity!$A:$A,Comparison_CDP2,Capacity!$B:$B,IF($B$30="NEM","*",$B$30),Capacity!$C:$C,$H50)</f>
        <v>0</v>
      </c>
      <c r="AA50" s="5">
        <f>SUMIFS(Capacity!W:W,Capacity!$A:$A,Comparison_CDP1,Capacity!$B:$B,IF($B$30="NEM","*",$B$30),Capacity!$C:$C,$H50)-SUMIFS(Capacity!W:W,Capacity!$A:$A,Comparison_CDP2,Capacity!$B:$B,IF($B$30="NEM","*",$B$30),Capacity!$C:$C,$H50)</f>
        <v>0</v>
      </c>
      <c r="AB50" s="5">
        <f>SUMIFS(Capacity!X:X,Capacity!$A:$A,Comparison_CDP1,Capacity!$B:$B,IF($B$30="NEM","*",$B$30),Capacity!$C:$C,$H50)-SUMIFS(Capacity!X:X,Capacity!$A:$A,Comparison_CDP2,Capacity!$B:$B,IF($B$30="NEM","*",$B$30),Capacity!$C:$C,$H50)</f>
        <v>0</v>
      </c>
      <c r="AC50" s="5">
        <f>SUMIFS(Capacity!Y:Y,Capacity!$A:$A,Comparison_CDP1,Capacity!$B:$B,IF($B$30="NEM","*",$B$30),Capacity!$C:$C,$H50)-SUMIFS(Capacity!Y:Y,Capacity!$A:$A,Comparison_CDP2,Capacity!$B:$B,IF($B$30="NEM","*",$B$30),Capacity!$C:$C,$H50)</f>
        <v>0</v>
      </c>
      <c r="AD50" s="5">
        <f>SUMIFS(Capacity!Z:Z,Capacity!$A:$A,Comparison_CDP1,Capacity!$B:$B,IF($B$30="NEM","*",$B$30),Capacity!$C:$C,$H50)-SUMIFS(Capacity!Z:Z,Capacity!$A:$A,Comparison_CDP2,Capacity!$B:$B,IF($B$30="NEM","*",$B$30),Capacity!$C:$C,$H50)</f>
        <v>0</v>
      </c>
      <c r="AE50" s="5">
        <f>SUMIFS(Capacity!AA:AA,Capacity!$A:$A,Comparison_CDP1,Capacity!$B:$B,IF($B$30="NEM","*",$B$30),Capacity!$C:$C,$H50)-SUMIFS(Capacity!AA:AA,Capacity!$A:$A,Comparison_CDP2,Capacity!$B:$B,IF($B$30="NEM","*",$B$30),Capacity!$C:$C,$H50)</f>
        <v>0</v>
      </c>
      <c r="AF50" s="5">
        <f>SUMIFS(Capacity!AB:AB,Capacity!$A:$A,Comparison_CDP1,Capacity!$B:$B,IF($B$30="NEM","*",$B$30),Capacity!$C:$C,$H50)-SUMIFS(Capacity!AB:AB,Capacity!$A:$A,Comparison_CDP2,Capacity!$B:$B,IF($B$30="NEM","*",$B$30),Capacity!$C:$C,$H50)</f>
        <v>0</v>
      </c>
      <c r="AG50" s="5">
        <f>SUMIFS(Capacity!AC:AC,Capacity!$A:$A,Comparison_CDP1,Capacity!$B:$B,IF($B$30="NEM","*",$B$30),Capacity!$C:$C,$H50)-SUMIFS(Capacity!AC:AC,Capacity!$A:$A,Comparison_CDP2,Capacity!$B:$B,IF($B$30="NEM","*",$B$30),Capacity!$C:$C,$H50)</f>
        <v>0</v>
      </c>
      <c r="AH50" s="5">
        <f>SUMIFS(Capacity!AD:AD,Capacity!$A:$A,Comparison_CDP1,Capacity!$B:$B,IF($B$30="NEM","*",$B$30),Capacity!$C:$C,$H50)-SUMIFS(Capacity!AD:AD,Capacity!$A:$A,Comparison_CDP2,Capacity!$B:$B,IF($B$30="NEM","*",$B$30),Capacity!$C:$C,$H50)</f>
        <v>0</v>
      </c>
      <c r="AI50" s="5">
        <f>SUMIFS(Capacity!AE:AE,Capacity!$A:$A,Comparison_CDP1,Capacity!$B:$B,IF($B$30="NEM","*",$B$30),Capacity!$C:$C,$H50)-SUMIFS(Capacity!AE:AE,Capacity!$A:$A,Comparison_CDP2,Capacity!$B:$B,IF($B$30="NEM","*",$B$30),Capacity!$C:$C,$H50)</f>
        <v>0</v>
      </c>
      <c r="AJ50" s="5">
        <f>SUMIFS(Capacity!AF:AF,Capacity!$A:$A,Comparison_CDP1,Capacity!$B:$B,IF($B$30="NEM","*",$B$30),Capacity!$C:$C,$H50)-SUMIFS(Capacity!AF:AF,Capacity!$A:$A,Comparison_CDP2,Capacity!$B:$B,IF($B$30="NEM","*",$B$30),Capacity!$C:$C,$H50)</f>
        <v>0</v>
      </c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</row>
    <row r="52" spans="1:60" s="51" customFormat="1" ht="23" thickBot="1">
      <c r="A52" s="49" t="str">
        <f>B53&amp;" difference in generation by year"</f>
        <v>NEM difference in generation by year</v>
      </c>
      <c r="B52" s="47"/>
      <c r="C52" s="47"/>
      <c r="D52" s="47"/>
      <c r="E52" s="47"/>
      <c r="F52" s="47"/>
      <c r="G52" s="47"/>
      <c r="H52" s="47"/>
      <c r="I52" s="50"/>
      <c r="J52" s="47"/>
      <c r="K52" s="47"/>
      <c r="L52" s="47"/>
      <c r="M52" s="47"/>
      <c r="N52" s="47"/>
      <c r="O52" s="47"/>
      <c r="P52" s="47"/>
      <c r="Q52" s="47"/>
      <c r="R52" s="50"/>
      <c r="S52" s="47"/>
      <c r="T52" s="47"/>
      <c r="U52" s="47"/>
      <c r="V52" s="47"/>
      <c r="W52" s="47"/>
      <c r="X52" s="47"/>
      <c r="Y52" s="47"/>
      <c r="Z52" s="47"/>
      <c r="AA52" s="47"/>
      <c r="AB52" s="50"/>
      <c r="AC52" s="47"/>
      <c r="AD52" s="47"/>
    </row>
    <row r="53" spans="1:60" ht="15" customHeight="1" thickTop="1">
      <c r="A53" s="11" t="s">
        <v>38</v>
      </c>
      <c r="B53" s="21" t="s">
        <v>39</v>
      </c>
    </row>
    <row r="55" spans="1:60" ht="15" customHeight="1">
      <c r="H55" s="44" t="s">
        <v>97</v>
      </c>
      <c r="I55" s="8" t="s">
        <v>42</v>
      </c>
      <c r="J55" s="8" t="s">
        <v>43</v>
      </c>
      <c r="K55" s="8" t="s">
        <v>44</v>
      </c>
      <c r="L55" s="8" t="s">
        <v>45</v>
      </c>
      <c r="M55" s="8" t="s">
        <v>46</v>
      </c>
      <c r="N55" s="8" t="s">
        <v>47</v>
      </c>
      <c r="O55" s="8" t="s">
        <v>48</v>
      </c>
      <c r="P55" s="8" t="s">
        <v>49</v>
      </c>
      <c r="Q55" s="8" t="s">
        <v>50</v>
      </c>
      <c r="R55" s="8" t="s">
        <v>51</v>
      </c>
      <c r="S55" s="8" t="s">
        <v>52</v>
      </c>
      <c r="T55" s="8" t="s">
        <v>53</v>
      </c>
      <c r="U55" s="8" t="s">
        <v>54</v>
      </c>
      <c r="V55" s="8" t="s">
        <v>55</v>
      </c>
      <c r="W55" s="8" t="s">
        <v>56</v>
      </c>
      <c r="X55" s="8" t="s">
        <v>57</v>
      </c>
      <c r="Y55" s="8" t="s">
        <v>58</v>
      </c>
      <c r="Z55" s="8" t="s">
        <v>59</v>
      </c>
      <c r="AA55" s="8" t="s">
        <v>60</v>
      </c>
      <c r="AB55" s="8" t="s">
        <v>61</v>
      </c>
      <c r="AC55" s="8" t="s">
        <v>62</v>
      </c>
      <c r="AD55" s="8" t="s">
        <v>63</v>
      </c>
      <c r="AE55" s="8" t="s">
        <v>64</v>
      </c>
      <c r="AF55" s="8" t="s">
        <v>65</v>
      </c>
      <c r="AG55" s="8" t="s">
        <v>66</v>
      </c>
      <c r="AH55" s="8" t="s">
        <v>67</v>
      </c>
      <c r="AI55" s="8" t="s">
        <v>68</v>
      </c>
      <c r="AJ55" s="8" t="s">
        <v>69</v>
      </c>
    </row>
    <row r="56" spans="1:60" ht="15" customHeight="1">
      <c r="H56" s="9" t="s">
        <v>80</v>
      </c>
      <c r="I56" s="5">
        <f>SUMIFS(Generation!D:D,Generation!$A:$A,Comparison_CDP1,Generation!$B:$B,IF($B$53="NEM","*",$B$53),Generation!$C:$C,$H56)-SUMIFS(Generation!D:D,Generation!$A:$A,Comparison_CDP2,Generation!$B:$B,IF($B$53="NEM","*",$B$53),Generation!$C:$C,$H56)</f>
        <v>19268.861499100502</v>
      </c>
      <c r="J56" s="5">
        <f>SUMIFS(Generation!E:E,Generation!$A:$A,Comparison_CDP1,Generation!$B:$B,IF($B$53="NEM","*",$B$53),Generation!$C:$C,$H56)-SUMIFS(Generation!E:E,Generation!$A:$A,Comparison_CDP2,Generation!$B:$B,IF($B$53="NEM","*",$B$53),Generation!$C:$C,$H56)</f>
        <v>15537.577252557647</v>
      </c>
      <c r="K56" s="5">
        <f>SUMIFS(Generation!F:F,Generation!$A:$A,Comparison_CDP1,Generation!$B:$B,IF($B$53="NEM","*",$B$53),Generation!$C:$C,$H56)-SUMIFS(Generation!F:F,Generation!$A:$A,Comparison_CDP2,Generation!$B:$B,IF($B$53="NEM","*",$B$53),Generation!$C:$C,$H56)</f>
        <v>14975.531670819069</v>
      </c>
      <c r="L56" s="5">
        <f>SUMIFS(Generation!G:G,Generation!$A:$A,Comparison_CDP1,Generation!$B:$B,IF($B$53="NEM","*",$B$53),Generation!$C:$C,$H56)-SUMIFS(Generation!G:G,Generation!$A:$A,Comparison_CDP2,Generation!$B:$B,IF($B$53="NEM","*",$B$53),Generation!$C:$C,$H56)</f>
        <v>12452.801731840533</v>
      </c>
      <c r="M56" s="5">
        <f>SUMIFS(Generation!H:H,Generation!$A:$A,Comparison_CDP1,Generation!$B:$B,IF($B$53="NEM","*",$B$53),Generation!$C:$C,$H56)-SUMIFS(Generation!H:H,Generation!$A:$A,Comparison_CDP2,Generation!$B:$B,IF($B$53="NEM","*",$B$53),Generation!$C:$C,$H56)</f>
        <v>6755.1276032201531</v>
      </c>
      <c r="N56" s="5">
        <f>SUMIFS(Generation!I:I,Generation!$A:$A,Comparison_CDP1,Generation!$B:$B,IF($B$53="NEM","*",$B$53),Generation!$C:$C,$H56)-SUMIFS(Generation!I:I,Generation!$A:$A,Comparison_CDP2,Generation!$B:$B,IF($B$53="NEM","*",$B$53),Generation!$C:$C,$H56)</f>
        <v>4212.9055807067616</v>
      </c>
      <c r="O56" s="5">
        <f>SUMIFS(Generation!J:J,Generation!$A:$A,Comparison_CDP1,Generation!$B:$B,IF($B$53="NEM","*",$B$53),Generation!$C:$C,$H56)-SUMIFS(Generation!J:J,Generation!$A:$A,Comparison_CDP2,Generation!$B:$B,IF($B$53="NEM","*",$B$53),Generation!$C:$C,$H56)</f>
        <v>2224.3175840264521</v>
      </c>
      <c r="P56" s="5">
        <f>SUMIFS(Generation!K:K,Generation!$A:$A,Comparison_CDP1,Generation!$B:$B,IF($B$53="NEM","*",$B$53),Generation!$C:$C,$H56)-SUMIFS(Generation!K:K,Generation!$A:$A,Comparison_CDP2,Generation!$B:$B,IF($B$53="NEM","*",$B$53),Generation!$C:$C,$H56)</f>
        <v>0</v>
      </c>
      <c r="Q56" s="5">
        <f>SUMIFS(Generation!L:L,Generation!$A:$A,Comparison_CDP1,Generation!$B:$B,IF($B$53="NEM","*",$B$53),Generation!$C:$C,$H56)-SUMIFS(Generation!L:L,Generation!$A:$A,Comparison_CDP2,Generation!$B:$B,IF($B$53="NEM","*",$B$53),Generation!$C:$C,$H56)</f>
        <v>0</v>
      </c>
      <c r="R56" s="5">
        <f>SUMIFS(Generation!M:M,Generation!$A:$A,Comparison_CDP1,Generation!$B:$B,IF($B$53="NEM","*",$B$53),Generation!$C:$C,$H56)-SUMIFS(Generation!M:M,Generation!$A:$A,Comparison_CDP2,Generation!$B:$B,IF($B$53="NEM","*",$B$53),Generation!$C:$C,$H56)</f>
        <v>0</v>
      </c>
      <c r="S56" s="5">
        <f>SUMIFS(Generation!N:N,Generation!$A:$A,Comparison_CDP1,Generation!$B:$B,IF($B$53="NEM","*",$B$53),Generation!$C:$C,$H56)-SUMIFS(Generation!N:N,Generation!$A:$A,Comparison_CDP2,Generation!$B:$B,IF($B$53="NEM","*",$B$53),Generation!$C:$C,$H56)</f>
        <v>0</v>
      </c>
      <c r="T56" s="5">
        <f>SUMIFS(Generation!O:O,Generation!$A:$A,Comparison_CDP1,Generation!$B:$B,IF($B$53="NEM","*",$B$53),Generation!$C:$C,$H56)-SUMIFS(Generation!O:O,Generation!$A:$A,Comparison_CDP2,Generation!$B:$B,IF($B$53="NEM","*",$B$53),Generation!$C:$C,$H56)</f>
        <v>0</v>
      </c>
      <c r="U56" s="5">
        <f>SUMIFS(Generation!P:P,Generation!$A:$A,Comparison_CDP1,Generation!$B:$B,IF($B$53="NEM","*",$B$53),Generation!$C:$C,$H56)-SUMIFS(Generation!P:P,Generation!$A:$A,Comparison_CDP2,Generation!$B:$B,IF($B$53="NEM","*",$B$53),Generation!$C:$C,$H56)</f>
        <v>0</v>
      </c>
      <c r="V56" s="5">
        <f>SUMIFS(Generation!Q:Q,Generation!$A:$A,Comparison_CDP1,Generation!$B:$B,IF($B$53="NEM","*",$B$53),Generation!$C:$C,$H56)-SUMIFS(Generation!Q:Q,Generation!$A:$A,Comparison_CDP2,Generation!$B:$B,IF($B$53="NEM","*",$B$53),Generation!$C:$C,$H56)</f>
        <v>0</v>
      </c>
      <c r="W56" s="5">
        <f>SUMIFS(Generation!R:R,Generation!$A:$A,Comparison_CDP1,Generation!$B:$B,IF($B$53="NEM","*",$B$53),Generation!$C:$C,$H56)-SUMIFS(Generation!R:R,Generation!$A:$A,Comparison_CDP2,Generation!$B:$B,IF($B$53="NEM","*",$B$53),Generation!$C:$C,$H56)</f>
        <v>0</v>
      </c>
      <c r="X56" s="5">
        <f>SUMIFS(Generation!S:S,Generation!$A:$A,Comparison_CDP1,Generation!$B:$B,IF($B$53="NEM","*",$B$53),Generation!$C:$C,$H56)-SUMIFS(Generation!S:S,Generation!$A:$A,Comparison_CDP2,Generation!$B:$B,IF($B$53="NEM","*",$B$53),Generation!$C:$C,$H56)</f>
        <v>0</v>
      </c>
      <c r="Y56" s="5">
        <f>SUMIFS(Generation!T:T,Generation!$A:$A,Comparison_CDP1,Generation!$B:$B,IF($B$53="NEM","*",$B$53),Generation!$C:$C,$H56)-SUMIFS(Generation!T:T,Generation!$A:$A,Comparison_CDP2,Generation!$B:$B,IF($B$53="NEM","*",$B$53),Generation!$C:$C,$H56)</f>
        <v>0</v>
      </c>
      <c r="Z56" s="5">
        <f>SUMIFS(Generation!U:U,Generation!$A:$A,Comparison_CDP1,Generation!$B:$B,IF($B$53="NEM","*",$B$53),Generation!$C:$C,$H56)-SUMIFS(Generation!U:U,Generation!$A:$A,Comparison_CDP2,Generation!$B:$B,IF($B$53="NEM","*",$B$53),Generation!$C:$C,$H56)</f>
        <v>0</v>
      </c>
      <c r="AA56" s="5">
        <f>SUMIFS(Generation!V:V,Generation!$A:$A,Comparison_CDP1,Generation!$B:$B,IF($B$53="NEM","*",$B$53),Generation!$C:$C,$H56)-SUMIFS(Generation!V:V,Generation!$A:$A,Comparison_CDP2,Generation!$B:$B,IF($B$53="NEM","*",$B$53),Generation!$C:$C,$H56)</f>
        <v>0</v>
      </c>
      <c r="AB56" s="5">
        <f>SUMIFS(Generation!W:W,Generation!$A:$A,Comparison_CDP1,Generation!$B:$B,IF($B$53="NEM","*",$B$53),Generation!$C:$C,$H56)-SUMIFS(Generation!W:W,Generation!$A:$A,Comparison_CDP2,Generation!$B:$B,IF($B$53="NEM","*",$B$53),Generation!$C:$C,$H56)</f>
        <v>0</v>
      </c>
      <c r="AC56" s="5">
        <f>SUMIFS(Generation!X:X,Generation!$A:$A,Comparison_CDP1,Generation!$B:$B,IF($B$53="NEM","*",$B$53),Generation!$C:$C,$H56)-SUMIFS(Generation!X:X,Generation!$A:$A,Comparison_CDP2,Generation!$B:$B,IF($B$53="NEM","*",$B$53),Generation!$C:$C,$H56)</f>
        <v>0</v>
      </c>
      <c r="AD56" s="5">
        <f>SUMIFS(Generation!Y:Y,Generation!$A:$A,Comparison_CDP1,Generation!$B:$B,IF($B$53="NEM","*",$B$53),Generation!$C:$C,$H56)-SUMIFS(Generation!Y:Y,Generation!$A:$A,Comparison_CDP2,Generation!$B:$B,IF($B$53="NEM","*",$B$53),Generation!$C:$C,$H56)</f>
        <v>0</v>
      </c>
      <c r="AE56" s="5">
        <f>SUMIFS(Generation!Z:Z,Generation!$A:$A,Comparison_CDP1,Generation!$B:$B,IF($B$53="NEM","*",$B$53),Generation!$C:$C,$H56)-SUMIFS(Generation!Z:Z,Generation!$A:$A,Comparison_CDP2,Generation!$B:$B,IF($B$53="NEM","*",$B$53),Generation!$C:$C,$H56)</f>
        <v>0</v>
      </c>
      <c r="AF56" s="5">
        <f>SUMIFS(Generation!AA:AA,Generation!$A:$A,Comparison_CDP1,Generation!$B:$B,IF($B$53="NEM","*",$B$53),Generation!$C:$C,$H56)-SUMIFS(Generation!AA:AA,Generation!$A:$A,Comparison_CDP2,Generation!$B:$B,IF($B$53="NEM","*",$B$53),Generation!$C:$C,$H56)</f>
        <v>0</v>
      </c>
      <c r="AG56" s="5">
        <f>SUMIFS(Generation!AB:AB,Generation!$A:$A,Comparison_CDP1,Generation!$B:$B,IF($B$53="NEM","*",$B$53),Generation!$C:$C,$H56)-SUMIFS(Generation!AB:AB,Generation!$A:$A,Comparison_CDP2,Generation!$B:$B,IF($B$53="NEM","*",$B$53),Generation!$C:$C,$H56)</f>
        <v>0</v>
      </c>
      <c r="AH56" s="5">
        <f>SUMIFS(Generation!AC:AC,Generation!$A:$A,Comparison_CDP1,Generation!$B:$B,IF($B$53="NEM","*",$B$53),Generation!$C:$C,$H56)-SUMIFS(Generation!AC:AC,Generation!$A:$A,Comparison_CDP2,Generation!$B:$B,IF($B$53="NEM","*",$B$53),Generation!$C:$C,$H56)</f>
        <v>0</v>
      </c>
      <c r="AI56" s="5">
        <f>SUMIFS(Generation!AD:AD,Generation!$A:$A,Comparison_CDP1,Generation!$B:$B,IF($B$53="NEM","*",$B$53),Generation!$C:$C,$H56)-SUMIFS(Generation!AD:AD,Generation!$A:$A,Comparison_CDP2,Generation!$B:$B,IF($B$53="NEM","*",$B$53),Generation!$C:$C,$H56)</f>
        <v>0</v>
      </c>
      <c r="AJ56" s="5">
        <f>SUMIFS(Generation!AE:AE,Generation!$A:$A,Comparison_CDP1,Generation!$B:$B,IF($B$53="NEM","*",$B$53),Generation!$C:$C,$H56)-SUMIFS(Generation!AE:AE,Generation!$A:$A,Comparison_CDP2,Generation!$B:$B,IF($B$53="NEM","*",$B$53),Generation!$C:$C,$H56)</f>
        <v>0</v>
      </c>
    </row>
    <row r="57" spans="1:60" ht="15" customHeight="1">
      <c r="H57" s="9" t="s">
        <v>81</v>
      </c>
      <c r="I57" s="5">
        <f>SUMIFS(Generation!D:D,Generation!$A:$A,Comparison_CDP1,Generation!$B:$B,IF($B$53="NEM","*",$B$53),Generation!$C:$C,$H57)-SUMIFS(Generation!D:D,Generation!$A:$A,Comparison_CDP2,Generation!$B:$B,IF($B$53="NEM","*",$B$53),Generation!$C:$C,$H57)</f>
        <v>6821.2201513514119</v>
      </c>
      <c r="J57" s="5">
        <f>SUMIFS(Generation!E:E,Generation!$A:$A,Comparison_CDP1,Generation!$B:$B,IF($B$53="NEM","*",$B$53),Generation!$C:$C,$H57)-SUMIFS(Generation!E:E,Generation!$A:$A,Comparison_CDP2,Generation!$B:$B,IF($B$53="NEM","*",$B$53),Generation!$C:$C,$H57)</f>
        <v>2414.9912096934422</v>
      </c>
      <c r="K57" s="5">
        <f>SUMIFS(Generation!F:F,Generation!$A:$A,Comparison_CDP1,Generation!$B:$B,IF($B$53="NEM","*",$B$53),Generation!$C:$C,$H57)-SUMIFS(Generation!F:F,Generation!$A:$A,Comparison_CDP2,Generation!$B:$B,IF($B$53="NEM","*",$B$53),Generation!$C:$C,$H57)</f>
        <v>2006.9766261119148</v>
      </c>
      <c r="L57" s="5">
        <f>SUMIFS(Generation!G:G,Generation!$A:$A,Comparison_CDP1,Generation!$B:$B,IF($B$53="NEM","*",$B$53),Generation!$C:$C,$H57)-SUMIFS(Generation!G:G,Generation!$A:$A,Comparison_CDP2,Generation!$B:$B,IF($B$53="NEM","*",$B$53),Generation!$C:$C,$H57)</f>
        <v>2091.7046206520681</v>
      </c>
      <c r="M57" s="5">
        <f>SUMIFS(Generation!H:H,Generation!$A:$A,Comparison_CDP1,Generation!$B:$B,IF($B$53="NEM","*",$B$53),Generation!$C:$C,$H57)-SUMIFS(Generation!H:H,Generation!$A:$A,Comparison_CDP2,Generation!$B:$B,IF($B$53="NEM","*",$B$53),Generation!$C:$C,$H57)</f>
        <v>1996.4437316433196</v>
      </c>
      <c r="N57" s="5">
        <f>SUMIFS(Generation!I:I,Generation!$A:$A,Comparison_CDP1,Generation!$B:$B,IF($B$53="NEM","*",$B$53),Generation!$C:$C,$H57)-SUMIFS(Generation!I:I,Generation!$A:$A,Comparison_CDP2,Generation!$B:$B,IF($B$53="NEM","*",$B$53),Generation!$C:$C,$H57)</f>
        <v>1262.3108494728049</v>
      </c>
      <c r="O57" s="5">
        <f>SUMIFS(Generation!J:J,Generation!$A:$A,Comparison_CDP1,Generation!$B:$B,IF($B$53="NEM","*",$B$53),Generation!$C:$C,$H57)-SUMIFS(Generation!J:J,Generation!$A:$A,Comparison_CDP2,Generation!$B:$B,IF($B$53="NEM","*",$B$53),Generation!$C:$C,$H57)</f>
        <v>631.74236823086449</v>
      </c>
      <c r="P57" s="5">
        <f>SUMIFS(Generation!K:K,Generation!$A:$A,Comparison_CDP1,Generation!$B:$B,IF($B$53="NEM","*",$B$53),Generation!$C:$C,$H57)-SUMIFS(Generation!K:K,Generation!$A:$A,Comparison_CDP2,Generation!$B:$B,IF($B$53="NEM","*",$B$53),Generation!$C:$C,$H57)</f>
        <v>0</v>
      </c>
      <c r="Q57" s="5">
        <f>SUMIFS(Generation!L:L,Generation!$A:$A,Comparison_CDP1,Generation!$B:$B,IF($B$53="NEM","*",$B$53),Generation!$C:$C,$H57)-SUMIFS(Generation!L:L,Generation!$A:$A,Comparison_CDP2,Generation!$B:$B,IF($B$53="NEM","*",$B$53),Generation!$C:$C,$H57)</f>
        <v>0</v>
      </c>
      <c r="R57" s="5">
        <f>SUMIFS(Generation!M:M,Generation!$A:$A,Comparison_CDP1,Generation!$B:$B,IF($B$53="NEM","*",$B$53),Generation!$C:$C,$H57)-SUMIFS(Generation!M:M,Generation!$A:$A,Comparison_CDP2,Generation!$B:$B,IF($B$53="NEM","*",$B$53),Generation!$C:$C,$H57)</f>
        <v>0</v>
      </c>
      <c r="S57" s="5">
        <f>SUMIFS(Generation!N:N,Generation!$A:$A,Comparison_CDP1,Generation!$B:$B,IF($B$53="NEM","*",$B$53),Generation!$C:$C,$H57)-SUMIFS(Generation!N:N,Generation!$A:$A,Comparison_CDP2,Generation!$B:$B,IF($B$53="NEM","*",$B$53),Generation!$C:$C,$H57)</f>
        <v>0</v>
      </c>
      <c r="T57" s="5">
        <f>SUMIFS(Generation!O:O,Generation!$A:$A,Comparison_CDP1,Generation!$B:$B,IF($B$53="NEM","*",$B$53),Generation!$C:$C,$H57)-SUMIFS(Generation!O:O,Generation!$A:$A,Comparison_CDP2,Generation!$B:$B,IF($B$53="NEM","*",$B$53),Generation!$C:$C,$H57)</f>
        <v>0</v>
      </c>
      <c r="U57" s="5">
        <f>SUMIFS(Generation!P:P,Generation!$A:$A,Comparison_CDP1,Generation!$B:$B,IF($B$53="NEM","*",$B$53),Generation!$C:$C,$H57)-SUMIFS(Generation!P:P,Generation!$A:$A,Comparison_CDP2,Generation!$B:$B,IF($B$53="NEM","*",$B$53),Generation!$C:$C,$H57)</f>
        <v>0</v>
      </c>
      <c r="V57" s="5">
        <f>SUMIFS(Generation!Q:Q,Generation!$A:$A,Comparison_CDP1,Generation!$B:$B,IF($B$53="NEM","*",$B$53),Generation!$C:$C,$H57)-SUMIFS(Generation!Q:Q,Generation!$A:$A,Comparison_CDP2,Generation!$B:$B,IF($B$53="NEM","*",$B$53),Generation!$C:$C,$H57)</f>
        <v>0</v>
      </c>
      <c r="W57" s="5">
        <f>SUMIFS(Generation!R:R,Generation!$A:$A,Comparison_CDP1,Generation!$B:$B,IF($B$53="NEM","*",$B$53),Generation!$C:$C,$H57)-SUMIFS(Generation!R:R,Generation!$A:$A,Comparison_CDP2,Generation!$B:$B,IF($B$53="NEM","*",$B$53),Generation!$C:$C,$H57)</f>
        <v>0</v>
      </c>
      <c r="X57" s="5">
        <f>SUMIFS(Generation!S:S,Generation!$A:$A,Comparison_CDP1,Generation!$B:$B,IF($B$53="NEM","*",$B$53),Generation!$C:$C,$H57)-SUMIFS(Generation!S:S,Generation!$A:$A,Comparison_CDP2,Generation!$B:$B,IF($B$53="NEM","*",$B$53),Generation!$C:$C,$H57)</f>
        <v>0</v>
      </c>
      <c r="Y57" s="5">
        <f>SUMIFS(Generation!T:T,Generation!$A:$A,Comparison_CDP1,Generation!$B:$B,IF($B$53="NEM","*",$B$53),Generation!$C:$C,$H57)-SUMIFS(Generation!T:T,Generation!$A:$A,Comparison_CDP2,Generation!$B:$B,IF($B$53="NEM","*",$B$53),Generation!$C:$C,$H57)</f>
        <v>0</v>
      </c>
      <c r="Z57" s="5">
        <f>SUMIFS(Generation!U:U,Generation!$A:$A,Comparison_CDP1,Generation!$B:$B,IF($B$53="NEM","*",$B$53),Generation!$C:$C,$H57)-SUMIFS(Generation!U:U,Generation!$A:$A,Comparison_CDP2,Generation!$B:$B,IF($B$53="NEM","*",$B$53),Generation!$C:$C,$H57)</f>
        <v>0</v>
      </c>
      <c r="AA57" s="5">
        <f>SUMIFS(Generation!V:V,Generation!$A:$A,Comparison_CDP1,Generation!$B:$B,IF($B$53="NEM","*",$B$53),Generation!$C:$C,$H57)-SUMIFS(Generation!V:V,Generation!$A:$A,Comparison_CDP2,Generation!$B:$B,IF($B$53="NEM","*",$B$53),Generation!$C:$C,$H57)</f>
        <v>0</v>
      </c>
      <c r="AB57" s="5">
        <f>SUMIFS(Generation!W:W,Generation!$A:$A,Comparison_CDP1,Generation!$B:$B,IF($B$53="NEM","*",$B$53),Generation!$C:$C,$H57)-SUMIFS(Generation!W:W,Generation!$A:$A,Comparison_CDP2,Generation!$B:$B,IF($B$53="NEM","*",$B$53),Generation!$C:$C,$H57)</f>
        <v>0</v>
      </c>
      <c r="AC57" s="5">
        <f>SUMIFS(Generation!X:X,Generation!$A:$A,Comparison_CDP1,Generation!$B:$B,IF($B$53="NEM","*",$B$53),Generation!$C:$C,$H57)-SUMIFS(Generation!X:X,Generation!$A:$A,Comparison_CDP2,Generation!$B:$B,IF($B$53="NEM","*",$B$53),Generation!$C:$C,$H57)</f>
        <v>0</v>
      </c>
      <c r="AD57" s="5">
        <f>SUMIFS(Generation!Y:Y,Generation!$A:$A,Comparison_CDP1,Generation!$B:$B,IF($B$53="NEM","*",$B$53),Generation!$C:$C,$H57)-SUMIFS(Generation!Y:Y,Generation!$A:$A,Comparison_CDP2,Generation!$B:$B,IF($B$53="NEM","*",$B$53),Generation!$C:$C,$H57)</f>
        <v>0</v>
      </c>
      <c r="AE57" s="5">
        <f>SUMIFS(Generation!Z:Z,Generation!$A:$A,Comparison_CDP1,Generation!$B:$B,IF($B$53="NEM","*",$B$53),Generation!$C:$C,$H57)-SUMIFS(Generation!Z:Z,Generation!$A:$A,Comparison_CDP2,Generation!$B:$B,IF($B$53="NEM","*",$B$53),Generation!$C:$C,$H57)</f>
        <v>0</v>
      </c>
      <c r="AF57" s="5">
        <f>SUMIFS(Generation!AA:AA,Generation!$A:$A,Comparison_CDP1,Generation!$B:$B,IF($B$53="NEM","*",$B$53),Generation!$C:$C,$H57)-SUMIFS(Generation!AA:AA,Generation!$A:$A,Comparison_CDP2,Generation!$B:$B,IF($B$53="NEM","*",$B$53),Generation!$C:$C,$H57)</f>
        <v>0</v>
      </c>
      <c r="AG57" s="5">
        <f>SUMIFS(Generation!AB:AB,Generation!$A:$A,Comparison_CDP1,Generation!$B:$B,IF($B$53="NEM","*",$B$53),Generation!$C:$C,$H57)-SUMIFS(Generation!AB:AB,Generation!$A:$A,Comparison_CDP2,Generation!$B:$B,IF($B$53="NEM","*",$B$53),Generation!$C:$C,$H57)</f>
        <v>0</v>
      </c>
      <c r="AH57" s="5">
        <f>SUMIFS(Generation!AC:AC,Generation!$A:$A,Comparison_CDP1,Generation!$B:$B,IF($B$53="NEM","*",$B$53),Generation!$C:$C,$H57)-SUMIFS(Generation!AC:AC,Generation!$A:$A,Comparison_CDP2,Generation!$B:$B,IF($B$53="NEM","*",$B$53),Generation!$C:$C,$H57)</f>
        <v>0</v>
      </c>
      <c r="AI57" s="5">
        <f>SUMIFS(Generation!AD:AD,Generation!$A:$A,Comparison_CDP1,Generation!$B:$B,IF($B$53="NEM","*",$B$53),Generation!$C:$C,$H57)-SUMIFS(Generation!AD:AD,Generation!$A:$A,Comparison_CDP2,Generation!$B:$B,IF($B$53="NEM","*",$B$53),Generation!$C:$C,$H57)</f>
        <v>0</v>
      </c>
      <c r="AJ57" s="5">
        <f>SUMIFS(Generation!AE:AE,Generation!$A:$A,Comparison_CDP1,Generation!$B:$B,IF($B$53="NEM","*",$B$53),Generation!$C:$C,$H57)-SUMIFS(Generation!AE:AE,Generation!$A:$A,Comparison_CDP2,Generation!$B:$B,IF($B$53="NEM","*",$B$53),Generation!$C:$C,$H57)</f>
        <v>0</v>
      </c>
    </row>
    <row r="58" spans="1:60" ht="15" customHeight="1">
      <c r="H58" s="9" t="s">
        <v>82</v>
      </c>
      <c r="I58" s="5">
        <f>SUMIFS(Generation!D:D,Generation!$A:$A,Comparison_CDP1,Generation!$B:$B,IF($B$53="NEM","*",$B$53),Generation!$C:$C,$H58)-SUMIFS(Generation!D:D,Generation!$A:$A,Comparison_CDP2,Generation!$B:$B,IF($B$53="NEM","*",$B$53),Generation!$C:$C,$H58)</f>
        <v>-10479.058584237308</v>
      </c>
      <c r="J58" s="5">
        <f>SUMIFS(Generation!E:E,Generation!$A:$A,Comparison_CDP1,Generation!$B:$B,IF($B$53="NEM","*",$B$53),Generation!$C:$C,$H58)-SUMIFS(Generation!E:E,Generation!$A:$A,Comparison_CDP2,Generation!$B:$B,IF($B$53="NEM","*",$B$53),Generation!$C:$C,$H58)</f>
        <v>-2706.784913686628</v>
      </c>
      <c r="K58" s="5">
        <f>SUMIFS(Generation!F:F,Generation!$A:$A,Comparison_CDP1,Generation!$B:$B,IF($B$53="NEM","*",$B$53),Generation!$C:$C,$H58)-SUMIFS(Generation!F:F,Generation!$A:$A,Comparison_CDP2,Generation!$B:$B,IF($B$53="NEM","*",$B$53),Generation!$C:$C,$H58)</f>
        <v>-1029.4651267322924</v>
      </c>
      <c r="L58" s="5">
        <f>SUMIFS(Generation!G:G,Generation!$A:$A,Comparison_CDP1,Generation!$B:$B,IF($B$53="NEM","*",$B$53),Generation!$C:$C,$H58)-SUMIFS(Generation!G:G,Generation!$A:$A,Comparison_CDP2,Generation!$B:$B,IF($B$53="NEM","*",$B$53),Generation!$C:$C,$H58)</f>
        <v>270.70129590471697</v>
      </c>
      <c r="M58" s="5">
        <f>SUMIFS(Generation!H:H,Generation!$A:$A,Comparison_CDP1,Generation!$B:$B,IF($B$53="NEM","*",$B$53),Generation!$C:$C,$H58)-SUMIFS(Generation!H:H,Generation!$A:$A,Comparison_CDP2,Generation!$B:$B,IF($B$53="NEM","*",$B$53),Generation!$C:$C,$H58)</f>
        <v>398.95956710382416</v>
      </c>
      <c r="N58" s="5">
        <f>SUMIFS(Generation!I:I,Generation!$A:$A,Comparison_CDP1,Generation!$B:$B,IF($B$53="NEM","*",$B$53),Generation!$C:$C,$H58)-SUMIFS(Generation!I:I,Generation!$A:$A,Comparison_CDP2,Generation!$B:$B,IF($B$53="NEM","*",$B$53),Generation!$C:$C,$H58)</f>
        <v>-154.96018911188639</v>
      </c>
      <c r="O58" s="5">
        <f>SUMIFS(Generation!J:J,Generation!$A:$A,Comparison_CDP1,Generation!$B:$B,IF($B$53="NEM","*",$B$53),Generation!$C:$C,$H58)-SUMIFS(Generation!J:J,Generation!$A:$A,Comparison_CDP2,Generation!$B:$B,IF($B$53="NEM","*",$B$53),Generation!$C:$C,$H58)</f>
        <v>-2831.4067608860905</v>
      </c>
      <c r="P58" s="5">
        <f>SUMIFS(Generation!K:K,Generation!$A:$A,Comparison_CDP1,Generation!$B:$B,IF($B$53="NEM","*",$B$53),Generation!$C:$C,$H58)-SUMIFS(Generation!K:K,Generation!$A:$A,Comparison_CDP2,Generation!$B:$B,IF($B$53="NEM","*",$B$53),Generation!$C:$C,$H58)</f>
        <v>6.3311424994790286</v>
      </c>
      <c r="Q58" s="5">
        <f>SUMIFS(Generation!L:L,Generation!$A:$A,Comparison_CDP1,Generation!$B:$B,IF($B$53="NEM","*",$B$53),Generation!$C:$C,$H58)-SUMIFS(Generation!L:L,Generation!$A:$A,Comparison_CDP2,Generation!$B:$B,IF($B$53="NEM","*",$B$53),Generation!$C:$C,$H58)</f>
        <v>-451.79510911339867</v>
      </c>
      <c r="R58" s="5">
        <f>SUMIFS(Generation!M:M,Generation!$A:$A,Comparison_CDP1,Generation!$B:$B,IF($B$53="NEM","*",$B$53),Generation!$C:$C,$H58)-SUMIFS(Generation!M:M,Generation!$A:$A,Comparison_CDP2,Generation!$B:$B,IF($B$53="NEM","*",$B$53),Generation!$C:$C,$H58)</f>
        <v>-1536.0414003618544</v>
      </c>
      <c r="S58" s="5">
        <f>SUMIFS(Generation!N:N,Generation!$A:$A,Comparison_CDP1,Generation!$B:$B,IF($B$53="NEM","*",$B$53),Generation!$C:$C,$H58)-SUMIFS(Generation!N:N,Generation!$A:$A,Comparison_CDP2,Generation!$B:$B,IF($B$53="NEM","*",$B$53),Generation!$C:$C,$H58)</f>
        <v>222.76241367711555</v>
      </c>
      <c r="T58" s="5">
        <f>SUMIFS(Generation!O:O,Generation!$A:$A,Comparison_CDP1,Generation!$B:$B,IF($B$53="NEM","*",$B$53),Generation!$C:$C,$H58)-SUMIFS(Generation!O:O,Generation!$A:$A,Comparison_CDP2,Generation!$B:$B,IF($B$53="NEM","*",$B$53),Generation!$C:$C,$H58)</f>
        <v>1173.5497928841055</v>
      </c>
      <c r="U58" s="5">
        <f>SUMIFS(Generation!P:P,Generation!$A:$A,Comparison_CDP1,Generation!$B:$B,IF($B$53="NEM","*",$B$53),Generation!$C:$C,$H58)-SUMIFS(Generation!P:P,Generation!$A:$A,Comparison_CDP2,Generation!$B:$B,IF($B$53="NEM","*",$B$53),Generation!$C:$C,$H58)</f>
        <v>244.47646116037231</v>
      </c>
      <c r="V58" s="5">
        <f>SUMIFS(Generation!Q:Q,Generation!$A:$A,Comparison_CDP1,Generation!$B:$B,IF($B$53="NEM","*",$B$53),Generation!$C:$C,$H58)-SUMIFS(Generation!Q:Q,Generation!$A:$A,Comparison_CDP2,Generation!$B:$B,IF($B$53="NEM","*",$B$53),Generation!$C:$C,$H58)</f>
        <v>-82.712885261283645</v>
      </c>
      <c r="W58" s="5">
        <f>SUMIFS(Generation!R:R,Generation!$A:$A,Comparison_CDP1,Generation!$B:$B,IF($B$53="NEM","*",$B$53),Generation!$C:$C,$H58)-SUMIFS(Generation!R:R,Generation!$A:$A,Comparison_CDP2,Generation!$B:$B,IF($B$53="NEM","*",$B$53),Generation!$C:$C,$H58)</f>
        <v>24.907553918660597</v>
      </c>
      <c r="X58" s="5">
        <f>SUMIFS(Generation!S:S,Generation!$A:$A,Comparison_CDP1,Generation!$B:$B,IF($B$53="NEM","*",$B$53),Generation!$C:$C,$H58)-SUMIFS(Generation!S:S,Generation!$A:$A,Comparison_CDP2,Generation!$B:$B,IF($B$53="NEM","*",$B$53),Generation!$C:$C,$H58)</f>
        <v>65.887113932293687</v>
      </c>
      <c r="Y58" s="5">
        <f>SUMIFS(Generation!T:T,Generation!$A:$A,Comparison_CDP1,Generation!$B:$B,IF($B$53="NEM","*",$B$53),Generation!$C:$C,$H58)-SUMIFS(Generation!T:T,Generation!$A:$A,Comparison_CDP2,Generation!$B:$B,IF($B$53="NEM","*",$B$53),Generation!$C:$C,$H58)</f>
        <v>-914.55039541852466</v>
      </c>
      <c r="Z58" s="5">
        <f>SUMIFS(Generation!U:U,Generation!$A:$A,Comparison_CDP1,Generation!$B:$B,IF($B$53="NEM","*",$B$53),Generation!$C:$C,$H58)-SUMIFS(Generation!U:U,Generation!$A:$A,Comparison_CDP2,Generation!$B:$B,IF($B$53="NEM","*",$B$53),Generation!$C:$C,$H58)</f>
        <v>128.215029665771</v>
      </c>
      <c r="AA58" s="5">
        <f>SUMIFS(Generation!V:V,Generation!$A:$A,Comparison_CDP1,Generation!$B:$B,IF($B$53="NEM","*",$B$53),Generation!$C:$C,$H58)-SUMIFS(Generation!V:V,Generation!$A:$A,Comparison_CDP2,Generation!$B:$B,IF($B$53="NEM","*",$B$53),Generation!$C:$C,$H58)</f>
        <v>-652.25045472210513</v>
      </c>
      <c r="AB58" s="5">
        <f>SUMIFS(Generation!W:W,Generation!$A:$A,Comparison_CDP1,Generation!$B:$B,IF($B$53="NEM","*",$B$53),Generation!$C:$C,$H58)-SUMIFS(Generation!W:W,Generation!$A:$A,Comparison_CDP2,Generation!$B:$B,IF($B$53="NEM","*",$B$53),Generation!$C:$C,$H58)</f>
        <v>-978.79107312938913</v>
      </c>
      <c r="AC58" s="5">
        <f>SUMIFS(Generation!X:X,Generation!$A:$A,Comparison_CDP1,Generation!$B:$B,IF($B$53="NEM","*",$B$53),Generation!$C:$C,$H58)-SUMIFS(Generation!X:X,Generation!$A:$A,Comparison_CDP2,Generation!$B:$B,IF($B$53="NEM","*",$B$53),Generation!$C:$C,$H58)</f>
        <v>418.09583429218014</v>
      </c>
      <c r="AD58" s="5">
        <f>SUMIFS(Generation!Y:Y,Generation!$A:$A,Comparison_CDP1,Generation!$B:$B,IF($B$53="NEM","*",$B$53),Generation!$C:$C,$H58)-SUMIFS(Generation!Y:Y,Generation!$A:$A,Comparison_CDP2,Generation!$B:$B,IF($B$53="NEM","*",$B$53),Generation!$C:$C,$H58)</f>
        <v>345.1237079050249</v>
      </c>
      <c r="AE58" s="5">
        <f>SUMIFS(Generation!Z:Z,Generation!$A:$A,Comparison_CDP1,Generation!$B:$B,IF($B$53="NEM","*",$B$53),Generation!$C:$C,$H58)-SUMIFS(Generation!Z:Z,Generation!$A:$A,Comparison_CDP2,Generation!$B:$B,IF($B$53="NEM","*",$B$53),Generation!$C:$C,$H58)</f>
        <v>97.176044787720016</v>
      </c>
      <c r="AF58" s="5">
        <f>SUMIFS(Generation!AA:AA,Generation!$A:$A,Comparison_CDP1,Generation!$B:$B,IF($B$53="NEM","*",$B$53),Generation!$C:$C,$H58)-SUMIFS(Generation!AA:AA,Generation!$A:$A,Comparison_CDP2,Generation!$B:$B,IF($B$53="NEM","*",$B$53),Generation!$C:$C,$H58)</f>
        <v>0</v>
      </c>
      <c r="AG58" s="5">
        <f>SUMIFS(Generation!AB:AB,Generation!$A:$A,Comparison_CDP1,Generation!$B:$B,IF($B$53="NEM","*",$B$53),Generation!$C:$C,$H58)-SUMIFS(Generation!AB:AB,Generation!$A:$A,Comparison_CDP2,Generation!$B:$B,IF($B$53="NEM","*",$B$53),Generation!$C:$C,$H58)</f>
        <v>0</v>
      </c>
      <c r="AH58" s="5">
        <f>SUMIFS(Generation!AC:AC,Generation!$A:$A,Comparison_CDP1,Generation!$B:$B,IF($B$53="NEM","*",$B$53),Generation!$C:$C,$H58)-SUMIFS(Generation!AC:AC,Generation!$A:$A,Comparison_CDP2,Generation!$B:$B,IF($B$53="NEM","*",$B$53),Generation!$C:$C,$H58)</f>
        <v>0</v>
      </c>
      <c r="AI58" s="5">
        <f>SUMIFS(Generation!AD:AD,Generation!$A:$A,Comparison_CDP1,Generation!$B:$B,IF($B$53="NEM","*",$B$53),Generation!$C:$C,$H58)-SUMIFS(Generation!AD:AD,Generation!$A:$A,Comparison_CDP2,Generation!$B:$B,IF($B$53="NEM","*",$B$53),Generation!$C:$C,$H58)</f>
        <v>0</v>
      </c>
      <c r="AJ58" s="5">
        <f>SUMIFS(Generation!AE:AE,Generation!$A:$A,Comparison_CDP1,Generation!$B:$B,IF($B$53="NEM","*",$B$53),Generation!$C:$C,$H58)-SUMIFS(Generation!AE:AE,Generation!$A:$A,Comparison_CDP2,Generation!$B:$B,IF($B$53="NEM","*",$B$53),Generation!$C:$C,$H58)</f>
        <v>0</v>
      </c>
    </row>
    <row r="59" spans="1:60" ht="15" customHeight="1">
      <c r="H59" s="9" t="s">
        <v>83</v>
      </c>
      <c r="I59" s="5">
        <f>SUMIFS(Generation!D:D,Generation!$A:$A,Comparison_CDP1,Generation!$B:$B,IF($B$53="NEM","*",$B$53),Generation!$C:$C,$H59)-SUMIFS(Generation!D:D,Generation!$A:$A,Comparison_CDP2,Generation!$B:$B,IF($B$53="NEM","*",$B$53),Generation!$C:$C,$H59)</f>
        <v>0</v>
      </c>
      <c r="J59" s="5">
        <f>SUMIFS(Generation!E:E,Generation!$A:$A,Comparison_CDP1,Generation!$B:$B,IF($B$53="NEM","*",$B$53),Generation!$C:$C,$H59)-SUMIFS(Generation!E:E,Generation!$A:$A,Comparison_CDP2,Generation!$B:$B,IF($B$53="NEM","*",$B$53),Generation!$C:$C,$H59)</f>
        <v>0</v>
      </c>
      <c r="K59" s="5">
        <f>SUMIFS(Generation!F:F,Generation!$A:$A,Comparison_CDP1,Generation!$B:$B,IF($B$53="NEM","*",$B$53),Generation!$C:$C,$H59)-SUMIFS(Generation!F:F,Generation!$A:$A,Comparison_CDP2,Generation!$B:$B,IF($B$53="NEM","*",$B$53),Generation!$C:$C,$H59)</f>
        <v>0</v>
      </c>
      <c r="L59" s="5">
        <f>SUMIFS(Generation!G:G,Generation!$A:$A,Comparison_CDP1,Generation!$B:$B,IF($B$53="NEM","*",$B$53),Generation!$C:$C,$H59)-SUMIFS(Generation!G:G,Generation!$A:$A,Comparison_CDP2,Generation!$B:$B,IF($B$53="NEM","*",$B$53),Generation!$C:$C,$H59)</f>
        <v>0</v>
      </c>
      <c r="M59" s="5">
        <f>SUMIFS(Generation!H:H,Generation!$A:$A,Comparison_CDP1,Generation!$B:$B,IF($B$53="NEM","*",$B$53),Generation!$C:$C,$H59)-SUMIFS(Generation!H:H,Generation!$A:$A,Comparison_CDP2,Generation!$B:$B,IF($B$53="NEM","*",$B$53),Generation!$C:$C,$H59)</f>
        <v>0</v>
      </c>
      <c r="N59" s="5">
        <f>SUMIFS(Generation!I:I,Generation!$A:$A,Comparison_CDP1,Generation!$B:$B,IF($B$53="NEM","*",$B$53),Generation!$C:$C,$H59)-SUMIFS(Generation!I:I,Generation!$A:$A,Comparison_CDP2,Generation!$B:$B,IF($B$53="NEM","*",$B$53),Generation!$C:$C,$H59)</f>
        <v>0</v>
      </c>
      <c r="O59" s="5">
        <f>SUMIFS(Generation!J:J,Generation!$A:$A,Comparison_CDP1,Generation!$B:$B,IF($B$53="NEM","*",$B$53),Generation!$C:$C,$H59)-SUMIFS(Generation!J:J,Generation!$A:$A,Comparison_CDP2,Generation!$B:$B,IF($B$53="NEM","*",$B$53),Generation!$C:$C,$H59)</f>
        <v>0</v>
      </c>
      <c r="P59" s="5">
        <f>SUMIFS(Generation!K:K,Generation!$A:$A,Comparison_CDP1,Generation!$B:$B,IF($B$53="NEM","*",$B$53),Generation!$C:$C,$H59)-SUMIFS(Generation!K:K,Generation!$A:$A,Comparison_CDP2,Generation!$B:$B,IF($B$53="NEM","*",$B$53),Generation!$C:$C,$H59)</f>
        <v>0</v>
      </c>
      <c r="Q59" s="5">
        <f>SUMIFS(Generation!L:L,Generation!$A:$A,Comparison_CDP1,Generation!$B:$B,IF($B$53="NEM","*",$B$53),Generation!$C:$C,$H59)-SUMIFS(Generation!L:L,Generation!$A:$A,Comparison_CDP2,Generation!$B:$B,IF($B$53="NEM","*",$B$53),Generation!$C:$C,$H59)</f>
        <v>0</v>
      </c>
      <c r="R59" s="5">
        <f>SUMIFS(Generation!M:M,Generation!$A:$A,Comparison_CDP1,Generation!$B:$B,IF($B$53="NEM","*",$B$53),Generation!$C:$C,$H59)-SUMIFS(Generation!M:M,Generation!$A:$A,Comparison_CDP2,Generation!$B:$B,IF($B$53="NEM","*",$B$53),Generation!$C:$C,$H59)</f>
        <v>0</v>
      </c>
      <c r="S59" s="5">
        <f>SUMIFS(Generation!N:N,Generation!$A:$A,Comparison_CDP1,Generation!$B:$B,IF($B$53="NEM","*",$B$53),Generation!$C:$C,$H59)-SUMIFS(Generation!N:N,Generation!$A:$A,Comparison_CDP2,Generation!$B:$B,IF($B$53="NEM","*",$B$53),Generation!$C:$C,$H59)</f>
        <v>0</v>
      </c>
      <c r="T59" s="5">
        <f>SUMIFS(Generation!O:O,Generation!$A:$A,Comparison_CDP1,Generation!$B:$B,IF($B$53="NEM","*",$B$53),Generation!$C:$C,$H59)-SUMIFS(Generation!O:O,Generation!$A:$A,Comparison_CDP2,Generation!$B:$B,IF($B$53="NEM","*",$B$53),Generation!$C:$C,$H59)</f>
        <v>0</v>
      </c>
      <c r="U59" s="5">
        <f>SUMIFS(Generation!P:P,Generation!$A:$A,Comparison_CDP1,Generation!$B:$B,IF($B$53="NEM","*",$B$53),Generation!$C:$C,$H59)-SUMIFS(Generation!P:P,Generation!$A:$A,Comparison_CDP2,Generation!$B:$B,IF($B$53="NEM","*",$B$53),Generation!$C:$C,$H59)</f>
        <v>0</v>
      </c>
      <c r="V59" s="5">
        <f>SUMIFS(Generation!Q:Q,Generation!$A:$A,Comparison_CDP1,Generation!$B:$B,IF($B$53="NEM","*",$B$53),Generation!$C:$C,$H59)-SUMIFS(Generation!Q:Q,Generation!$A:$A,Comparison_CDP2,Generation!$B:$B,IF($B$53="NEM","*",$B$53),Generation!$C:$C,$H59)</f>
        <v>0</v>
      </c>
      <c r="W59" s="5">
        <f>SUMIFS(Generation!R:R,Generation!$A:$A,Comparison_CDP1,Generation!$B:$B,IF($B$53="NEM","*",$B$53),Generation!$C:$C,$H59)-SUMIFS(Generation!R:R,Generation!$A:$A,Comparison_CDP2,Generation!$B:$B,IF($B$53="NEM","*",$B$53),Generation!$C:$C,$H59)</f>
        <v>0</v>
      </c>
      <c r="X59" s="5">
        <f>SUMIFS(Generation!S:S,Generation!$A:$A,Comparison_CDP1,Generation!$B:$B,IF($B$53="NEM","*",$B$53),Generation!$C:$C,$H59)-SUMIFS(Generation!S:S,Generation!$A:$A,Comparison_CDP2,Generation!$B:$B,IF($B$53="NEM","*",$B$53),Generation!$C:$C,$H59)</f>
        <v>0</v>
      </c>
      <c r="Y59" s="5">
        <f>SUMIFS(Generation!T:T,Generation!$A:$A,Comparison_CDP1,Generation!$B:$B,IF($B$53="NEM","*",$B$53),Generation!$C:$C,$H59)-SUMIFS(Generation!T:T,Generation!$A:$A,Comparison_CDP2,Generation!$B:$B,IF($B$53="NEM","*",$B$53),Generation!$C:$C,$H59)</f>
        <v>0</v>
      </c>
      <c r="Z59" s="5">
        <f>SUMIFS(Generation!U:U,Generation!$A:$A,Comparison_CDP1,Generation!$B:$B,IF($B$53="NEM","*",$B$53),Generation!$C:$C,$H59)-SUMIFS(Generation!U:U,Generation!$A:$A,Comparison_CDP2,Generation!$B:$B,IF($B$53="NEM","*",$B$53),Generation!$C:$C,$H59)</f>
        <v>0</v>
      </c>
      <c r="AA59" s="5">
        <f>SUMIFS(Generation!V:V,Generation!$A:$A,Comparison_CDP1,Generation!$B:$B,IF($B$53="NEM","*",$B$53),Generation!$C:$C,$H59)-SUMIFS(Generation!V:V,Generation!$A:$A,Comparison_CDP2,Generation!$B:$B,IF($B$53="NEM","*",$B$53),Generation!$C:$C,$H59)</f>
        <v>0</v>
      </c>
      <c r="AB59" s="5">
        <f>SUMIFS(Generation!W:W,Generation!$A:$A,Comparison_CDP1,Generation!$B:$B,IF($B$53="NEM","*",$B$53),Generation!$C:$C,$H59)-SUMIFS(Generation!W:W,Generation!$A:$A,Comparison_CDP2,Generation!$B:$B,IF($B$53="NEM","*",$B$53),Generation!$C:$C,$H59)</f>
        <v>0</v>
      </c>
      <c r="AC59" s="5">
        <f>SUMIFS(Generation!X:X,Generation!$A:$A,Comparison_CDP1,Generation!$B:$B,IF($B$53="NEM","*",$B$53),Generation!$C:$C,$H59)-SUMIFS(Generation!X:X,Generation!$A:$A,Comparison_CDP2,Generation!$B:$B,IF($B$53="NEM","*",$B$53),Generation!$C:$C,$H59)</f>
        <v>0</v>
      </c>
      <c r="AD59" s="5">
        <f>SUMIFS(Generation!Y:Y,Generation!$A:$A,Comparison_CDP1,Generation!$B:$B,IF($B$53="NEM","*",$B$53),Generation!$C:$C,$H59)-SUMIFS(Generation!Y:Y,Generation!$A:$A,Comparison_CDP2,Generation!$B:$B,IF($B$53="NEM","*",$B$53),Generation!$C:$C,$H59)</f>
        <v>0</v>
      </c>
      <c r="AE59" s="5">
        <f>SUMIFS(Generation!Z:Z,Generation!$A:$A,Comparison_CDP1,Generation!$B:$B,IF($B$53="NEM","*",$B$53),Generation!$C:$C,$H59)-SUMIFS(Generation!Z:Z,Generation!$A:$A,Comparison_CDP2,Generation!$B:$B,IF($B$53="NEM","*",$B$53),Generation!$C:$C,$H59)</f>
        <v>0</v>
      </c>
      <c r="AF59" s="5">
        <f>SUMIFS(Generation!AA:AA,Generation!$A:$A,Comparison_CDP1,Generation!$B:$B,IF($B$53="NEM","*",$B$53),Generation!$C:$C,$H59)-SUMIFS(Generation!AA:AA,Generation!$A:$A,Comparison_CDP2,Generation!$B:$B,IF($B$53="NEM","*",$B$53),Generation!$C:$C,$H59)</f>
        <v>0</v>
      </c>
      <c r="AG59" s="5">
        <f>SUMIFS(Generation!AB:AB,Generation!$A:$A,Comparison_CDP1,Generation!$B:$B,IF($B$53="NEM","*",$B$53),Generation!$C:$C,$H59)-SUMIFS(Generation!AB:AB,Generation!$A:$A,Comparison_CDP2,Generation!$B:$B,IF($B$53="NEM","*",$B$53),Generation!$C:$C,$H59)</f>
        <v>0</v>
      </c>
      <c r="AH59" s="5">
        <f>SUMIFS(Generation!AC:AC,Generation!$A:$A,Comparison_CDP1,Generation!$B:$B,IF($B$53="NEM","*",$B$53),Generation!$C:$C,$H59)-SUMIFS(Generation!AC:AC,Generation!$A:$A,Comparison_CDP2,Generation!$B:$B,IF($B$53="NEM","*",$B$53),Generation!$C:$C,$H59)</f>
        <v>0</v>
      </c>
      <c r="AI59" s="5">
        <f>SUMIFS(Generation!AD:AD,Generation!$A:$A,Comparison_CDP1,Generation!$B:$B,IF($B$53="NEM","*",$B$53),Generation!$C:$C,$H59)-SUMIFS(Generation!AD:AD,Generation!$A:$A,Comparison_CDP2,Generation!$B:$B,IF($B$53="NEM","*",$B$53),Generation!$C:$C,$H59)</f>
        <v>0</v>
      </c>
      <c r="AJ59" s="5">
        <f>SUMIFS(Generation!AE:AE,Generation!$A:$A,Comparison_CDP1,Generation!$B:$B,IF($B$53="NEM","*",$B$53),Generation!$C:$C,$H59)-SUMIFS(Generation!AE:AE,Generation!$A:$A,Comparison_CDP2,Generation!$B:$B,IF($B$53="NEM","*",$B$53),Generation!$C:$C,$H59)</f>
        <v>0</v>
      </c>
    </row>
    <row r="60" spans="1:60" ht="15" customHeight="1">
      <c r="H60" s="9" t="s">
        <v>84</v>
      </c>
      <c r="I60" s="5">
        <f>SUMIFS(Generation!D:D,Generation!$A:$A,Comparison_CDP1,Generation!$B:$B,IF($B$53="NEM","*",$B$53),Generation!$C:$C,$H60)-SUMIFS(Generation!D:D,Generation!$A:$A,Comparison_CDP2,Generation!$B:$B,IF($B$53="NEM","*",$B$53),Generation!$C:$C,$H60)</f>
        <v>-3729.2923677920594</v>
      </c>
      <c r="J60" s="5">
        <f>SUMIFS(Generation!E:E,Generation!$A:$A,Comparison_CDP1,Generation!$B:$B,IF($B$53="NEM","*",$B$53),Generation!$C:$C,$H60)-SUMIFS(Generation!E:E,Generation!$A:$A,Comparison_CDP2,Generation!$B:$B,IF($B$53="NEM","*",$B$53),Generation!$C:$C,$H60)</f>
        <v>-771.14656823308962</v>
      </c>
      <c r="K60" s="5">
        <f>SUMIFS(Generation!F:F,Generation!$A:$A,Comparison_CDP1,Generation!$B:$B,IF($B$53="NEM","*",$B$53),Generation!$C:$C,$H60)-SUMIFS(Generation!F:F,Generation!$A:$A,Comparison_CDP2,Generation!$B:$B,IF($B$53="NEM","*",$B$53),Generation!$C:$C,$H60)</f>
        <v>-1580.5596921104848</v>
      </c>
      <c r="L60" s="5">
        <f>SUMIFS(Generation!G:G,Generation!$A:$A,Comparison_CDP1,Generation!$B:$B,IF($B$53="NEM","*",$B$53),Generation!$C:$C,$H60)-SUMIFS(Generation!G:G,Generation!$A:$A,Comparison_CDP2,Generation!$B:$B,IF($B$53="NEM","*",$B$53),Generation!$C:$C,$H60)</f>
        <v>-1443.3791354704003</v>
      </c>
      <c r="M60" s="5">
        <f>SUMIFS(Generation!H:H,Generation!$A:$A,Comparison_CDP1,Generation!$B:$B,IF($B$53="NEM","*",$B$53),Generation!$C:$C,$H60)-SUMIFS(Generation!H:H,Generation!$A:$A,Comparison_CDP2,Generation!$B:$B,IF($B$53="NEM","*",$B$53),Generation!$C:$C,$H60)</f>
        <v>-2790.4142858818959</v>
      </c>
      <c r="N60" s="5">
        <f>SUMIFS(Generation!I:I,Generation!$A:$A,Comparison_CDP1,Generation!$B:$B,IF($B$53="NEM","*",$B$53),Generation!$C:$C,$H60)-SUMIFS(Generation!I:I,Generation!$A:$A,Comparison_CDP2,Generation!$B:$B,IF($B$53="NEM","*",$B$53),Generation!$C:$C,$H60)</f>
        <v>-2109.7152364245421</v>
      </c>
      <c r="O60" s="5">
        <f>SUMIFS(Generation!J:J,Generation!$A:$A,Comparison_CDP1,Generation!$B:$B,IF($B$53="NEM","*",$B$53),Generation!$C:$C,$H60)-SUMIFS(Generation!J:J,Generation!$A:$A,Comparison_CDP2,Generation!$B:$B,IF($B$53="NEM","*",$B$53),Generation!$C:$C,$H60)</f>
        <v>-2582.0575932811767</v>
      </c>
      <c r="P60" s="5">
        <f>SUMIFS(Generation!K:K,Generation!$A:$A,Comparison_CDP1,Generation!$B:$B,IF($B$53="NEM","*",$B$53),Generation!$C:$C,$H60)-SUMIFS(Generation!K:K,Generation!$A:$A,Comparison_CDP2,Generation!$B:$B,IF($B$53="NEM","*",$B$53),Generation!$C:$C,$H60)</f>
        <v>-2250.6219877172357</v>
      </c>
      <c r="Q60" s="5">
        <f>SUMIFS(Generation!L:L,Generation!$A:$A,Comparison_CDP1,Generation!$B:$B,IF($B$53="NEM","*",$B$53),Generation!$C:$C,$H60)-SUMIFS(Generation!L:L,Generation!$A:$A,Comparison_CDP2,Generation!$B:$B,IF($B$53="NEM","*",$B$53),Generation!$C:$C,$H60)</f>
        <v>-3233.8727066102906</v>
      </c>
      <c r="R60" s="5">
        <f>SUMIFS(Generation!M:M,Generation!$A:$A,Comparison_CDP1,Generation!$B:$B,IF($B$53="NEM","*",$B$53),Generation!$C:$C,$H60)-SUMIFS(Generation!M:M,Generation!$A:$A,Comparison_CDP2,Generation!$B:$B,IF($B$53="NEM","*",$B$53),Generation!$C:$C,$H60)</f>
        <v>-3457.8912486064442</v>
      </c>
      <c r="S60" s="5">
        <f>SUMIFS(Generation!N:N,Generation!$A:$A,Comparison_CDP1,Generation!$B:$B,IF($B$53="NEM","*",$B$53),Generation!$C:$C,$H60)-SUMIFS(Generation!N:N,Generation!$A:$A,Comparison_CDP2,Generation!$B:$B,IF($B$53="NEM","*",$B$53),Generation!$C:$C,$H60)</f>
        <v>-3258.2614442722197</v>
      </c>
      <c r="T60" s="5">
        <f>SUMIFS(Generation!O:O,Generation!$A:$A,Comparison_CDP1,Generation!$B:$B,IF($B$53="NEM","*",$B$53),Generation!$C:$C,$H60)-SUMIFS(Generation!O:O,Generation!$A:$A,Comparison_CDP2,Generation!$B:$B,IF($B$53="NEM","*",$B$53),Generation!$C:$C,$H60)</f>
        <v>-1610.6939931229558</v>
      </c>
      <c r="U60" s="5">
        <f>SUMIFS(Generation!P:P,Generation!$A:$A,Comparison_CDP1,Generation!$B:$B,IF($B$53="NEM","*",$B$53),Generation!$C:$C,$H60)-SUMIFS(Generation!P:P,Generation!$A:$A,Comparison_CDP2,Generation!$B:$B,IF($B$53="NEM","*",$B$53),Generation!$C:$C,$H60)</f>
        <v>-3483.1588251503963</v>
      </c>
      <c r="V60" s="5">
        <f>SUMIFS(Generation!Q:Q,Generation!$A:$A,Comparison_CDP1,Generation!$B:$B,IF($B$53="NEM","*",$B$53),Generation!$C:$C,$H60)-SUMIFS(Generation!Q:Q,Generation!$A:$A,Comparison_CDP2,Generation!$B:$B,IF($B$53="NEM","*",$B$53),Generation!$C:$C,$H60)</f>
        <v>-4238.8536995736804</v>
      </c>
      <c r="W60" s="5">
        <f>SUMIFS(Generation!R:R,Generation!$A:$A,Comparison_CDP1,Generation!$B:$B,IF($B$53="NEM","*",$B$53),Generation!$C:$C,$H60)-SUMIFS(Generation!R:R,Generation!$A:$A,Comparison_CDP2,Generation!$B:$B,IF($B$53="NEM","*",$B$53),Generation!$C:$C,$H60)</f>
        <v>-2561.3809619844651</v>
      </c>
      <c r="X60" s="5">
        <f>SUMIFS(Generation!S:S,Generation!$A:$A,Comparison_CDP1,Generation!$B:$B,IF($B$53="NEM","*",$B$53),Generation!$C:$C,$H60)-SUMIFS(Generation!S:S,Generation!$A:$A,Comparison_CDP2,Generation!$B:$B,IF($B$53="NEM","*",$B$53),Generation!$C:$C,$H60)</f>
        <v>-3474.1117471830921</v>
      </c>
      <c r="Y60" s="5">
        <f>SUMIFS(Generation!T:T,Generation!$A:$A,Comparison_CDP1,Generation!$B:$B,IF($B$53="NEM","*",$B$53),Generation!$C:$C,$H60)-SUMIFS(Generation!T:T,Generation!$A:$A,Comparison_CDP2,Generation!$B:$B,IF($B$53="NEM","*",$B$53),Generation!$C:$C,$H60)</f>
        <v>-3351.518160107179</v>
      </c>
      <c r="Z60" s="5">
        <f>SUMIFS(Generation!U:U,Generation!$A:$A,Comparison_CDP1,Generation!$B:$B,IF($B$53="NEM","*",$B$53),Generation!$C:$C,$H60)-SUMIFS(Generation!U:U,Generation!$A:$A,Comparison_CDP2,Generation!$B:$B,IF($B$53="NEM","*",$B$53),Generation!$C:$C,$H60)</f>
        <v>-6287.7975388774521</v>
      </c>
      <c r="AA60" s="5">
        <f>SUMIFS(Generation!V:V,Generation!$A:$A,Comparison_CDP1,Generation!$B:$B,IF($B$53="NEM","*",$B$53),Generation!$C:$C,$H60)-SUMIFS(Generation!V:V,Generation!$A:$A,Comparison_CDP2,Generation!$B:$B,IF($B$53="NEM","*",$B$53),Generation!$C:$C,$H60)</f>
        <v>-4715.1949175742084</v>
      </c>
      <c r="AB60" s="5">
        <f>SUMIFS(Generation!W:W,Generation!$A:$A,Comparison_CDP1,Generation!$B:$B,IF($B$53="NEM","*",$B$53),Generation!$C:$C,$H60)-SUMIFS(Generation!W:W,Generation!$A:$A,Comparison_CDP2,Generation!$B:$B,IF($B$53="NEM","*",$B$53),Generation!$C:$C,$H60)</f>
        <v>-7091.3674807271109</v>
      </c>
      <c r="AC60" s="5">
        <f>SUMIFS(Generation!X:X,Generation!$A:$A,Comparison_CDP1,Generation!$B:$B,IF($B$53="NEM","*",$B$53),Generation!$C:$C,$H60)-SUMIFS(Generation!X:X,Generation!$A:$A,Comparison_CDP2,Generation!$B:$B,IF($B$53="NEM","*",$B$53),Generation!$C:$C,$H60)</f>
        <v>-6620.8865162765687</v>
      </c>
      <c r="AD60" s="5">
        <f>SUMIFS(Generation!Y:Y,Generation!$A:$A,Comparison_CDP1,Generation!$B:$B,IF($B$53="NEM","*",$B$53),Generation!$C:$C,$H60)-SUMIFS(Generation!Y:Y,Generation!$A:$A,Comparison_CDP2,Generation!$B:$B,IF($B$53="NEM","*",$B$53),Generation!$C:$C,$H60)</f>
        <v>-10523.73862849187</v>
      </c>
      <c r="AE60" s="5">
        <f>SUMIFS(Generation!Z:Z,Generation!$A:$A,Comparison_CDP1,Generation!$B:$B,IF($B$53="NEM","*",$B$53),Generation!$C:$C,$H60)-SUMIFS(Generation!Z:Z,Generation!$A:$A,Comparison_CDP2,Generation!$B:$B,IF($B$53="NEM","*",$B$53),Generation!$C:$C,$H60)</f>
        <v>-7811.2173457682065</v>
      </c>
      <c r="AF60" s="5">
        <f>SUMIFS(Generation!AA:AA,Generation!$A:$A,Comparison_CDP1,Generation!$B:$B,IF($B$53="NEM","*",$B$53),Generation!$C:$C,$H60)-SUMIFS(Generation!AA:AA,Generation!$A:$A,Comparison_CDP2,Generation!$B:$B,IF($B$53="NEM","*",$B$53),Generation!$C:$C,$H60)</f>
        <v>-10490.900981708201</v>
      </c>
      <c r="AG60" s="5">
        <f>SUMIFS(Generation!AB:AB,Generation!$A:$A,Comparison_CDP1,Generation!$B:$B,IF($B$53="NEM","*",$B$53),Generation!$C:$C,$H60)-SUMIFS(Generation!AB:AB,Generation!$A:$A,Comparison_CDP2,Generation!$B:$B,IF($B$53="NEM","*",$B$53),Generation!$C:$C,$H60)</f>
        <v>-10983.501905057921</v>
      </c>
      <c r="AH60" s="5">
        <f>SUMIFS(Generation!AC:AC,Generation!$A:$A,Comparison_CDP1,Generation!$B:$B,IF($B$53="NEM","*",$B$53),Generation!$C:$C,$H60)-SUMIFS(Generation!AC:AC,Generation!$A:$A,Comparison_CDP2,Generation!$B:$B,IF($B$53="NEM","*",$B$53),Generation!$C:$C,$H60)</f>
        <v>-9477.7290220740779</v>
      </c>
      <c r="AI60" s="5">
        <f>SUMIFS(Generation!AD:AD,Generation!$A:$A,Comparison_CDP1,Generation!$B:$B,IF($B$53="NEM","*",$B$53),Generation!$C:$C,$H60)-SUMIFS(Generation!AD:AD,Generation!$A:$A,Comparison_CDP2,Generation!$B:$B,IF($B$53="NEM","*",$B$53),Generation!$C:$C,$H60)</f>
        <v>-13977.436668587306</v>
      </c>
      <c r="AJ60" s="5">
        <f>SUMIFS(Generation!AE:AE,Generation!$A:$A,Comparison_CDP1,Generation!$B:$B,IF($B$53="NEM","*",$B$53),Generation!$C:$C,$H60)-SUMIFS(Generation!AE:AE,Generation!$A:$A,Comparison_CDP2,Generation!$B:$B,IF($B$53="NEM","*",$B$53),Generation!$C:$C,$H60)</f>
        <v>-11417.32600942622</v>
      </c>
    </row>
    <row r="61" spans="1:60" ht="15" customHeight="1">
      <c r="H61" s="9" t="s">
        <v>85</v>
      </c>
      <c r="I61" s="5">
        <f>SUMIFS(Generation!D:D,Generation!$A:$A,Comparison_CDP1,Generation!$B:$B,IF($B$53="NEM","*",$B$53),Generation!$C:$C,$H61)-SUMIFS(Generation!D:D,Generation!$A:$A,Comparison_CDP2,Generation!$B:$B,IF($B$53="NEM","*",$B$53),Generation!$C:$C,$H61)</f>
        <v>0</v>
      </c>
      <c r="J61" s="5">
        <f>SUMIFS(Generation!E:E,Generation!$A:$A,Comparison_CDP1,Generation!$B:$B,IF($B$53="NEM","*",$B$53),Generation!$C:$C,$H61)-SUMIFS(Generation!E:E,Generation!$A:$A,Comparison_CDP2,Generation!$B:$B,IF($B$53="NEM","*",$B$53),Generation!$C:$C,$H61)</f>
        <v>0</v>
      </c>
      <c r="K61" s="5">
        <f>SUMIFS(Generation!F:F,Generation!$A:$A,Comparison_CDP1,Generation!$B:$B,IF($B$53="NEM","*",$B$53),Generation!$C:$C,$H61)-SUMIFS(Generation!F:F,Generation!$A:$A,Comparison_CDP2,Generation!$B:$B,IF($B$53="NEM","*",$B$53),Generation!$C:$C,$H61)</f>
        <v>0</v>
      </c>
      <c r="L61" s="5">
        <f>SUMIFS(Generation!G:G,Generation!$A:$A,Comparison_CDP1,Generation!$B:$B,IF($B$53="NEM","*",$B$53),Generation!$C:$C,$H61)-SUMIFS(Generation!G:G,Generation!$A:$A,Comparison_CDP2,Generation!$B:$B,IF($B$53="NEM","*",$B$53),Generation!$C:$C,$H61)</f>
        <v>0</v>
      </c>
      <c r="M61" s="5">
        <f>SUMIFS(Generation!H:H,Generation!$A:$A,Comparison_CDP1,Generation!$B:$B,IF($B$53="NEM","*",$B$53),Generation!$C:$C,$H61)-SUMIFS(Generation!H:H,Generation!$A:$A,Comparison_CDP2,Generation!$B:$B,IF($B$53="NEM","*",$B$53),Generation!$C:$C,$H61)</f>
        <v>0</v>
      </c>
      <c r="N61" s="5">
        <f>SUMIFS(Generation!I:I,Generation!$A:$A,Comparison_CDP1,Generation!$B:$B,IF($B$53="NEM","*",$B$53),Generation!$C:$C,$H61)-SUMIFS(Generation!I:I,Generation!$A:$A,Comparison_CDP2,Generation!$B:$B,IF($B$53="NEM","*",$B$53),Generation!$C:$C,$H61)</f>
        <v>0</v>
      </c>
      <c r="O61" s="5">
        <f>SUMIFS(Generation!J:J,Generation!$A:$A,Comparison_CDP1,Generation!$B:$B,IF($B$53="NEM","*",$B$53),Generation!$C:$C,$H61)-SUMIFS(Generation!J:J,Generation!$A:$A,Comparison_CDP2,Generation!$B:$B,IF($B$53="NEM","*",$B$53),Generation!$C:$C,$H61)</f>
        <v>0</v>
      </c>
      <c r="P61" s="5">
        <f>SUMIFS(Generation!K:K,Generation!$A:$A,Comparison_CDP1,Generation!$B:$B,IF($B$53="NEM","*",$B$53),Generation!$C:$C,$H61)-SUMIFS(Generation!K:K,Generation!$A:$A,Comparison_CDP2,Generation!$B:$B,IF($B$53="NEM","*",$B$53),Generation!$C:$C,$H61)</f>
        <v>-1.0414055485249998</v>
      </c>
      <c r="Q61" s="5">
        <f>SUMIFS(Generation!L:L,Generation!$A:$A,Comparison_CDP1,Generation!$B:$B,IF($B$53="NEM","*",$B$53),Generation!$C:$C,$H61)-SUMIFS(Generation!L:L,Generation!$A:$A,Comparison_CDP2,Generation!$B:$B,IF($B$53="NEM","*",$B$53),Generation!$C:$C,$H61)</f>
        <v>-4.4494167773499997</v>
      </c>
      <c r="R61" s="5">
        <f>SUMIFS(Generation!M:M,Generation!$A:$A,Comparison_CDP1,Generation!$B:$B,IF($B$53="NEM","*",$B$53),Generation!$C:$C,$H61)-SUMIFS(Generation!M:M,Generation!$A:$A,Comparison_CDP2,Generation!$B:$B,IF($B$53="NEM","*",$B$53),Generation!$C:$C,$H61)</f>
        <v>-385.42021102036506</v>
      </c>
      <c r="S61" s="5">
        <f>SUMIFS(Generation!N:N,Generation!$A:$A,Comparison_CDP1,Generation!$B:$B,IF($B$53="NEM","*",$B$53),Generation!$C:$C,$H61)-SUMIFS(Generation!N:N,Generation!$A:$A,Comparison_CDP2,Generation!$B:$B,IF($B$53="NEM","*",$B$53),Generation!$C:$C,$H61)</f>
        <v>-385.42021102036</v>
      </c>
      <c r="T61" s="5">
        <f>SUMIFS(Generation!O:O,Generation!$A:$A,Comparison_CDP1,Generation!$B:$B,IF($B$53="NEM","*",$B$53),Generation!$C:$C,$H61)-SUMIFS(Generation!O:O,Generation!$A:$A,Comparison_CDP2,Generation!$B:$B,IF($B$53="NEM","*",$B$53),Generation!$C:$C,$H61)</f>
        <v>-407.81973721789495</v>
      </c>
      <c r="U61" s="5">
        <f>SUMIFS(Generation!P:P,Generation!$A:$A,Comparison_CDP1,Generation!$B:$B,IF($B$53="NEM","*",$B$53),Generation!$C:$C,$H61)-SUMIFS(Generation!P:P,Generation!$A:$A,Comparison_CDP2,Generation!$B:$B,IF($B$53="NEM","*",$B$53),Generation!$C:$C,$H61)</f>
        <v>-408.9370515664051</v>
      </c>
      <c r="V61" s="5">
        <f>SUMIFS(Generation!Q:Q,Generation!$A:$A,Comparison_CDP1,Generation!$B:$B,IF($B$53="NEM","*",$B$53),Generation!$C:$C,$H61)-SUMIFS(Generation!Q:Q,Generation!$A:$A,Comparison_CDP2,Generation!$B:$B,IF($B$53="NEM","*",$B$53),Generation!$C:$C,$H61)</f>
        <v>-450.09787977133504</v>
      </c>
      <c r="W61" s="5">
        <f>SUMIFS(Generation!R:R,Generation!$A:$A,Comparison_CDP1,Generation!$B:$B,IF($B$53="NEM","*",$B$53),Generation!$C:$C,$H61)-SUMIFS(Generation!R:R,Generation!$A:$A,Comparison_CDP2,Generation!$B:$B,IF($B$53="NEM","*",$B$53),Generation!$C:$C,$H61)</f>
        <v>-714.0047411334001</v>
      </c>
      <c r="X61" s="5">
        <f>SUMIFS(Generation!S:S,Generation!$A:$A,Comparison_CDP1,Generation!$B:$B,IF($B$53="NEM","*",$B$53),Generation!$C:$C,$H61)-SUMIFS(Generation!S:S,Generation!$A:$A,Comparison_CDP2,Generation!$B:$B,IF($B$53="NEM","*",$B$53),Generation!$C:$C,$H61)</f>
        <v>-714.00474113344012</v>
      </c>
      <c r="Y61" s="5">
        <f>SUMIFS(Generation!T:T,Generation!$A:$A,Comparison_CDP1,Generation!$B:$B,IF($B$53="NEM","*",$B$53),Generation!$C:$C,$H61)-SUMIFS(Generation!T:T,Generation!$A:$A,Comparison_CDP2,Generation!$B:$B,IF($B$53="NEM","*",$B$53),Generation!$C:$C,$H61)</f>
        <v>-837.52230764747014</v>
      </c>
      <c r="Z61" s="5">
        <f>SUMIFS(Generation!U:U,Generation!$A:$A,Comparison_CDP1,Generation!$B:$B,IF($B$53="NEM","*",$B$53),Generation!$C:$C,$H61)-SUMIFS(Generation!U:U,Generation!$A:$A,Comparison_CDP2,Generation!$B:$B,IF($B$53="NEM","*",$B$53),Generation!$C:$C,$H61)</f>
        <v>-835.23399533147995</v>
      </c>
      <c r="AA61" s="5">
        <f>SUMIFS(Generation!V:V,Generation!$A:$A,Comparison_CDP1,Generation!$B:$B,IF($B$53="NEM","*",$B$53),Generation!$C:$C,$H61)-SUMIFS(Generation!V:V,Generation!$A:$A,Comparison_CDP2,Generation!$B:$B,IF($B$53="NEM","*",$B$53),Generation!$C:$C,$H61)</f>
        <v>-1021.5728092270749</v>
      </c>
      <c r="AB61" s="5">
        <f>SUMIFS(Generation!W:W,Generation!$A:$A,Comparison_CDP1,Generation!$B:$B,IF($B$53="NEM","*",$B$53),Generation!$C:$C,$H61)-SUMIFS(Generation!W:W,Generation!$A:$A,Comparison_CDP2,Generation!$B:$B,IF($B$53="NEM","*",$B$53),Generation!$C:$C,$H61)</f>
        <v>-1628.876081036705</v>
      </c>
      <c r="AC61" s="5">
        <f>SUMIFS(Generation!X:X,Generation!$A:$A,Comparison_CDP1,Generation!$B:$B,IF($B$53="NEM","*",$B$53),Generation!$C:$C,$H61)-SUMIFS(Generation!X:X,Generation!$A:$A,Comparison_CDP2,Generation!$B:$B,IF($B$53="NEM","*",$B$53),Generation!$C:$C,$H61)</f>
        <v>-1991.5412753331898</v>
      </c>
      <c r="AD61" s="5">
        <f>SUMIFS(Generation!Y:Y,Generation!$A:$A,Comparison_CDP1,Generation!$B:$B,IF($B$53="NEM","*",$B$53),Generation!$C:$C,$H61)-SUMIFS(Generation!Y:Y,Generation!$A:$A,Comparison_CDP2,Generation!$B:$B,IF($B$53="NEM","*",$B$53),Generation!$C:$C,$H61)</f>
        <v>-1986.0999061782902</v>
      </c>
      <c r="AE61" s="5">
        <f>SUMIFS(Generation!Z:Z,Generation!$A:$A,Comparison_CDP1,Generation!$B:$B,IF($B$53="NEM","*",$B$53),Generation!$C:$C,$H61)-SUMIFS(Generation!Z:Z,Generation!$A:$A,Comparison_CDP2,Generation!$B:$B,IF($B$53="NEM","*",$B$53),Generation!$C:$C,$H61)</f>
        <v>-3937.4653924663753</v>
      </c>
      <c r="AF61" s="5">
        <f>SUMIFS(Generation!AA:AA,Generation!$A:$A,Comparison_CDP1,Generation!$B:$B,IF($B$53="NEM","*",$B$53),Generation!$C:$C,$H61)-SUMIFS(Generation!AA:AA,Generation!$A:$A,Comparison_CDP2,Generation!$B:$B,IF($B$53="NEM","*",$B$53),Generation!$C:$C,$H61)</f>
        <v>-4956.3874090181762</v>
      </c>
      <c r="AG61" s="5">
        <f>SUMIFS(Generation!AB:AB,Generation!$A:$A,Comparison_CDP1,Generation!$B:$B,IF($B$53="NEM","*",$B$53),Generation!$C:$C,$H61)-SUMIFS(Generation!AB:AB,Generation!$A:$A,Comparison_CDP2,Generation!$B:$B,IF($B$53="NEM","*",$B$53),Generation!$C:$C,$H61)</f>
        <v>-5801.8956590781554</v>
      </c>
      <c r="AH61" s="5">
        <f>SUMIFS(Generation!AC:AC,Generation!$A:$A,Comparison_CDP1,Generation!$B:$B,IF($B$53="NEM","*",$B$53),Generation!$C:$C,$H61)-SUMIFS(Generation!AC:AC,Generation!$A:$A,Comparison_CDP2,Generation!$B:$B,IF($B$53="NEM","*",$B$53),Generation!$C:$C,$H61)</f>
        <v>-6757.1511114622899</v>
      </c>
      <c r="AI61" s="5">
        <f>SUMIFS(Generation!AD:AD,Generation!$A:$A,Comparison_CDP1,Generation!$B:$B,IF($B$53="NEM","*",$B$53),Generation!$C:$C,$H61)-SUMIFS(Generation!AD:AD,Generation!$A:$A,Comparison_CDP2,Generation!$B:$B,IF($B$53="NEM","*",$B$53),Generation!$C:$C,$H61)</f>
        <v>-5915.9274015094898</v>
      </c>
      <c r="AJ61" s="5">
        <f>SUMIFS(Generation!AE:AE,Generation!$A:$A,Comparison_CDP1,Generation!$B:$B,IF($B$53="NEM","*",$B$53),Generation!$C:$C,$H61)-SUMIFS(Generation!AE:AE,Generation!$A:$A,Comparison_CDP2,Generation!$B:$B,IF($B$53="NEM","*",$B$53),Generation!$C:$C,$H61)</f>
        <v>-5832.0444907202909</v>
      </c>
    </row>
    <row r="62" spans="1:60" ht="15" customHeight="1">
      <c r="H62" s="9" t="s">
        <v>86</v>
      </c>
      <c r="I62" s="5">
        <f>SUMIFS(Generation!D:D,Generation!$A:$A,Comparison_CDP1,Generation!$B:$B,IF($B$53="NEM","*",$B$53),Generation!$C:$C,$H62)-SUMIFS(Generation!D:D,Generation!$A:$A,Comparison_CDP2,Generation!$B:$B,IF($B$53="NEM","*",$B$53),Generation!$C:$C,$H62)</f>
        <v>-1195.4388422668453</v>
      </c>
      <c r="J62" s="5">
        <f>SUMIFS(Generation!E:E,Generation!$A:$A,Comparison_CDP1,Generation!$B:$B,IF($B$53="NEM","*",$B$53),Generation!$C:$C,$H62)-SUMIFS(Generation!E:E,Generation!$A:$A,Comparison_CDP2,Generation!$B:$B,IF($B$53="NEM","*",$B$53),Generation!$C:$C,$H62)</f>
        <v>-2228.2256000538</v>
      </c>
      <c r="K62" s="5">
        <f>SUMIFS(Generation!F:F,Generation!$A:$A,Comparison_CDP1,Generation!$B:$B,IF($B$53="NEM","*",$B$53),Generation!$C:$C,$H62)-SUMIFS(Generation!F:F,Generation!$A:$A,Comparison_CDP2,Generation!$B:$B,IF($B$53="NEM","*",$B$53),Generation!$C:$C,$H62)</f>
        <v>-808.26920105588033</v>
      </c>
      <c r="L62" s="5">
        <f>SUMIFS(Generation!G:G,Generation!$A:$A,Comparison_CDP1,Generation!$B:$B,IF($B$53="NEM","*",$B$53),Generation!$C:$C,$H62)-SUMIFS(Generation!G:G,Generation!$A:$A,Comparison_CDP2,Generation!$B:$B,IF($B$53="NEM","*",$B$53),Generation!$C:$C,$H62)</f>
        <v>717.39601040985144</v>
      </c>
      <c r="M62" s="5">
        <f>SUMIFS(Generation!H:H,Generation!$A:$A,Comparison_CDP1,Generation!$B:$B,IF($B$53="NEM","*",$B$53),Generation!$C:$C,$H62)-SUMIFS(Generation!H:H,Generation!$A:$A,Comparison_CDP2,Generation!$B:$B,IF($B$53="NEM","*",$B$53),Generation!$C:$C,$H62)</f>
        <v>1405.8772453656456</v>
      </c>
      <c r="N62" s="5">
        <f>SUMIFS(Generation!I:I,Generation!$A:$A,Comparison_CDP1,Generation!$B:$B,IF($B$53="NEM","*",$B$53),Generation!$C:$C,$H62)-SUMIFS(Generation!I:I,Generation!$A:$A,Comparison_CDP2,Generation!$B:$B,IF($B$53="NEM","*",$B$53),Generation!$C:$C,$H62)</f>
        <v>841.7752362402116</v>
      </c>
      <c r="O62" s="5">
        <f>SUMIFS(Generation!J:J,Generation!$A:$A,Comparison_CDP1,Generation!$B:$B,IF($B$53="NEM","*",$B$53),Generation!$C:$C,$H62)-SUMIFS(Generation!J:J,Generation!$A:$A,Comparison_CDP2,Generation!$B:$B,IF($B$53="NEM","*",$B$53),Generation!$C:$C,$H62)</f>
        <v>-625.86593279091721</v>
      </c>
      <c r="P62" s="5">
        <f>SUMIFS(Generation!K:K,Generation!$A:$A,Comparison_CDP1,Generation!$B:$B,IF($B$53="NEM","*",$B$53),Generation!$C:$C,$H62)-SUMIFS(Generation!K:K,Generation!$A:$A,Comparison_CDP2,Generation!$B:$B,IF($B$53="NEM","*",$B$53),Generation!$C:$C,$H62)</f>
        <v>301.49324454543239</v>
      </c>
      <c r="Q62" s="5">
        <f>SUMIFS(Generation!L:L,Generation!$A:$A,Comparison_CDP1,Generation!$B:$B,IF($B$53="NEM","*",$B$53),Generation!$C:$C,$H62)-SUMIFS(Generation!L:L,Generation!$A:$A,Comparison_CDP2,Generation!$B:$B,IF($B$53="NEM","*",$B$53),Generation!$C:$C,$H62)</f>
        <v>-302.45030406909063</v>
      </c>
      <c r="R62" s="5">
        <f>SUMIFS(Generation!M:M,Generation!$A:$A,Comparison_CDP1,Generation!$B:$B,IF($B$53="NEM","*",$B$53),Generation!$C:$C,$H62)-SUMIFS(Generation!M:M,Generation!$A:$A,Comparison_CDP2,Generation!$B:$B,IF($B$53="NEM","*",$B$53),Generation!$C:$C,$H62)</f>
        <v>-146.02724124425913</v>
      </c>
      <c r="S62" s="5">
        <f>SUMIFS(Generation!N:N,Generation!$A:$A,Comparison_CDP1,Generation!$B:$B,IF($B$53="NEM","*",$B$53),Generation!$C:$C,$H62)-SUMIFS(Generation!N:N,Generation!$A:$A,Comparison_CDP2,Generation!$B:$B,IF($B$53="NEM","*",$B$53),Generation!$C:$C,$H62)</f>
        <v>-8.4294991439419391</v>
      </c>
      <c r="T62" s="5">
        <f>SUMIFS(Generation!O:O,Generation!$A:$A,Comparison_CDP1,Generation!$B:$B,IF($B$53="NEM","*",$B$53),Generation!$C:$C,$H62)-SUMIFS(Generation!O:O,Generation!$A:$A,Comparison_CDP2,Generation!$B:$B,IF($B$53="NEM","*",$B$53),Generation!$C:$C,$H62)</f>
        <v>2217.3313457170552</v>
      </c>
      <c r="U62" s="5">
        <f>SUMIFS(Generation!P:P,Generation!$A:$A,Comparison_CDP1,Generation!$B:$B,IF($B$53="NEM","*",$B$53),Generation!$C:$C,$H62)-SUMIFS(Generation!P:P,Generation!$A:$A,Comparison_CDP2,Generation!$B:$B,IF($B$53="NEM","*",$B$53),Generation!$C:$C,$H62)</f>
        <v>3823.3837724320183</v>
      </c>
      <c r="V62" s="5">
        <f>SUMIFS(Generation!Q:Q,Generation!$A:$A,Comparison_CDP1,Generation!$B:$B,IF($B$53="NEM","*",$B$53),Generation!$C:$C,$H62)-SUMIFS(Generation!Q:Q,Generation!$A:$A,Comparison_CDP2,Generation!$B:$B,IF($B$53="NEM","*",$B$53),Generation!$C:$C,$H62)</f>
        <v>1245.4040723360995</v>
      </c>
      <c r="W62" s="5">
        <f>SUMIFS(Generation!R:R,Generation!$A:$A,Comparison_CDP1,Generation!$B:$B,IF($B$53="NEM","*",$B$53),Generation!$C:$C,$H62)-SUMIFS(Generation!R:R,Generation!$A:$A,Comparison_CDP2,Generation!$B:$B,IF($B$53="NEM","*",$B$53),Generation!$C:$C,$H62)</f>
        <v>2460.0758076683633</v>
      </c>
      <c r="X62" s="5">
        <f>SUMIFS(Generation!S:S,Generation!$A:$A,Comparison_CDP1,Generation!$B:$B,IF($B$53="NEM","*",$B$53),Generation!$C:$C,$H62)-SUMIFS(Generation!S:S,Generation!$A:$A,Comparison_CDP2,Generation!$B:$B,IF($B$53="NEM","*",$B$53),Generation!$C:$C,$H62)</f>
        <v>3424.8927331418527</v>
      </c>
      <c r="Y62" s="5">
        <f>SUMIFS(Generation!T:T,Generation!$A:$A,Comparison_CDP1,Generation!$B:$B,IF($B$53="NEM","*",$B$53),Generation!$C:$C,$H62)-SUMIFS(Generation!T:T,Generation!$A:$A,Comparison_CDP2,Generation!$B:$B,IF($B$53="NEM","*",$B$53),Generation!$C:$C,$H62)</f>
        <v>915.50926502590482</v>
      </c>
      <c r="Z62" s="5">
        <f>SUMIFS(Generation!U:U,Generation!$A:$A,Comparison_CDP1,Generation!$B:$B,IF($B$53="NEM","*",$B$53),Generation!$C:$C,$H62)-SUMIFS(Generation!U:U,Generation!$A:$A,Comparison_CDP2,Generation!$B:$B,IF($B$53="NEM","*",$B$53),Generation!$C:$C,$H62)</f>
        <v>4334.4172731962808</v>
      </c>
      <c r="AA62" s="5">
        <f>SUMIFS(Generation!V:V,Generation!$A:$A,Comparison_CDP1,Generation!$B:$B,IF($B$53="NEM","*",$B$53),Generation!$C:$C,$H62)-SUMIFS(Generation!V:V,Generation!$A:$A,Comparison_CDP2,Generation!$B:$B,IF($B$53="NEM","*",$B$53),Generation!$C:$C,$H62)</f>
        <v>3507.0231497622208</v>
      </c>
      <c r="AB62" s="5">
        <f>SUMIFS(Generation!W:W,Generation!$A:$A,Comparison_CDP1,Generation!$B:$B,IF($B$53="NEM","*",$B$53),Generation!$C:$C,$H62)-SUMIFS(Generation!W:W,Generation!$A:$A,Comparison_CDP2,Generation!$B:$B,IF($B$53="NEM","*",$B$53),Generation!$C:$C,$H62)</f>
        <v>788.73167660063336</v>
      </c>
      <c r="AC62" s="5">
        <f>SUMIFS(Generation!X:X,Generation!$A:$A,Comparison_CDP1,Generation!$B:$B,IF($B$53="NEM","*",$B$53),Generation!$C:$C,$H62)-SUMIFS(Generation!X:X,Generation!$A:$A,Comparison_CDP2,Generation!$B:$B,IF($B$53="NEM","*",$B$53),Generation!$C:$C,$H62)</f>
        <v>3391.9823471034269</v>
      </c>
      <c r="AD62" s="5">
        <f>SUMIFS(Generation!Y:Y,Generation!$A:$A,Comparison_CDP1,Generation!$B:$B,IF($B$53="NEM","*",$B$53),Generation!$C:$C,$H62)-SUMIFS(Generation!Y:Y,Generation!$A:$A,Comparison_CDP2,Generation!$B:$B,IF($B$53="NEM","*",$B$53),Generation!$C:$C,$H62)</f>
        <v>4297.7104740389623</v>
      </c>
      <c r="AE62" s="5">
        <f>SUMIFS(Generation!Z:Z,Generation!$A:$A,Comparison_CDP1,Generation!$B:$B,IF($B$53="NEM","*",$B$53),Generation!$C:$C,$H62)-SUMIFS(Generation!Z:Z,Generation!$A:$A,Comparison_CDP2,Generation!$B:$B,IF($B$53="NEM","*",$B$53),Generation!$C:$C,$H62)</f>
        <v>351.95973915003378</v>
      </c>
      <c r="AF62" s="5">
        <f>SUMIFS(Generation!AA:AA,Generation!$A:$A,Comparison_CDP1,Generation!$B:$B,IF($B$53="NEM","*",$B$53),Generation!$C:$C,$H62)-SUMIFS(Generation!AA:AA,Generation!$A:$A,Comparison_CDP2,Generation!$B:$B,IF($B$53="NEM","*",$B$53),Generation!$C:$C,$H62)</f>
        <v>1166.1200108915491</v>
      </c>
      <c r="AG62" s="5">
        <f>SUMIFS(Generation!AB:AB,Generation!$A:$A,Comparison_CDP1,Generation!$B:$B,IF($B$53="NEM","*",$B$53),Generation!$C:$C,$H62)-SUMIFS(Generation!AB:AB,Generation!$A:$A,Comparison_CDP2,Generation!$B:$B,IF($B$53="NEM","*",$B$53),Generation!$C:$C,$H62)</f>
        <v>2901.8605622318028</v>
      </c>
      <c r="AH62" s="5">
        <f>SUMIFS(Generation!AC:AC,Generation!$A:$A,Comparison_CDP1,Generation!$B:$B,IF($B$53="NEM","*",$B$53),Generation!$C:$C,$H62)-SUMIFS(Generation!AC:AC,Generation!$A:$A,Comparison_CDP2,Generation!$B:$B,IF($B$53="NEM","*",$B$53),Generation!$C:$C,$H62)</f>
        <v>5319.1145582629124</v>
      </c>
      <c r="AI62" s="5">
        <f>SUMIFS(Generation!AD:AD,Generation!$A:$A,Comparison_CDP1,Generation!$B:$B,IF($B$53="NEM","*",$B$53),Generation!$C:$C,$H62)-SUMIFS(Generation!AD:AD,Generation!$A:$A,Comparison_CDP2,Generation!$B:$B,IF($B$53="NEM","*",$B$53),Generation!$C:$C,$H62)</f>
        <v>1744.5579111403495</v>
      </c>
      <c r="AJ62" s="5">
        <f>SUMIFS(Generation!AE:AE,Generation!$A:$A,Comparison_CDP1,Generation!$B:$B,IF($B$53="NEM","*",$B$53),Generation!$C:$C,$H62)-SUMIFS(Generation!AE:AE,Generation!$A:$A,Comparison_CDP2,Generation!$B:$B,IF($B$53="NEM","*",$B$53),Generation!$C:$C,$H62)</f>
        <v>2320.1603664796858</v>
      </c>
    </row>
    <row r="63" spans="1:60" ht="15" customHeight="1">
      <c r="H63" s="9" t="s">
        <v>87</v>
      </c>
      <c r="I63" s="5">
        <f>SUMIFS(Generation!D:D,Generation!$A:$A,Comparison_CDP1,Generation!$B:$B,IF($B$53="NEM","*",$B$53),Generation!$C:$C,$H63)-SUMIFS(Generation!D:D,Generation!$A:$A,Comparison_CDP2,Generation!$B:$B,IF($B$53="NEM","*",$B$53),Generation!$C:$C,$H63)</f>
        <v>-2038.6261506429696</v>
      </c>
      <c r="J63" s="5">
        <f>SUMIFS(Generation!E:E,Generation!$A:$A,Comparison_CDP1,Generation!$B:$B,IF($B$53="NEM","*",$B$53),Generation!$C:$C,$H63)-SUMIFS(Generation!E:E,Generation!$A:$A,Comparison_CDP2,Generation!$B:$B,IF($B$53="NEM","*",$B$53),Generation!$C:$C,$H63)</f>
        <v>-2275.6421707391546</v>
      </c>
      <c r="K63" s="5">
        <f>SUMIFS(Generation!F:F,Generation!$A:$A,Comparison_CDP1,Generation!$B:$B,IF($B$53="NEM","*",$B$53),Generation!$C:$C,$H63)-SUMIFS(Generation!F:F,Generation!$A:$A,Comparison_CDP2,Generation!$B:$B,IF($B$53="NEM","*",$B$53),Generation!$C:$C,$H63)</f>
        <v>-4631.9598208139532</v>
      </c>
      <c r="L63" s="5">
        <f>SUMIFS(Generation!G:G,Generation!$A:$A,Comparison_CDP1,Generation!$B:$B,IF($B$53="NEM","*",$B$53),Generation!$C:$C,$H63)-SUMIFS(Generation!G:G,Generation!$A:$A,Comparison_CDP2,Generation!$B:$B,IF($B$53="NEM","*",$B$53),Generation!$C:$C,$H63)</f>
        <v>-6733.3613887502106</v>
      </c>
      <c r="M63" s="5">
        <f>SUMIFS(Generation!H:H,Generation!$A:$A,Comparison_CDP1,Generation!$B:$B,IF($B$53="NEM","*",$B$53),Generation!$C:$C,$H63)-SUMIFS(Generation!H:H,Generation!$A:$A,Comparison_CDP2,Generation!$B:$B,IF($B$53="NEM","*",$B$53),Generation!$C:$C,$H63)</f>
        <v>-4629.3548837643575</v>
      </c>
      <c r="N63" s="5">
        <f>SUMIFS(Generation!I:I,Generation!$A:$A,Comparison_CDP1,Generation!$B:$B,IF($B$53="NEM","*",$B$53),Generation!$C:$C,$H63)-SUMIFS(Generation!I:I,Generation!$A:$A,Comparison_CDP2,Generation!$B:$B,IF($B$53="NEM","*",$B$53),Generation!$C:$C,$H63)</f>
        <v>1614.5214483556701</v>
      </c>
      <c r="O63" s="5">
        <f>SUMIFS(Generation!J:J,Generation!$A:$A,Comparison_CDP1,Generation!$B:$B,IF($B$53="NEM","*",$B$53),Generation!$C:$C,$H63)-SUMIFS(Generation!J:J,Generation!$A:$A,Comparison_CDP2,Generation!$B:$B,IF($B$53="NEM","*",$B$53),Generation!$C:$C,$H63)</f>
        <v>297.07955803906589</v>
      </c>
      <c r="P63" s="5">
        <f>SUMIFS(Generation!K:K,Generation!$A:$A,Comparison_CDP1,Generation!$B:$B,IF($B$53="NEM","*",$B$53),Generation!$C:$C,$H63)-SUMIFS(Generation!K:K,Generation!$A:$A,Comparison_CDP2,Generation!$B:$B,IF($B$53="NEM","*",$B$53),Generation!$C:$C,$H63)</f>
        <v>-3546.6814421500276</v>
      </c>
      <c r="Q63" s="5">
        <f>SUMIFS(Generation!L:L,Generation!$A:$A,Comparison_CDP1,Generation!$B:$B,IF($B$53="NEM","*",$B$53),Generation!$C:$C,$H63)-SUMIFS(Generation!L:L,Generation!$A:$A,Comparison_CDP2,Generation!$B:$B,IF($B$53="NEM","*",$B$53),Generation!$C:$C,$H63)</f>
        <v>-4686.1383158631652</v>
      </c>
      <c r="R63" s="5">
        <f>SUMIFS(Generation!M:M,Generation!$A:$A,Comparison_CDP1,Generation!$B:$B,IF($B$53="NEM","*",$B$53),Generation!$C:$C,$H63)-SUMIFS(Generation!M:M,Generation!$A:$A,Comparison_CDP2,Generation!$B:$B,IF($B$53="NEM","*",$B$53),Generation!$C:$C,$H63)</f>
        <v>-3875.5282935437026</v>
      </c>
      <c r="S63" s="5">
        <f>SUMIFS(Generation!N:N,Generation!$A:$A,Comparison_CDP1,Generation!$B:$B,IF($B$53="NEM","*",$B$53),Generation!$C:$C,$H63)-SUMIFS(Generation!N:N,Generation!$A:$A,Comparison_CDP2,Generation!$B:$B,IF($B$53="NEM","*",$B$53),Generation!$C:$C,$H63)</f>
        <v>-5821.4337239631204</v>
      </c>
      <c r="T63" s="5">
        <f>SUMIFS(Generation!O:O,Generation!$A:$A,Comparison_CDP1,Generation!$B:$B,IF($B$53="NEM","*",$B$53),Generation!$C:$C,$H63)-SUMIFS(Generation!O:O,Generation!$A:$A,Comparison_CDP2,Generation!$B:$B,IF($B$53="NEM","*",$B$53),Generation!$C:$C,$H63)</f>
        <v>-6607.3357755159923</v>
      </c>
      <c r="U63" s="5">
        <f>SUMIFS(Generation!P:P,Generation!$A:$A,Comparison_CDP1,Generation!$B:$B,IF($B$53="NEM","*",$B$53),Generation!$C:$C,$H63)-SUMIFS(Generation!P:P,Generation!$A:$A,Comparison_CDP2,Generation!$B:$B,IF($B$53="NEM","*",$B$53),Generation!$C:$C,$H63)</f>
        <v>-4617.2684946450827</v>
      </c>
      <c r="V63" s="5">
        <f>SUMIFS(Generation!Q:Q,Generation!$A:$A,Comparison_CDP1,Generation!$B:$B,IF($B$53="NEM","*",$B$53),Generation!$C:$C,$H63)-SUMIFS(Generation!Q:Q,Generation!$A:$A,Comparison_CDP2,Generation!$B:$B,IF($B$53="NEM","*",$B$53),Generation!$C:$C,$H63)</f>
        <v>-3220.3995196016949</v>
      </c>
      <c r="W63" s="5">
        <f>SUMIFS(Generation!R:R,Generation!$A:$A,Comparison_CDP1,Generation!$B:$B,IF($B$53="NEM","*",$B$53),Generation!$C:$C,$H63)-SUMIFS(Generation!R:R,Generation!$A:$A,Comparison_CDP2,Generation!$B:$B,IF($B$53="NEM","*",$B$53),Generation!$C:$C,$H63)</f>
        <v>565.98789328385828</v>
      </c>
      <c r="X63" s="5">
        <f>SUMIFS(Generation!S:S,Generation!$A:$A,Comparison_CDP1,Generation!$B:$B,IF($B$53="NEM","*",$B$53),Generation!$C:$C,$H63)-SUMIFS(Generation!S:S,Generation!$A:$A,Comparison_CDP2,Generation!$B:$B,IF($B$53="NEM","*",$B$53),Generation!$C:$C,$H63)</f>
        <v>-3520.8899835035882</v>
      </c>
      <c r="Y63" s="5">
        <f>SUMIFS(Generation!T:T,Generation!$A:$A,Comparison_CDP1,Generation!$B:$B,IF($B$53="NEM","*",$B$53),Generation!$C:$C,$H63)-SUMIFS(Generation!T:T,Generation!$A:$A,Comparison_CDP2,Generation!$B:$B,IF($B$53="NEM","*",$B$53),Generation!$C:$C,$H63)</f>
        <v>-2819.0586880539922</v>
      </c>
      <c r="Z63" s="5">
        <f>SUMIFS(Generation!U:U,Generation!$A:$A,Comparison_CDP1,Generation!$B:$B,IF($B$53="NEM","*",$B$53),Generation!$C:$C,$H63)-SUMIFS(Generation!U:U,Generation!$A:$A,Comparison_CDP2,Generation!$B:$B,IF($B$53="NEM","*",$B$53),Generation!$C:$C,$H63)</f>
        <v>-1874.2510486846659</v>
      </c>
      <c r="AA63" s="5">
        <f>SUMIFS(Generation!V:V,Generation!$A:$A,Comparison_CDP1,Generation!$B:$B,IF($B$53="NEM","*",$B$53),Generation!$C:$C,$H63)-SUMIFS(Generation!V:V,Generation!$A:$A,Comparison_CDP2,Generation!$B:$B,IF($B$53="NEM","*",$B$53),Generation!$C:$C,$H63)</f>
        <v>8016.0935514782104</v>
      </c>
      <c r="AB63" s="5">
        <f>SUMIFS(Generation!W:W,Generation!$A:$A,Comparison_CDP1,Generation!$B:$B,IF($B$53="NEM","*",$B$53),Generation!$C:$C,$H63)-SUMIFS(Generation!W:W,Generation!$A:$A,Comparison_CDP2,Generation!$B:$B,IF($B$53="NEM","*",$B$53),Generation!$C:$C,$H63)</f>
        <v>8498.2950512372408</v>
      </c>
      <c r="AC63" s="5">
        <f>SUMIFS(Generation!X:X,Generation!$A:$A,Comparison_CDP1,Generation!$B:$B,IF($B$53="NEM","*",$B$53),Generation!$C:$C,$H63)-SUMIFS(Generation!X:X,Generation!$A:$A,Comparison_CDP2,Generation!$B:$B,IF($B$53="NEM","*",$B$53),Generation!$C:$C,$H63)</f>
        <v>3297.6929070334882</v>
      </c>
      <c r="AD63" s="5">
        <f>SUMIFS(Generation!Y:Y,Generation!$A:$A,Comparison_CDP1,Generation!$B:$B,IF($B$53="NEM","*",$B$53),Generation!$C:$C,$H63)-SUMIFS(Generation!Y:Y,Generation!$A:$A,Comparison_CDP2,Generation!$B:$B,IF($B$53="NEM","*",$B$53),Generation!$C:$C,$H63)</f>
        <v>-5462.0657259763102</v>
      </c>
      <c r="AE63" s="5">
        <f>SUMIFS(Generation!Z:Z,Generation!$A:$A,Comparison_CDP1,Generation!$B:$B,IF($B$53="NEM","*",$B$53),Generation!$C:$C,$H63)-SUMIFS(Generation!Z:Z,Generation!$A:$A,Comparison_CDP2,Generation!$B:$B,IF($B$53="NEM","*",$B$53),Generation!$C:$C,$H63)</f>
        <v>-2570.2331464263261</v>
      </c>
      <c r="AF63" s="5">
        <f>SUMIFS(Generation!AA:AA,Generation!$A:$A,Comparison_CDP1,Generation!$B:$B,IF($B$53="NEM","*",$B$53),Generation!$C:$C,$H63)-SUMIFS(Generation!AA:AA,Generation!$A:$A,Comparison_CDP2,Generation!$B:$B,IF($B$53="NEM","*",$B$53),Generation!$C:$C,$H63)</f>
        <v>-9519.1453559024812</v>
      </c>
      <c r="AG63" s="5">
        <f>SUMIFS(Generation!AB:AB,Generation!$A:$A,Comparison_CDP1,Generation!$B:$B,IF($B$53="NEM","*",$B$53),Generation!$C:$C,$H63)-SUMIFS(Generation!AB:AB,Generation!$A:$A,Comparison_CDP2,Generation!$B:$B,IF($B$53="NEM","*",$B$53),Generation!$C:$C,$H63)</f>
        <v>-23912.088080980946</v>
      </c>
      <c r="AH63" s="5">
        <f>SUMIFS(Generation!AC:AC,Generation!$A:$A,Comparison_CDP1,Generation!$B:$B,IF($B$53="NEM","*",$B$53),Generation!$C:$C,$H63)-SUMIFS(Generation!AC:AC,Generation!$A:$A,Comparison_CDP2,Generation!$B:$B,IF($B$53="NEM","*",$B$53),Generation!$C:$C,$H63)</f>
        <v>-3226.1117417298374</v>
      </c>
      <c r="AI63" s="5">
        <f>SUMIFS(Generation!AD:AD,Generation!$A:$A,Comparison_CDP1,Generation!$B:$B,IF($B$53="NEM","*",$B$53),Generation!$C:$C,$H63)-SUMIFS(Generation!AD:AD,Generation!$A:$A,Comparison_CDP2,Generation!$B:$B,IF($B$53="NEM","*",$B$53),Generation!$C:$C,$H63)</f>
        <v>-16733.377004090769</v>
      </c>
      <c r="AJ63" s="5">
        <f>SUMIFS(Generation!AE:AE,Generation!$A:$A,Comparison_CDP1,Generation!$B:$B,IF($B$53="NEM","*",$B$53),Generation!$C:$C,$H63)-SUMIFS(Generation!AE:AE,Generation!$A:$A,Comparison_CDP2,Generation!$B:$B,IF($B$53="NEM","*",$B$53),Generation!$C:$C,$H63)</f>
        <v>-15659.398874698818</v>
      </c>
    </row>
    <row r="64" spans="1:60" ht="15" customHeight="1">
      <c r="H64" s="9" t="s">
        <v>88</v>
      </c>
      <c r="I64" s="5">
        <f>SUMIFS(Generation!D:D,Generation!$A:$A,Comparison_CDP1,Generation!$B:$B,IF($B$53="NEM","*",$B$53),Generation!$C:$C,$H64)-SUMIFS(Generation!D:D,Generation!$A:$A,Comparison_CDP2,Generation!$B:$B,IF($B$53="NEM","*",$B$53),Generation!$C:$C,$H64)</f>
        <v>-44.232717273289836</v>
      </c>
      <c r="J64" s="5">
        <f>SUMIFS(Generation!E:E,Generation!$A:$A,Comparison_CDP1,Generation!$B:$B,IF($B$53="NEM","*",$B$53),Generation!$C:$C,$H64)-SUMIFS(Generation!E:E,Generation!$A:$A,Comparison_CDP2,Generation!$B:$B,IF($B$53="NEM","*",$B$53),Generation!$C:$C,$H64)</f>
        <v>-77.595671978644816</v>
      </c>
      <c r="K64" s="5">
        <f>SUMIFS(Generation!F:F,Generation!$A:$A,Comparison_CDP1,Generation!$B:$B,IF($B$53="NEM","*",$B$53),Generation!$C:$C,$H64)-SUMIFS(Generation!F:F,Generation!$A:$A,Comparison_CDP2,Generation!$B:$B,IF($B$53="NEM","*",$B$53),Generation!$C:$C,$H64)</f>
        <v>-72.148369685829721</v>
      </c>
      <c r="L64" s="5">
        <f>SUMIFS(Generation!G:G,Generation!$A:$A,Comparison_CDP1,Generation!$B:$B,IF($B$53="NEM","*",$B$53),Generation!$C:$C,$H64)-SUMIFS(Generation!G:G,Generation!$A:$A,Comparison_CDP2,Generation!$B:$B,IF($B$53="NEM","*",$B$53),Generation!$C:$C,$H64)</f>
        <v>-89.851822339450109</v>
      </c>
      <c r="M64" s="5">
        <f>SUMIFS(Generation!H:H,Generation!$A:$A,Comparison_CDP1,Generation!$B:$B,IF($B$53="NEM","*",$B$53),Generation!$C:$C,$H64)-SUMIFS(Generation!H:H,Generation!$A:$A,Comparison_CDP2,Generation!$B:$B,IF($B$53="NEM","*",$B$53),Generation!$C:$C,$H64)</f>
        <v>-16.35779746246476</v>
      </c>
      <c r="N64" s="5">
        <f>SUMIFS(Generation!I:I,Generation!$A:$A,Comparison_CDP1,Generation!$B:$B,IF($B$53="NEM","*",$B$53),Generation!$C:$C,$H64)-SUMIFS(Generation!I:I,Generation!$A:$A,Comparison_CDP2,Generation!$B:$B,IF($B$53="NEM","*",$B$53),Generation!$C:$C,$H64)</f>
        <v>122.4871055129297</v>
      </c>
      <c r="O64" s="5">
        <f>SUMIFS(Generation!J:J,Generation!$A:$A,Comparison_CDP1,Generation!$B:$B,IF($B$53="NEM","*",$B$53),Generation!$C:$C,$H64)-SUMIFS(Generation!J:J,Generation!$A:$A,Comparison_CDP2,Generation!$B:$B,IF($B$53="NEM","*",$B$53),Generation!$C:$C,$H64)</f>
        <v>185.92610247161974</v>
      </c>
      <c r="P64" s="5">
        <f>SUMIFS(Generation!K:K,Generation!$A:$A,Comparison_CDP1,Generation!$B:$B,IF($B$53="NEM","*",$B$53),Generation!$C:$C,$H64)-SUMIFS(Generation!K:K,Generation!$A:$A,Comparison_CDP2,Generation!$B:$B,IF($B$53="NEM","*",$B$53),Generation!$C:$C,$H64)</f>
        <v>-152.10162086310083</v>
      </c>
      <c r="Q64" s="5">
        <f>SUMIFS(Generation!L:L,Generation!$A:$A,Comparison_CDP1,Generation!$B:$B,IF($B$53="NEM","*",$B$53),Generation!$C:$C,$H64)-SUMIFS(Generation!L:L,Generation!$A:$A,Comparison_CDP2,Generation!$B:$B,IF($B$53="NEM","*",$B$53),Generation!$C:$C,$H64)</f>
        <v>-213.08581334244536</v>
      </c>
      <c r="R64" s="5">
        <f>SUMIFS(Generation!M:M,Generation!$A:$A,Comparison_CDP1,Generation!$B:$B,IF($B$53="NEM","*",$B$53),Generation!$C:$C,$H64)-SUMIFS(Generation!M:M,Generation!$A:$A,Comparison_CDP2,Generation!$B:$B,IF($B$53="NEM","*",$B$53),Generation!$C:$C,$H64)</f>
        <v>-166.1758792430519</v>
      </c>
      <c r="S64" s="5">
        <f>SUMIFS(Generation!N:N,Generation!$A:$A,Comparison_CDP1,Generation!$B:$B,IF($B$53="NEM","*",$B$53),Generation!$C:$C,$H64)-SUMIFS(Generation!N:N,Generation!$A:$A,Comparison_CDP2,Generation!$B:$B,IF($B$53="NEM","*",$B$53),Generation!$C:$C,$H64)</f>
        <v>-192.15440198858596</v>
      </c>
      <c r="T64" s="5">
        <f>SUMIFS(Generation!O:O,Generation!$A:$A,Comparison_CDP1,Generation!$B:$B,IF($B$53="NEM","*",$B$53),Generation!$C:$C,$H64)-SUMIFS(Generation!O:O,Generation!$A:$A,Comparison_CDP2,Generation!$B:$B,IF($B$53="NEM","*",$B$53),Generation!$C:$C,$H64)</f>
        <v>-414.83801751860301</v>
      </c>
      <c r="U64" s="5">
        <f>SUMIFS(Generation!P:P,Generation!$A:$A,Comparison_CDP1,Generation!$B:$B,IF($B$53="NEM","*",$B$53),Generation!$C:$C,$H64)-SUMIFS(Generation!P:P,Generation!$A:$A,Comparison_CDP2,Generation!$B:$B,IF($B$53="NEM","*",$B$53),Generation!$C:$C,$H64)</f>
        <v>45.868886680356809</v>
      </c>
      <c r="V64" s="5">
        <f>SUMIFS(Generation!Q:Q,Generation!$A:$A,Comparison_CDP1,Generation!$B:$B,IF($B$53="NEM","*",$B$53),Generation!$C:$C,$H64)-SUMIFS(Generation!Q:Q,Generation!$A:$A,Comparison_CDP2,Generation!$B:$B,IF($B$53="NEM","*",$B$53),Generation!$C:$C,$H64)</f>
        <v>368.84928713165209</v>
      </c>
      <c r="W64" s="5">
        <f>SUMIFS(Generation!R:R,Generation!$A:$A,Comparison_CDP1,Generation!$B:$B,IF($B$53="NEM","*",$B$53),Generation!$C:$C,$H64)-SUMIFS(Generation!R:R,Generation!$A:$A,Comparison_CDP2,Generation!$B:$B,IF($B$53="NEM","*",$B$53),Generation!$C:$C,$H64)</f>
        <v>713.56427972800338</v>
      </c>
      <c r="X64" s="5">
        <f>SUMIFS(Generation!S:S,Generation!$A:$A,Comparison_CDP1,Generation!$B:$B,IF($B$53="NEM","*",$B$53),Generation!$C:$C,$H64)-SUMIFS(Generation!S:S,Generation!$A:$A,Comparison_CDP2,Generation!$B:$B,IF($B$53="NEM","*",$B$53),Generation!$C:$C,$H64)</f>
        <v>416.73024622235425</v>
      </c>
      <c r="Y64" s="5">
        <f>SUMIFS(Generation!T:T,Generation!$A:$A,Comparison_CDP1,Generation!$B:$B,IF($B$53="NEM","*",$B$53),Generation!$C:$C,$H64)-SUMIFS(Generation!T:T,Generation!$A:$A,Comparison_CDP2,Generation!$B:$B,IF($B$53="NEM","*",$B$53),Generation!$C:$C,$H64)</f>
        <v>504.62177872477878</v>
      </c>
      <c r="Z64" s="5">
        <f>SUMIFS(Generation!U:U,Generation!$A:$A,Comparison_CDP1,Generation!$B:$B,IF($B$53="NEM","*",$B$53),Generation!$C:$C,$H64)-SUMIFS(Generation!U:U,Generation!$A:$A,Comparison_CDP2,Generation!$B:$B,IF($B$53="NEM","*",$B$53),Generation!$C:$C,$H64)</f>
        <v>1684.2290434362876</v>
      </c>
      <c r="AA64" s="5">
        <f>SUMIFS(Generation!V:V,Generation!$A:$A,Comparison_CDP1,Generation!$B:$B,IF($B$53="NEM","*",$B$53),Generation!$C:$C,$H64)-SUMIFS(Generation!V:V,Generation!$A:$A,Comparison_CDP2,Generation!$B:$B,IF($B$53="NEM","*",$B$53),Generation!$C:$C,$H64)</f>
        <v>2016.6750281905697</v>
      </c>
      <c r="AB64" s="5">
        <f>SUMIFS(Generation!W:W,Generation!$A:$A,Comparison_CDP1,Generation!$B:$B,IF($B$53="NEM","*",$B$53),Generation!$C:$C,$H64)-SUMIFS(Generation!W:W,Generation!$A:$A,Comparison_CDP2,Generation!$B:$B,IF($B$53="NEM","*",$B$53),Generation!$C:$C,$H64)</f>
        <v>3620.9290704218365</v>
      </c>
      <c r="AC64" s="5">
        <f>SUMIFS(Generation!X:X,Generation!$A:$A,Comparison_CDP1,Generation!$B:$B,IF($B$53="NEM","*",$B$53),Generation!$C:$C,$H64)-SUMIFS(Generation!X:X,Generation!$A:$A,Comparison_CDP2,Generation!$B:$B,IF($B$53="NEM","*",$B$53),Generation!$C:$C,$H64)</f>
        <v>2781.3251333057342</v>
      </c>
      <c r="AD64" s="5">
        <f>SUMIFS(Generation!Y:Y,Generation!$A:$A,Comparison_CDP1,Generation!$B:$B,IF($B$53="NEM","*",$B$53),Generation!$C:$C,$H64)-SUMIFS(Generation!Y:Y,Generation!$A:$A,Comparison_CDP2,Generation!$B:$B,IF($B$53="NEM","*",$B$53),Generation!$C:$C,$H64)</f>
        <v>4175.4191048725261</v>
      </c>
      <c r="AE64" s="5">
        <f>SUMIFS(Generation!Z:Z,Generation!$A:$A,Comparison_CDP1,Generation!$B:$B,IF($B$53="NEM","*",$B$53),Generation!$C:$C,$H64)-SUMIFS(Generation!Z:Z,Generation!$A:$A,Comparison_CDP2,Generation!$B:$B,IF($B$53="NEM","*",$B$53),Generation!$C:$C,$H64)</f>
        <v>4764.9435659177361</v>
      </c>
      <c r="AF64" s="5">
        <f>SUMIFS(Generation!AA:AA,Generation!$A:$A,Comparison_CDP1,Generation!$B:$B,IF($B$53="NEM","*",$B$53),Generation!$C:$C,$H64)-SUMIFS(Generation!AA:AA,Generation!$A:$A,Comparison_CDP2,Generation!$B:$B,IF($B$53="NEM","*",$B$53),Generation!$C:$C,$H64)</f>
        <v>4670.279077420586</v>
      </c>
      <c r="AG64" s="5">
        <f>SUMIFS(Generation!AB:AB,Generation!$A:$A,Comparison_CDP1,Generation!$B:$B,IF($B$53="NEM","*",$B$53),Generation!$C:$C,$H64)-SUMIFS(Generation!AB:AB,Generation!$A:$A,Comparison_CDP2,Generation!$B:$B,IF($B$53="NEM","*",$B$53),Generation!$C:$C,$H64)</f>
        <v>3789.8536839213812</v>
      </c>
      <c r="AH64" s="5">
        <f>SUMIFS(Generation!AC:AC,Generation!$A:$A,Comparison_CDP1,Generation!$B:$B,IF($B$53="NEM","*",$B$53),Generation!$C:$C,$H64)-SUMIFS(Generation!AC:AC,Generation!$A:$A,Comparison_CDP2,Generation!$B:$B,IF($B$53="NEM","*",$B$53),Generation!$C:$C,$H64)</f>
        <v>4626.8371948591011</v>
      </c>
      <c r="AI64" s="5">
        <f>SUMIFS(Generation!AD:AD,Generation!$A:$A,Comparison_CDP1,Generation!$B:$B,IF($B$53="NEM","*",$B$53),Generation!$C:$C,$H64)-SUMIFS(Generation!AD:AD,Generation!$A:$A,Comparison_CDP2,Generation!$B:$B,IF($B$53="NEM","*",$B$53),Generation!$C:$C,$H64)</f>
        <v>5387.808969756541</v>
      </c>
      <c r="AJ64" s="5">
        <f>SUMIFS(Generation!AE:AE,Generation!$A:$A,Comparison_CDP1,Generation!$B:$B,IF($B$53="NEM","*",$B$53),Generation!$C:$C,$H64)-SUMIFS(Generation!AE:AE,Generation!$A:$A,Comparison_CDP2,Generation!$B:$B,IF($B$53="NEM","*",$B$53),Generation!$C:$C,$H64)</f>
        <v>6296.4980092998449</v>
      </c>
    </row>
    <row r="65" spans="1:62" ht="15" customHeight="1">
      <c r="H65" s="9" t="s">
        <v>89</v>
      </c>
      <c r="I65" s="5">
        <f>SUMIFS(Generation!D:D,Generation!$A:$A,Comparison_CDP1,Generation!$B:$B,IF($B$53="NEM","*",$B$53),Generation!$C:$C,$H65)-SUMIFS(Generation!D:D,Generation!$A:$A,Comparison_CDP2,Generation!$B:$B,IF($B$53="NEM","*",$B$53),Generation!$C:$C,$H65)</f>
        <v>0</v>
      </c>
      <c r="J65" s="5">
        <f>SUMIFS(Generation!E:E,Generation!$A:$A,Comparison_CDP1,Generation!$B:$B,IF($B$53="NEM","*",$B$53),Generation!$C:$C,$H65)-SUMIFS(Generation!E:E,Generation!$A:$A,Comparison_CDP2,Generation!$B:$B,IF($B$53="NEM","*",$B$53),Generation!$C:$C,$H65)</f>
        <v>0</v>
      </c>
      <c r="K65" s="5">
        <f>SUMIFS(Generation!F:F,Generation!$A:$A,Comparison_CDP1,Generation!$B:$B,IF($B$53="NEM","*",$B$53),Generation!$C:$C,$H65)-SUMIFS(Generation!F:F,Generation!$A:$A,Comparison_CDP2,Generation!$B:$B,IF($B$53="NEM","*",$B$53),Generation!$C:$C,$H65)</f>
        <v>0</v>
      </c>
      <c r="L65" s="5">
        <f>SUMIFS(Generation!G:G,Generation!$A:$A,Comparison_CDP1,Generation!$B:$B,IF($B$53="NEM","*",$B$53),Generation!$C:$C,$H65)-SUMIFS(Generation!G:G,Generation!$A:$A,Comparison_CDP2,Generation!$B:$B,IF($B$53="NEM","*",$B$53),Generation!$C:$C,$H65)</f>
        <v>0</v>
      </c>
      <c r="M65" s="5">
        <f>SUMIFS(Generation!H:H,Generation!$A:$A,Comparison_CDP1,Generation!$B:$B,IF($B$53="NEM","*",$B$53),Generation!$C:$C,$H65)-SUMIFS(Generation!H:H,Generation!$A:$A,Comparison_CDP2,Generation!$B:$B,IF($B$53="NEM","*",$B$53),Generation!$C:$C,$H65)</f>
        <v>0</v>
      </c>
      <c r="N65" s="5">
        <f>SUMIFS(Generation!I:I,Generation!$A:$A,Comparison_CDP1,Generation!$B:$B,IF($B$53="NEM","*",$B$53),Generation!$C:$C,$H65)-SUMIFS(Generation!I:I,Generation!$A:$A,Comparison_CDP2,Generation!$B:$B,IF($B$53="NEM","*",$B$53),Generation!$C:$C,$H65)</f>
        <v>0</v>
      </c>
      <c r="O65" s="5">
        <f>SUMIFS(Generation!J:J,Generation!$A:$A,Comparison_CDP1,Generation!$B:$B,IF($B$53="NEM","*",$B$53),Generation!$C:$C,$H65)-SUMIFS(Generation!J:J,Generation!$A:$A,Comparison_CDP2,Generation!$B:$B,IF($B$53="NEM","*",$B$53),Generation!$C:$C,$H65)</f>
        <v>0</v>
      </c>
      <c r="P65" s="5">
        <f>SUMIFS(Generation!K:K,Generation!$A:$A,Comparison_CDP1,Generation!$B:$B,IF($B$53="NEM","*",$B$53),Generation!$C:$C,$H65)-SUMIFS(Generation!K:K,Generation!$A:$A,Comparison_CDP2,Generation!$B:$B,IF($B$53="NEM","*",$B$53),Generation!$C:$C,$H65)</f>
        <v>0</v>
      </c>
      <c r="Q65" s="5">
        <f>SUMIFS(Generation!L:L,Generation!$A:$A,Comparison_CDP1,Generation!$B:$B,IF($B$53="NEM","*",$B$53),Generation!$C:$C,$H65)-SUMIFS(Generation!L:L,Generation!$A:$A,Comparison_CDP2,Generation!$B:$B,IF($B$53="NEM","*",$B$53),Generation!$C:$C,$H65)</f>
        <v>0</v>
      </c>
      <c r="R65" s="5">
        <f>SUMIFS(Generation!M:M,Generation!$A:$A,Comparison_CDP1,Generation!$B:$B,IF($B$53="NEM","*",$B$53),Generation!$C:$C,$H65)-SUMIFS(Generation!M:M,Generation!$A:$A,Comparison_CDP2,Generation!$B:$B,IF($B$53="NEM","*",$B$53),Generation!$C:$C,$H65)</f>
        <v>0</v>
      </c>
      <c r="S65" s="5">
        <f>SUMIFS(Generation!N:N,Generation!$A:$A,Comparison_CDP1,Generation!$B:$B,IF($B$53="NEM","*",$B$53),Generation!$C:$C,$H65)-SUMIFS(Generation!N:N,Generation!$A:$A,Comparison_CDP2,Generation!$B:$B,IF($B$53="NEM","*",$B$53),Generation!$C:$C,$H65)</f>
        <v>0</v>
      </c>
      <c r="T65" s="5">
        <f>SUMIFS(Generation!O:O,Generation!$A:$A,Comparison_CDP1,Generation!$B:$B,IF($B$53="NEM","*",$B$53),Generation!$C:$C,$H65)-SUMIFS(Generation!O:O,Generation!$A:$A,Comparison_CDP2,Generation!$B:$B,IF($B$53="NEM","*",$B$53),Generation!$C:$C,$H65)</f>
        <v>0</v>
      </c>
      <c r="U65" s="5">
        <f>SUMIFS(Generation!P:P,Generation!$A:$A,Comparison_CDP1,Generation!$B:$B,IF($B$53="NEM","*",$B$53),Generation!$C:$C,$H65)-SUMIFS(Generation!P:P,Generation!$A:$A,Comparison_CDP2,Generation!$B:$B,IF($B$53="NEM","*",$B$53),Generation!$C:$C,$H65)</f>
        <v>0</v>
      </c>
      <c r="V65" s="5">
        <f>SUMIFS(Generation!Q:Q,Generation!$A:$A,Comparison_CDP1,Generation!$B:$B,IF($B$53="NEM","*",$B$53),Generation!$C:$C,$H65)-SUMIFS(Generation!Q:Q,Generation!$A:$A,Comparison_CDP2,Generation!$B:$B,IF($B$53="NEM","*",$B$53),Generation!$C:$C,$H65)</f>
        <v>0</v>
      </c>
      <c r="W65" s="5">
        <f>SUMIFS(Generation!R:R,Generation!$A:$A,Comparison_CDP1,Generation!$B:$B,IF($B$53="NEM","*",$B$53),Generation!$C:$C,$H65)-SUMIFS(Generation!R:R,Generation!$A:$A,Comparison_CDP2,Generation!$B:$B,IF($B$53="NEM","*",$B$53),Generation!$C:$C,$H65)</f>
        <v>0</v>
      </c>
      <c r="X65" s="5">
        <f>SUMIFS(Generation!S:S,Generation!$A:$A,Comparison_CDP1,Generation!$B:$B,IF($B$53="NEM","*",$B$53),Generation!$C:$C,$H65)-SUMIFS(Generation!S:S,Generation!$A:$A,Comparison_CDP2,Generation!$B:$B,IF($B$53="NEM","*",$B$53),Generation!$C:$C,$H65)</f>
        <v>0</v>
      </c>
      <c r="Y65" s="5">
        <f>SUMIFS(Generation!T:T,Generation!$A:$A,Comparison_CDP1,Generation!$B:$B,IF($B$53="NEM","*",$B$53),Generation!$C:$C,$H65)-SUMIFS(Generation!T:T,Generation!$A:$A,Comparison_CDP2,Generation!$B:$B,IF($B$53="NEM","*",$B$53),Generation!$C:$C,$H65)</f>
        <v>0</v>
      </c>
      <c r="Z65" s="5">
        <f>SUMIFS(Generation!U:U,Generation!$A:$A,Comparison_CDP1,Generation!$B:$B,IF($B$53="NEM","*",$B$53),Generation!$C:$C,$H65)-SUMIFS(Generation!U:U,Generation!$A:$A,Comparison_CDP2,Generation!$B:$B,IF($B$53="NEM","*",$B$53),Generation!$C:$C,$H65)</f>
        <v>0</v>
      </c>
      <c r="AA65" s="5">
        <f>SUMIFS(Generation!V:V,Generation!$A:$A,Comparison_CDP1,Generation!$B:$B,IF($B$53="NEM","*",$B$53),Generation!$C:$C,$H65)-SUMIFS(Generation!V:V,Generation!$A:$A,Comparison_CDP2,Generation!$B:$B,IF($B$53="NEM","*",$B$53),Generation!$C:$C,$H65)</f>
        <v>0</v>
      </c>
      <c r="AB65" s="5">
        <f>SUMIFS(Generation!W:W,Generation!$A:$A,Comparison_CDP1,Generation!$B:$B,IF($B$53="NEM","*",$B$53),Generation!$C:$C,$H65)-SUMIFS(Generation!W:W,Generation!$A:$A,Comparison_CDP2,Generation!$B:$B,IF($B$53="NEM","*",$B$53),Generation!$C:$C,$H65)</f>
        <v>0</v>
      </c>
      <c r="AC65" s="5">
        <f>SUMIFS(Generation!X:X,Generation!$A:$A,Comparison_CDP1,Generation!$B:$B,IF($B$53="NEM","*",$B$53),Generation!$C:$C,$H65)-SUMIFS(Generation!X:X,Generation!$A:$A,Comparison_CDP2,Generation!$B:$B,IF($B$53="NEM","*",$B$53),Generation!$C:$C,$H65)</f>
        <v>0</v>
      </c>
      <c r="AD65" s="5">
        <f>SUMIFS(Generation!Y:Y,Generation!$A:$A,Comparison_CDP1,Generation!$B:$B,IF($B$53="NEM","*",$B$53),Generation!$C:$C,$H65)-SUMIFS(Generation!Y:Y,Generation!$A:$A,Comparison_CDP2,Generation!$B:$B,IF($B$53="NEM","*",$B$53),Generation!$C:$C,$H65)</f>
        <v>0</v>
      </c>
      <c r="AE65" s="5">
        <f>SUMIFS(Generation!Z:Z,Generation!$A:$A,Comparison_CDP1,Generation!$B:$B,IF($B$53="NEM","*",$B$53),Generation!$C:$C,$H65)-SUMIFS(Generation!Z:Z,Generation!$A:$A,Comparison_CDP2,Generation!$B:$B,IF($B$53="NEM","*",$B$53),Generation!$C:$C,$H65)</f>
        <v>0</v>
      </c>
      <c r="AF65" s="5">
        <f>SUMIFS(Generation!AA:AA,Generation!$A:$A,Comparison_CDP1,Generation!$B:$B,IF($B$53="NEM","*",$B$53),Generation!$C:$C,$H65)-SUMIFS(Generation!AA:AA,Generation!$A:$A,Comparison_CDP2,Generation!$B:$B,IF($B$53="NEM","*",$B$53),Generation!$C:$C,$H65)</f>
        <v>0</v>
      </c>
      <c r="AG65" s="5">
        <f>SUMIFS(Generation!AB:AB,Generation!$A:$A,Comparison_CDP1,Generation!$B:$B,IF($B$53="NEM","*",$B$53),Generation!$C:$C,$H65)-SUMIFS(Generation!AB:AB,Generation!$A:$A,Comparison_CDP2,Generation!$B:$B,IF($B$53="NEM","*",$B$53),Generation!$C:$C,$H65)</f>
        <v>0</v>
      </c>
      <c r="AH65" s="5">
        <f>SUMIFS(Generation!AC:AC,Generation!$A:$A,Comparison_CDP1,Generation!$B:$B,IF($B$53="NEM","*",$B$53),Generation!$C:$C,$H65)-SUMIFS(Generation!AC:AC,Generation!$A:$A,Comparison_CDP2,Generation!$B:$B,IF($B$53="NEM","*",$B$53),Generation!$C:$C,$H65)</f>
        <v>0</v>
      </c>
      <c r="AI65" s="5">
        <f>SUMIFS(Generation!AD:AD,Generation!$A:$A,Comparison_CDP1,Generation!$B:$B,IF($B$53="NEM","*",$B$53),Generation!$C:$C,$H65)-SUMIFS(Generation!AD:AD,Generation!$A:$A,Comparison_CDP2,Generation!$B:$B,IF($B$53="NEM","*",$B$53),Generation!$C:$C,$H65)</f>
        <v>0</v>
      </c>
      <c r="AJ65" s="5">
        <f>SUMIFS(Generation!AE:AE,Generation!$A:$A,Comparison_CDP1,Generation!$B:$B,IF($B$53="NEM","*",$B$53),Generation!$C:$C,$H65)-SUMIFS(Generation!AE:AE,Generation!$A:$A,Comparison_CDP2,Generation!$B:$B,IF($B$53="NEM","*",$B$53),Generation!$C:$C,$H65)</f>
        <v>0</v>
      </c>
    </row>
    <row r="66" spans="1:62" ht="15" customHeight="1">
      <c r="H66" s="9" t="s">
        <v>90</v>
      </c>
      <c r="I66" s="5">
        <f>SUMIFS(Generation!D:D,Generation!$A:$A,Comparison_CDP1,Generation!$B:$B,IF($B$53="NEM","*",$B$53),Generation!$C:$C,$H66)-SUMIFS(Generation!D:D,Generation!$A:$A,Comparison_CDP2,Generation!$B:$B,IF($B$53="NEM","*",$B$53),Generation!$C:$C,$H66)</f>
        <v>0</v>
      </c>
      <c r="J66" s="5">
        <f>SUMIFS(Generation!E:E,Generation!$A:$A,Comparison_CDP1,Generation!$B:$B,IF($B$53="NEM","*",$B$53),Generation!$C:$C,$H66)-SUMIFS(Generation!E:E,Generation!$A:$A,Comparison_CDP2,Generation!$B:$B,IF($B$53="NEM","*",$B$53),Generation!$C:$C,$H66)</f>
        <v>0</v>
      </c>
      <c r="K66" s="5">
        <f>SUMIFS(Generation!F:F,Generation!$A:$A,Comparison_CDP1,Generation!$B:$B,IF($B$53="NEM","*",$B$53),Generation!$C:$C,$H66)-SUMIFS(Generation!F:F,Generation!$A:$A,Comparison_CDP2,Generation!$B:$B,IF($B$53="NEM","*",$B$53),Generation!$C:$C,$H66)</f>
        <v>0</v>
      </c>
      <c r="L66" s="5">
        <f>SUMIFS(Generation!G:G,Generation!$A:$A,Comparison_CDP1,Generation!$B:$B,IF($B$53="NEM","*",$B$53),Generation!$C:$C,$H66)-SUMIFS(Generation!G:G,Generation!$A:$A,Comparison_CDP2,Generation!$B:$B,IF($B$53="NEM","*",$B$53),Generation!$C:$C,$H66)</f>
        <v>0</v>
      </c>
      <c r="M66" s="5">
        <f>SUMIFS(Generation!H:H,Generation!$A:$A,Comparison_CDP1,Generation!$B:$B,IF($B$53="NEM","*",$B$53),Generation!$C:$C,$H66)-SUMIFS(Generation!H:H,Generation!$A:$A,Comparison_CDP2,Generation!$B:$B,IF($B$53="NEM","*",$B$53),Generation!$C:$C,$H66)</f>
        <v>0</v>
      </c>
      <c r="N66" s="5">
        <f>SUMIFS(Generation!I:I,Generation!$A:$A,Comparison_CDP1,Generation!$B:$B,IF($B$53="NEM","*",$B$53),Generation!$C:$C,$H66)-SUMIFS(Generation!I:I,Generation!$A:$A,Comparison_CDP2,Generation!$B:$B,IF($B$53="NEM","*",$B$53),Generation!$C:$C,$H66)</f>
        <v>0</v>
      </c>
      <c r="O66" s="5">
        <f>SUMIFS(Generation!J:J,Generation!$A:$A,Comparison_CDP1,Generation!$B:$B,IF($B$53="NEM","*",$B$53),Generation!$C:$C,$H66)-SUMIFS(Generation!J:J,Generation!$A:$A,Comparison_CDP2,Generation!$B:$B,IF($B$53="NEM","*",$B$53),Generation!$C:$C,$H66)</f>
        <v>0</v>
      </c>
      <c r="P66" s="5">
        <f>SUMIFS(Generation!K:K,Generation!$A:$A,Comparison_CDP1,Generation!$B:$B,IF($B$53="NEM","*",$B$53),Generation!$C:$C,$H66)-SUMIFS(Generation!K:K,Generation!$A:$A,Comparison_CDP2,Generation!$B:$B,IF($B$53="NEM","*",$B$53),Generation!$C:$C,$H66)</f>
        <v>0</v>
      </c>
      <c r="Q66" s="5">
        <f>SUMIFS(Generation!L:L,Generation!$A:$A,Comparison_CDP1,Generation!$B:$B,IF($B$53="NEM","*",$B$53),Generation!$C:$C,$H66)-SUMIFS(Generation!L:L,Generation!$A:$A,Comparison_CDP2,Generation!$B:$B,IF($B$53="NEM","*",$B$53),Generation!$C:$C,$H66)</f>
        <v>0</v>
      </c>
      <c r="R66" s="5">
        <f>SUMIFS(Generation!M:M,Generation!$A:$A,Comparison_CDP1,Generation!$B:$B,IF($B$53="NEM","*",$B$53),Generation!$C:$C,$H66)-SUMIFS(Generation!M:M,Generation!$A:$A,Comparison_CDP2,Generation!$B:$B,IF($B$53="NEM","*",$B$53),Generation!$C:$C,$H66)</f>
        <v>0</v>
      </c>
      <c r="S66" s="5">
        <f>SUMIFS(Generation!N:N,Generation!$A:$A,Comparison_CDP1,Generation!$B:$B,IF($B$53="NEM","*",$B$53),Generation!$C:$C,$H66)-SUMIFS(Generation!N:N,Generation!$A:$A,Comparison_CDP2,Generation!$B:$B,IF($B$53="NEM","*",$B$53),Generation!$C:$C,$H66)</f>
        <v>0</v>
      </c>
      <c r="T66" s="5">
        <f>SUMIFS(Generation!O:O,Generation!$A:$A,Comparison_CDP1,Generation!$B:$B,IF($B$53="NEM","*",$B$53),Generation!$C:$C,$H66)-SUMIFS(Generation!O:O,Generation!$A:$A,Comparison_CDP2,Generation!$B:$B,IF($B$53="NEM","*",$B$53),Generation!$C:$C,$H66)</f>
        <v>0</v>
      </c>
      <c r="U66" s="5">
        <f>SUMIFS(Generation!P:P,Generation!$A:$A,Comparison_CDP1,Generation!$B:$B,IF($B$53="NEM","*",$B$53),Generation!$C:$C,$H66)-SUMIFS(Generation!P:P,Generation!$A:$A,Comparison_CDP2,Generation!$B:$B,IF($B$53="NEM","*",$B$53),Generation!$C:$C,$H66)</f>
        <v>0</v>
      </c>
      <c r="V66" s="5">
        <f>SUMIFS(Generation!Q:Q,Generation!$A:$A,Comparison_CDP1,Generation!$B:$B,IF($B$53="NEM","*",$B$53),Generation!$C:$C,$H66)-SUMIFS(Generation!Q:Q,Generation!$A:$A,Comparison_CDP2,Generation!$B:$B,IF($B$53="NEM","*",$B$53),Generation!$C:$C,$H66)</f>
        <v>0</v>
      </c>
      <c r="W66" s="5">
        <f>SUMIFS(Generation!R:R,Generation!$A:$A,Comparison_CDP1,Generation!$B:$B,IF($B$53="NEM","*",$B$53),Generation!$C:$C,$H66)-SUMIFS(Generation!R:R,Generation!$A:$A,Comparison_CDP2,Generation!$B:$B,IF($B$53="NEM","*",$B$53),Generation!$C:$C,$H66)</f>
        <v>0</v>
      </c>
      <c r="X66" s="5">
        <f>SUMIFS(Generation!S:S,Generation!$A:$A,Comparison_CDP1,Generation!$B:$B,IF($B$53="NEM","*",$B$53),Generation!$C:$C,$H66)-SUMIFS(Generation!S:S,Generation!$A:$A,Comparison_CDP2,Generation!$B:$B,IF($B$53="NEM","*",$B$53),Generation!$C:$C,$H66)</f>
        <v>0</v>
      </c>
      <c r="Y66" s="5">
        <f>SUMIFS(Generation!T:T,Generation!$A:$A,Comparison_CDP1,Generation!$B:$B,IF($B$53="NEM","*",$B$53),Generation!$C:$C,$H66)-SUMIFS(Generation!T:T,Generation!$A:$A,Comparison_CDP2,Generation!$B:$B,IF($B$53="NEM","*",$B$53),Generation!$C:$C,$H66)</f>
        <v>0</v>
      </c>
      <c r="Z66" s="5">
        <f>SUMIFS(Generation!U:U,Generation!$A:$A,Comparison_CDP1,Generation!$B:$B,IF($B$53="NEM","*",$B$53),Generation!$C:$C,$H66)-SUMIFS(Generation!U:U,Generation!$A:$A,Comparison_CDP2,Generation!$B:$B,IF($B$53="NEM","*",$B$53),Generation!$C:$C,$H66)</f>
        <v>0</v>
      </c>
      <c r="AA66" s="5">
        <f>SUMIFS(Generation!V:V,Generation!$A:$A,Comparison_CDP1,Generation!$B:$B,IF($B$53="NEM","*",$B$53),Generation!$C:$C,$H66)-SUMIFS(Generation!V:V,Generation!$A:$A,Comparison_CDP2,Generation!$B:$B,IF($B$53="NEM","*",$B$53),Generation!$C:$C,$H66)</f>
        <v>0</v>
      </c>
      <c r="AB66" s="5">
        <f>SUMIFS(Generation!W:W,Generation!$A:$A,Comparison_CDP1,Generation!$B:$B,IF($B$53="NEM","*",$B$53),Generation!$C:$C,$H66)-SUMIFS(Generation!W:W,Generation!$A:$A,Comparison_CDP2,Generation!$B:$B,IF($B$53="NEM","*",$B$53),Generation!$C:$C,$H66)</f>
        <v>0</v>
      </c>
      <c r="AC66" s="5">
        <f>SUMIFS(Generation!X:X,Generation!$A:$A,Comparison_CDP1,Generation!$B:$B,IF($B$53="NEM","*",$B$53),Generation!$C:$C,$H66)-SUMIFS(Generation!X:X,Generation!$A:$A,Comparison_CDP2,Generation!$B:$B,IF($B$53="NEM","*",$B$53),Generation!$C:$C,$H66)</f>
        <v>0</v>
      </c>
      <c r="AD66" s="5">
        <f>SUMIFS(Generation!Y:Y,Generation!$A:$A,Comparison_CDP1,Generation!$B:$B,IF($B$53="NEM","*",$B$53),Generation!$C:$C,$H66)-SUMIFS(Generation!Y:Y,Generation!$A:$A,Comparison_CDP2,Generation!$B:$B,IF($B$53="NEM","*",$B$53),Generation!$C:$C,$H66)</f>
        <v>0</v>
      </c>
      <c r="AE66" s="5">
        <f>SUMIFS(Generation!Z:Z,Generation!$A:$A,Comparison_CDP1,Generation!$B:$B,IF($B$53="NEM","*",$B$53),Generation!$C:$C,$H66)-SUMIFS(Generation!Z:Z,Generation!$A:$A,Comparison_CDP2,Generation!$B:$B,IF($B$53="NEM","*",$B$53),Generation!$C:$C,$H66)</f>
        <v>0</v>
      </c>
      <c r="AF66" s="5">
        <f>SUMIFS(Generation!AA:AA,Generation!$A:$A,Comparison_CDP1,Generation!$B:$B,IF($B$53="NEM","*",$B$53),Generation!$C:$C,$H66)-SUMIFS(Generation!AA:AA,Generation!$A:$A,Comparison_CDP2,Generation!$B:$B,IF($B$53="NEM","*",$B$53),Generation!$C:$C,$H66)</f>
        <v>0</v>
      </c>
      <c r="AG66" s="5">
        <f>SUMIFS(Generation!AB:AB,Generation!$A:$A,Comparison_CDP1,Generation!$B:$B,IF($B$53="NEM","*",$B$53),Generation!$C:$C,$H66)-SUMIFS(Generation!AB:AB,Generation!$A:$A,Comparison_CDP2,Generation!$B:$B,IF($B$53="NEM","*",$B$53),Generation!$C:$C,$H66)</f>
        <v>0</v>
      </c>
      <c r="AH66" s="5">
        <f>SUMIFS(Generation!AC:AC,Generation!$A:$A,Comparison_CDP1,Generation!$B:$B,IF($B$53="NEM","*",$B$53),Generation!$C:$C,$H66)-SUMIFS(Generation!AC:AC,Generation!$A:$A,Comparison_CDP2,Generation!$B:$B,IF($B$53="NEM","*",$B$53),Generation!$C:$C,$H66)</f>
        <v>0</v>
      </c>
      <c r="AI66" s="5">
        <f>SUMIFS(Generation!AD:AD,Generation!$A:$A,Comparison_CDP1,Generation!$B:$B,IF($B$53="NEM","*",$B$53),Generation!$C:$C,$H66)-SUMIFS(Generation!AD:AD,Generation!$A:$A,Comparison_CDP2,Generation!$B:$B,IF($B$53="NEM","*",$B$53),Generation!$C:$C,$H66)</f>
        <v>0</v>
      </c>
      <c r="AJ66" s="5">
        <f>SUMIFS(Generation!AE:AE,Generation!$A:$A,Comparison_CDP1,Generation!$B:$B,IF($B$53="NEM","*",$B$53),Generation!$C:$C,$H66)-SUMIFS(Generation!AE:AE,Generation!$A:$A,Comparison_CDP2,Generation!$B:$B,IF($B$53="NEM","*",$B$53),Generation!$C:$C,$H66)</f>
        <v>0</v>
      </c>
    </row>
    <row r="67" spans="1:62" ht="15" customHeight="1">
      <c r="H67" s="9" t="s">
        <v>91</v>
      </c>
      <c r="I67" s="5">
        <f>SUMIFS(Generation!D:D,Generation!$A:$A,Comparison_CDP1,Generation!$B:$B,IF($B$53="NEM","*",$B$53),Generation!$C:$C,$H67)-SUMIFS(Generation!D:D,Generation!$A:$A,Comparison_CDP2,Generation!$B:$B,IF($B$53="NEM","*",$B$53),Generation!$C:$C,$H67)</f>
        <v>0</v>
      </c>
      <c r="J67" s="5">
        <f>SUMIFS(Generation!E:E,Generation!$A:$A,Comparison_CDP1,Generation!$B:$B,IF($B$53="NEM","*",$B$53),Generation!$C:$C,$H67)-SUMIFS(Generation!E:E,Generation!$A:$A,Comparison_CDP2,Generation!$B:$B,IF($B$53="NEM","*",$B$53),Generation!$C:$C,$H67)</f>
        <v>0</v>
      </c>
      <c r="K67" s="5">
        <f>SUMIFS(Generation!F:F,Generation!$A:$A,Comparison_CDP1,Generation!$B:$B,IF($B$53="NEM","*",$B$53),Generation!$C:$C,$H67)-SUMIFS(Generation!F:F,Generation!$A:$A,Comparison_CDP2,Generation!$B:$B,IF($B$53="NEM","*",$B$53),Generation!$C:$C,$H67)</f>
        <v>0</v>
      </c>
      <c r="L67" s="5">
        <f>SUMIFS(Generation!G:G,Generation!$A:$A,Comparison_CDP1,Generation!$B:$B,IF($B$53="NEM","*",$B$53),Generation!$C:$C,$H67)-SUMIFS(Generation!G:G,Generation!$A:$A,Comparison_CDP2,Generation!$B:$B,IF($B$53="NEM","*",$B$53),Generation!$C:$C,$H67)</f>
        <v>0</v>
      </c>
      <c r="M67" s="5">
        <f>SUMIFS(Generation!H:H,Generation!$A:$A,Comparison_CDP1,Generation!$B:$B,IF($B$53="NEM","*",$B$53),Generation!$C:$C,$H67)-SUMIFS(Generation!H:H,Generation!$A:$A,Comparison_CDP2,Generation!$B:$B,IF($B$53="NEM","*",$B$53),Generation!$C:$C,$H67)</f>
        <v>0</v>
      </c>
      <c r="N67" s="5">
        <f>SUMIFS(Generation!I:I,Generation!$A:$A,Comparison_CDP1,Generation!$B:$B,IF($B$53="NEM","*",$B$53),Generation!$C:$C,$H67)-SUMIFS(Generation!I:I,Generation!$A:$A,Comparison_CDP2,Generation!$B:$B,IF($B$53="NEM","*",$B$53),Generation!$C:$C,$H67)</f>
        <v>0</v>
      </c>
      <c r="O67" s="5">
        <f>SUMIFS(Generation!J:J,Generation!$A:$A,Comparison_CDP1,Generation!$B:$B,IF($B$53="NEM","*",$B$53),Generation!$C:$C,$H67)-SUMIFS(Generation!J:J,Generation!$A:$A,Comparison_CDP2,Generation!$B:$B,IF($B$53="NEM","*",$B$53),Generation!$C:$C,$H67)</f>
        <v>0</v>
      </c>
      <c r="P67" s="5">
        <f>SUMIFS(Generation!K:K,Generation!$A:$A,Comparison_CDP1,Generation!$B:$B,IF($B$53="NEM","*",$B$53),Generation!$C:$C,$H67)-SUMIFS(Generation!K:K,Generation!$A:$A,Comparison_CDP2,Generation!$B:$B,IF($B$53="NEM","*",$B$53),Generation!$C:$C,$H67)</f>
        <v>0</v>
      </c>
      <c r="Q67" s="5">
        <f>SUMIFS(Generation!L:L,Generation!$A:$A,Comparison_CDP1,Generation!$B:$B,IF($B$53="NEM","*",$B$53),Generation!$C:$C,$H67)-SUMIFS(Generation!L:L,Generation!$A:$A,Comparison_CDP2,Generation!$B:$B,IF($B$53="NEM","*",$B$53),Generation!$C:$C,$H67)</f>
        <v>-2206.7122877087854</v>
      </c>
      <c r="R67" s="5">
        <f>SUMIFS(Generation!M:M,Generation!$A:$A,Comparison_CDP1,Generation!$B:$B,IF($B$53="NEM","*",$B$53),Generation!$C:$C,$H67)-SUMIFS(Generation!M:M,Generation!$A:$A,Comparison_CDP2,Generation!$B:$B,IF($B$53="NEM","*",$B$53),Generation!$C:$C,$H67)</f>
        <v>-7117.3690373823074</v>
      </c>
      <c r="S67" s="5">
        <f>SUMIFS(Generation!N:N,Generation!$A:$A,Comparison_CDP1,Generation!$B:$B,IF($B$53="NEM","*",$B$53),Generation!$C:$C,$H67)-SUMIFS(Generation!N:N,Generation!$A:$A,Comparison_CDP2,Generation!$B:$B,IF($B$53="NEM","*",$B$53),Generation!$C:$C,$H67)</f>
        <v>-6968.5122610090075</v>
      </c>
      <c r="T67" s="5">
        <f>SUMIFS(Generation!O:O,Generation!$A:$A,Comparison_CDP1,Generation!$B:$B,IF($B$53="NEM","*",$B$53),Generation!$C:$C,$H67)-SUMIFS(Generation!O:O,Generation!$A:$A,Comparison_CDP2,Generation!$B:$B,IF($B$53="NEM","*",$B$53),Generation!$C:$C,$H67)</f>
        <v>-9397.1727478872945</v>
      </c>
      <c r="U67" s="5">
        <f>SUMIFS(Generation!P:P,Generation!$A:$A,Comparison_CDP1,Generation!$B:$B,IF($B$53="NEM","*",$B$53),Generation!$C:$C,$H67)-SUMIFS(Generation!P:P,Generation!$A:$A,Comparison_CDP2,Generation!$B:$B,IF($B$53="NEM","*",$B$53),Generation!$C:$C,$H67)</f>
        <v>-10979.176202559254</v>
      </c>
      <c r="V67" s="5">
        <f>SUMIFS(Generation!Q:Q,Generation!$A:$A,Comparison_CDP1,Generation!$B:$B,IF($B$53="NEM","*",$B$53),Generation!$C:$C,$H67)-SUMIFS(Generation!Q:Q,Generation!$A:$A,Comparison_CDP2,Generation!$B:$B,IF($B$53="NEM","*",$B$53),Generation!$C:$C,$H67)</f>
        <v>-14497.851064717921</v>
      </c>
      <c r="W67" s="5">
        <f>SUMIFS(Generation!R:R,Generation!$A:$A,Comparison_CDP1,Generation!$B:$B,IF($B$53="NEM","*",$B$53),Generation!$C:$C,$H67)-SUMIFS(Generation!R:R,Generation!$A:$A,Comparison_CDP2,Generation!$B:$B,IF($B$53="NEM","*",$B$53),Generation!$C:$C,$H67)</f>
        <v>-16811.038912429562</v>
      </c>
      <c r="X67" s="5">
        <f>SUMIFS(Generation!S:S,Generation!$A:$A,Comparison_CDP1,Generation!$B:$B,IF($B$53="NEM","*",$B$53),Generation!$C:$C,$H67)-SUMIFS(Generation!S:S,Generation!$A:$A,Comparison_CDP2,Generation!$B:$B,IF($B$53="NEM","*",$B$53),Generation!$C:$C,$H67)</f>
        <v>-20415.515754764117</v>
      </c>
      <c r="Y67" s="5">
        <f>SUMIFS(Generation!T:T,Generation!$A:$A,Comparison_CDP1,Generation!$B:$B,IF($B$53="NEM","*",$B$53),Generation!$C:$C,$H67)-SUMIFS(Generation!T:T,Generation!$A:$A,Comparison_CDP2,Generation!$B:$B,IF($B$53="NEM","*",$B$53),Generation!$C:$C,$H67)</f>
        <v>-24959.888706686255</v>
      </c>
      <c r="Z67" s="5">
        <f>SUMIFS(Generation!U:U,Generation!$A:$A,Comparison_CDP1,Generation!$B:$B,IF($B$53="NEM","*",$B$53),Generation!$C:$C,$H67)-SUMIFS(Generation!U:U,Generation!$A:$A,Comparison_CDP2,Generation!$B:$B,IF($B$53="NEM","*",$B$53),Generation!$C:$C,$H67)</f>
        <v>-37641.232601157608</v>
      </c>
      <c r="AA67" s="5">
        <f>SUMIFS(Generation!V:V,Generation!$A:$A,Comparison_CDP1,Generation!$B:$B,IF($B$53="NEM","*",$B$53),Generation!$C:$C,$H67)-SUMIFS(Generation!V:V,Generation!$A:$A,Comparison_CDP2,Generation!$B:$B,IF($B$53="NEM","*",$B$53),Generation!$C:$C,$H67)</f>
        <v>-39263.596022569523</v>
      </c>
      <c r="AB67" s="5">
        <f>SUMIFS(Generation!W:W,Generation!$A:$A,Comparison_CDP1,Generation!$B:$B,IF($B$53="NEM","*",$B$53),Generation!$C:$C,$H67)-SUMIFS(Generation!W:W,Generation!$A:$A,Comparison_CDP2,Generation!$B:$B,IF($B$53="NEM","*",$B$53),Generation!$C:$C,$H67)</f>
        <v>-38533.669938397128</v>
      </c>
      <c r="AC67" s="5">
        <f>SUMIFS(Generation!X:X,Generation!$A:$A,Comparison_CDP1,Generation!$B:$B,IF($B$53="NEM","*",$B$53),Generation!$C:$C,$H67)-SUMIFS(Generation!X:X,Generation!$A:$A,Comparison_CDP2,Generation!$B:$B,IF($B$53="NEM","*",$B$53),Generation!$C:$C,$H67)</f>
        <v>-42488.625172858374</v>
      </c>
      <c r="AD67" s="5">
        <f>SUMIFS(Generation!Y:Y,Generation!$A:$A,Comparison_CDP1,Generation!$B:$B,IF($B$53="NEM","*",$B$53),Generation!$C:$C,$H67)-SUMIFS(Generation!Y:Y,Generation!$A:$A,Comparison_CDP2,Generation!$B:$B,IF($B$53="NEM","*",$B$53),Generation!$C:$C,$H67)</f>
        <v>-38802.523640337182</v>
      </c>
      <c r="AE67" s="5">
        <f>SUMIFS(Generation!Z:Z,Generation!$A:$A,Comparison_CDP1,Generation!$B:$B,IF($B$53="NEM","*",$B$53),Generation!$C:$C,$H67)-SUMIFS(Generation!Z:Z,Generation!$A:$A,Comparison_CDP2,Generation!$B:$B,IF($B$53="NEM","*",$B$53),Generation!$C:$C,$H67)</f>
        <v>-41884.32279777134</v>
      </c>
      <c r="AF67" s="5">
        <f>SUMIFS(Generation!AA:AA,Generation!$A:$A,Comparison_CDP1,Generation!$B:$B,IF($B$53="NEM","*",$B$53),Generation!$C:$C,$H67)-SUMIFS(Generation!AA:AA,Generation!$A:$A,Comparison_CDP2,Generation!$B:$B,IF($B$53="NEM","*",$B$53),Generation!$C:$C,$H67)</f>
        <v>-39889.80068672802</v>
      </c>
      <c r="AG67" s="5">
        <f>SUMIFS(Generation!AB:AB,Generation!$A:$A,Comparison_CDP1,Generation!$B:$B,IF($B$53="NEM","*",$B$53),Generation!$C:$C,$H67)-SUMIFS(Generation!AB:AB,Generation!$A:$A,Comparison_CDP2,Generation!$B:$B,IF($B$53="NEM","*",$B$53),Generation!$C:$C,$H67)</f>
        <v>-39983.992630679757</v>
      </c>
      <c r="AH67" s="5">
        <f>SUMIFS(Generation!AC:AC,Generation!$A:$A,Comparison_CDP1,Generation!$B:$B,IF($B$53="NEM","*",$B$53),Generation!$C:$C,$H67)-SUMIFS(Generation!AC:AC,Generation!$A:$A,Comparison_CDP2,Generation!$B:$B,IF($B$53="NEM","*",$B$53),Generation!$C:$C,$H67)</f>
        <v>-41584.422210825556</v>
      </c>
      <c r="AI67" s="5">
        <f>SUMIFS(Generation!AD:AD,Generation!$A:$A,Comparison_CDP1,Generation!$B:$B,IF($B$53="NEM","*",$B$53),Generation!$C:$C,$H67)-SUMIFS(Generation!AD:AD,Generation!$A:$A,Comparison_CDP2,Generation!$B:$B,IF($B$53="NEM","*",$B$53),Generation!$C:$C,$H67)</f>
        <v>-40784.815619357236</v>
      </c>
      <c r="AJ67" s="5">
        <f>SUMIFS(Generation!AE:AE,Generation!$A:$A,Comparison_CDP1,Generation!$B:$B,IF($B$53="NEM","*",$B$53),Generation!$C:$C,$H67)-SUMIFS(Generation!AE:AE,Generation!$A:$A,Comparison_CDP2,Generation!$B:$B,IF($B$53="NEM","*",$B$53),Generation!$C:$C,$H67)</f>
        <v>-42684.61257866738</v>
      </c>
    </row>
    <row r="68" spans="1:62" ht="15" customHeight="1">
      <c r="H68" s="9" t="s">
        <v>92</v>
      </c>
      <c r="I68" s="5">
        <f>SUMIFS(Generation!D:D,Generation!$A:$A,Comparison_CDP1,Generation!$B:$B,IF($B$53="NEM","*",$B$53),Generation!$C:$C,$H68)-SUMIFS(Generation!D:D,Generation!$A:$A,Comparison_CDP2,Generation!$B:$B,IF($B$53="NEM","*",$B$53),Generation!$C:$C,$H68)</f>
        <v>-6397.1178118564494</v>
      </c>
      <c r="J68" s="5">
        <f>SUMIFS(Generation!E:E,Generation!$A:$A,Comparison_CDP1,Generation!$B:$B,IF($B$53="NEM","*",$B$53),Generation!$C:$C,$H68)-SUMIFS(Generation!E:E,Generation!$A:$A,Comparison_CDP2,Generation!$B:$B,IF($B$53="NEM","*",$B$53),Generation!$C:$C,$H68)</f>
        <v>-10544.408331798229</v>
      </c>
      <c r="K68" s="5">
        <f>SUMIFS(Generation!F:F,Generation!$A:$A,Comparison_CDP1,Generation!$B:$B,IF($B$53="NEM","*",$B$53),Generation!$C:$C,$H68)-SUMIFS(Generation!F:F,Generation!$A:$A,Comparison_CDP2,Generation!$B:$B,IF($B$53="NEM","*",$B$53),Generation!$C:$C,$H68)</f>
        <v>-7313.9860820448084</v>
      </c>
      <c r="L68" s="5">
        <f>SUMIFS(Generation!G:G,Generation!$A:$A,Comparison_CDP1,Generation!$B:$B,IF($B$53="NEM","*",$B$53),Generation!$C:$C,$H68)-SUMIFS(Generation!G:G,Generation!$A:$A,Comparison_CDP2,Generation!$B:$B,IF($B$53="NEM","*",$B$53),Generation!$C:$C,$H68)</f>
        <v>-3941.9578182359692</v>
      </c>
      <c r="M68" s="5">
        <f>SUMIFS(Generation!H:H,Generation!$A:$A,Comparison_CDP1,Generation!$B:$B,IF($B$53="NEM","*",$B$53),Generation!$C:$C,$H68)-SUMIFS(Generation!H:H,Generation!$A:$A,Comparison_CDP2,Generation!$B:$B,IF($B$53="NEM","*",$B$53),Generation!$C:$C,$H68)</f>
        <v>9180.3587085366453</v>
      </c>
      <c r="N68" s="5">
        <f>SUMIFS(Generation!I:I,Generation!$A:$A,Comparison_CDP1,Generation!$B:$B,IF($B$53="NEM","*",$B$53),Generation!$C:$C,$H68)-SUMIFS(Generation!I:I,Generation!$A:$A,Comparison_CDP2,Generation!$B:$B,IF($B$53="NEM","*",$B$53),Generation!$C:$C,$H68)</f>
        <v>17675.055178601324</v>
      </c>
      <c r="O68" s="5">
        <f>SUMIFS(Generation!J:J,Generation!$A:$A,Comparison_CDP1,Generation!$B:$B,IF($B$53="NEM","*",$B$53),Generation!$C:$C,$H68)-SUMIFS(Generation!J:J,Generation!$A:$A,Comparison_CDP2,Generation!$B:$B,IF($B$53="NEM","*",$B$53),Generation!$C:$C,$H68)</f>
        <v>28999.961369831784</v>
      </c>
      <c r="P68" s="5">
        <f>SUMIFS(Generation!K:K,Generation!$A:$A,Comparison_CDP1,Generation!$B:$B,IF($B$53="NEM","*",$B$53),Generation!$C:$C,$H68)-SUMIFS(Generation!K:K,Generation!$A:$A,Comparison_CDP2,Generation!$B:$B,IF($B$53="NEM","*",$B$53),Generation!$C:$C,$H68)</f>
        <v>21272.044766052451</v>
      </c>
      <c r="Q68" s="5">
        <f>SUMIFS(Generation!L:L,Generation!$A:$A,Comparison_CDP1,Generation!$B:$B,IF($B$53="NEM","*",$B$53),Generation!$C:$C,$H68)-SUMIFS(Generation!L:L,Generation!$A:$A,Comparison_CDP2,Generation!$B:$B,IF($B$53="NEM","*",$B$53),Generation!$C:$C,$H68)</f>
        <v>24319.101098970074</v>
      </c>
      <c r="R68" s="5">
        <f>SUMIFS(Generation!M:M,Generation!$A:$A,Comparison_CDP1,Generation!$B:$B,IF($B$53="NEM","*",$B$53),Generation!$C:$C,$H68)-SUMIFS(Generation!M:M,Generation!$A:$A,Comparison_CDP2,Generation!$B:$B,IF($B$53="NEM","*",$B$53),Generation!$C:$C,$H68)</f>
        <v>24816.336131336895</v>
      </c>
      <c r="S68" s="5">
        <f>SUMIFS(Generation!N:N,Generation!$A:$A,Comparison_CDP1,Generation!$B:$B,IF($B$53="NEM","*",$B$53),Generation!$C:$C,$H68)-SUMIFS(Generation!N:N,Generation!$A:$A,Comparison_CDP2,Generation!$B:$B,IF($B$53="NEM","*",$B$53),Generation!$C:$C,$H68)</f>
        <v>27129.148237092566</v>
      </c>
      <c r="T68" s="5">
        <f>SUMIFS(Generation!O:O,Generation!$A:$A,Comparison_CDP1,Generation!$B:$B,IF($B$53="NEM","*",$B$53),Generation!$C:$C,$H68)-SUMIFS(Generation!O:O,Generation!$A:$A,Comparison_CDP2,Generation!$B:$B,IF($B$53="NEM","*",$B$53),Generation!$C:$C,$H68)</f>
        <v>20268.108581022359</v>
      </c>
      <c r="U68" s="5">
        <f>SUMIFS(Generation!P:P,Generation!$A:$A,Comparison_CDP1,Generation!$B:$B,IF($B$53="NEM","*",$B$53),Generation!$C:$C,$H68)-SUMIFS(Generation!P:P,Generation!$A:$A,Comparison_CDP2,Generation!$B:$B,IF($B$53="NEM","*",$B$53),Generation!$C:$C,$H68)</f>
        <v>22043.140292489261</v>
      </c>
      <c r="V68" s="5">
        <f>SUMIFS(Generation!Q:Q,Generation!$A:$A,Comparison_CDP1,Generation!$B:$B,IF($B$53="NEM","*",$B$53),Generation!$C:$C,$H68)-SUMIFS(Generation!Q:Q,Generation!$A:$A,Comparison_CDP2,Generation!$B:$B,IF($B$53="NEM","*",$B$53),Generation!$C:$C,$H68)</f>
        <v>28459.893597858958</v>
      </c>
      <c r="W68" s="5">
        <f>SUMIFS(Generation!R:R,Generation!$A:$A,Comparison_CDP1,Generation!$B:$B,IF($B$53="NEM","*",$B$53),Generation!$C:$C,$H68)-SUMIFS(Generation!R:R,Generation!$A:$A,Comparison_CDP2,Generation!$B:$B,IF($B$53="NEM","*",$B$53),Generation!$C:$C,$H68)</f>
        <v>20631.01751893654</v>
      </c>
      <c r="X68" s="5">
        <f>SUMIFS(Generation!S:S,Generation!$A:$A,Comparison_CDP1,Generation!$B:$B,IF($B$53="NEM","*",$B$53),Generation!$C:$C,$H68)-SUMIFS(Generation!S:S,Generation!$A:$A,Comparison_CDP2,Generation!$B:$B,IF($B$53="NEM","*",$B$53),Generation!$C:$C,$H68)</f>
        <v>24073.962395881652</v>
      </c>
      <c r="Y68" s="5">
        <f>SUMIFS(Generation!T:T,Generation!$A:$A,Comparison_CDP1,Generation!$B:$B,IF($B$53="NEM","*",$B$53),Generation!$C:$C,$H68)-SUMIFS(Generation!T:T,Generation!$A:$A,Comparison_CDP2,Generation!$B:$B,IF($B$53="NEM","*",$B$53),Generation!$C:$C,$H68)</f>
        <v>33234.747774827818</v>
      </c>
      <c r="Z68" s="5">
        <f>SUMIFS(Generation!U:U,Generation!$A:$A,Comparison_CDP1,Generation!$B:$B,IF($B$53="NEM","*",$B$53),Generation!$C:$C,$H68)-SUMIFS(Generation!U:U,Generation!$A:$A,Comparison_CDP2,Generation!$B:$B,IF($B$53="NEM","*",$B$53),Generation!$C:$C,$H68)</f>
        <v>41945.446055582259</v>
      </c>
      <c r="AA68" s="5">
        <f>SUMIFS(Generation!V:V,Generation!$A:$A,Comparison_CDP1,Generation!$B:$B,IF($B$53="NEM","*",$B$53),Generation!$C:$C,$H68)-SUMIFS(Generation!V:V,Generation!$A:$A,Comparison_CDP2,Generation!$B:$B,IF($B$53="NEM","*",$B$53),Generation!$C:$C,$H68)</f>
        <v>19528.761113101617</v>
      </c>
      <c r="AB68" s="5">
        <f>SUMIFS(Generation!W:W,Generation!$A:$A,Comparison_CDP1,Generation!$B:$B,IF($B$53="NEM","*",$B$53),Generation!$C:$C,$H68)-SUMIFS(Generation!W:W,Generation!$A:$A,Comparison_CDP2,Generation!$B:$B,IF($B$53="NEM","*",$B$53),Generation!$C:$C,$H68)</f>
        <v>40220.692644102499</v>
      </c>
      <c r="AC68" s="5">
        <f>SUMIFS(Generation!X:X,Generation!$A:$A,Comparison_CDP1,Generation!$B:$B,IF($B$53="NEM","*",$B$53),Generation!$C:$C,$H68)-SUMIFS(Generation!X:X,Generation!$A:$A,Comparison_CDP2,Generation!$B:$B,IF($B$53="NEM","*",$B$53),Generation!$C:$C,$H68)</f>
        <v>42809.297155027452</v>
      </c>
      <c r="AD68" s="5">
        <f>SUMIFS(Generation!Y:Y,Generation!$A:$A,Comparison_CDP1,Generation!$B:$B,IF($B$53="NEM","*",$B$53),Generation!$C:$C,$H68)-SUMIFS(Generation!Y:Y,Generation!$A:$A,Comparison_CDP2,Generation!$B:$B,IF($B$53="NEM","*",$B$53),Generation!$C:$C,$H68)</f>
        <v>48830.947878195613</v>
      </c>
      <c r="AE68" s="5">
        <f>SUMIFS(Generation!Z:Z,Generation!$A:$A,Comparison_CDP1,Generation!$B:$B,IF($B$53="NEM","*",$B$53),Generation!$C:$C,$H68)-SUMIFS(Generation!Z:Z,Generation!$A:$A,Comparison_CDP2,Generation!$B:$B,IF($B$53="NEM","*",$B$53),Generation!$C:$C,$H68)</f>
        <v>64577.281091420795</v>
      </c>
      <c r="AF68" s="5">
        <f>SUMIFS(Generation!AA:AA,Generation!$A:$A,Comparison_CDP1,Generation!$B:$B,IF($B$53="NEM","*",$B$53),Generation!$C:$C,$H68)-SUMIFS(Generation!AA:AA,Generation!$A:$A,Comparison_CDP2,Generation!$B:$B,IF($B$53="NEM","*",$B$53),Generation!$C:$C,$H68)</f>
        <v>76566.528118994203</v>
      </c>
      <c r="AG68" s="5">
        <f>SUMIFS(Generation!AB:AB,Generation!$A:$A,Comparison_CDP1,Generation!$B:$B,IF($B$53="NEM","*",$B$53),Generation!$C:$C,$H68)-SUMIFS(Generation!AB:AB,Generation!$A:$A,Comparison_CDP2,Generation!$B:$B,IF($B$53="NEM","*",$B$53),Generation!$C:$C,$H68)</f>
        <v>96415.221264861524</v>
      </c>
      <c r="AH68" s="5">
        <f>SUMIFS(Generation!AC:AC,Generation!$A:$A,Comparison_CDP1,Generation!$B:$B,IF($B$53="NEM","*",$B$53),Generation!$C:$C,$H68)-SUMIFS(Generation!AC:AC,Generation!$A:$A,Comparison_CDP2,Generation!$B:$B,IF($B$53="NEM","*",$B$53),Generation!$C:$C,$H68)</f>
        <v>100859.75454401679</v>
      </c>
      <c r="AI68" s="5">
        <f>SUMIFS(Generation!AD:AD,Generation!$A:$A,Comparison_CDP1,Generation!$B:$B,IF($B$53="NEM","*",$B$53),Generation!$C:$C,$H68)-SUMIFS(Generation!AD:AD,Generation!$A:$A,Comparison_CDP2,Generation!$B:$B,IF($B$53="NEM","*",$B$53),Generation!$C:$C,$H68)</f>
        <v>128184.2999089756</v>
      </c>
      <c r="AJ68" s="5">
        <f>SUMIFS(Generation!AE:AE,Generation!$A:$A,Comparison_CDP1,Generation!$B:$B,IF($B$53="NEM","*",$B$53),Generation!$C:$C,$H68)-SUMIFS(Generation!AE:AE,Generation!$A:$A,Comparison_CDP2,Generation!$B:$B,IF($B$53="NEM","*",$B$53),Generation!$C:$C,$H68)</f>
        <v>126494.73120166117</v>
      </c>
    </row>
    <row r="69" spans="1:62" ht="15" customHeight="1">
      <c r="H69" s="9" t="s">
        <v>93</v>
      </c>
      <c r="I69" s="5">
        <f>SUMIFS(Generation!D:D,Generation!$A:$A,Comparison_CDP1,Generation!$B:$B,IF($B$53="NEM","*",$B$53),Generation!$C:$C,$H69)-SUMIFS(Generation!D:D,Generation!$A:$A,Comparison_CDP2,Generation!$B:$B,IF($B$53="NEM","*",$B$53),Generation!$C:$C,$H69)</f>
        <v>-3345.3734608966042</v>
      </c>
      <c r="J69" s="5">
        <f>SUMIFS(Generation!E:E,Generation!$A:$A,Comparison_CDP1,Generation!$B:$B,IF($B$53="NEM","*",$B$53),Generation!$C:$C,$H69)-SUMIFS(Generation!E:E,Generation!$A:$A,Comparison_CDP2,Generation!$B:$B,IF($B$53="NEM","*",$B$53),Generation!$C:$C,$H69)</f>
        <v>-2360.431113447019</v>
      </c>
      <c r="K69" s="5">
        <f>SUMIFS(Generation!F:F,Generation!$A:$A,Comparison_CDP1,Generation!$B:$B,IF($B$53="NEM","*",$B$53),Generation!$C:$C,$H69)-SUMIFS(Generation!F:F,Generation!$A:$A,Comparison_CDP2,Generation!$B:$B,IF($B$53="NEM","*",$B$53),Generation!$C:$C,$H69)</f>
        <v>-6671.7203846217781</v>
      </c>
      <c r="L69" s="5">
        <f>SUMIFS(Generation!G:G,Generation!$A:$A,Comparison_CDP1,Generation!$B:$B,IF($B$53="NEM","*",$B$53),Generation!$C:$C,$H69)-SUMIFS(Generation!G:G,Generation!$A:$A,Comparison_CDP2,Generation!$B:$B,IF($B$53="NEM","*",$B$53),Generation!$C:$C,$H69)</f>
        <v>-11153.58259994983</v>
      </c>
      <c r="M69" s="5">
        <f>SUMIFS(Generation!H:H,Generation!$A:$A,Comparison_CDP1,Generation!$B:$B,IF($B$53="NEM","*",$B$53),Generation!$C:$C,$H69)-SUMIFS(Generation!H:H,Generation!$A:$A,Comparison_CDP2,Generation!$B:$B,IF($B$53="NEM","*",$B$53),Generation!$C:$C,$H69)</f>
        <v>-16015.262915701234</v>
      </c>
      <c r="N69" s="5">
        <f>SUMIFS(Generation!I:I,Generation!$A:$A,Comparison_CDP1,Generation!$B:$B,IF($B$53="NEM","*",$B$53),Generation!$C:$C,$H69)-SUMIFS(Generation!I:I,Generation!$A:$A,Comparison_CDP2,Generation!$B:$B,IF($B$53="NEM","*",$B$53),Generation!$C:$C,$H69)</f>
        <v>-18961.858465063582</v>
      </c>
      <c r="O69" s="5">
        <f>SUMIFS(Generation!J:J,Generation!$A:$A,Comparison_CDP1,Generation!$B:$B,IF($B$53="NEM","*",$B$53),Generation!$C:$C,$H69)-SUMIFS(Generation!J:J,Generation!$A:$A,Comparison_CDP2,Generation!$B:$B,IF($B$53="NEM","*",$B$53),Generation!$C:$C,$H69)</f>
        <v>-22062.082200405581</v>
      </c>
      <c r="P69" s="5">
        <f>SUMIFS(Generation!K:K,Generation!$A:$A,Comparison_CDP1,Generation!$B:$B,IF($B$53="NEM","*",$B$53),Generation!$C:$C,$H69)-SUMIFS(Generation!K:K,Generation!$A:$A,Comparison_CDP2,Generation!$B:$B,IF($B$53="NEM","*",$B$53),Generation!$C:$C,$H69)</f>
        <v>-19680.393216573415</v>
      </c>
      <c r="Q69" s="5">
        <f>SUMIFS(Generation!L:L,Generation!$A:$A,Comparison_CDP1,Generation!$B:$B,IF($B$53="NEM","*",$B$53),Generation!$C:$C,$H69)-SUMIFS(Generation!L:L,Generation!$A:$A,Comparison_CDP2,Generation!$B:$B,IF($B$53="NEM","*",$B$53),Generation!$C:$C,$H69)</f>
        <v>-18246.588598639733</v>
      </c>
      <c r="R69" s="5">
        <f>SUMIFS(Generation!M:M,Generation!$A:$A,Comparison_CDP1,Generation!$B:$B,IF($B$53="NEM","*",$B$53),Generation!$C:$C,$H69)-SUMIFS(Generation!M:M,Generation!$A:$A,Comparison_CDP2,Generation!$B:$B,IF($B$53="NEM","*",$B$53),Generation!$C:$C,$H69)</f>
        <v>-11506.266530181019</v>
      </c>
      <c r="S69" s="5">
        <f>SUMIFS(Generation!N:N,Generation!$A:$A,Comparison_CDP1,Generation!$B:$B,IF($B$53="NEM","*",$B$53),Generation!$C:$C,$H69)-SUMIFS(Generation!N:N,Generation!$A:$A,Comparison_CDP2,Generation!$B:$B,IF($B$53="NEM","*",$B$53),Generation!$C:$C,$H69)</f>
        <v>-16767.764227741165</v>
      </c>
      <c r="T69" s="5">
        <f>SUMIFS(Generation!O:O,Generation!$A:$A,Comparison_CDP1,Generation!$B:$B,IF($B$53="NEM","*",$B$53),Generation!$C:$C,$H69)-SUMIFS(Generation!O:O,Generation!$A:$A,Comparison_CDP2,Generation!$B:$B,IF($B$53="NEM","*",$B$53),Generation!$C:$C,$H69)</f>
        <v>-13616.839493235253</v>
      </c>
      <c r="U69" s="5">
        <f>SUMIFS(Generation!P:P,Generation!$A:$A,Comparison_CDP1,Generation!$B:$B,IF($B$53="NEM","*",$B$53),Generation!$C:$C,$H69)-SUMIFS(Generation!P:P,Generation!$A:$A,Comparison_CDP2,Generation!$B:$B,IF($B$53="NEM","*",$B$53),Generation!$C:$C,$H69)</f>
        <v>-10481.294998310303</v>
      </c>
      <c r="V69" s="5">
        <f>SUMIFS(Generation!Q:Q,Generation!$A:$A,Comparison_CDP1,Generation!$B:$B,IF($B$53="NEM","*",$B$53),Generation!$C:$C,$H69)-SUMIFS(Generation!Q:Q,Generation!$A:$A,Comparison_CDP2,Generation!$B:$B,IF($B$53="NEM","*",$B$53),Generation!$C:$C,$H69)</f>
        <v>-9206.327451456571</v>
      </c>
      <c r="W69" s="5">
        <f>SUMIFS(Generation!R:R,Generation!$A:$A,Comparison_CDP1,Generation!$B:$B,IF($B$53="NEM","*",$B$53),Generation!$C:$C,$H69)-SUMIFS(Generation!R:R,Generation!$A:$A,Comparison_CDP2,Generation!$B:$B,IF($B$53="NEM","*",$B$53),Generation!$C:$C,$H69)</f>
        <v>-1435.5611294374394</v>
      </c>
      <c r="X69" s="5">
        <f>SUMIFS(Generation!S:S,Generation!$A:$A,Comparison_CDP1,Generation!$B:$B,IF($B$53="NEM","*",$B$53),Generation!$C:$C,$H69)-SUMIFS(Generation!S:S,Generation!$A:$A,Comparison_CDP2,Generation!$B:$B,IF($B$53="NEM","*",$B$53),Generation!$C:$C,$H69)</f>
        <v>-2077.6230345783988</v>
      </c>
      <c r="Y69" s="5">
        <f>SUMIFS(Generation!T:T,Generation!$A:$A,Comparison_CDP1,Generation!$B:$B,IF($B$53="NEM","*",$B$53),Generation!$C:$C,$H69)-SUMIFS(Generation!T:T,Generation!$A:$A,Comparison_CDP2,Generation!$B:$B,IF($B$53="NEM","*",$B$53),Generation!$C:$C,$H69)</f>
        <v>-3704.8172929661232</v>
      </c>
      <c r="Z69" s="5">
        <f>SUMIFS(Generation!U:U,Generation!$A:$A,Comparison_CDP1,Generation!$B:$B,IF($B$53="NEM","*",$B$53),Generation!$C:$C,$H69)-SUMIFS(Generation!U:U,Generation!$A:$A,Comparison_CDP2,Generation!$B:$B,IF($B$53="NEM","*",$B$53),Generation!$C:$C,$H69)</f>
        <v>-561.82070005856804</v>
      </c>
      <c r="AA69" s="5">
        <f>SUMIFS(Generation!V:V,Generation!$A:$A,Comparison_CDP1,Generation!$B:$B,IF($B$53="NEM","*",$B$53),Generation!$C:$C,$H69)-SUMIFS(Generation!V:V,Generation!$A:$A,Comparison_CDP2,Generation!$B:$B,IF($B$53="NEM","*",$B$53),Generation!$C:$C,$H69)</f>
        <v>25992.964180107403</v>
      </c>
      <c r="AB69" s="5">
        <f>SUMIFS(Generation!W:W,Generation!$A:$A,Comparison_CDP1,Generation!$B:$B,IF($B$53="NEM","*",$B$53),Generation!$C:$C,$H69)-SUMIFS(Generation!W:W,Generation!$A:$A,Comparison_CDP2,Generation!$B:$B,IF($B$53="NEM","*",$B$53),Generation!$C:$C,$H69)</f>
        <v>10851.186419657024</v>
      </c>
      <c r="AC69" s="5">
        <f>SUMIFS(Generation!X:X,Generation!$A:$A,Comparison_CDP1,Generation!$B:$B,IF($B$53="NEM","*",$B$53),Generation!$C:$C,$H69)-SUMIFS(Generation!X:X,Generation!$A:$A,Comparison_CDP2,Generation!$B:$B,IF($B$53="NEM","*",$B$53),Generation!$C:$C,$H69)</f>
        <v>7172.0623089768342</v>
      </c>
      <c r="AD69" s="5">
        <f>SUMIFS(Generation!Y:Y,Generation!$A:$A,Comparison_CDP1,Generation!$B:$B,IF($B$53="NEM","*",$B$53),Generation!$C:$C,$H69)-SUMIFS(Generation!Y:Y,Generation!$A:$A,Comparison_CDP2,Generation!$B:$B,IF($B$53="NEM","*",$B$53),Generation!$C:$C,$H69)</f>
        <v>-187.08957998052938</v>
      </c>
      <c r="AE69" s="5">
        <f>SUMIFS(Generation!Z:Z,Generation!$A:$A,Comparison_CDP1,Generation!$B:$B,IF($B$53="NEM","*",$B$53),Generation!$C:$C,$H69)-SUMIFS(Generation!Z:Z,Generation!$A:$A,Comparison_CDP2,Generation!$B:$B,IF($B$53="NEM","*",$B$53),Generation!$C:$C,$H69)</f>
        <v>-6544.2462420020602</v>
      </c>
      <c r="AF69" s="5">
        <f>SUMIFS(Generation!AA:AA,Generation!$A:$A,Comparison_CDP1,Generation!$B:$B,IF($B$53="NEM","*",$B$53),Generation!$C:$C,$H69)-SUMIFS(Generation!AA:AA,Generation!$A:$A,Comparison_CDP2,Generation!$B:$B,IF($B$53="NEM","*",$B$53),Generation!$C:$C,$H69)</f>
        <v>-19854.073459742765</v>
      </c>
      <c r="AG69" s="5">
        <f>SUMIFS(Generation!AB:AB,Generation!$A:$A,Comparison_CDP1,Generation!$B:$B,IF($B$53="NEM","*",$B$53),Generation!$C:$C,$H69)-SUMIFS(Generation!AB:AB,Generation!$A:$A,Comparison_CDP2,Generation!$B:$B,IF($B$53="NEM","*",$B$53),Generation!$C:$C,$H69)</f>
        <v>-42911.036332775024</v>
      </c>
      <c r="AH69" s="5">
        <f>SUMIFS(Generation!AC:AC,Generation!$A:$A,Comparison_CDP1,Generation!$B:$B,IF($B$53="NEM","*",$B$53),Generation!$C:$C,$H69)-SUMIFS(Generation!AC:AC,Generation!$A:$A,Comparison_CDP2,Generation!$B:$B,IF($B$53="NEM","*",$B$53),Generation!$C:$C,$H69)</f>
        <v>-46115.434087572328</v>
      </c>
      <c r="AI69" s="5">
        <f>SUMIFS(Generation!AD:AD,Generation!$A:$A,Comparison_CDP1,Generation!$B:$B,IF($B$53="NEM","*",$B$53),Generation!$C:$C,$H69)-SUMIFS(Generation!AD:AD,Generation!$A:$A,Comparison_CDP2,Generation!$B:$B,IF($B$53="NEM","*",$B$53),Generation!$C:$C,$H69)</f>
        <v>-69226.377265441814</v>
      </c>
      <c r="AJ69" s="5">
        <f>SUMIFS(Generation!AE:AE,Generation!$A:$A,Comparison_CDP1,Generation!$B:$B,IF($B$53="NEM","*",$B$53),Generation!$C:$C,$H69)-SUMIFS(Generation!AE:AE,Generation!$A:$A,Comparison_CDP2,Generation!$B:$B,IF($B$53="NEM","*",$B$53),Generation!$C:$C,$H69)</f>
        <v>-67235.717337392969</v>
      </c>
    </row>
    <row r="70" spans="1:62" ht="15" customHeight="1">
      <c r="H70" s="9" t="s">
        <v>94</v>
      </c>
      <c r="I70" s="5">
        <f>SUMIFS(Generation!D:D,Generation!$A:$A,Comparison_CDP1,Generation!$B:$B,IF($B$53="NEM","*",$B$53),Generation!$C:$C,$H70)-SUMIFS(Generation!D:D,Generation!$A:$A,Comparison_CDP2,Generation!$B:$B,IF($B$53="NEM","*",$B$53),Generation!$C:$C,$H70)</f>
        <v>0</v>
      </c>
      <c r="J70" s="5">
        <f>SUMIFS(Generation!E:E,Generation!$A:$A,Comparison_CDP1,Generation!$B:$B,IF($B$53="NEM","*",$B$53),Generation!$C:$C,$H70)-SUMIFS(Generation!E:E,Generation!$A:$A,Comparison_CDP2,Generation!$B:$B,IF($B$53="NEM","*",$B$53),Generation!$C:$C,$H70)</f>
        <v>0</v>
      </c>
      <c r="K70" s="5">
        <f>SUMIFS(Generation!F:F,Generation!$A:$A,Comparison_CDP1,Generation!$B:$B,IF($B$53="NEM","*",$B$53),Generation!$C:$C,$H70)-SUMIFS(Generation!F:F,Generation!$A:$A,Comparison_CDP2,Generation!$B:$B,IF($B$53="NEM","*",$B$53),Generation!$C:$C,$H70)</f>
        <v>0</v>
      </c>
      <c r="L70" s="5">
        <f>SUMIFS(Generation!G:G,Generation!$A:$A,Comparison_CDP1,Generation!$B:$B,IF($B$53="NEM","*",$B$53),Generation!$C:$C,$H70)-SUMIFS(Generation!G:G,Generation!$A:$A,Comparison_CDP2,Generation!$B:$B,IF($B$53="NEM","*",$B$53),Generation!$C:$C,$H70)</f>
        <v>0</v>
      </c>
      <c r="M70" s="5">
        <f>SUMIFS(Generation!H:H,Generation!$A:$A,Comparison_CDP1,Generation!$B:$B,IF($B$53="NEM","*",$B$53),Generation!$C:$C,$H70)-SUMIFS(Generation!H:H,Generation!$A:$A,Comparison_CDP2,Generation!$B:$B,IF($B$53="NEM","*",$B$53),Generation!$C:$C,$H70)</f>
        <v>0</v>
      </c>
      <c r="N70" s="5">
        <f>SUMIFS(Generation!I:I,Generation!$A:$A,Comparison_CDP1,Generation!$B:$B,IF($B$53="NEM","*",$B$53),Generation!$C:$C,$H70)-SUMIFS(Generation!I:I,Generation!$A:$A,Comparison_CDP2,Generation!$B:$B,IF($B$53="NEM","*",$B$53),Generation!$C:$C,$H70)</f>
        <v>0</v>
      </c>
      <c r="O70" s="5">
        <f>SUMIFS(Generation!J:J,Generation!$A:$A,Comparison_CDP1,Generation!$B:$B,IF($B$53="NEM","*",$B$53),Generation!$C:$C,$H70)-SUMIFS(Generation!J:J,Generation!$A:$A,Comparison_CDP2,Generation!$B:$B,IF($B$53="NEM","*",$B$53),Generation!$C:$C,$H70)</f>
        <v>0</v>
      </c>
      <c r="P70" s="5">
        <f>SUMIFS(Generation!K:K,Generation!$A:$A,Comparison_CDP1,Generation!$B:$B,IF($B$53="NEM","*",$B$53),Generation!$C:$C,$H70)-SUMIFS(Generation!K:K,Generation!$A:$A,Comparison_CDP2,Generation!$B:$B,IF($B$53="NEM","*",$B$53),Generation!$C:$C,$H70)</f>
        <v>0</v>
      </c>
      <c r="Q70" s="5">
        <f>SUMIFS(Generation!L:L,Generation!$A:$A,Comparison_CDP1,Generation!$B:$B,IF($B$53="NEM","*",$B$53),Generation!$C:$C,$H70)-SUMIFS(Generation!L:L,Generation!$A:$A,Comparison_CDP2,Generation!$B:$B,IF($B$53="NEM","*",$B$53),Generation!$C:$C,$H70)</f>
        <v>0</v>
      </c>
      <c r="R70" s="5">
        <f>SUMIFS(Generation!M:M,Generation!$A:$A,Comparison_CDP1,Generation!$B:$B,IF($B$53="NEM","*",$B$53),Generation!$C:$C,$H70)-SUMIFS(Generation!M:M,Generation!$A:$A,Comparison_CDP2,Generation!$B:$B,IF($B$53="NEM","*",$B$53),Generation!$C:$C,$H70)</f>
        <v>0</v>
      </c>
      <c r="S70" s="5">
        <f>SUMIFS(Generation!N:N,Generation!$A:$A,Comparison_CDP1,Generation!$B:$B,IF($B$53="NEM","*",$B$53),Generation!$C:$C,$H70)-SUMIFS(Generation!N:N,Generation!$A:$A,Comparison_CDP2,Generation!$B:$B,IF($B$53="NEM","*",$B$53),Generation!$C:$C,$H70)</f>
        <v>0</v>
      </c>
      <c r="T70" s="5">
        <f>SUMIFS(Generation!O:O,Generation!$A:$A,Comparison_CDP1,Generation!$B:$B,IF($B$53="NEM","*",$B$53),Generation!$C:$C,$H70)-SUMIFS(Generation!O:O,Generation!$A:$A,Comparison_CDP2,Generation!$B:$B,IF($B$53="NEM","*",$B$53),Generation!$C:$C,$H70)</f>
        <v>0</v>
      </c>
      <c r="U70" s="5">
        <f>SUMIFS(Generation!P:P,Generation!$A:$A,Comparison_CDP1,Generation!$B:$B,IF($B$53="NEM","*",$B$53),Generation!$C:$C,$H70)-SUMIFS(Generation!P:P,Generation!$A:$A,Comparison_CDP2,Generation!$B:$B,IF($B$53="NEM","*",$B$53),Generation!$C:$C,$H70)</f>
        <v>0</v>
      </c>
      <c r="V70" s="5">
        <f>SUMIFS(Generation!Q:Q,Generation!$A:$A,Comparison_CDP1,Generation!$B:$B,IF($B$53="NEM","*",$B$53),Generation!$C:$C,$H70)-SUMIFS(Generation!Q:Q,Generation!$A:$A,Comparison_CDP2,Generation!$B:$B,IF($B$53="NEM","*",$B$53),Generation!$C:$C,$H70)</f>
        <v>0</v>
      </c>
      <c r="W70" s="5">
        <f>SUMIFS(Generation!R:R,Generation!$A:$A,Comparison_CDP1,Generation!$B:$B,IF($B$53="NEM","*",$B$53),Generation!$C:$C,$H70)-SUMIFS(Generation!R:R,Generation!$A:$A,Comparison_CDP2,Generation!$B:$B,IF($B$53="NEM","*",$B$53),Generation!$C:$C,$H70)</f>
        <v>0</v>
      </c>
      <c r="X70" s="5">
        <f>SUMIFS(Generation!S:S,Generation!$A:$A,Comparison_CDP1,Generation!$B:$B,IF($B$53="NEM","*",$B$53),Generation!$C:$C,$H70)-SUMIFS(Generation!S:S,Generation!$A:$A,Comparison_CDP2,Generation!$B:$B,IF($B$53="NEM","*",$B$53),Generation!$C:$C,$H70)</f>
        <v>0</v>
      </c>
      <c r="Y70" s="5">
        <f>SUMIFS(Generation!T:T,Generation!$A:$A,Comparison_CDP1,Generation!$B:$B,IF($B$53="NEM","*",$B$53),Generation!$C:$C,$H70)-SUMIFS(Generation!T:T,Generation!$A:$A,Comparison_CDP2,Generation!$B:$B,IF($B$53="NEM","*",$B$53),Generation!$C:$C,$H70)</f>
        <v>0</v>
      </c>
      <c r="Z70" s="5">
        <f>SUMIFS(Generation!U:U,Generation!$A:$A,Comparison_CDP1,Generation!$B:$B,IF($B$53="NEM","*",$B$53),Generation!$C:$C,$H70)-SUMIFS(Generation!U:U,Generation!$A:$A,Comparison_CDP2,Generation!$B:$B,IF($B$53="NEM","*",$B$53),Generation!$C:$C,$H70)</f>
        <v>0</v>
      </c>
      <c r="AA70" s="5">
        <f>SUMIFS(Generation!V:V,Generation!$A:$A,Comparison_CDP1,Generation!$B:$B,IF($B$53="NEM","*",$B$53),Generation!$C:$C,$H70)-SUMIFS(Generation!V:V,Generation!$A:$A,Comparison_CDP2,Generation!$B:$B,IF($B$53="NEM","*",$B$53),Generation!$C:$C,$H70)</f>
        <v>0</v>
      </c>
      <c r="AB70" s="5">
        <f>SUMIFS(Generation!W:W,Generation!$A:$A,Comparison_CDP1,Generation!$B:$B,IF($B$53="NEM","*",$B$53),Generation!$C:$C,$H70)-SUMIFS(Generation!W:W,Generation!$A:$A,Comparison_CDP2,Generation!$B:$B,IF($B$53="NEM","*",$B$53),Generation!$C:$C,$H70)</f>
        <v>0</v>
      </c>
      <c r="AC70" s="5">
        <f>SUMIFS(Generation!X:X,Generation!$A:$A,Comparison_CDP1,Generation!$B:$B,IF($B$53="NEM","*",$B$53),Generation!$C:$C,$H70)-SUMIFS(Generation!X:X,Generation!$A:$A,Comparison_CDP2,Generation!$B:$B,IF($B$53="NEM","*",$B$53),Generation!$C:$C,$H70)</f>
        <v>0</v>
      </c>
      <c r="AD70" s="5">
        <f>SUMIFS(Generation!Y:Y,Generation!$A:$A,Comparison_CDP1,Generation!$B:$B,IF($B$53="NEM","*",$B$53),Generation!$C:$C,$H70)-SUMIFS(Generation!Y:Y,Generation!$A:$A,Comparison_CDP2,Generation!$B:$B,IF($B$53="NEM","*",$B$53),Generation!$C:$C,$H70)</f>
        <v>0</v>
      </c>
      <c r="AE70" s="5">
        <f>SUMIFS(Generation!Z:Z,Generation!$A:$A,Comparison_CDP1,Generation!$B:$B,IF($B$53="NEM","*",$B$53),Generation!$C:$C,$H70)-SUMIFS(Generation!Z:Z,Generation!$A:$A,Comparison_CDP2,Generation!$B:$B,IF($B$53="NEM","*",$B$53),Generation!$C:$C,$H70)</f>
        <v>0</v>
      </c>
      <c r="AF70" s="5">
        <f>SUMIFS(Generation!AA:AA,Generation!$A:$A,Comparison_CDP1,Generation!$B:$B,IF($B$53="NEM","*",$B$53),Generation!$C:$C,$H70)-SUMIFS(Generation!AA:AA,Generation!$A:$A,Comparison_CDP2,Generation!$B:$B,IF($B$53="NEM","*",$B$53),Generation!$C:$C,$H70)</f>
        <v>0</v>
      </c>
      <c r="AG70" s="5">
        <f>SUMIFS(Generation!AB:AB,Generation!$A:$A,Comparison_CDP1,Generation!$B:$B,IF($B$53="NEM","*",$B$53),Generation!$C:$C,$H70)-SUMIFS(Generation!AB:AB,Generation!$A:$A,Comparison_CDP2,Generation!$B:$B,IF($B$53="NEM","*",$B$53),Generation!$C:$C,$H70)</f>
        <v>0</v>
      </c>
      <c r="AH70" s="5">
        <f>SUMIFS(Generation!AC:AC,Generation!$A:$A,Comparison_CDP1,Generation!$B:$B,IF($B$53="NEM","*",$B$53),Generation!$C:$C,$H70)-SUMIFS(Generation!AC:AC,Generation!$A:$A,Comparison_CDP2,Generation!$B:$B,IF($B$53="NEM","*",$B$53),Generation!$C:$C,$H70)</f>
        <v>0</v>
      </c>
      <c r="AI70" s="5">
        <f>SUMIFS(Generation!AD:AD,Generation!$A:$A,Comparison_CDP1,Generation!$B:$B,IF($B$53="NEM","*",$B$53),Generation!$C:$C,$H70)-SUMIFS(Generation!AD:AD,Generation!$A:$A,Comparison_CDP2,Generation!$B:$B,IF($B$53="NEM","*",$B$53),Generation!$C:$C,$H70)</f>
        <v>0</v>
      </c>
      <c r="AJ70" s="5">
        <f>SUMIFS(Generation!AE:AE,Generation!$A:$A,Comparison_CDP1,Generation!$B:$B,IF($B$53="NEM","*",$B$53),Generation!$C:$C,$H70)-SUMIFS(Generation!AE:AE,Generation!$A:$A,Comparison_CDP2,Generation!$B:$B,IF($B$53="NEM","*",$B$53),Generation!$C:$C,$H70)</f>
        <v>0</v>
      </c>
    </row>
    <row r="71" spans="1:62" ht="15" customHeight="1">
      <c r="H71" s="44" t="s">
        <v>310</v>
      </c>
    </row>
    <row r="72" spans="1:62" ht="15" customHeight="1">
      <c r="H72" s="9" t="s">
        <v>98</v>
      </c>
      <c r="I72" s="5">
        <f>SUMIFS(Generation!D:D,Generation!$A:$A,Comparison_CDP1,Generation!$B:$B,IF($B$53="NEM","*",$B$53),Generation!$C:$C,$H72)-SUMIFS(Generation!D:D,Generation!$A:$A,Comparison_CDP2,Generation!$B:$B,IF($B$53="NEM","*",$B$53),Generation!$C:$C,$H72)</f>
        <v>3559.4926656726379</v>
      </c>
      <c r="J72" s="5">
        <f>SUMIFS(Generation!E:E,Generation!$A:$A,Comparison_CDP1,Generation!$B:$B,IF($B$53="NEM","*",$B$53),Generation!$C:$C,$H72)-SUMIFS(Generation!E:E,Generation!$A:$A,Comparison_CDP2,Generation!$B:$B,IF($B$53="NEM","*",$B$53),Generation!$C:$C,$H72)</f>
        <v>3381.2628086703553</v>
      </c>
      <c r="K72" s="5">
        <f>SUMIFS(Generation!F:F,Generation!$A:$A,Comparison_CDP1,Generation!$B:$B,IF($B$53="NEM","*",$B$53),Generation!$C:$C,$H72)-SUMIFS(Generation!F:F,Generation!$A:$A,Comparison_CDP2,Generation!$B:$B,IF($B$53="NEM","*",$B$53),Generation!$C:$C,$H72)</f>
        <v>5884.3795023706143</v>
      </c>
      <c r="L72" s="5">
        <f>SUMIFS(Generation!G:G,Generation!$A:$A,Comparison_CDP1,Generation!$B:$B,IF($B$53="NEM","*",$B$53),Generation!$C:$C,$H72)-SUMIFS(Generation!G:G,Generation!$A:$A,Comparison_CDP2,Generation!$B:$B,IF($B$53="NEM","*",$B$53),Generation!$C:$C,$H72)</f>
        <v>8465.8243658076808</v>
      </c>
      <c r="M72" s="5">
        <f>SUMIFS(Generation!H:H,Generation!$A:$A,Comparison_CDP1,Generation!$B:$B,IF($B$53="NEM","*",$B$53),Generation!$C:$C,$H72)-SUMIFS(Generation!H:H,Generation!$A:$A,Comparison_CDP2,Generation!$B:$B,IF($B$53="NEM","*",$B$53),Generation!$C:$C,$H72)</f>
        <v>4910.4074374360571</v>
      </c>
      <c r="N72" s="5">
        <f>SUMIFS(Generation!I:I,Generation!$A:$A,Comparison_CDP1,Generation!$B:$B,IF($B$53="NEM","*",$B$53),Generation!$C:$C,$H72)-SUMIFS(Generation!I:I,Generation!$A:$A,Comparison_CDP2,Generation!$B:$B,IF($B$53="NEM","*",$B$53),Generation!$C:$C,$H72)</f>
        <v>-2748.0113572891387</v>
      </c>
      <c r="O72" s="5">
        <f>SUMIFS(Generation!J:J,Generation!$A:$A,Comparison_CDP1,Generation!$B:$B,IF($B$53="NEM","*",$B$53),Generation!$C:$C,$H72)-SUMIFS(Generation!J:J,Generation!$A:$A,Comparison_CDP2,Generation!$B:$B,IF($B$53="NEM","*",$B$53),Generation!$C:$C,$H72)</f>
        <v>-1489.7254531373255</v>
      </c>
      <c r="P72" s="5">
        <f>SUMIFS(Generation!K:K,Generation!$A:$A,Comparison_CDP1,Generation!$B:$B,IF($B$53="NEM","*",$B$53),Generation!$C:$C,$H72)-SUMIFS(Generation!K:K,Generation!$A:$A,Comparison_CDP2,Generation!$B:$B,IF($B$53="NEM","*",$B$53),Generation!$C:$C,$H72)</f>
        <v>4187.8784096470627</v>
      </c>
      <c r="Q72" s="5">
        <f>SUMIFS(Generation!L:L,Generation!$A:$A,Comparison_CDP1,Generation!$B:$B,IF($B$53="NEM","*",$B$53),Generation!$C:$C,$H72)-SUMIFS(Generation!L:L,Generation!$A:$A,Comparison_CDP2,Generation!$B:$B,IF($B$53="NEM","*",$B$53),Generation!$C:$C,$H72)</f>
        <v>5260.4998745833327</v>
      </c>
      <c r="R72" s="5">
        <f>SUMIFS(Generation!M:M,Generation!$A:$A,Comparison_CDP1,Generation!$B:$B,IF($B$53="NEM","*",$B$53),Generation!$C:$C,$H72)-SUMIFS(Generation!M:M,Generation!$A:$A,Comparison_CDP2,Generation!$B:$B,IF($B$53="NEM","*",$B$53),Generation!$C:$C,$H72)</f>
        <v>4536.995354327606</v>
      </c>
      <c r="S72" s="5">
        <f>SUMIFS(Generation!N:N,Generation!$A:$A,Comparison_CDP1,Generation!$B:$B,IF($B$53="NEM","*",$B$53),Generation!$C:$C,$H72)-SUMIFS(Generation!N:N,Generation!$A:$A,Comparison_CDP2,Generation!$B:$B,IF($B$53="NEM","*",$B$53),Generation!$C:$C,$H72)</f>
        <v>6769.1633635607759</v>
      </c>
      <c r="T72" s="5">
        <f>SUMIFS(Generation!O:O,Generation!$A:$A,Comparison_CDP1,Generation!$B:$B,IF($B$53="NEM","*",$B$53),Generation!$C:$C,$H72)-SUMIFS(Generation!O:O,Generation!$A:$A,Comparison_CDP2,Generation!$B:$B,IF($B$53="NEM","*",$B$53),Generation!$C:$C,$H72)</f>
        <v>8291.9540796734036</v>
      </c>
      <c r="U72" s="5">
        <f>SUMIFS(Generation!P:P,Generation!$A:$A,Comparison_CDP1,Generation!$B:$B,IF($B$53="NEM","*",$B$53),Generation!$C:$C,$H72)-SUMIFS(Generation!P:P,Generation!$A:$A,Comparison_CDP2,Generation!$B:$B,IF($B$53="NEM","*",$B$53),Generation!$C:$C,$H72)</f>
        <v>5433.4602555656602</v>
      </c>
      <c r="V72" s="5">
        <f>SUMIFS(Generation!Q:Q,Generation!$A:$A,Comparison_CDP1,Generation!$B:$B,IF($B$53="NEM","*",$B$53),Generation!$C:$C,$H72)-SUMIFS(Generation!Q:Q,Generation!$A:$A,Comparison_CDP2,Generation!$B:$B,IF($B$53="NEM","*",$B$53),Generation!$C:$C,$H72)</f>
        <v>3747.2937206709248</v>
      </c>
      <c r="W72" s="5">
        <f>SUMIFS(Generation!R:R,Generation!$A:$A,Comparison_CDP1,Generation!$B:$B,IF($B$53="NEM","*",$B$53),Generation!$C:$C,$H72)-SUMIFS(Generation!R:R,Generation!$A:$A,Comparison_CDP2,Generation!$B:$B,IF($B$53="NEM","*",$B$53),Generation!$C:$C,$H72)</f>
        <v>-591.67202292913134</v>
      </c>
      <c r="X72" s="5">
        <f>SUMIFS(Generation!S:S,Generation!$A:$A,Comparison_CDP1,Generation!$B:$B,IF($B$53="NEM","*",$B$53),Generation!$C:$C,$H72)-SUMIFS(Generation!S:S,Generation!$A:$A,Comparison_CDP2,Generation!$B:$B,IF($B$53="NEM","*",$B$53),Generation!$C:$C,$H72)</f>
        <v>3729.3616810082967</v>
      </c>
      <c r="Y72" s="5">
        <f>SUMIFS(Generation!T:T,Generation!$A:$A,Comparison_CDP1,Generation!$B:$B,IF($B$53="NEM","*",$B$53),Generation!$C:$C,$H72)-SUMIFS(Generation!T:T,Generation!$A:$A,Comparison_CDP2,Generation!$B:$B,IF($B$53="NEM","*",$B$53),Generation!$C:$C,$H72)</f>
        <v>3448.0062895625597</v>
      </c>
      <c r="Z72" s="5">
        <f>SUMIFS(Generation!U:U,Generation!$A:$A,Comparison_CDP1,Generation!$B:$B,IF($B$53="NEM","*",$B$53),Generation!$C:$C,$H72)-SUMIFS(Generation!U:U,Generation!$A:$A,Comparison_CDP2,Generation!$B:$B,IF($B$53="NEM","*",$B$53),Generation!$C:$C,$H72)</f>
        <v>1968.1693288881725</v>
      </c>
      <c r="AA72" s="5">
        <f>SUMIFS(Generation!V:V,Generation!$A:$A,Comparison_CDP1,Generation!$B:$B,IF($B$53="NEM","*",$B$53),Generation!$C:$C,$H72)-SUMIFS(Generation!V:V,Generation!$A:$A,Comparison_CDP2,Generation!$B:$B,IF($B$53="NEM","*",$B$53),Generation!$C:$C,$H72)</f>
        <v>-9591.1275568049605</v>
      </c>
      <c r="AB72" s="5">
        <f>SUMIFS(Generation!W:W,Generation!$A:$A,Comparison_CDP1,Generation!$B:$B,IF($B$53="NEM","*",$B$53),Generation!$C:$C,$H72)-SUMIFS(Generation!W:W,Generation!$A:$A,Comparison_CDP2,Generation!$B:$B,IF($B$53="NEM","*",$B$53),Generation!$C:$C,$H72)</f>
        <v>-11123.501159435931</v>
      </c>
      <c r="AC72" s="5">
        <f>SUMIFS(Generation!X:X,Generation!$A:$A,Comparison_CDP1,Generation!$B:$B,IF($B$53="NEM","*",$B$53),Generation!$C:$C,$H72)-SUMIFS(Generation!X:X,Generation!$A:$A,Comparison_CDP2,Generation!$B:$B,IF($B$53="NEM","*",$B$53),Generation!$C:$C,$H72)</f>
        <v>-4553.2589264783819</v>
      </c>
      <c r="AD72" s="5">
        <f>SUMIFS(Generation!Y:Y,Generation!$A:$A,Comparison_CDP1,Generation!$B:$B,IF($B$53="NEM","*",$B$53),Generation!$C:$C,$H72)-SUMIFS(Generation!Y:Y,Generation!$A:$A,Comparison_CDP2,Generation!$B:$B,IF($B$53="NEM","*",$B$53),Generation!$C:$C,$H72)</f>
        <v>5825.2201785491488</v>
      </c>
      <c r="AE72" s="5">
        <f>SUMIFS(Generation!Z:Z,Generation!$A:$A,Comparison_CDP1,Generation!$B:$B,IF($B$53="NEM","*",$B$53),Generation!$C:$C,$H72)-SUMIFS(Generation!Z:Z,Generation!$A:$A,Comparison_CDP2,Generation!$B:$B,IF($B$53="NEM","*",$B$53),Generation!$C:$C,$H72)</f>
        <v>1898.6779579956346</v>
      </c>
      <c r="AF72" s="5">
        <f>SUMIFS(Generation!AA:AA,Generation!$A:$A,Comparison_CDP1,Generation!$B:$B,IF($B$53="NEM","*",$B$53),Generation!$C:$C,$H72)-SUMIFS(Generation!AA:AA,Generation!$A:$A,Comparison_CDP2,Generation!$B:$B,IF($B$53="NEM","*",$B$53),Generation!$C:$C,$H72)</f>
        <v>10729.410860570191</v>
      </c>
      <c r="AG72" s="5">
        <f>SUMIFS(Generation!AB:AB,Generation!$A:$A,Comparison_CDP1,Generation!$B:$B,IF($B$53="NEM","*",$B$53),Generation!$C:$C,$H72)-SUMIFS(Generation!AB:AB,Generation!$A:$A,Comparison_CDP2,Generation!$B:$B,IF($B$53="NEM","*",$B$53),Generation!$C:$C,$H72)</f>
        <v>27733.900808623948</v>
      </c>
      <c r="AH72" s="5">
        <f>SUMIFS(Generation!AC:AC,Generation!$A:$A,Comparison_CDP1,Generation!$B:$B,IF($B$53="NEM","*",$B$53),Generation!$C:$C,$H72)-SUMIFS(Generation!AC:AC,Generation!$A:$A,Comparison_CDP2,Generation!$B:$B,IF($B$53="NEM","*",$B$53),Generation!$C:$C,$H72)</f>
        <v>2866.4406701628468</v>
      </c>
      <c r="AI72" s="5">
        <f>SUMIFS(Generation!AD:AD,Generation!$A:$A,Comparison_CDP1,Generation!$B:$B,IF($B$53="NEM","*",$B$53),Generation!$C:$C,$H72)-SUMIFS(Generation!AD:AD,Generation!$A:$A,Comparison_CDP2,Generation!$B:$B,IF($B$53="NEM","*",$B$53),Generation!$C:$C,$H72)</f>
        <v>18010.467700507346</v>
      </c>
      <c r="AJ72" s="5">
        <f>SUMIFS(Generation!AE:AE,Generation!$A:$A,Comparison_CDP1,Generation!$B:$B,IF($B$53="NEM","*",$B$53),Generation!$C:$C,$H72)-SUMIFS(Generation!AE:AE,Generation!$A:$A,Comparison_CDP2,Generation!$B:$B,IF($B$53="NEM","*",$B$53),Generation!$C:$C,$H72)</f>
        <v>16989.80233624723</v>
      </c>
      <c r="BJ72" s="52"/>
    </row>
    <row r="73" spans="1:62" ht="15" customHeight="1">
      <c r="H73" s="9" t="s">
        <v>99</v>
      </c>
      <c r="I73" s="5">
        <f>SUMIFS(Generation!D:D,Generation!$A:$A,Comparison_CDP1,Generation!$B:$B,IF($B$53="NEM","*",$B$53),Generation!$C:$C,$H73)-SUMIFS(Generation!D:D,Generation!$A:$A,Comparison_CDP2,Generation!$B:$B,IF($B$53="NEM","*",$B$53),Generation!$C:$C,$H73)</f>
        <v>52.033348790410145</v>
      </c>
      <c r="J73" s="5">
        <f>SUMIFS(Generation!E:E,Generation!$A:$A,Comparison_CDP1,Generation!$B:$B,IF($B$53="NEM","*",$B$53),Generation!$C:$C,$H73)-SUMIFS(Generation!E:E,Generation!$A:$A,Comparison_CDP2,Generation!$B:$B,IF($B$53="NEM","*",$B$53),Generation!$C:$C,$H73)</f>
        <v>90.494425097770318</v>
      </c>
      <c r="K73" s="5">
        <f>SUMIFS(Generation!F:F,Generation!$A:$A,Comparison_CDP1,Generation!$B:$B,IF($B$53="NEM","*",$B$53),Generation!$C:$C,$H73)-SUMIFS(Generation!F:F,Generation!$A:$A,Comparison_CDP2,Generation!$B:$B,IF($B$53="NEM","*",$B$53),Generation!$C:$C,$H73)</f>
        <v>85.386472082045316</v>
      </c>
      <c r="L73" s="5">
        <f>SUMIFS(Generation!G:G,Generation!$A:$A,Comparison_CDP1,Generation!$B:$B,IF($B$53="NEM","*",$B$53),Generation!$C:$C,$H73)-SUMIFS(Generation!G:G,Generation!$A:$A,Comparison_CDP2,Generation!$B:$B,IF($B$53="NEM","*",$B$53),Generation!$C:$C,$H73)</f>
        <v>106.01498409463647</v>
      </c>
      <c r="M73" s="5">
        <f>SUMIFS(Generation!H:H,Generation!$A:$A,Comparison_CDP1,Generation!$B:$B,IF($B$53="NEM","*",$B$53),Generation!$C:$C,$H73)-SUMIFS(Generation!H:H,Generation!$A:$A,Comparison_CDP2,Generation!$B:$B,IF($B$53="NEM","*",$B$53),Generation!$C:$C,$H73)</f>
        <v>19.540679559990167</v>
      </c>
      <c r="N73" s="5">
        <f>SUMIFS(Generation!I:I,Generation!$A:$A,Comparison_CDP1,Generation!$B:$B,IF($B$53="NEM","*",$B$53),Generation!$C:$C,$H73)-SUMIFS(Generation!I:I,Generation!$A:$A,Comparison_CDP2,Generation!$B:$B,IF($B$53="NEM","*",$B$53),Generation!$C:$C,$H73)</f>
        <v>-144.79527308211982</v>
      </c>
      <c r="O73" s="5">
        <f>SUMIFS(Generation!J:J,Generation!$A:$A,Comparison_CDP1,Generation!$B:$B,IF($B$53="NEM","*",$B$53),Generation!$C:$C,$H73)-SUMIFS(Generation!J:J,Generation!$A:$A,Comparison_CDP2,Generation!$B:$B,IF($B$53="NEM","*",$B$53),Generation!$C:$C,$H73)</f>
        <v>-218.35230280268934</v>
      </c>
      <c r="P73" s="5">
        <f>SUMIFS(Generation!K:K,Generation!$A:$A,Comparison_CDP1,Generation!$B:$B,IF($B$53="NEM","*",$B$53),Generation!$C:$C,$H73)-SUMIFS(Generation!K:K,Generation!$A:$A,Comparison_CDP2,Generation!$B:$B,IF($B$53="NEM","*",$B$53),Generation!$C:$C,$H73)</f>
        <v>172.64848754331706</v>
      </c>
      <c r="Q73" s="5">
        <f>SUMIFS(Generation!L:L,Generation!$A:$A,Comparison_CDP1,Generation!$B:$B,IF($B$53="NEM","*",$B$53),Generation!$C:$C,$H73)-SUMIFS(Generation!L:L,Generation!$A:$A,Comparison_CDP2,Generation!$B:$B,IF($B$53="NEM","*",$B$53),Generation!$C:$C,$H73)</f>
        <v>241.0820230254576</v>
      </c>
      <c r="R73" s="5">
        <f>SUMIFS(Generation!M:M,Generation!$A:$A,Comparison_CDP1,Generation!$B:$B,IF($B$53="NEM","*",$B$53),Generation!$C:$C,$H73)-SUMIFS(Generation!M:M,Generation!$A:$A,Comparison_CDP2,Generation!$B:$B,IF($B$53="NEM","*",$B$53),Generation!$C:$C,$H73)</f>
        <v>174.03790916530579</v>
      </c>
      <c r="S73" s="5">
        <f>SUMIFS(Generation!N:N,Generation!$A:$A,Comparison_CDP1,Generation!$B:$B,IF($B$53="NEM","*",$B$53),Generation!$C:$C,$H73)-SUMIFS(Generation!N:N,Generation!$A:$A,Comparison_CDP2,Generation!$B:$B,IF($B$53="NEM","*",$B$53),Generation!$C:$C,$H73)</f>
        <v>185.5516070804324</v>
      </c>
      <c r="T73" s="5">
        <f>SUMIFS(Generation!O:O,Generation!$A:$A,Comparison_CDP1,Generation!$B:$B,IF($B$53="NEM","*",$B$53),Generation!$C:$C,$H73)-SUMIFS(Generation!O:O,Generation!$A:$A,Comparison_CDP2,Generation!$B:$B,IF($B$53="NEM","*",$B$53),Generation!$C:$C,$H73)</f>
        <v>427.52692677296727</v>
      </c>
      <c r="U73" s="5">
        <f>SUMIFS(Generation!P:P,Generation!$A:$A,Comparison_CDP1,Generation!$B:$B,IF($B$53="NEM","*",$B$53),Generation!$C:$C,$H73)-SUMIFS(Generation!P:P,Generation!$A:$A,Comparison_CDP2,Generation!$B:$B,IF($B$53="NEM","*",$B$53),Generation!$C:$C,$H73)</f>
        <v>-139.64457167158798</v>
      </c>
      <c r="V73" s="5">
        <f>SUMIFS(Generation!Q:Q,Generation!$A:$A,Comparison_CDP1,Generation!$B:$B,IF($B$53="NEM","*",$B$53),Generation!$C:$C,$H73)-SUMIFS(Generation!Q:Q,Generation!$A:$A,Comparison_CDP2,Generation!$B:$B,IF($B$53="NEM","*",$B$53),Generation!$C:$C,$H73)</f>
        <v>-549.66831159078538</v>
      </c>
      <c r="W73" s="5">
        <f>SUMIFS(Generation!R:R,Generation!$A:$A,Comparison_CDP1,Generation!$B:$B,IF($B$53="NEM","*",$B$53),Generation!$C:$C,$H73)-SUMIFS(Generation!R:R,Generation!$A:$A,Comparison_CDP2,Generation!$B:$B,IF($B$53="NEM","*",$B$53),Generation!$C:$C,$H73)</f>
        <v>-966.02009802814609</v>
      </c>
      <c r="X73" s="5">
        <f>SUMIFS(Generation!S:S,Generation!$A:$A,Comparison_CDP1,Generation!$B:$B,IF($B$53="NEM","*",$B$53),Generation!$C:$C,$H73)-SUMIFS(Generation!S:S,Generation!$A:$A,Comparison_CDP2,Generation!$B:$B,IF($B$53="NEM","*",$B$53),Generation!$C:$C,$H73)</f>
        <v>-631.97998456262576</v>
      </c>
      <c r="Y73" s="5">
        <f>SUMIFS(Generation!T:T,Generation!$A:$A,Comparison_CDP1,Generation!$B:$B,IF($B$53="NEM","*",$B$53),Generation!$C:$C,$H73)-SUMIFS(Generation!T:T,Generation!$A:$A,Comparison_CDP2,Generation!$B:$B,IF($B$53="NEM","*",$B$53),Generation!$C:$C,$H73)</f>
        <v>-771.48510472494672</v>
      </c>
      <c r="Z73" s="5">
        <f>SUMIFS(Generation!U:U,Generation!$A:$A,Comparison_CDP1,Generation!$B:$B,IF($B$53="NEM","*",$B$53),Generation!$C:$C,$H73)-SUMIFS(Generation!U:U,Generation!$A:$A,Comparison_CDP2,Generation!$B:$B,IF($B$53="NEM","*",$B$53),Generation!$C:$C,$H73)</f>
        <v>-2233.7265277755214</v>
      </c>
      <c r="AA73" s="5">
        <f>SUMIFS(Generation!V:V,Generation!$A:$A,Comparison_CDP1,Generation!$B:$B,IF($B$53="NEM","*",$B$53),Generation!$C:$C,$H73)-SUMIFS(Generation!V:V,Generation!$A:$A,Comparison_CDP2,Generation!$B:$B,IF($B$53="NEM","*",$B$53),Generation!$C:$C,$H73)</f>
        <v>-2726.8044470665154</v>
      </c>
      <c r="AB73" s="5">
        <f>SUMIFS(Generation!W:W,Generation!$A:$A,Comparison_CDP1,Generation!$B:$B,IF($B$53="NEM","*",$B$53),Generation!$C:$C,$H73)-SUMIFS(Generation!W:W,Generation!$A:$A,Comparison_CDP2,Generation!$B:$B,IF($B$53="NEM","*",$B$53),Generation!$C:$C,$H73)</f>
        <v>-4684.5626381832553</v>
      </c>
      <c r="AC73" s="5">
        <f>SUMIFS(Generation!X:X,Generation!$A:$A,Comparison_CDP1,Generation!$B:$B,IF($B$53="NEM","*",$B$53),Generation!$C:$C,$H73)-SUMIFS(Generation!X:X,Generation!$A:$A,Comparison_CDP2,Generation!$B:$B,IF($B$53="NEM","*",$B$53),Generation!$C:$C,$H73)</f>
        <v>-3735.0846218389815</v>
      </c>
      <c r="AD73" s="5">
        <f>SUMIFS(Generation!Y:Y,Generation!$A:$A,Comparison_CDP1,Generation!$B:$B,IF($B$53="NEM","*",$B$53),Generation!$C:$C,$H73)-SUMIFS(Generation!Y:Y,Generation!$A:$A,Comparison_CDP2,Generation!$B:$B,IF($B$53="NEM","*",$B$53),Generation!$C:$C,$H73)</f>
        <v>-5475.1673334971492</v>
      </c>
      <c r="AE73" s="5">
        <f>SUMIFS(Generation!Z:Z,Generation!$A:$A,Comparison_CDP1,Generation!$B:$B,IF($B$53="NEM","*",$B$53),Generation!$C:$C,$H73)-SUMIFS(Generation!Z:Z,Generation!$A:$A,Comparison_CDP2,Generation!$B:$B,IF($B$53="NEM","*",$B$53),Generation!$C:$C,$H73)</f>
        <v>-6037.6734939344533</v>
      </c>
      <c r="AF73" s="5">
        <f>SUMIFS(Generation!AA:AA,Generation!$A:$A,Comparison_CDP1,Generation!$B:$B,IF($B$53="NEM","*",$B$53),Generation!$C:$C,$H73)-SUMIFS(Generation!AA:AA,Generation!$A:$A,Comparison_CDP2,Generation!$B:$B,IF($B$53="NEM","*",$B$53),Generation!$C:$C,$H73)</f>
        <v>-5983.8994470132493</v>
      </c>
      <c r="AG73" s="5">
        <f>SUMIFS(Generation!AB:AB,Generation!$A:$A,Comparison_CDP1,Generation!$B:$B,IF($B$53="NEM","*",$B$53),Generation!$C:$C,$H73)-SUMIFS(Generation!AB:AB,Generation!$A:$A,Comparison_CDP2,Generation!$B:$B,IF($B$53="NEM","*",$B$53),Generation!$C:$C,$H73)</f>
        <v>-4871.4999261744779</v>
      </c>
      <c r="AH73" s="5">
        <f>SUMIFS(Generation!AC:AC,Generation!$A:$A,Comparison_CDP1,Generation!$B:$B,IF($B$53="NEM","*",$B$53),Generation!$C:$C,$H73)-SUMIFS(Generation!AC:AC,Generation!$A:$A,Comparison_CDP2,Generation!$B:$B,IF($B$53="NEM","*",$B$53),Generation!$C:$C,$H73)</f>
        <v>-6114.0109578229785</v>
      </c>
      <c r="AI73" s="5">
        <f>SUMIFS(Generation!AD:AD,Generation!$A:$A,Comparison_CDP1,Generation!$B:$B,IF($B$53="NEM","*",$B$53),Generation!$C:$C,$H73)-SUMIFS(Generation!AD:AD,Generation!$A:$A,Comparison_CDP2,Generation!$B:$B,IF($B$53="NEM","*",$B$53),Generation!$C:$C,$H73)</f>
        <v>-6986.3584520696822</v>
      </c>
      <c r="AJ73" s="5">
        <f>SUMIFS(Generation!AE:AE,Generation!$A:$A,Comparison_CDP1,Generation!$B:$B,IF($B$53="NEM","*",$B$53),Generation!$C:$C,$H73)-SUMIFS(Generation!AE:AE,Generation!$A:$A,Comparison_CDP2,Generation!$B:$B,IF($B$53="NEM","*",$B$53),Generation!$C:$C,$H73)</f>
        <v>-8165.4143087357297</v>
      </c>
    </row>
    <row r="74" spans="1:62" ht="15" customHeight="1">
      <c r="H74" s="9" t="s">
        <v>100</v>
      </c>
      <c r="I74" s="5">
        <f>SUMIFS(Generation!D:D,Generation!$A:$A,Comparison_CDP1,Generation!$B:$B,IF($B$53="NEM","*",$B$53),Generation!$C:$C,$H74)-SUMIFS(Generation!D:D,Generation!$A:$A,Comparison_CDP2,Generation!$B:$B,IF($B$53="NEM","*",$B$53),Generation!$C:$C,$H74)</f>
        <v>0</v>
      </c>
      <c r="J74" s="5">
        <f>SUMIFS(Generation!E:E,Generation!$A:$A,Comparison_CDP1,Generation!$B:$B,IF($B$53="NEM","*",$B$53),Generation!$C:$C,$H74)-SUMIFS(Generation!E:E,Generation!$A:$A,Comparison_CDP2,Generation!$B:$B,IF($B$53="NEM","*",$B$53),Generation!$C:$C,$H74)</f>
        <v>0</v>
      </c>
      <c r="K74" s="5">
        <f>SUMIFS(Generation!F:F,Generation!$A:$A,Comparison_CDP1,Generation!$B:$B,IF($B$53="NEM","*",$B$53),Generation!$C:$C,$H74)-SUMIFS(Generation!F:F,Generation!$A:$A,Comparison_CDP2,Generation!$B:$B,IF($B$53="NEM","*",$B$53),Generation!$C:$C,$H74)</f>
        <v>0</v>
      </c>
      <c r="L74" s="5">
        <f>SUMIFS(Generation!G:G,Generation!$A:$A,Comparison_CDP1,Generation!$B:$B,IF($B$53="NEM","*",$B$53),Generation!$C:$C,$H74)-SUMIFS(Generation!G:G,Generation!$A:$A,Comparison_CDP2,Generation!$B:$B,IF($B$53="NEM","*",$B$53),Generation!$C:$C,$H74)</f>
        <v>0</v>
      </c>
      <c r="M74" s="5">
        <f>SUMIFS(Generation!H:H,Generation!$A:$A,Comparison_CDP1,Generation!$B:$B,IF($B$53="NEM","*",$B$53),Generation!$C:$C,$H74)-SUMIFS(Generation!H:H,Generation!$A:$A,Comparison_CDP2,Generation!$B:$B,IF($B$53="NEM","*",$B$53),Generation!$C:$C,$H74)</f>
        <v>0</v>
      </c>
      <c r="N74" s="5">
        <f>SUMIFS(Generation!I:I,Generation!$A:$A,Comparison_CDP1,Generation!$B:$B,IF($B$53="NEM","*",$B$53),Generation!$C:$C,$H74)-SUMIFS(Generation!I:I,Generation!$A:$A,Comparison_CDP2,Generation!$B:$B,IF($B$53="NEM","*",$B$53),Generation!$C:$C,$H74)</f>
        <v>0</v>
      </c>
      <c r="O74" s="5">
        <f>SUMIFS(Generation!J:J,Generation!$A:$A,Comparison_CDP1,Generation!$B:$B,IF($B$53="NEM","*",$B$53),Generation!$C:$C,$H74)-SUMIFS(Generation!J:J,Generation!$A:$A,Comparison_CDP2,Generation!$B:$B,IF($B$53="NEM","*",$B$53),Generation!$C:$C,$H74)</f>
        <v>0</v>
      </c>
      <c r="P74" s="5">
        <f>SUMIFS(Generation!K:K,Generation!$A:$A,Comparison_CDP1,Generation!$B:$B,IF($B$53="NEM","*",$B$53),Generation!$C:$C,$H74)-SUMIFS(Generation!K:K,Generation!$A:$A,Comparison_CDP2,Generation!$B:$B,IF($B$53="NEM","*",$B$53),Generation!$C:$C,$H74)</f>
        <v>0</v>
      </c>
      <c r="Q74" s="5">
        <f>SUMIFS(Generation!L:L,Generation!$A:$A,Comparison_CDP1,Generation!$B:$B,IF($B$53="NEM","*",$B$53),Generation!$C:$C,$H74)-SUMIFS(Generation!L:L,Generation!$A:$A,Comparison_CDP2,Generation!$B:$B,IF($B$53="NEM","*",$B$53),Generation!$C:$C,$H74)</f>
        <v>0</v>
      </c>
      <c r="R74" s="5">
        <f>SUMIFS(Generation!M:M,Generation!$A:$A,Comparison_CDP1,Generation!$B:$B,IF($B$53="NEM","*",$B$53),Generation!$C:$C,$H74)-SUMIFS(Generation!M:M,Generation!$A:$A,Comparison_CDP2,Generation!$B:$B,IF($B$53="NEM","*",$B$53),Generation!$C:$C,$H74)</f>
        <v>0</v>
      </c>
      <c r="S74" s="5">
        <f>SUMIFS(Generation!N:N,Generation!$A:$A,Comparison_CDP1,Generation!$B:$B,IF($B$53="NEM","*",$B$53),Generation!$C:$C,$H74)-SUMIFS(Generation!N:N,Generation!$A:$A,Comparison_CDP2,Generation!$B:$B,IF($B$53="NEM","*",$B$53),Generation!$C:$C,$H74)</f>
        <v>0</v>
      </c>
      <c r="T74" s="5">
        <f>SUMIFS(Generation!O:O,Generation!$A:$A,Comparison_CDP1,Generation!$B:$B,IF($B$53="NEM","*",$B$53),Generation!$C:$C,$H74)-SUMIFS(Generation!O:O,Generation!$A:$A,Comparison_CDP2,Generation!$B:$B,IF($B$53="NEM","*",$B$53),Generation!$C:$C,$H74)</f>
        <v>0</v>
      </c>
      <c r="U74" s="5">
        <f>SUMIFS(Generation!P:P,Generation!$A:$A,Comparison_CDP1,Generation!$B:$B,IF($B$53="NEM","*",$B$53),Generation!$C:$C,$H74)-SUMIFS(Generation!P:P,Generation!$A:$A,Comparison_CDP2,Generation!$B:$B,IF($B$53="NEM","*",$B$53),Generation!$C:$C,$H74)</f>
        <v>0</v>
      </c>
      <c r="V74" s="5">
        <f>SUMIFS(Generation!Q:Q,Generation!$A:$A,Comparison_CDP1,Generation!$B:$B,IF($B$53="NEM","*",$B$53),Generation!$C:$C,$H74)-SUMIFS(Generation!Q:Q,Generation!$A:$A,Comparison_CDP2,Generation!$B:$B,IF($B$53="NEM","*",$B$53),Generation!$C:$C,$H74)</f>
        <v>0</v>
      </c>
      <c r="W74" s="5">
        <f>SUMIFS(Generation!R:R,Generation!$A:$A,Comparison_CDP1,Generation!$B:$B,IF($B$53="NEM","*",$B$53),Generation!$C:$C,$H74)-SUMIFS(Generation!R:R,Generation!$A:$A,Comparison_CDP2,Generation!$B:$B,IF($B$53="NEM","*",$B$53),Generation!$C:$C,$H74)</f>
        <v>0</v>
      </c>
      <c r="X74" s="5">
        <f>SUMIFS(Generation!S:S,Generation!$A:$A,Comparison_CDP1,Generation!$B:$B,IF($B$53="NEM","*",$B$53),Generation!$C:$C,$H74)-SUMIFS(Generation!S:S,Generation!$A:$A,Comparison_CDP2,Generation!$B:$B,IF($B$53="NEM","*",$B$53),Generation!$C:$C,$H74)</f>
        <v>0</v>
      </c>
      <c r="Y74" s="5">
        <f>SUMIFS(Generation!T:T,Generation!$A:$A,Comparison_CDP1,Generation!$B:$B,IF($B$53="NEM","*",$B$53),Generation!$C:$C,$H74)-SUMIFS(Generation!T:T,Generation!$A:$A,Comparison_CDP2,Generation!$B:$B,IF($B$53="NEM","*",$B$53),Generation!$C:$C,$H74)</f>
        <v>0</v>
      </c>
      <c r="Z74" s="5">
        <f>SUMIFS(Generation!U:U,Generation!$A:$A,Comparison_CDP1,Generation!$B:$B,IF($B$53="NEM","*",$B$53),Generation!$C:$C,$H74)-SUMIFS(Generation!U:U,Generation!$A:$A,Comparison_CDP2,Generation!$B:$B,IF($B$53="NEM","*",$B$53),Generation!$C:$C,$H74)</f>
        <v>0</v>
      </c>
      <c r="AA74" s="5">
        <f>SUMIFS(Generation!V:V,Generation!$A:$A,Comparison_CDP1,Generation!$B:$B,IF($B$53="NEM","*",$B$53),Generation!$C:$C,$H74)-SUMIFS(Generation!V:V,Generation!$A:$A,Comparison_CDP2,Generation!$B:$B,IF($B$53="NEM","*",$B$53),Generation!$C:$C,$H74)</f>
        <v>0</v>
      </c>
      <c r="AB74" s="5">
        <f>SUMIFS(Generation!W:W,Generation!$A:$A,Comparison_CDP1,Generation!$B:$B,IF($B$53="NEM","*",$B$53),Generation!$C:$C,$H74)-SUMIFS(Generation!W:W,Generation!$A:$A,Comparison_CDP2,Generation!$B:$B,IF($B$53="NEM","*",$B$53),Generation!$C:$C,$H74)</f>
        <v>0</v>
      </c>
      <c r="AC74" s="5">
        <f>SUMIFS(Generation!X:X,Generation!$A:$A,Comparison_CDP1,Generation!$B:$B,IF($B$53="NEM","*",$B$53),Generation!$C:$C,$H74)-SUMIFS(Generation!X:X,Generation!$A:$A,Comparison_CDP2,Generation!$B:$B,IF($B$53="NEM","*",$B$53),Generation!$C:$C,$H74)</f>
        <v>0</v>
      </c>
      <c r="AD74" s="5">
        <f>SUMIFS(Generation!Y:Y,Generation!$A:$A,Comparison_CDP1,Generation!$B:$B,IF($B$53="NEM","*",$B$53),Generation!$C:$C,$H74)-SUMIFS(Generation!Y:Y,Generation!$A:$A,Comparison_CDP2,Generation!$B:$B,IF($B$53="NEM","*",$B$53),Generation!$C:$C,$H74)</f>
        <v>0</v>
      </c>
      <c r="AE74" s="5">
        <f>SUMIFS(Generation!Z:Z,Generation!$A:$A,Comparison_CDP1,Generation!$B:$B,IF($B$53="NEM","*",$B$53),Generation!$C:$C,$H74)-SUMIFS(Generation!Z:Z,Generation!$A:$A,Comparison_CDP2,Generation!$B:$B,IF($B$53="NEM","*",$B$53),Generation!$C:$C,$H74)</f>
        <v>0</v>
      </c>
      <c r="AF74" s="5">
        <f>SUMIFS(Generation!AA:AA,Generation!$A:$A,Comparison_CDP1,Generation!$B:$B,IF($B$53="NEM","*",$B$53),Generation!$C:$C,$H74)-SUMIFS(Generation!AA:AA,Generation!$A:$A,Comparison_CDP2,Generation!$B:$B,IF($B$53="NEM","*",$B$53),Generation!$C:$C,$H74)</f>
        <v>0</v>
      </c>
      <c r="AG74" s="5">
        <f>SUMIFS(Generation!AB:AB,Generation!$A:$A,Comparison_CDP1,Generation!$B:$B,IF($B$53="NEM","*",$B$53),Generation!$C:$C,$H74)-SUMIFS(Generation!AB:AB,Generation!$A:$A,Comparison_CDP2,Generation!$B:$B,IF($B$53="NEM","*",$B$53),Generation!$C:$C,$H74)</f>
        <v>0</v>
      </c>
      <c r="AH74" s="5">
        <f>SUMIFS(Generation!AC:AC,Generation!$A:$A,Comparison_CDP1,Generation!$B:$B,IF($B$53="NEM","*",$B$53),Generation!$C:$C,$H74)-SUMIFS(Generation!AC:AC,Generation!$A:$A,Comparison_CDP2,Generation!$B:$B,IF($B$53="NEM","*",$B$53),Generation!$C:$C,$H74)</f>
        <v>0</v>
      </c>
      <c r="AI74" s="5">
        <f>SUMIFS(Generation!AD:AD,Generation!$A:$A,Comparison_CDP1,Generation!$B:$B,IF($B$53="NEM","*",$B$53),Generation!$C:$C,$H74)-SUMIFS(Generation!AD:AD,Generation!$A:$A,Comparison_CDP2,Generation!$B:$B,IF($B$53="NEM","*",$B$53),Generation!$C:$C,$H74)</f>
        <v>0</v>
      </c>
      <c r="AJ74" s="5">
        <f>SUMIFS(Generation!AE:AE,Generation!$A:$A,Comparison_CDP1,Generation!$B:$B,IF($B$53="NEM","*",$B$53),Generation!$C:$C,$H74)-SUMIFS(Generation!AE:AE,Generation!$A:$A,Comparison_CDP2,Generation!$B:$B,IF($B$53="NEM","*",$B$53),Generation!$C:$C,$H74)</f>
        <v>0</v>
      </c>
    </row>
    <row r="75" spans="1:62" ht="15" customHeight="1"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</row>
    <row r="76" spans="1:62" ht="15" customHeight="1">
      <c r="H76" s="9" t="s">
        <v>96</v>
      </c>
      <c r="I76" s="5">
        <f>SUMIFS(Generation!D:D,Generation!$A:$A,Comparison_CDP1,Generation!$B:$B,IF($B$53="NEM","*",$B$53),Generation!$C:$C,$H76)-SUMIFS(Generation!D:D,Generation!$A:$A,Comparison_CDP2,Generation!$B:$B,IF($B$53="NEM","*",$B$53),Generation!$C:$C,$H76)</f>
        <v>-962.02948557197328</v>
      </c>
      <c r="J76" s="5">
        <f>SUMIFS(Generation!E:E,Generation!$A:$A,Comparison_CDP1,Generation!$B:$B,IF($B$53="NEM","*",$B$53),Generation!$C:$C,$H76)-SUMIFS(Generation!E:E,Generation!$A:$A,Comparison_CDP2,Generation!$B:$B,IF($B$53="NEM","*",$B$53),Generation!$C:$C,$H76)</f>
        <v>-126.43538034572997</v>
      </c>
      <c r="K76" s="5">
        <f>SUMIFS(Generation!F:F,Generation!$A:$A,Comparison_CDP1,Generation!$B:$B,IF($B$53="NEM","*",$B$53),Generation!$C:$C,$H76)-SUMIFS(Generation!F:F,Generation!$A:$A,Comparison_CDP2,Generation!$B:$B,IF($B$53="NEM","*",$B$53),Generation!$C:$C,$H76)</f>
        <v>-340.72090864070498</v>
      </c>
      <c r="L76" s="5">
        <f>SUMIFS(Generation!G:G,Generation!$A:$A,Comparison_CDP1,Generation!$B:$B,IF($B$53="NEM","*",$B$53),Generation!$C:$C,$H76)-SUMIFS(Generation!G:G,Generation!$A:$A,Comparison_CDP2,Generation!$B:$B,IF($B$53="NEM","*",$B$53),Generation!$C:$C,$H76)</f>
        <v>-484.50112536154518</v>
      </c>
      <c r="M76" s="5">
        <f>SUMIFS(Generation!H:H,Generation!$A:$A,Comparison_CDP1,Generation!$B:$B,IF($B$53="NEM","*",$B$53),Generation!$C:$C,$H76)-SUMIFS(Generation!H:H,Generation!$A:$A,Comparison_CDP2,Generation!$B:$B,IF($B$53="NEM","*",$B$53),Generation!$C:$C,$H76)</f>
        <v>-977.19325672760954</v>
      </c>
      <c r="N76" s="5">
        <f>SUMIFS(Generation!I:I,Generation!$A:$A,Comparison_CDP1,Generation!$B:$B,IF($B$53="NEM","*",$B$53),Generation!$C:$C,$H76)-SUMIFS(Generation!I:I,Generation!$A:$A,Comparison_CDP2,Generation!$B:$B,IF($B$53="NEM","*",$B$53),Generation!$C:$C,$H76)</f>
        <v>-1062.6746953997347</v>
      </c>
      <c r="O76" s="5">
        <f>SUMIFS(Generation!J:J,Generation!$A:$A,Comparison_CDP1,Generation!$B:$B,IF($B$53="NEM","*",$B$53),Generation!$C:$C,$H76)-SUMIFS(Generation!J:J,Generation!$A:$A,Comparison_CDP2,Generation!$B:$B,IF($B$53="NEM","*",$B$53),Generation!$C:$C,$H76)</f>
        <v>-1278.173506645285</v>
      </c>
      <c r="P76" s="5">
        <f>SUMIFS(Generation!K:K,Generation!$A:$A,Comparison_CDP1,Generation!$B:$B,IF($B$53="NEM","*",$B$53),Generation!$C:$C,$H76)-SUMIFS(Generation!K:K,Generation!$A:$A,Comparison_CDP2,Generation!$B:$B,IF($B$53="NEM","*",$B$53),Generation!$C:$C,$H76)</f>
        <v>-805.05631745556548</v>
      </c>
      <c r="Q76" s="5">
        <f>SUMIFS(Generation!L:L,Generation!$A:$A,Comparison_CDP1,Generation!$B:$B,IF($B$53="NEM","*",$B$53),Generation!$C:$C,$H76)-SUMIFS(Generation!L:L,Generation!$A:$A,Comparison_CDP2,Generation!$B:$B,IF($B$53="NEM","*",$B$53),Generation!$C:$C,$H76)</f>
        <v>-870.39766942872529</v>
      </c>
      <c r="R76" s="5">
        <f>SUMIFS(Generation!M:M,Generation!$A:$A,Comparison_CDP1,Generation!$B:$B,IF($B$53="NEM","*",$B$53),Generation!$C:$C,$H76)-SUMIFS(Generation!M:M,Generation!$A:$A,Comparison_CDP2,Generation!$B:$B,IF($B$53="NEM","*",$B$53),Generation!$C:$C,$H76)</f>
        <v>-1059.3964162365755</v>
      </c>
      <c r="S76" s="5">
        <f>SUMIFS(Generation!N:N,Generation!$A:$A,Comparison_CDP1,Generation!$B:$B,IF($B$53="NEM","*",$B$53),Generation!$C:$C,$H76)-SUMIFS(Generation!N:N,Generation!$A:$A,Comparison_CDP2,Generation!$B:$B,IF($B$53="NEM","*",$B$53),Generation!$C:$C,$H76)</f>
        <v>-1500.4289953736507</v>
      </c>
      <c r="T76" s="5">
        <f>SUMIFS(Generation!O:O,Generation!$A:$A,Comparison_CDP1,Generation!$B:$B,IF($B$53="NEM","*",$B$53),Generation!$C:$C,$H76)-SUMIFS(Generation!O:O,Generation!$A:$A,Comparison_CDP2,Generation!$B:$B,IF($B$53="NEM","*",$B$53),Generation!$C:$C,$H76)</f>
        <v>-1324.07923178193</v>
      </c>
      <c r="U76" s="5">
        <f>SUMIFS(Generation!P:P,Generation!$A:$A,Comparison_CDP1,Generation!$B:$B,IF($B$53="NEM","*",$B$53),Generation!$C:$C,$H76)-SUMIFS(Generation!P:P,Generation!$A:$A,Comparison_CDP2,Generation!$B:$B,IF($B$53="NEM","*",$B$53),Generation!$C:$C,$H76)</f>
        <v>-2085.153727501855</v>
      </c>
      <c r="V76" s="5">
        <f>SUMIFS(Generation!Q:Q,Generation!$A:$A,Comparison_CDP1,Generation!$B:$B,IF($B$53="NEM","*",$B$53),Generation!$C:$C,$H76)-SUMIFS(Generation!Q:Q,Generation!$A:$A,Comparison_CDP2,Generation!$B:$B,IF($B$53="NEM","*",$B$53),Generation!$C:$C,$H76)</f>
        <v>-1410.5040428077159</v>
      </c>
      <c r="W76" s="5">
        <f>SUMIFS(Generation!R:R,Generation!$A:$A,Comparison_CDP1,Generation!$B:$B,IF($B$53="NEM","*",$B$53),Generation!$C:$C,$H76)-SUMIFS(Generation!R:R,Generation!$A:$A,Comparison_CDP2,Generation!$B:$B,IF($B$53="NEM","*",$B$53),Generation!$C:$C,$H76)</f>
        <v>-1984.6393682138</v>
      </c>
      <c r="X76" s="5">
        <f>SUMIFS(Generation!S:S,Generation!$A:$A,Comparison_CDP1,Generation!$B:$B,IF($B$53="NEM","*",$B$53),Generation!$C:$C,$H76)-SUMIFS(Generation!S:S,Generation!$A:$A,Comparison_CDP2,Generation!$B:$B,IF($B$53="NEM","*",$B$53),Generation!$C:$C,$H76)</f>
        <v>-1053.4848079730978</v>
      </c>
      <c r="Y76" s="5">
        <f>SUMIFS(Generation!T:T,Generation!$A:$A,Comparison_CDP1,Generation!$B:$B,IF($B$53="NEM","*",$B$53),Generation!$C:$C,$H76)-SUMIFS(Generation!T:T,Generation!$A:$A,Comparison_CDP2,Generation!$B:$B,IF($B$53="NEM","*",$B$53),Generation!$C:$C,$H76)</f>
        <v>-1434.6292895748104</v>
      </c>
      <c r="Z76" s="5">
        <f>SUMIFS(Generation!U:U,Generation!$A:$A,Comparison_CDP1,Generation!$B:$B,IF($B$53="NEM","*",$B$53),Generation!$C:$C,$H76)-SUMIFS(Generation!U:U,Generation!$A:$A,Comparison_CDP2,Generation!$B:$B,IF($B$53="NEM","*",$B$53),Generation!$C:$C,$H76)</f>
        <v>-886.02299755884951</v>
      </c>
      <c r="AA76" s="5">
        <f>SUMIFS(Generation!V:V,Generation!$A:$A,Comparison_CDP1,Generation!$B:$B,IF($B$53="NEM","*",$B$53),Generation!$C:$C,$H76)-SUMIFS(Generation!V:V,Generation!$A:$A,Comparison_CDP2,Generation!$B:$B,IF($B$53="NEM","*",$B$53),Generation!$C:$C,$H76)</f>
        <v>-1364.8000782931172</v>
      </c>
      <c r="AB76" s="5">
        <f>SUMIFS(Generation!W:W,Generation!$A:$A,Comparison_CDP1,Generation!$B:$B,IF($B$53="NEM","*",$B$53),Generation!$C:$C,$H76)-SUMIFS(Generation!W:W,Generation!$A:$A,Comparison_CDP2,Generation!$B:$B,IF($B$53="NEM","*",$B$53),Generation!$C:$C,$H76)</f>
        <v>-970.69962326808059</v>
      </c>
      <c r="AC76" s="5">
        <f>SUMIFS(Generation!X:X,Generation!$A:$A,Comparison_CDP1,Generation!$B:$B,IF($B$53="NEM","*",$B$53),Generation!$C:$C,$H76)-SUMIFS(Generation!X:X,Generation!$A:$A,Comparison_CDP2,Generation!$B:$B,IF($B$53="NEM","*",$B$53),Generation!$C:$C,$H76)</f>
        <v>-1166.1884774407267</v>
      </c>
      <c r="AD76" s="5">
        <f>SUMIFS(Generation!Y:Y,Generation!$A:$A,Comparison_CDP1,Generation!$B:$B,IF($B$53="NEM","*",$B$53),Generation!$C:$C,$H76)-SUMIFS(Generation!Y:Y,Generation!$A:$A,Comparison_CDP2,Generation!$B:$B,IF($B$53="NEM","*",$B$53),Generation!$C:$C,$H76)</f>
        <v>-1743.82252291022</v>
      </c>
      <c r="AE76" s="5">
        <f>SUMIFS(Generation!Z:Z,Generation!$A:$A,Comparison_CDP1,Generation!$B:$B,IF($B$53="NEM","*",$B$53),Generation!$C:$C,$H76)-SUMIFS(Generation!Z:Z,Generation!$A:$A,Comparison_CDP2,Generation!$B:$B,IF($B$53="NEM","*",$B$53),Generation!$C:$C,$H76)</f>
        <v>-1493.1944656478177</v>
      </c>
      <c r="AF76" s="5">
        <f>SUMIFS(Generation!AA:AA,Generation!$A:$A,Comparison_CDP1,Generation!$B:$B,IF($B$53="NEM","*",$B$53),Generation!$C:$C,$H76)-SUMIFS(Generation!AA:AA,Generation!$A:$A,Comparison_CDP2,Generation!$B:$B,IF($B$53="NEM","*",$B$53),Generation!$C:$C,$H76)</f>
        <v>-1508.2274500549202</v>
      </c>
      <c r="AG76" s="5">
        <f>SUMIFS(Generation!AB:AB,Generation!$A:$A,Comparison_CDP1,Generation!$B:$B,IF($B$53="NEM","*",$B$53),Generation!$C:$C,$H76)-SUMIFS(Generation!AB:AB,Generation!$A:$A,Comparison_CDP2,Generation!$B:$B,IF($B$53="NEM","*",$B$53),Generation!$C:$C,$H76)</f>
        <v>-1762.901174418693</v>
      </c>
      <c r="AH76" s="5">
        <f>SUMIFS(Generation!AC:AC,Generation!$A:$A,Comparison_CDP1,Generation!$B:$B,IF($B$53="NEM","*",$B$53),Generation!$C:$C,$H76)-SUMIFS(Generation!AC:AC,Generation!$A:$A,Comparison_CDP2,Generation!$B:$B,IF($B$53="NEM","*",$B$53),Generation!$C:$C,$H76)</f>
        <v>-1644.5764417942851</v>
      </c>
      <c r="AI76" s="5">
        <f>SUMIFS(Generation!AD:AD,Generation!$A:$A,Comparison_CDP1,Generation!$B:$B,IF($B$53="NEM","*",$B$53),Generation!$C:$C,$H76)-SUMIFS(Generation!AD:AD,Generation!$A:$A,Comparison_CDP2,Generation!$B:$B,IF($B$53="NEM","*",$B$53),Generation!$C:$C,$H76)</f>
        <v>-1087.618441313653</v>
      </c>
      <c r="AJ76" s="5">
        <f>SUMIFS(Generation!AE:AE,Generation!$A:$A,Comparison_CDP1,Generation!$B:$B,IF($B$53="NEM","*",$B$53),Generation!$C:$C,$H76)-SUMIFS(Generation!AE:AE,Generation!$A:$A,Comparison_CDP2,Generation!$B:$B,IF($B$53="NEM","*",$B$53),Generation!$C:$C,$H76)</f>
        <v>-2612.519380475811</v>
      </c>
    </row>
    <row r="77" spans="1:62" ht="15" customHeight="1"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</row>
    <row r="78" spans="1:62" ht="15" customHeight="1"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 spans="1:62" s="51" customFormat="1" ht="23" thickBot="1">
      <c r="A79" s="49" t="str">
        <f>B80&amp;" differences in generation by technology type"</f>
        <v>NEM differences in generation by technology type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62" ht="15" customHeight="1" thickTop="1">
      <c r="A80" s="11" t="s">
        <v>38</v>
      </c>
      <c r="B80" s="21" t="s">
        <v>39</v>
      </c>
    </row>
    <row r="82" spans="8:12" ht="15" customHeight="1">
      <c r="H82" s="44" t="s">
        <v>97</v>
      </c>
      <c r="I82" s="8" t="s">
        <v>42</v>
      </c>
      <c r="J82" s="8" t="s">
        <v>49</v>
      </c>
      <c r="K82" s="8" t="s">
        <v>59</v>
      </c>
      <c r="L82" s="8" t="s">
        <v>69</v>
      </c>
    </row>
    <row r="83" spans="8:12" ht="15" customHeight="1">
      <c r="H83" s="9" t="s">
        <v>80</v>
      </c>
      <c r="I83" s="5">
        <f>SUMIFS(Generation!D:D,Generation!$A:$A,Comparison_CDP1,Generation!$B:$B,IF($B$80="NEM","*",$B$80),Generation!$C:$C,$H83)-SUMIFS(Generation!D:D,Generation!$A:$A,Comparison_CDP2,Generation!$B:$B,IF($B$80="NEM","*",$B$80),Generation!$C:$C,$H83)</f>
        <v>19268.861499100502</v>
      </c>
      <c r="J83" s="5">
        <f>SUMIFS(Generation!K:K,Generation!$A:$A,Comparison_CDP1,Generation!$B:$B,IF($B$80="NEM","*",$B$80),Generation!$C:$C,$H83)-SUMIFS(Generation!K:K,Generation!$A:$A,Comparison_CDP2,Generation!$B:$B,IF($B$80="NEM","*",$B$80),Generation!$C:$C,$H83)</f>
        <v>0</v>
      </c>
      <c r="K83" s="5">
        <f>SUMIFS(Generation!U:U,Generation!$A:$A,Comparison_CDP1,Generation!$B:$B,IF($B$80="NEM","*",$B$80),Generation!$C:$C,$H83)-SUMIFS(Generation!U:U,Generation!$A:$A,Comparison_CDP2,Generation!$B:$B,IF($B$80="NEM","*",$B$80),Generation!$C:$C,$H83)</f>
        <v>0</v>
      </c>
      <c r="L83" s="5">
        <f>SUMIFS(Generation!AE:AE,Generation!$A:$A,Comparison_CDP1,Generation!$B:$B,IF($B$80="NEM","*",$B$80),Generation!$C:$C,$H83)-SUMIFS(Generation!AE:AE,Generation!$A:$A,Comparison_CDP2,Generation!$B:$B,IF($B$80="NEM","*",$B$80),Generation!$C:$C,$H83)</f>
        <v>0</v>
      </c>
    </row>
    <row r="84" spans="8:12" ht="15" customHeight="1">
      <c r="H84" s="9" t="s">
        <v>81</v>
      </c>
      <c r="I84" s="5">
        <f>SUMIFS(Generation!D:D,Generation!$A:$A,Comparison_CDP1,Generation!$B:$B,IF($B$80="NEM","*",$B$80),Generation!$C:$C,$H84)-SUMIFS(Generation!D:D,Generation!$A:$A,Comparison_CDP2,Generation!$B:$B,IF($B$80="NEM","*",$B$80),Generation!$C:$C,$H84)</f>
        <v>6821.2201513514119</v>
      </c>
      <c r="J84" s="5">
        <f>SUMIFS(Generation!K:K,Generation!$A:$A,Comparison_CDP1,Generation!$B:$B,IF($B$80="NEM","*",$B$80),Generation!$C:$C,$H84)-SUMIFS(Generation!K:K,Generation!$A:$A,Comparison_CDP2,Generation!$B:$B,IF($B$80="NEM","*",$B$80),Generation!$C:$C,$H84)</f>
        <v>0</v>
      </c>
      <c r="K84" s="5">
        <f>SUMIFS(Generation!U:U,Generation!$A:$A,Comparison_CDP1,Generation!$B:$B,IF($B$80="NEM","*",$B$80),Generation!$C:$C,$H84)-SUMIFS(Generation!U:U,Generation!$A:$A,Comparison_CDP2,Generation!$B:$B,IF($B$80="NEM","*",$B$80),Generation!$C:$C,$H84)</f>
        <v>0</v>
      </c>
      <c r="L84" s="5">
        <f>SUMIFS(Generation!AE:AE,Generation!$A:$A,Comparison_CDP1,Generation!$B:$B,IF($B$80="NEM","*",$B$80),Generation!$C:$C,$H84)-SUMIFS(Generation!AE:AE,Generation!$A:$A,Comparison_CDP2,Generation!$B:$B,IF($B$80="NEM","*",$B$80),Generation!$C:$C,$H84)</f>
        <v>0</v>
      </c>
    </row>
    <row r="85" spans="8:12" ht="15" customHeight="1">
      <c r="H85" s="9" t="s">
        <v>82</v>
      </c>
      <c r="I85" s="5">
        <f>SUMIFS(Generation!D:D,Generation!$A:$A,Comparison_CDP1,Generation!$B:$B,IF($B$80="NEM","*",$B$80),Generation!$C:$C,$H85)-SUMIFS(Generation!D:D,Generation!$A:$A,Comparison_CDP2,Generation!$B:$B,IF($B$80="NEM","*",$B$80),Generation!$C:$C,$H85)</f>
        <v>-10479.058584237308</v>
      </c>
      <c r="J85" s="5">
        <f>SUMIFS(Generation!K:K,Generation!$A:$A,Comparison_CDP1,Generation!$B:$B,IF($B$80="NEM","*",$B$80),Generation!$C:$C,$H85)-SUMIFS(Generation!K:K,Generation!$A:$A,Comparison_CDP2,Generation!$B:$B,IF($B$80="NEM","*",$B$80),Generation!$C:$C,$H85)</f>
        <v>6.3311424994790286</v>
      </c>
      <c r="K85" s="5">
        <f>SUMIFS(Generation!U:U,Generation!$A:$A,Comparison_CDP1,Generation!$B:$B,IF($B$80="NEM","*",$B$80),Generation!$C:$C,$H85)-SUMIFS(Generation!U:U,Generation!$A:$A,Comparison_CDP2,Generation!$B:$B,IF($B$80="NEM","*",$B$80),Generation!$C:$C,$H85)</f>
        <v>128.215029665771</v>
      </c>
      <c r="L85" s="5">
        <f>SUMIFS(Generation!AE:AE,Generation!$A:$A,Comparison_CDP1,Generation!$B:$B,IF($B$80="NEM","*",$B$80),Generation!$C:$C,$H85)-SUMIFS(Generation!AE:AE,Generation!$A:$A,Comparison_CDP2,Generation!$B:$B,IF($B$80="NEM","*",$B$80),Generation!$C:$C,$H85)</f>
        <v>0</v>
      </c>
    </row>
    <row r="86" spans="8:12" ht="15" customHeight="1">
      <c r="H86" s="9" t="s">
        <v>83</v>
      </c>
      <c r="I86" s="5">
        <f>SUMIFS(Generation!D:D,Generation!$A:$A,Comparison_CDP1,Generation!$B:$B,IF($B$80="NEM","*",$B$80),Generation!$C:$C,$H86)-SUMIFS(Generation!D:D,Generation!$A:$A,Comparison_CDP2,Generation!$B:$B,IF($B$80="NEM","*",$B$80),Generation!$C:$C,$H86)</f>
        <v>0</v>
      </c>
      <c r="J86" s="5">
        <f>SUMIFS(Generation!K:K,Generation!$A:$A,Comparison_CDP1,Generation!$B:$B,IF($B$80="NEM","*",$B$80),Generation!$C:$C,$H86)-SUMIFS(Generation!K:K,Generation!$A:$A,Comparison_CDP2,Generation!$B:$B,IF($B$80="NEM","*",$B$80),Generation!$C:$C,$H86)</f>
        <v>0</v>
      </c>
      <c r="K86" s="5">
        <f>SUMIFS(Generation!U:U,Generation!$A:$A,Comparison_CDP1,Generation!$B:$B,IF($B$80="NEM","*",$B$80),Generation!$C:$C,$H86)-SUMIFS(Generation!U:U,Generation!$A:$A,Comparison_CDP2,Generation!$B:$B,IF($B$80="NEM","*",$B$80),Generation!$C:$C,$H86)</f>
        <v>0</v>
      </c>
      <c r="L86" s="5">
        <f>SUMIFS(Generation!AE:AE,Generation!$A:$A,Comparison_CDP1,Generation!$B:$B,IF($B$80="NEM","*",$B$80),Generation!$C:$C,$H86)-SUMIFS(Generation!AE:AE,Generation!$A:$A,Comparison_CDP2,Generation!$B:$B,IF($B$80="NEM","*",$B$80),Generation!$C:$C,$H86)</f>
        <v>0</v>
      </c>
    </row>
    <row r="87" spans="8:12" ht="15" customHeight="1">
      <c r="H87" s="9" t="s">
        <v>84</v>
      </c>
      <c r="I87" s="5">
        <f>SUMIFS(Generation!D:D,Generation!$A:$A,Comparison_CDP1,Generation!$B:$B,IF($B$80="NEM","*",$B$80),Generation!$C:$C,$H87)-SUMIFS(Generation!D:D,Generation!$A:$A,Comparison_CDP2,Generation!$B:$B,IF($B$80="NEM","*",$B$80),Generation!$C:$C,$H87)</f>
        <v>-3729.2923677920594</v>
      </c>
      <c r="J87" s="5">
        <f>SUMIFS(Generation!K:K,Generation!$A:$A,Comparison_CDP1,Generation!$B:$B,IF($B$80="NEM","*",$B$80),Generation!$C:$C,$H87)-SUMIFS(Generation!K:K,Generation!$A:$A,Comparison_CDP2,Generation!$B:$B,IF($B$80="NEM","*",$B$80),Generation!$C:$C,$H87)</f>
        <v>-2250.6219877172357</v>
      </c>
      <c r="K87" s="5">
        <f>SUMIFS(Generation!U:U,Generation!$A:$A,Comparison_CDP1,Generation!$B:$B,IF($B$80="NEM","*",$B$80),Generation!$C:$C,$H87)-SUMIFS(Generation!U:U,Generation!$A:$A,Comparison_CDP2,Generation!$B:$B,IF($B$80="NEM","*",$B$80),Generation!$C:$C,$H87)</f>
        <v>-6287.7975388774521</v>
      </c>
      <c r="L87" s="5">
        <f>SUMIFS(Generation!AE:AE,Generation!$A:$A,Comparison_CDP1,Generation!$B:$B,IF($B$80="NEM","*",$B$80),Generation!$C:$C,$H87)-SUMIFS(Generation!AE:AE,Generation!$A:$A,Comparison_CDP2,Generation!$B:$B,IF($B$80="NEM","*",$B$80),Generation!$C:$C,$H87)</f>
        <v>-11417.32600942622</v>
      </c>
    </row>
    <row r="88" spans="8:12" ht="15" customHeight="1">
      <c r="H88" s="9" t="s">
        <v>85</v>
      </c>
      <c r="I88" s="5">
        <f>SUMIFS(Generation!D:D,Generation!$A:$A,Comparison_CDP1,Generation!$B:$B,IF($B$80="NEM","*",$B$80),Generation!$C:$C,$H88)-SUMIFS(Generation!D:D,Generation!$A:$A,Comparison_CDP2,Generation!$B:$B,IF($B$80="NEM","*",$B$80),Generation!$C:$C,$H88)</f>
        <v>0</v>
      </c>
      <c r="J88" s="5">
        <f>SUMIFS(Generation!K:K,Generation!$A:$A,Comparison_CDP1,Generation!$B:$B,IF($B$80="NEM","*",$B$80),Generation!$C:$C,$H88)-SUMIFS(Generation!K:K,Generation!$A:$A,Comparison_CDP2,Generation!$B:$B,IF($B$80="NEM","*",$B$80),Generation!$C:$C,$H88)</f>
        <v>-1.0414055485249998</v>
      </c>
      <c r="K88" s="5">
        <f>SUMIFS(Generation!U:U,Generation!$A:$A,Comparison_CDP1,Generation!$B:$B,IF($B$80="NEM","*",$B$80),Generation!$C:$C,$H88)-SUMIFS(Generation!U:U,Generation!$A:$A,Comparison_CDP2,Generation!$B:$B,IF($B$80="NEM","*",$B$80),Generation!$C:$C,$H88)</f>
        <v>-835.23399533147995</v>
      </c>
      <c r="L88" s="5">
        <f>SUMIFS(Generation!AE:AE,Generation!$A:$A,Comparison_CDP1,Generation!$B:$B,IF($B$80="NEM","*",$B$80),Generation!$C:$C,$H88)-SUMIFS(Generation!AE:AE,Generation!$A:$A,Comparison_CDP2,Generation!$B:$B,IF($B$80="NEM","*",$B$80),Generation!$C:$C,$H88)</f>
        <v>-5832.0444907202909</v>
      </c>
    </row>
    <row r="89" spans="8:12" ht="15" customHeight="1">
      <c r="H89" s="9" t="s">
        <v>86</v>
      </c>
      <c r="I89" s="5">
        <f>SUMIFS(Generation!D:D,Generation!$A:$A,Comparison_CDP1,Generation!$B:$B,IF($B$80="NEM","*",$B$80),Generation!$C:$C,$H89)-SUMIFS(Generation!D:D,Generation!$A:$A,Comparison_CDP2,Generation!$B:$B,IF($B$80="NEM","*",$B$80),Generation!$C:$C,$H89)</f>
        <v>-1195.4388422668453</v>
      </c>
      <c r="J89" s="5">
        <f>SUMIFS(Generation!K:K,Generation!$A:$A,Comparison_CDP1,Generation!$B:$B,IF($B$80="NEM","*",$B$80),Generation!$C:$C,$H89)-SUMIFS(Generation!K:K,Generation!$A:$A,Comparison_CDP2,Generation!$B:$B,IF($B$80="NEM","*",$B$80),Generation!$C:$C,$H89)</f>
        <v>301.49324454543239</v>
      </c>
      <c r="K89" s="5">
        <f>SUMIFS(Generation!U:U,Generation!$A:$A,Comparison_CDP1,Generation!$B:$B,IF($B$80="NEM","*",$B$80),Generation!$C:$C,$H89)-SUMIFS(Generation!U:U,Generation!$A:$A,Comparison_CDP2,Generation!$B:$B,IF($B$80="NEM","*",$B$80),Generation!$C:$C,$H89)</f>
        <v>4334.4172731962808</v>
      </c>
      <c r="L89" s="5">
        <f>SUMIFS(Generation!AE:AE,Generation!$A:$A,Comparison_CDP1,Generation!$B:$B,IF($B$80="NEM","*",$B$80),Generation!$C:$C,$H89)-SUMIFS(Generation!AE:AE,Generation!$A:$A,Comparison_CDP2,Generation!$B:$B,IF($B$80="NEM","*",$B$80),Generation!$C:$C,$H89)</f>
        <v>2320.1603664796858</v>
      </c>
    </row>
    <row r="90" spans="8:12" ht="15" customHeight="1">
      <c r="H90" s="9" t="s">
        <v>87</v>
      </c>
      <c r="I90" s="5">
        <f>SUMIFS(Generation!D:D,Generation!$A:$A,Comparison_CDP1,Generation!$B:$B,IF($B$80="NEM","*",$B$80),Generation!$C:$C,$H90)-SUMIFS(Generation!D:D,Generation!$A:$A,Comparison_CDP2,Generation!$B:$B,IF($B$80="NEM","*",$B$80),Generation!$C:$C,$H90)</f>
        <v>-2038.6261506429696</v>
      </c>
      <c r="J90" s="5">
        <f>SUMIFS(Generation!K:K,Generation!$A:$A,Comparison_CDP1,Generation!$B:$B,IF($B$80="NEM","*",$B$80),Generation!$C:$C,$H90)-SUMIFS(Generation!K:K,Generation!$A:$A,Comparison_CDP2,Generation!$B:$B,IF($B$80="NEM","*",$B$80),Generation!$C:$C,$H90)</f>
        <v>-3546.6814421500276</v>
      </c>
      <c r="K90" s="5">
        <f>SUMIFS(Generation!U:U,Generation!$A:$A,Comparison_CDP1,Generation!$B:$B,IF($B$80="NEM","*",$B$80),Generation!$C:$C,$H90)-SUMIFS(Generation!U:U,Generation!$A:$A,Comparison_CDP2,Generation!$B:$B,IF($B$80="NEM","*",$B$80),Generation!$C:$C,$H90)</f>
        <v>-1874.2510486846659</v>
      </c>
      <c r="L90" s="5">
        <f>SUMIFS(Generation!AE:AE,Generation!$A:$A,Comparison_CDP1,Generation!$B:$B,IF($B$80="NEM","*",$B$80),Generation!$C:$C,$H90)-SUMIFS(Generation!AE:AE,Generation!$A:$A,Comparison_CDP2,Generation!$B:$B,IF($B$80="NEM","*",$B$80),Generation!$C:$C,$H90)</f>
        <v>-15659.398874698818</v>
      </c>
    </row>
    <row r="91" spans="8:12" ht="15" customHeight="1">
      <c r="H91" s="9" t="s">
        <v>88</v>
      </c>
      <c r="I91" s="5">
        <f>SUMIFS(Generation!D:D,Generation!$A:$A,Comparison_CDP1,Generation!$B:$B,IF($B$80="NEM","*",$B$80),Generation!$C:$C,$H91)-SUMIFS(Generation!D:D,Generation!$A:$A,Comparison_CDP2,Generation!$B:$B,IF($B$80="NEM","*",$B$80),Generation!$C:$C,$H91)</f>
        <v>-44.232717273289836</v>
      </c>
      <c r="J91" s="5">
        <f>SUMIFS(Generation!K:K,Generation!$A:$A,Comparison_CDP1,Generation!$B:$B,IF($B$80="NEM","*",$B$80),Generation!$C:$C,$H91)-SUMIFS(Generation!K:K,Generation!$A:$A,Comparison_CDP2,Generation!$B:$B,IF($B$80="NEM","*",$B$80),Generation!$C:$C,$H91)</f>
        <v>-152.10162086310083</v>
      </c>
      <c r="K91" s="5">
        <f>SUMIFS(Generation!U:U,Generation!$A:$A,Comparison_CDP1,Generation!$B:$B,IF($B$80="NEM","*",$B$80),Generation!$C:$C,$H91)-SUMIFS(Generation!U:U,Generation!$A:$A,Comparison_CDP2,Generation!$B:$B,IF($B$80="NEM","*",$B$80),Generation!$C:$C,$H91)</f>
        <v>1684.2290434362876</v>
      </c>
      <c r="L91" s="5">
        <f>SUMIFS(Generation!AE:AE,Generation!$A:$A,Comparison_CDP1,Generation!$B:$B,IF($B$80="NEM","*",$B$80),Generation!$C:$C,$H91)-SUMIFS(Generation!AE:AE,Generation!$A:$A,Comparison_CDP2,Generation!$B:$B,IF($B$80="NEM","*",$B$80),Generation!$C:$C,$H91)</f>
        <v>6296.4980092998449</v>
      </c>
    </row>
    <row r="92" spans="8:12" ht="15" customHeight="1">
      <c r="H92" s="9" t="s">
        <v>89</v>
      </c>
      <c r="I92" s="5">
        <f>SUMIFS(Generation!D:D,Generation!$A:$A,Comparison_CDP1,Generation!$B:$B,IF($B$80="NEM","*",$B$80),Generation!$C:$C,$H92)-SUMIFS(Generation!D:D,Generation!$A:$A,Comparison_CDP2,Generation!$B:$B,IF($B$80="NEM","*",$B$80),Generation!$C:$C,$H92)</f>
        <v>0</v>
      </c>
      <c r="J92" s="5">
        <f>SUMIFS(Generation!K:K,Generation!$A:$A,Comparison_CDP1,Generation!$B:$B,IF($B$80="NEM","*",$B$80),Generation!$C:$C,$H92)-SUMIFS(Generation!K:K,Generation!$A:$A,Comparison_CDP2,Generation!$B:$B,IF($B$80="NEM","*",$B$80),Generation!$C:$C,$H92)</f>
        <v>0</v>
      </c>
      <c r="K92" s="5">
        <f>SUMIFS(Generation!U:U,Generation!$A:$A,Comparison_CDP1,Generation!$B:$B,IF($B$80="NEM","*",$B$80),Generation!$C:$C,$H92)-SUMIFS(Generation!U:U,Generation!$A:$A,Comparison_CDP2,Generation!$B:$B,IF($B$80="NEM","*",$B$80),Generation!$C:$C,$H92)</f>
        <v>0</v>
      </c>
      <c r="L92" s="5">
        <f>SUMIFS(Generation!AE:AE,Generation!$A:$A,Comparison_CDP1,Generation!$B:$B,IF($B$80="NEM","*",$B$80),Generation!$C:$C,$H92)-SUMIFS(Generation!AE:AE,Generation!$A:$A,Comparison_CDP2,Generation!$B:$B,IF($B$80="NEM","*",$B$80),Generation!$C:$C,$H92)</f>
        <v>0</v>
      </c>
    </row>
    <row r="93" spans="8:12" ht="15" customHeight="1">
      <c r="H93" s="9" t="s">
        <v>90</v>
      </c>
      <c r="I93" s="5">
        <f>SUMIFS(Generation!D:D,Generation!$A:$A,Comparison_CDP1,Generation!$B:$B,IF($B$80="NEM","*",$B$80),Generation!$C:$C,$H93)-SUMIFS(Generation!D:D,Generation!$A:$A,Comparison_CDP2,Generation!$B:$B,IF($B$80="NEM","*",$B$80),Generation!$C:$C,$H93)</f>
        <v>0</v>
      </c>
      <c r="J93" s="5">
        <f>SUMIFS(Generation!K:K,Generation!$A:$A,Comparison_CDP1,Generation!$B:$B,IF($B$80="NEM","*",$B$80),Generation!$C:$C,$H93)-SUMIFS(Generation!K:K,Generation!$A:$A,Comparison_CDP2,Generation!$B:$B,IF($B$80="NEM","*",$B$80),Generation!$C:$C,$H93)</f>
        <v>0</v>
      </c>
      <c r="K93" s="5">
        <f>SUMIFS(Generation!U:U,Generation!$A:$A,Comparison_CDP1,Generation!$B:$B,IF($B$80="NEM","*",$B$80),Generation!$C:$C,$H93)-SUMIFS(Generation!U:U,Generation!$A:$A,Comparison_CDP2,Generation!$B:$B,IF($B$80="NEM","*",$B$80),Generation!$C:$C,$H93)</f>
        <v>0</v>
      </c>
      <c r="L93" s="5">
        <f>SUMIFS(Generation!AE:AE,Generation!$A:$A,Comparison_CDP1,Generation!$B:$B,IF($B$80="NEM","*",$B$80),Generation!$C:$C,$H93)-SUMIFS(Generation!AE:AE,Generation!$A:$A,Comparison_CDP2,Generation!$B:$B,IF($B$80="NEM","*",$B$80),Generation!$C:$C,$H93)</f>
        <v>0</v>
      </c>
    </row>
    <row r="94" spans="8:12" ht="15" customHeight="1">
      <c r="H94" s="9" t="s">
        <v>91</v>
      </c>
      <c r="I94" s="5">
        <f>SUMIFS(Generation!D:D,Generation!$A:$A,Comparison_CDP1,Generation!$B:$B,IF($B$80="NEM","*",$B$80),Generation!$C:$C,$H94)-SUMIFS(Generation!D:D,Generation!$A:$A,Comparison_CDP2,Generation!$B:$B,IF($B$80="NEM","*",$B$80),Generation!$C:$C,$H94)</f>
        <v>0</v>
      </c>
      <c r="J94" s="5">
        <f>SUMIFS(Generation!K:K,Generation!$A:$A,Comparison_CDP1,Generation!$B:$B,IF($B$80="NEM","*",$B$80),Generation!$C:$C,$H94)-SUMIFS(Generation!K:K,Generation!$A:$A,Comparison_CDP2,Generation!$B:$B,IF($B$80="NEM","*",$B$80),Generation!$C:$C,$H94)</f>
        <v>0</v>
      </c>
      <c r="K94" s="5">
        <f>SUMIFS(Generation!U:U,Generation!$A:$A,Comparison_CDP1,Generation!$B:$B,IF($B$80="NEM","*",$B$80),Generation!$C:$C,$H94)-SUMIFS(Generation!U:U,Generation!$A:$A,Comparison_CDP2,Generation!$B:$B,IF($B$80="NEM","*",$B$80),Generation!$C:$C,$H94)</f>
        <v>-37641.232601157608</v>
      </c>
      <c r="L94" s="5">
        <f>SUMIFS(Generation!AE:AE,Generation!$A:$A,Comparison_CDP1,Generation!$B:$B,IF($B$80="NEM","*",$B$80),Generation!$C:$C,$H94)-SUMIFS(Generation!AE:AE,Generation!$A:$A,Comparison_CDP2,Generation!$B:$B,IF($B$80="NEM","*",$B$80),Generation!$C:$C,$H94)</f>
        <v>-42684.61257866738</v>
      </c>
    </row>
    <row r="95" spans="8:12" ht="15" customHeight="1">
      <c r="H95" s="9" t="s">
        <v>92</v>
      </c>
      <c r="I95" s="5">
        <f>SUMIFS(Generation!D:D,Generation!$A:$A,Comparison_CDP1,Generation!$B:$B,IF($B$80="NEM","*",$B$80),Generation!$C:$C,$H95)-SUMIFS(Generation!D:D,Generation!$A:$A,Comparison_CDP2,Generation!$B:$B,IF($B$80="NEM","*",$B$80),Generation!$C:$C,$H95)</f>
        <v>-6397.1178118564494</v>
      </c>
      <c r="J95" s="5">
        <f>SUMIFS(Generation!K:K,Generation!$A:$A,Comparison_CDP1,Generation!$B:$B,IF($B$80="NEM","*",$B$80),Generation!$C:$C,$H95)-SUMIFS(Generation!K:K,Generation!$A:$A,Comparison_CDP2,Generation!$B:$B,IF($B$80="NEM","*",$B$80),Generation!$C:$C,$H95)</f>
        <v>21272.044766052451</v>
      </c>
      <c r="K95" s="5">
        <f>SUMIFS(Generation!U:U,Generation!$A:$A,Comparison_CDP1,Generation!$B:$B,IF($B$80="NEM","*",$B$80),Generation!$C:$C,$H95)-SUMIFS(Generation!U:U,Generation!$A:$A,Comparison_CDP2,Generation!$B:$B,IF($B$80="NEM","*",$B$80),Generation!$C:$C,$H95)</f>
        <v>41945.446055582259</v>
      </c>
      <c r="L95" s="5">
        <f>SUMIFS(Generation!AE:AE,Generation!$A:$A,Comparison_CDP1,Generation!$B:$B,IF($B$80="NEM","*",$B$80),Generation!$C:$C,$H95)-SUMIFS(Generation!AE:AE,Generation!$A:$A,Comparison_CDP2,Generation!$B:$B,IF($B$80="NEM","*",$B$80),Generation!$C:$C,$H95)</f>
        <v>126494.73120166117</v>
      </c>
    </row>
    <row r="96" spans="8:12" ht="15" customHeight="1">
      <c r="H96" s="9" t="s">
        <v>93</v>
      </c>
      <c r="I96" s="5">
        <f>SUMIFS(Generation!D:D,Generation!$A:$A,Comparison_CDP1,Generation!$B:$B,IF($B$80="NEM","*",$B$80),Generation!$C:$C,$H96)-SUMIFS(Generation!D:D,Generation!$A:$A,Comparison_CDP2,Generation!$B:$B,IF($B$80="NEM","*",$B$80),Generation!$C:$C,$H96)</f>
        <v>-3345.3734608966042</v>
      </c>
      <c r="J96" s="5">
        <f>SUMIFS(Generation!K:K,Generation!$A:$A,Comparison_CDP1,Generation!$B:$B,IF($B$80="NEM","*",$B$80),Generation!$C:$C,$H96)-SUMIFS(Generation!K:K,Generation!$A:$A,Comparison_CDP2,Generation!$B:$B,IF($B$80="NEM","*",$B$80),Generation!$C:$C,$H96)</f>
        <v>-19680.393216573415</v>
      </c>
      <c r="K96" s="5">
        <f>SUMIFS(Generation!U:U,Generation!$A:$A,Comparison_CDP1,Generation!$B:$B,IF($B$80="NEM","*",$B$80),Generation!$C:$C,$H96)-SUMIFS(Generation!U:U,Generation!$A:$A,Comparison_CDP2,Generation!$B:$B,IF($B$80="NEM","*",$B$80),Generation!$C:$C,$H96)</f>
        <v>-561.82070005856804</v>
      </c>
      <c r="L96" s="5">
        <f>SUMIFS(Generation!AE:AE,Generation!$A:$A,Comparison_CDP1,Generation!$B:$B,IF($B$80="NEM","*",$B$80),Generation!$C:$C,$H96)-SUMIFS(Generation!AE:AE,Generation!$A:$A,Comparison_CDP2,Generation!$B:$B,IF($B$80="NEM","*",$B$80),Generation!$C:$C,$H96)</f>
        <v>-67235.717337392969</v>
      </c>
    </row>
    <row r="97" spans="1:36" ht="15" customHeight="1">
      <c r="H97" s="9" t="s">
        <v>94</v>
      </c>
      <c r="I97" s="5">
        <f>SUMIFS(Generation!D:D,Generation!$A:$A,Comparison_CDP1,Generation!$B:$B,IF($B$80="NEM","*",$B$80),Generation!$C:$C,$H97)-SUMIFS(Generation!D:D,Generation!$A:$A,Comparison_CDP2,Generation!$B:$B,IF($B$80="NEM","*",$B$80),Generation!$C:$C,$H97)</f>
        <v>0</v>
      </c>
      <c r="J97" s="5">
        <f>SUMIFS(Generation!K:K,Generation!$A:$A,Comparison_CDP1,Generation!$B:$B,IF($B$80="NEM","*",$B$80),Generation!$C:$C,$H97)-SUMIFS(Generation!K:K,Generation!$A:$A,Comparison_CDP2,Generation!$B:$B,IF($B$80="NEM","*",$B$80),Generation!$C:$C,$H97)</f>
        <v>0</v>
      </c>
      <c r="K97" s="5">
        <f>SUMIFS(Generation!U:U,Generation!$A:$A,Comparison_CDP1,Generation!$B:$B,IF($B$80="NEM","*",$B$80),Generation!$C:$C,$H97)-SUMIFS(Generation!U:U,Generation!$A:$A,Comparison_CDP2,Generation!$B:$B,IF($B$80="NEM","*",$B$80),Generation!$C:$C,$H97)</f>
        <v>0</v>
      </c>
      <c r="L97" s="5">
        <f>SUMIFS(Generation!AE:AE,Generation!$A:$A,Comparison_CDP1,Generation!$B:$B,IF($B$80="NEM","*",$B$80),Generation!$C:$C,$H97)-SUMIFS(Generation!AE:AE,Generation!$A:$A,Comparison_CDP2,Generation!$B:$B,IF($B$80="NEM","*",$B$80),Generation!$C:$C,$H97)</f>
        <v>0</v>
      </c>
    </row>
    <row r="98" spans="1:36" ht="15" customHeight="1">
      <c r="H98" s="11" t="s">
        <v>310</v>
      </c>
    </row>
    <row r="99" spans="1:36" ht="15" customHeight="1">
      <c r="H99" s="9" t="s">
        <v>98</v>
      </c>
      <c r="I99" s="5">
        <f>SUMIFS(Generation!D:D,Generation!$A:$A,Comparison_CDP1,Generation!$B:$B,IF($B$80="NEM","*",$B$80),Generation!$C:$C,$H99)-SUMIFS(Generation!D:D,Generation!$A:$A,Comparison_CDP2,Generation!$B:$B,IF($B$80="NEM","*",$B$80),Generation!$C:$C,$H99)</f>
        <v>3559.4926656726379</v>
      </c>
      <c r="J99" s="5">
        <f>SUMIFS(Generation!K:K,Generation!$A:$A,Comparison_CDP1,Generation!$B:$B,IF($B$80="NEM","*",$B$80),Generation!$C:$C,$H99)-SUMIFS(Generation!K:K,Generation!$A:$A,Comparison_CDP2,Generation!$B:$B,IF($B$80="NEM","*",$B$80),Generation!$C:$C,$H99)</f>
        <v>4187.8784096470627</v>
      </c>
      <c r="K99" s="5">
        <f>SUMIFS(Generation!U:U,Generation!$A:$A,Comparison_CDP1,Generation!$B:$B,IF($B$80="NEM","*",$B$80),Generation!$C:$C,$H99)-SUMIFS(Generation!U:U,Generation!$A:$A,Comparison_CDP2,Generation!$B:$B,IF($B$80="NEM","*",$B$80),Generation!$C:$C,$H99)</f>
        <v>1968.1693288881725</v>
      </c>
      <c r="L99" s="5">
        <f>SUMIFS(Generation!AE:AE,Generation!$A:$A,Comparison_CDP1,Generation!$B:$B,IF($B$80="NEM","*",$B$80),Generation!$C:$C,$H99)-SUMIFS(Generation!AE:AE,Generation!$A:$A,Comparison_CDP2,Generation!$B:$B,IF($B$80="NEM","*",$B$80),Generation!$C:$C,$H99)</f>
        <v>16989.80233624723</v>
      </c>
    </row>
    <row r="100" spans="1:36" ht="15" customHeight="1">
      <c r="H100" s="9" t="s">
        <v>99</v>
      </c>
      <c r="I100" s="5">
        <f>SUMIFS(Generation!D:D,Generation!$A:$A,Comparison_CDP1,Generation!$B:$B,IF($B$80="NEM","*",$B$80),Generation!$C:$C,$H100)-SUMIFS(Generation!D:D,Generation!$A:$A,Comparison_CDP2,Generation!$B:$B,IF($B$80="NEM","*",$B$80),Generation!$C:$C,$H100)</f>
        <v>52.033348790410145</v>
      </c>
      <c r="J100" s="5">
        <f>SUMIFS(Generation!K:K,Generation!$A:$A,Comparison_CDP1,Generation!$B:$B,IF($B$80="NEM","*",$B$80),Generation!$C:$C,$H100)-SUMIFS(Generation!K:K,Generation!$A:$A,Comparison_CDP2,Generation!$B:$B,IF($B$80="NEM","*",$B$80),Generation!$C:$C,$H100)</f>
        <v>172.64848754331706</v>
      </c>
      <c r="K100" s="5">
        <f>SUMIFS(Generation!U:U,Generation!$A:$A,Comparison_CDP1,Generation!$B:$B,IF($B$80="NEM","*",$B$80),Generation!$C:$C,$H100)-SUMIFS(Generation!U:U,Generation!$A:$A,Comparison_CDP2,Generation!$B:$B,IF($B$80="NEM","*",$B$80),Generation!$C:$C,$H100)</f>
        <v>-2233.7265277755214</v>
      </c>
      <c r="L100" s="5">
        <f>SUMIFS(Generation!AE:AE,Generation!$A:$A,Comparison_CDP1,Generation!$B:$B,IF($B$80="NEM","*",$B$80),Generation!$C:$C,$H100)-SUMIFS(Generation!AE:AE,Generation!$A:$A,Comparison_CDP2,Generation!$B:$B,IF($B$80="NEM","*",$B$80),Generation!$C:$C,$H100)</f>
        <v>-8165.4143087357297</v>
      </c>
    </row>
    <row r="101" spans="1:36" ht="15" customHeight="1">
      <c r="H101" s="9" t="s">
        <v>100</v>
      </c>
      <c r="I101" s="5">
        <f>SUMIFS(Generation!D:D,Generation!$A:$A,Comparison_CDP1,Generation!$B:$B,IF($B$80="NEM","*",$B$80),Generation!$C:$C,$H101)-SUMIFS(Generation!D:D,Generation!$A:$A,Comparison_CDP2,Generation!$B:$B,IF($B$80="NEM","*",$B$80),Generation!$C:$C,$H101)</f>
        <v>0</v>
      </c>
      <c r="J101" s="5">
        <f>SUMIFS(Generation!K:K,Generation!$A:$A,Comparison_CDP1,Generation!$B:$B,IF($B$80="NEM","*",$B$80),Generation!$C:$C,$H101)-SUMIFS(Generation!K:K,Generation!$A:$A,Comparison_CDP2,Generation!$B:$B,IF($B$80="NEM","*",$B$80),Generation!$C:$C,$H101)</f>
        <v>0</v>
      </c>
      <c r="K101" s="5">
        <f>SUMIFS(Generation!U:U,Generation!$A:$A,Comparison_CDP1,Generation!$B:$B,IF($B$80="NEM","*",$B$80),Generation!$C:$C,$H101)-SUMIFS(Generation!U:U,Generation!$A:$A,Comparison_CDP2,Generation!$B:$B,IF($B$80="NEM","*",$B$80),Generation!$C:$C,$H101)</f>
        <v>0</v>
      </c>
      <c r="L101" s="5">
        <f>SUMIFS(Generation!AE:AE,Generation!$A:$A,Comparison_CDP1,Generation!$B:$B,IF($B$80="NEM","*",$B$80),Generation!$C:$C,$H101)-SUMIFS(Generation!AE:AE,Generation!$A:$A,Comparison_CDP2,Generation!$B:$B,IF($B$80="NEM","*",$B$80),Generation!$C:$C,$H101)</f>
        <v>0</v>
      </c>
    </row>
    <row r="102" spans="1:36" ht="15" customHeight="1"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</row>
    <row r="103" spans="1:36" ht="15" customHeight="1">
      <c r="H103" s="9" t="s">
        <v>96</v>
      </c>
      <c r="I103" s="5">
        <f>SUMIFS(Generation!D:D,Generation!$A:$A,Comparison_CDP1,Generation!$B:$B,IF($B$80="NEM","*",$B$80),Generation!$C:$C,$H103)-SUMIFS(Generation!D:D,Generation!$A:$A,Comparison_CDP2,Generation!$B:$B,IF($B$80="NEM","*",$B$80),Generation!$C:$C,$H103)</f>
        <v>-962.02948557197328</v>
      </c>
      <c r="J103" s="5">
        <f>SUMIFS(Generation!K:K,Generation!$A:$A,Comparison_CDP1,Generation!$B:$B,IF($B$80="NEM","*",$B$80),Generation!$C:$C,$H103)-SUMIFS(Generation!K:K,Generation!$A:$A,Comparison_CDP2,Generation!$B:$B,IF($B$80="NEM","*",$B$80),Generation!$C:$C,$H103)</f>
        <v>-805.05631745556548</v>
      </c>
      <c r="K103" s="5">
        <f>SUMIFS(Generation!U:U,Generation!$A:$A,Comparison_CDP1,Generation!$B:$B,IF($B$80="NEM","*",$B$80),Generation!$C:$C,$H103)-SUMIFS(Generation!U:U,Generation!$A:$A,Comparison_CDP2,Generation!$B:$B,IF($B$80="NEM","*",$B$80),Generation!$C:$C,$H103)</f>
        <v>-886.02299755884951</v>
      </c>
      <c r="L103" s="5">
        <f>SUMIFS(Generation!AE:AE,Generation!$A:$A,Comparison_CDP1,Generation!$B:$B,IF($B$80="NEM","*",$B$80),Generation!$C:$C,$H103)-SUMIFS(Generation!AE:AE,Generation!$A:$A,Comparison_CDP2,Generation!$B:$B,IF($B$80="NEM","*",$B$80),Generation!$C:$C,$H103)</f>
        <v>-2612.519380475811</v>
      </c>
    </row>
    <row r="107" spans="1:36" s="51" customFormat="1" ht="23" thickBot="1">
      <c r="A107" s="49" t="str">
        <f>B108&amp;" differences in storage capacity by year"</f>
        <v>NEM differences in storage capacity by year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6" ht="15" customHeight="1" thickTop="1">
      <c r="A108" s="11" t="s">
        <v>38</v>
      </c>
      <c r="B108" s="21" t="s">
        <v>39</v>
      </c>
    </row>
    <row r="110" spans="1:36" ht="15" customHeight="1">
      <c r="H110" s="44" t="s">
        <v>79</v>
      </c>
      <c r="I110" s="8" t="s">
        <v>42</v>
      </c>
      <c r="J110" s="8" t="s">
        <v>43</v>
      </c>
      <c r="K110" s="8" t="s">
        <v>44</v>
      </c>
      <c r="L110" s="8" t="s">
        <v>45</v>
      </c>
      <c r="M110" s="8" t="s">
        <v>46</v>
      </c>
      <c r="N110" s="8" t="s">
        <v>47</v>
      </c>
      <c r="O110" s="8" t="s">
        <v>48</v>
      </c>
      <c r="P110" s="8" t="s">
        <v>49</v>
      </c>
      <c r="Q110" s="8" t="s">
        <v>50</v>
      </c>
      <c r="R110" s="8" t="s">
        <v>51</v>
      </c>
      <c r="S110" s="8" t="s">
        <v>52</v>
      </c>
      <c r="T110" s="8" t="s">
        <v>53</v>
      </c>
      <c r="U110" s="8" t="s">
        <v>54</v>
      </c>
      <c r="V110" s="8" t="s">
        <v>55</v>
      </c>
      <c r="W110" s="8" t="s">
        <v>56</v>
      </c>
      <c r="X110" s="8" t="s">
        <v>57</v>
      </c>
      <c r="Y110" s="8" t="s">
        <v>58</v>
      </c>
      <c r="Z110" s="8" t="s">
        <v>59</v>
      </c>
      <c r="AA110" s="8" t="s">
        <v>60</v>
      </c>
      <c r="AB110" s="8" t="s">
        <v>61</v>
      </c>
      <c r="AC110" s="8" t="s">
        <v>62</v>
      </c>
      <c r="AD110" s="8" t="s">
        <v>63</v>
      </c>
      <c r="AE110" s="8" t="s">
        <v>64</v>
      </c>
      <c r="AF110" s="8" t="s">
        <v>65</v>
      </c>
      <c r="AG110" s="8" t="s">
        <v>66</v>
      </c>
      <c r="AH110" s="8" t="s">
        <v>67</v>
      </c>
      <c r="AI110" s="8" t="s">
        <v>68</v>
      </c>
      <c r="AJ110" s="8" t="s">
        <v>69</v>
      </c>
    </row>
    <row r="111" spans="1:36" ht="15" customHeight="1">
      <c r="H111" s="25" t="s">
        <v>102</v>
      </c>
      <c r="I111" s="5">
        <f>SUMIFS('Storage Capacity'!D:D,'Storage Capacity'!$A:$A,Comparison_CDP1,'Storage Capacity'!$B:$B,IF($B$108="NEM","*",$B$108),'Storage Capacity'!$C:$C,$H111)-SUMIFS('Storage Capacity'!D:D,'Storage Capacity'!$A:$A,Comparison_CDP2,'Storage Capacity'!$B:$B,IF($B$108="NEM","*",$B$108),'Storage Capacity'!$C:$C,$H111)</f>
        <v>0</v>
      </c>
      <c r="J111" s="5">
        <f>SUMIFS('Storage Capacity'!E:E,'Storage Capacity'!$A:$A,Comparison_CDP1,'Storage Capacity'!$B:$B,IF($B$108="NEM","*",$B$108),'Storage Capacity'!$C:$C,$H111)-SUMIFS('Storage Capacity'!E:E,'Storage Capacity'!$A:$A,Comparison_CDP2,'Storage Capacity'!$B:$B,IF($B$108="NEM","*",$B$108),'Storage Capacity'!$C:$C,$H111)</f>
        <v>0</v>
      </c>
      <c r="K111" s="5">
        <f>SUMIFS('Storage Capacity'!F:F,'Storage Capacity'!$A:$A,Comparison_CDP1,'Storage Capacity'!$B:$B,IF($B$108="NEM","*",$B$108),'Storage Capacity'!$C:$C,$H111)-SUMIFS('Storage Capacity'!F:F,'Storage Capacity'!$A:$A,Comparison_CDP2,'Storage Capacity'!$B:$B,IF($B$108="NEM","*",$B$108),'Storage Capacity'!$C:$C,$H111)</f>
        <v>0</v>
      </c>
      <c r="L111" s="5">
        <f>SUMIFS('Storage Capacity'!G:G,'Storage Capacity'!$A:$A,Comparison_CDP1,'Storage Capacity'!$B:$B,IF($B$108="NEM","*",$B$108),'Storage Capacity'!$C:$C,$H111)-SUMIFS('Storage Capacity'!G:G,'Storage Capacity'!$A:$A,Comparison_CDP2,'Storage Capacity'!$B:$B,IF($B$108="NEM","*",$B$108),'Storage Capacity'!$C:$C,$H111)</f>
        <v>0</v>
      </c>
      <c r="M111" s="5">
        <f>SUMIFS('Storage Capacity'!H:H,'Storage Capacity'!$A:$A,Comparison_CDP1,'Storage Capacity'!$B:$B,IF($B$108="NEM","*",$B$108),'Storage Capacity'!$C:$C,$H111)-SUMIFS('Storage Capacity'!H:H,'Storage Capacity'!$A:$A,Comparison_CDP2,'Storage Capacity'!$B:$B,IF($B$108="NEM","*",$B$108),'Storage Capacity'!$C:$C,$H111)</f>
        <v>0</v>
      </c>
      <c r="N111" s="5">
        <f>SUMIFS('Storage Capacity'!I:I,'Storage Capacity'!$A:$A,Comparison_CDP1,'Storage Capacity'!$B:$B,IF($B$108="NEM","*",$B$108),'Storage Capacity'!$C:$C,$H111)-SUMIFS('Storage Capacity'!I:I,'Storage Capacity'!$A:$A,Comparison_CDP2,'Storage Capacity'!$B:$B,IF($B$108="NEM","*",$B$108),'Storage Capacity'!$C:$C,$H111)</f>
        <v>715.34339043</v>
      </c>
      <c r="O111" s="5">
        <f>SUMIFS('Storage Capacity'!J:J,'Storage Capacity'!$A:$A,Comparison_CDP1,'Storage Capacity'!$B:$B,IF($B$108="NEM","*",$B$108),'Storage Capacity'!$C:$C,$H111)-SUMIFS('Storage Capacity'!J:J,'Storage Capacity'!$A:$A,Comparison_CDP2,'Storage Capacity'!$B:$B,IF($B$108="NEM","*",$B$108),'Storage Capacity'!$C:$C,$H111)</f>
        <v>715.34339043</v>
      </c>
      <c r="P111" s="5">
        <f>SUMIFS('Storage Capacity'!K:K,'Storage Capacity'!$A:$A,Comparison_CDP1,'Storage Capacity'!$B:$B,IF($B$108="NEM","*",$B$108),'Storage Capacity'!$C:$C,$H111)-SUMIFS('Storage Capacity'!K:K,'Storage Capacity'!$A:$A,Comparison_CDP2,'Storage Capacity'!$B:$B,IF($B$108="NEM","*",$B$108),'Storage Capacity'!$C:$C,$H111)</f>
        <v>-984.63652408999974</v>
      </c>
      <c r="Q111" s="5">
        <f>SUMIFS('Storage Capacity'!L:L,'Storage Capacity'!$A:$A,Comparison_CDP1,'Storage Capacity'!$B:$B,IF($B$108="NEM","*",$B$108),'Storage Capacity'!$C:$C,$H111)-SUMIFS('Storage Capacity'!L:L,'Storage Capacity'!$A:$A,Comparison_CDP2,'Storage Capacity'!$B:$B,IF($B$108="NEM","*",$B$108),'Storage Capacity'!$C:$C,$H111)</f>
        <v>-1152.6636682299998</v>
      </c>
      <c r="R111" s="5">
        <f>SUMIFS('Storage Capacity'!M:M,'Storage Capacity'!$A:$A,Comparison_CDP1,'Storage Capacity'!$B:$B,IF($B$108="NEM","*",$B$108),'Storage Capacity'!$C:$C,$H111)-SUMIFS('Storage Capacity'!M:M,'Storage Capacity'!$A:$A,Comparison_CDP2,'Storage Capacity'!$B:$B,IF($B$108="NEM","*",$B$108),'Storage Capacity'!$C:$C,$H111)</f>
        <v>-1476.3250663900001</v>
      </c>
      <c r="S111" s="5">
        <f>SUMIFS('Storage Capacity'!N:N,'Storage Capacity'!$A:$A,Comparison_CDP1,'Storage Capacity'!$B:$B,IF($B$108="NEM","*",$B$108),'Storage Capacity'!$C:$C,$H111)-SUMIFS('Storage Capacity'!N:N,'Storage Capacity'!$A:$A,Comparison_CDP2,'Storage Capacity'!$B:$B,IF($B$108="NEM","*",$B$108),'Storage Capacity'!$C:$C,$H111)</f>
        <v>-1901.88862864</v>
      </c>
      <c r="T111" s="5">
        <f>SUMIFS('Storage Capacity'!O:O,'Storage Capacity'!$A:$A,Comparison_CDP1,'Storage Capacity'!$B:$B,IF($B$108="NEM","*",$B$108),'Storage Capacity'!$C:$C,$H111)-SUMIFS('Storage Capacity'!O:O,'Storage Capacity'!$A:$A,Comparison_CDP2,'Storage Capacity'!$B:$B,IF($B$108="NEM","*",$B$108),'Storage Capacity'!$C:$C,$H111)</f>
        <v>-1901.88862864</v>
      </c>
      <c r="U111" s="5">
        <f>SUMIFS('Storage Capacity'!P:P,'Storage Capacity'!$A:$A,Comparison_CDP1,'Storage Capacity'!$B:$B,IF($B$108="NEM","*",$B$108),'Storage Capacity'!$C:$C,$H111)-SUMIFS('Storage Capacity'!P:P,'Storage Capacity'!$A:$A,Comparison_CDP2,'Storage Capacity'!$B:$B,IF($B$108="NEM","*",$B$108),'Storage Capacity'!$C:$C,$H111)</f>
        <v>-2156.3062365599999</v>
      </c>
      <c r="V111" s="5">
        <f>SUMIFS('Storage Capacity'!Q:Q,'Storage Capacity'!$A:$A,Comparison_CDP1,'Storage Capacity'!$B:$B,IF($B$108="NEM","*",$B$108),'Storage Capacity'!$C:$C,$H111)-SUMIFS('Storage Capacity'!Q:Q,'Storage Capacity'!$A:$A,Comparison_CDP2,'Storage Capacity'!$B:$B,IF($B$108="NEM","*",$B$108),'Storage Capacity'!$C:$C,$H111)</f>
        <v>-2258.4215900999998</v>
      </c>
      <c r="W111" s="5">
        <f>SUMIFS('Storage Capacity'!R:R,'Storage Capacity'!$A:$A,Comparison_CDP1,'Storage Capacity'!$B:$B,IF($B$108="NEM","*",$B$108),'Storage Capacity'!$C:$C,$H111)-SUMIFS('Storage Capacity'!R:R,'Storage Capacity'!$A:$A,Comparison_CDP2,'Storage Capacity'!$B:$B,IF($B$108="NEM","*",$B$108),'Storage Capacity'!$C:$C,$H111)</f>
        <v>-2258.4215900999998</v>
      </c>
      <c r="X111" s="5">
        <f>SUMIFS('Storage Capacity'!S:S,'Storage Capacity'!$A:$A,Comparison_CDP1,'Storage Capacity'!$B:$B,IF($B$108="NEM","*",$B$108),'Storage Capacity'!$C:$C,$H111)-SUMIFS('Storage Capacity'!S:S,'Storage Capacity'!$A:$A,Comparison_CDP2,'Storage Capacity'!$B:$B,IF($B$108="NEM","*",$B$108),'Storage Capacity'!$C:$C,$H111)</f>
        <v>-2258.4215900999998</v>
      </c>
      <c r="Y111" s="5">
        <f>SUMIFS('Storage Capacity'!T:T,'Storage Capacity'!$A:$A,Comparison_CDP1,'Storage Capacity'!$B:$B,IF($B$108="NEM","*",$B$108),'Storage Capacity'!$C:$C,$H111)-SUMIFS('Storage Capacity'!T:T,'Storage Capacity'!$A:$A,Comparison_CDP2,'Storage Capacity'!$B:$B,IF($B$108="NEM","*",$B$108),'Storage Capacity'!$C:$C,$H111)</f>
        <v>-2258.4215900999998</v>
      </c>
      <c r="Z111" s="5">
        <f>SUMIFS('Storage Capacity'!U:U,'Storage Capacity'!$A:$A,Comparison_CDP1,'Storage Capacity'!$B:$B,IF($B$108="NEM","*",$B$108),'Storage Capacity'!$C:$C,$H111)-SUMIFS('Storage Capacity'!U:U,'Storage Capacity'!$A:$A,Comparison_CDP2,'Storage Capacity'!$B:$B,IF($B$108="NEM","*",$B$108),'Storage Capacity'!$C:$C,$H111)</f>
        <v>-2343.8322664399993</v>
      </c>
      <c r="AA111" s="5">
        <f>SUMIFS('Storage Capacity'!V:V,'Storage Capacity'!$A:$A,Comparison_CDP1,'Storage Capacity'!$B:$B,IF($B$108="NEM","*",$B$108),'Storage Capacity'!$C:$C,$H111)-SUMIFS('Storage Capacity'!V:V,'Storage Capacity'!$A:$A,Comparison_CDP2,'Storage Capacity'!$B:$B,IF($B$108="NEM","*",$B$108),'Storage Capacity'!$C:$C,$H111)</f>
        <v>-2106.4350219400003</v>
      </c>
      <c r="AB111" s="5">
        <f>SUMIFS('Storage Capacity'!W:W,'Storage Capacity'!$A:$A,Comparison_CDP1,'Storage Capacity'!$B:$B,IF($B$108="NEM","*",$B$108),'Storage Capacity'!$C:$C,$H111)-SUMIFS('Storage Capacity'!W:W,'Storage Capacity'!$A:$A,Comparison_CDP2,'Storage Capacity'!$B:$B,IF($B$108="NEM","*",$B$108),'Storage Capacity'!$C:$C,$H111)</f>
        <v>-2004.9779141899999</v>
      </c>
      <c r="AC111" s="5">
        <f>SUMIFS('Storage Capacity'!X:X,'Storage Capacity'!$A:$A,Comparison_CDP1,'Storage Capacity'!$B:$B,IF($B$108="NEM","*",$B$108),'Storage Capacity'!$C:$C,$H111)-SUMIFS('Storage Capacity'!X:X,'Storage Capacity'!$A:$A,Comparison_CDP2,'Storage Capacity'!$B:$B,IF($B$108="NEM","*",$B$108),'Storage Capacity'!$C:$C,$H111)</f>
        <v>-2133.2513615700004</v>
      </c>
      <c r="AD111" s="5">
        <f>SUMIFS('Storage Capacity'!Y:Y,'Storage Capacity'!$A:$A,Comparison_CDP1,'Storage Capacity'!$B:$B,IF($B$108="NEM","*",$B$108),'Storage Capacity'!$C:$C,$H111)-SUMIFS('Storage Capacity'!Y:Y,'Storage Capacity'!$A:$A,Comparison_CDP2,'Storage Capacity'!$B:$B,IF($B$108="NEM","*",$B$108),'Storage Capacity'!$C:$C,$H111)</f>
        <v>-2559.2779024899996</v>
      </c>
      <c r="AE111" s="5">
        <f>SUMIFS('Storage Capacity'!Z:Z,'Storage Capacity'!$A:$A,Comparison_CDP1,'Storage Capacity'!$B:$B,IF($B$108="NEM","*",$B$108),'Storage Capacity'!$C:$C,$H111)-SUMIFS('Storage Capacity'!Z:Z,'Storage Capacity'!$A:$A,Comparison_CDP2,'Storage Capacity'!$B:$B,IF($B$108="NEM","*",$B$108),'Storage Capacity'!$C:$C,$H111)</f>
        <v>-2559.2779024899996</v>
      </c>
      <c r="AF111" s="5">
        <f>SUMIFS('Storage Capacity'!AA:AA,'Storage Capacity'!$A:$A,Comparison_CDP1,'Storage Capacity'!$B:$B,IF($B$108="NEM","*",$B$108),'Storage Capacity'!$C:$C,$H111)-SUMIFS('Storage Capacity'!AA:AA,'Storage Capacity'!$A:$A,Comparison_CDP2,'Storage Capacity'!$B:$B,IF($B$108="NEM","*",$B$108),'Storage Capacity'!$C:$C,$H111)</f>
        <v>-2559.2779024899996</v>
      </c>
      <c r="AG111" s="5">
        <f>SUMIFS('Storage Capacity'!AB:AB,'Storage Capacity'!$A:$A,Comparison_CDP1,'Storage Capacity'!$B:$B,IF($B$108="NEM","*",$B$108),'Storage Capacity'!$C:$C,$H111)-SUMIFS('Storage Capacity'!AB:AB,'Storage Capacity'!$A:$A,Comparison_CDP2,'Storage Capacity'!$B:$B,IF($B$108="NEM","*",$B$108),'Storage Capacity'!$C:$C,$H111)</f>
        <v>-2559.2779024899996</v>
      </c>
      <c r="AH111" s="5">
        <f>SUMIFS('Storage Capacity'!AC:AC,'Storage Capacity'!$A:$A,Comparison_CDP1,'Storage Capacity'!$B:$B,IF($B$108="NEM","*",$B$108),'Storage Capacity'!$C:$C,$H111)-SUMIFS('Storage Capacity'!AC:AC,'Storage Capacity'!$A:$A,Comparison_CDP2,'Storage Capacity'!$B:$B,IF($B$108="NEM","*",$B$108),'Storage Capacity'!$C:$C,$H111)</f>
        <v>-2084.3421826199997</v>
      </c>
      <c r="AI111" s="5">
        <f>SUMIFS('Storage Capacity'!AD:AD,'Storage Capacity'!$A:$A,Comparison_CDP1,'Storage Capacity'!$B:$B,IF($B$108="NEM","*",$B$108),'Storage Capacity'!$C:$C,$H111)-SUMIFS('Storage Capacity'!AD:AD,'Storage Capacity'!$A:$A,Comparison_CDP2,'Storage Capacity'!$B:$B,IF($B$108="NEM","*",$B$108),'Storage Capacity'!$C:$C,$H111)</f>
        <v>-1603.20196893</v>
      </c>
      <c r="AJ111" s="5">
        <f>SUMIFS('Storage Capacity'!AE:AE,'Storage Capacity'!$A:$A,Comparison_CDP1,'Storage Capacity'!$B:$B,IF($B$108="NEM","*",$B$108),'Storage Capacity'!$C:$C,$H111)-SUMIFS('Storage Capacity'!AE:AE,'Storage Capacity'!$A:$A,Comparison_CDP2,'Storage Capacity'!$B:$B,IF($B$108="NEM","*",$B$108),'Storage Capacity'!$C:$C,$H111)</f>
        <v>-1603.20196893</v>
      </c>
    </row>
    <row r="112" spans="1:36" ht="15" customHeight="1">
      <c r="H112" s="25" t="s">
        <v>103</v>
      </c>
      <c r="I112" s="5">
        <f>SUMIFS('Storage Capacity'!D:D,'Storage Capacity'!$A:$A,Comparison_CDP1,'Storage Capacity'!$B:$B,IF($B$108="NEM","*",$B$108),'Storage Capacity'!$C:$C,$H112)-SUMIFS('Storage Capacity'!D:D,'Storage Capacity'!$A:$A,Comparison_CDP2,'Storage Capacity'!$B:$B,IF($B$108="NEM","*",$B$108),'Storage Capacity'!$C:$C,$H112)</f>
        <v>-834.45872179000025</v>
      </c>
      <c r="J112" s="5">
        <f>SUMIFS('Storage Capacity'!E:E,'Storage Capacity'!$A:$A,Comparison_CDP1,'Storage Capacity'!$B:$B,IF($B$108="NEM","*",$B$108),'Storage Capacity'!$C:$C,$H112)-SUMIFS('Storage Capacity'!E:E,'Storage Capacity'!$A:$A,Comparison_CDP2,'Storage Capacity'!$B:$B,IF($B$108="NEM","*",$B$108),'Storage Capacity'!$C:$C,$H112)</f>
        <v>-1094.3223146300002</v>
      </c>
      <c r="K112" s="5">
        <f>SUMIFS('Storage Capacity'!F:F,'Storage Capacity'!$A:$A,Comparison_CDP1,'Storage Capacity'!$B:$B,IF($B$108="NEM","*",$B$108),'Storage Capacity'!$C:$C,$H112)-SUMIFS('Storage Capacity'!F:F,'Storage Capacity'!$A:$A,Comparison_CDP2,'Storage Capacity'!$B:$B,IF($B$108="NEM","*",$B$108),'Storage Capacity'!$C:$C,$H112)</f>
        <v>-2011.3631386600005</v>
      </c>
      <c r="L112" s="5">
        <f>SUMIFS('Storage Capacity'!G:G,'Storage Capacity'!$A:$A,Comparison_CDP1,'Storage Capacity'!$B:$B,IF($B$108="NEM","*",$B$108),'Storage Capacity'!$C:$C,$H112)-SUMIFS('Storage Capacity'!G:G,'Storage Capacity'!$A:$A,Comparison_CDP2,'Storage Capacity'!$B:$B,IF($B$108="NEM","*",$B$108),'Storage Capacity'!$C:$C,$H112)</f>
        <v>-3300.9432113700004</v>
      </c>
      <c r="M112" s="5">
        <f>SUMIFS('Storage Capacity'!H:H,'Storage Capacity'!$A:$A,Comparison_CDP1,'Storage Capacity'!$B:$B,IF($B$108="NEM","*",$B$108),'Storage Capacity'!$C:$C,$H112)-SUMIFS('Storage Capacity'!H:H,'Storage Capacity'!$A:$A,Comparison_CDP2,'Storage Capacity'!$B:$B,IF($B$108="NEM","*",$B$108),'Storage Capacity'!$C:$C,$H112)</f>
        <v>-2831.7983985600004</v>
      </c>
      <c r="N112" s="5">
        <f>SUMIFS('Storage Capacity'!I:I,'Storage Capacity'!$A:$A,Comparison_CDP1,'Storage Capacity'!$B:$B,IF($B$108="NEM","*",$B$108),'Storage Capacity'!$C:$C,$H112)-SUMIFS('Storage Capacity'!I:I,'Storage Capacity'!$A:$A,Comparison_CDP2,'Storage Capacity'!$B:$B,IF($B$108="NEM","*",$B$108),'Storage Capacity'!$C:$C,$H112)</f>
        <v>-3291.2618433299995</v>
      </c>
      <c r="O112" s="5">
        <f>SUMIFS('Storage Capacity'!J:J,'Storage Capacity'!$A:$A,Comparison_CDP1,'Storage Capacity'!$B:$B,IF($B$108="NEM","*",$B$108),'Storage Capacity'!$C:$C,$H112)-SUMIFS('Storage Capacity'!J:J,'Storage Capacity'!$A:$A,Comparison_CDP2,'Storage Capacity'!$B:$B,IF($B$108="NEM","*",$B$108),'Storage Capacity'!$C:$C,$H112)</f>
        <v>-4643.1526946100021</v>
      </c>
      <c r="P112" s="5">
        <f>SUMIFS('Storage Capacity'!K:K,'Storage Capacity'!$A:$A,Comparison_CDP1,'Storage Capacity'!$B:$B,IF($B$108="NEM","*",$B$108),'Storage Capacity'!$C:$C,$H112)-SUMIFS('Storage Capacity'!K:K,'Storage Capacity'!$A:$A,Comparison_CDP2,'Storage Capacity'!$B:$B,IF($B$108="NEM","*",$B$108),'Storage Capacity'!$C:$C,$H112)</f>
        <v>-3822.4719234599997</v>
      </c>
      <c r="Q112" s="5">
        <f>SUMIFS('Storage Capacity'!L:L,'Storage Capacity'!$A:$A,Comparison_CDP1,'Storage Capacity'!$B:$B,IF($B$108="NEM","*",$B$108),'Storage Capacity'!$C:$C,$H112)-SUMIFS('Storage Capacity'!L:L,'Storage Capacity'!$A:$A,Comparison_CDP2,'Storage Capacity'!$B:$B,IF($B$108="NEM","*",$B$108),'Storage Capacity'!$C:$C,$H112)</f>
        <v>-4067.4751165199996</v>
      </c>
      <c r="R112" s="5">
        <f>SUMIFS('Storage Capacity'!M:M,'Storage Capacity'!$A:$A,Comparison_CDP1,'Storage Capacity'!$B:$B,IF($B$108="NEM","*",$B$108),'Storage Capacity'!$C:$C,$H112)-SUMIFS('Storage Capacity'!M:M,'Storage Capacity'!$A:$A,Comparison_CDP2,'Storage Capacity'!$B:$B,IF($B$108="NEM","*",$B$108),'Storage Capacity'!$C:$C,$H112)</f>
        <v>-4400.2131139599987</v>
      </c>
      <c r="S112" s="5">
        <f>SUMIFS('Storage Capacity'!N:N,'Storage Capacity'!$A:$A,Comparison_CDP1,'Storage Capacity'!$B:$B,IF($B$108="NEM","*",$B$108),'Storage Capacity'!$C:$C,$H112)-SUMIFS('Storage Capacity'!N:N,'Storage Capacity'!$A:$A,Comparison_CDP2,'Storage Capacity'!$B:$B,IF($B$108="NEM","*",$B$108),'Storage Capacity'!$C:$C,$H112)</f>
        <v>-5074.3116738299996</v>
      </c>
      <c r="T112" s="5">
        <f>SUMIFS('Storage Capacity'!O:O,'Storage Capacity'!$A:$A,Comparison_CDP1,'Storage Capacity'!$B:$B,IF($B$108="NEM","*",$B$108),'Storage Capacity'!$C:$C,$H112)-SUMIFS('Storage Capacity'!O:O,'Storage Capacity'!$A:$A,Comparison_CDP2,'Storage Capacity'!$B:$B,IF($B$108="NEM","*",$B$108),'Storage Capacity'!$C:$C,$H112)</f>
        <v>-6038.84268084</v>
      </c>
      <c r="U112" s="5">
        <f>SUMIFS('Storage Capacity'!P:P,'Storage Capacity'!$A:$A,Comparison_CDP1,'Storage Capacity'!$B:$B,IF($B$108="NEM","*",$B$108),'Storage Capacity'!$C:$C,$H112)-SUMIFS('Storage Capacity'!P:P,'Storage Capacity'!$A:$A,Comparison_CDP2,'Storage Capacity'!$B:$B,IF($B$108="NEM","*",$B$108),'Storage Capacity'!$C:$C,$H112)</f>
        <v>-4102.0067951499987</v>
      </c>
      <c r="V112" s="5">
        <f>SUMIFS('Storage Capacity'!Q:Q,'Storage Capacity'!$A:$A,Comparison_CDP1,'Storage Capacity'!$B:$B,IF($B$108="NEM","*",$B$108),'Storage Capacity'!$C:$C,$H112)-SUMIFS('Storage Capacity'!Q:Q,'Storage Capacity'!$A:$A,Comparison_CDP2,'Storage Capacity'!$B:$B,IF($B$108="NEM","*",$B$108),'Storage Capacity'!$C:$C,$H112)</f>
        <v>-3310.6250548300013</v>
      </c>
      <c r="W112" s="5">
        <f>SUMIFS('Storage Capacity'!R:R,'Storage Capacity'!$A:$A,Comparison_CDP1,'Storage Capacity'!$B:$B,IF($B$108="NEM","*",$B$108),'Storage Capacity'!$C:$C,$H112)-SUMIFS('Storage Capacity'!R:R,'Storage Capacity'!$A:$A,Comparison_CDP2,'Storage Capacity'!$B:$B,IF($B$108="NEM","*",$B$108),'Storage Capacity'!$C:$C,$H112)</f>
        <v>-2154.6243568699992</v>
      </c>
      <c r="X112" s="5">
        <f>SUMIFS('Storage Capacity'!S:S,'Storage Capacity'!$A:$A,Comparison_CDP1,'Storage Capacity'!$B:$B,IF($B$108="NEM","*",$B$108),'Storage Capacity'!$C:$C,$H112)-SUMIFS('Storage Capacity'!S:S,'Storage Capacity'!$A:$A,Comparison_CDP2,'Storage Capacity'!$B:$B,IF($B$108="NEM","*",$B$108),'Storage Capacity'!$C:$C,$H112)</f>
        <v>-3757.4017645399945</v>
      </c>
      <c r="Y112" s="5">
        <f>SUMIFS('Storage Capacity'!T:T,'Storage Capacity'!$A:$A,Comparison_CDP1,'Storage Capacity'!$B:$B,IF($B$108="NEM","*",$B$108),'Storage Capacity'!$C:$C,$H112)-SUMIFS('Storage Capacity'!T:T,'Storage Capacity'!$A:$A,Comparison_CDP2,'Storage Capacity'!$B:$B,IF($B$108="NEM","*",$B$108),'Storage Capacity'!$C:$C,$H112)</f>
        <v>-3894.6487735099945</v>
      </c>
      <c r="Z112" s="5">
        <f>SUMIFS('Storage Capacity'!U:U,'Storage Capacity'!$A:$A,Comparison_CDP1,'Storage Capacity'!$B:$B,IF($B$108="NEM","*",$B$108),'Storage Capacity'!$C:$C,$H112)-SUMIFS('Storage Capacity'!U:U,'Storage Capacity'!$A:$A,Comparison_CDP2,'Storage Capacity'!$B:$B,IF($B$108="NEM","*",$B$108),'Storage Capacity'!$C:$C,$H112)</f>
        <v>-3357.5767537400025</v>
      </c>
      <c r="AA112" s="5">
        <f>SUMIFS('Storage Capacity'!V:V,'Storage Capacity'!$A:$A,Comparison_CDP1,'Storage Capacity'!$B:$B,IF($B$108="NEM","*",$B$108),'Storage Capacity'!$C:$C,$H112)-SUMIFS('Storage Capacity'!V:V,'Storage Capacity'!$A:$A,Comparison_CDP2,'Storage Capacity'!$B:$B,IF($B$108="NEM","*",$B$108),'Storage Capacity'!$C:$C,$H112)</f>
        <v>932.73665241000344</v>
      </c>
      <c r="AB112" s="5">
        <f>SUMIFS('Storage Capacity'!W:W,'Storage Capacity'!$A:$A,Comparison_CDP1,'Storage Capacity'!$B:$B,IF($B$108="NEM","*",$B$108),'Storage Capacity'!$C:$C,$H112)-SUMIFS('Storage Capacity'!W:W,'Storage Capacity'!$A:$A,Comparison_CDP2,'Storage Capacity'!$B:$B,IF($B$108="NEM","*",$B$108),'Storage Capacity'!$C:$C,$H112)</f>
        <v>852.16150374000426</v>
      </c>
      <c r="AC112" s="5">
        <f>SUMIFS('Storage Capacity'!X:X,'Storage Capacity'!$A:$A,Comparison_CDP1,'Storage Capacity'!$B:$B,IF($B$108="NEM","*",$B$108),'Storage Capacity'!$C:$C,$H112)-SUMIFS('Storage Capacity'!X:X,'Storage Capacity'!$A:$A,Comparison_CDP2,'Storage Capacity'!$B:$B,IF($B$108="NEM","*",$B$108),'Storage Capacity'!$C:$C,$H112)</f>
        <v>-1080.995389599997</v>
      </c>
      <c r="AD112" s="5">
        <f>SUMIFS('Storage Capacity'!Y:Y,'Storage Capacity'!$A:$A,Comparison_CDP1,'Storage Capacity'!$B:$B,IF($B$108="NEM","*",$B$108),'Storage Capacity'!$C:$C,$H112)-SUMIFS('Storage Capacity'!Y:Y,'Storage Capacity'!$A:$A,Comparison_CDP2,'Storage Capacity'!$B:$B,IF($B$108="NEM","*",$B$108),'Storage Capacity'!$C:$C,$H112)</f>
        <v>-9196.3555309000003</v>
      </c>
      <c r="AE112" s="5">
        <f>SUMIFS('Storage Capacity'!Z:Z,'Storage Capacity'!$A:$A,Comparison_CDP1,'Storage Capacity'!$B:$B,IF($B$108="NEM","*",$B$108),'Storage Capacity'!$C:$C,$H112)-SUMIFS('Storage Capacity'!Z:Z,'Storage Capacity'!$A:$A,Comparison_CDP2,'Storage Capacity'!$B:$B,IF($B$108="NEM","*",$B$108),'Storage Capacity'!$C:$C,$H112)</f>
        <v>-8653.8241592999984</v>
      </c>
      <c r="AF112" s="5">
        <f>SUMIFS('Storage Capacity'!AA:AA,'Storage Capacity'!$A:$A,Comparison_CDP1,'Storage Capacity'!$B:$B,IF($B$108="NEM","*",$B$108),'Storage Capacity'!$C:$C,$H112)-SUMIFS('Storage Capacity'!AA:AA,'Storage Capacity'!$A:$A,Comparison_CDP2,'Storage Capacity'!$B:$B,IF($B$108="NEM","*",$B$108),'Storage Capacity'!$C:$C,$H112)</f>
        <v>-15083.080840170001</v>
      </c>
      <c r="AG112" s="5">
        <f>SUMIFS('Storage Capacity'!AB:AB,'Storage Capacity'!$A:$A,Comparison_CDP1,'Storage Capacity'!$B:$B,IF($B$108="NEM","*",$B$108),'Storage Capacity'!$C:$C,$H112)-SUMIFS('Storage Capacity'!AB:AB,'Storage Capacity'!$A:$A,Comparison_CDP2,'Storage Capacity'!$B:$B,IF($B$108="NEM","*",$B$108),'Storage Capacity'!$C:$C,$H112)</f>
        <v>-21097.593503190001</v>
      </c>
      <c r="AH112" s="5">
        <f>SUMIFS('Storage Capacity'!AC:AC,'Storage Capacity'!$A:$A,Comparison_CDP1,'Storage Capacity'!$B:$B,IF($B$108="NEM","*",$B$108),'Storage Capacity'!$C:$C,$H112)-SUMIFS('Storage Capacity'!AC:AC,'Storage Capacity'!$A:$A,Comparison_CDP2,'Storage Capacity'!$B:$B,IF($B$108="NEM","*",$B$108),'Storage Capacity'!$C:$C,$H112)</f>
        <v>-10320.134940740005</v>
      </c>
      <c r="AI112" s="5">
        <f>SUMIFS('Storage Capacity'!AD:AD,'Storage Capacity'!$A:$A,Comparison_CDP1,'Storage Capacity'!$B:$B,IF($B$108="NEM","*",$B$108),'Storage Capacity'!$C:$C,$H112)-SUMIFS('Storage Capacity'!AD:AD,'Storage Capacity'!$A:$A,Comparison_CDP2,'Storage Capacity'!$B:$B,IF($B$108="NEM","*",$B$108),'Storage Capacity'!$C:$C,$H112)</f>
        <v>-18552.38389895</v>
      </c>
      <c r="AJ112" s="5">
        <f>SUMIFS('Storage Capacity'!AE:AE,'Storage Capacity'!$A:$A,Comparison_CDP1,'Storage Capacity'!$B:$B,IF($B$108="NEM","*",$B$108),'Storage Capacity'!$C:$C,$H112)-SUMIFS('Storage Capacity'!AE:AE,'Storage Capacity'!$A:$A,Comparison_CDP2,'Storage Capacity'!$B:$B,IF($B$108="NEM","*",$B$108),'Storage Capacity'!$C:$C,$H112)</f>
        <v>-19429.484797990001</v>
      </c>
    </row>
    <row r="113" spans="1:36" ht="15" customHeight="1">
      <c r="H113" s="25" t="s">
        <v>104</v>
      </c>
      <c r="I113" s="5">
        <f>SUMIFS('Storage Capacity'!D:D,'Storage Capacity'!$A:$A,Comparison_CDP1,'Storage Capacity'!$B:$B,IF($B$108="NEM","*",$B$108),'Storage Capacity'!$C:$C,$H113)-SUMIFS('Storage Capacity'!D:D,'Storage Capacity'!$A:$A,Comparison_CDP2,'Storage Capacity'!$B:$B,IF($B$108="NEM","*",$B$108),'Storage Capacity'!$C:$C,$H113)</f>
        <v>0</v>
      </c>
      <c r="J113" s="5">
        <f>SUMIFS('Storage Capacity'!E:E,'Storage Capacity'!$A:$A,Comparison_CDP1,'Storage Capacity'!$B:$B,IF($B$108="NEM","*",$B$108),'Storage Capacity'!$C:$C,$H113)-SUMIFS('Storage Capacity'!E:E,'Storage Capacity'!$A:$A,Comparison_CDP2,'Storage Capacity'!$B:$B,IF($B$108="NEM","*",$B$108),'Storage Capacity'!$C:$C,$H113)</f>
        <v>0</v>
      </c>
      <c r="K113" s="5">
        <f>SUMIFS('Storage Capacity'!F:F,'Storage Capacity'!$A:$A,Comparison_CDP1,'Storage Capacity'!$B:$B,IF($B$108="NEM","*",$B$108),'Storage Capacity'!$C:$C,$H113)-SUMIFS('Storage Capacity'!F:F,'Storage Capacity'!$A:$A,Comparison_CDP2,'Storage Capacity'!$B:$B,IF($B$108="NEM","*",$B$108),'Storage Capacity'!$C:$C,$H113)</f>
        <v>152.57118076999996</v>
      </c>
      <c r="L113" s="5">
        <f>SUMIFS('Storage Capacity'!G:G,'Storage Capacity'!$A:$A,Comparison_CDP1,'Storage Capacity'!$B:$B,IF($B$108="NEM","*",$B$108),'Storage Capacity'!$C:$C,$H113)-SUMIFS('Storage Capacity'!G:G,'Storage Capacity'!$A:$A,Comparison_CDP2,'Storage Capacity'!$B:$B,IF($B$108="NEM","*",$B$108),'Storage Capacity'!$C:$C,$H113)</f>
        <v>152.57118076999996</v>
      </c>
      <c r="M113" s="5">
        <f>SUMIFS('Storage Capacity'!H:H,'Storage Capacity'!$A:$A,Comparison_CDP1,'Storage Capacity'!$B:$B,IF($B$108="NEM","*",$B$108),'Storage Capacity'!$C:$C,$H113)-SUMIFS('Storage Capacity'!H:H,'Storage Capacity'!$A:$A,Comparison_CDP2,'Storage Capacity'!$B:$B,IF($B$108="NEM","*",$B$108),'Storage Capacity'!$C:$C,$H113)</f>
        <v>152.57118076999996</v>
      </c>
      <c r="N113" s="5">
        <f>SUMIFS('Storage Capacity'!I:I,'Storage Capacity'!$A:$A,Comparison_CDP1,'Storage Capacity'!$B:$B,IF($B$108="NEM","*",$B$108),'Storage Capacity'!$C:$C,$H113)-SUMIFS('Storage Capacity'!I:I,'Storage Capacity'!$A:$A,Comparison_CDP2,'Storage Capacity'!$B:$B,IF($B$108="NEM","*",$B$108),'Storage Capacity'!$C:$C,$H113)</f>
        <v>152.57118076999996</v>
      </c>
      <c r="O113" s="5">
        <f>SUMIFS('Storage Capacity'!J:J,'Storage Capacity'!$A:$A,Comparison_CDP1,'Storage Capacity'!$B:$B,IF($B$108="NEM","*",$B$108),'Storage Capacity'!$C:$C,$H113)-SUMIFS('Storage Capacity'!J:J,'Storage Capacity'!$A:$A,Comparison_CDP2,'Storage Capacity'!$B:$B,IF($B$108="NEM","*",$B$108),'Storage Capacity'!$C:$C,$H113)</f>
        <v>152.57118076999996</v>
      </c>
      <c r="P113" s="5">
        <f>SUMIFS('Storage Capacity'!K:K,'Storage Capacity'!$A:$A,Comparison_CDP1,'Storage Capacity'!$B:$B,IF($B$108="NEM","*",$B$108),'Storage Capacity'!$C:$C,$H113)-SUMIFS('Storage Capacity'!K:K,'Storage Capacity'!$A:$A,Comparison_CDP2,'Storage Capacity'!$B:$B,IF($B$108="NEM","*",$B$108),'Storage Capacity'!$C:$C,$H113)</f>
        <v>152.57118076999996</v>
      </c>
      <c r="Q113" s="5">
        <f>SUMIFS('Storage Capacity'!L:L,'Storage Capacity'!$A:$A,Comparison_CDP1,'Storage Capacity'!$B:$B,IF($B$108="NEM","*",$B$108),'Storage Capacity'!$C:$C,$H113)-SUMIFS('Storage Capacity'!L:L,'Storage Capacity'!$A:$A,Comparison_CDP2,'Storage Capacity'!$B:$B,IF($B$108="NEM","*",$B$108),'Storage Capacity'!$C:$C,$H113)</f>
        <v>152.57118076999996</v>
      </c>
      <c r="R113" s="5">
        <f>SUMIFS('Storage Capacity'!M:M,'Storage Capacity'!$A:$A,Comparison_CDP1,'Storage Capacity'!$B:$B,IF($B$108="NEM","*",$B$108),'Storage Capacity'!$C:$C,$H113)-SUMIFS('Storage Capacity'!M:M,'Storage Capacity'!$A:$A,Comparison_CDP2,'Storage Capacity'!$B:$B,IF($B$108="NEM","*",$B$108),'Storage Capacity'!$C:$C,$H113)</f>
        <v>152.57118076999984</v>
      </c>
      <c r="S113" s="5">
        <f>SUMIFS('Storage Capacity'!N:N,'Storage Capacity'!$A:$A,Comparison_CDP1,'Storage Capacity'!$B:$B,IF($B$108="NEM","*",$B$108),'Storage Capacity'!$C:$C,$H113)-SUMIFS('Storage Capacity'!N:N,'Storage Capacity'!$A:$A,Comparison_CDP2,'Storage Capacity'!$B:$B,IF($B$108="NEM","*",$B$108),'Storage Capacity'!$C:$C,$H113)</f>
        <v>152.57118076999996</v>
      </c>
      <c r="T113" s="5">
        <f>SUMIFS('Storage Capacity'!O:O,'Storage Capacity'!$A:$A,Comparison_CDP1,'Storage Capacity'!$B:$B,IF($B$108="NEM","*",$B$108),'Storage Capacity'!$C:$C,$H113)-SUMIFS('Storage Capacity'!O:O,'Storage Capacity'!$A:$A,Comparison_CDP2,'Storage Capacity'!$B:$B,IF($B$108="NEM","*",$B$108),'Storage Capacity'!$C:$C,$H113)</f>
        <v>152.57118076999984</v>
      </c>
      <c r="U113" s="5">
        <f>SUMIFS('Storage Capacity'!P:P,'Storage Capacity'!$A:$A,Comparison_CDP1,'Storage Capacity'!$B:$B,IF($B$108="NEM","*",$B$108),'Storage Capacity'!$C:$C,$H113)-SUMIFS('Storage Capacity'!P:P,'Storage Capacity'!$A:$A,Comparison_CDP2,'Storage Capacity'!$B:$B,IF($B$108="NEM","*",$B$108),'Storage Capacity'!$C:$C,$H113)</f>
        <v>152.57118076999996</v>
      </c>
      <c r="V113" s="5">
        <f>SUMIFS('Storage Capacity'!Q:Q,'Storage Capacity'!$A:$A,Comparison_CDP1,'Storage Capacity'!$B:$B,IF($B$108="NEM","*",$B$108),'Storage Capacity'!$C:$C,$H113)-SUMIFS('Storage Capacity'!Q:Q,'Storage Capacity'!$A:$A,Comparison_CDP2,'Storage Capacity'!$B:$B,IF($B$108="NEM","*",$B$108),'Storage Capacity'!$C:$C,$H113)</f>
        <v>152.57118076999996</v>
      </c>
      <c r="W113" s="5">
        <f>SUMIFS('Storage Capacity'!R:R,'Storage Capacity'!$A:$A,Comparison_CDP1,'Storage Capacity'!$B:$B,IF($B$108="NEM","*",$B$108),'Storage Capacity'!$C:$C,$H113)-SUMIFS('Storage Capacity'!R:R,'Storage Capacity'!$A:$A,Comparison_CDP2,'Storage Capacity'!$B:$B,IF($B$108="NEM","*",$B$108),'Storage Capacity'!$C:$C,$H113)</f>
        <v>152.57118076999996</v>
      </c>
      <c r="X113" s="5">
        <f>SUMIFS('Storage Capacity'!S:S,'Storage Capacity'!$A:$A,Comparison_CDP1,'Storage Capacity'!$B:$B,IF($B$108="NEM","*",$B$108),'Storage Capacity'!$C:$C,$H113)-SUMIFS('Storage Capacity'!S:S,'Storage Capacity'!$A:$A,Comparison_CDP2,'Storage Capacity'!$B:$B,IF($B$108="NEM","*",$B$108),'Storage Capacity'!$C:$C,$H113)</f>
        <v>152.57118076999984</v>
      </c>
      <c r="Y113" s="5">
        <f>SUMIFS('Storage Capacity'!T:T,'Storage Capacity'!$A:$A,Comparison_CDP1,'Storage Capacity'!$B:$B,IF($B$108="NEM","*",$B$108),'Storage Capacity'!$C:$C,$H113)-SUMIFS('Storage Capacity'!T:T,'Storage Capacity'!$A:$A,Comparison_CDP2,'Storage Capacity'!$B:$B,IF($B$108="NEM","*",$B$108),'Storage Capacity'!$C:$C,$H113)</f>
        <v>152.57118076999996</v>
      </c>
      <c r="Z113" s="5">
        <f>SUMIFS('Storage Capacity'!U:U,'Storage Capacity'!$A:$A,Comparison_CDP1,'Storage Capacity'!$B:$B,IF($B$108="NEM","*",$B$108),'Storage Capacity'!$C:$C,$H113)-SUMIFS('Storage Capacity'!U:U,'Storage Capacity'!$A:$A,Comparison_CDP2,'Storage Capacity'!$B:$B,IF($B$108="NEM","*",$B$108),'Storage Capacity'!$C:$C,$H113)</f>
        <v>152.57118076999996</v>
      </c>
      <c r="AA113" s="5">
        <f>SUMIFS('Storage Capacity'!V:V,'Storage Capacity'!$A:$A,Comparison_CDP1,'Storage Capacity'!$B:$B,IF($B$108="NEM","*",$B$108),'Storage Capacity'!$C:$C,$H113)-SUMIFS('Storage Capacity'!V:V,'Storage Capacity'!$A:$A,Comparison_CDP2,'Storage Capacity'!$B:$B,IF($B$108="NEM","*",$B$108),'Storage Capacity'!$C:$C,$H113)</f>
        <v>152.57118076999996</v>
      </c>
      <c r="AB113" s="5">
        <f>SUMIFS('Storage Capacity'!W:W,'Storage Capacity'!$A:$A,Comparison_CDP1,'Storage Capacity'!$B:$B,IF($B$108="NEM","*",$B$108),'Storage Capacity'!$C:$C,$H113)-SUMIFS('Storage Capacity'!W:W,'Storage Capacity'!$A:$A,Comparison_CDP2,'Storage Capacity'!$B:$B,IF($B$108="NEM","*",$B$108),'Storage Capacity'!$C:$C,$H113)</f>
        <v>152.57118076999996</v>
      </c>
      <c r="AC113" s="5">
        <f>SUMIFS('Storage Capacity'!X:X,'Storage Capacity'!$A:$A,Comparison_CDP1,'Storage Capacity'!$B:$B,IF($B$108="NEM","*",$B$108),'Storage Capacity'!$C:$C,$H113)-SUMIFS('Storage Capacity'!X:X,'Storage Capacity'!$A:$A,Comparison_CDP2,'Storage Capacity'!$B:$B,IF($B$108="NEM","*",$B$108),'Storage Capacity'!$C:$C,$H113)</f>
        <v>152.57118076999984</v>
      </c>
      <c r="AD113" s="5">
        <f>SUMIFS('Storage Capacity'!Y:Y,'Storage Capacity'!$A:$A,Comparison_CDP1,'Storage Capacity'!$B:$B,IF($B$108="NEM","*",$B$108),'Storage Capacity'!$C:$C,$H113)-SUMIFS('Storage Capacity'!Y:Y,'Storage Capacity'!$A:$A,Comparison_CDP2,'Storage Capacity'!$B:$B,IF($B$108="NEM","*",$B$108),'Storage Capacity'!$C:$C,$H113)</f>
        <v>152.57118076999996</v>
      </c>
      <c r="AE113" s="5">
        <f>SUMIFS('Storage Capacity'!Z:Z,'Storage Capacity'!$A:$A,Comparison_CDP1,'Storage Capacity'!$B:$B,IF($B$108="NEM","*",$B$108),'Storage Capacity'!$C:$C,$H113)-SUMIFS('Storage Capacity'!Z:Z,'Storage Capacity'!$A:$A,Comparison_CDP2,'Storage Capacity'!$B:$B,IF($B$108="NEM","*",$B$108),'Storage Capacity'!$C:$C,$H113)</f>
        <v>0</v>
      </c>
      <c r="AF113" s="5">
        <f>SUMIFS('Storage Capacity'!AA:AA,'Storage Capacity'!$A:$A,Comparison_CDP1,'Storage Capacity'!$B:$B,IF($B$108="NEM","*",$B$108),'Storage Capacity'!$C:$C,$H113)-SUMIFS('Storage Capacity'!AA:AA,'Storage Capacity'!$A:$A,Comparison_CDP2,'Storage Capacity'!$B:$B,IF($B$108="NEM","*",$B$108),'Storage Capacity'!$C:$C,$H113)</f>
        <v>0</v>
      </c>
      <c r="AG113" s="5">
        <f>SUMIFS('Storage Capacity'!AB:AB,'Storage Capacity'!$A:$A,Comparison_CDP1,'Storage Capacity'!$B:$B,IF($B$108="NEM","*",$B$108),'Storage Capacity'!$C:$C,$H113)-SUMIFS('Storage Capacity'!AB:AB,'Storage Capacity'!$A:$A,Comparison_CDP2,'Storage Capacity'!$B:$B,IF($B$108="NEM","*",$B$108),'Storage Capacity'!$C:$C,$H113)</f>
        <v>0</v>
      </c>
      <c r="AH113" s="5">
        <f>SUMIFS('Storage Capacity'!AC:AC,'Storage Capacity'!$A:$A,Comparison_CDP1,'Storage Capacity'!$B:$B,IF($B$108="NEM","*",$B$108),'Storage Capacity'!$C:$C,$H113)-SUMIFS('Storage Capacity'!AC:AC,'Storage Capacity'!$A:$A,Comparison_CDP2,'Storage Capacity'!$B:$B,IF($B$108="NEM","*",$B$108),'Storage Capacity'!$C:$C,$H113)</f>
        <v>0</v>
      </c>
      <c r="AI113" s="5">
        <f>SUMIFS('Storage Capacity'!AD:AD,'Storage Capacity'!$A:$A,Comparison_CDP1,'Storage Capacity'!$B:$B,IF($B$108="NEM","*",$B$108),'Storage Capacity'!$C:$C,$H113)-SUMIFS('Storage Capacity'!AD:AD,'Storage Capacity'!$A:$A,Comparison_CDP2,'Storage Capacity'!$B:$B,IF($B$108="NEM","*",$B$108),'Storage Capacity'!$C:$C,$H113)</f>
        <v>0</v>
      </c>
      <c r="AJ113" s="5">
        <f>SUMIFS('Storage Capacity'!AE:AE,'Storage Capacity'!$A:$A,Comparison_CDP1,'Storage Capacity'!$B:$B,IF($B$108="NEM","*",$B$108),'Storage Capacity'!$C:$C,$H113)-SUMIFS('Storage Capacity'!AE:AE,'Storage Capacity'!$A:$A,Comparison_CDP2,'Storage Capacity'!$B:$B,IF($B$108="NEM","*",$B$108),'Storage Capacity'!$C:$C,$H113)</f>
        <v>0</v>
      </c>
    </row>
    <row r="114" spans="1:36" ht="15" customHeight="1">
      <c r="H114" s="25" t="s">
        <v>88</v>
      </c>
      <c r="I114" s="5">
        <f>SUMIFS('Storage Capacity'!D:D,'Storage Capacity'!$A:$A,Comparison_CDP1,'Storage Capacity'!$B:$B,IF($B$108="NEM","*",$B$108),'Storage Capacity'!$C:$C,$H114)-SUMIFS('Storage Capacity'!D:D,'Storage Capacity'!$A:$A,Comparison_CDP2,'Storage Capacity'!$B:$B,IF($B$108="NEM","*",$B$108),'Storage Capacity'!$C:$C,$H114)</f>
        <v>0</v>
      </c>
      <c r="J114" s="5">
        <f>SUMIFS('Storage Capacity'!E:E,'Storage Capacity'!$A:$A,Comparison_CDP1,'Storage Capacity'!$B:$B,IF($B$108="NEM","*",$B$108),'Storage Capacity'!$C:$C,$H114)-SUMIFS('Storage Capacity'!E:E,'Storage Capacity'!$A:$A,Comparison_CDP2,'Storage Capacity'!$B:$B,IF($B$108="NEM","*",$B$108),'Storage Capacity'!$C:$C,$H114)</f>
        <v>0</v>
      </c>
      <c r="K114" s="5">
        <f>SUMIFS('Storage Capacity'!F:F,'Storage Capacity'!$A:$A,Comparison_CDP1,'Storage Capacity'!$B:$B,IF($B$108="NEM","*",$B$108),'Storage Capacity'!$C:$C,$H114)-SUMIFS('Storage Capacity'!F:F,'Storage Capacity'!$A:$A,Comparison_CDP2,'Storage Capacity'!$B:$B,IF($B$108="NEM","*",$B$108),'Storage Capacity'!$C:$C,$H114)</f>
        <v>0</v>
      </c>
      <c r="L114" s="5">
        <f>SUMIFS('Storage Capacity'!G:G,'Storage Capacity'!$A:$A,Comparison_CDP1,'Storage Capacity'!$B:$B,IF($B$108="NEM","*",$B$108),'Storage Capacity'!$C:$C,$H114)-SUMIFS('Storage Capacity'!G:G,'Storage Capacity'!$A:$A,Comparison_CDP2,'Storage Capacity'!$B:$B,IF($B$108="NEM","*",$B$108),'Storage Capacity'!$C:$C,$H114)</f>
        <v>0</v>
      </c>
      <c r="M114" s="5">
        <f>SUMIFS('Storage Capacity'!H:H,'Storage Capacity'!$A:$A,Comparison_CDP1,'Storage Capacity'!$B:$B,IF($B$108="NEM","*",$B$108),'Storage Capacity'!$C:$C,$H114)-SUMIFS('Storage Capacity'!H:H,'Storage Capacity'!$A:$A,Comparison_CDP2,'Storage Capacity'!$B:$B,IF($B$108="NEM","*",$B$108),'Storage Capacity'!$C:$C,$H114)</f>
        <v>0</v>
      </c>
      <c r="N114" s="5">
        <f>SUMIFS('Storage Capacity'!I:I,'Storage Capacity'!$A:$A,Comparison_CDP1,'Storage Capacity'!$B:$B,IF($B$108="NEM","*",$B$108),'Storage Capacity'!$C:$C,$H114)-SUMIFS('Storage Capacity'!I:I,'Storage Capacity'!$A:$A,Comparison_CDP2,'Storage Capacity'!$B:$B,IF($B$108="NEM","*",$B$108),'Storage Capacity'!$C:$C,$H114)</f>
        <v>0</v>
      </c>
      <c r="O114" s="5">
        <f>SUMIFS('Storage Capacity'!J:J,'Storage Capacity'!$A:$A,Comparison_CDP1,'Storage Capacity'!$B:$B,IF($B$108="NEM","*",$B$108),'Storage Capacity'!$C:$C,$H114)-SUMIFS('Storage Capacity'!J:J,'Storage Capacity'!$A:$A,Comparison_CDP2,'Storage Capacity'!$B:$B,IF($B$108="NEM","*",$B$108),'Storage Capacity'!$C:$C,$H114)</f>
        <v>0</v>
      </c>
      <c r="P114" s="5">
        <f>SUMIFS('Storage Capacity'!K:K,'Storage Capacity'!$A:$A,Comparison_CDP1,'Storage Capacity'!$B:$B,IF($B$108="NEM","*",$B$108),'Storage Capacity'!$C:$C,$H114)-SUMIFS('Storage Capacity'!K:K,'Storage Capacity'!$A:$A,Comparison_CDP2,'Storage Capacity'!$B:$B,IF($B$108="NEM","*",$B$108),'Storage Capacity'!$C:$C,$H114)</f>
        <v>0</v>
      </c>
      <c r="Q114" s="5">
        <f>SUMIFS('Storage Capacity'!L:L,'Storage Capacity'!$A:$A,Comparison_CDP1,'Storage Capacity'!$B:$B,IF($B$108="NEM","*",$B$108),'Storage Capacity'!$C:$C,$H114)-SUMIFS('Storage Capacity'!L:L,'Storage Capacity'!$A:$A,Comparison_CDP2,'Storage Capacity'!$B:$B,IF($B$108="NEM","*",$B$108),'Storage Capacity'!$C:$C,$H114)</f>
        <v>0</v>
      </c>
      <c r="R114" s="5">
        <f>SUMIFS('Storage Capacity'!M:M,'Storage Capacity'!$A:$A,Comparison_CDP1,'Storage Capacity'!$B:$B,IF($B$108="NEM","*",$B$108),'Storage Capacity'!$C:$C,$H114)-SUMIFS('Storage Capacity'!M:M,'Storage Capacity'!$A:$A,Comparison_CDP2,'Storage Capacity'!$B:$B,IF($B$108="NEM","*",$B$108),'Storage Capacity'!$C:$C,$H114)</f>
        <v>0</v>
      </c>
      <c r="S114" s="5">
        <f>SUMIFS('Storage Capacity'!N:N,'Storage Capacity'!$A:$A,Comparison_CDP1,'Storage Capacity'!$B:$B,IF($B$108="NEM","*",$B$108),'Storage Capacity'!$C:$C,$H114)-SUMIFS('Storage Capacity'!N:N,'Storage Capacity'!$A:$A,Comparison_CDP2,'Storage Capacity'!$B:$B,IF($B$108="NEM","*",$B$108),'Storage Capacity'!$C:$C,$H114)</f>
        <v>0</v>
      </c>
      <c r="T114" s="5">
        <f>SUMIFS('Storage Capacity'!O:O,'Storage Capacity'!$A:$A,Comparison_CDP1,'Storage Capacity'!$B:$B,IF($B$108="NEM","*",$B$108),'Storage Capacity'!$C:$C,$H114)-SUMIFS('Storage Capacity'!O:O,'Storage Capacity'!$A:$A,Comparison_CDP2,'Storage Capacity'!$B:$B,IF($B$108="NEM","*",$B$108),'Storage Capacity'!$C:$C,$H114)</f>
        <v>0</v>
      </c>
      <c r="U114" s="5">
        <f>SUMIFS('Storage Capacity'!P:P,'Storage Capacity'!$A:$A,Comparison_CDP1,'Storage Capacity'!$B:$B,IF($B$108="NEM","*",$B$108),'Storage Capacity'!$C:$C,$H114)-SUMIFS('Storage Capacity'!P:P,'Storage Capacity'!$A:$A,Comparison_CDP2,'Storage Capacity'!$B:$B,IF($B$108="NEM","*",$B$108),'Storage Capacity'!$C:$C,$H114)</f>
        <v>0</v>
      </c>
      <c r="V114" s="5">
        <f>SUMIFS('Storage Capacity'!Q:Q,'Storage Capacity'!$A:$A,Comparison_CDP1,'Storage Capacity'!$B:$B,IF($B$108="NEM","*",$B$108),'Storage Capacity'!$C:$C,$H114)-SUMIFS('Storage Capacity'!Q:Q,'Storage Capacity'!$A:$A,Comparison_CDP2,'Storage Capacity'!$B:$B,IF($B$108="NEM","*",$B$108),'Storage Capacity'!$C:$C,$H114)</f>
        <v>0</v>
      </c>
      <c r="W114" s="5">
        <f>SUMIFS('Storage Capacity'!R:R,'Storage Capacity'!$A:$A,Comparison_CDP1,'Storage Capacity'!$B:$B,IF($B$108="NEM","*",$B$108),'Storage Capacity'!$C:$C,$H114)-SUMIFS('Storage Capacity'!R:R,'Storage Capacity'!$A:$A,Comparison_CDP2,'Storage Capacity'!$B:$B,IF($B$108="NEM","*",$B$108),'Storage Capacity'!$C:$C,$H114)</f>
        <v>0</v>
      </c>
      <c r="X114" s="5">
        <f>SUMIFS('Storage Capacity'!S:S,'Storage Capacity'!$A:$A,Comparison_CDP1,'Storage Capacity'!$B:$B,IF($B$108="NEM","*",$B$108),'Storage Capacity'!$C:$C,$H114)-SUMIFS('Storage Capacity'!S:S,'Storage Capacity'!$A:$A,Comparison_CDP2,'Storage Capacity'!$B:$B,IF($B$108="NEM","*",$B$108),'Storage Capacity'!$C:$C,$H114)</f>
        <v>0</v>
      </c>
      <c r="Y114" s="5">
        <f>SUMIFS('Storage Capacity'!T:T,'Storage Capacity'!$A:$A,Comparison_CDP1,'Storage Capacity'!$B:$B,IF($B$108="NEM","*",$B$108),'Storage Capacity'!$C:$C,$H114)-SUMIFS('Storage Capacity'!T:T,'Storage Capacity'!$A:$A,Comparison_CDP2,'Storage Capacity'!$B:$B,IF($B$108="NEM","*",$B$108),'Storage Capacity'!$C:$C,$H114)</f>
        <v>0</v>
      </c>
      <c r="Z114" s="5">
        <f>SUMIFS('Storage Capacity'!U:U,'Storage Capacity'!$A:$A,Comparison_CDP1,'Storage Capacity'!$B:$B,IF($B$108="NEM","*",$B$108),'Storage Capacity'!$C:$C,$H114)-SUMIFS('Storage Capacity'!U:U,'Storage Capacity'!$A:$A,Comparison_CDP2,'Storage Capacity'!$B:$B,IF($B$108="NEM","*",$B$108),'Storage Capacity'!$C:$C,$H114)</f>
        <v>0</v>
      </c>
      <c r="AA114" s="5">
        <f>SUMIFS('Storage Capacity'!V:V,'Storage Capacity'!$A:$A,Comparison_CDP1,'Storage Capacity'!$B:$B,IF($B$108="NEM","*",$B$108),'Storage Capacity'!$C:$C,$H114)-SUMIFS('Storage Capacity'!V:V,'Storage Capacity'!$A:$A,Comparison_CDP2,'Storage Capacity'!$B:$B,IF($B$108="NEM","*",$B$108),'Storage Capacity'!$C:$C,$H114)</f>
        <v>0</v>
      </c>
      <c r="AB114" s="5">
        <f>SUMIFS('Storage Capacity'!W:W,'Storage Capacity'!$A:$A,Comparison_CDP1,'Storage Capacity'!$B:$B,IF($B$108="NEM","*",$B$108),'Storage Capacity'!$C:$C,$H114)-SUMIFS('Storage Capacity'!W:W,'Storage Capacity'!$A:$A,Comparison_CDP2,'Storage Capacity'!$B:$B,IF($B$108="NEM","*",$B$108),'Storage Capacity'!$C:$C,$H114)</f>
        <v>0</v>
      </c>
      <c r="AC114" s="5">
        <f>SUMIFS('Storage Capacity'!X:X,'Storage Capacity'!$A:$A,Comparison_CDP1,'Storage Capacity'!$B:$B,IF($B$108="NEM","*",$B$108),'Storage Capacity'!$C:$C,$H114)-SUMIFS('Storage Capacity'!X:X,'Storage Capacity'!$A:$A,Comparison_CDP2,'Storage Capacity'!$B:$B,IF($B$108="NEM","*",$B$108),'Storage Capacity'!$C:$C,$H114)</f>
        <v>0</v>
      </c>
      <c r="AD114" s="5">
        <f>SUMIFS('Storage Capacity'!Y:Y,'Storage Capacity'!$A:$A,Comparison_CDP1,'Storage Capacity'!$B:$B,IF($B$108="NEM","*",$B$108),'Storage Capacity'!$C:$C,$H114)-SUMIFS('Storage Capacity'!Y:Y,'Storage Capacity'!$A:$A,Comparison_CDP2,'Storage Capacity'!$B:$B,IF($B$108="NEM","*",$B$108),'Storage Capacity'!$C:$C,$H114)</f>
        <v>0</v>
      </c>
      <c r="AE114" s="5">
        <f>SUMIFS('Storage Capacity'!Z:Z,'Storage Capacity'!$A:$A,Comparison_CDP1,'Storage Capacity'!$B:$B,IF($B$108="NEM","*",$B$108),'Storage Capacity'!$C:$C,$H114)-SUMIFS('Storage Capacity'!Z:Z,'Storage Capacity'!$A:$A,Comparison_CDP2,'Storage Capacity'!$B:$B,IF($B$108="NEM","*",$B$108),'Storage Capacity'!$C:$C,$H114)</f>
        <v>0</v>
      </c>
      <c r="AF114" s="5">
        <f>SUMIFS('Storage Capacity'!AA:AA,'Storage Capacity'!$A:$A,Comparison_CDP1,'Storage Capacity'!$B:$B,IF($B$108="NEM","*",$B$108),'Storage Capacity'!$C:$C,$H114)-SUMIFS('Storage Capacity'!AA:AA,'Storage Capacity'!$A:$A,Comparison_CDP2,'Storage Capacity'!$B:$B,IF($B$108="NEM","*",$B$108),'Storage Capacity'!$C:$C,$H114)</f>
        <v>0</v>
      </c>
      <c r="AG114" s="5">
        <f>SUMIFS('Storage Capacity'!AB:AB,'Storage Capacity'!$A:$A,Comparison_CDP1,'Storage Capacity'!$B:$B,IF($B$108="NEM","*",$B$108),'Storage Capacity'!$C:$C,$H114)-SUMIFS('Storage Capacity'!AB:AB,'Storage Capacity'!$A:$A,Comparison_CDP2,'Storage Capacity'!$B:$B,IF($B$108="NEM","*",$B$108),'Storage Capacity'!$C:$C,$H114)</f>
        <v>0</v>
      </c>
      <c r="AH114" s="5">
        <f>SUMIFS('Storage Capacity'!AC:AC,'Storage Capacity'!$A:$A,Comparison_CDP1,'Storage Capacity'!$B:$B,IF($B$108="NEM","*",$B$108),'Storage Capacity'!$C:$C,$H114)-SUMIFS('Storage Capacity'!AC:AC,'Storage Capacity'!$A:$A,Comparison_CDP2,'Storage Capacity'!$B:$B,IF($B$108="NEM","*",$B$108),'Storage Capacity'!$C:$C,$H114)</f>
        <v>0</v>
      </c>
      <c r="AI114" s="5">
        <f>SUMIFS('Storage Capacity'!AD:AD,'Storage Capacity'!$A:$A,Comparison_CDP1,'Storage Capacity'!$B:$B,IF($B$108="NEM","*",$B$108),'Storage Capacity'!$C:$C,$H114)-SUMIFS('Storage Capacity'!AD:AD,'Storage Capacity'!$A:$A,Comparison_CDP2,'Storage Capacity'!$B:$B,IF($B$108="NEM","*",$B$108),'Storage Capacity'!$C:$C,$H114)</f>
        <v>0</v>
      </c>
      <c r="AJ114" s="5">
        <f>SUMIFS('Storage Capacity'!AE:AE,'Storage Capacity'!$A:$A,Comparison_CDP1,'Storage Capacity'!$B:$B,IF($B$108="NEM","*",$B$108),'Storage Capacity'!$C:$C,$H114)-SUMIFS('Storage Capacity'!AE:AE,'Storage Capacity'!$A:$A,Comparison_CDP2,'Storage Capacity'!$B:$B,IF($B$108="NEM","*",$B$108),'Storage Capacity'!$C:$C,$H114)</f>
        <v>0</v>
      </c>
    </row>
    <row r="115" spans="1:36" ht="15" customHeight="1">
      <c r="H115" s="25" t="s">
        <v>89</v>
      </c>
      <c r="I115" s="5">
        <f>SUMIFS('Storage Capacity'!D:D,'Storage Capacity'!$A:$A,Comparison_CDP1,'Storage Capacity'!$B:$B,IF($B$108="NEM","*",$B$108),'Storage Capacity'!$C:$C,$H115)-SUMIFS('Storage Capacity'!D:D,'Storage Capacity'!$A:$A,Comparison_CDP2,'Storage Capacity'!$B:$B,IF($B$108="NEM","*",$B$108),'Storage Capacity'!$C:$C,$H115)</f>
        <v>0</v>
      </c>
      <c r="J115" s="5">
        <f>SUMIFS('Storage Capacity'!E:E,'Storage Capacity'!$A:$A,Comparison_CDP1,'Storage Capacity'!$B:$B,IF($B$108="NEM","*",$B$108),'Storage Capacity'!$C:$C,$H115)-SUMIFS('Storage Capacity'!E:E,'Storage Capacity'!$A:$A,Comparison_CDP2,'Storage Capacity'!$B:$B,IF($B$108="NEM","*",$B$108),'Storage Capacity'!$C:$C,$H115)</f>
        <v>0</v>
      </c>
      <c r="K115" s="5">
        <f>SUMIFS('Storage Capacity'!F:F,'Storage Capacity'!$A:$A,Comparison_CDP1,'Storage Capacity'!$B:$B,IF($B$108="NEM","*",$B$108),'Storage Capacity'!$C:$C,$H115)-SUMIFS('Storage Capacity'!F:F,'Storage Capacity'!$A:$A,Comparison_CDP2,'Storage Capacity'!$B:$B,IF($B$108="NEM","*",$B$108),'Storage Capacity'!$C:$C,$H115)</f>
        <v>0</v>
      </c>
      <c r="L115" s="5">
        <f>SUMIFS('Storage Capacity'!G:G,'Storage Capacity'!$A:$A,Comparison_CDP1,'Storage Capacity'!$B:$B,IF($B$108="NEM","*",$B$108),'Storage Capacity'!$C:$C,$H115)-SUMIFS('Storage Capacity'!G:G,'Storage Capacity'!$A:$A,Comparison_CDP2,'Storage Capacity'!$B:$B,IF($B$108="NEM","*",$B$108),'Storage Capacity'!$C:$C,$H115)</f>
        <v>0</v>
      </c>
      <c r="M115" s="5">
        <f>SUMIFS('Storage Capacity'!H:H,'Storage Capacity'!$A:$A,Comparison_CDP1,'Storage Capacity'!$B:$B,IF($B$108="NEM","*",$B$108),'Storage Capacity'!$C:$C,$H115)-SUMIFS('Storage Capacity'!H:H,'Storage Capacity'!$A:$A,Comparison_CDP2,'Storage Capacity'!$B:$B,IF($B$108="NEM","*",$B$108),'Storage Capacity'!$C:$C,$H115)</f>
        <v>0</v>
      </c>
      <c r="N115" s="5">
        <f>SUMIFS('Storage Capacity'!I:I,'Storage Capacity'!$A:$A,Comparison_CDP1,'Storage Capacity'!$B:$B,IF($B$108="NEM","*",$B$108),'Storage Capacity'!$C:$C,$H115)-SUMIFS('Storage Capacity'!I:I,'Storage Capacity'!$A:$A,Comparison_CDP2,'Storage Capacity'!$B:$B,IF($B$108="NEM","*",$B$108),'Storage Capacity'!$C:$C,$H115)</f>
        <v>0</v>
      </c>
      <c r="O115" s="5">
        <f>SUMIFS('Storage Capacity'!J:J,'Storage Capacity'!$A:$A,Comparison_CDP1,'Storage Capacity'!$B:$B,IF($B$108="NEM","*",$B$108),'Storage Capacity'!$C:$C,$H115)-SUMIFS('Storage Capacity'!J:J,'Storage Capacity'!$A:$A,Comparison_CDP2,'Storage Capacity'!$B:$B,IF($B$108="NEM","*",$B$108),'Storage Capacity'!$C:$C,$H115)</f>
        <v>0</v>
      </c>
      <c r="P115" s="5">
        <f>SUMIFS('Storage Capacity'!K:K,'Storage Capacity'!$A:$A,Comparison_CDP1,'Storage Capacity'!$B:$B,IF($B$108="NEM","*",$B$108),'Storage Capacity'!$C:$C,$H115)-SUMIFS('Storage Capacity'!K:K,'Storage Capacity'!$A:$A,Comparison_CDP2,'Storage Capacity'!$B:$B,IF($B$108="NEM","*",$B$108),'Storage Capacity'!$C:$C,$H115)</f>
        <v>0</v>
      </c>
      <c r="Q115" s="5">
        <f>SUMIFS('Storage Capacity'!L:L,'Storage Capacity'!$A:$A,Comparison_CDP1,'Storage Capacity'!$B:$B,IF($B$108="NEM","*",$B$108),'Storage Capacity'!$C:$C,$H115)-SUMIFS('Storage Capacity'!L:L,'Storage Capacity'!$A:$A,Comparison_CDP2,'Storage Capacity'!$B:$B,IF($B$108="NEM","*",$B$108),'Storage Capacity'!$C:$C,$H115)</f>
        <v>0</v>
      </c>
      <c r="R115" s="5">
        <f>SUMIFS('Storage Capacity'!M:M,'Storage Capacity'!$A:$A,Comparison_CDP1,'Storage Capacity'!$B:$B,IF($B$108="NEM","*",$B$108),'Storage Capacity'!$C:$C,$H115)-SUMIFS('Storage Capacity'!M:M,'Storage Capacity'!$A:$A,Comparison_CDP2,'Storage Capacity'!$B:$B,IF($B$108="NEM","*",$B$108),'Storage Capacity'!$C:$C,$H115)</f>
        <v>0</v>
      </c>
      <c r="S115" s="5">
        <f>SUMIFS('Storage Capacity'!N:N,'Storage Capacity'!$A:$A,Comparison_CDP1,'Storage Capacity'!$B:$B,IF($B$108="NEM","*",$B$108),'Storage Capacity'!$C:$C,$H115)-SUMIFS('Storage Capacity'!N:N,'Storage Capacity'!$A:$A,Comparison_CDP2,'Storage Capacity'!$B:$B,IF($B$108="NEM","*",$B$108),'Storage Capacity'!$C:$C,$H115)</f>
        <v>0</v>
      </c>
      <c r="T115" s="5">
        <f>SUMIFS('Storage Capacity'!O:O,'Storage Capacity'!$A:$A,Comparison_CDP1,'Storage Capacity'!$B:$B,IF($B$108="NEM","*",$B$108),'Storage Capacity'!$C:$C,$H115)-SUMIFS('Storage Capacity'!O:O,'Storage Capacity'!$A:$A,Comparison_CDP2,'Storage Capacity'!$B:$B,IF($B$108="NEM","*",$B$108),'Storage Capacity'!$C:$C,$H115)</f>
        <v>0</v>
      </c>
      <c r="U115" s="5">
        <f>SUMIFS('Storage Capacity'!P:P,'Storage Capacity'!$A:$A,Comparison_CDP1,'Storage Capacity'!$B:$B,IF($B$108="NEM","*",$B$108),'Storage Capacity'!$C:$C,$H115)-SUMIFS('Storage Capacity'!P:P,'Storage Capacity'!$A:$A,Comparison_CDP2,'Storage Capacity'!$B:$B,IF($B$108="NEM","*",$B$108),'Storage Capacity'!$C:$C,$H115)</f>
        <v>0</v>
      </c>
      <c r="V115" s="5">
        <f>SUMIFS('Storage Capacity'!Q:Q,'Storage Capacity'!$A:$A,Comparison_CDP1,'Storage Capacity'!$B:$B,IF($B$108="NEM","*",$B$108),'Storage Capacity'!$C:$C,$H115)-SUMIFS('Storage Capacity'!Q:Q,'Storage Capacity'!$A:$A,Comparison_CDP2,'Storage Capacity'!$B:$B,IF($B$108="NEM","*",$B$108),'Storage Capacity'!$C:$C,$H115)</f>
        <v>0</v>
      </c>
      <c r="W115" s="5">
        <f>SUMIFS('Storage Capacity'!R:R,'Storage Capacity'!$A:$A,Comparison_CDP1,'Storage Capacity'!$B:$B,IF($B$108="NEM","*",$B$108),'Storage Capacity'!$C:$C,$H115)-SUMIFS('Storage Capacity'!R:R,'Storage Capacity'!$A:$A,Comparison_CDP2,'Storage Capacity'!$B:$B,IF($B$108="NEM","*",$B$108),'Storage Capacity'!$C:$C,$H115)</f>
        <v>0</v>
      </c>
      <c r="X115" s="5">
        <f>SUMIFS('Storage Capacity'!S:S,'Storage Capacity'!$A:$A,Comparison_CDP1,'Storage Capacity'!$B:$B,IF($B$108="NEM","*",$B$108),'Storage Capacity'!$C:$C,$H115)-SUMIFS('Storage Capacity'!S:S,'Storage Capacity'!$A:$A,Comparison_CDP2,'Storage Capacity'!$B:$B,IF($B$108="NEM","*",$B$108),'Storage Capacity'!$C:$C,$H115)</f>
        <v>0</v>
      </c>
      <c r="Y115" s="5">
        <f>SUMIFS('Storage Capacity'!T:T,'Storage Capacity'!$A:$A,Comparison_CDP1,'Storage Capacity'!$B:$B,IF($B$108="NEM","*",$B$108),'Storage Capacity'!$C:$C,$H115)-SUMIFS('Storage Capacity'!T:T,'Storage Capacity'!$A:$A,Comparison_CDP2,'Storage Capacity'!$B:$B,IF($B$108="NEM","*",$B$108),'Storage Capacity'!$C:$C,$H115)</f>
        <v>0</v>
      </c>
      <c r="Z115" s="5">
        <f>SUMIFS('Storage Capacity'!U:U,'Storage Capacity'!$A:$A,Comparison_CDP1,'Storage Capacity'!$B:$B,IF($B$108="NEM","*",$B$108),'Storage Capacity'!$C:$C,$H115)-SUMIFS('Storage Capacity'!U:U,'Storage Capacity'!$A:$A,Comparison_CDP2,'Storage Capacity'!$B:$B,IF($B$108="NEM","*",$B$108),'Storage Capacity'!$C:$C,$H115)</f>
        <v>0</v>
      </c>
      <c r="AA115" s="5">
        <f>SUMIFS('Storage Capacity'!V:V,'Storage Capacity'!$A:$A,Comparison_CDP1,'Storage Capacity'!$B:$B,IF($B$108="NEM","*",$B$108),'Storage Capacity'!$C:$C,$H115)-SUMIFS('Storage Capacity'!V:V,'Storage Capacity'!$A:$A,Comparison_CDP2,'Storage Capacity'!$B:$B,IF($B$108="NEM","*",$B$108),'Storage Capacity'!$C:$C,$H115)</f>
        <v>0</v>
      </c>
      <c r="AB115" s="5">
        <f>SUMIFS('Storage Capacity'!W:W,'Storage Capacity'!$A:$A,Comparison_CDP1,'Storage Capacity'!$B:$B,IF($B$108="NEM","*",$B$108),'Storage Capacity'!$C:$C,$H115)-SUMIFS('Storage Capacity'!W:W,'Storage Capacity'!$A:$A,Comparison_CDP2,'Storage Capacity'!$B:$B,IF($B$108="NEM","*",$B$108),'Storage Capacity'!$C:$C,$H115)</f>
        <v>0</v>
      </c>
      <c r="AC115" s="5">
        <f>SUMIFS('Storage Capacity'!X:X,'Storage Capacity'!$A:$A,Comparison_CDP1,'Storage Capacity'!$B:$B,IF($B$108="NEM","*",$B$108),'Storage Capacity'!$C:$C,$H115)-SUMIFS('Storage Capacity'!X:X,'Storage Capacity'!$A:$A,Comparison_CDP2,'Storage Capacity'!$B:$B,IF($B$108="NEM","*",$B$108),'Storage Capacity'!$C:$C,$H115)</f>
        <v>0</v>
      </c>
      <c r="AD115" s="5">
        <f>SUMIFS('Storage Capacity'!Y:Y,'Storage Capacity'!$A:$A,Comparison_CDP1,'Storage Capacity'!$B:$B,IF($B$108="NEM","*",$B$108),'Storage Capacity'!$C:$C,$H115)-SUMIFS('Storage Capacity'!Y:Y,'Storage Capacity'!$A:$A,Comparison_CDP2,'Storage Capacity'!$B:$B,IF($B$108="NEM","*",$B$108),'Storage Capacity'!$C:$C,$H115)</f>
        <v>0</v>
      </c>
      <c r="AE115" s="5">
        <f>SUMIFS('Storage Capacity'!Z:Z,'Storage Capacity'!$A:$A,Comparison_CDP1,'Storage Capacity'!$B:$B,IF($B$108="NEM","*",$B$108),'Storage Capacity'!$C:$C,$H115)-SUMIFS('Storage Capacity'!Z:Z,'Storage Capacity'!$A:$A,Comparison_CDP2,'Storage Capacity'!$B:$B,IF($B$108="NEM","*",$B$108),'Storage Capacity'!$C:$C,$H115)</f>
        <v>0</v>
      </c>
      <c r="AF115" s="5">
        <f>SUMIFS('Storage Capacity'!AA:AA,'Storage Capacity'!$A:$A,Comparison_CDP1,'Storage Capacity'!$B:$B,IF($B$108="NEM","*",$B$108),'Storage Capacity'!$C:$C,$H115)-SUMIFS('Storage Capacity'!AA:AA,'Storage Capacity'!$A:$A,Comparison_CDP2,'Storage Capacity'!$B:$B,IF($B$108="NEM","*",$B$108),'Storage Capacity'!$C:$C,$H115)</f>
        <v>0</v>
      </c>
      <c r="AG115" s="5">
        <f>SUMIFS('Storage Capacity'!AB:AB,'Storage Capacity'!$A:$A,Comparison_CDP1,'Storage Capacity'!$B:$B,IF($B$108="NEM","*",$B$108),'Storage Capacity'!$C:$C,$H115)-SUMIFS('Storage Capacity'!AB:AB,'Storage Capacity'!$A:$A,Comparison_CDP2,'Storage Capacity'!$B:$B,IF($B$108="NEM","*",$B$108),'Storage Capacity'!$C:$C,$H115)</f>
        <v>0</v>
      </c>
      <c r="AH115" s="5">
        <f>SUMIFS('Storage Capacity'!AC:AC,'Storage Capacity'!$A:$A,Comparison_CDP1,'Storage Capacity'!$B:$B,IF($B$108="NEM","*",$B$108),'Storage Capacity'!$C:$C,$H115)-SUMIFS('Storage Capacity'!AC:AC,'Storage Capacity'!$A:$A,Comparison_CDP2,'Storage Capacity'!$B:$B,IF($B$108="NEM","*",$B$108),'Storage Capacity'!$C:$C,$H115)</f>
        <v>0</v>
      </c>
      <c r="AI115" s="5">
        <f>SUMIFS('Storage Capacity'!AD:AD,'Storage Capacity'!$A:$A,Comparison_CDP1,'Storage Capacity'!$B:$B,IF($B$108="NEM","*",$B$108),'Storage Capacity'!$C:$C,$H115)-SUMIFS('Storage Capacity'!AD:AD,'Storage Capacity'!$A:$A,Comparison_CDP2,'Storage Capacity'!$B:$B,IF($B$108="NEM","*",$B$108),'Storage Capacity'!$C:$C,$H115)</f>
        <v>0</v>
      </c>
      <c r="AJ115" s="5">
        <f>SUMIFS('Storage Capacity'!AE:AE,'Storage Capacity'!$A:$A,Comparison_CDP1,'Storage Capacity'!$B:$B,IF($B$108="NEM","*",$B$108),'Storage Capacity'!$C:$C,$H115)-SUMIFS('Storage Capacity'!AE:AE,'Storage Capacity'!$A:$A,Comparison_CDP2,'Storage Capacity'!$B:$B,IF($B$108="NEM","*",$B$108),'Storage Capacity'!$C:$C,$H115)</f>
        <v>0</v>
      </c>
    </row>
    <row r="124" spans="1:36" s="51" customFormat="1" ht="23" thickBot="1">
      <c r="A124" s="49" t="str">
        <f>B125&amp;" differences in storage energy by year"</f>
        <v>NEM differences in storage energy by year</v>
      </c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6" ht="15" customHeight="1" thickTop="1">
      <c r="A125" s="11" t="s">
        <v>38</v>
      </c>
      <c r="B125" s="21" t="s">
        <v>39</v>
      </c>
    </row>
    <row r="127" spans="1:36" ht="15" customHeight="1">
      <c r="H127" s="44" t="s">
        <v>105</v>
      </c>
      <c r="I127" s="8" t="s">
        <v>42</v>
      </c>
      <c r="J127" s="8" t="s">
        <v>43</v>
      </c>
      <c r="K127" s="8" t="s">
        <v>44</v>
      </c>
      <c r="L127" s="8" t="s">
        <v>45</v>
      </c>
      <c r="M127" s="8" t="s">
        <v>46</v>
      </c>
      <c r="N127" s="8" t="s">
        <v>47</v>
      </c>
      <c r="O127" s="8" t="s">
        <v>48</v>
      </c>
      <c r="P127" s="8" t="s">
        <v>49</v>
      </c>
      <c r="Q127" s="8" t="s">
        <v>50</v>
      </c>
      <c r="R127" s="8" t="s">
        <v>51</v>
      </c>
      <c r="S127" s="8" t="s">
        <v>52</v>
      </c>
      <c r="T127" s="8" t="s">
        <v>53</v>
      </c>
      <c r="U127" s="8" t="s">
        <v>54</v>
      </c>
      <c r="V127" s="8" t="s">
        <v>55</v>
      </c>
      <c r="W127" s="8" t="s">
        <v>56</v>
      </c>
      <c r="X127" s="8" t="s">
        <v>57</v>
      </c>
      <c r="Y127" s="8" t="s">
        <v>58</v>
      </c>
      <c r="Z127" s="8" t="s">
        <v>59</v>
      </c>
      <c r="AA127" s="8" t="s">
        <v>60</v>
      </c>
      <c r="AB127" s="8" t="s">
        <v>61</v>
      </c>
      <c r="AC127" s="8" t="s">
        <v>62</v>
      </c>
      <c r="AD127" s="8" t="s">
        <v>63</v>
      </c>
      <c r="AE127" s="8" t="s">
        <v>64</v>
      </c>
      <c r="AF127" s="8" t="s">
        <v>65</v>
      </c>
      <c r="AG127" s="8" t="s">
        <v>66</v>
      </c>
      <c r="AH127" s="8" t="s">
        <v>67</v>
      </c>
      <c r="AI127" s="8" t="s">
        <v>68</v>
      </c>
      <c r="AJ127" s="8" t="s">
        <v>69</v>
      </c>
    </row>
    <row r="128" spans="1:36" ht="15" customHeight="1">
      <c r="H128" s="25" t="s">
        <v>102</v>
      </c>
      <c r="I128" s="5">
        <f>SUMIFS('Storage Energy'!D:D,'Storage Energy'!$A:$A,Comparison_CDP1,'Storage Energy'!$B:$B,IF($B$125="NEM","*",$B$125),'Storage Energy'!$C:$C,$H128)-SUMIFS('Storage Energy'!D:D,'Storage Energy'!$A:$A,Comparison_CDP2,'Storage Energy'!$B:$B,IF($B$125="NEM","*",$B$125),'Storage Energy'!$C:$C,$H128)</f>
        <v>0</v>
      </c>
      <c r="J128" s="5">
        <f>SUMIFS('Storage Energy'!E:E,'Storage Energy'!$A:$A,Comparison_CDP1,'Storage Energy'!$B:$B,IF($B$125="NEM","*",$B$125),'Storage Energy'!$C:$C,$H128)-SUMIFS('Storage Energy'!E:E,'Storage Energy'!$A:$A,Comparison_CDP2,'Storage Energy'!$B:$B,IF($B$125="NEM","*",$B$125),'Storage Energy'!$C:$C,$H128)</f>
        <v>0</v>
      </c>
      <c r="K128" s="5">
        <f>SUMIFS('Storage Energy'!F:F,'Storage Energy'!$A:$A,Comparison_CDP1,'Storage Energy'!$B:$B,IF($B$125="NEM","*",$B$125),'Storage Energy'!$C:$C,$H128)-SUMIFS('Storage Energy'!F:F,'Storage Energy'!$A:$A,Comparison_CDP2,'Storage Energy'!$B:$B,IF($B$125="NEM","*",$B$125),'Storage Energy'!$C:$C,$H128)</f>
        <v>0</v>
      </c>
      <c r="L128" s="5">
        <f>SUMIFS('Storage Energy'!G:G,'Storage Energy'!$A:$A,Comparison_CDP1,'Storage Energy'!$B:$B,IF($B$125="NEM","*",$B$125),'Storage Energy'!$C:$C,$H128)-SUMIFS('Storage Energy'!G:G,'Storage Energy'!$A:$A,Comparison_CDP2,'Storage Energy'!$B:$B,IF($B$125="NEM","*",$B$125),'Storage Energy'!$C:$C,$H128)</f>
        <v>0</v>
      </c>
      <c r="M128" s="5">
        <f>SUMIFS('Storage Energy'!H:H,'Storage Energy'!$A:$A,Comparison_CDP1,'Storage Energy'!$B:$B,IF($B$125="NEM","*",$B$125),'Storage Energy'!$C:$C,$H128)-SUMIFS('Storage Energy'!H:H,'Storage Energy'!$A:$A,Comparison_CDP2,'Storage Energy'!$B:$B,IF($B$125="NEM","*",$B$125),'Storage Energy'!$C:$C,$H128)</f>
        <v>0</v>
      </c>
      <c r="N128" s="5">
        <f>SUMIFS('Storage Energy'!I:I,'Storage Energy'!$A:$A,Comparison_CDP1,'Storage Energy'!$B:$B,IF($B$125="NEM","*",$B$125),'Storage Energy'!$C:$C,$H128)-SUMIFS('Storage Energy'!I:I,'Storage Energy'!$A:$A,Comparison_CDP2,'Storage Energy'!$B:$B,IF($B$125="NEM","*",$B$125),'Storage Energy'!$C:$C,$H128)</f>
        <v>19.421870812079991</v>
      </c>
      <c r="O128" s="5">
        <f>SUMIFS('Storage Energy'!J:J,'Storage Energy'!$A:$A,Comparison_CDP1,'Storage Energy'!$B:$B,IF($B$125="NEM","*",$B$125),'Storage Energy'!$C:$C,$H128)-SUMIFS('Storage Energy'!J:J,'Storage Energy'!$A:$A,Comparison_CDP2,'Storage Energy'!$B:$B,IF($B$125="NEM","*",$B$125),'Storage Energy'!$C:$C,$H128)</f>
        <v>19.421870812079991</v>
      </c>
      <c r="P128" s="5">
        <f>SUMIFS('Storage Energy'!K:K,'Storage Energy'!$A:$A,Comparison_CDP1,'Storage Energy'!$B:$B,IF($B$125="NEM","*",$B$125),'Storage Energy'!$C:$C,$H128)-SUMIFS('Storage Energy'!K:K,'Storage Energy'!$A:$A,Comparison_CDP2,'Storage Energy'!$B:$B,IF($B$125="NEM","*",$B$125),'Storage Energy'!$C:$C,$H128)</f>
        <v>-16.106968857119995</v>
      </c>
      <c r="Q128" s="5">
        <f>SUMIFS('Storage Energy'!L:L,'Storage Energy'!$A:$A,Comparison_CDP1,'Storage Energy'!$B:$B,IF($B$125="NEM","*",$B$125),'Storage Energy'!$C:$C,$H128)-SUMIFS('Storage Energy'!L:L,'Storage Energy'!$A:$A,Comparison_CDP2,'Storage Energy'!$B:$B,IF($B$125="NEM","*",$B$125),'Storage Energy'!$C:$C,$H128)</f>
        <v>-20.139620316479991</v>
      </c>
      <c r="R128" s="5">
        <f>SUMIFS('Storage Energy'!M:M,'Storage Energy'!$A:$A,Comparison_CDP1,'Storage Energy'!$B:$B,IF($B$125="NEM","*",$B$125),'Storage Energy'!$C:$C,$H128)-SUMIFS('Storage Energy'!M:M,'Storage Energy'!$A:$A,Comparison_CDP2,'Storage Energy'!$B:$B,IF($B$125="NEM","*",$B$125),'Storage Energy'!$C:$C,$H128)</f>
        <v>-30.397618073680022</v>
      </c>
      <c r="S128" s="5">
        <f>SUMIFS('Storage Energy'!N:N,'Storage Energy'!$A:$A,Comparison_CDP1,'Storage Energy'!$B:$B,IF($B$125="NEM","*",$B$125),'Storage Energy'!$C:$C,$H128)-SUMIFS('Storage Energy'!N:N,'Storage Energy'!$A:$A,Comparison_CDP2,'Storage Energy'!$B:$B,IF($B$125="NEM","*",$B$125),'Storage Energy'!$C:$C,$H128)</f>
        <v>-46.437659419560021</v>
      </c>
      <c r="T128" s="5">
        <f>SUMIFS('Storage Energy'!O:O,'Storage Energy'!$A:$A,Comparison_CDP1,'Storage Energy'!$B:$B,IF($B$125="NEM","*",$B$125),'Storage Energy'!$C:$C,$H128)-SUMIFS('Storage Energy'!O:O,'Storage Energy'!$A:$A,Comparison_CDP2,'Storage Energy'!$B:$B,IF($B$125="NEM","*",$B$125),'Storage Energy'!$C:$C,$H128)</f>
        <v>-46.437659419560021</v>
      </c>
      <c r="U128" s="5">
        <f>SUMIFS('Storage Energy'!P:P,'Storage Energy'!$A:$A,Comparison_CDP1,'Storage Energy'!$B:$B,IF($B$125="NEM","*",$B$125),'Storage Energy'!$C:$C,$H128)-SUMIFS('Storage Energy'!P:P,'Storage Energy'!$A:$A,Comparison_CDP2,'Storage Energy'!$B:$B,IF($B$125="NEM","*",$B$125),'Storage Energy'!$C:$C,$H128)</f>
        <v>-58.335300833680009</v>
      </c>
      <c r="V128" s="5">
        <f>SUMIFS('Storage Energy'!Q:Q,'Storage Energy'!$A:$A,Comparison_CDP1,'Storage Energy'!$B:$B,IF($B$125="NEM","*",$B$125),'Storage Energy'!$C:$C,$H128)-SUMIFS('Storage Energy'!Q:Q,'Storage Energy'!$A:$A,Comparison_CDP2,'Storage Energy'!$B:$B,IF($B$125="NEM","*",$B$125),'Storage Energy'!$C:$C,$H128)</f>
        <v>-63.236837803599997</v>
      </c>
      <c r="W128" s="5">
        <f>SUMIFS('Storage Energy'!R:R,'Storage Energy'!$A:$A,Comparison_CDP1,'Storage Energy'!$B:$B,IF($B$125="NEM","*",$B$125),'Storage Energy'!$C:$C,$H128)-SUMIFS('Storage Energy'!R:R,'Storage Energy'!$A:$A,Comparison_CDP2,'Storage Energy'!$B:$B,IF($B$125="NEM","*",$B$125),'Storage Energy'!$C:$C,$H128)</f>
        <v>-63.236837803599997</v>
      </c>
      <c r="X128" s="5">
        <f>SUMIFS('Storage Energy'!S:S,'Storage Energy'!$A:$A,Comparison_CDP1,'Storage Energy'!$B:$B,IF($B$125="NEM","*",$B$125),'Storage Energy'!$C:$C,$H128)-SUMIFS('Storage Energy'!S:S,'Storage Energy'!$A:$A,Comparison_CDP2,'Storage Energy'!$B:$B,IF($B$125="NEM","*",$B$125),'Storage Energy'!$C:$C,$H128)</f>
        <v>-63.236837803599997</v>
      </c>
      <c r="Y128" s="5">
        <f>SUMIFS('Storage Energy'!T:T,'Storage Energy'!$A:$A,Comparison_CDP1,'Storage Energy'!$B:$B,IF($B$125="NEM","*",$B$125),'Storage Energy'!$C:$C,$H128)-SUMIFS('Storage Energy'!T:T,'Storage Energy'!$A:$A,Comparison_CDP2,'Storage Energy'!$B:$B,IF($B$125="NEM","*",$B$125),'Storage Energy'!$C:$C,$H128)</f>
        <v>-63.236837803599997</v>
      </c>
      <c r="Z128" s="5">
        <f>SUMIFS('Storage Energy'!U:U,'Storage Energy'!$A:$A,Comparison_CDP1,'Storage Energy'!$B:$B,IF($B$125="NEM","*",$B$125),'Storage Energy'!$C:$C,$H128)-SUMIFS('Storage Energy'!U:U,'Storage Energy'!$A:$A,Comparison_CDP2,'Storage Energy'!$B:$B,IF($B$125="NEM","*",$B$125),'Storage Energy'!$C:$C,$H128)</f>
        <v>-65.286694035760007</v>
      </c>
      <c r="AA128" s="5">
        <f>SUMIFS('Storage Energy'!V:V,'Storage Energy'!$A:$A,Comparison_CDP1,'Storage Energy'!$B:$B,IF($B$125="NEM","*",$B$125),'Storage Energy'!$C:$C,$H128)-SUMIFS('Storage Energy'!V:V,'Storage Energy'!$A:$A,Comparison_CDP2,'Storage Energy'!$B:$B,IF($B$125="NEM","*",$B$125),'Storage Energy'!$C:$C,$H128)</f>
        <v>-61.061228211040017</v>
      </c>
      <c r="AB128" s="5">
        <f>SUMIFS('Storage Energy'!W:W,'Storage Energy'!$A:$A,Comparison_CDP1,'Storage Energy'!$B:$B,IF($B$125="NEM","*",$B$125),'Storage Energy'!$C:$C,$H128)-SUMIFS('Storage Energy'!W:W,'Storage Energy'!$A:$A,Comparison_CDP2,'Storage Energy'!$B:$B,IF($B$125="NEM","*",$B$125),'Storage Energy'!$C:$C,$H128)</f>
        <v>-57.215088634000011</v>
      </c>
      <c r="AC128" s="5">
        <f>SUMIFS('Storage Energy'!X:X,'Storage Energy'!$A:$A,Comparison_CDP1,'Storage Energy'!$B:$B,IF($B$125="NEM","*",$B$125),'Storage Energy'!$C:$C,$H128)-SUMIFS('Storage Energy'!X:X,'Storage Energy'!$A:$A,Comparison_CDP2,'Storage Energy'!$B:$B,IF($B$125="NEM","*",$B$125),'Storage Energy'!$C:$C,$H128)</f>
        <v>-59.133145220439999</v>
      </c>
      <c r="AD128" s="5">
        <f>SUMIFS('Storage Energy'!Y:Y,'Storage Energy'!$A:$A,Comparison_CDP1,'Storage Energy'!$B:$B,IF($B$125="NEM","*",$B$125),'Storage Energy'!$C:$C,$H128)-SUMIFS('Storage Energy'!Y:Y,'Storage Energy'!$A:$A,Comparison_CDP2,'Storage Energy'!$B:$B,IF($B$125="NEM","*",$B$125),'Storage Energy'!$C:$C,$H128)</f>
        <v>-69.122926780279997</v>
      </c>
      <c r="AE128" s="5">
        <f>SUMIFS('Storage Energy'!Z:Z,'Storage Energy'!$A:$A,Comparison_CDP1,'Storage Energy'!$B:$B,IF($B$125="NEM","*",$B$125),'Storage Energy'!$C:$C,$H128)-SUMIFS('Storage Energy'!Z:Z,'Storage Energy'!$A:$A,Comparison_CDP2,'Storage Energy'!$B:$B,IF($B$125="NEM","*",$B$125),'Storage Energy'!$C:$C,$H128)</f>
        <v>-69.122926780279997</v>
      </c>
      <c r="AF128" s="5">
        <f>SUMIFS('Storage Energy'!AA:AA,'Storage Energy'!$A:$A,Comparison_CDP1,'Storage Energy'!$B:$B,IF($B$125="NEM","*",$B$125),'Storage Energy'!$C:$C,$H128)-SUMIFS('Storage Energy'!AA:AA,'Storage Energy'!$A:$A,Comparison_CDP2,'Storage Energy'!$B:$B,IF($B$125="NEM","*",$B$125),'Storage Energy'!$C:$C,$H128)</f>
        <v>-69.122926780279997</v>
      </c>
      <c r="AG128" s="5">
        <f>SUMIFS('Storage Energy'!AB:AB,'Storage Energy'!$A:$A,Comparison_CDP1,'Storage Energy'!$B:$B,IF($B$125="NEM","*",$B$125),'Storage Energy'!$C:$C,$H128)-SUMIFS('Storage Energy'!AB:AB,'Storage Energy'!$A:$A,Comparison_CDP2,'Storage Energy'!$B:$B,IF($B$125="NEM","*",$B$125),'Storage Energy'!$C:$C,$H128)</f>
        <v>-69.122926780279997</v>
      </c>
      <c r="AH128" s="5">
        <f>SUMIFS('Storage Energy'!AC:AC,'Storage Energy'!$A:$A,Comparison_CDP1,'Storage Energy'!$B:$B,IF($B$125="NEM","*",$B$125),'Storage Energy'!$C:$C,$H128)-SUMIFS('Storage Energy'!AC:AC,'Storage Energy'!$A:$A,Comparison_CDP2,'Storage Energy'!$B:$B,IF($B$125="NEM","*",$B$125),'Storage Energy'!$C:$C,$H128)</f>
        <v>-59.624212382879989</v>
      </c>
      <c r="AI128" s="5">
        <f>SUMIFS('Storage Energy'!AD:AD,'Storage Energy'!$A:$A,Comparison_CDP1,'Storage Energy'!$B:$B,IF($B$125="NEM","*",$B$125),'Storage Energy'!$C:$C,$H128)-SUMIFS('Storage Energy'!AD:AD,'Storage Energy'!$A:$A,Comparison_CDP2,'Storage Energy'!$B:$B,IF($B$125="NEM","*",$B$125),'Storage Energy'!$C:$C,$H128)</f>
        <v>-48.076847254320001</v>
      </c>
      <c r="AJ128" s="5">
        <f>SUMIFS('Storage Energy'!AE:AE,'Storage Energy'!$A:$A,Comparison_CDP1,'Storage Energy'!$B:$B,IF($B$125="NEM","*",$B$125),'Storage Energy'!$C:$C,$H128)-SUMIFS('Storage Energy'!AE:AE,'Storage Energy'!$A:$A,Comparison_CDP2,'Storage Energy'!$B:$B,IF($B$125="NEM","*",$B$125),'Storage Energy'!$C:$C,$H128)</f>
        <v>-48.076847254320001</v>
      </c>
    </row>
    <row r="129" spans="1:36" ht="15" customHeight="1">
      <c r="H129" s="25" t="s">
        <v>103</v>
      </c>
      <c r="I129" s="5">
        <f>SUMIFS('Storage Energy'!D:D,'Storage Energy'!$A:$A,Comparison_CDP1,'Storage Energy'!$B:$B,IF($B$125="NEM","*",$B$125),'Storage Energy'!$C:$C,$H129)-SUMIFS('Storage Energy'!D:D,'Storage Energy'!$A:$A,Comparison_CDP2,'Storage Energy'!$B:$B,IF($B$125="NEM","*",$B$125),'Storage Energy'!$C:$C,$H129)</f>
        <v>-6.6756697743199993</v>
      </c>
      <c r="J129" s="5">
        <f>SUMIFS('Storage Energy'!E:E,'Storage Energy'!$A:$A,Comparison_CDP1,'Storage Energy'!$B:$B,IF($B$125="NEM","*",$B$125),'Storage Energy'!$C:$C,$H129)-SUMIFS('Storage Energy'!E:E,'Storage Energy'!$A:$A,Comparison_CDP2,'Storage Energy'!$B:$B,IF($B$125="NEM","*",$B$125),'Storage Energy'!$C:$C,$H129)</f>
        <v>-8.7545785170400006</v>
      </c>
      <c r="K129" s="5">
        <f>SUMIFS('Storage Energy'!F:F,'Storage Energy'!$A:$A,Comparison_CDP1,'Storage Energy'!$B:$B,IF($B$125="NEM","*",$B$125),'Storage Energy'!$C:$C,$H129)-SUMIFS('Storage Energy'!F:F,'Storage Energy'!$A:$A,Comparison_CDP2,'Storage Energy'!$B:$B,IF($B$125="NEM","*",$B$125),'Storage Energy'!$C:$C,$H129)</f>
        <v>-16.090905109279998</v>
      </c>
      <c r="L129" s="5">
        <f>SUMIFS('Storage Energy'!G:G,'Storage Energy'!$A:$A,Comparison_CDP1,'Storage Energy'!$B:$B,IF($B$125="NEM","*",$B$125),'Storage Energy'!$C:$C,$H129)-SUMIFS('Storage Energy'!G:G,'Storage Energy'!$A:$A,Comparison_CDP2,'Storage Energy'!$B:$B,IF($B$125="NEM","*",$B$125),'Storage Energy'!$C:$C,$H129)</f>
        <v>-26.407545690959999</v>
      </c>
      <c r="M129" s="5">
        <f>SUMIFS('Storage Energy'!H:H,'Storage Energy'!$A:$A,Comparison_CDP1,'Storage Energy'!$B:$B,IF($B$125="NEM","*",$B$125),'Storage Energy'!$C:$C,$H129)-SUMIFS('Storage Energy'!H:H,'Storage Energy'!$A:$A,Comparison_CDP2,'Storage Energy'!$B:$B,IF($B$125="NEM","*",$B$125),'Storage Energy'!$C:$C,$H129)</f>
        <v>-22.654387188479994</v>
      </c>
      <c r="N129" s="5">
        <f>SUMIFS('Storage Energy'!I:I,'Storage Energy'!$A:$A,Comparison_CDP1,'Storage Energy'!$B:$B,IF($B$125="NEM","*",$B$125),'Storage Energy'!$C:$C,$H129)-SUMIFS('Storage Energy'!I:I,'Storage Energy'!$A:$A,Comparison_CDP2,'Storage Energy'!$B:$B,IF($B$125="NEM","*",$B$125),'Storage Energy'!$C:$C,$H129)</f>
        <v>-26.330094746639993</v>
      </c>
      <c r="O129" s="5">
        <f>SUMIFS('Storage Energy'!J:J,'Storage Energy'!$A:$A,Comparison_CDP1,'Storage Energy'!$B:$B,IF($B$125="NEM","*",$B$125),'Storage Energy'!$C:$C,$H129)-SUMIFS('Storage Energy'!J:J,'Storage Energy'!$A:$A,Comparison_CDP2,'Storage Energy'!$B:$B,IF($B$125="NEM","*",$B$125),'Storage Energy'!$C:$C,$H129)</f>
        <v>-37.145221556879996</v>
      </c>
      <c r="P129" s="5">
        <f>SUMIFS('Storage Energy'!K:K,'Storage Energy'!$A:$A,Comparison_CDP1,'Storage Energy'!$B:$B,IF($B$125="NEM","*",$B$125),'Storage Energy'!$C:$C,$H129)-SUMIFS('Storage Energy'!K:K,'Storage Energy'!$A:$A,Comparison_CDP2,'Storage Energy'!$B:$B,IF($B$125="NEM","*",$B$125),'Storage Energy'!$C:$C,$H129)</f>
        <v>-30.579775387680002</v>
      </c>
      <c r="Q129" s="5">
        <f>SUMIFS('Storage Energy'!L:L,'Storage Energy'!$A:$A,Comparison_CDP1,'Storage Energy'!$B:$B,IF($B$125="NEM","*",$B$125),'Storage Energy'!$C:$C,$H129)-SUMIFS('Storage Energy'!L:L,'Storage Energy'!$A:$A,Comparison_CDP2,'Storage Energy'!$B:$B,IF($B$125="NEM","*",$B$125),'Storage Energy'!$C:$C,$H129)</f>
        <v>-32.539800932160006</v>
      </c>
      <c r="R129" s="5">
        <f>SUMIFS('Storage Energy'!M:M,'Storage Energy'!$A:$A,Comparison_CDP1,'Storage Energy'!$B:$B,IF($B$125="NEM","*",$B$125),'Storage Energy'!$C:$C,$H129)-SUMIFS('Storage Energy'!M:M,'Storage Energy'!$A:$A,Comparison_CDP2,'Storage Energy'!$B:$B,IF($B$125="NEM","*",$B$125),'Storage Energy'!$C:$C,$H129)</f>
        <v>-35.201704911680011</v>
      </c>
      <c r="S129" s="5">
        <f>SUMIFS('Storage Energy'!N:N,'Storage Energy'!$A:$A,Comparison_CDP1,'Storage Energy'!$B:$B,IF($B$125="NEM","*",$B$125),'Storage Energy'!$C:$C,$H129)-SUMIFS('Storage Energy'!N:N,'Storage Energy'!$A:$A,Comparison_CDP2,'Storage Energy'!$B:$B,IF($B$125="NEM","*",$B$125),'Storage Energy'!$C:$C,$H129)</f>
        <v>-40.594493390639997</v>
      </c>
      <c r="T129" s="5">
        <f>SUMIFS('Storage Energy'!O:O,'Storage Energy'!$A:$A,Comparison_CDP1,'Storage Energy'!$B:$B,IF($B$125="NEM","*",$B$125),'Storage Energy'!$C:$C,$H129)-SUMIFS('Storage Energy'!O:O,'Storage Energy'!$A:$A,Comparison_CDP2,'Storage Energy'!$B:$B,IF($B$125="NEM","*",$B$125),'Storage Energy'!$C:$C,$H129)</f>
        <v>-48.310741446720002</v>
      </c>
      <c r="U129" s="5">
        <f>SUMIFS('Storage Energy'!P:P,'Storage Energy'!$A:$A,Comparison_CDP1,'Storage Energy'!$B:$B,IF($B$125="NEM","*",$B$125),'Storage Energy'!$C:$C,$H129)-SUMIFS('Storage Energy'!P:P,'Storage Energy'!$A:$A,Comparison_CDP2,'Storage Energy'!$B:$B,IF($B$125="NEM","*",$B$125),'Storage Energy'!$C:$C,$H129)</f>
        <v>-32.816054361200003</v>
      </c>
      <c r="V129" s="5">
        <f>SUMIFS('Storage Energy'!Q:Q,'Storage Energy'!$A:$A,Comparison_CDP1,'Storage Energy'!$B:$B,IF($B$125="NEM","*",$B$125),'Storage Energy'!$C:$C,$H129)-SUMIFS('Storage Energy'!Q:Q,'Storage Energy'!$A:$A,Comparison_CDP2,'Storage Energy'!$B:$B,IF($B$125="NEM","*",$B$125),'Storage Energy'!$C:$C,$H129)</f>
        <v>-26.485000438640014</v>
      </c>
      <c r="W129" s="5">
        <f>SUMIFS('Storage Energy'!R:R,'Storage Energy'!$A:$A,Comparison_CDP1,'Storage Energy'!$B:$B,IF($B$125="NEM","*",$B$125),'Storage Energy'!$C:$C,$H129)-SUMIFS('Storage Energy'!R:R,'Storage Energy'!$A:$A,Comparison_CDP2,'Storage Energy'!$B:$B,IF($B$125="NEM","*",$B$125),'Storage Energy'!$C:$C,$H129)</f>
        <v>-17.236994854960002</v>
      </c>
      <c r="X129" s="5">
        <f>SUMIFS('Storage Energy'!S:S,'Storage Energy'!$A:$A,Comparison_CDP1,'Storage Energy'!$B:$B,IF($B$125="NEM","*",$B$125),'Storage Energy'!$C:$C,$H129)-SUMIFS('Storage Energy'!S:S,'Storage Energy'!$A:$A,Comparison_CDP2,'Storage Energy'!$B:$B,IF($B$125="NEM","*",$B$125),'Storage Energy'!$C:$C,$H129)</f>
        <v>-30.059214116319993</v>
      </c>
      <c r="Y129" s="5">
        <f>SUMIFS('Storage Energy'!T:T,'Storage Energy'!$A:$A,Comparison_CDP1,'Storage Energy'!$B:$B,IF($B$125="NEM","*",$B$125),'Storage Energy'!$C:$C,$H129)-SUMIFS('Storage Energy'!T:T,'Storage Energy'!$A:$A,Comparison_CDP2,'Storage Energy'!$B:$B,IF($B$125="NEM","*",$B$125),'Storage Energy'!$C:$C,$H129)</f>
        <v>-31.157190188079994</v>
      </c>
      <c r="Z129" s="5">
        <f>SUMIFS('Storage Energy'!U:U,'Storage Energy'!$A:$A,Comparison_CDP1,'Storage Energy'!$B:$B,IF($B$125="NEM","*",$B$125),'Storage Energy'!$C:$C,$H129)-SUMIFS('Storage Energy'!U:U,'Storage Energy'!$A:$A,Comparison_CDP2,'Storage Energy'!$B:$B,IF($B$125="NEM","*",$B$125),'Storage Energy'!$C:$C,$H129)</f>
        <v>-26.860614029920001</v>
      </c>
      <c r="AA129" s="5">
        <f>SUMIFS('Storage Energy'!V:V,'Storage Energy'!$A:$A,Comparison_CDP1,'Storage Energy'!$B:$B,IF($B$125="NEM","*",$B$125),'Storage Energy'!$C:$C,$H129)-SUMIFS('Storage Energy'!V:V,'Storage Energy'!$A:$A,Comparison_CDP2,'Storage Energy'!$B:$B,IF($B$125="NEM","*",$B$125),'Storage Energy'!$C:$C,$H129)</f>
        <v>7.4618932192799718</v>
      </c>
      <c r="AB129" s="5">
        <f>SUMIFS('Storage Energy'!W:W,'Storage Energy'!$A:$A,Comparison_CDP1,'Storage Energy'!$B:$B,IF($B$125="NEM","*",$B$125),'Storage Energy'!$C:$C,$H129)-SUMIFS('Storage Energy'!W:W,'Storage Energy'!$A:$A,Comparison_CDP2,'Storage Energy'!$B:$B,IF($B$125="NEM","*",$B$125),'Storage Energy'!$C:$C,$H129)</f>
        <v>6.8172920299199689</v>
      </c>
      <c r="AC129" s="5">
        <f>SUMIFS('Storage Energy'!X:X,'Storage Energy'!$A:$A,Comparison_CDP1,'Storage Energy'!$B:$B,IF($B$125="NEM","*",$B$125),'Storage Energy'!$C:$C,$H129)-SUMIFS('Storage Energy'!X:X,'Storage Energy'!$A:$A,Comparison_CDP2,'Storage Energy'!$B:$B,IF($B$125="NEM","*",$B$125),'Storage Energy'!$C:$C,$H129)</f>
        <v>-8.6479631168000424</v>
      </c>
      <c r="AD129" s="5">
        <f>SUMIFS('Storage Energy'!Y:Y,'Storage Energy'!$A:$A,Comparison_CDP1,'Storage Energy'!$B:$B,IF($B$125="NEM","*",$B$125),'Storage Energy'!$C:$C,$H129)-SUMIFS('Storage Energy'!Y:Y,'Storage Energy'!$A:$A,Comparison_CDP2,'Storage Energy'!$B:$B,IF($B$125="NEM","*",$B$125),'Storage Energy'!$C:$C,$H129)</f>
        <v>-73.5708442472</v>
      </c>
      <c r="AE129" s="5">
        <f>SUMIFS('Storage Energy'!Z:Z,'Storage Energy'!$A:$A,Comparison_CDP1,'Storage Energy'!$B:$B,IF($B$125="NEM","*",$B$125),'Storage Energy'!$C:$C,$H129)-SUMIFS('Storage Energy'!Z:Z,'Storage Energy'!$A:$A,Comparison_CDP2,'Storage Energy'!$B:$B,IF($B$125="NEM","*",$B$125),'Storage Energy'!$C:$C,$H129)</f>
        <v>-69.230593274400064</v>
      </c>
      <c r="AF129" s="5">
        <f>SUMIFS('Storage Energy'!AA:AA,'Storage Energy'!$A:$A,Comparison_CDP1,'Storage Energy'!$B:$B,IF($B$125="NEM","*",$B$125),'Storage Energy'!$C:$C,$H129)-SUMIFS('Storage Energy'!AA:AA,'Storage Energy'!$A:$A,Comparison_CDP2,'Storage Energy'!$B:$B,IF($B$125="NEM","*",$B$125),'Storage Energy'!$C:$C,$H129)</f>
        <v>-120.66464672136004</v>
      </c>
      <c r="AG129" s="5">
        <f>SUMIFS('Storage Energy'!AB:AB,'Storage Energy'!$A:$A,Comparison_CDP1,'Storage Energy'!$B:$B,IF($B$125="NEM","*",$B$125),'Storage Energy'!$C:$C,$H129)-SUMIFS('Storage Energy'!AB:AB,'Storage Energy'!$A:$A,Comparison_CDP2,'Storage Energy'!$B:$B,IF($B$125="NEM","*",$B$125),'Storage Energy'!$C:$C,$H129)</f>
        <v>-168.78074802552001</v>
      </c>
      <c r="AH129" s="5">
        <f>SUMIFS('Storage Energy'!AC:AC,'Storage Energy'!$A:$A,Comparison_CDP1,'Storage Energy'!$B:$B,IF($B$125="NEM","*",$B$125),'Storage Energy'!$C:$C,$H129)-SUMIFS('Storage Energy'!AC:AC,'Storage Energy'!$A:$A,Comparison_CDP2,'Storage Energy'!$B:$B,IF($B$125="NEM","*",$B$125),'Storage Energy'!$C:$C,$H129)</f>
        <v>-82.561079525920036</v>
      </c>
      <c r="AI129" s="5">
        <f>SUMIFS('Storage Energy'!AD:AD,'Storage Energy'!$A:$A,Comparison_CDP1,'Storage Energy'!$B:$B,IF($B$125="NEM","*",$B$125),'Storage Energy'!$C:$C,$H129)-SUMIFS('Storage Energy'!AD:AD,'Storage Energy'!$A:$A,Comparison_CDP2,'Storage Energy'!$B:$B,IF($B$125="NEM","*",$B$125),'Storage Energy'!$C:$C,$H129)</f>
        <v>-143.39745084556</v>
      </c>
      <c r="AJ129" s="5">
        <f>SUMIFS('Storage Energy'!AE:AE,'Storage Energy'!$A:$A,Comparison_CDP1,'Storage Energy'!$B:$B,IF($B$125="NEM","*",$B$125),'Storage Energy'!$C:$C,$H129)-SUMIFS('Storage Energy'!AE:AE,'Storage Energy'!$A:$A,Comparison_CDP2,'Storage Energy'!$B:$B,IF($B$125="NEM","*",$B$125),'Storage Energy'!$C:$C,$H129)</f>
        <v>-150.41425803788002</v>
      </c>
    </row>
    <row r="130" spans="1:36" ht="15" customHeight="1">
      <c r="H130" s="25" t="s">
        <v>104</v>
      </c>
      <c r="I130" s="5">
        <f>SUMIFS('Storage Energy'!D:D,'Storage Energy'!$A:$A,Comparison_CDP1,'Storage Energy'!$B:$B,IF($B$125="NEM","*",$B$125),'Storage Energy'!$C:$C,$H130)-SUMIFS('Storage Energy'!D:D,'Storage Energy'!$A:$A,Comparison_CDP2,'Storage Energy'!$B:$B,IF($B$125="NEM","*",$B$125),'Storage Energy'!$C:$C,$H130)</f>
        <v>0</v>
      </c>
      <c r="J130" s="5">
        <f>SUMIFS('Storage Energy'!E:E,'Storage Energy'!$A:$A,Comparison_CDP1,'Storage Energy'!$B:$B,IF($B$125="NEM","*",$B$125),'Storage Energy'!$C:$C,$H130)-SUMIFS('Storage Energy'!E:E,'Storage Energy'!$A:$A,Comparison_CDP2,'Storage Energy'!$B:$B,IF($B$125="NEM","*",$B$125),'Storage Energy'!$C:$C,$H130)</f>
        <v>0</v>
      </c>
      <c r="K130" s="5">
        <f>SUMIFS('Storage Energy'!F:F,'Storage Energy'!$A:$A,Comparison_CDP1,'Storage Energy'!$B:$B,IF($B$125="NEM","*",$B$125),'Storage Energy'!$C:$C,$H130)-SUMIFS('Storage Energy'!F:F,'Storage Energy'!$A:$A,Comparison_CDP2,'Storage Energy'!$B:$B,IF($B$125="NEM","*",$B$125),'Storage Energy'!$C:$C,$H130)</f>
        <v>0.30514236153999996</v>
      </c>
      <c r="L130" s="5">
        <f>SUMIFS('Storage Energy'!G:G,'Storage Energy'!$A:$A,Comparison_CDP1,'Storage Energy'!$B:$B,IF($B$125="NEM","*",$B$125),'Storage Energy'!$C:$C,$H130)-SUMIFS('Storage Energy'!G:G,'Storage Energy'!$A:$A,Comparison_CDP2,'Storage Energy'!$B:$B,IF($B$125="NEM","*",$B$125),'Storage Energy'!$C:$C,$H130)</f>
        <v>0.30514236153999996</v>
      </c>
      <c r="M130" s="5">
        <f>SUMIFS('Storage Energy'!H:H,'Storage Energy'!$A:$A,Comparison_CDP1,'Storage Energy'!$B:$B,IF($B$125="NEM","*",$B$125),'Storage Energy'!$C:$C,$H130)-SUMIFS('Storage Energy'!H:H,'Storage Energy'!$A:$A,Comparison_CDP2,'Storage Energy'!$B:$B,IF($B$125="NEM","*",$B$125),'Storage Energy'!$C:$C,$H130)</f>
        <v>0.30514236153999996</v>
      </c>
      <c r="N130" s="5">
        <f>SUMIFS('Storage Energy'!I:I,'Storage Energy'!$A:$A,Comparison_CDP1,'Storage Energy'!$B:$B,IF($B$125="NEM","*",$B$125),'Storage Energy'!$C:$C,$H130)-SUMIFS('Storage Energy'!I:I,'Storage Energy'!$A:$A,Comparison_CDP2,'Storage Energy'!$B:$B,IF($B$125="NEM","*",$B$125),'Storage Energy'!$C:$C,$H130)</f>
        <v>0.30514236153999996</v>
      </c>
      <c r="O130" s="5">
        <f>SUMIFS('Storage Energy'!J:J,'Storage Energy'!$A:$A,Comparison_CDP1,'Storage Energy'!$B:$B,IF($B$125="NEM","*",$B$125),'Storage Energy'!$C:$C,$H130)-SUMIFS('Storage Energy'!J:J,'Storage Energy'!$A:$A,Comparison_CDP2,'Storage Energy'!$B:$B,IF($B$125="NEM","*",$B$125),'Storage Energy'!$C:$C,$H130)</f>
        <v>0.30514236153999996</v>
      </c>
      <c r="P130" s="5">
        <f>SUMIFS('Storage Energy'!K:K,'Storage Energy'!$A:$A,Comparison_CDP1,'Storage Energy'!$B:$B,IF($B$125="NEM","*",$B$125),'Storage Energy'!$C:$C,$H130)-SUMIFS('Storage Energy'!K:K,'Storage Energy'!$A:$A,Comparison_CDP2,'Storage Energy'!$B:$B,IF($B$125="NEM","*",$B$125),'Storage Energy'!$C:$C,$H130)</f>
        <v>0.30514236153999996</v>
      </c>
      <c r="Q130" s="5">
        <f>SUMIFS('Storage Energy'!L:L,'Storage Energy'!$A:$A,Comparison_CDP1,'Storage Energy'!$B:$B,IF($B$125="NEM","*",$B$125),'Storage Energy'!$C:$C,$H130)-SUMIFS('Storage Energy'!L:L,'Storage Energy'!$A:$A,Comparison_CDP2,'Storage Energy'!$B:$B,IF($B$125="NEM","*",$B$125),'Storage Energy'!$C:$C,$H130)</f>
        <v>0.30514236153999996</v>
      </c>
      <c r="R130" s="5">
        <f>SUMIFS('Storage Energy'!M:M,'Storage Energy'!$A:$A,Comparison_CDP1,'Storage Energy'!$B:$B,IF($B$125="NEM","*",$B$125),'Storage Energy'!$C:$C,$H130)-SUMIFS('Storage Energy'!M:M,'Storage Energy'!$A:$A,Comparison_CDP2,'Storage Energy'!$B:$B,IF($B$125="NEM","*",$B$125),'Storage Energy'!$C:$C,$H130)</f>
        <v>0.30514236153999996</v>
      </c>
      <c r="S130" s="5">
        <f>SUMIFS('Storage Energy'!N:N,'Storage Energy'!$A:$A,Comparison_CDP1,'Storage Energy'!$B:$B,IF($B$125="NEM","*",$B$125),'Storage Energy'!$C:$C,$H130)-SUMIFS('Storage Energy'!N:N,'Storage Energy'!$A:$A,Comparison_CDP2,'Storage Energy'!$B:$B,IF($B$125="NEM","*",$B$125),'Storage Energy'!$C:$C,$H130)</f>
        <v>0.30514236153999996</v>
      </c>
      <c r="T130" s="5">
        <f>SUMIFS('Storage Energy'!O:O,'Storage Energy'!$A:$A,Comparison_CDP1,'Storage Energy'!$B:$B,IF($B$125="NEM","*",$B$125),'Storage Energy'!$C:$C,$H130)-SUMIFS('Storage Energy'!O:O,'Storage Energy'!$A:$A,Comparison_CDP2,'Storage Energy'!$B:$B,IF($B$125="NEM","*",$B$125),'Storage Energy'!$C:$C,$H130)</f>
        <v>0.30514236153999996</v>
      </c>
      <c r="U130" s="5">
        <f>SUMIFS('Storage Energy'!P:P,'Storage Energy'!$A:$A,Comparison_CDP1,'Storage Energy'!$B:$B,IF($B$125="NEM","*",$B$125),'Storage Energy'!$C:$C,$H130)-SUMIFS('Storage Energy'!P:P,'Storage Energy'!$A:$A,Comparison_CDP2,'Storage Energy'!$B:$B,IF($B$125="NEM","*",$B$125),'Storage Energy'!$C:$C,$H130)</f>
        <v>0.30514236153999996</v>
      </c>
      <c r="V130" s="5">
        <f>SUMIFS('Storage Energy'!Q:Q,'Storage Energy'!$A:$A,Comparison_CDP1,'Storage Energy'!$B:$B,IF($B$125="NEM","*",$B$125),'Storage Energy'!$C:$C,$H130)-SUMIFS('Storage Energy'!Q:Q,'Storage Energy'!$A:$A,Comparison_CDP2,'Storage Energy'!$B:$B,IF($B$125="NEM","*",$B$125),'Storage Energy'!$C:$C,$H130)</f>
        <v>0.30514236153999996</v>
      </c>
      <c r="W130" s="5">
        <f>SUMIFS('Storage Energy'!R:R,'Storage Energy'!$A:$A,Comparison_CDP1,'Storage Energy'!$B:$B,IF($B$125="NEM","*",$B$125),'Storage Energy'!$C:$C,$H130)-SUMIFS('Storage Energy'!R:R,'Storage Energy'!$A:$A,Comparison_CDP2,'Storage Energy'!$B:$B,IF($B$125="NEM","*",$B$125),'Storage Energy'!$C:$C,$H130)</f>
        <v>0.30514236153999996</v>
      </c>
      <c r="X130" s="5">
        <f>SUMIFS('Storage Energy'!S:S,'Storage Energy'!$A:$A,Comparison_CDP1,'Storage Energy'!$B:$B,IF($B$125="NEM","*",$B$125),'Storage Energy'!$C:$C,$H130)-SUMIFS('Storage Energy'!S:S,'Storage Energy'!$A:$A,Comparison_CDP2,'Storage Energy'!$B:$B,IF($B$125="NEM","*",$B$125),'Storage Energy'!$C:$C,$H130)</f>
        <v>0.30514236153999996</v>
      </c>
      <c r="Y130" s="5">
        <f>SUMIFS('Storage Energy'!T:T,'Storage Energy'!$A:$A,Comparison_CDP1,'Storage Energy'!$B:$B,IF($B$125="NEM","*",$B$125),'Storage Energy'!$C:$C,$H130)-SUMIFS('Storage Energy'!T:T,'Storage Energy'!$A:$A,Comparison_CDP2,'Storage Energy'!$B:$B,IF($B$125="NEM","*",$B$125),'Storage Energy'!$C:$C,$H130)</f>
        <v>0.30514236153999996</v>
      </c>
      <c r="Z130" s="5">
        <f>SUMIFS('Storage Energy'!U:U,'Storage Energy'!$A:$A,Comparison_CDP1,'Storage Energy'!$B:$B,IF($B$125="NEM","*",$B$125),'Storage Energy'!$C:$C,$H130)-SUMIFS('Storage Energy'!U:U,'Storage Energy'!$A:$A,Comparison_CDP2,'Storage Energy'!$B:$B,IF($B$125="NEM","*",$B$125),'Storage Energy'!$C:$C,$H130)</f>
        <v>0.30514236153999996</v>
      </c>
      <c r="AA130" s="5">
        <f>SUMIFS('Storage Energy'!V:V,'Storage Energy'!$A:$A,Comparison_CDP1,'Storage Energy'!$B:$B,IF($B$125="NEM","*",$B$125),'Storage Energy'!$C:$C,$H130)-SUMIFS('Storage Energy'!V:V,'Storage Energy'!$A:$A,Comparison_CDP2,'Storage Energy'!$B:$B,IF($B$125="NEM","*",$B$125),'Storage Energy'!$C:$C,$H130)</f>
        <v>0.30514236153999996</v>
      </c>
      <c r="AB130" s="5">
        <f>SUMIFS('Storage Energy'!W:W,'Storage Energy'!$A:$A,Comparison_CDP1,'Storage Energy'!$B:$B,IF($B$125="NEM","*",$B$125),'Storage Energy'!$C:$C,$H130)-SUMIFS('Storage Energy'!W:W,'Storage Energy'!$A:$A,Comparison_CDP2,'Storage Energy'!$B:$B,IF($B$125="NEM","*",$B$125),'Storage Energy'!$C:$C,$H130)</f>
        <v>0.30514236153999996</v>
      </c>
      <c r="AC130" s="5">
        <f>SUMIFS('Storage Energy'!X:X,'Storage Energy'!$A:$A,Comparison_CDP1,'Storage Energy'!$B:$B,IF($B$125="NEM","*",$B$125),'Storage Energy'!$C:$C,$H130)-SUMIFS('Storage Energy'!X:X,'Storage Energy'!$A:$A,Comparison_CDP2,'Storage Energy'!$B:$B,IF($B$125="NEM","*",$B$125),'Storage Energy'!$C:$C,$H130)</f>
        <v>0.30514236153999996</v>
      </c>
      <c r="AD130" s="5">
        <f>SUMIFS('Storage Energy'!Y:Y,'Storage Energy'!$A:$A,Comparison_CDP1,'Storage Energy'!$B:$B,IF($B$125="NEM","*",$B$125),'Storage Energy'!$C:$C,$H130)-SUMIFS('Storage Energy'!Y:Y,'Storage Energy'!$A:$A,Comparison_CDP2,'Storage Energy'!$B:$B,IF($B$125="NEM","*",$B$125),'Storage Energy'!$C:$C,$H130)</f>
        <v>0.30514236154000018</v>
      </c>
      <c r="AE130" s="5">
        <f>SUMIFS('Storage Energy'!Z:Z,'Storage Energy'!$A:$A,Comparison_CDP1,'Storage Energy'!$B:$B,IF($B$125="NEM","*",$B$125),'Storage Energy'!$C:$C,$H130)-SUMIFS('Storage Energy'!Z:Z,'Storage Energy'!$A:$A,Comparison_CDP2,'Storage Energy'!$B:$B,IF($B$125="NEM","*",$B$125),'Storage Energy'!$C:$C,$H130)</f>
        <v>0</v>
      </c>
      <c r="AF130" s="5">
        <f>SUMIFS('Storage Energy'!AA:AA,'Storage Energy'!$A:$A,Comparison_CDP1,'Storage Energy'!$B:$B,IF($B$125="NEM","*",$B$125),'Storage Energy'!$C:$C,$H130)-SUMIFS('Storage Energy'!AA:AA,'Storage Energy'!$A:$A,Comparison_CDP2,'Storage Energy'!$B:$B,IF($B$125="NEM","*",$B$125),'Storage Energy'!$C:$C,$H130)</f>
        <v>0</v>
      </c>
      <c r="AG130" s="5">
        <f>SUMIFS('Storage Energy'!AB:AB,'Storage Energy'!$A:$A,Comparison_CDP1,'Storage Energy'!$B:$B,IF($B$125="NEM","*",$B$125),'Storage Energy'!$C:$C,$H130)-SUMIFS('Storage Energy'!AB:AB,'Storage Energy'!$A:$A,Comparison_CDP2,'Storage Energy'!$B:$B,IF($B$125="NEM","*",$B$125),'Storage Energy'!$C:$C,$H130)</f>
        <v>0</v>
      </c>
      <c r="AH130" s="5">
        <f>SUMIFS('Storage Energy'!AC:AC,'Storage Energy'!$A:$A,Comparison_CDP1,'Storage Energy'!$B:$B,IF($B$125="NEM","*",$B$125),'Storage Energy'!$C:$C,$H130)-SUMIFS('Storage Energy'!AC:AC,'Storage Energy'!$A:$A,Comparison_CDP2,'Storage Energy'!$B:$B,IF($B$125="NEM","*",$B$125),'Storage Energy'!$C:$C,$H130)</f>
        <v>0</v>
      </c>
      <c r="AI130" s="5">
        <f>SUMIFS('Storage Energy'!AD:AD,'Storage Energy'!$A:$A,Comparison_CDP1,'Storage Energy'!$B:$B,IF($B$125="NEM","*",$B$125),'Storage Energy'!$C:$C,$H130)-SUMIFS('Storage Energy'!AD:AD,'Storage Energy'!$A:$A,Comparison_CDP2,'Storage Energy'!$B:$B,IF($B$125="NEM","*",$B$125),'Storage Energy'!$C:$C,$H130)</f>
        <v>0</v>
      </c>
      <c r="AJ130" s="5">
        <f>SUMIFS('Storage Energy'!AE:AE,'Storage Energy'!$A:$A,Comparison_CDP1,'Storage Energy'!$B:$B,IF($B$125="NEM","*",$B$125),'Storage Energy'!$C:$C,$H130)-SUMIFS('Storage Energy'!AE:AE,'Storage Energy'!$A:$A,Comparison_CDP2,'Storage Energy'!$B:$B,IF($B$125="NEM","*",$B$125),'Storage Energy'!$C:$C,$H130)</f>
        <v>0</v>
      </c>
    </row>
    <row r="131" spans="1:36" ht="15" customHeight="1">
      <c r="H131" s="25" t="s">
        <v>88</v>
      </c>
      <c r="I131" s="5">
        <f>SUMIFS('Storage Energy'!D:D,'Storage Energy'!$A:$A,Comparison_CDP1,'Storage Energy'!$B:$B,IF($B$125="NEM","*",$B$125),'Storage Energy'!$C:$C,$H131)-SUMIFS('Storage Energy'!D:D,'Storage Energy'!$A:$A,Comparison_CDP2,'Storage Energy'!$B:$B,IF($B$125="NEM","*",$B$125),'Storage Energy'!$C:$C,$H131)</f>
        <v>0</v>
      </c>
      <c r="J131" s="5">
        <f>SUMIFS('Storage Energy'!E:E,'Storage Energy'!$A:$A,Comparison_CDP1,'Storage Energy'!$B:$B,IF($B$125="NEM","*",$B$125),'Storage Energy'!$C:$C,$H131)-SUMIFS('Storage Energy'!E:E,'Storage Energy'!$A:$A,Comparison_CDP2,'Storage Energy'!$B:$B,IF($B$125="NEM","*",$B$125),'Storage Energy'!$C:$C,$H131)</f>
        <v>0</v>
      </c>
      <c r="K131" s="5">
        <f>SUMIFS('Storage Energy'!F:F,'Storage Energy'!$A:$A,Comparison_CDP1,'Storage Energy'!$B:$B,IF($B$125="NEM","*",$B$125),'Storage Energy'!$C:$C,$H131)-SUMIFS('Storage Energy'!F:F,'Storage Energy'!$A:$A,Comparison_CDP2,'Storage Energy'!$B:$B,IF($B$125="NEM","*",$B$125),'Storage Energy'!$C:$C,$H131)</f>
        <v>0</v>
      </c>
      <c r="L131" s="5">
        <f>SUMIFS('Storage Energy'!G:G,'Storage Energy'!$A:$A,Comparison_CDP1,'Storage Energy'!$B:$B,IF($B$125="NEM","*",$B$125),'Storage Energy'!$C:$C,$H131)-SUMIFS('Storage Energy'!G:G,'Storage Energy'!$A:$A,Comparison_CDP2,'Storage Energy'!$B:$B,IF($B$125="NEM","*",$B$125),'Storage Energy'!$C:$C,$H131)</f>
        <v>0</v>
      </c>
      <c r="M131" s="5">
        <f>SUMIFS('Storage Energy'!H:H,'Storage Energy'!$A:$A,Comparison_CDP1,'Storage Energy'!$B:$B,IF($B$125="NEM","*",$B$125),'Storage Energy'!$C:$C,$H131)-SUMIFS('Storage Energy'!H:H,'Storage Energy'!$A:$A,Comparison_CDP2,'Storage Energy'!$B:$B,IF($B$125="NEM","*",$B$125),'Storage Energy'!$C:$C,$H131)</f>
        <v>0</v>
      </c>
      <c r="N131" s="5">
        <f>SUMIFS('Storage Energy'!I:I,'Storage Energy'!$A:$A,Comparison_CDP1,'Storage Energy'!$B:$B,IF($B$125="NEM","*",$B$125),'Storage Energy'!$C:$C,$H131)-SUMIFS('Storage Energy'!I:I,'Storage Energy'!$A:$A,Comparison_CDP2,'Storage Energy'!$B:$B,IF($B$125="NEM","*",$B$125),'Storage Energy'!$C:$C,$H131)</f>
        <v>0</v>
      </c>
      <c r="O131" s="5">
        <f>SUMIFS('Storage Energy'!J:J,'Storage Energy'!$A:$A,Comparison_CDP1,'Storage Energy'!$B:$B,IF($B$125="NEM","*",$B$125),'Storage Energy'!$C:$C,$H131)-SUMIFS('Storage Energy'!J:J,'Storage Energy'!$A:$A,Comparison_CDP2,'Storage Energy'!$B:$B,IF($B$125="NEM","*",$B$125),'Storage Energy'!$C:$C,$H131)</f>
        <v>0</v>
      </c>
      <c r="P131" s="5">
        <f>SUMIFS('Storage Energy'!K:K,'Storage Energy'!$A:$A,Comparison_CDP1,'Storage Energy'!$B:$B,IF($B$125="NEM","*",$B$125),'Storage Energy'!$C:$C,$H131)-SUMIFS('Storage Energy'!K:K,'Storage Energy'!$A:$A,Comparison_CDP2,'Storage Energy'!$B:$B,IF($B$125="NEM","*",$B$125),'Storage Energy'!$C:$C,$H131)</f>
        <v>0</v>
      </c>
      <c r="Q131" s="5">
        <f>SUMIFS('Storage Energy'!L:L,'Storage Energy'!$A:$A,Comparison_CDP1,'Storage Energy'!$B:$B,IF($B$125="NEM","*",$B$125),'Storage Energy'!$C:$C,$H131)-SUMIFS('Storage Energy'!L:L,'Storage Energy'!$A:$A,Comparison_CDP2,'Storage Energy'!$B:$B,IF($B$125="NEM","*",$B$125),'Storage Energy'!$C:$C,$H131)</f>
        <v>0</v>
      </c>
      <c r="R131" s="5">
        <f>SUMIFS('Storage Energy'!M:M,'Storage Energy'!$A:$A,Comparison_CDP1,'Storage Energy'!$B:$B,IF($B$125="NEM","*",$B$125),'Storage Energy'!$C:$C,$H131)-SUMIFS('Storage Energy'!M:M,'Storage Energy'!$A:$A,Comparison_CDP2,'Storage Energy'!$B:$B,IF($B$125="NEM","*",$B$125),'Storage Energy'!$C:$C,$H131)</f>
        <v>0</v>
      </c>
      <c r="S131" s="5">
        <f>SUMIFS('Storage Energy'!N:N,'Storage Energy'!$A:$A,Comparison_CDP1,'Storage Energy'!$B:$B,IF($B$125="NEM","*",$B$125),'Storage Energy'!$C:$C,$H131)-SUMIFS('Storage Energy'!N:N,'Storage Energy'!$A:$A,Comparison_CDP2,'Storage Energy'!$B:$B,IF($B$125="NEM","*",$B$125),'Storage Energy'!$C:$C,$H131)</f>
        <v>0</v>
      </c>
      <c r="T131" s="5">
        <f>SUMIFS('Storage Energy'!O:O,'Storage Energy'!$A:$A,Comparison_CDP1,'Storage Energy'!$B:$B,IF($B$125="NEM","*",$B$125),'Storage Energy'!$C:$C,$H131)-SUMIFS('Storage Energy'!O:O,'Storage Energy'!$A:$A,Comparison_CDP2,'Storage Energy'!$B:$B,IF($B$125="NEM","*",$B$125),'Storage Energy'!$C:$C,$H131)</f>
        <v>0</v>
      </c>
      <c r="U131" s="5">
        <f>SUMIFS('Storage Energy'!P:P,'Storage Energy'!$A:$A,Comparison_CDP1,'Storage Energy'!$B:$B,IF($B$125="NEM","*",$B$125),'Storage Energy'!$C:$C,$H131)-SUMIFS('Storage Energy'!P:P,'Storage Energy'!$A:$A,Comparison_CDP2,'Storage Energy'!$B:$B,IF($B$125="NEM","*",$B$125),'Storage Energy'!$C:$C,$H131)</f>
        <v>0</v>
      </c>
      <c r="V131" s="5">
        <f>SUMIFS('Storage Energy'!Q:Q,'Storage Energy'!$A:$A,Comparison_CDP1,'Storage Energy'!$B:$B,IF($B$125="NEM","*",$B$125),'Storage Energy'!$C:$C,$H131)-SUMIFS('Storage Energy'!Q:Q,'Storage Energy'!$A:$A,Comparison_CDP2,'Storage Energy'!$B:$B,IF($B$125="NEM","*",$B$125),'Storage Energy'!$C:$C,$H131)</f>
        <v>0</v>
      </c>
      <c r="W131" s="5">
        <f>SUMIFS('Storage Energy'!R:R,'Storage Energy'!$A:$A,Comparison_CDP1,'Storage Energy'!$B:$B,IF($B$125="NEM","*",$B$125),'Storage Energy'!$C:$C,$H131)-SUMIFS('Storage Energy'!R:R,'Storage Energy'!$A:$A,Comparison_CDP2,'Storage Energy'!$B:$B,IF($B$125="NEM","*",$B$125),'Storage Energy'!$C:$C,$H131)</f>
        <v>0</v>
      </c>
      <c r="X131" s="5">
        <f>SUMIFS('Storage Energy'!S:S,'Storage Energy'!$A:$A,Comparison_CDP1,'Storage Energy'!$B:$B,IF($B$125="NEM","*",$B$125),'Storage Energy'!$C:$C,$H131)-SUMIFS('Storage Energy'!S:S,'Storage Energy'!$A:$A,Comparison_CDP2,'Storage Energy'!$B:$B,IF($B$125="NEM","*",$B$125),'Storage Energy'!$C:$C,$H131)</f>
        <v>0</v>
      </c>
      <c r="Y131" s="5">
        <f>SUMIFS('Storage Energy'!T:T,'Storage Energy'!$A:$A,Comparison_CDP1,'Storage Energy'!$B:$B,IF($B$125="NEM","*",$B$125),'Storage Energy'!$C:$C,$H131)-SUMIFS('Storage Energy'!T:T,'Storage Energy'!$A:$A,Comparison_CDP2,'Storage Energy'!$B:$B,IF($B$125="NEM","*",$B$125),'Storage Energy'!$C:$C,$H131)</f>
        <v>0</v>
      </c>
      <c r="Z131" s="5">
        <f>SUMIFS('Storage Energy'!U:U,'Storage Energy'!$A:$A,Comparison_CDP1,'Storage Energy'!$B:$B,IF($B$125="NEM","*",$B$125),'Storage Energy'!$C:$C,$H131)-SUMIFS('Storage Energy'!U:U,'Storage Energy'!$A:$A,Comparison_CDP2,'Storage Energy'!$B:$B,IF($B$125="NEM","*",$B$125),'Storage Energy'!$C:$C,$H131)</f>
        <v>0</v>
      </c>
      <c r="AA131" s="5">
        <f>SUMIFS('Storage Energy'!V:V,'Storage Energy'!$A:$A,Comparison_CDP1,'Storage Energy'!$B:$B,IF($B$125="NEM","*",$B$125),'Storage Energy'!$C:$C,$H131)-SUMIFS('Storage Energy'!V:V,'Storage Energy'!$A:$A,Comparison_CDP2,'Storage Energy'!$B:$B,IF($B$125="NEM","*",$B$125),'Storage Energy'!$C:$C,$H131)</f>
        <v>0</v>
      </c>
      <c r="AB131" s="5">
        <f>SUMIFS('Storage Energy'!W:W,'Storage Energy'!$A:$A,Comparison_CDP1,'Storage Energy'!$B:$B,IF($B$125="NEM","*",$B$125),'Storage Energy'!$C:$C,$H131)-SUMIFS('Storage Energy'!W:W,'Storage Energy'!$A:$A,Comparison_CDP2,'Storage Energy'!$B:$B,IF($B$125="NEM","*",$B$125),'Storage Energy'!$C:$C,$H131)</f>
        <v>0</v>
      </c>
      <c r="AC131" s="5">
        <f>SUMIFS('Storage Energy'!X:X,'Storage Energy'!$A:$A,Comparison_CDP1,'Storage Energy'!$B:$B,IF($B$125="NEM","*",$B$125),'Storage Energy'!$C:$C,$H131)-SUMIFS('Storage Energy'!X:X,'Storage Energy'!$A:$A,Comparison_CDP2,'Storage Energy'!$B:$B,IF($B$125="NEM","*",$B$125),'Storage Energy'!$C:$C,$H131)</f>
        <v>0</v>
      </c>
      <c r="AD131" s="5">
        <f>SUMIFS('Storage Energy'!Y:Y,'Storage Energy'!$A:$A,Comparison_CDP1,'Storage Energy'!$B:$B,IF($B$125="NEM","*",$B$125),'Storage Energy'!$C:$C,$H131)-SUMIFS('Storage Energy'!Y:Y,'Storage Energy'!$A:$A,Comparison_CDP2,'Storage Energy'!$B:$B,IF($B$125="NEM","*",$B$125),'Storage Energy'!$C:$C,$H131)</f>
        <v>0</v>
      </c>
      <c r="AE131" s="5">
        <f>SUMIFS('Storage Energy'!Z:Z,'Storage Energy'!$A:$A,Comparison_CDP1,'Storage Energy'!$B:$B,IF($B$125="NEM","*",$B$125),'Storage Energy'!$C:$C,$H131)-SUMIFS('Storage Energy'!Z:Z,'Storage Energy'!$A:$A,Comparison_CDP2,'Storage Energy'!$B:$B,IF($B$125="NEM","*",$B$125),'Storage Energy'!$C:$C,$H131)</f>
        <v>0</v>
      </c>
      <c r="AF131" s="5">
        <f>SUMIFS('Storage Energy'!AA:AA,'Storage Energy'!$A:$A,Comparison_CDP1,'Storage Energy'!$B:$B,IF($B$125="NEM","*",$B$125),'Storage Energy'!$C:$C,$H131)-SUMIFS('Storage Energy'!AA:AA,'Storage Energy'!$A:$A,Comparison_CDP2,'Storage Energy'!$B:$B,IF($B$125="NEM","*",$B$125),'Storage Energy'!$C:$C,$H131)</f>
        <v>0</v>
      </c>
      <c r="AG131" s="5">
        <f>SUMIFS('Storage Energy'!AB:AB,'Storage Energy'!$A:$A,Comparison_CDP1,'Storage Energy'!$B:$B,IF($B$125="NEM","*",$B$125),'Storage Energy'!$C:$C,$H131)-SUMIFS('Storage Energy'!AB:AB,'Storage Energy'!$A:$A,Comparison_CDP2,'Storage Energy'!$B:$B,IF($B$125="NEM","*",$B$125),'Storage Energy'!$C:$C,$H131)</f>
        <v>0</v>
      </c>
      <c r="AH131" s="5">
        <f>SUMIFS('Storage Energy'!AC:AC,'Storage Energy'!$A:$A,Comparison_CDP1,'Storage Energy'!$B:$B,IF($B$125="NEM","*",$B$125),'Storage Energy'!$C:$C,$H131)-SUMIFS('Storage Energy'!AC:AC,'Storage Energy'!$A:$A,Comparison_CDP2,'Storage Energy'!$B:$B,IF($B$125="NEM","*",$B$125),'Storage Energy'!$C:$C,$H131)</f>
        <v>0</v>
      </c>
      <c r="AI131" s="5">
        <f>SUMIFS('Storage Energy'!AD:AD,'Storage Energy'!$A:$A,Comparison_CDP1,'Storage Energy'!$B:$B,IF($B$125="NEM","*",$B$125),'Storage Energy'!$C:$C,$H131)-SUMIFS('Storage Energy'!AD:AD,'Storage Energy'!$A:$A,Comparison_CDP2,'Storage Energy'!$B:$B,IF($B$125="NEM","*",$B$125),'Storage Energy'!$C:$C,$H131)</f>
        <v>0</v>
      </c>
      <c r="AJ131" s="5">
        <f>SUMIFS('Storage Energy'!AE:AE,'Storage Energy'!$A:$A,Comparison_CDP1,'Storage Energy'!$B:$B,IF($B$125="NEM","*",$B$125),'Storage Energy'!$C:$C,$H131)-SUMIFS('Storage Energy'!AE:AE,'Storage Energy'!$A:$A,Comparison_CDP2,'Storage Energy'!$B:$B,IF($B$125="NEM","*",$B$125),'Storage Energy'!$C:$C,$H131)</f>
        <v>0</v>
      </c>
    </row>
    <row r="132" spans="1:36" ht="15" customHeight="1">
      <c r="H132" s="25" t="s">
        <v>89</v>
      </c>
      <c r="I132" s="5">
        <f>SUMIFS('Storage Energy'!D:D,'Storage Energy'!$A:$A,Comparison_CDP1,'Storage Energy'!$B:$B,IF($B$125="NEM","*",$B$125),'Storage Energy'!$C:$C,$H132)-SUMIFS('Storage Energy'!D:D,'Storage Energy'!$A:$A,Comparison_CDP2,'Storage Energy'!$B:$B,IF($B$125="NEM","*",$B$125),'Storage Energy'!$C:$C,$H132)</f>
        <v>0</v>
      </c>
      <c r="J132" s="5">
        <f>SUMIFS('Storage Energy'!E:E,'Storage Energy'!$A:$A,Comparison_CDP1,'Storage Energy'!$B:$B,IF($B$125="NEM","*",$B$125),'Storage Energy'!$C:$C,$H132)-SUMIFS('Storage Energy'!E:E,'Storage Energy'!$A:$A,Comparison_CDP2,'Storage Energy'!$B:$B,IF($B$125="NEM","*",$B$125),'Storage Energy'!$C:$C,$H132)</f>
        <v>0</v>
      </c>
      <c r="K132" s="5">
        <f>SUMIFS('Storage Energy'!F:F,'Storage Energy'!$A:$A,Comparison_CDP1,'Storage Energy'!$B:$B,IF($B$125="NEM","*",$B$125),'Storage Energy'!$C:$C,$H132)-SUMIFS('Storage Energy'!F:F,'Storage Energy'!$A:$A,Comparison_CDP2,'Storage Energy'!$B:$B,IF($B$125="NEM","*",$B$125),'Storage Energy'!$C:$C,$H132)</f>
        <v>0</v>
      </c>
      <c r="L132" s="5">
        <f>SUMIFS('Storage Energy'!G:G,'Storage Energy'!$A:$A,Comparison_CDP1,'Storage Energy'!$B:$B,IF($B$125="NEM","*",$B$125),'Storage Energy'!$C:$C,$H132)-SUMIFS('Storage Energy'!G:G,'Storage Energy'!$A:$A,Comparison_CDP2,'Storage Energy'!$B:$B,IF($B$125="NEM","*",$B$125),'Storage Energy'!$C:$C,$H132)</f>
        <v>0</v>
      </c>
      <c r="M132" s="5">
        <f>SUMIFS('Storage Energy'!H:H,'Storage Energy'!$A:$A,Comparison_CDP1,'Storage Energy'!$B:$B,IF($B$125="NEM","*",$B$125),'Storage Energy'!$C:$C,$H132)-SUMIFS('Storage Energy'!H:H,'Storage Energy'!$A:$A,Comparison_CDP2,'Storage Energy'!$B:$B,IF($B$125="NEM","*",$B$125),'Storage Energy'!$C:$C,$H132)</f>
        <v>0</v>
      </c>
      <c r="N132" s="5">
        <f>SUMIFS('Storage Energy'!I:I,'Storage Energy'!$A:$A,Comparison_CDP1,'Storage Energy'!$B:$B,IF($B$125="NEM","*",$B$125),'Storage Energy'!$C:$C,$H132)-SUMIFS('Storage Energy'!I:I,'Storage Energy'!$A:$A,Comparison_CDP2,'Storage Energy'!$B:$B,IF($B$125="NEM","*",$B$125),'Storage Energy'!$C:$C,$H132)</f>
        <v>0</v>
      </c>
      <c r="O132" s="5">
        <f>SUMIFS('Storage Energy'!J:J,'Storage Energy'!$A:$A,Comparison_CDP1,'Storage Energy'!$B:$B,IF($B$125="NEM","*",$B$125),'Storage Energy'!$C:$C,$H132)-SUMIFS('Storage Energy'!J:J,'Storage Energy'!$A:$A,Comparison_CDP2,'Storage Energy'!$B:$B,IF($B$125="NEM","*",$B$125),'Storage Energy'!$C:$C,$H132)</f>
        <v>0</v>
      </c>
      <c r="P132" s="5">
        <f>SUMIFS('Storage Energy'!K:K,'Storage Energy'!$A:$A,Comparison_CDP1,'Storage Energy'!$B:$B,IF($B$125="NEM","*",$B$125),'Storage Energy'!$C:$C,$H132)-SUMIFS('Storage Energy'!K:K,'Storage Energy'!$A:$A,Comparison_CDP2,'Storage Energy'!$B:$B,IF($B$125="NEM","*",$B$125),'Storage Energy'!$C:$C,$H132)</f>
        <v>0</v>
      </c>
      <c r="Q132" s="5">
        <f>SUMIFS('Storage Energy'!L:L,'Storage Energy'!$A:$A,Comparison_CDP1,'Storage Energy'!$B:$B,IF($B$125="NEM","*",$B$125),'Storage Energy'!$C:$C,$H132)-SUMIFS('Storage Energy'!L:L,'Storage Energy'!$A:$A,Comparison_CDP2,'Storage Energy'!$B:$B,IF($B$125="NEM","*",$B$125),'Storage Energy'!$C:$C,$H132)</f>
        <v>0</v>
      </c>
      <c r="R132" s="5">
        <f>SUMIFS('Storage Energy'!M:M,'Storage Energy'!$A:$A,Comparison_CDP1,'Storage Energy'!$B:$B,IF($B$125="NEM","*",$B$125),'Storage Energy'!$C:$C,$H132)-SUMIFS('Storage Energy'!M:M,'Storage Energy'!$A:$A,Comparison_CDP2,'Storage Energy'!$B:$B,IF($B$125="NEM","*",$B$125),'Storage Energy'!$C:$C,$H132)</f>
        <v>0</v>
      </c>
      <c r="S132" s="5">
        <f>SUMIFS('Storage Energy'!N:N,'Storage Energy'!$A:$A,Comparison_CDP1,'Storage Energy'!$B:$B,IF($B$125="NEM","*",$B$125),'Storage Energy'!$C:$C,$H132)-SUMIFS('Storage Energy'!N:N,'Storage Energy'!$A:$A,Comparison_CDP2,'Storage Energy'!$B:$B,IF($B$125="NEM","*",$B$125),'Storage Energy'!$C:$C,$H132)</f>
        <v>0</v>
      </c>
      <c r="T132" s="5">
        <f>SUMIFS('Storage Energy'!O:O,'Storage Energy'!$A:$A,Comparison_CDP1,'Storage Energy'!$B:$B,IF($B$125="NEM","*",$B$125),'Storage Energy'!$C:$C,$H132)-SUMIFS('Storage Energy'!O:O,'Storage Energy'!$A:$A,Comparison_CDP2,'Storage Energy'!$B:$B,IF($B$125="NEM","*",$B$125),'Storage Energy'!$C:$C,$H132)</f>
        <v>0</v>
      </c>
      <c r="U132" s="5">
        <f>SUMIFS('Storage Energy'!P:P,'Storage Energy'!$A:$A,Comparison_CDP1,'Storage Energy'!$B:$B,IF($B$125="NEM","*",$B$125),'Storage Energy'!$C:$C,$H132)-SUMIFS('Storage Energy'!P:P,'Storage Energy'!$A:$A,Comparison_CDP2,'Storage Energy'!$B:$B,IF($B$125="NEM","*",$B$125),'Storage Energy'!$C:$C,$H132)</f>
        <v>0</v>
      </c>
      <c r="V132" s="5">
        <f>SUMIFS('Storage Energy'!Q:Q,'Storage Energy'!$A:$A,Comparison_CDP1,'Storage Energy'!$B:$B,IF($B$125="NEM","*",$B$125),'Storage Energy'!$C:$C,$H132)-SUMIFS('Storage Energy'!Q:Q,'Storage Energy'!$A:$A,Comparison_CDP2,'Storage Energy'!$B:$B,IF($B$125="NEM","*",$B$125),'Storage Energy'!$C:$C,$H132)</f>
        <v>0</v>
      </c>
      <c r="W132" s="5">
        <f>SUMIFS('Storage Energy'!R:R,'Storage Energy'!$A:$A,Comparison_CDP1,'Storage Energy'!$B:$B,IF($B$125="NEM","*",$B$125),'Storage Energy'!$C:$C,$H132)-SUMIFS('Storage Energy'!R:R,'Storage Energy'!$A:$A,Comparison_CDP2,'Storage Energy'!$B:$B,IF($B$125="NEM","*",$B$125),'Storage Energy'!$C:$C,$H132)</f>
        <v>0</v>
      </c>
      <c r="X132" s="5">
        <f>SUMIFS('Storage Energy'!S:S,'Storage Energy'!$A:$A,Comparison_CDP1,'Storage Energy'!$B:$B,IF($B$125="NEM","*",$B$125),'Storage Energy'!$C:$C,$H132)-SUMIFS('Storage Energy'!S:S,'Storage Energy'!$A:$A,Comparison_CDP2,'Storage Energy'!$B:$B,IF($B$125="NEM","*",$B$125),'Storage Energy'!$C:$C,$H132)</f>
        <v>0</v>
      </c>
      <c r="Y132" s="5">
        <f>SUMIFS('Storage Energy'!T:T,'Storage Energy'!$A:$A,Comparison_CDP1,'Storage Energy'!$B:$B,IF($B$125="NEM","*",$B$125),'Storage Energy'!$C:$C,$H132)-SUMIFS('Storage Energy'!T:T,'Storage Energy'!$A:$A,Comparison_CDP2,'Storage Energy'!$B:$B,IF($B$125="NEM","*",$B$125),'Storage Energy'!$C:$C,$H132)</f>
        <v>0</v>
      </c>
      <c r="Z132" s="5">
        <f>SUMIFS('Storage Energy'!U:U,'Storage Energy'!$A:$A,Comparison_CDP1,'Storage Energy'!$B:$B,IF($B$125="NEM","*",$B$125),'Storage Energy'!$C:$C,$H132)-SUMIFS('Storage Energy'!U:U,'Storage Energy'!$A:$A,Comparison_CDP2,'Storage Energy'!$B:$B,IF($B$125="NEM","*",$B$125),'Storage Energy'!$C:$C,$H132)</f>
        <v>0</v>
      </c>
      <c r="AA132" s="5">
        <f>SUMIFS('Storage Energy'!V:V,'Storage Energy'!$A:$A,Comparison_CDP1,'Storage Energy'!$B:$B,IF($B$125="NEM","*",$B$125),'Storage Energy'!$C:$C,$H132)-SUMIFS('Storage Energy'!V:V,'Storage Energy'!$A:$A,Comparison_CDP2,'Storage Energy'!$B:$B,IF($B$125="NEM","*",$B$125),'Storage Energy'!$C:$C,$H132)</f>
        <v>0</v>
      </c>
      <c r="AB132" s="5">
        <f>SUMIFS('Storage Energy'!W:W,'Storage Energy'!$A:$A,Comparison_CDP1,'Storage Energy'!$B:$B,IF($B$125="NEM","*",$B$125),'Storage Energy'!$C:$C,$H132)-SUMIFS('Storage Energy'!W:W,'Storage Energy'!$A:$A,Comparison_CDP2,'Storage Energy'!$B:$B,IF($B$125="NEM","*",$B$125),'Storage Energy'!$C:$C,$H132)</f>
        <v>0</v>
      </c>
      <c r="AC132" s="5">
        <f>SUMIFS('Storage Energy'!X:X,'Storage Energy'!$A:$A,Comparison_CDP1,'Storage Energy'!$B:$B,IF($B$125="NEM","*",$B$125),'Storage Energy'!$C:$C,$H132)-SUMIFS('Storage Energy'!X:X,'Storage Energy'!$A:$A,Comparison_CDP2,'Storage Energy'!$B:$B,IF($B$125="NEM","*",$B$125),'Storage Energy'!$C:$C,$H132)</f>
        <v>0</v>
      </c>
      <c r="AD132" s="5">
        <f>SUMIFS('Storage Energy'!Y:Y,'Storage Energy'!$A:$A,Comparison_CDP1,'Storage Energy'!$B:$B,IF($B$125="NEM","*",$B$125),'Storage Energy'!$C:$C,$H132)-SUMIFS('Storage Energy'!Y:Y,'Storage Energy'!$A:$A,Comparison_CDP2,'Storage Energy'!$B:$B,IF($B$125="NEM","*",$B$125),'Storage Energy'!$C:$C,$H132)</f>
        <v>0</v>
      </c>
      <c r="AE132" s="5">
        <f>SUMIFS('Storage Energy'!Z:Z,'Storage Energy'!$A:$A,Comparison_CDP1,'Storage Energy'!$B:$B,IF($B$125="NEM","*",$B$125),'Storage Energy'!$C:$C,$H132)-SUMIFS('Storage Energy'!Z:Z,'Storage Energy'!$A:$A,Comparison_CDP2,'Storage Energy'!$B:$B,IF($B$125="NEM","*",$B$125),'Storage Energy'!$C:$C,$H132)</f>
        <v>0</v>
      </c>
      <c r="AF132" s="5">
        <f>SUMIFS('Storage Energy'!AA:AA,'Storage Energy'!$A:$A,Comparison_CDP1,'Storage Energy'!$B:$B,IF($B$125="NEM","*",$B$125),'Storage Energy'!$C:$C,$H132)-SUMIFS('Storage Energy'!AA:AA,'Storage Energy'!$A:$A,Comparison_CDP2,'Storage Energy'!$B:$B,IF($B$125="NEM","*",$B$125),'Storage Energy'!$C:$C,$H132)</f>
        <v>0</v>
      </c>
      <c r="AG132" s="5">
        <f>SUMIFS('Storage Energy'!AB:AB,'Storage Energy'!$A:$A,Comparison_CDP1,'Storage Energy'!$B:$B,IF($B$125="NEM","*",$B$125),'Storage Energy'!$C:$C,$H132)-SUMIFS('Storage Energy'!AB:AB,'Storage Energy'!$A:$A,Comparison_CDP2,'Storage Energy'!$B:$B,IF($B$125="NEM","*",$B$125),'Storage Energy'!$C:$C,$H132)</f>
        <v>0</v>
      </c>
      <c r="AH132" s="5">
        <f>SUMIFS('Storage Energy'!AC:AC,'Storage Energy'!$A:$A,Comparison_CDP1,'Storage Energy'!$B:$B,IF($B$125="NEM","*",$B$125),'Storage Energy'!$C:$C,$H132)-SUMIFS('Storage Energy'!AC:AC,'Storage Energy'!$A:$A,Comparison_CDP2,'Storage Energy'!$B:$B,IF($B$125="NEM","*",$B$125),'Storage Energy'!$C:$C,$H132)</f>
        <v>0</v>
      </c>
      <c r="AI132" s="5">
        <f>SUMIFS('Storage Energy'!AD:AD,'Storage Energy'!$A:$A,Comparison_CDP1,'Storage Energy'!$B:$B,IF($B$125="NEM","*",$B$125),'Storage Energy'!$C:$C,$H132)-SUMIFS('Storage Energy'!AD:AD,'Storage Energy'!$A:$A,Comparison_CDP2,'Storage Energy'!$B:$B,IF($B$125="NEM","*",$B$125),'Storage Energy'!$C:$C,$H132)</f>
        <v>0</v>
      </c>
      <c r="AJ132" s="5">
        <f>SUMIFS('Storage Energy'!AE:AE,'Storage Energy'!$A:$A,Comparison_CDP1,'Storage Energy'!$B:$B,IF($B$125="NEM","*",$B$125),'Storage Energy'!$C:$C,$H132)-SUMIFS('Storage Energy'!AE:AE,'Storage Energy'!$A:$A,Comparison_CDP2,'Storage Energy'!$B:$B,IF($B$125="NEM","*",$B$125),'Storage Energy'!$C:$C,$H132)</f>
        <v>0</v>
      </c>
    </row>
    <row r="140" spans="1:36" s="51" customFormat="1" ht="23" thickBot="1">
      <c r="A140" s="49" t="str">
        <f>B141&amp;" differences in dispatchable capacity by year"</f>
        <v>NEM differences in dispatchable capacity by year</v>
      </c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 spans="1:36" ht="15" customHeight="1" thickTop="1">
      <c r="A141" s="11" t="s">
        <v>38</v>
      </c>
      <c r="B141" s="21" t="s">
        <v>39</v>
      </c>
    </row>
    <row r="143" spans="1:36" ht="15" customHeight="1">
      <c r="H143" s="44" t="s">
        <v>79</v>
      </c>
      <c r="I143" s="8" t="s">
        <v>42</v>
      </c>
      <c r="J143" s="8" t="s">
        <v>43</v>
      </c>
      <c r="K143" s="8" t="s">
        <v>44</v>
      </c>
      <c r="L143" s="8" t="s">
        <v>45</v>
      </c>
      <c r="M143" s="8" t="s">
        <v>46</v>
      </c>
      <c r="N143" s="8" t="s">
        <v>47</v>
      </c>
      <c r="O143" s="8" t="s">
        <v>48</v>
      </c>
      <c r="P143" s="8" t="s">
        <v>49</v>
      </c>
      <c r="Q143" s="8" t="s">
        <v>50</v>
      </c>
      <c r="R143" s="8" t="s">
        <v>51</v>
      </c>
      <c r="S143" s="8" t="s">
        <v>52</v>
      </c>
      <c r="T143" s="8" t="s">
        <v>53</v>
      </c>
      <c r="U143" s="8" t="s">
        <v>54</v>
      </c>
      <c r="V143" s="8" t="s">
        <v>55</v>
      </c>
      <c r="W143" s="8" t="s">
        <v>56</v>
      </c>
      <c r="X143" s="8" t="s">
        <v>57</v>
      </c>
      <c r="Y143" s="8" t="s">
        <v>58</v>
      </c>
      <c r="Z143" s="8" t="s">
        <v>59</v>
      </c>
      <c r="AA143" s="8" t="s">
        <v>60</v>
      </c>
      <c r="AB143" s="8" t="s">
        <v>61</v>
      </c>
      <c r="AC143" s="8" t="s">
        <v>62</v>
      </c>
      <c r="AD143" s="8" t="s">
        <v>63</v>
      </c>
      <c r="AE143" s="8" t="s">
        <v>64</v>
      </c>
      <c r="AF143" s="8" t="s">
        <v>65</v>
      </c>
      <c r="AG143" s="8" t="s">
        <v>66</v>
      </c>
      <c r="AH143" s="8" t="s">
        <v>67</v>
      </c>
      <c r="AI143" s="8" t="s">
        <v>68</v>
      </c>
      <c r="AJ143" s="8" t="s">
        <v>69</v>
      </c>
    </row>
    <row r="144" spans="1:36" ht="15" customHeight="1">
      <c r="H144" s="9" t="s">
        <v>80</v>
      </c>
      <c r="I144" s="5">
        <f>(SUMIFS('Dispatchable Built'!D:D,'Dispatchable Built'!$A:$A,Comparison_CDP1,'Dispatchable Built'!$B:$B,IF($B$141="NEM","*",$B$141),'Dispatchable Built'!$C:$C,$H144)-SUMIFS('Dispatchable Built'!D:D,'Dispatchable Built'!$A:$A,Comparison_CDP2,'Dispatchable Built'!$B:$B,IF($B$141="NEM","*",$B$141),'Dispatchable Built'!$C:$C,$H144))+(SUMIFS('Dispatchable Retired'!D:D,'Dispatchable Retired'!$A:$A,Comparison_CDP1,'Dispatchable Retired'!$B:$B,IF($B$141="NEM","*",$B$141),'Dispatchable Retired'!$C:$C,$H144)-SUMIFS('Dispatchable Retired'!D:D,'Dispatchable Retired'!$A:$A,Comparison_CDP2,'Dispatchable Retired'!$B:$B,IF($B$141="NEM","*",$B$141),'Dispatchable Retired'!$C:$C,$H144))</f>
        <v>0</v>
      </c>
      <c r="J144" s="5">
        <f>(SUMIFS('Dispatchable Built'!E:E,'Dispatchable Built'!$A:$A,Comparison_CDP1,'Dispatchable Built'!$B:$B,IF($B$141="NEM","*",$B$141),'Dispatchable Built'!$C:$C,$H144)-SUMIFS('Dispatchable Built'!E:E,'Dispatchable Built'!$A:$A,Comparison_CDP2,'Dispatchable Built'!$B:$B,IF($B$141="NEM","*",$B$141),'Dispatchable Built'!$C:$C,$H144))+(SUMIFS('Dispatchable Retired'!E:E,'Dispatchable Retired'!$A:$A,Comparison_CDP1,'Dispatchable Retired'!$B:$B,IF($B$141="NEM","*",$B$141),'Dispatchable Retired'!$C:$C,$H144)-SUMIFS('Dispatchable Retired'!E:E,'Dispatchable Retired'!$A:$A,Comparison_CDP2,'Dispatchable Retired'!$B:$B,IF($B$141="NEM","*",$B$141),'Dispatchable Retired'!$C:$C,$H144))</f>
        <v>0</v>
      </c>
      <c r="K144" s="5">
        <f>(SUMIFS('Dispatchable Built'!F:F,'Dispatchable Built'!$A:$A,Comparison_CDP1,'Dispatchable Built'!$B:$B,IF($B$141="NEM","*",$B$141),'Dispatchable Built'!$C:$C,$H144)-SUMIFS('Dispatchable Built'!F:F,'Dispatchable Built'!$A:$A,Comparison_CDP2,'Dispatchable Built'!$B:$B,IF($B$141="NEM","*",$B$141),'Dispatchable Built'!$C:$C,$H144))+(SUMIFS('Dispatchable Retired'!F:F,'Dispatchable Retired'!$A:$A,Comparison_CDP1,'Dispatchable Retired'!$B:$B,IF($B$141="NEM","*",$B$141),'Dispatchable Retired'!$C:$C,$H144)-SUMIFS('Dispatchable Retired'!F:F,'Dispatchable Retired'!$A:$A,Comparison_CDP2,'Dispatchable Retired'!$B:$B,IF($B$141="NEM","*",$B$141),'Dispatchable Retired'!$C:$C,$H144))</f>
        <v>0</v>
      </c>
      <c r="L144" s="5">
        <f>(SUMIFS('Dispatchable Built'!G:G,'Dispatchable Built'!$A:$A,Comparison_CDP1,'Dispatchable Built'!$B:$B,IF($B$141="NEM","*",$B$141),'Dispatchable Built'!$C:$C,$H144)-SUMIFS('Dispatchable Built'!G:G,'Dispatchable Built'!$A:$A,Comparison_CDP2,'Dispatchable Built'!$B:$B,IF($B$141="NEM","*",$B$141),'Dispatchable Built'!$C:$C,$H144))+(SUMIFS('Dispatchable Retired'!G:G,'Dispatchable Retired'!$A:$A,Comparison_CDP1,'Dispatchable Retired'!$B:$B,IF($B$141="NEM","*",$B$141),'Dispatchable Retired'!$C:$C,$H144)-SUMIFS('Dispatchable Retired'!G:G,'Dispatchable Retired'!$A:$A,Comparison_CDP2,'Dispatchable Retired'!$B:$B,IF($B$141="NEM","*",$B$141),'Dispatchable Retired'!$C:$C,$H144))</f>
        <v>0</v>
      </c>
      <c r="M144" s="5">
        <f>(SUMIFS('Dispatchable Built'!H:H,'Dispatchable Built'!$A:$A,Comparison_CDP1,'Dispatchable Built'!$B:$B,IF($B$141="NEM","*",$B$141),'Dispatchable Built'!$C:$C,$H144)-SUMIFS('Dispatchable Built'!H:H,'Dispatchable Built'!$A:$A,Comparison_CDP2,'Dispatchable Built'!$B:$B,IF($B$141="NEM","*",$B$141),'Dispatchable Built'!$C:$C,$H144))+(SUMIFS('Dispatchable Retired'!H:H,'Dispatchable Retired'!$A:$A,Comparison_CDP1,'Dispatchable Retired'!$B:$B,IF($B$141="NEM","*",$B$141),'Dispatchable Retired'!$C:$C,$H144)-SUMIFS('Dispatchable Retired'!H:H,'Dispatchable Retired'!$A:$A,Comparison_CDP2,'Dispatchable Retired'!$B:$B,IF($B$141="NEM","*",$B$141),'Dispatchable Retired'!$C:$C,$H144))</f>
        <v>0</v>
      </c>
      <c r="N144" s="5">
        <f>(SUMIFS('Dispatchable Built'!I:I,'Dispatchable Built'!$A:$A,Comparison_CDP1,'Dispatchable Built'!$B:$B,IF($B$141="NEM","*",$B$141),'Dispatchable Built'!$C:$C,$H144)-SUMIFS('Dispatchable Built'!I:I,'Dispatchable Built'!$A:$A,Comparison_CDP2,'Dispatchable Built'!$B:$B,IF($B$141="NEM","*",$B$141),'Dispatchable Built'!$C:$C,$H144))+(SUMIFS('Dispatchable Retired'!I:I,'Dispatchable Retired'!$A:$A,Comparison_CDP1,'Dispatchable Retired'!$B:$B,IF($B$141="NEM","*",$B$141),'Dispatchable Retired'!$C:$C,$H144)-SUMIFS('Dispatchable Retired'!I:I,'Dispatchable Retired'!$A:$A,Comparison_CDP2,'Dispatchable Retired'!$B:$B,IF($B$141="NEM","*",$B$141),'Dispatchable Retired'!$C:$C,$H144))</f>
        <v>0</v>
      </c>
      <c r="O144" s="5">
        <f>(SUMIFS('Dispatchable Built'!J:J,'Dispatchable Built'!$A:$A,Comparison_CDP1,'Dispatchable Built'!$B:$B,IF($B$141="NEM","*",$B$141),'Dispatchable Built'!$C:$C,$H144)-SUMIFS('Dispatchable Built'!J:J,'Dispatchable Built'!$A:$A,Comparison_CDP2,'Dispatchable Built'!$B:$B,IF($B$141="NEM","*",$B$141),'Dispatchable Built'!$C:$C,$H144))+(SUMIFS('Dispatchable Retired'!J:J,'Dispatchable Retired'!$A:$A,Comparison_CDP1,'Dispatchable Retired'!$B:$B,IF($B$141="NEM","*",$B$141),'Dispatchable Retired'!$C:$C,$H144)-SUMIFS('Dispatchable Retired'!J:J,'Dispatchable Retired'!$A:$A,Comparison_CDP2,'Dispatchable Retired'!$B:$B,IF($B$141="NEM","*",$B$141),'Dispatchable Retired'!$C:$C,$H144))</f>
        <v>0</v>
      </c>
      <c r="P144" s="5">
        <f>(SUMIFS('Dispatchable Built'!K:K,'Dispatchable Built'!$A:$A,Comparison_CDP1,'Dispatchable Built'!$B:$B,IF($B$141="NEM","*",$B$141),'Dispatchable Built'!$C:$C,$H144)-SUMIFS('Dispatchable Built'!K:K,'Dispatchable Built'!$A:$A,Comparison_CDP2,'Dispatchable Built'!$B:$B,IF($B$141="NEM","*",$B$141),'Dispatchable Built'!$C:$C,$H144))+(SUMIFS('Dispatchable Retired'!K:K,'Dispatchable Retired'!$A:$A,Comparison_CDP1,'Dispatchable Retired'!$B:$B,IF($B$141="NEM","*",$B$141),'Dispatchable Retired'!$C:$C,$H144)-SUMIFS('Dispatchable Retired'!K:K,'Dispatchable Retired'!$A:$A,Comparison_CDP2,'Dispatchable Retired'!$B:$B,IF($B$141="NEM","*",$B$141),'Dispatchable Retired'!$C:$C,$H144))</f>
        <v>0</v>
      </c>
      <c r="Q144" s="5">
        <f>(SUMIFS('Dispatchable Built'!L:L,'Dispatchable Built'!$A:$A,Comparison_CDP1,'Dispatchable Built'!$B:$B,IF($B$141="NEM","*",$B$141),'Dispatchable Built'!$C:$C,$H144)-SUMIFS('Dispatchable Built'!L:L,'Dispatchable Built'!$A:$A,Comparison_CDP2,'Dispatchable Built'!$B:$B,IF($B$141="NEM","*",$B$141),'Dispatchable Built'!$C:$C,$H144))+(SUMIFS('Dispatchable Retired'!L:L,'Dispatchable Retired'!$A:$A,Comparison_CDP1,'Dispatchable Retired'!$B:$B,IF($B$141="NEM","*",$B$141),'Dispatchable Retired'!$C:$C,$H144)-SUMIFS('Dispatchable Retired'!L:L,'Dispatchable Retired'!$A:$A,Comparison_CDP2,'Dispatchable Retired'!$B:$B,IF($B$141="NEM","*",$B$141),'Dispatchable Retired'!$C:$C,$H144))</f>
        <v>0</v>
      </c>
      <c r="R144" s="5">
        <f>(SUMIFS('Dispatchable Built'!M:M,'Dispatchable Built'!$A:$A,Comparison_CDP1,'Dispatchable Built'!$B:$B,IF($B$141="NEM","*",$B$141),'Dispatchable Built'!$C:$C,$H144)-SUMIFS('Dispatchable Built'!M:M,'Dispatchable Built'!$A:$A,Comparison_CDP2,'Dispatchable Built'!$B:$B,IF($B$141="NEM","*",$B$141),'Dispatchable Built'!$C:$C,$H144))+(SUMIFS('Dispatchable Retired'!M:M,'Dispatchable Retired'!$A:$A,Comparison_CDP1,'Dispatchable Retired'!$B:$B,IF($B$141="NEM","*",$B$141),'Dispatchable Retired'!$C:$C,$H144)-SUMIFS('Dispatchable Retired'!M:M,'Dispatchable Retired'!$A:$A,Comparison_CDP2,'Dispatchable Retired'!$B:$B,IF($B$141="NEM","*",$B$141),'Dispatchable Retired'!$C:$C,$H144))</f>
        <v>0</v>
      </c>
      <c r="S144" s="5">
        <f>(SUMIFS('Dispatchable Built'!N:N,'Dispatchable Built'!$A:$A,Comparison_CDP1,'Dispatchable Built'!$B:$B,IF($B$141="NEM","*",$B$141),'Dispatchable Built'!$C:$C,$H144)-SUMIFS('Dispatchable Built'!N:N,'Dispatchable Built'!$A:$A,Comparison_CDP2,'Dispatchable Built'!$B:$B,IF($B$141="NEM","*",$B$141),'Dispatchable Built'!$C:$C,$H144))+(SUMIFS('Dispatchable Retired'!N:N,'Dispatchable Retired'!$A:$A,Comparison_CDP1,'Dispatchable Retired'!$B:$B,IF($B$141="NEM","*",$B$141),'Dispatchable Retired'!$C:$C,$H144)-SUMIFS('Dispatchable Retired'!N:N,'Dispatchable Retired'!$A:$A,Comparison_CDP2,'Dispatchable Retired'!$B:$B,IF($B$141="NEM","*",$B$141),'Dispatchable Retired'!$C:$C,$H144))</f>
        <v>0</v>
      </c>
      <c r="T144" s="5">
        <f>(SUMIFS('Dispatchable Built'!O:O,'Dispatchable Built'!$A:$A,Comparison_CDP1,'Dispatchable Built'!$B:$B,IF($B$141="NEM","*",$B$141),'Dispatchable Built'!$C:$C,$H144)-SUMIFS('Dispatchable Built'!O:O,'Dispatchable Built'!$A:$A,Comparison_CDP2,'Dispatchable Built'!$B:$B,IF($B$141="NEM","*",$B$141),'Dispatchable Built'!$C:$C,$H144))+(SUMIFS('Dispatchable Retired'!O:O,'Dispatchable Retired'!$A:$A,Comparison_CDP1,'Dispatchable Retired'!$B:$B,IF($B$141="NEM","*",$B$141),'Dispatchable Retired'!$C:$C,$H144)-SUMIFS('Dispatchable Retired'!O:O,'Dispatchable Retired'!$A:$A,Comparison_CDP2,'Dispatchable Retired'!$B:$B,IF($B$141="NEM","*",$B$141),'Dispatchable Retired'!$C:$C,$H144))</f>
        <v>0</v>
      </c>
      <c r="U144" s="5">
        <f>(SUMIFS('Dispatchable Built'!P:P,'Dispatchable Built'!$A:$A,Comparison_CDP1,'Dispatchable Built'!$B:$B,IF($B$141="NEM","*",$B$141),'Dispatchable Built'!$C:$C,$H144)-SUMIFS('Dispatchable Built'!P:P,'Dispatchable Built'!$A:$A,Comparison_CDP2,'Dispatchable Built'!$B:$B,IF($B$141="NEM","*",$B$141),'Dispatchable Built'!$C:$C,$H144))+(SUMIFS('Dispatchable Retired'!P:P,'Dispatchable Retired'!$A:$A,Comparison_CDP1,'Dispatchable Retired'!$B:$B,IF($B$141="NEM","*",$B$141),'Dispatchable Retired'!$C:$C,$H144)-SUMIFS('Dispatchable Retired'!P:P,'Dispatchable Retired'!$A:$A,Comparison_CDP2,'Dispatchable Retired'!$B:$B,IF($B$141="NEM","*",$B$141),'Dispatchable Retired'!$C:$C,$H144))</f>
        <v>0</v>
      </c>
      <c r="V144" s="5">
        <f>(SUMIFS('Dispatchable Built'!Q:Q,'Dispatchable Built'!$A:$A,Comparison_CDP1,'Dispatchable Built'!$B:$B,IF($B$141="NEM","*",$B$141),'Dispatchable Built'!$C:$C,$H144)-SUMIFS('Dispatchable Built'!Q:Q,'Dispatchable Built'!$A:$A,Comparison_CDP2,'Dispatchable Built'!$B:$B,IF($B$141="NEM","*",$B$141),'Dispatchable Built'!$C:$C,$H144))+(SUMIFS('Dispatchable Retired'!Q:Q,'Dispatchable Retired'!$A:$A,Comparison_CDP1,'Dispatchable Retired'!$B:$B,IF($B$141="NEM","*",$B$141),'Dispatchable Retired'!$C:$C,$H144)-SUMIFS('Dispatchable Retired'!Q:Q,'Dispatchable Retired'!$A:$A,Comparison_CDP2,'Dispatchable Retired'!$B:$B,IF($B$141="NEM","*",$B$141),'Dispatchable Retired'!$C:$C,$H144))</f>
        <v>0</v>
      </c>
      <c r="W144" s="5">
        <f>(SUMIFS('Dispatchable Built'!R:R,'Dispatchable Built'!$A:$A,Comparison_CDP1,'Dispatchable Built'!$B:$B,IF($B$141="NEM","*",$B$141),'Dispatchable Built'!$C:$C,$H144)-SUMIFS('Dispatchable Built'!R:R,'Dispatchable Built'!$A:$A,Comparison_CDP2,'Dispatchable Built'!$B:$B,IF($B$141="NEM","*",$B$141),'Dispatchable Built'!$C:$C,$H144))+(SUMIFS('Dispatchable Retired'!R:R,'Dispatchable Retired'!$A:$A,Comparison_CDP1,'Dispatchable Retired'!$B:$B,IF($B$141="NEM","*",$B$141),'Dispatchable Retired'!$C:$C,$H144)-SUMIFS('Dispatchable Retired'!R:R,'Dispatchable Retired'!$A:$A,Comparison_CDP2,'Dispatchable Retired'!$B:$B,IF($B$141="NEM","*",$B$141),'Dispatchable Retired'!$C:$C,$H144))</f>
        <v>0</v>
      </c>
      <c r="X144" s="5">
        <f>(SUMIFS('Dispatchable Built'!S:S,'Dispatchable Built'!$A:$A,Comparison_CDP1,'Dispatchable Built'!$B:$B,IF($B$141="NEM","*",$B$141),'Dispatchable Built'!$C:$C,$H144)-SUMIFS('Dispatchable Built'!S:S,'Dispatchable Built'!$A:$A,Comparison_CDP2,'Dispatchable Built'!$B:$B,IF($B$141="NEM","*",$B$141),'Dispatchable Built'!$C:$C,$H144))+(SUMIFS('Dispatchable Retired'!S:S,'Dispatchable Retired'!$A:$A,Comparison_CDP1,'Dispatchable Retired'!$B:$B,IF($B$141="NEM","*",$B$141),'Dispatchable Retired'!$C:$C,$H144)-SUMIFS('Dispatchable Retired'!S:S,'Dispatchable Retired'!$A:$A,Comparison_CDP2,'Dispatchable Retired'!$B:$B,IF($B$141="NEM","*",$B$141),'Dispatchable Retired'!$C:$C,$H144))</f>
        <v>0</v>
      </c>
      <c r="Y144" s="5">
        <f>(SUMIFS('Dispatchable Built'!T:T,'Dispatchable Built'!$A:$A,Comparison_CDP1,'Dispatchable Built'!$B:$B,IF($B$141="NEM","*",$B$141),'Dispatchable Built'!$C:$C,$H144)-SUMIFS('Dispatchable Built'!T:T,'Dispatchable Built'!$A:$A,Comparison_CDP2,'Dispatchable Built'!$B:$B,IF($B$141="NEM","*",$B$141),'Dispatchable Built'!$C:$C,$H144))+(SUMIFS('Dispatchable Retired'!T:T,'Dispatchable Retired'!$A:$A,Comparison_CDP1,'Dispatchable Retired'!$B:$B,IF($B$141="NEM","*",$B$141),'Dispatchable Retired'!$C:$C,$H144)-SUMIFS('Dispatchable Retired'!T:T,'Dispatchable Retired'!$A:$A,Comparison_CDP2,'Dispatchable Retired'!$B:$B,IF($B$141="NEM","*",$B$141),'Dispatchable Retired'!$C:$C,$H144))</f>
        <v>0</v>
      </c>
      <c r="Z144" s="5">
        <f>(SUMIFS('Dispatchable Built'!U:U,'Dispatchable Built'!$A:$A,Comparison_CDP1,'Dispatchable Built'!$B:$B,IF($B$141="NEM","*",$B$141),'Dispatchable Built'!$C:$C,$H144)-SUMIFS('Dispatchable Built'!U:U,'Dispatchable Built'!$A:$A,Comparison_CDP2,'Dispatchable Built'!$B:$B,IF($B$141="NEM","*",$B$141),'Dispatchable Built'!$C:$C,$H144))+(SUMIFS('Dispatchable Retired'!U:U,'Dispatchable Retired'!$A:$A,Comparison_CDP1,'Dispatchable Retired'!$B:$B,IF($B$141="NEM","*",$B$141),'Dispatchable Retired'!$C:$C,$H144)-SUMIFS('Dispatchable Retired'!U:U,'Dispatchable Retired'!$A:$A,Comparison_CDP2,'Dispatchable Retired'!$B:$B,IF($B$141="NEM","*",$B$141),'Dispatchable Retired'!$C:$C,$H144))</f>
        <v>0</v>
      </c>
      <c r="AA144" s="5">
        <f>(SUMIFS('Dispatchable Built'!V:V,'Dispatchable Built'!$A:$A,Comparison_CDP1,'Dispatchable Built'!$B:$B,IF($B$141="NEM","*",$B$141),'Dispatchable Built'!$C:$C,$H144)-SUMIFS('Dispatchable Built'!V:V,'Dispatchable Built'!$A:$A,Comparison_CDP2,'Dispatchable Built'!$B:$B,IF($B$141="NEM","*",$B$141),'Dispatchable Built'!$C:$C,$H144))+(SUMIFS('Dispatchable Retired'!V:V,'Dispatchable Retired'!$A:$A,Comparison_CDP1,'Dispatchable Retired'!$B:$B,IF($B$141="NEM","*",$B$141),'Dispatchable Retired'!$C:$C,$H144)-SUMIFS('Dispatchable Retired'!V:V,'Dispatchable Retired'!$A:$A,Comparison_CDP2,'Dispatchable Retired'!$B:$B,IF($B$141="NEM","*",$B$141),'Dispatchable Retired'!$C:$C,$H144))</f>
        <v>0</v>
      </c>
      <c r="AB144" s="5">
        <f>(SUMIFS('Dispatchable Built'!W:W,'Dispatchable Built'!$A:$A,Comparison_CDP1,'Dispatchable Built'!$B:$B,IF($B$141="NEM","*",$B$141),'Dispatchable Built'!$C:$C,$H144)-SUMIFS('Dispatchable Built'!W:W,'Dispatchable Built'!$A:$A,Comparison_CDP2,'Dispatchable Built'!$B:$B,IF($B$141="NEM","*",$B$141),'Dispatchable Built'!$C:$C,$H144))+(SUMIFS('Dispatchable Retired'!W:W,'Dispatchable Retired'!$A:$A,Comparison_CDP1,'Dispatchable Retired'!$B:$B,IF($B$141="NEM","*",$B$141),'Dispatchable Retired'!$C:$C,$H144)-SUMIFS('Dispatchable Retired'!W:W,'Dispatchable Retired'!$A:$A,Comparison_CDP2,'Dispatchable Retired'!$B:$B,IF($B$141="NEM","*",$B$141),'Dispatchable Retired'!$C:$C,$H144))</f>
        <v>0</v>
      </c>
      <c r="AC144" s="5">
        <f>(SUMIFS('Dispatchable Built'!X:X,'Dispatchable Built'!$A:$A,Comparison_CDP1,'Dispatchable Built'!$B:$B,IF($B$141="NEM","*",$B$141),'Dispatchable Built'!$C:$C,$H144)-SUMIFS('Dispatchable Built'!X:X,'Dispatchable Built'!$A:$A,Comparison_CDP2,'Dispatchable Built'!$B:$B,IF($B$141="NEM","*",$B$141),'Dispatchable Built'!$C:$C,$H144))+(SUMIFS('Dispatchable Retired'!X:X,'Dispatchable Retired'!$A:$A,Comparison_CDP1,'Dispatchable Retired'!$B:$B,IF($B$141="NEM","*",$B$141),'Dispatchable Retired'!$C:$C,$H144)-SUMIFS('Dispatchable Retired'!X:X,'Dispatchable Retired'!$A:$A,Comparison_CDP2,'Dispatchable Retired'!$B:$B,IF($B$141="NEM","*",$B$141),'Dispatchable Retired'!$C:$C,$H144))</f>
        <v>0</v>
      </c>
      <c r="AD144" s="5">
        <f>(SUMIFS('Dispatchable Built'!Y:Y,'Dispatchable Built'!$A:$A,Comparison_CDP1,'Dispatchable Built'!$B:$B,IF($B$141="NEM","*",$B$141),'Dispatchable Built'!$C:$C,$H144)-SUMIFS('Dispatchable Built'!Y:Y,'Dispatchable Built'!$A:$A,Comparison_CDP2,'Dispatchable Built'!$B:$B,IF($B$141="NEM","*",$B$141),'Dispatchable Built'!$C:$C,$H144))+(SUMIFS('Dispatchable Retired'!Y:Y,'Dispatchable Retired'!$A:$A,Comparison_CDP1,'Dispatchable Retired'!$B:$B,IF($B$141="NEM","*",$B$141),'Dispatchable Retired'!$C:$C,$H144)-SUMIFS('Dispatchable Retired'!Y:Y,'Dispatchable Retired'!$A:$A,Comparison_CDP2,'Dispatchable Retired'!$B:$B,IF($B$141="NEM","*",$B$141),'Dispatchable Retired'!$C:$C,$H144))</f>
        <v>0</v>
      </c>
      <c r="AE144" s="5">
        <f>(SUMIFS('Dispatchable Built'!Z:Z,'Dispatchable Built'!$A:$A,Comparison_CDP1,'Dispatchable Built'!$B:$B,IF($B$141="NEM","*",$B$141),'Dispatchable Built'!$C:$C,$H144)-SUMIFS('Dispatchable Built'!Z:Z,'Dispatchable Built'!$A:$A,Comparison_CDP2,'Dispatchable Built'!$B:$B,IF($B$141="NEM","*",$B$141),'Dispatchable Built'!$C:$C,$H144))+(SUMIFS('Dispatchable Retired'!Z:Z,'Dispatchable Retired'!$A:$A,Comparison_CDP1,'Dispatchable Retired'!$B:$B,IF($B$141="NEM","*",$B$141),'Dispatchable Retired'!$C:$C,$H144)-SUMIFS('Dispatchable Retired'!Z:Z,'Dispatchable Retired'!$A:$A,Comparison_CDP2,'Dispatchable Retired'!$B:$B,IF($B$141="NEM","*",$B$141),'Dispatchable Retired'!$C:$C,$H144))</f>
        <v>0</v>
      </c>
      <c r="AF144" s="5">
        <f>(SUMIFS('Dispatchable Built'!AA:AA,'Dispatchable Built'!$A:$A,Comparison_CDP1,'Dispatchable Built'!$B:$B,IF($B$141="NEM","*",$B$141),'Dispatchable Built'!$C:$C,$H144)-SUMIFS('Dispatchable Built'!AA:AA,'Dispatchable Built'!$A:$A,Comparison_CDP2,'Dispatchable Built'!$B:$B,IF($B$141="NEM","*",$B$141),'Dispatchable Built'!$C:$C,$H144))+(SUMIFS('Dispatchable Retired'!AA:AA,'Dispatchable Retired'!$A:$A,Comparison_CDP1,'Dispatchable Retired'!$B:$B,IF($B$141="NEM","*",$B$141),'Dispatchable Retired'!$C:$C,$H144)-SUMIFS('Dispatchable Retired'!AA:AA,'Dispatchable Retired'!$A:$A,Comparison_CDP2,'Dispatchable Retired'!$B:$B,IF($B$141="NEM","*",$B$141),'Dispatchable Retired'!$C:$C,$H144))</f>
        <v>0</v>
      </c>
      <c r="AG144" s="5">
        <f>(SUMIFS('Dispatchable Built'!AB:AB,'Dispatchable Built'!$A:$A,Comparison_CDP1,'Dispatchable Built'!$B:$B,IF($B$141="NEM","*",$B$141),'Dispatchable Built'!$C:$C,$H144)-SUMIFS('Dispatchable Built'!AB:AB,'Dispatchable Built'!$A:$A,Comparison_CDP2,'Dispatchable Built'!$B:$B,IF($B$141="NEM","*",$B$141),'Dispatchable Built'!$C:$C,$H144))+(SUMIFS('Dispatchable Retired'!AB:AB,'Dispatchable Retired'!$A:$A,Comparison_CDP1,'Dispatchable Retired'!$B:$B,IF($B$141="NEM","*",$B$141),'Dispatchable Retired'!$C:$C,$H144)-SUMIFS('Dispatchable Retired'!AB:AB,'Dispatchable Retired'!$A:$A,Comparison_CDP2,'Dispatchable Retired'!$B:$B,IF($B$141="NEM","*",$B$141),'Dispatchable Retired'!$C:$C,$H144))</f>
        <v>0</v>
      </c>
      <c r="AH144" s="5">
        <f>(SUMIFS('Dispatchable Built'!AC:AC,'Dispatchable Built'!$A:$A,Comparison_CDP1,'Dispatchable Built'!$B:$B,IF($B$141="NEM","*",$B$141),'Dispatchable Built'!$C:$C,$H144)-SUMIFS('Dispatchable Built'!AC:AC,'Dispatchable Built'!$A:$A,Comparison_CDP2,'Dispatchable Built'!$B:$B,IF($B$141="NEM","*",$B$141),'Dispatchable Built'!$C:$C,$H144))+(SUMIFS('Dispatchable Retired'!AC:AC,'Dispatchable Retired'!$A:$A,Comparison_CDP1,'Dispatchable Retired'!$B:$B,IF($B$141="NEM","*",$B$141),'Dispatchable Retired'!$C:$C,$H144)-SUMIFS('Dispatchable Retired'!AC:AC,'Dispatchable Retired'!$A:$A,Comparison_CDP2,'Dispatchable Retired'!$B:$B,IF($B$141="NEM","*",$B$141),'Dispatchable Retired'!$C:$C,$H144))</f>
        <v>0</v>
      </c>
      <c r="AI144" s="5">
        <f>(SUMIFS('Dispatchable Built'!AD:AD,'Dispatchable Built'!$A:$A,Comparison_CDP1,'Dispatchable Built'!$B:$B,IF($B$141="NEM","*",$B$141),'Dispatchable Built'!$C:$C,$H144)-SUMIFS('Dispatchable Built'!AD:AD,'Dispatchable Built'!$A:$A,Comparison_CDP2,'Dispatchable Built'!$B:$B,IF($B$141="NEM","*",$B$141),'Dispatchable Built'!$C:$C,$H144))+(SUMIFS('Dispatchable Retired'!AD:AD,'Dispatchable Retired'!$A:$A,Comparison_CDP1,'Dispatchable Retired'!$B:$B,IF($B$141="NEM","*",$B$141),'Dispatchable Retired'!$C:$C,$H144)-SUMIFS('Dispatchable Retired'!AD:AD,'Dispatchable Retired'!$A:$A,Comparison_CDP2,'Dispatchable Retired'!$B:$B,IF($B$141="NEM","*",$B$141),'Dispatchable Retired'!$C:$C,$H144))</f>
        <v>0</v>
      </c>
      <c r="AJ144" s="5">
        <f>(SUMIFS('Dispatchable Built'!AE:AE,'Dispatchable Built'!$A:$A,Comparison_CDP1,'Dispatchable Built'!$B:$B,IF($B$141="NEM","*",$B$141),'Dispatchable Built'!$C:$C,$H144)-SUMIFS('Dispatchable Built'!AE:AE,'Dispatchable Built'!$A:$A,Comparison_CDP2,'Dispatchable Built'!$B:$B,IF($B$141="NEM","*",$B$141),'Dispatchable Built'!$C:$C,$H144))+(SUMIFS('Dispatchable Retired'!AE:AE,'Dispatchable Retired'!$A:$A,Comparison_CDP1,'Dispatchable Retired'!$B:$B,IF($B$141="NEM","*",$B$141),'Dispatchable Retired'!$C:$C,$H144)-SUMIFS('Dispatchable Retired'!AE:AE,'Dispatchable Retired'!$A:$A,Comparison_CDP2,'Dispatchable Retired'!$B:$B,IF($B$141="NEM","*",$B$141),'Dispatchable Retired'!$C:$C,$H144))</f>
        <v>0</v>
      </c>
    </row>
    <row r="145" spans="8:36" ht="15" customHeight="1">
      <c r="H145" s="9" t="s">
        <v>81</v>
      </c>
      <c r="I145" s="5">
        <f>(SUMIFS('Dispatchable Built'!D:D,'Dispatchable Built'!$A:$A,Comparison_CDP1,'Dispatchable Built'!$B:$B,IF($B$141="NEM","*",$B$141),'Dispatchable Built'!$C:$C,$H145)-SUMIFS('Dispatchable Built'!D:D,'Dispatchable Built'!$A:$A,Comparison_CDP2,'Dispatchable Built'!$B:$B,IF($B$141="NEM","*",$B$141),'Dispatchable Built'!$C:$C,$H145))+(SUMIFS('Dispatchable Retired'!D:D,'Dispatchable Retired'!$A:$A,Comparison_CDP1,'Dispatchable Retired'!$B:$B,IF($B$141="NEM","*",$B$141),'Dispatchable Retired'!$C:$C,$H145)-SUMIFS('Dispatchable Retired'!D:D,'Dispatchable Retired'!$A:$A,Comparison_CDP2,'Dispatchable Retired'!$B:$B,IF($B$141="NEM","*",$B$141),'Dispatchable Retired'!$C:$C,$H145))</f>
        <v>0</v>
      </c>
      <c r="J145" s="5">
        <f>(SUMIFS('Dispatchable Built'!E:E,'Dispatchable Built'!$A:$A,Comparison_CDP1,'Dispatchable Built'!$B:$B,IF($B$141="NEM","*",$B$141),'Dispatchable Built'!$C:$C,$H145)-SUMIFS('Dispatchable Built'!E:E,'Dispatchable Built'!$A:$A,Comparison_CDP2,'Dispatchable Built'!$B:$B,IF($B$141="NEM","*",$B$141),'Dispatchable Built'!$C:$C,$H145))+(SUMIFS('Dispatchable Retired'!E:E,'Dispatchable Retired'!$A:$A,Comparison_CDP1,'Dispatchable Retired'!$B:$B,IF($B$141="NEM","*",$B$141),'Dispatchable Retired'!$C:$C,$H145)-SUMIFS('Dispatchable Retired'!E:E,'Dispatchable Retired'!$A:$A,Comparison_CDP2,'Dispatchable Retired'!$B:$B,IF($B$141="NEM","*",$B$141),'Dispatchable Retired'!$C:$C,$H145))</f>
        <v>0</v>
      </c>
      <c r="K145" s="5">
        <f>(SUMIFS('Dispatchable Built'!F:F,'Dispatchable Built'!$A:$A,Comparison_CDP1,'Dispatchable Built'!$B:$B,IF($B$141="NEM","*",$B$141),'Dispatchable Built'!$C:$C,$H145)-SUMIFS('Dispatchable Built'!F:F,'Dispatchable Built'!$A:$A,Comparison_CDP2,'Dispatchable Built'!$B:$B,IF($B$141="NEM","*",$B$141),'Dispatchable Built'!$C:$C,$H145))+(SUMIFS('Dispatchable Retired'!F:F,'Dispatchable Retired'!$A:$A,Comparison_CDP1,'Dispatchable Retired'!$B:$B,IF($B$141="NEM","*",$B$141),'Dispatchable Retired'!$C:$C,$H145)-SUMIFS('Dispatchable Retired'!F:F,'Dispatchable Retired'!$A:$A,Comparison_CDP2,'Dispatchable Retired'!$B:$B,IF($B$141="NEM","*",$B$141),'Dispatchable Retired'!$C:$C,$H145))</f>
        <v>0</v>
      </c>
      <c r="L145" s="5">
        <f>(SUMIFS('Dispatchable Built'!G:G,'Dispatchable Built'!$A:$A,Comparison_CDP1,'Dispatchable Built'!$B:$B,IF($B$141="NEM","*",$B$141),'Dispatchable Built'!$C:$C,$H145)-SUMIFS('Dispatchable Built'!G:G,'Dispatchable Built'!$A:$A,Comparison_CDP2,'Dispatchable Built'!$B:$B,IF($B$141="NEM","*",$B$141),'Dispatchable Built'!$C:$C,$H145))+(SUMIFS('Dispatchable Retired'!G:G,'Dispatchable Retired'!$A:$A,Comparison_CDP1,'Dispatchable Retired'!$B:$B,IF($B$141="NEM","*",$B$141),'Dispatchable Retired'!$C:$C,$H145)-SUMIFS('Dispatchable Retired'!G:G,'Dispatchable Retired'!$A:$A,Comparison_CDP2,'Dispatchable Retired'!$B:$B,IF($B$141="NEM","*",$B$141),'Dispatchable Retired'!$C:$C,$H145))</f>
        <v>0</v>
      </c>
      <c r="M145" s="5">
        <f>(SUMIFS('Dispatchable Built'!H:H,'Dispatchable Built'!$A:$A,Comparison_CDP1,'Dispatchable Built'!$B:$B,IF($B$141="NEM","*",$B$141),'Dispatchable Built'!$C:$C,$H145)-SUMIFS('Dispatchable Built'!H:H,'Dispatchable Built'!$A:$A,Comparison_CDP2,'Dispatchable Built'!$B:$B,IF($B$141="NEM","*",$B$141),'Dispatchable Built'!$C:$C,$H145))+(SUMIFS('Dispatchable Retired'!H:H,'Dispatchable Retired'!$A:$A,Comparison_CDP1,'Dispatchable Retired'!$B:$B,IF($B$141="NEM","*",$B$141),'Dispatchable Retired'!$C:$C,$H145)-SUMIFS('Dispatchable Retired'!H:H,'Dispatchable Retired'!$A:$A,Comparison_CDP2,'Dispatchable Retired'!$B:$B,IF($B$141="NEM","*",$B$141),'Dispatchable Retired'!$C:$C,$H145))</f>
        <v>0</v>
      </c>
      <c r="N145" s="5">
        <f>(SUMIFS('Dispatchable Built'!I:I,'Dispatchable Built'!$A:$A,Comparison_CDP1,'Dispatchable Built'!$B:$B,IF($B$141="NEM","*",$B$141),'Dispatchable Built'!$C:$C,$H145)-SUMIFS('Dispatchable Built'!I:I,'Dispatchable Built'!$A:$A,Comparison_CDP2,'Dispatchable Built'!$B:$B,IF($B$141="NEM","*",$B$141),'Dispatchable Built'!$C:$C,$H145))+(SUMIFS('Dispatchable Retired'!I:I,'Dispatchable Retired'!$A:$A,Comparison_CDP1,'Dispatchable Retired'!$B:$B,IF($B$141="NEM","*",$B$141),'Dispatchable Retired'!$C:$C,$H145)-SUMIFS('Dispatchable Retired'!I:I,'Dispatchable Retired'!$A:$A,Comparison_CDP2,'Dispatchable Retired'!$B:$B,IF($B$141="NEM","*",$B$141),'Dispatchable Retired'!$C:$C,$H145))</f>
        <v>0</v>
      </c>
      <c r="O145" s="5">
        <f>(SUMIFS('Dispatchable Built'!J:J,'Dispatchable Built'!$A:$A,Comparison_CDP1,'Dispatchable Built'!$B:$B,IF($B$141="NEM","*",$B$141),'Dispatchable Built'!$C:$C,$H145)-SUMIFS('Dispatchable Built'!J:J,'Dispatchable Built'!$A:$A,Comparison_CDP2,'Dispatchable Built'!$B:$B,IF($B$141="NEM","*",$B$141),'Dispatchable Built'!$C:$C,$H145))+(SUMIFS('Dispatchable Retired'!J:J,'Dispatchable Retired'!$A:$A,Comparison_CDP1,'Dispatchable Retired'!$B:$B,IF($B$141="NEM","*",$B$141),'Dispatchable Retired'!$C:$C,$H145)-SUMIFS('Dispatchable Retired'!J:J,'Dispatchable Retired'!$A:$A,Comparison_CDP2,'Dispatchable Retired'!$B:$B,IF($B$141="NEM","*",$B$141),'Dispatchable Retired'!$C:$C,$H145))</f>
        <v>0</v>
      </c>
      <c r="P145" s="5">
        <f>(SUMIFS('Dispatchable Built'!K:K,'Dispatchable Built'!$A:$A,Comparison_CDP1,'Dispatchable Built'!$B:$B,IF($B$141="NEM","*",$B$141),'Dispatchable Built'!$C:$C,$H145)-SUMIFS('Dispatchable Built'!K:K,'Dispatchable Built'!$A:$A,Comparison_CDP2,'Dispatchable Built'!$B:$B,IF($B$141="NEM","*",$B$141),'Dispatchable Built'!$C:$C,$H145))+(SUMIFS('Dispatchable Retired'!K:K,'Dispatchable Retired'!$A:$A,Comparison_CDP1,'Dispatchable Retired'!$B:$B,IF($B$141="NEM","*",$B$141),'Dispatchable Retired'!$C:$C,$H145)-SUMIFS('Dispatchable Retired'!K:K,'Dispatchable Retired'!$A:$A,Comparison_CDP2,'Dispatchable Retired'!$B:$B,IF($B$141="NEM","*",$B$141),'Dispatchable Retired'!$C:$C,$H145))</f>
        <v>0</v>
      </c>
      <c r="Q145" s="5">
        <f>(SUMIFS('Dispatchable Built'!L:L,'Dispatchable Built'!$A:$A,Comparison_CDP1,'Dispatchable Built'!$B:$B,IF($B$141="NEM","*",$B$141),'Dispatchable Built'!$C:$C,$H145)-SUMIFS('Dispatchable Built'!L:L,'Dispatchable Built'!$A:$A,Comparison_CDP2,'Dispatchable Built'!$B:$B,IF($B$141="NEM","*",$B$141),'Dispatchable Built'!$C:$C,$H145))+(SUMIFS('Dispatchable Retired'!L:L,'Dispatchable Retired'!$A:$A,Comparison_CDP1,'Dispatchable Retired'!$B:$B,IF($B$141="NEM","*",$B$141),'Dispatchable Retired'!$C:$C,$H145)-SUMIFS('Dispatchable Retired'!L:L,'Dispatchable Retired'!$A:$A,Comparison_CDP2,'Dispatchable Retired'!$B:$B,IF($B$141="NEM","*",$B$141),'Dispatchable Retired'!$C:$C,$H145))</f>
        <v>0</v>
      </c>
      <c r="R145" s="5">
        <f>(SUMIFS('Dispatchable Built'!M:M,'Dispatchable Built'!$A:$A,Comparison_CDP1,'Dispatchable Built'!$B:$B,IF($B$141="NEM","*",$B$141),'Dispatchable Built'!$C:$C,$H145)-SUMIFS('Dispatchable Built'!M:M,'Dispatchable Built'!$A:$A,Comparison_CDP2,'Dispatchable Built'!$B:$B,IF($B$141="NEM","*",$B$141),'Dispatchable Built'!$C:$C,$H145))+(SUMIFS('Dispatchable Retired'!M:M,'Dispatchable Retired'!$A:$A,Comparison_CDP1,'Dispatchable Retired'!$B:$B,IF($B$141="NEM","*",$B$141),'Dispatchable Retired'!$C:$C,$H145)-SUMIFS('Dispatchable Retired'!M:M,'Dispatchable Retired'!$A:$A,Comparison_CDP2,'Dispatchable Retired'!$B:$B,IF($B$141="NEM","*",$B$141),'Dispatchable Retired'!$C:$C,$H145))</f>
        <v>0</v>
      </c>
      <c r="S145" s="5">
        <f>(SUMIFS('Dispatchable Built'!N:N,'Dispatchable Built'!$A:$A,Comparison_CDP1,'Dispatchable Built'!$B:$B,IF($B$141="NEM","*",$B$141),'Dispatchable Built'!$C:$C,$H145)-SUMIFS('Dispatchable Built'!N:N,'Dispatchable Built'!$A:$A,Comparison_CDP2,'Dispatchable Built'!$B:$B,IF($B$141="NEM","*",$B$141),'Dispatchable Built'!$C:$C,$H145))+(SUMIFS('Dispatchable Retired'!N:N,'Dispatchable Retired'!$A:$A,Comparison_CDP1,'Dispatchable Retired'!$B:$B,IF($B$141="NEM","*",$B$141),'Dispatchable Retired'!$C:$C,$H145)-SUMIFS('Dispatchable Retired'!N:N,'Dispatchable Retired'!$A:$A,Comparison_CDP2,'Dispatchable Retired'!$B:$B,IF($B$141="NEM","*",$B$141),'Dispatchable Retired'!$C:$C,$H145))</f>
        <v>0</v>
      </c>
      <c r="T145" s="5">
        <f>(SUMIFS('Dispatchable Built'!O:O,'Dispatchable Built'!$A:$A,Comparison_CDP1,'Dispatchable Built'!$B:$B,IF($B$141="NEM","*",$B$141),'Dispatchable Built'!$C:$C,$H145)-SUMIFS('Dispatchable Built'!O:O,'Dispatchable Built'!$A:$A,Comparison_CDP2,'Dispatchable Built'!$B:$B,IF($B$141="NEM","*",$B$141),'Dispatchable Built'!$C:$C,$H145))+(SUMIFS('Dispatchable Retired'!O:O,'Dispatchable Retired'!$A:$A,Comparison_CDP1,'Dispatchable Retired'!$B:$B,IF($B$141="NEM","*",$B$141),'Dispatchable Retired'!$C:$C,$H145)-SUMIFS('Dispatchable Retired'!O:O,'Dispatchable Retired'!$A:$A,Comparison_CDP2,'Dispatchable Retired'!$B:$B,IF($B$141="NEM","*",$B$141),'Dispatchable Retired'!$C:$C,$H145))</f>
        <v>0</v>
      </c>
      <c r="U145" s="5">
        <f>(SUMIFS('Dispatchable Built'!P:P,'Dispatchable Built'!$A:$A,Comparison_CDP1,'Dispatchable Built'!$B:$B,IF($B$141="NEM","*",$B$141),'Dispatchable Built'!$C:$C,$H145)-SUMIFS('Dispatchable Built'!P:P,'Dispatchable Built'!$A:$A,Comparison_CDP2,'Dispatchable Built'!$B:$B,IF($B$141="NEM","*",$B$141),'Dispatchable Built'!$C:$C,$H145))+(SUMIFS('Dispatchable Retired'!P:P,'Dispatchable Retired'!$A:$A,Comparison_CDP1,'Dispatchable Retired'!$B:$B,IF($B$141="NEM","*",$B$141),'Dispatchable Retired'!$C:$C,$H145)-SUMIFS('Dispatchable Retired'!P:P,'Dispatchable Retired'!$A:$A,Comparison_CDP2,'Dispatchable Retired'!$B:$B,IF($B$141="NEM","*",$B$141),'Dispatchable Retired'!$C:$C,$H145))</f>
        <v>0</v>
      </c>
      <c r="V145" s="5">
        <f>(SUMIFS('Dispatchable Built'!Q:Q,'Dispatchable Built'!$A:$A,Comparison_CDP1,'Dispatchable Built'!$B:$B,IF($B$141="NEM","*",$B$141),'Dispatchable Built'!$C:$C,$H145)-SUMIFS('Dispatchable Built'!Q:Q,'Dispatchable Built'!$A:$A,Comparison_CDP2,'Dispatchable Built'!$B:$B,IF($B$141="NEM","*",$B$141),'Dispatchable Built'!$C:$C,$H145))+(SUMIFS('Dispatchable Retired'!Q:Q,'Dispatchable Retired'!$A:$A,Comparison_CDP1,'Dispatchable Retired'!$B:$B,IF($B$141="NEM","*",$B$141),'Dispatchable Retired'!$C:$C,$H145)-SUMIFS('Dispatchable Retired'!Q:Q,'Dispatchable Retired'!$A:$A,Comparison_CDP2,'Dispatchable Retired'!$B:$B,IF($B$141="NEM","*",$B$141),'Dispatchable Retired'!$C:$C,$H145))</f>
        <v>0</v>
      </c>
      <c r="W145" s="5">
        <f>(SUMIFS('Dispatchable Built'!R:R,'Dispatchable Built'!$A:$A,Comparison_CDP1,'Dispatchable Built'!$B:$B,IF($B$141="NEM","*",$B$141),'Dispatchable Built'!$C:$C,$H145)-SUMIFS('Dispatchable Built'!R:R,'Dispatchable Built'!$A:$A,Comparison_CDP2,'Dispatchable Built'!$B:$B,IF($B$141="NEM","*",$B$141),'Dispatchable Built'!$C:$C,$H145))+(SUMIFS('Dispatchable Retired'!R:R,'Dispatchable Retired'!$A:$A,Comparison_CDP1,'Dispatchable Retired'!$B:$B,IF($B$141="NEM","*",$B$141),'Dispatchable Retired'!$C:$C,$H145)-SUMIFS('Dispatchable Retired'!R:R,'Dispatchable Retired'!$A:$A,Comparison_CDP2,'Dispatchable Retired'!$B:$B,IF($B$141="NEM","*",$B$141),'Dispatchable Retired'!$C:$C,$H145))</f>
        <v>0</v>
      </c>
      <c r="X145" s="5">
        <f>(SUMIFS('Dispatchable Built'!S:S,'Dispatchable Built'!$A:$A,Comparison_CDP1,'Dispatchable Built'!$B:$B,IF($B$141="NEM","*",$B$141),'Dispatchable Built'!$C:$C,$H145)-SUMIFS('Dispatchable Built'!S:S,'Dispatchable Built'!$A:$A,Comparison_CDP2,'Dispatchable Built'!$B:$B,IF($B$141="NEM","*",$B$141),'Dispatchable Built'!$C:$C,$H145))+(SUMIFS('Dispatchable Retired'!S:S,'Dispatchable Retired'!$A:$A,Comparison_CDP1,'Dispatchable Retired'!$B:$B,IF($B$141="NEM","*",$B$141),'Dispatchable Retired'!$C:$C,$H145)-SUMIFS('Dispatchable Retired'!S:S,'Dispatchable Retired'!$A:$A,Comparison_CDP2,'Dispatchable Retired'!$B:$B,IF($B$141="NEM","*",$B$141),'Dispatchable Retired'!$C:$C,$H145))</f>
        <v>0</v>
      </c>
      <c r="Y145" s="5">
        <f>(SUMIFS('Dispatchable Built'!T:T,'Dispatchable Built'!$A:$A,Comparison_CDP1,'Dispatchable Built'!$B:$B,IF($B$141="NEM","*",$B$141),'Dispatchable Built'!$C:$C,$H145)-SUMIFS('Dispatchable Built'!T:T,'Dispatchable Built'!$A:$A,Comparison_CDP2,'Dispatchable Built'!$B:$B,IF($B$141="NEM","*",$B$141),'Dispatchable Built'!$C:$C,$H145))+(SUMIFS('Dispatchable Retired'!T:T,'Dispatchable Retired'!$A:$A,Comparison_CDP1,'Dispatchable Retired'!$B:$B,IF($B$141="NEM","*",$B$141),'Dispatchable Retired'!$C:$C,$H145)-SUMIFS('Dispatchable Retired'!T:T,'Dispatchable Retired'!$A:$A,Comparison_CDP2,'Dispatchable Retired'!$B:$B,IF($B$141="NEM","*",$B$141),'Dispatchable Retired'!$C:$C,$H145))</f>
        <v>0</v>
      </c>
      <c r="Z145" s="5">
        <f>(SUMIFS('Dispatchable Built'!U:U,'Dispatchable Built'!$A:$A,Comparison_CDP1,'Dispatchable Built'!$B:$B,IF($B$141="NEM","*",$B$141),'Dispatchable Built'!$C:$C,$H145)-SUMIFS('Dispatchable Built'!U:U,'Dispatchable Built'!$A:$A,Comparison_CDP2,'Dispatchable Built'!$B:$B,IF($B$141="NEM","*",$B$141),'Dispatchable Built'!$C:$C,$H145))+(SUMIFS('Dispatchable Retired'!U:U,'Dispatchable Retired'!$A:$A,Comparison_CDP1,'Dispatchable Retired'!$B:$B,IF($B$141="NEM","*",$B$141),'Dispatchable Retired'!$C:$C,$H145)-SUMIFS('Dispatchable Retired'!U:U,'Dispatchable Retired'!$A:$A,Comparison_CDP2,'Dispatchable Retired'!$B:$B,IF($B$141="NEM","*",$B$141),'Dispatchable Retired'!$C:$C,$H145))</f>
        <v>0</v>
      </c>
      <c r="AA145" s="5">
        <f>(SUMIFS('Dispatchable Built'!V:V,'Dispatchable Built'!$A:$A,Comparison_CDP1,'Dispatchable Built'!$B:$B,IF($B$141="NEM","*",$B$141),'Dispatchable Built'!$C:$C,$H145)-SUMIFS('Dispatchable Built'!V:V,'Dispatchable Built'!$A:$A,Comparison_CDP2,'Dispatchable Built'!$B:$B,IF($B$141="NEM","*",$B$141),'Dispatchable Built'!$C:$C,$H145))+(SUMIFS('Dispatchable Retired'!V:V,'Dispatchable Retired'!$A:$A,Comparison_CDP1,'Dispatchable Retired'!$B:$B,IF($B$141="NEM","*",$B$141),'Dispatchable Retired'!$C:$C,$H145)-SUMIFS('Dispatchable Retired'!V:V,'Dispatchable Retired'!$A:$A,Comparison_CDP2,'Dispatchable Retired'!$B:$B,IF($B$141="NEM","*",$B$141),'Dispatchable Retired'!$C:$C,$H145))</f>
        <v>0</v>
      </c>
      <c r="AB145" s="5">
        <f>(SUMIFS('Dispatchable Built'!W:W,'Dispatchable Built'!$A:$A,Comparison_CDP1,'Dispatchable Built'!$B:$B,IF($B$141="NEM","*",$B$141),'Dispatchable Built'!$C:$C,$H145)-SUMIFS('Dispatchable Built'!W:W,'Dispatchable Built'!$A:$A,Comparison_CDP2,'Dispatchable Built'!$B:$B,IF($B$141="NEM","*",$B$141),'Dispatchable Built'!$C:$C,$H145))+(SUMIFS('Dispatchable Retired'!W:W,'Dispatchable Retired'!$A:$A,Comparison_CDP1,'Dispatchable Retired'!$B:$B,IF($B$141="NEM","*",$B$141),'Dispatchable Retired'!$C:$C,$H145)-SUMIFS('Dispatchable Retired'!W:W,'Dispatchable Retired'!$A:$A,Comparison_CDP2,'Dispatchable Retired'!$B:$B,IF($B$141="NEM","*",$B$141),'Dispatchable Retired'!$C:$C,$H145))</f>
        <v>0</v>
      </c>
      <c r="AC145" s="5">
        <f>(SUMIFS('Dispatchable Built'!X:X,'Dispatchable Built'!$A:$A,Comparison_CDP1,'Dispatchable Built'!$B:$B,IF($B$141="NEM","*",$B$141),'Dispatchable Built'!$C:$C,$H145)-SUMIFS('Dispatchable Built'!X:X,'Dispatchable Built'!$A:$A,Comparison_CDP2,'Dispatchable Built'!$B:$B,IF($B$141="NEM","*",$B$141),'Dispatchable Built'!$C:$C,$H145))+(SUMIFS('Dispatchable Retired'!X:X,'Dispatchable Retired'!$A:$A,Comparison_CDP1,'Dispatchable Retired'!$B:$B,IF($B$141="NEM","*",$B$141),'Dispatchable Retired'!$C:$C,$H145)-SUMIFS('Dispatchable Retired'!X:X,'Dispatchable Retired'!$A:$A,Comparison_CDP2,'Dispatchable Retired'!$B:$B,IF($B$141="NEM","*",$B$141),'Dispatchable Retired'!$C:$C,$H145))</f>
        <v>0</v>
      </c>
      <c r="AD145" s="5">
        <f>(SUMIFS('Dispatchable Built'!Y:Y,'Dispatchable Built'!$A:$A,Comparison_CDP1,'Dispatchable Built'!$B:$B,IF($B$141="NEM","*",$B$141),'Dispatchable Built'!$C:$C,$H145)-SUMIFS('Dispatchable Built'!Y:Y,'Dispatchable Built'!$A:$A,Comparison_CDP2,'Dispatchable Built'!$B:$B,IF($B$141="NEM","*",$B$141),'Dispatchable Built'!$C:$C,$H145))+(SUMIFS('Dispatchable Retired'!Y:Y,'Dispatchable Retired'!$A:$A,Comparison_CDP1,'Dispatchable Retired'!$B:$B,IF($B$141="NEM","*",$B$141),'Dispatchable Retired'!$C:$C,$H145)-SUMIFS('Dispatchable Retired'!Y:Y,'Dispatchable Retired'!$A:$A,Comparison_CDP2,'Dispatchable Retired'!$B:$B,IF($B$141="NEM","*",$B$141),'Dispatchable Retired'!$C:$C,$H145))</f>
        <v>0</v>
      </c>
      <c r="AE145" s="5">
        <f>(SUMIFS('Dispatchable Built'!Z:Z,'Dispatchable Built'!$A:$A,Comparison_CDP1,'Dispatchable Built'!$B:$B,IF($B$141="NEM","*",$B$141),'Dispatchable Built'!$C:$C,$H145)-SUMIFS('Dispatchable Built'!Z:Z,'Dispatchable Built'!$A:$A,Comparison_CDP2,'Dispatchable Built'!$B:$B,IF($B$141="NEM","*",$B$141),'Dispatchable Built'!$C:$C,$H145))+(SUMIFS('Dispatchable Retired'!Z:Z,'Dispatchable Retired'!$A:$A,Comparison_CDP1,'Dispatchable Retired'!$B:$B,IF($B$141="NEM","*",$B$141),'Dispatchable Retired'!$C:$C,$H145)-SUMIFS('Dispatchable Retired'!Z:Z,'Dispatchable Retired'!$A:$A,Comparison_CDP2,'Dispatchable Retired'!$B:$B,IF($B$141="NEM","*",$B$141),'Dispatchable Retired'!$C:$C,$H145))</f>
        <v>0</v>
      </c>
      <c r="AF145" s="5">
        <f>(SUMIFS('Dispatchable Built'!AA:AA,'Dispatchable Built'!$A:$A,Comparison_CDP1,'Dispatchable Built'!$B:$B,IF($B$141="NEM","*",$B$141),'Dispatchable Built'!$C:$C,$H145)-SUMIFS('Dispatchable Built'!AA:AA,'Dispatchable Built'!$A:$A,Comparison_CDP2,'Dispatchable Built'!$B:$B,IF($B$141="NEM","*",$B$141),'Dispatchable Built'!$C:$C,$H145))+(SUMIFS('Dispatchable Retired'!AA:AA,'Dispatchable Retired'!$A:$A,Comparison_CDP1,'Dispatchable Retired'!$B:$B,IF($B$141="NEM","*",$B$141),'Dispatchable Retired'!$C:$C,$H145)-SUMIFS('Dispatchable Retired'!AA:AA,'Dispatchable Retired'!$A:$A,Comparison_CDP2,'Dispatchable Retired'!$B:$B,IF($B$141="NEM","*",$B$141),'Dispatchable Retired'!$C:$C,$H145))</f>
        <v>0</v>
      </c>
      <c r="AG145" s="5">
        <f>(SUMIFS('Dispatchable Built'!AB:AB,'Dispatchable Built'!$A:$A,Comparison_CDP1,'Dispatchable Built'!$B:$B,IF($B$141="NEM","*",$B$141),'Dispatchable Built'!$C:$C,$H145)-SUMIFS('Dispatchable Built'!AB:AB,'Dispatchable Built'!$A:$A,Comparison_CDP2,'Dispatchable Built'!$B:$B,IF($B$141="NEM","*",$B$141),'Dispatchable Built'!$C:$C,$H145))+(SUMIFS('Dispatchable Retired'!AB:AB,'Dispatchable Retired'!$A:$A,Comparison_CDP1,'Dispatchable Retired'!$B:$B,IF($B$141="NEM","*",$B$141),'Dispatchable Retired'!$C:$C,$H145)-SUMIFS('Dispatchable Retired'!AB:AB,'Dispatchable Retired'!$A:$A,Comparison_CDP2,'Dispatchable Retired'!$B:$B,IF($B$141="NEM","*",$B$141),'Dispatchable Retired'!$C:$C,$H145))</f>
        <v>0</v>
      </c>
      <c r="AH145" s="5">
        <f>(SUMIFS('Dispatchable Built'!AC:AC,'Dispatchable Built'!$A:$A,Comparison_CDP1,'Dispatchable Built'!$B:$B,IF($B$141="NEM","*",$B$141),'Dispatchable Built'!$C:$C,$H145)-SUMIFS('Dispatchable Built'!AC:AC,'Dispatchable Built'!$A:$A,Comparison_CDP2,'Dispatchable Built'!$B:$B,IF($B$141="NEM","*",$B$141),'Dispatchable Built'!$C:$C,$H145))+(SUMIFS('Dispatchable Retired'!AC:AC,'Dispatchable Retired'!$A:$A,Comparison_CDP1,'Dispatchable Retired'!$B:$B,IF($B$141="NEM","*",$B$141),'Dispatchable Retired'!$C:$C,$H145)-SUMIFS('Dispatchable Retired'!AC:AC,'Dispatchable Retired'!$A:$A,Comparison_CDP2,'Dispatchable Retired'!$B:$B,IF($B$141="NEM","*",$B$141),'Dispatchable Retired'!$C:$C,$H145))</f>
        <v>0</v>
      </c>
      <c r="AI145" s="5">
        <f>(SUMIFS('Dispatchable Built'!AD:AD,'Dispatchable Built'!$A:$A,Comparison_CDP1,'Dispatchable Built'!$B:$B,IF($B$141="NEM","*",$B$141),'Dispatchable Built'!$C:$C,$H145)-SUMIFS('Dispatchable Built'!AD:AD,'Dispatchable Built'!$A:$A,Comparison_CDP2,'Dispatchable Built'!$B:$B,IF($B$141="NEM","*",$B$141),'Dispatchable Built'!$C:$C,$H145))+(SUMIFS('Dispatchable Retired'!AD:AD,'Dispatchable Retired'!$A:$A,Comparison_CDP1,'Dispatchable Retired'!$B:$B,IF($B$141="NEM","*",$B$141),'Dispatchable Retired'!$C:$C,$H145)-SUMIFS('Dispatchable Retired'!AD:AD,'Dispatchable Retired'!$A:$A,Comparison_CDP2,'Dispatchable Retired'!$B:$B,IF($B$141="NEM","*",$B$141),'Dispatchable Retired'!$C:$C,$H145))</f>
        <v>0</v>
      </c>
      <c r="AJ145" s="5">
        <f>(SUMIFS('Dispatchable Built'!AE:AE,'Dispatchable Built'!$A:$A,Comparison_CDP1,'Dispatchable Built'!$B:$B,IF($B$141="NEM","*",$B$141),'Dispatchable Built'!$C:$C,$H145)-SUMIFS('Dispatchable Built'!AE:AE,'Dispatchable Built'!$A:$A,Comparison_CDP2,'Dispatchable Built'!$B:$B,IF($B$141="NEM","*",$B$141),'Dispatchable Built'!$C:$C,$H145))+(SUMIFS('Dispatchable Retired'!AE:AE,'Dispatchable Retired'!$A:$A,Comparison_CDP1,'Dispatchable Retired'!$B:$B,IF($B$141="NEM","*",$B$141),'Dispatchable Retired'!$C:$C,$H145)-SUMIFS('Dispatchable Retired'!AE:AE,'Dispatchable Retired'!$A:$A,Comparison_CDP2,'Dispatchable Retired'!$B:$B,IF($B$141="NEM","*",$B$141),'Dispatchable Retired'!$C:$C,$H145))</f>
        <v>0</v>
      </c>
    </row>
    <row r="146" spans="8:36" ht="15" customHeight="1">
      <c r="H146" s="9" t="s">
        <v>82</v>
      </c>
      <c r="I146" s="5">
        <f>(SUMIFS('Dispatchable Built'!D:D,'Dispatchable Built'!$A:$A,Comparison_CDP1,'Dispatchable Built'!$B:$B,IF($B$141="NEM","*",$B$141),'Dispatchable Built'!$C:$C,$H146)-SUMIFS('Dispatchable Built'!D:D,'Dispatchable Built'!$A:$A,Comparison_CDP2,'Dispatchable Built'!$B:$B,IF($B$141="NEM","*",$B$141),'Dispatchable Built'!$C:$C,$H146))+(SUMIFS('Dispatchable Retired'!D:D,'Dispatchable Retired'!$A:$A,Comparison_CDP1,'Dispatchable Retired'!$B:$B,IF($B$141="NEM","*",$B$141),'Dispatchable Retired'!$C:$C,$H146)-SUMIFS('Dispatchable Retired'!D:D,'Dispatchable Retired'!$A:$A,Comparison_CDP2,'Dispatchable Retired'!$B:$B,IF($B$141="NEM","*",$B$141),'Dispatchable Retired'!$C:$C,$H146))</f>
        <v>0</v>
      </c>
      <c r="J146" s="5">
        <f>(SUMIFS('Dispatchable Built'!E:E,'Dispatchable Built'!$A:$A,Comparison_CDP1,'Dispatchable Built'!$B:$B,IF($B$141="NEM","*",$B$141),'Dispatchable Built'!$C:$C,$H146)-SUMIFS('Dispatchable Built'!E:E,'Dispatchable Built'!$A:$A,Comparison_CDP2,'Dispatchable Built'!$B:$B,IF($B$141="NEM","*",$B$141),'Dispatchable Built'!$C:$C,$H146))+(SUMIFS('Dispatchable Retired'!E:E,'Dispatchable Retired'!$A:$A,Comparison_CDP1,'Dispatchable Retired'!$B:$B,IF($B$141="NEM","*",$B$141),'Dispatchable Retired'!$C:$C,$H146)-SUMIFS('Dispatchable Retired'!E:E,'Dispatchable Retired'!$A:$A,Comparison_CDP2,'Dispatchable Retired'!$B:$B,IF($B$141="NEM","*",$B$141),'Dispatchable Retired'!$C:$C,$H146))</f>
        <v>0</v>
      </c>
      <c r="K146" s="5">
        <f>(SUMIFS('Dispatchable Built'!F:F,'Dispatchable Built'!$A:$A,Comparison_CDP1,'Dispatchable Built'!$B:$B,IF($B$141="NEM","*",$B$141),'Dispatchable Built'!$C:$C,$H146)-SUMIFS('Dispatchable Built'!F:F,'Dispatchable Built'!$A:$A,Comparison_CDP2,'Dispatchable Built'!$B:$B,IF($B$141="NEM","*",$B$141),'Dispatchable Built'!$C:$C,$H146))+(SUMIFS('Dispatchable Retired'!F:F,'Dispatchable Retired'!$A:$A,Comparison_CDP1,'Dispatchable Retired'!$B:$B,IF($B$141="NEM","*",$B$141),'Dispatchable Retired'!$C:$C,$H146)-SUMIFS('Dispatchable Retired'!F:F,'Dispatchable Retired'!$A:$A,Comparison_CDP2,'Dispatchable Retired'!$B:$B,IF($B$141="NEM","*",$B$141),'Dispatchable Retired'!$C:$C,$H146))</f>
        <v>0</v>
      </c>
      <c r="L146" s="5">
        <f>(SUMIFS('Dispatchable Built'!G:G,'Dispatchable Built'!$A:$A,Comparison_CDP1,'Dispatchable Built'!$B:$B,IF($B$141="NEM","*",$B$141),'Dispatchable Built'!$C:$C,$H146)-SUMIFS('Dispatchable Built'!G:G,'Dispatchable Built'!$A:$A,Comparison_CDP2,'Dispatchable Built'!$B:$B,IF($B$141="NEM","*",$B$141),'Dispatchable Built'!$C:$C,$H146))+(SUMIFS('Dispatchable Retired'!G:G,'Dispatchable Retired'!$A:$A,Comparison_CDP1,'Dispatchable Retired'!$B:$B,IF($B$141="NEM","*",$B$141),'Dispatchable Retired'!$C:$C,$H146)-SUMIFS('Dispatchable Retired'!G:G,'Dispatchable Retired'!$A:$A,Comparison_CDP2,'Dispatchable Retired'!$B:$B,IF($B$141="NEM","*",$B$141),'Dispatchable Retired'!$C:$C,$H146))</f>
        <v>0</v>
      </c>
      <c r="M146" s="5">
        <f>(SUMIFS('Dispatchable Built'!H:H,'Dispatchable Built'!$A:$A,Comparison_CDP1,'Dispatchable Built'!$B:$B,IF($B$141="NEM","*",$B$141),'Dispatchable Built'!$C:$C,$H146)-SUMIFS('Dispatchable Built'!H:H,'Dispatchable Built'!$A:$A,Comparison_CDP2,'Dispatchable Built'!$B:$B,IF($B$141="NEM","*",$B$141),'Dispatchable Built'!$C:$C,$H146))+(SUMIFS('Dispatchable Retired'!H:H,'Dispatchable Retired'!$A:$A,Comparison_CDP1,'Dispatchable Retired'!$B:$B,IF($B$141="NEM","*",$B$141),'Dispatchable Retired'!$C:$C,$H146)-SUMIFS('Dispatchable Retired'!H:H,'Dispatchable Retired'!$A:$A,Comparison_CDP2,'Dispatchable Retired'!$B:$B,IF($B$141="NEM","*",$B$141),'Dispatchable Retired'!$C:$C,$H146))</f>
        <v>0</v>
      </c>
      <c r="N146" s="5">
        <f>(SUMIFS('Dispatchable Built'!I:I,'Dispatchable Built'!$A:$A,Comparison_CDP1,'Dispatchable Built'!$B:$B,IF($B$141="NEM","*",$B$141),'Dispatchable Built'!$C:$C,$H146)-SUMIFS('Dispatchable Built'!I:I,'Dispatchable Built'!$A:$A,Comparison_CDP2,'Dispatchable Built'!$B:$B,IF($B$141="NEM","*",$B$141),'Dispatchable Built'!$C:$C,$H146))+(SUMIFS('Dispatchable Retired'!I:I,'Dispatchable Retired'!$A:$A,Comparison_CDP1,'Dispatchable Retired'!$B:$B,IF($B$141="NEM","*",$B$141),'Dispatchable Retired'!$C:$C,$H146)-SUMIFS('Dispatchable Retired'!I:I,'Dispatchable Retired'!$A:$A,Comparison_CDP2,'Dispatchable Retired'!$B:$B,IF($B$141="NEM","*",$B$141),'Dispatchable Retired'!$C:$C,$H146))</f>
        <v>0</v>
      </c>
      <c r="O146" s="5">
        <f>(SUMIFS('Dispatchable Built'!J:J,'Dispatchable Built'!$A:$A,Comparison_CDP1,'Dispatchable Built'!$B:$B,IF($B$141="NEM","*",$B$141),'Dispatchable Built'!$C:$C,$H146)-SUMIFS('Dispatchable Built'!J:J,'Dispatchable Built'!$A:$A,Comparison_CDP2,'Dispatchable Built'!$B:$B,IF($B$141="NEM","*",$B$141),'Dispatchable Built'!$C:$C,$H146))+(SUMIFS('Dispatchable Retired'!J:J,'Dispatchable Retired'!$A:$A,Comparison_CDP1,'Dispatchable Retired'!$B:$B,IF($B$141="NEM","*",$B$141),'Dispatchable Retired'!$C:$C,$H146)-SUMIFS('Dispatchable Retired'!J:J,'Dispatchable Retired'!$A:$A,Comparison_CDP2,'Dispatchable Retired'!$B:$B,IF($B$141="NEM","*",$B$141),'Dispatchable Retired'!$C:$C,$H146))</f>
        <v>0</v>
      </c>
      <c r="P146" s="5">
        <f>(SUMIFS('Dispatchable Built'!K:K,'Dispatchable Built'!$A:$A,Comparison_CDP1,'Dispatchable Built'!$B:$B,IF($B$141="NEM","*",$B$141),'Dispatchable Built'!$C:$C,$H146)-SUMIFS('Dispatchable Built'!K:K,'Dispatchable Built'!$A:$A,Comparison_CDP2,'Dispatchable Built'!$B:$B,IF($B$141="NEM","*",$B$141),'Dispatchable Built'!$C:$C,$H146))+(SUMIFS('Dispatchable Retired'!K:K,'Dispatchable Retired'!$A:$A,Comparison_CDP1,'Dispatchable Retired'!$B:$B,IF($B$141="NEM","*",$B$141),'Dispatchable Retired'!$C:$C,$H146)-SUMIFS('Dispatchable Retired'!K:K,'Dispatchable Retired'!$A:$A,Comparison_CDP2,'Dispatchable Retired'!$B:$B,IF($B$141="NEM","*",$B$141),'Dispatchable Retired'!$C:$C,$H146))</f>
        <v>0</v>
      </c>
      <c r="Q146" s="5">
        <f>(SUMIFS('Dispatchable Built'!L:L,'Dispatchable Built'!$A:$A,Comparison_CDP1,'Dispatchable Built'!$B:$B,IF($B$141="NEM","*",$B$141),'Dispatchable Built'!$C:$C,$H146)-SUMIFS('Dispatchable Built'!L:L,'Dispatchable Built'!$A:$A,Comparison_CDP2,'Dispatchable Built'!$B:$B,IF($B$141="NEM","*",$B$141),'Dispatchable Built'!$C:$C,$H146))+(SUMIFS('Dispatchable Retired'!L:L,'Dispatchable Retired'!$A:$A,Comparison_CDP1,'Dispatchable Retired'!$B:$B,IF($B$141="NEM","*",$B$141),'Dispatchable Retired'!$C:$C,$H146)-SUMIFS('Dispatchable Retired'!L:L,'Dispatchable Retired'!$A:$A,Comparison_CDP2,'Dispatchable Retired'!$B:$B,IF($B$141="NEM","*",$B$141),'Dispatchable Retired'!$C:$C,$H146))</f>
        <v>0</v>
      </c>
      <c r="R146" s="5">
        <f>(SUMIFS('Dispatchable Built'!M:M,'Dispatchable Built'!$A:$A,Comparison_CDP1,'Dispatchable Built'!$B:$B,IF($B$141="NEM","*",$B$141),'Dispatchable Built'!$C:$C,$H146)-SUMIFS('Dispatchable Built'!M:M,'Dispatchable Built'!$A:$A,Comparison_CDP2,'Dispatchable Built'!$B:$B,IF($B$141="NEM","*",$B$141),'Dispatchable Built'!$C:$C,$H146))+(SUMIFS('Dispatchable Retired'!M:M,'Dispatchable Retired'!$A:$A,Comparison_CDP1,'Dispatchable Retired'!$B:$B,IF($B$141="NEM","*",$B$141),'Dispatchable Retired'!$C:$C,$H146)-SUMIFS('Dispatchable Retired'!M:M,'Dispatchable Retired'!$A:$A,Comparison_CDP2,'Dispatchable Retired'!$B:$B,IF($B$141="NEM","*",$B$141),'Dispatchable Retired'!$C:$C,$H146))</f>
        <v>0</v>
      </c>
      <c r="S146" s="5">
        <f>(SUMIFS('Dispatchable Built'!N:N,'Dispatchable Built'!$A:$A,Comparison_CDP1,'Dispatchable Built'!$B:$B,IF($B$141="NEM","*",$B$141),'Dispatchable Built'!$C:$C,$H146)-SUMIFS('Dispatchable Built'!N:N,'Dispatchable Built'!$A:$A,Comparison_CDP2,'Dispatchable Built'!$B:$B,IF($B$141="NEM","*",$B$141),'Dispatchable Built'!$C:$C,$H146))+(SUMIFS('Dispatchable Retired'!N:N,'Dispatchable Retired'!$A:$A,Comparison_CDP1,'Dispatchable Retired'!$B:$B,IF($B$141="NEM","*",$B$141),'Dispatchable Retired'!$C:$C,$H146)-SUMIFS('Dispatchable Retired'!N:N,'Dispatchable Retired'!$A:$A,Comparison_CDP2,'Dispatchable Retired'!$B:$B,IF($B$141="NEM","*",$B$141),'Dispatchable Retired'!$C:$C,$H146))</f>
        <v>0</v>
      </c>
      <c r="T146" s="5">
        <f>(SUMIFS('Dispatchable Built'!O:O,'Dispatchable Built'!$A:$A,Comparison_CDP1,'Dispatchable Built'!$B:$B,IF($B$141="NEM","*",$B$141),'Dispatchable Built'!$C:$C,$H146)-SUMIFS('Dispatchable Built'!O:O,'Dispatchable Built'!$A:$A,Comparison_CDP2,'Dispatchable Built'!$B:$B,IF($B$141="NEM","*",$B$141),'Dispatchable Built'!$C:$C,$H146))+(SUMIFS('Dispatchable Retired'!O:O,'Dispatchable Retired'!$A:$A,Comparison_CDP1,'Dispatchable Retired'!$B:$B,IF($B$141="NEM","*",$B$141),'Dispatchable Retired'!$C:$C,$H146)-SUMIFS('Dispatchable Retired'!O:O,'Dispatchable Retired'!$A:$A,Comparison_CDP2,'Dispatchable Retired'!$B:$B,IF($B$141="NEM","*",$B$141),'Dispatchable Retired'!$C:$C,$H146))</f>
        <v>0</v>
      </c>
      <c r="U146" s="5">
        <f>(SUMIFS('Dispatchable Built'!P:P,'Dispatchable Built'!$A:$A,Comparison_CDP1,'Dispatchable Built'!$B:$B,IF($B$141="NEM","*",$B$141),'Dispatchable Built'!$C:$C,$H146)-SUMIFS('Dispatchable Built'!P:P,'Dispatchable Built'!$A:$A,Comparison_CDP2,'Dispatchable Built'!$B:$B,IF($B$141="NEM","*",$B$141),'Dispatchable Built'!$C:$C,$H146))+(SUMIFS('Dispatchable Retired'!P:P,'Dispatchable Retired'!$A:$A,Comparison_CDP1,'Dispatchable Retired'!$B:$B,IF($B$141="NEM","*",$B$141),'Dispatchable Retired'!$C:$C,$H146)-SUMIFS('Dispatchable Retired'!P:P,'Dispatchable Retired'!$A:$A,Comparison_CDP2,'Dispatchable Retired'!$B:$B,IF($B$141="NEM","*",$B$141),'Dispatchable Retired'!$C:$C,$H146))</f>
        <v>0</v>
      </c>
      <c r="V146" s="5">
        <f>(SUMIFS('Dispatchable Built'!Q:Q,'Dispatchable Built'!$A:$A,Comparison_CDP1,'Dispatchable Built'!$B:$B,IF($B$141="NEM","*",$B$141),'Dispatchable Built'!$C:$C,$H146)-SUMIFS('Dispatchable Built'!Q:Q,'Dispatchable Built'!$A:$A,Comparison_CDP2,'Dispatchable Built'!$B:$B,IF($B$141="NEM","*",$B$141),'Dispatchable Built'!$C:$C,$H146))+(SUMIFS('Dispatchable Retired'!Q:Q,'Dispatchable Retired'!$A:$A,Comparison_CDP1,'Dispatchable Retired'!$B:$B,IF($B$141="NEM","*",$B$141),'Dispatchable Retired'!$C:$C,$H146)-SUMIFS('Dispatchable Retired'!Q:Q,'Dispatchable Retired'!$A:$A,Comparison_CDP2,'Dispatchable Retired'!$B:$B,IF($B$141="NEM","*",$B$141),'Dispatchable Retired'!$C:$C,$H146))</f>
        <v>0</v>
      </c>
      <c r="W146" s="5">
        <f>(SUMIFS('Dispatchable Built'!R:R,'Dispatchable Built'!$A:$A,Comparison_CDP1,'Dispatchable Built'!$B:$B,IF($B$141="NEM","*",$B$141),'Dispatchable Built'!$C:$C,$H146)-SUMIFS('Dispatchable Built'!R:R,'Dispatchable Built'!$A:$A,Comparison_CDP2,'Dispatchable Built'!$B:$B,IF($B$141="NEM","*",$B$141),'Dispatchable Built'!$C:$C,$H146))+(SUMIFS('Dispatchable Retired'!R:R,'Dispatchable Retired'!$A:$A,Comparison_CDP1,'Dispatchable Retired'!$B:$B,IF($B$141="NEM","*",$B$141),'Dispatchable Retired'!$C:$C,$H146)-SUMIFS('Dispatchable Retired'!R:R,'Dispatchable Retired'!$A:$A,Comparison_CDP2,'Dispatchable Retired'!$B:$B,IF($B$141="NEM","*",$B$141),'Dispatchable Retired'!$C:$C,$H146))</f>
        <v>0</v>
      </c>
      <c r="X146" s="5">
        <f>(SUMIFS('Dispatchable Built'!S:S,'Dispatchable Built'!$A:$A,Comparison_CDP1,'Dispatchable Built'!$B:$B,IF($B$141="NEM","*",$B$141),'Dispatchable Built'!$C:$C,$H146)-SUMIFS('Dispatchable Built'!S:S,'Dispatchable Built'!$A:$A,Comparison_CDP2,'Dispatchable Built'!$B:$B,IF($B$141="NEM","*",$B$141),'Dispatchable Built'!$C:$C,$H146))+(SUMIFS('Dispatchable Retired'!S:S,'Dispatchable Retired'!$A:$A,Comparison_CDP1,'Dispatchable Retired'!$B:$B,IF($B$141="NEM","*",$B$141),'Dispatchable Retired'!$C:$C,$H146)-SUMIFS('Dispatchable Retired'!S:S,'Dispatchable Retired'!$A:$A,Comparison_CDP2,'Dispatchable Retired'!$B:$B,IF($B$141="NEM","*",$B$141),'Dispatchable Retired'!$C:$C,$H146))</f>
        <v>0</v>
      </c>
      <c r="Y146" s="5">
        <f>(SUMIFS('Dispatchable Built'!T:T,'Dispatchable Built'!$A:$A,Comparison_CDP1,'Dispatchable Built'!$B:$B,IF($B$141="NEM","*",$B$141),'Dispatchable Built'!$C:$C,$H146)-SUMIFS('Dispatchable Built'!T:T,'Dispatchable Built'!$A:$A,Comparison_CDP2,'Dispatchable Built'!$B:$B,IF($B$141="NEM","*",$B$141),'Dispatchable Built'!$C:$C,$H146))+(SUMIFS('Dispatchable Retired'!T:T,'Dispatchable Retired'!$A:$A,Comparison_CDP1,'Dispatchable Retired'!$B:$B,IF($B$141="NEM","*",$B$141),'Dispatchable Retired'!$C:$C,$H146)-SUMIFS('Dispatchable Retired'!T:T,'Dispatchable Retired'!$A:$A,Comparison_CDP2,'Dispatchable Retired'!$B:$B,IF($B$141="NEM","*",$B$141),'Dispatchable Retired'!$C:$C,$H146))</f>
        <v>0</v>
      </c>
      <c r="Z146" s="5">
        <f>(SUMIFS('Dispatchable Built'!U:U,'Dispatchable Built'!$A:$A,Comparison_CDP1,'Dispatchable Built'!$B:$B,IF($B$141="NEM","*",$B$141),'Dispatchable Built'!$C:$C,$H146)-SUMIFS('Dispatchable Built'!U:U,'Dispatchable Built'!$A:$A,Comparison_CDP2,'Dispatchable Built'!$B:$B,IF($B$141="NEM","*",$B$141),'Dispatchable Built'!$C:$C,$H146))+(SUMIFS('Dispatchable Retired'!U:U,'Dispatchable Retired'!$A:$A,Comparison_CDP1,'Dispatchable Retired'!$B:$B,IF($B$141="NEM","*",$B$141),'Dispatchable Retired'!$C:$C,$H146)-SUMIFS('Dispatchable Retired'!U:U,'Dispatchable Retired'!$A:$A,Comparison_CDP2,'Dispatchable Retired'!$B:$B,IF($B$141="NEM","*",$B$141),'Dispatchable Retired'!$C:$C,$H146))</f>
        <v>0</v>
      </c>
      <c r="AA146" s="5">
        <f>(SUMIFS('Dispatchable Built'!V:V,'Dispatchable Built'!$A:$A,Comparison_CDP1,'Dispatchable Built'!$B:$B,IF($B$141="NEM","*",$B$141),'Dispatchable Built'!$C:$C,$H146)-SUMIFS('Dispatchable Built'!V:V,'Dispatchable Built'!$A:$A,Comparison_CDP2,'Dispatchable Built'!$B:$B,IF($B$141="NEM","*",$B$141),'Dispatchable Built'!$C:$C,$H146))+(SUMIFS('Dispatchable Retired'!V:V,'Dispatchable Retired'!$A:$A,Comparison_CDP1,'Dispatchable Retired'!$B:$B,IF($B$141="NEM","*",$B$141),'Dispatchable Retired'!$C:$C,$H146)-SUMIFS('Dispatchable Retired'!V:V,'Dispatchable Retired'!$A:$A,Comparison_CDP2,'Dispatchable Retired'!$B:$B,IF($B$141="NEM","*",$B$141),'Dispatchable Retired'!$C:$C,$H146))</f>
        <v>0</v>
      </c>
      <c r="AB146" s="5">
        <f>(SUMIFS('Dispatchable Built'!W:W,'Dispatchable Built'!$A:$A,Comparison_CDP1,'Dispatchable Built'!$B:$B,IF($B$141="NEM","*",$B$141),'Dispatchable Built'!$C:$C,$H146)-SUMIFS('Dispatchable Built'!W:W,'Dispatchable Built'!$A:$A,Comparison_CDP2,'Dispatchable Built'!$B:$B,IF($B$141="NEM","*",$B$141),'Dispatchable Built'!$C:$C,$H146))+(SUMIFS('Dispatchable Retired'!W:W,'Dispatchable Retired'!$A:$A,Comparison_CDP1,'Dispatchable Retired'!$B:$B,IF($B$141="NEM","*",$B$141),'Dispatchable Retired'!$C:$C,$H146)-SUMIFS('Dispatchable Retired'!W:W,'Dispatchable Retired'!$A:$A,Comparison_CDP2,'Dispatchable Retired'!$B:$B,IF($B$141="NEM","*",$B$141),'Dispatchable Retired'!$C:$C,$H146))</f>
        <v>0</v>
      </c>
      <c r="AC146" s="5">
        <f>(SUMIFS('Dispatchable Built'!X:X,'Dispatchable Built'!$A:$A,Comparison_CDP1,'Dispatchable Built'!$B:$B,IF($B$141="NEM","*",$B$141),'Dispatchable Built'!$C:$C,$H146)-SUMIFS('Dispatchable Built'!X:X,'Dispatchable Built'!$A:$A,Comparison_CDP2,'Dispatchable Built'!$B:$B,IF($B$141="NEM","*",$B$141),'Dispatchable Built'!$C:$C,$H146))+(SUMIFS('Dispatchable Retired'!X:X,'Dispatchable Retired'!$A:$A,Comparison_CDP1,'Dispatchable Retired'!$B:$B,IF($B$141="NEM","*",$B$141),'Dispatchable Retired'!$C:$C,$H146)-SUMIFS('Dispatchable Retired'!X:X,'Dispatchable Retired'!$A:$A,Comparison_CDP2,'Dispatchable Retired'!$B:$B,IF($B$141="NEM","*",$B$141),'Dispatchable Retired'!$C:$C,$H146))</f>
        <v>0</v>
      </c>
      <c r="AD146" s="5">
        <f>(SUMIFS('Dispatchable Built'!Y:Y,'Dispatchable Built'!$A:$A,Comparison_CDP1,'Dispatchable Built'!$B:$B,IF($B$141="NEM","*",$B$141),'Dispatchable Built'!$C:$C,$H146)-SUMIFS('Dispatchable Built'!Y:Y,'Dispatchable Built'!$A:$A,Comparison_CDP2,'Dispatchable Built'!$B:$B,IF($B$141="NEM","*",$B$141),'Dispatchable Built'!$C:$C,$H146))+(SUMIFS('Dispatchable Retired'!Y:Y,'Dispatchable Retired'!$A:$A,Comparison_CDP1,'Dispatchable Retired'!$B:$B,IF($B$141="NEM","*",$B$141),'Dispatchable Retired'!$C:$C,$H146)-SUMIFS('Dispatchable Retired'!Y:Y,'Dispatchable Retired'!$A:$A,Comparison_CDP2,'Dispatchable Retired'!$B:$B,IF($B$141="NEM","*",$B$141),'Dispatchable Retired'!$C:$C,$H146))</f>
        <v>0</v>
      </c>
      <c r="AE146" s="5">
        <f>(SUMIFS('Dispatchable Built'!Z:Z,'Dispatchable Built'!$A:$A,Comparison_CDP1,'Dispatchable Built'!$B:$B,IF($B$141="NEM","*",$B$141),'Dispatchable Built'!$C:$C,$H146)-SUMIFS('Dispatchable Built'!Z:Z,'Dispatchable Built'!$A:$A,Comparison_CDP2,'Dispatchable Built'!$B:$B,IF($B$141="NEM","*",$B$141),'Dispatchable Built'!$C:$C,$H146))+(SUMIFS('Dispatchable Retired'!Z:Z,'Dispatchable Retired'!$A:$A,Comparison_CDP1,'Dispatchable Retired'!$B:$B,IF($B$141="NEM","*",$B$141),'Dispatchable Retired'!$C:$C,$H146)-SUMIFS('Dispatchable Retired'!Z:Z,'Dispatchable Retired'!$A:$A,Comparison_CDP2,'Dispatchable Retired'!$B:$B,IF($B$141="NEM","*",$B$141),'Dispatchable Retired'!$C:$C,$H146))</f>
        <v>0</v>
      </c>
      <c r="AF146" s="5">
        <f>(SUMIFS('Dispatchable Built'!AA:AA,'Dispatchable Built'!$A:$A,Comparison_CDP1,'Dispatchable Built'!$B:$B,IF($B$141="NEM","*",$B$141),'Dispatchable Built'!$C:$C,$H146)-SUMIFS('Dispatchable Built'!AA:AA,'Dispatchable Built'!$A:$A,Comparison_CDP2,'Dispatchable Built'!$B:$B,IF($B$141="NEM","*",$B$141),'Dispatchable Built'!$C:$C,$H146))+(SUMIFS('Dispatchable Retired'!AA:AA,'Dispatchable Retired'!$A:$A,Comparison_CDP1,'Dispatchable Retired'!$B:$B,IF($B$141="NEM","*",$B$141),'Dispatchable Retired'!$C:$C,$H146)-SUMIFS('Dispatchable Retired'!AA:AA,'Dispatchable Retired'!$A:$A,Comparison_CDP2,'Dispatchable Retired'!$B:$B,IF($B$141="NEM","*",$B$141),'Dispatchable Retired'!$C:$C,$H146))</f>
        <v>0</v>
      </c>
      <c r="AG146" s="5">
        <f>(SUMIFS('Dispatchable Built'!AB:AB,'Dispatchable Built'!$A:$A,Comparison_CDP1,'Dispatchable Built'!$B:$B,IF($B$141="NEM","*",$B$141),'Dispatchable Built'!$C:$C,$H146)-SUMIFS('Dispatchable Built'!AB:AB,'Dispatchable Built'!$A:$A,Comparison_CDP2,'Dispatchable Built'!$B:$B,IF($B$141="NEM","*",$B$141),'Dispatchable Built'!$C:$C,$H146))+(SUMIFS('Dispatchable Retired'!AB:AB,'Dispatchable Retired'!$A:$A,Comparison_CDP1,'Dispatchable Retired'!$B:$B,IF($B$141="NEM","*",$B$141),'Dispatchable Retired'!$C:$C,$H146)-SUMIFS('Dispatchable Retired'!AB:AB,'Dispatchable Retired'!$A:$A,Comparison_CDP2,'Dispatchable Retired'!$B:$B,IF($B$141="NEM","*",$B$141),'Dispatchable Retired'!$C:$C,$H146))</f>
        <v>0</v>
      </c>
      <c r="AH146" s="5">
        <f>(SUMIFS('Dispatchable Built'!AC:AC,'Dispatchable Built'!$A:$A,Comparison_CDP1,'Dispatchable Built'!$B:$B,IF($B$141="NEM","*",$B$141),'Dispatchable Built'!$C:$C,$H146)-SUMIFS('Dispatchable Built'!AC:AC,'Dispatchable Built'!$A:$A,Comparison_CDP2,'Dispatchable Built'!$B:$B,IF($B$141="NEM","*",$B$141),'Dispatchable Built'!$C:$C,$H146))+(SUMIFS('Dispatchable Retired'!AC:AC,'Dispatchable Retired'!$A:$A,Comparison_CDP1,'Dispatchable Retired'!$B:$B,IF($B$141="NEM","*",$B$141),'Dispatchable Retired'!$C:$C,$H146)-SUMIFS('Dispatchable Retired'!AC:AC,'Dispatchable Retired'!$A:$A,Comparison_CDP2,'Dispatchable Retired'!$B:$B,IF($B$141="NEM","*",$B$141),'Dispatchable Retired'!$C:$C,$H146))</f>
        <v>0</v>
      </c>
      <c r="AI146" s="5">
        <f>(SUMIFS('Dispatchable Built'!AD:AD,'Dispatchable Built'!$A:$A,Comparison_CDP1,'Dispatchable Built'!$B:$B,IF($B$141="NEM","*",$B$141),'Dispatchable Built'!$C:$C,$H146)-SUMIFS('Dispatchable Built'!AD:AD,'Dispatchable Built'!$A:$A,Comparison_CDP2,'Dispatchable Built'!$B:$B,IF($B$141="NEM","*",$B$141),'Dispatchable Built'!$C:$C,$H146))+(SUMIFS('Dispatchable Retired'!AD:AD,'Dispatchable Retired'!$A:$A,Comparison_CDP1,'Dispatchable Retired'!$B:$B,IF($B$141="NEM","*",$B$141),'Dispatchable Retired'!$C:$C,$H146)-SUMIFS('Dispatchable Retired'!AD:AD,'Dispatchable Retired'!$A:$A,Comparison_CDP2,'Dispatchable Retired'!$B:$B,IF($B$141="NEM","*",$B$141),'Dispatchable Retired'!$C:$C,$H146))</f>
        <v>0</v>
      </c>
      <c r="AJ146" s="5">
        <f>(SUMIFS('Dispatchable Built'!AE:AE,'Dispatchable Built'!$A:$A,Comparison_CDP1,'Dispatchable Built'!$B:$B,IF($B$141="NEM","*",$B$141),'Dispatchable Built'!$C:$C,$H146)-SUMIFS('Dispatchable Built'!AE:AE,'Dispatchable Built'!$A:$A,Comparison_CDP2,'Dispatchable Built'!$B:$B,IF($B$141="NEM","*",$B$141),'Dispatchable Built'!$C:$C,$H146))+(SUMIFS('Dispatchable Retired'!AE:AE,'Dispatchable Retired'!$A:$A,Comparison_CDP1,'Dispatchable Retired'!$B:$B,IF($B$141="NEM","*",$B$141),'Dispatchable Retired'!$C:$C,$H146)-SUMIFS('Dispatchable Retired'!AE:AE,'Dispatchable Retired'!$A:$A,Comparison_CDP2,'Dispatchable Retired'!$B:$B,IF($B$141="NEM","*",$B$141),'Dispatchable Retired'!$C:$C,$H146))</f>
        <v>0</v>
      </c>
    </row>
    <row r="147" spans="8:36" ht="15" customHeight="1">
      <c r="H147" s="9" t="s">
        <v>83</v>
      </c>
      <c r="I147" s="5">
        <f>(SUMIFS('Dispatchable Built'!D:D,'Dispatchable Built'!$A:$A,Comparison_CDP1,'Dispatchable Built'!$B:$B,IF($B$141="NEM","*",$B$141),'Dispatchable Built'!$C:$C,$H147)-SUMIFS('Dispatchable Built'!D:D,'Dispatchable Built'!$A:$A,Comparison_CDP2,'Dispatchable Built'!$B:$B,IF($B$141="NEM","*",$B$141),'Dispatchable Built'!$C:$C,$H147))+(SUMIFS('Dispatchable Retired'!D:D,'Dispatchable Retired'!$A:$A,Comparison_CDP1,'Dispatchable Retired'!$B:$B,IF($B$141="NEM","*",$B$141),'Dispatchable Retired'!$C:$C,$H147)-SUMIFS('Dispatchable Retired'!D:D,'Dispatchable Retired'!$A:$A,Comparison_CDP2,'Dispatchable Retired'!$B:$B,IF($B$141="NEM","*",$B$141),'Dispatchable Retired'!$C:$C,$H147))</f>
        <v>0</v>
      </c>
      <c r="J147" s="5">
        <f>(SUMIFS('Dispatchable Built'!E:E,'Dispatchable Built'!$A:$A,Comparison_CDP1,'Dispatchable Built'!$B:$B,IF($B$141="NEM","*",$B$141),'Dispatchable Built'!$C:$C,$H147)-SUMIFS('Dispatchable Built'!E:E,'Dispatchable Built'!$A:$A,Comparison_CDP2,'Dispatchable Built'!$B:$B,IF($B$141="NEM","*",$B$141),'Dispatchable Built'!$C:$C,$H147))+(SUMIFS('Dispatchable Retired'!E:E,'Dispatchable Retired'!$A:$A,Comparison_CDP1,'Dispatchable Retired'!$B:$B,IF($B$141="NEM","*",$B$141),'Dispatchable Retired'!$C:$C,$H147)-SUMIFS('Dispatchable Retired'!E:E,'Dispatchable Retired'!$A:$A,Comparison_CDP2,'Dispatchable Retired'!$B:$B,IF($B$141="NEM","*",$B$141),'Dispatchable Retired'!$C:$C,$H147))</f>
        <v>0</v>
      </c>
      <c r="K147" s="5">
        <f>(SUMIFS('Dispatchable Built'!F:F,'Dispatchable Built'!$A:$A,Comparison_CDP1,'Dispatchable Built'!$B:$B,IF($B$141="NEM","*",$B$141),'Dispatchable Built'!$C:$C,$H147)-SUMIFS('Dispatchable Built'!F:F,'Dispatchable Built'!$A:$A,Comparison_CDP2,'Dispatchable Built'!$B:$B,IF($B$141="NEM","*",$B$141),'Dispatchable Built'!$C:$C,$H147))+(SUMIFS('Dispatchable Retired'!F:F,'Dispatchable Retired'!$A:$A,Comparison_CDP1,'Dispatchable Retired'!$B:$B,IF($B$141="NEM","*",$B$141),'Dispatchable Retired'!$C:$C,$H147)-SUMIFS('Dispatchable Retired'!F:F,'Dispatchable Retired'!$A:$A,Comparison_CDP2,'Dispatchable Retired'!$B:$B,IF($B$141="NEM","*",$B$141),'Dispatchable Retired'!$C:$C,$H147))</f>
        <v>0</v>
      </c>
      <c r="L147" s="5">
        <f>(SUMIFS('Dispatchable Built'!G:G,'Dispatchable Built'!$A:$A,Comparison_CDP1,'Dispatchable Built'!$B:$B,IF($B$141="NEM","*",$B$141),'Dispatchable Built'!$C:$C,$H147)-SUMIFS('Dispatchable Built'!G:G,'Dispatchable Built'!$A:$A,Comparison_CDP2,'Dispatchable Built'!$B:$B,IF($B$141="NEM","*",$B$141),'Dispatchable Built'!$C:$C,$H147))+(SUMIFS('Dispatchable Retired'!G:G,'Dispatchable Retired'!$A:$A,Comparison_CDP1,'Dispatchable Retired'!$B:$B,IF($B$141="NEM","*",$B$141),'Dispatchable Retired'!$C:$C,$H147)-SUMIFS('Dispatchable Retired'!G:G,'Dispatchable Retired'!$A:$A,Comparison_CDP2,'Dispatchable Retired'!$B:$B,IF($B$141="NEM","*",$B$141),'Dispatchable Retired'!$C:$C,$H147))</f>
        <v>0</v>
      </c>
      <c r="M147" s="5">
        <f>(SUMIFS('Dispatchable Built'!H:H,'Dispatchable Built'!$A:$A,Comparison_CDP1,'Dispatchable Built'!$B:$B,IF($B$141="NEM","*",$B$141),'Dispatchable Built'!$C:$C,$H147)-SUMIFS('Dispatchable Built'!H:H,'Dispatchable Built'!$A:$A,Comparison_CDP2,'Dispatchable Built'!$B:$B,IF($B$141="NEM","*",$B$141),'Dispatchable Built'!$C:$C,$H147))+(SUMIFS('Dispatchable Retired'!H:H,'Dispatchable Retired'!$A:$A,Comparison_CDP1,'Dispatchable Retired'!$B:$B,IF($B$141="NEM","*",$B$141),'Dispatchable Retired'!$C:$C,$H147)-SUMIFS('Dispatchable Retired'!H:H,'Dispatchable Retired'!$A:$A,Comparison_CDP2,'Dispatchable Retired'!$B:$B,IF($B$141="NEM","*",$B$141),'Dispatchable Retired'!$C:$C,$H147))</f>
        <v>0</v>
      </c>
      <c r="N147" s="5">
        <f>(SUMIFS('Dispatchable Built'!I:I,'Dispatchable Built'!$A:$A,Comparison_CDP1,'Dispatchable Built'!$B:$B,IF($B$141="NEM","*",$B$141),'Dispatchable Built'!$C:$C,$H147)-SUMIFS('Dispatchable Built'!I:I,'Dispatchable Built'!$A:$A,Comparison_CDP2,'Dispatchable Built'!$B:$B,IF($B$141="NEM","*",$B$141),'Dispatchable Built'!$C:$C,$H147))+(SUMIFS('Dispatchable Retired'!I:I,'Dispatchable Retired'!$A:$A,Comparison_CDP1,'Dispatchable Retired'!$B:$B,IF($B$141="NEM","*",$B$141),'Dispatchable Retired'!$C:$C,$H147)-SUMIFS('Dispatchable Retired'!I:I,'Dispatchable Retired'!$A:$A,Comparison_CDP2,'Dispatchable Retired'!$B:$B,IF($B$141="NEM","*",$B$141),'Dispatchable Retired'!$C:$C,$H147))</f>
        <v>0</v>
      </c>
      <c r="O147" s="5">
        <f>(SUMIFS('Dispatchable Built'!J:J,'Dispatchable Built'!$A:$A,Comparison_CDP1,'Dispatchable Built'!$B:$B,IF($B$141="NEM","*",$B$141),'Dispatchable Built'!$C:$C,$H147)-SUMIFS('Dispatchable Built'!J:J,'Dispatchable Built'!$A:$A,Comparison_CDP2,'Dispatchable Built'!$B:$B,IF($B$141="NEM","*",$B$141),'Dispatchable Built'!$C:$C,$H147))+(SUMIFS('Dispatchable Retired'!J:J,'Dispatchable Retired'!$A:$A,Comparison_CDP1,'Dispatchable Retired'!$B:$B,IF($B$141="NEM","*",$B$141),'Dispatchable Retired'!$C:$C,$H147)-SUMIFS('Dispatchable Retired'!J:J,'Dispatchable Retired'!$A:$A,Comparison_CDP2,'Dispatchable Retired'!$B:$B,IF($B$141="NEM","*",$B$141),'Dispatchable Retired'!$C:$C,$H147))</f>
        <v>0</v>
      </c>
      <c r="P147" s="5">
        <f>(SUMIFS('Dispatchable Built'!K:K,'Dispatchable Built'!$A:$A,Comparison_CDP1,'Dispatchable Built'!$B:$B,IF($B$141="NEM","*",$B$141),'Dispatchable Built'!$C:$C,$H147)-SUMIFS('Dispatchable Built'!K:K,'Dispatchable Built'!$A:$A,Comparison_CDP2,'Dispatchable Built'!$B:$B,IF($B$141="NEM","*",$B$141),'Dispatchable Built'!$C:$C,$H147))+(SUMIFS('Dispatchable Retired'!K:K,'Dispatchable Retired'!$A:$A,Comparison_CDP1,'Dispatchable Retired'!$B:$B,IF($B$141="NEM","*",$B$141),'Dispatchable Retired'!$C:$C,$H147)-SUMIFS('Dispatchable Retired'!K:K,'Dispatchable Retired'!$A:$A,Comparison_CDP2,'Dispatchable Retired'!$B:$B,IF($B$141="NEM","*",$B$141),'Dispatchable Retired'!$C:$C,$H147))</f>
        <v>0</v>
      </c>
      <c r="Q147" s="5">
        <f>(SUMIFS('Dispatchable Built'!L:L,'Dispatchable Built'!$A:$A,Comparison_CDP1,'Dispatchable Built'!$B:$B,IF($B$141="NEM","*",$B$141),'Dispatchable Built'!$C:$C,$H147)-SUMIFS('Dispatchable Built'!L:L,'Dispatchable Built'!$A:$A,Comparison_CDP2,'Dispatchable Built'!$B:$B,IF($B$141="NEM","*",$B$141),'Dispatchable Built'!$C:$C,$H147))+(SUMIFS('Dispatchable Retired'!L:L,'Dispatchable Retired'!$A:$A,Comparison_CDP1,'Dispatchable Retired'!$B:$B,IF($B$141="NEM","*",$B$141),'Dispatchable Retired'!$C:$C,$H147)-SUMIFS('Dispatchable Retired'!L:L,'Dispatchable Retired'!$A:$A,Comparison_CDP2,'Dispatchable Retired'!$B:$B,IF($B$141="NEM","*",$B$141),'Dispatchable Retired'!$C:$C,$H147))</f>
        <v>0</v>
      </c>
      <c r="R147" s="5">
        <f>(SUMIFS('Dispatchable Built'!M:M,'Dispatchable Built'!$A:$A,Comparison_CDP1,'Dispatchable Built'!$B:$B,IF($B$141="NEM","*",$B$141),'Dispatchable Built'!$C:$C,$H147)-SUMIFS('Dispatchable Built'!M:M,'Dispatchable Built'!$A:$A,Comparison_CDP2,'Dispatchable Built'!$B:$B,IF($B$141="NEM","*",$B$141),'Dispatchable Built'!$C:$C,$H147))+(SUMIFS('Dispatchable Retired'!M:M,'Dispatchable Retired'!$A:$A,Comparison_CDP1,'Dispatchable Retired'!$B:$B,IF($B$141="NEM","*",$B$141),'Dispatchable Retired'!$C:$C,$H147)-SUMIFS('Dispatchable Retired'!M:M,'Dispatchable Retired'!$A:$A,Comparison_CDP2,'Dispatchable Retired'!$B:$B,IF($B$141="NEM","*",$B$141),'Dispatchable Retired'!$C:$C,$H147))</f>
        <v>0</v>
      </c>
      <c r="S147" s="5">
        <f>(SUMIFS('Dispatchable Built'!N:N,'Dispatchable Built'!$A:$A,Comparison_CDP1,'Dispatchable Built'!$B:$B,IF($B$141="NEM","*",$B$141),'Dispatchable Built'!$C:$C,$H147)-SUMIFS('Dispatchable Built'!N:N,'Dispatchable Built'!$A:$A,Comparison_CDP2,'Dispatchable Built'!$B:$B,IF($B$141="NEM","*",$B$141),'Dispatchable Built'!$C:$C,$H147))+(SUMIFS('Dispatchable Retired'!N:N,'Dispatchable Retired'!$A:$A,Comparison_CDP1,'Dispatchable Retired'!$B:$B,IF($B$141="NEM","*",$B$141),'Dispatchable Retired'!$C:$C,$H147)-SUMIFS('Dispatchable Retired'!N:N,'Dispatchable Retired'!$A:$A,Comparison_CDP2,'Dispatchable Retired'!$B:$B,IF($B$141="NEM","*",$B$141),'Dispatchable Retired'!$C:$C,$H147))</f>
        <v>0</v>
      </c>
      <c r="T147" s="5">
        <f>(SUMIFS('Dispatchable Built'!O:O,'Dispatchable Built'!$A:$A,Comparison_CDP1,'Dispatchable Built'!$B:$B,IF($B$141="NEM","*",$B$141),'Dispatchable Built'!$C:$C,$H147)-SUMIFS('Dispatchable Built'!O:O,'Dispatchable Built'!$A:$A,Comparison_CDP2,'Dispatchable Built'!$B:$B,IF($B$141="NEM","*",$B$141),'Dispatchable Built'!$C:$C,$H147))+(SUMIFS('Dispatchable Retired'!O:O,'Dispatchable Retired'!$A:$A,Comparison_CDP1,'Dispatchable Retired'!$B:$B,IF($B$141="NEM","*",$B$141),'Dispatchable Retired'!$C:$C,$H147)-SUMIFS('Dispatchable Retired'!O:O,'Dispatchable Retired'!$A:$A,Comparison_CDP2,'Dispatchable Retired'!$B:$B,IF($B$141="NEM","*",$B$141),'Dispatchable Retired'!$C:$C,$H147))</f>
        <v>0</v>
      </c>
      <c r="U147" s="5">
        <f>(SUMIFS('Dispatchable Built'!P:P,'Dispatchable Built'!$A:$A,Comparison_CDP1,'Dispatchable Built'!$B:$B,IF($B$141="NEM","*",$B$141),'Dispatchable Built'!$C:$C,$H147)-SUMIFS('Dispatchable Built'!P:P,'Dispatchable Built'!$A:$A,Comparison_CDP2,'Dispatchable Built'!$B:$B,IF($B$141="NEM","*",$B$141),'Dispatchable Built'!$C:$C,$H147))+(SUMIFS('Dispatchable Retired'!P:P,'Dispatchable Retired'!$A:$A,Comparison_CDP1,'Dispatchable Retired'!$B:$B,IF($B$141="NEM","*",$B$141),'Dispatchable Retired'!$C:$C,$H147)-SUMIFS('Dispatchable Retired'!P:P,'Dispatchable Retired'!$A:$A,Comparison_CDP2,'Dispatchable Retired'!$B:$B,IF($B$141="NEM","*",$B$141),'Dispatchable Retired'!$C:$C,$H147))</f>
        <v>0</v>
      </c>
      <c r="V147" s="5">
        <f>(SUMIFS('Dispatchable Built'!Q:Q,'Dispatchable Built'!$A:$A,Comparison_CDP1,'Dispatchable Built'!$B:$B,IF($B$141="NEM","*",$B$141),'Dispatchable Built'!$C:$C,$H147)-SUMIFS('Dispatchable Built'!Q:Q,'Dispatchable Built'!$A:$A,Comparison_CDP2,'Dispatchable Built'!$B:$B,IF($B$141="NEM","*",$B$141),'Dispatchable Built'!$C:$C,$H147))+(SUMIFS('Dispatchable Retired'!Q:Q,'Dispatchable Retired'!$A:$A,Comparison_CDP1,'Dispatchable Retired'!$B:$B,IF($B$141="NEM","*",$B$141),'Dispatchable Retired'!$C:$C,$H147)-SUMIFS('Dispatchable Retired'!Q:Q,'Dispatchable Retired'!$A:$A,Comparison_CDP2,'Dispatchable Retired'!$B:$B,IF($B$141="NEM","*",$B$141),'Dispatchable Retired'!$C:$C,$H147))</f>
        <v>0</v>
      </c>
      <c r="W147" s="5">
        <f>(SUMIFS('Dispatchable Built'!R:R,'Dispatchable Built'!$A:$A,Comparison_CDP1,'Dispatchable Built'!$B:$B,IF($B$141="NEM","*",$B$141),'Dispatchable Built'!$C:$C,$H147)-SUMIFS('Dispatchable Built'!R:R,'Dispatchable Built'!$A:$A,Comparison_CDP2,'Dispatchable Built'!$B:$B,IF($B$141="NEM","*",$B$141),'Dispatchable Built'!$C:$C,$H147))+(SUMIFS('Dispatchable Retired'!R:R,'Dispatchable Retired'!$A:$A,Comparison_CDP1,'Dispatchable Retired'!$B:$B,IF($B$141="NEM","*",$B$141),'Dispatchable Retired'!$C:$C,$H147)-SUMIFS('Dispatchable Retired'!R:R,'Dispatchable Retired'!$A:$A,Comparison_CDP2,'Dispatchable Retired'!$B:$B,IF($B$141="NEM","*",$B$141),'Dispatchable Retired'!$C:$C,$H147))</f>
        <v>0</v>
      </c>
      <c r="X147" s="5">
        <f>(SUMIFS('Dispatchable Built'!S:S,'Dispatchable Built'!$A:$A,Comparison_CDP1,'Dispatchable Built'!$B:$B,IF($B$141="NEM","*",$B$141),'Dispatchable Built'!$C:$C,$H147)-SUMIFS('Dispatchable Built'!S:S,'Dispatchable Built'!$A:$A,Comparison_CDP2,'Dispatchable Built'!$B:$B,IF($B$141="NEM","*",$B$141),'Dispatchable Built'!$C:$C,$H147))+(SUMIFS('Dispatchable Retired'!S:S,'Dispatchable Retired'!$A:$A,Comparison_CDP1,'Dispatchable Retired'!$B:$B,IF($B$141="NEM","*",$B$141),'Dispatchable Retired'!$C:$C,$H147)-SUMIFS('Dispatchable Retired'!S:S,'Dispatchable Retired'!$A:$A,Comparison_CDP2,'Dispatchable Retired'!$B:$B,IF($B$141="NEM","*",$B$141),'Dispatchable Retired'!$C:$C,$H147))</f>
        <v>0</v>
      </c>
      <c r="Y147" s="5">
        <f>(SUMIFS('Dispatchable Built'!T:T,'Dispatchable Built'!$A:$A,Comparison_CDP1,'Dispatchable Built'!$B:$B,IF($B$141="NEM","*",$B$141),'Dispatchable Built'!$C:$C,$H147)-SUMIFS('Dispatchable Built'!T:T,'Dispatchable Built'!$A:$A,Comparison_CDP2,'Dispatchable Built'!$B:$B,IF($B$141="NEM","*",$B$141),'Dispatchable Built'!$C:$C,$H147))+(SUMIFS('Dispatchable Retired'!T:T,'Dispatchable Retired'!$A:$A,Comparison_CDP1,'Dispatchable Retired'!$B:$B,IF($B$141="NEM","*",$B$141),'Dispatchable Retired'!$C:$C,$H147)-SUMIFS('Dispatchable Retired'!T:T,'Dispatchable Retired'!$A:$A,Comparison_CDP2,'Dispatchable Retired'!$B:$B,IF($B$141="NEM","*",$B$141),'Dispatchable Retired'!$C:$C,$H147))</f>
        <v>0</v>
      </c>
      <c r="Z147" s="5">
        <f>(SUMIFS('Dispatchable Built'!U:U,'Dispatchable Built'!$A:$A,Comparison_CDP1,'Dispatchable Built'!$B:$B,IF($B$141="NEM","*",$B$141),'Dispatchable Built'!$C:$C,$H147)-SUMIFS('Dispatchable Built'!U:U,'Dispatchable Built'!$A:$A,Comparison_CDP2,'Dispatchable Built'!$B:$B,IF($B$141="NEM","*",$B$141),'Dispatchable Built'!$C:$C,$H147))+(SUMIFS('Dispatchable Retired'!U:U,'Dispatchable Retired'!$A:$A,Comparison_CDP1,'Dispatchable Retired'!$B:$B,IF($B$141="NEM","*",$B$141),'Dispatchable Retired'!$C:$C,$H147)-SUMIFS('Dispatchable Retired'!U:U,'Dispatchable Retired'!$A:$A,Comparison_CDP2,'Dispatchable Retired'!$B:$B,IF($B$141="NEM","*",$B$141),'Dispatchable Retired'!$C:$C,$H147))</f>
        <v>0</v>
      </c>
      <c r="AA147" s="5">
        <f>(SUMIFS('Dispatchable Built'!V:V,'Dispatchable Built'!$A:$A,Comparison_CDP1,'Dispatchable Built'!$B:$B,IF($B$141="NEM","*",$B$141),'Dispatchable Built'!$C:$C,$H147)-SUMIFS('Dispatchable Built'!V:V,'Dispatchable Built'!$A:$A,Comparison_CDP2,'Dispatchable Built'!$B:$B,IF($B$141="NEM","*",$B$141),'Dispatchable Built'!$C:$C,$H147))+(SUMIFS('Dispatchable Retired'!V:V,'Dispatchable Retired'!$A:$A,Comparison_CDP1,'Dispatchable Retired'!$B:$B,IF($B$141="NEM","*",$B$141),'Dispatchable Retired'!$C:$C,$H147)-SUMIFS('Dispatchable Retired'!V:V,'Dispatchable Retired'!$A:$A,Comparison_CDP2,'Dispatchable Retired'!$B:$B,IF($B$141="NEM","*",$B$141),'Dispatchable Retired'!$C:$C,$H147))</f>
        <v>0</v>
      </c>
      <c r="AB147" s="5">
        <f>(SUMIFS('Dispatchable Built'!W:W,'Dispatchable Built'!$A:$A,Comparison_CDP1,'Dispatchable Built'!$B:$B,IF($B$141="NEM","*",$B$141),'Dispatchable Built'!$C:$C,$H147)-SUMIFS('Dispatchable Built'!W:W,'Dispatchable Built'!$A:$A,Comparison_CDP2,'Dispatchable Built'!$B:$B,IF($B$141="NEM","*",$B$141),'Dispatchable Built'!$C:$C,$H147))+(SUMIFS('Dispatchable Retired'!W:W,'Dispatchable Retired'!$A:$A,Comparison_CDP1,'Dispatchable Retired'!$B:$B,IF($B$141="NEM","*",$B$141),'Dispatchable Retired'!$C:$C,$H147)-SUMIFS('Dispatchable Retired'!W:W,'Dispatchable Retired'!$A:$A,Comparison_CDP2,'Dispatchable Retired'!$B:$B,IF($B$141="NEM","*",$B$141),'Dispatchable Retired'!$C:$C,$H147))</f>
        <v>0</v>
      </c>
      <c r="AC147" s="5">
        <f>(SUMIFS('Dispatchable Built'!X:X,'Dispatchable Built'!$A:$A,Comparison_CDP1,'Dispatchable Built'!$B:$B,IF($B$141="NEM","*",$B$141),'Dispatchable Built'!$C:$C,$H147)-SUMIFS('Dispatchable Built'!X:X,'Dispatchable Built'!$A:$A,Comparison_CDP2,'Dispatchable Built'!$B:$B,IF($B$141="NEM","*",$B$141),'Dispatchable Built'!$C:$C,$H147))+(SUMIFS('Dispatchable Retired'!X:X,'Dispatchable Retired'!$A:$A,Comparison_CDP1,'Dispatchable Retired'!$B:$B,IF($B$141="NEM","*",$B$141),'Dispatchable Retired'!$C:$C,$H147)-SUMIFS('Dispatchable Retired'!X:X,'Dispatchable Retired'!$A:$A,Comparison_CDP2,'Dispatchable Retired'!$B:$B,IF($B$141="NEM","*",$B$141),'Dispatchable Retired'!$C:$C,$H147))</f>
        <v>0</v>
      </c>
      <c r="AD147" s="5">
        <f>(SUMIFS('Dispatchable Built'!Y:Y,'Dispatchable Built'!$A:$A,Comparison_CDP1,'Dispatchable Built'!$B:$B,IF($B$141="NEM","*",$B$141),'Dispatchable Built'!$C:$C,$H147)-SUMIFS('Dispatchable Built'!Y:Y,'Dispatchable Built'!$A:$A,Comparison_CDP2,'Dispatchable Built'!$B:$B,IF($B$141="NEM","*",$B$141),'Dispatchable Built'!$C:$C,$H147))+(SUMIFS('Dispatchable Retired'!Y:Y,'Dispatchable Retired'!$A:$A,Comparison_CDP1,'Dispatchable Retired'!$B:$B,IF($B$141="NEM","*",$B$141),'Dispatchable Retired'!$C:$C,$H147)-SUMIFS('Dispatchable Retired'!Y:Y,'Dispatchable Retired'!$A:$A,Comparison_CDP2,'Dispatchable Retired'!$B:$B,IF($B$141="NEM","*",$B$141),'Dispatchable Retired'!$C:$C,$H147))</f>
        <v>0</v>
      </c>
      <c r="AE147" s="5">
        <f>(SUMIFS('Dispatchable Built'!Z:Z,'Dispatchable Built'!$A:$A,Comparison_CDP1,'Dispatchable Built'!$B:$B,IF($B$141="NEM","*",$B$141),'Dispatchable Built'!$C:$C,$H147)-SUMIFS('Dispatchable Built'!Z:Z,'Dispatchable Built'!$A:$A,Comparison_CDP2,'Dispatchable Built'!$B:$B,IF($B$141="NEM","*",$B$141),'Dispatchable Built'!$C:$C,$H147))+(SUMIFS('Dispatchable Retired'!Z:Z,'Dispatchable Retired'!$A:$A,Comparison_CDP1,'Dispatchable Retired'!$B:$B,IF($B$141="NEM","*",$B$141),'Dispatchable Retired'!$C:$C,$H147)-SUMIFS('Dispatchable Retired'!Z:Z,'Dispatchable Retired'!$A:$A,Comparison_CDP2,'Dispatchable Retired'!$B:$B,IF($B$141="NEM","*",$B$141),'Dispatchable Retired'!$C:$C,$H147))</f>
        <v>0</v>
      </c>
      <c r="AF147" s="5">
        <f>(SUMIFS('Dispatchable Built'!AA:AA,'Dispatchable Built'!$A:$A,Comparison_CDP1,'Dispatchable Built'!$B:$B,IF($B$141="NEM","*",$B$141),'Dispatchable Built'!$C:$C,$H147)-SUMIFS('Dispatchable Built'!AA:AA,'Dispatchable Built'!$A:$A,Comparison_CDP2,'Dispatchable Built'!$B:$B,IF($B$141="NEM","*",$B$141),'Dispatchable Built'!$C:$C,$H147))+(SUMIFS('Dispatchable Retired'!AA:AA,'Dispatchable Retired'!$A:$A,Comparison_CDP1,'Dispatchable Retired'!$B:$B,IF($B$141="NEM","*",$B$141),'Dispatchable Retired'!$C:$C,$H147)-SUMIFS('Dispatchable Retired'!AA:AA,'Dispatchable Retired'!$A:$A,Comparison_CDP2,'Dispatchable Retired'!$B:$B,IF($B$141="NEM","*",$B$141),'Dispatchable Retired'!$C:$C,$H147))</f>
        <v>0</v>
      </c>
      <c r="AG147" s="5">
        <f>(SUMIFS('Dispatchable Built'!AB:AB,'Dispatchable Built'!$A:$A,Comparison_CDP1,'Dispatchable Built'!$B:$B,IF($B$141="NEM","*",$B$141),'Dispatchable Built'!$C:$C,$H147)-SUMIFS('Dispatchable Built'!AB:AB,'Dispatchable Built'!$A:$A,Comparison_CDP2,'Dispatchable Built'!$B:$B,IF($B$141="NEM","*",$B$141),'Dispatchable Built'!$C:$C,$H147))+(SUMIFS('Dispatchable Retired'!AB:AB,'Dispatchable Retired'!$A:$A,Comparison_CDP1,'Dispatchable Retired'!$B:$B,IF($B$141="NEM","*",$B$141),'Dispatchable Retired'!$C:$C,$H147)-SUMIFS('Dispatchable Retired'!AB:AB,'Dispatchable Retired'!$A:$A,Comparison_CDP2,'Dispatchable Retired'!$B:$B,IF($B$141="NEM","*",$B$141),'Dispatchable Retired'!$C:$C,$H147))</f>
        <v>0</v>
      </c>
      <c r="AH147" s="5">
        <f>(SUMIFS('Dispatchable Built'!AC:AC,'Dispatchable Built'!$A:$A,Comparison_CDP1,'Dispatchable Built'!$B:$B,IF($B$141="NEM","*",$B$141),'Dispatchable Built'!$C:$C,$H147)-SUMIFS('Dispatchable Built'!AC:AC,'Dispatchable Built'!$A:$A,Comparison_CDP2,'Dispatchable Built'!$B:$B,IF($B$141="NEM","*",$B$141),'Dispatchable Built'!$C:$C,$H147))+(SUMIFS('Dispatchable Retired'!AC:AC,'Dispatchable Retired'!$A:$A,Comparison_CDP1,'Dispatchable Retired'!$B:$B,IF($B$141="NEM","*",$B$141),'Dispatchable Retired'!$C:$C,$H147)-SUMIFS('Dispatchable Retired'!AC:AC,'Dispatchable Retired'!$A:$A,Comparison_CDP2,'Dispatchable Retired'!$B:$B,IF($B$141="NEM","*",$B$141),'Dispatchable Retired'!$C:$C,$H147))</f>
        <v>0</v>
      </c>
      <c r="AI147" s="5">
        <f>(SUMIFS('Dispatchable Built'!AD:AD,'Dispatchable Built'!$A:$A,Comparison_CDP1,'Dispatchable Built'!$B:$B,IF($B$141="NEM","*",$B$141),'Dispatchable Built'!$C:$C,$H147)-SUMIFS('Dispatchable Built'!AD:AD,'Dispatchable Built'!$A:$A,Comparison_CDP2,'Dispatchable Built'!$B:$B,IF($B$141="NEM","*",$B$141),'Dispatchable Built'!$C:$C,$H147))+(SUMIFS('Dispatchable Retired'!AD:AD,'Dispatchable Retired'!$A:$A,Comparison_CDP1,'Dispatchable Retired'!$B:$B,IF($B$141="NEM","*",$B$141),'Dispatchable Retired'!$C:$C,$H147)-SUMIFS('Dispatchable Retired'!AD:AD,'Dispatchable Retired'!$A:$A,Comparison_CDP2,'Dispatchable Retired'!$B:$B,IF($B$141="NEM","*",$B$141),'Dispatchable Retired'!$C:$C,$H147))</f>
        <v>0</v>
      </c>
      <c r="AJ147" s="5">
        <f>(SUMIFS('Dispatchable Built'!AE:AE,'Dispatchable Built'!$A:$A,Comparison_CDP1,'Dispatchable Built'!$B:$B,IF($B$141="NEM","*",$B$141),'Dispatchable Built'!$C:$C,$H147)-SUMIFS('Dispatchable Built'!AE:AE,'Dispatchable Built'!$A:$A,Comparison_CDP2,'Dispatchable Built'!$B:$B,IF($B$141="NEM","*",$B$141),'Dispatchable Built'!$C:$C,$H147))+(SUMIFS('Dispatchable Retired'!AE:AE,'Dispatchable Retired'!$A:$A,Comparison_CDP1,'Dispatchable Retired'!$B:$B,IF($B$141="NEM","*",$B$141),'Dispatchable Retired'!$C:$C,$H147)-SUMIFS('Dispatchable Retired'!AE:AE,'Dispatchable Retired'!$A:$A,Comparison_CDP2,'Dispatchable Retired'!$B:$B,IF($B$141="NEM","*",$B$141),'Dispatchable Retired'!$C:$C,$H147))</f>
        <v>0</v>
      </c>
    </row>
    <row r="148" spans="8:36" ht="15" customHeight="1">
      <c r="H148" s="9" t="s">
        <v>84</v>
      </c>
      <c r="I148" s="5">
        <f>(SUMIFS('Dispatchable Built'!D:D,'Dispatchable Built'!$A:$A,Comparison_CDP1,'Dispatchable Built'!$B:$B,IF($B$141="NEM","*",$B$141),'Dispatchable Built'!$C:$C,$H148)-SUMIFS('Dispatchable Built'!D:D,'Dispatchable Built'!$A:$A,Comparison_CDP2,'Dispatchable Built'!$B:$B,IF($B$141="NEM","*",$B$141),'Dispatchable Built'!$C:$C,$H148))+(SUMIFS('Dispatchable Retired'!D:D,'Dispatchable Retired'!$A:$A,Comparison_CDP1,'Dispatchable Retired'!$B:$B,IF($B$141="NEM","*",$B$141),'Dispatchable Retired'!$C:$C,$H148)-SUMIFS('Dispatchable Retired'!D:D,'Dispatchable Retired'!$A:$A,Comparison_CDP2,'Dispatchable Retired'!$B:$B,IF($B$141="NEM","*",$B$141),'Dispatchable Retired'!$C:$C,$H148))</f>
        <v>0</v>
      </c>
      <c r="J148" s="5">
        <f>(SUMIFS('Dispatchable Built'!E:E,'Dispatchable Built'!$A:$A,Comparison_CDP1,'Dispatchable Built'!$B:$B,IF($B$141="NEM","*",$B$141),'Dispatchable Built'!$C:$C,$H148)-SUMIFS('Dispatchable Built'!E:E,'Dispatchable Built'!$A:$A,Comparison_CDP2,'Dispatchable Built'!$B:$B,IF($B$141="NEM","*",$B$141),'Dispatchable Built'!$C:$C,$H148))+(SUMIFS('Dispatchable Retired'!E:E,'Dispatchable Retired'!$A:$A,Comparison_CDP1,'Dispatchable Retired'!$B:$B,IF($B$141="NEM","*",$B$141),'Dispatchable Retired'!$C:$C,$H148)-SUMIFS('Dispatchable Retired'!E:E,'Dispatchable Retired'!$A:$A,Comparison_CDP2,'Dispatchable Retired'!$B:$B,IF($B$141="NEM","*",$B$141),'Dispatchable Retired'!$C:$C,$H148))</f>
        <v>0</v>
      </c>
      <c r="K148" s="5">
        <f>(SUMIFS('Dispatchable Built'!F:F,'Dispatchable Built'!$A:$A,Comparison_CDP1,'Dispatchable Built'!$B:$B,IF($B$141="NEM","*",$B$141),'Dispatchable Built'!$C:$C,$H148)-SUMIFS('Dispatchable Built'!F:F,'Dispatchable Built'!$A:$A,Comparison_CDP2,'Dispatchable Built'!$B:$B,IF($B$141="NEM","*",$B$141),'Dispatchable Built'!$C:$C,$H148))+(SUMIFS('Dispatchable Retired'!F:F,'Dispatchable Retired'!$A:$A,Comparison_CDP1,'Dispatchable Retired'!$B:$B,IF($B$141="NEM","*",$B$141),'Dispatchable Retired'!$C:$C,$H148)-SUMIFS('Dispatchable Retired'!F:F,'Dispatchable Retired'!$A:$A,Comparison_CDP2,'Dispatchable Retired'!$B:$B,IF($B$141="NEM","*",$B$141),'Dispatchable Retired'!$C:$C,$H148))</f>
        <v>-94.839234419999997</v>
      </c>
      <c r="L148" s="5">
        <f>(SUMIFS('Dispatchable Built'!G:G,'Dispatchable Built'!$A:$A,Comparison_CDP1,'Dispatchable Built'!$B:$B,IF($B$141="NEM","*",$B$141),'Dispatchable Built'!$C:$C,$H148)-SUMIFS('Dispatchable Built'!G:G,'Dispatchable Built'!$A:$A,Comparison_CDP2,'Dispatchable Built'!$B:$B,IF($B$141="NEM","*",$B$141),'Dispatchable Built'!$C:$C,$H148))+(SUMIFS('Dispatchable Retired'!G:G,'Dispatchable Retired'!$A:$A,Comparison_CDP1,'Dispatchable Retired'!$B:$B,IF($B$141="NEM","*",$B$141),'Dispatchable Retired'!$C:$C,$H148)-SUMIFS('Dispatchable Retired'!G:G,'Dispatchable Retired'!$A:$A,Comparison_CDP2,'Dispatchable Retired'!$B:$B,IF($B$141="NEM","*",$B$141),'Dispatchable Retired'!$C:$C,$H148))</f>
        <v>-108.56306818</v>
      </c>
      <c r="M148" s="5">
        <f>(SUMIFS('Dispatchable Built'!H:H,'Dispatchable Built'!$A:$A,Comparison_CDP1,'Dispatchable Built'!$B:$B,IF($B$141="NEM","*",$B$141),'Dispatchable Built'!$C:$C,$H148)-SUMIFS('Dispatchable Built'!H:H,'Dispatchable Built'!$A:$A,Comparison_CDP2,'Dispatchable Built'!$B:$B,IF($B$141="NEM","*",$B$141),'Dispatchable Built'!$C:$C,$H148))+(SUMIFS('Dispatchable Retired'!H:H,'Dispatchable Retired'!$A:$A,Comparison_CDP1,'Dispatchable Retired'!$B:$B,IF($B$141="NEM","*",$B$141),'Dispatchable Retired'!$C:$C,$H148)-SUMIFS('Dispatchable Retired'!H:H,'Dispatchable Retired'!$A:$A,Comparison_CDP2,'Dispatchable Retired'!$B:$B,IF($B$141="NEM","*",$B$141),'Dispatchable Retired'!$C:$C,$H148))</f>
        <v>-329.17957401000001</v>
      </c>
      <c r="N148" s="5">
        <f>(SUMIFS('Dispatchable Built'!I:I,'Dispatchable Built'!$A:$A,Comparison_CDP1,'Dispatchable Built'!$B:$B,IF($B$141="NEM","*",$B$141),'Dispatchable Built'!$C:$C,$H148)-SUMIFS('Dispatchable Built'!I:I,'Dispatchable Built'!$A:$A,Comparison_CDP2,'Dispatchable Built'!$B:$B,IF($B$141="NEM","*",$B$141),'Dispatchable Built'!$C:$C,$H148))+(SUMIFS('Dispatchable Retired'!I:I,'Dispatchable Retired'!$A:$A,Comparison_CDP1,'Dispatchable Retired'!$B:$B,IF($B$141="NEM","*",$B$141),'Dispatchable Retired'!$C:$C,$H148)-SUMIFS('Dispatchable Retired'!I:I,'Dispatchable Retired'!$A:$A,Comparison_CDP2,'Dispatchable Retired'!$B:$B,IF($B$141="NEM","*",$B$141),'Dispatchable Retired'!$C:$C,$H148))</f>
        <v>-522.15444711999999</v>
      </c>
      <c r="O148" s="5">
        <f>(SUMIFS('Dispatchable Built'!J:J,'Dispatchable Built'!$A:$A,Comparison_CDP1,'Dispatchable Built'!$B:$B,IF($B$141="NEM","*",$B$141),'Dispatchable Built'!$C:$C,$H148)-SUMIFS('Dispatchable Built'!J:J,'Dispatchable Built'!$A:$A,Comparison_CDP2,'Dispatchable Built'!$B:$B,IF($B$141="NEM","*",$B$141),'Dispatchable Built'!$C:$C,$H148))+(SUMIFS('Dispatchable Retired'!J:J,'Dispatchable Retired'!$A:$A,Comparison_CDP1,'Dispatchable Retired'!$B:$B,IF($B$141="NEM","*",$B$141),'Dispatchable Retired'!$C:$C,$H148)-SUMIFS('Dispatchable Retired'!J:J,'Dispatchable Retired'!$A:$A,Comparison_CDP2,'Dispatchable Retired'!$B:$B,IF($B$141="NEM","*",$B$141),'Dispatchable Retired'!$C:$C,$H148))</f>
        <v>-522.15444711999999</v>
      </c>
      <c r="P148" s="5">
        <f>(SUMIFS('Dispatchable Built'!K:K,'Dispatchable Built'!$A:$A,Comparison_CDP1,'Dispatchable Built'!$B:$B,IF($B$141="NEM","*",$B$141),'Dispatchable Built'!$C:$C,$H148)-SUMIFS('Dispatchable Built'!K:K,'Dispatchable Built'!$A:$A,Comparison_CDP2,'Dispatchable Built'!$B:$B,IF($B$141="NEM","*",$B$141),'Dispatchable Built'!$C:$C,$H148))+(SUMIFS('Dispatchable Retired'!K:K,'Dispatchable Retired'!$A:$A,Comparison_CDP1,'Dispatchable Retired'!$B:$B,IF($B$141="NEM","*",$B$141),'Dispatchable Retired'!$C:$C,$H148)-SUMIFS('Dispatchable Retired'!K:K,'Dispatchable Retired'!$A:$A,Comparison_CDP2,'Dispatchable Retired'!$B:$B,IF($B$141="NEM","*",$B$141),'Dispatchable Retired'!$C:$C,$H148))</f>
        <v>-522.15444711999999</v>
      </c>
      <c r="Q148" s="5">
        <f>(SUMIFS('Dispatchable Built'!L:L,'Dispatchable Built'!$A:$A,Comparison_CDP1,'Dispatchable Built'!$B:$B,IF($B$141="NEM","*",$B$141),'Dispatchable Built'!$C:$C,$H148)-SUMIFS('Dispatchable Built'!L:L,'Dispatchable Built'!$A:$A,Comparison_CDP2,'Dispatchable Built'!$B:$B,IF($B$141="NEM","*",$B$141),'Dispatchable Built'!$C:$C,$H148))+(SUMIFS('Dispatchable Retired'!L:L,'Dispatchable Retired'!$A:$A,Comparison_CDP1,'Dispatchable Retired'!$B:$B,IF($B$141="NEM","*",$B$141),'Dispatchable Retired'!$C:$C,$H148)-SUMIFS('Dispatchable Retired'!L:L,'Dispatchable Retired'!$A:$A,Comparison_CDP2,'Dispatchable Retired'!$B:$B,IF($B$141="NEM","*",$B$141),'Dispatchable Retired'!$C:$C,$H148))</f>
        <v>-522.15444711999999</v>
      </c>
      <c r="R148" s="5">
        <f>(SUMIFS('Dispatchable Built'!M:M,'Dispatchable Built'!$A:$A,Comparison_CDP1,'Dispatchable Built'!$B:$B,IF($B$141="NEM","*",$B$141),'Dispatchable Built'!$C:$C,$H148)-SUMIFS('Dispatchable Built'!M:M,'Dispatchable Built'!$A:$A,Comparison_CDP2,'Dispatchable Built'!$B:$B,IF($B$141="NEM","*",$B$141),'Dispatchable Built'!$C:$C,$H148))+(SUMIFS('Dispatchable Retired'!M:M,'Dispatchable Retired'!$A:$A,Comparison_CDP1,'Dispatchable Retired'!$B:$B,IF($B$141="NEM","*",$B$141),'Dispatchable Retired'!$C:$C,$H148)-SUMIFS('Dispatchable Retired'!M:M,'Dispatchable Retired'!$A:$A,Comparison_CDP2,'Dispatchable Retired'!$B:$B,IF($B$141="NEM","*",$B$141),'Dispatchable Retired'!$C:$C,$H148))</f>
        <v>-522.15444711999999</v>
      </c>
      <c r="S148" s="5">
        <f>(SUMIFS('Dispatchable Built'!N:N,'Dispatchable Built'!$A:$A,Comparison_CDP1,'Dispatchable Built'!$B:$B,IF($B$141="NEM","*",$B$141),'Dispatchable Built'!$C:$C,$H148)-SUMIFS('Dispatchable Built'!N:N,'Dispatchable Built'!$A:$A,Comparison_CDP2,'Dispatchable Built'!$B:$B,IF($B$141="NEM","*",$B$141),'Dispatchable Built'!$C:$C,$H148))+(SUMIFS('Dispatchable Retired'!N:N,'Dispatchable Retired'!$A:$A,Comparison_CDP1,'Dispatchable Retired'!$B:$B,IF($B$141="NEM","*",$B$141),'Dispatchable Retired'!$C:$C,$H148)-SUMIFS('Dispatchable Retired'!N:N,'Dispatchable Retired'!$A:$A,Comparison_CDP2,'Dispatchable Retired'!$B:$B,IF($B$141="NEM","*",$B$141),'Dispatchable Retired'!$C:$C,$H148))</f>
        <v>-892.45473316999994</v>
      </c>
      <c r="T148" s="5">
        <f>(SUMIFS('Dispatchable Built'!O:O,'Dispatchable Built'!$A:$A,Comparison_CDP1,'Dispatchable Built'!$B:$B,IF($B$141="NEM","*",$B$141),'Dispatchable Built'!$C:$C,$H148)-SUMIFS('Dispatchable Built'!O:O,'Dispatchable Built'!$A:$A,Comparison_CDP2,'Dispatchable Built'!$B:$B,IF($B$141="NEM","*",$B$141),'Dispatchable Built'!$C:$C,$H148))+(SUMIFS('Dispatchable Retired'!O:O,'Dispatchable Retired'!$A:$A,Comparison_CDP1,'Dispatchable Retired'!$B:$B,IF($B$141="NEM","*",$B$141),'Dispatchable Retired'!$C:$C,$H148)-SUMIFS('Dispatchable Retired'!O:O,'Dispatchable Retired'!$A:$A,Comparison_CDP2,'Dispatchable Retired'!$B:$B,IF($B$141="NEM","*",$B$141),'Dispatchable Retired'!$C:$C,$H148))</f>
        <v>-892.45473316999994</v>
      </c>
      <c r="U148" s="5">
        <f>(SUMIFS('Dispatchable Built'!P:P,'Dispatchable Built'!$A:$A,Comparison_CDP1,'Dispatchable Built'!$B:$B,IF($B$141="NEM","*",$B$141),'Dispatchable Built'!$C:$C,$H148)-SUMIFS('Dispatchable Built'!P:P,'Dispatchable Built'!$A:$A,Comparison_CDP2,'Dispatchable Built'!$B:$B,IF($B$141="NEM","*",$B$141),'Dispatchable Built'!$C:$C,$H148))+(SUMIFS('Dispatchable Retired'!P:P,'Dispatchable Retired'!$A:$A,Comparison_CDP1,'Dispatchable Retired'!$B:$B,IF($B$141="NEM","*",$B$141),'Dispatchable Retired'!$C:$C,$H148)-SUMIFS('Dispatchable Retired'!P:P,'Dispatchable Retired'!$A:$A,Comparison_CDP2,'Dispatchable Retired'!$B:$B,IF($B$141="NEM","*",$B$141),'Dispatchable Retired'!$C:$C,$H148))</f>
        <v>-892.45473316999994</v>
      </c>
      <c r="V148" s="5">
        <f>(SUMIFS('Dispatchable Built'!Q:Q,'Dispatchable Built'!$A:$A,Comparison_CDP1,'Dispatchable Built'!$B:$B,IF($B$141="NEM","*",$B$141),'Dispatchable Built'!$C:$C,$H148)-SUMIFS('Dispatchable Built'!Q:Q,'Dispatchable Built'!$A:$A,Comparison_CDP2,'Dispatchable Built'!$B:$B,IF($B$141="NEM","*",$B$141),'Dispatchable Built'!$C:$C,$H148))+(SUMIFS('Dispatchable Retired'!Q:Q,'Dispatchable Retired'!$A:$A,Comparison_CDP1,'Dispatchable Retired'!$B:$B,IF($B$141="NEM","*",$B$141),'Dispatchable Retired'!$C:$C,$H148)-SUMIFS('Dispatchable Retired'!Q:Q,'Dispatchable Retired'!$A:$A,Comparison_CDP2,'Dispatchable Retired'!$B:$B,IF($B$141="NEM","*",$B$141),'Dispatchable Retired'!$C:$C,$H148))</f>
        <v>-892.45473316999994</v>
      </c>
      <c r="W148" s="5">
        <f>(SUMIFS('Dispatchable Built'!R:R,'Dispatchable Built'!$A:$A,Comparison_CDP1,'Dispatchable Built'!$B:$B,IF($B$141="NEM","*",$B$141),'Dispatchable Built'!$C:$C,$H148)-SUMIFS('Dispatchable Built'!R:R,'Dispatchable Built'!$A:$A,Comparison_CDP2,'Dispatchable Built'!$B:$B,IF($B$141="NEM","*",$B$141),'Dispatchable Built'!$C:$C,$H148))+(SUMIFS('Dispatchable Retired'!R:R,'Dispatchable Retired'!$A:$A,Comparison_CDP1,'Dispatchable Retired'!$B:$B,IF($B$141="NEM","*",$B$141),'Dispatchable Retired'!$C:$C,$H148)-SUMIFS('Dispatchable Retired'!R:R,'Dispatchable Retired'!$A:$A,Comparison_CDP2,'Dispatchable Retired'!$B:$B,IF($B$141="NEM","*",$B$141),'Dispatchable Retired'!$C:$C,$H148))</f>
        <v>-892.45473316999994</v>
      </c>
      <c r="X148" s="5">
        <f>(SUMIFS('Dispatchable Built'!S:S,'Dispatchable Built'!$A:$A,Comparison_CDP1,'Dispatchable Built'!$B:$B,IF($B$141="NEM","*",$B$141),'Dispatchable Built'!$C:$C,$H148)-SUMIFS('Dispatchable Built'!S:S,'Dispatchable Built'!$A:$A,Comparison_CDP2,'Dispatchable Built'!$B:$B,IF($B$141="NEM","*",$B$141),'Dispatchable Built'!$C:$C,$H148))+(SUMIFS('Dispatchable Retired'!S:S,'Dispatchable Retired'!$A:$A,Comparison_CDP1,'Dispatchable Retired'!$B:$B,IF($B$141="NEM","*",$B$141),'Dispatchable Retired'!$C:$C,$H148)-SUMIFS('Dispatchable Retired'!S:S,'Dispatchable Retired'!$A:$A,Comparison_CDP2,'Dispatchable Retired'!$B:$B,IF($B$141="NEM","*",$B$141),'Dispatchable Retired'!$C:$C,$H148))</f>
        <v>-58.181280020000031</v>
      </c>
      <c r="Y148" s="5">
        <f>(SUMIFS('Dispatchable Built'!T:T,'Dispatchable Built'!$A:$A,Comparison_CDP1,'Dispatchable Built'!$B:$B,IF($B$141="NEM","*",$B$141),'Dispatchable Built'!$C:$C,$H148)-SUMIFS('Dispatchable Built'!T:T,'Dispatchable Built'!$A:$A,Comparison_CDP2,'Dispatchable Built'!$B:$B,IF($B$141="NEM","*",$B$141),'Dispatchable Built'!$C:$C,$H148))+(SUMIFS('Dispatchable Retired'!T:T,'Dispatchable Retired'!$A:$A,Comparison_CDP1,'Dispatchable Retired'!$B:$B,IF($B$141="NEM","*",$B$141),'Dispatchable Retired'!$C:$C,$H148)-SUMIFS('Dispatchable Retired'!T:T,'Dispatchable Retired'!$A:$A,Comparison_CDP2,'Dispatchable Retired'!$B:$B,IF($B$141="NEM","*",$B$141),'Dispatchable Retired'!$C:$C,$H148))</f>
        <v>-58.181280020000031</v>
      </c>
      <c r="Z148" s="5">
        <f>(SUMIFS('Dispatchable Built'!U:U,'Dispatchable Built'!$A:$A,Comparison_CDP1,'Dispatchable Built'!$B:$B,IF($B$141="NEM","*",$B$141),'Dispatchable Built'!$C:$C,$H148)-SUMIFS('Dispatchable Built'!U:U,'Dispatchable Built'!$A:$A,Comparison_CDP2,'Dispatchable Built'!$B:$B,IF($B$141="NEM","*",$B$141),'Dispatchable Built'!$C:$C,$H148))+(SUMIFS('Dispatchable Retired'!U:U,'Dispatchable Retired'!$A:$A,Comparison_CDP1,'Dispatchable Retired'!$B:$B,IF($B$141="NEM","*",$B$141),'Dispatchable Retired'!$C:$C,$H148)-SUMIFS('Dispatchable Retired'!U:U,'Dispatchable Retired'!$A:$A,Comparison_CDP2,'Dispatchable Retired'!$B:$B,IF($B$141="NEM","*",$B$141),'Dispatchable Retired'!$C:$C,$H148))</f>
        <v>-738.01138327999979</v>
      </c>
      <c r="AA148" s="5">
        <f>(SUMIFS('Dispatchable Built'!V:V,'Dispatchable Built'!$A:$A,Comparison_CDP1,'Dispatchable Built'!$B:$B,IF($B$141="NEM","*",$B$141),'Dispatchable Built'!$C:$C,$H148)-SUMIFS('Dispatchable Built'!V:V,'Dispatchable Built'!$A:$A,Comparison_CDP2,'Dispatchable Built'!$B:$B,IF($B$141="NEM","*",$B$141),'Dispatchable Built'!$C:$C,$H148))+(SUMIFS('Dispatchable Retired'!V:V,'Dispatchable Retired'!$A:$A,Comparison_CDP1,'Dispatchable Retired'!$B:$B,IF($B$141="NEM","*",$B$141),'Dispatchable Retired'!$C:$C,$H148)-SUMIFS('Dispatchable Retired'!V:V,'Dispatchable Retired'!$A:$A,Comparison_CDP2,'Dispatchable Retired'!$B:$B,IF($B$141="NEM","*",$B$141),'Dispatchable Retired'!$C:$C,$H148))</f>
        <v>-546.94306813000003</v>
      </c>
      <c r="AB148" s="5">
        <f>(SUMIFS('Dispatchable Built'!W:W,'Dispatchable Built'!$A:$A,Comparison_CDP1,'Dispatchable Built'!$B:$B,IF($B$141="NEM","*",$B$141),'Dispatchable Built'!$C:$C,$H148)-SUMIFS('Dispatchable Built'!W:W,'Dispatchable Built'!$A:$A,Comparison_CDP2,'Dispatchable Built'!$B:$B,IF($B$141="NEM","*",$B$141),'Dispatchable Built'!$C:$C,$H148))+(SUMIFS('Dispatchable Retired'!W:W,'Dispatchable Retired'!$A:$A,Comparison_CDP1,'Dispatchable Retired'!$B:$B,IF($B$141="NEM","*",$B$141),'Dispatchable Retired'!$C:$C,$H148)-SUMIFS('Dispatchable Retired'!W:W,'Dispatchable Retired'!$A:$A,Comparison_CDP2,'Dispatchable Retired'!$B:$B,IF($B$141="NEM","*",$B$141),'Dispatchable Retired'!$C:$C,$H148))</f>
        <v>-1499.4441378299998</v>
      </c>
      <c r="AC148" s="5">
        <f>(SUMIFS('Dispatchable Built'!X:X,'Dispatchable Built'!$A:$A,Comparison_CDP1,'Dispatchable Built'!$B:$B,IF($B$141="NEM","*",$B$141),'Dispatchable Built'!$C:$C,$H148)-SUMIFS('Dispatchable Built'!X:X,'Dispatchable Built'!$A:$A,Comparison_CDP2,'Dispatchable Built'!$B:$B,IF($B$141="NEM","*",$B$141),'Dispatchable Built'!$C:$C,$H148))+(SUMIFS('Dispatchable Retired'!X:X,'Dispatchable Retired'!$A:$A,Comparison_CDP1,'Dispatchable Retired'!$B:$B,IF($B$141="NEM","*",$B$141),'Dispatchable Retired'!$C:$C,$H148)-SUMIFS('Dispatchable Retired'!X:X,'Dispatchable Retired'!$A:$A,Comparison_CDP2,'Dispatchable Retired'!$B:$B,IF($B$141="NEM","*",$B$141),'Dispatchable Retired'!$C:$C,$H148))</f>
        <v>1221.6431913299994</v>
      </c>
      <c r="AD148" s="5">
        <f>(SUMIFS('Dispatchable Built'!Y:Y,'Dispatchable Built'!$A:$A,Comparison_CDP1,'Dispatchable Built'!$B:$B,IF($B$141="NEM","*",$B$141),'Dispatchable Built'!$C:$C,$H148)-SUMIFS('Dispatchable Built'!Y:Y,'Dispatchable Built'!$A:$A,Comparison_CDP2,'Dispatchable Built'!$B:$B,IF($B$141="NEM","*",$B$141),'Dispatchable Built'!$C:$C,$H148))+(SUMIFS('Dispatchable Retired'!Y:Y,'Dispatchable Retired'!$A:$A,Comparison_CDP1,'Dispatchable Retired'!$B:$B,IF($B$141="NEM","*",$B$141),'Dispatchable Retired'!$C:$C,$H148)-SUMIFS('Dispatchable Retired'!Y:Y,'Dispatchable Retired'!$A:$A,Comparison_CDP2,'Dispatchable Retired'!$B:$B,IF($B$141="NEM","*",$B$141),'Dispatchable Retired'!$C:$C,$H148))</f>
        <v>1501.9279372000001</v>
      </c>
      <c r="AE148" s="5">
        <f>(SUMIFS('Dispatchable Built'!Z:Z,'Dispatchable Built'!$A:$A,Comparison_CDP1,'Dispatchable Built'!$B:$B,IF($B$141="NEM","*",$B$141),'Dispatchable Built'!$C:$C,$H148)-SUMIFS('Dispatchable Built'!Z:Z,'Dispatchable Built'!$A:$A,Comparison_CDP2,'Dispatchable Built'!$B:$B,IF($B$141="NEM","*",$B$141),'Dispatchable Built'!$C:$C,$H148))+(SUMIFS('Dispatchable Retired'!Z:Z,'Dispatchable Retired'!$A:$A,Comparison_CDP1,'Dispatchable Retired'!$B:$B,IF($B$141="NEM","*",$B$141),'Dispatchable Retired'!$C:$C,$H148)-SUMIFS('Dispatchable Retired'!Z:Z,'Dispatchable Retired'!$A:$A,Comparison_CDP2,'Dispatchable Retired'!$B:$B,IF($B$141="NEM","*",$B$141),'Dispatchable Retired'!$C:$C,$H148))</f>
        <v>-967.41344850000041</v>
      </c>
      <c r="AF148" s="5">
        <f>(SUMIFS('Dispatchable Built'!AA:AA,'Dispatchable Built'!$A:$A,Comparison_CDP1,'Dispatchable Built'!$B:$B,IF($B$141="NEM","*",$B$141),'Dispatchable Built'!$C:$C,$H148)-SUMIFS('Dispatchable Built'!AA:AA,'Dispatchable Built'!$A:$A,Comparison_CDP2,'Dispatchable Built'!$B:$B,IF($B$141="NEM","*",$B$141),'Dispatchable Built'!$C:$C,$H148))+(SUMIFS('Dispatchable Retired'!AA:AA,'Dispatchable Retired'!$A:$A,Comparison_CDP1,'Dispatchable Retired'!$B:$B,IF($B$141="NEM","*",$B$141),'Dispatchable Retired'!$C:$C,$H148)-SUMIFS('Dispatchable Retired'!AA:AA,'Dispatchable Retired'!$A:$A,Comparison_CDP2,'Dispatchable Retired'!$B:$B,IF($B$141="NEM","*",$B$141),'Dispatchable Retired'!$C:$C,$H148))</f>
        <v>-1464.0022825000005</v>
      </c>
      <c r="AG148" s="5">
        <f>(SUMIFS('Dispatchable Built'!AB:AB,'Dispatchable Built'!$A:$A,Comparison_CDP1,'Dispatchable Built'!$B:$B,IF($B$141="NEM","*",$B$141),'Dispatchable Built'!$C:$C,$H148)-SUMIFS('Dispatchable Built'!AB:AB,'Dispatchable Built'!$A:$A,Comparison_CDP2,'Dispatchable Built'!$B:$B,IF($B$141="NEM","*",$B$141),'Dispatchable Built'!$C:$C,$H148))+(SUMIFS('Dispatchable Retired'!AB:AB,'Dispatchable Retired'!$A:$A,Comparison_CDP1,'Dispatchable Retired'!$B:$B,IF($B$141="NEM","*",$B$141),'Dispatchable Retired'!$C:$C,$H148)-SUMIFS('Dispatchable Retired'!AB:AB,'Dispatchable Retired'!$A:$A,Comparison_CDP2,'Dispatchable Retired'!$B:$B,IF($B$141="NEM","*",$B$141),'Dispatchable Retired'!$C:$C,$H148))</f>
        <v>-1464.0022825000005</v>
      </c>
      <c r="AH148" s="5">
        <f>(SUMIFS('Dispatchable Built'!AC:AC,'Dispatchable Built'!$A:$A,Comparison_CDP1,'Dispatchable Built'!$B:$B,IF($B$141="NEM","*",$B$141),'Dispatchable Built'!$C:$C,$H148)-SUMIFS('Dispatchable Built'!AC:AC,'Dispatchable Built'!$A:$A,Comparison_CDP2,'Dispatchable Built'!$B:$B,IF($B$141="NEM","*",$B$141),'Dispatchable Built'!$C:$C,$H148))+(SUMIFS('Dispatchable Retired'!AC:AC,'Dispatchable Retired'!$A:$A,Comparison_CDP1,'Dispatchable Retired'!$B:$B,IF($B$141="NEM","*",$B$141),'Dispatchable Retired'!$C:$C,$H148)-SUMIFS('Dispatchable Retired'!AC:AC,'Dispatchable Retired'!$A:$A,Comparison_CDP2,'Dispatchable Retired'!$B:$B,IF($B$141="NEM","*",$B$141),'Dispatchable Retired'!$C:$C,$H148))</f>
        <v>-1464.0022825000005</v>
      </c>
      <c r="AI148" s="5">
        <f>(SUMIFS('Dispatchable Built'!AD:AD,'Dispatchable Built'!$A:$A,Comparison_CDP1,'Dispatchable Built'!$B:$B,IF($B$141="NEM","*",$B$141),'Dispatchable Built'!$C:$C,$H148)-SUMIFS('Dispatchable Built'!AD:AD,'Dispatchable Built'!$A:$A,Comparison_CDP2,'Dispatchable Built'!$B:$B,IF($B$141="NEM","*",$B$141),'Dispatchable Built'!$C:$C,$H148))+(SUMIFS('Dispatchable Retired'!AD:AD,'Dispatchable Retired'!$A:$A,Comparison_CDP1,'Dispatchable Retired'!$B:$B,IF($B$141="NEM","*",$B$141),'Dispatchable Retired'!$C:$C,$H148)-SUMIFS('Dispatchable Retired'!AD:AD,'Dispatchable Retired'!$A:$A,Comparison_CDP2,'Dispatchable Retired'!$B:$B,IF($B$141="NEM","*",$B$141),'Dispatchable Retired'!$C:$C,$H148))</f>
        <v>-6536.0617637899977</v>
      </c>
      <c r="AJ148" s="5">
        <f>(SUMIFS('Dispatchable Built'!AE:AE,'Dispatchable Built'!$A:$A,Comparison_CDP1,'Dispatchable Built'!$B:$B,IF($B$141="NEM","*",$B$141),'Dispatchable Built'!$C:$C,$H148)-SUMIFS('Dispatchable Built'!AE:AE,'Dispatchable Built'!$A:$A,Comparison_CDP2,'Dispatchable Built'!$B:$B,IF($B$141="NEM","*",$B$141),'Dispatchable Built'!$C:$C,$H148))+(SUMIFS('Dispatchable Retired'!AE:AE,'Dispatchable Retired'!$A:$A,Comparison_CDP1,'Dispatchable Retired'!$B:$B,IF($B$141="NEM","*",$B$141),'Dispatchable Retired'!$C:$C,$H148)-SUMIFS('Dispatchable Retired'!AE:AE,'Dispatchable Retired'!$A:$A,Comparison_CDP2,'Dispatchable Retired'!$B:$B,IF($B$141="NEM","*",$B$141),'Dispatchable Retired'!$C:$C,$H148))</f>
        <v>-6536.0617637899977</v>
      </c>
    </row>
    <row r="149" spans="8:36" ht="15" customHeight="1">
      <c r="H149" s="9" t="s">
        <v>85</v>
      </c>
      <c r="I149" s="5">
        <f>(SUMIFS('Dispatchable Built'!D:D,'Dispatchable Built'!$A:$A,Comparison_CDP1,'Dispatchable Built'!$B:$B,IF($B$141="NEM","*",$B$141),'Dispatchable Built'!$C:$C,$H149)-SUMIFS('Dispatchable Built'!D:D,'Dispatchable Built'!$A:$A,Comparison_CDP2,'Dispatchable Built'!$B:$B,IF($B$141="NEM","*",$B$141),'Dispatchable Built'!$C:$C,$H149))+(SUMIFS('Dispatchable Retired'!D:D,'Dispatchable Retired'!$A:$A,Comparison_CDP1,'Dispatchable Retired'!$B:$B,IF($B$141="NEM","*",$B$141),'Dispatchable Retired'!$C:$C,$H149)-SUMIFS('Dispatchable Retired'!D:D,'Dispatchable Retired'!$A:$A,Comparison_CDP2,'Dispatchable Retired'!$B:$B,IF($B$141="NEM","*",$B$141),'Dispatchable Retired'!$C:$C,$H149))</f>
        <v>0</v>
      </c>
      <c r="J149" s="5">
        <f>(SUMIFS('Dispatchable Built'!E:E,'Dispatchable Built'!$A:$A,Comparison_CDP1,'Dispatchable Built'!$B:$B,IF($B$141="NEM","*",$B$141),'Dispatchable Built'!$C:$C,$H149)-SUMIFS('Dispatchable Built'!E:E,'Dispatchable Built'!$A:$A,Comparison_CDP2,'Dispatchable Built'!$B:$B,IF($B$141="NEM","*",$B$141),'Dispatchable Built'!$C:$C,$H149))+(SUMIFS('Dispatchable Retired'!E:E,'Dispatchable Retired'!$A:$A,Comparison_CDP1,'Dispatchable Retired'!$B:$B,IF($B$141="NEM","*",$B$141),'Dispatchable Retired'!$C:$C,$H149)-SUMIFS('Dispatchable Retired'!E:E,'Dispatchable Retired'!$A:$A,Comparison_CDP2,'Dispatchable Retired'!$B:$B,IF($B$141="NEM","*",$B$141),'Dispatchable Retired'!$C:$C,$H149))</f>
        <v>0</v>
      </c>
      <c r="K149" s="5">
        <f>(SUMIFS('Dispatchable Built'!F:F,'Dispatchable Built'!$A:$A,Comparison_CDP1,'Dispatchable Built'!$B:$B,IF($B$141="NEM","*",$B$141),'Dispatchable Built'!$C:$C,$H149)-SUMIFS('Dispatchable Built'!F:F,'Dispatchable Built'!$A:$A,Comparison_CDP2,'Dispatchable Built'!$B:$B,IF($B$141="NEM","*",$B$141),'Dispatchable Built'!$C:$C,$H149))+(SUMIFS('Dispatchable Retired'!F:F,'Dispatchable Retired'!$A:$A,Comparison_CDP1,'Dispatchable Retired'!$B:$B,IF($B$141="NEM","*",$B$141),'Dispatchable Retired'!$C:$C,$H149)-SUMIFS('Dispatchable Retired'!F:F,'Dispatchable Retired'!$A:$A,Comparison_CDP2,'Dispatchable Retired'!$B:$B,IF($B$141="NEM","*",$B$141),'Dispatchable Retired'!$C:$C,$H149))</f>
        <v>0</v>
      </c>
      <c r="L149" s="5">
        <f>(SUMIFS('Dispatchable Built'!G:G,'Dispatchable Built'!$A:$A,Comparison_CDP1,'Dispatchable Built'!$B:$B,IF($B$141="NEM","*",$B$141),'Dispatchable Built'!$C:$C,$H149)-SUMIFS('Dispatchable Built'!G:G,'Dispatchable Built'!$A:$A,Comparison_CDP2,'Dispatchable Built'!$B:$B,IF($B$141="NEM","*",$B$141),'Dispatchable Built'!$C:$C,$H149))+(SUMIFS('Dispatchable Retired'!G:G,'Dispatchable Retired'!$A:$A,Comparison_CDP1,'Dispatchable Retired'!$B:$B,IF($B$141="NEM","*",$B$141),'Dispatchable Retired'!$C:$C,$H149)-SUMIFS('Dispatchable Retired'!G:G,'Dispatchable Retired'!$A:$A,Comparison_CDP2,'Dispatchable Retired'!$B:$B,IF($B$141="NEM","*",$B$141),'Dispatchable Retired'!$C:$C,$H149))</f>
        <v>0</v>
      </c>
      <c r="M149" s="5">
        <f>(SUMIFS('Dispatchable Built'!H:H,'Dispatchable Built'!$A:$A,Comparison_CDP1,'Dispatchable Built'!$B:$B,IF($B$141="NEM","*",$B$141),'Dispatchable Built'!$C:$C,$H149)-SUMIFS('Dispatchable Built'!H:H,'Dispatchable Built'!$A:$A,Comparison_CDP2,'Dispatchable Built'!$B:$B,IF($B$141="NEM","*",$B$141),'Dispatchable Built'!$C:$C,$H149))+(SUMIFS('Dispatchable Retired'!H:H,'Dispatchable Retired'!$A:$A,Comparison_CDP1,'Dispatchable Retired'!$B:$B,IF($B$141="NEM","*",$B$141),'Dispatchable Retired'!$C:$C,$H149)-SUMIFS('Dispatchable Retired'!H:H,'Dispatchable Retired'!$A:$A,Comparison_CDP2,'Dispatchable Retired'!$B:$B,IF($B$141="NEM","*",$B$141),'Dispatchable Retired'!$C:$C,$H149))</f>
        <v>0</v>
      </c>
      <c r="N149" s="5">
        <f>(SUMIFS('Dispatchable Built'!I:I,'Dispatchable Built'!$A:$A,Comparison_CDP1,'Dispatchable Built'!$B:$B,IF($B$141="NEM","*",$B$141),'Dispatchable Built'!$C:$C,$H149)-SUMIFS('Dispatchable Built'!I:I,'Dispatchable Built'!$A:$A,Comparison_CDP2,'Dispatchable Built'!$B:$B,IF($B$141="NEM","*",$B$141),'Dispatchable Built'!$C:$C,$H149))+(SUMIFS('Dispatchable Retired'!I:I,'Dispatchable Retired'!$A:$A,Comparison_CDP1,'Dispatchable Retired'!$B:$B,IF($B$141="NEM","*",$B$141),'Dispatchable Retired'!$C:$C,$H149)-SUMIFS('Dispatchable Retired'!I:I,'Dispatchable Retired'!$A:$A,Comparison_CDP2,'Dispatchable Retired'!$B:$B,IF($B$141="NEM","*",$B$141),'Dispatchable Retired'!$C:$C,$H149))</f>
        <v>0</v>
      </c>
      <c r="O149" s="5">
        <f>(SUMIFS('Dispatchable Built'!J:J,'Dispatchable Built'!$A:$A,Comparison_CDP1,'Dispatchable Built'!$B:$B,IF($B$141="NEM","*",$B$141),'Dispatchable Built'!$C:$C,$H149)-SUMIFS('Dispatchable Built'!J:J,'Dispatchable Built'!$A:$A,Comparison_CDP2,'Dispatchable Built'!$B:$B,IF($B$141="NEM","*",$B$141),'Dispatchable Built'!$C:$C,$H149))+(SUMIFS('Dispatchable Retired'!J:J,'Dispatchable Retired'!$A:$A,Comparison_CDP1,'Dispatchable Retired'!$B:$B,IF($B$141="NEM","*",$B$141),'Dispatchable Retired'!$C:$C,$H149)-SUMIFS('Dispatchable Retired'!J:J,'Dispatchable Retired'!$A:$A,Comparison_CDP2,'Dispatchable Retired'!$B:$B,IF($B$141="NEM","*",$B$141),'Dispatchable Retired'!$C:$C,$H149))</f>
        <v>0</v>
      </c>
      <c r="P149" s="5">
        <f>(SUMIFS('Dispatchable Built'!K:K,'Dispatchable Built'!$A:$A,Comparison_CDP1,'Dispatchable Built'!$B:$B,IF($B$141="NEM","*",$B$141),'Dispatchable Built'!$C:$C,$H149)-SUMIFS('Dispatchable Built'!K:K,'Dispatchable Built'!$A:$A,Comparison_CDP2,'Dispatchable Built'!$B:$B,IF($B$141="NEM","*",$B$141),'Dispatchable Built'!$C:$C,$H149))+(SUMIFS('Dispatchable Retired'!K:K,'Dispatchable Retired'!$A:$A,Comparison_CDP1,'Dispatchable Retired'!$B:$B,IF($B$141="NEM","*",$B$141),'Dispatchable Retired'!$C:$C,$H149)-SUMIFS('Dispatchable Retired'!K:K,'Dispatchable Retired'!$A:$A,Comparison_CDP2,'Dispatchable Retired'!$B:$B,IF($B$141="NEM","*",$B$141),'Dispatchable Retired'!$C:$C,$H149))</f>
        <v>-5.9440957499999998</v>
      </c>
      <c r="Q149" s="5">
        <f>(SUMIFS('Dispatchable Built'!L:L,'Dispatchable Built'!$A:$A,Comparison_CDP1,'Dispatchable Built'!$B:$B,IF($B$141="NEM","*",$B$141),'Dispatchable Built'!$C:$C,$H149)-SUMIFS('Dispatchable Built'!L:L,'Dispatchable Built'!$A:$A,Comparison_CDP2,'Dispatchable Built'!$B:$B,IF($B$141="NEM","*",$B$141),'Dispatchable Built'!$C:$C,$H149))+(SUMIFS('Dispatchable Retired'!L:L,'Dispatchable Retired'!$A:$A,Comparison_CDP1,'Dispatchable Retired'!$B:$B,IF($B$141="NEM","*",$B$141),'Dispatchable Retired'!$C:$C,$H149)-SUMIFS('Dispatchable Retired'!L:L,'Dispatchable Retired'!$A:$A,Comparison_CDP2,'Dispatchable Retired'!$B:$B,IF($B$141="NEM","*",$B$141),'Dispatchable Retired'!$C:$C,$H149))</f>
        <v>-25.326826449999999</v>
      </c>
      <c r="R149" s="5">
        <f>(SUMIFS('Dispatchable Built'!M:M,'Dispatchable Built'!$A:$A,Comparison_CDP1,'Dispatchable Built'!$B:$B,IF($B$141="NEM","*",$B$141),'Dispatchable Built'!$C:$C,$H149)-SUMIFS('Dispatchable Built'!M:M,'Dispatchable Built'!$A:$A,Comparison_CDP2,'Dispatchable Built'!$B:$B,IF($B$141="NEM","*",$B$141),'Dispatchable Built'!$C:$C,$H149))+(SUMIFS('Dispatchable Retired'!M:M,'Dispatchable Retired'!$A:$A,Comparison_CDP1,'Dispatchable Retired'!$B:$B,IF($B$141="NEM","*",$B$141),'Dispatchable Retired'!$C:$C,$H149)-SUMIFS('Dispatchable Retired'!M:M,'Dispatchable Retired'!$A:$A,Comparison_CDP2,'Dispatchable Retired'!$B:$B,IF($B$141="NEM","*",$B$141),'Dispatchable Retired'!$C:$C,$H149))</f>
        <v>-2199.8870510500001</v>
      </c>
      <c r="S149" s="5">
        <f>(SUMIFS('Dispatchable Built'!N:N,'Dispatchable Built'!$A:$A,Comparison_CDP1,'Dispatchable Built'!$B:$B,IF($B$141="NEM","*",$B$141),'Dispatchable Built'!$C:$C,$H149)-SUMIFS('Dispatchable Built'!N:N,'Dispatchable Built'!$A:$A,Comparison_CDP2,'Dispatchable Built'!$B:$B,IF($B$141="NEM","*",$B$141),'Dispatchable Built'!$C:$C,$H149))+(SUMIFS('Dispatchable Retired'!N:N,'Dispatchable Retired'!$A:$A,Comparison_CDP1,'Dispatchable Retired'!$B:$B,IF($B$141="NEM","*",$B$141),'Dispatchable Retired'!$C:$C,$H149)-SUMIFS('Dispatchable Retired'!N:N,'Dispatchable Retired'!$A:$A,Comparison_CDP2,'Dispatchable Retired'!$B:$B,IF($B$141="NEM","*",$B$141),'Dispatchable Retired'!$C:$C,$H149))</f>
        <v>-2199.8870510500001</v>
      </c>
      <c r="T149" s="5">
        <f>(SUMIFS('Dispatchable Built'!O:O,'Dispatchable Built'!$A:$A,Comparison_CDP1,'Dispatchable Built'!$B:$B,IF($B$141="NEM","*",$B$141),'Dispatchable Built'!$C:$C,$H149)-SUMIFS('Dispatchable Built'!O:O,'Dispatchable Built'!$A:$A,Comparison_CDP2,'Dispatchable Built'!$B:$B,IF($B$141="NEM","*",$B$141),'Dispatchable Built'!$C:$C,$H149))+(SUMIFS('Dispatchable Retired'!O:O,'Dispatchable Retired'!$A:$A,Comparison_CDP1,'Dispatchable Retired'!$B:$B,IF($B$141="NEM","*",$B$141),'Dispatchable Retired'!$C:$C,$H149)-SUMIFS('Dispatchable Retired'!O:O,'Dispatchable Retired'!$A:$A,Comparison_CDP2,'Dispatchable Retired'!$B:$B,IF($B$141="NEM","*",$B$141),'Dispatchable Retired'!$C:$C,$H149))</f>
        <v>-2327.7382275999998</v>
      </c>
      <c r="U149" s="5">
        <f>(SUMIFS('Dispatchable Built'!P:P,'Dispatchable Built'!$A:$A,Comparison_CDP1,'Dispatchable Built'!$B:$B,IF($B$141="NEM","*",$B$141),'Dispatchable Built'!$C:$C,$H149)-SUMIFS('Dispatchable Built'!P:P,'Dispatchable Built'!$A:$A,Comparison_CDP2,'Dispatchable Built'!$B:$B,IF($B$141="NEM","*",$B$141),'Dispatchable Built'!$C:$C,$H149))+(SUMIFS('Dispatchable Retired'!P:P,'Dispatchable Retired'!$A:$A,Comparison_CDP1,'Dispatchable Retired'!$B:$B,IF($B$141="NEM","*",$B$141),'Dispatchable Retired'!$C:$C,$H149)-SUMIFS('Dispatchable Retired'!P:P,'Dispatchable Retired'!$A:$A,Comparison_CDP2,'Dispatchable Retired'!$B:$B,IF($B$141="NEM","*",$B$141),'Dispatchable Retired'!$C:$C,$H149))</f>
        <v>-2327.7382275999998</v>
      </c>
      <c r="V149" s="5">
        <f>(SUMIFS('Dispatchable Built'!Q:Q,'Dispatchable Built'!$A:$A,Comparison_CDP1,'Dispatchable Built'!$B:$B,IF($B$141="NEM","*",$B$141),'Dispatchable Built'!$C:$C,$H149)-SUMIFS('Dispatchable Built'!Q:Q,'Dispatchable Built'!$A:$A,Comparison_CDP2,'Dispatchable Built'!$B:$B,IF($B$141="NEM","*",$B$141),'Dispatchable Built'!$C:$C,$H149))+(SUMIFS('Dispatchable Retired'!Q:Q,'Dispatchable Retired'!$A:$A,Comparison_CDP1,'Dispatchable Retired'!$B:$B,IF($B$141="NEM","*",$B$141),'Dispatchable Retired'!$C:$C,$H149)-SUMIFS('Dispatchable Retired'!Q:Q,'Dispatchable Retired'!$A:$A,Comparison_CDP2,'Dispatchable Retired'!$B:$B,IF($B$141="NEM","*",$B$141),'Dispatchable Retired'!$C:$C,$H149))</f>
        <v>-2569.0518253499999</v>
      </c>
      <c r="W149" s="5">
        <f>(SUMIFS('Dispatchable Built'!R:R,'Dispatchable Built'!$A:$A,Comparison_CDP1,'Dispatchable Built'!$B:$B,IF($B$141="NEM","*",$B$141),'Dispatchable Built'!$C:$C,$H149)-SUMIFS('Dispatchable Built'!R:R,'Dispatchable Built'!$A:$A,Comparison_CDP2,'Dispatchable Built'!$B:$B,IF($B$141="NEM","*",$B$141),'Dispatchable Built'!$C:$C,$H149))+(SUMIFS('Dispatchable Retired'!R:R,'Dispatchable Retired'!$A:$A,Comparison_CDP1,'Dispatchable Retired'!$B:$B,IF($B$141="NEM","*",$B$141),'Dispatchable Retired'!$C:$C,$H149)-SUMIFS('Dispatchable Retired'!R:R,'Dispatchable Retired'!$A:$A,Comparison_CDP2,'Dispatchable Retired'!$B:$B,IF($B$141="NEM","*",$B$141),'Dispatchable Retired'!$C:$C,$H149))</f>
        <v>-4075.3695264499997</v>
      </c>
      <c r="X149" s="5">
        <f>(SUMIFS('Dispatchable Built'!S:S,'Dispatchable Built'!$A:$A,Comparison_CDP1,'Dispatchable Built'!$B:$B,IF($B$141="NEM","*",$B$141),'Dispatchable Built'!$C:$C,$H149)-SUMIFS('Dispatchable Built'!S:S,'Dispatchable Built'!$A:$A,Comparison_CDP2,'Dispatchable Built'!$B:$B,IF($B$141="NEM","*",$B$141),'Dispatchable Built'!$C:$C,$H149))+(SUMIFS('Dispatchable Retired'!S:S,'Dispatchable Retired'!$A:$A,Comparison_CDP1,'Dispatchable Retired'!$B:$B,IF($B$141="NEM","*",$B$141),'Dispatchable Retired'!$C:$C,$H149)-SUMIFS('Dispatchable Retired'!S:S,'Dispatchable Retired'!$A:$A,Comparison_CDP2,'Dispatchable Retired'!$B:$B,IF($B$141="NEM","*",$B$141),'Dispatchable Retired'!$C:$C,$H149))</f>
        <v>-4075.3695264499997</v>
      </c>
      <c r="Y149" s="5">
        <f>(SUMIFS('Dispatchable Built'!T:T,'Dispatchable Built'!$A:$A,Comparison_CDP1,'Dispatchable Built'!$B:$B,IF($B$141="NEM","*",$B$141),'Dispatchable Built'!$C:$C,$H149)-SUMIFS('Dispatchable Built'!T:T,'Dispatchable Built'!$A:$A,Comparison_CDP2,'Dispatchable Built'!$B:$B,IF($B$141="NEM","*",$B$141),'Dispatchable Built'!$C:$C,$H149))+(SUMIFS('Dispatchable Retired'!T:T,'Dispatchable Retired'!$A:$A,Comparison_CDP1,'Dispatchable Retired'!$B:$B,IF($B$141="NEM","*",$B$141),'Dispatchable Retired'!$C:$C,$H149)-SUMIFS('Dispatchable Retired'!T:T,'Dispatchable Retired'!$A:$A,Comparison_CDP2,'Dispatchable Retired'!$B:$B,IF($B$141="NEM","*",$B$141),'Dispatchable Retired'!$C:$C,$H149))</f>
        <v>-4767.3173255000002</v>
      </c>
      <c r="Z149" s="5">
        <f>(SUMIFS('Dispatchable Built'!U:U,'Dispatchable Built'!$A:$A,Comparison_CDP1,'Dispatchable Built'!$B:$B,IF($B$141="NEM","*",$B$141),'Dispatchable Built'!$C:$C,$H149)-SUMIFS('Dispatchable Built'!U:U,'Dispatchable Built'!$A:$A,Comparison_CDP2,'Dispatchable Built'!$B:$B,IF($B$141="NEM","*",$B$141),'Dispatchable Built'!$C:$C,$H149))+(SUMIFS('Dispatchable Retired'!U:U,'Dispatchable Retired'!$A:$A,Comparison_CDP1,'Dispatchable Retired'!$B:$B,IF($B$141="NEM","*",$B$141),'Dispatchable Retired'!$C:$C,$H149)-SUMIFS('Dispatchable Retired'!U:U,'Dispatchable Retired'!$A:$A,Comparison_CDP2,'Dispatchable Retired'!$B:$B,IF($B$141="NEM","*",$B$141),'Dispatchable Retired'!$C:$C,$H149))</f>
        <v>-4767.3173255000002</v>
      </c>
      <c r="AA149" s="5">
        <f>(SUMIFS('Dispatchable Built'!V:V,'Dispatchable Built'!$A:$A,Comparison_CDP1,'Dispatchable Built'!$B:$B,IF($B$141="NEM","*",$B$141),'Dispatchable Built'!$C:$C,$H149)-SUMIFS('Dispatchable Built'!V:V,'Dispatchable Built'!$A:$A,Comparison_CDP2,'Dispatchable Built'!$B:$B,IF($B$141="NEM","*",$B$141),'Dispatchable Built'!$C:$C,$H149))+(SUMIFS('Dispatchable Retired'!V:V,'Dispatchable Retired'!$A:$A,Comparison_CDP1,'Dispatchable Retired'!$B:$B,IF($B$141="NEM","*",$B$141),'Dispatchable Retired'!$C:$C,$H149)-SUMIFS('Dispatchable Retired'!V:V,'Dispatchable Retired'!$A:$A,Comparison_CDP2,'Dispatchable Retired'!$B:$B,IF($B$141="NEM","*",$B$141),'Dispatchable Retired'!$C:$C,$H149))</f>
        <v>-5830.8950295499999</v>
      </c>
      <c r="AB149" s="5">
        <f>(SUMIFS('Dispatchable Built'!W:W,'Dispatchable Built'!$A:$A,Comparison_CDP1,'Dispatchable Built'!$B:$B,IF($B$141="NEM","*",$B$141),'Dispatchable Built'!$C:$C,$H149)-SUMIFS('Dispatchable Built'!W:W,'Dispatchable Built'!$A:$A,Comparison_CDP2,'Dispatchable Built'!$B:$B,IF($B$141="NEM","*",$B$141),'Dispatchable Built'!$C:$C,$H149))+(SUMIFS('Dispatchable Retired'!W:W,'Dispatchable Retired'!$A:$A,Comparison_CDP1,'Dispatchable Retired'!$B:$B,IF($B$141="NEM","*",$B$141),'Dispatchable Retired'!$C:$C,$H149)-SUMIFS('Dispatchable Retired'!W:W,'Dispatchable Retired'!$A:$A,Comparison_CDP2,'Dispatchable Retired'!$B:$B,IF($B$141="NEM","*",$B$141),'Dispatchable Retired'!$C:$C,$H149))</f>
        <v>-9297.2379069499984</v>
      </c>
      <c r="AC149" s="5">
        <f>(SUMIFS('Dispatchable Built'!X:X,'Dispatchable Built'!$A:$A,Comparison_CDP1,'Dispatchable Built'!$B:$B,IF($B$141="NEM","*",$B$141),'Dispatchable Built'!$C:$C,$H149)-SUMIFS('Dispatchable Built'!X:X,'Dispatchable Built'!$A:$A,Comparison_CDP2,'Dispatchable Built'!$B:$B,IF($B$141="NEM","*",$B$141),'Dispatchable Built'!$C:$C,$H149))+(SUMIFS('Dispatchable Retired'!X:X,'Dispatchable Retired'!$A:$A,Comparison_CDP1,'Dispatchable Retired'!$B:$B,IF($B$141="NEM","*",$B$141),'Dispatchable Retired'!$C:$C,$H149)-SUMIFS('Dispatchable Retired'!X:X,'Dispatchable Retired'!$A:$A,Comparison_CDP2,'Dispatchable Retired'!$B:$B,IF($B$141="NEM","*",$B$141),'Dispatchable Retired'!$C:$C,$H149))</f>
        <v>-11336.186679099999</v>
      </c>
      <c r="AD149" s="5">
        <f>(SUMIFS('Dispatchable Built'!Y:Y,'Dispatchable Built'!$A:$A,Comparison_CDP1,'Dispatchable Built'!$B:$B,IF($B$141="NEM","*",$B$141),'Dispatchable Built'!$C:$C,$H149)-SUMIFS('Dispatchable Built'!Y:Y,'Dispatchable Built'!$A:$A,Comparison_CDP2,'Dispatchable Built'!$B:$B,IF($B$141="NEM","*",$B$141),'Dispatchable Built'!$C:$C,$H149))+(SUMIFS('Dispatchable Retired'!Y:Y,'Dispatchable Retired'!$A:$A,Comparison_CDP1,'Dispatchable Retired'!$B:$B,IF($B$141="NEM","*",$B$141),'Dispatchable Retired'!$C:$C,$H149)-SUMIFS('Dispatchable Retired'!Y:Y,'Dispatchable Retired'!$A:$A,Comparison_CDP2,'Dispatchable Retired'!$B:$B,IF($B$141="NEM","*",$B$141),'Dispatchable Retired'!$C:$C,$H149))</f>
        <v>-11336.186679099999</v>
      </c>
      <c r="AE149" s="5">
        <f>(SUMIFS('Dispatchable Built'!Z:Z,'Dispatchable Built'!$A:$A,Comparison_CDP1,'Dispatchable Built'!$B:$B,IF($B$141="NEM","*",$B$141),'Dispatchable Built'!$C:$C,$H149)-SUMIFS('Dispatchable Built'!Z:Z,'Dispatchable Built'!$A:$A,Comparison_CDP2,'Dispatchable Built'!$B:$B,IF($B$141="NEM","*",$B$141),'Dispatchable Built'!$C:$C,$H149))+(SUMIFS('Dispatchable Retired'!Z:Z,'Dispatchable Retired'!$A:$A,Comparison_CDP1,'Dispatchable Retired'!$B:$B,IF($B$141="NEM","*",$B$141),'Dispatchable Retired'!$C:$C,$H149)-SUMIFS('Dispatchable Retired'!Z:Z,'Dispatchable Retired'!$A:$A,Comparison_CDP2,'Dispatchable Retired'!$B:$B,IF($B$141="NEM","*",$B$141),'Dispatchable Retired'!$C:$C,$H149))</f>
        <v>-22474.11753815</v>
      </c>
      <c r="AF149" s="5">
        <f>(SUMIFS('Dispatchable Built'!AA:AA,'Dispatchable Built'!$A:$A,Comparison_CDP1,'Dispatchable Built'!$B:$B,IF($B$141="NEM","*",$B$141),'Dispatchable Built'!$C:$C,$H149)-SUMIFS('Dispatchable Built'!AA:AA,'Dispatchable Built'!$A:$A,Comparison_CDP2,'Dispatchable Built'!$B:$B,IF($B$141="NEM","*",$B$141),'Dispatchable Built'!$C:$C,$H149))+(SUMIFS('Dispatchable Retired'!AA:AA,'Dispatchable Retired'!$A:$A,Comparison_CDP1,'Dispatchable Retired'!$B:$B,IF($B$141="NEM","*",$B$141),'Dispatchable Retired'!$C:$C,$H149)-SUMIFS('Dispatchable Retired'!AA:AA,'Dispatchable Retired'!$A:$A,Comparison_CDP2,'Dispatchable Retired'!$B:$B,IF($B$141="NEM","*",$B$141),'Dispatchable Retired'!$C:$C,$H149))</f>
        <v>-28289.882472199999</v>
      </c>
      <c r="AG149" s="5">
        <f>(SUMIFS('Dispatchable Built'!AB:AB,'Dispatchable Built'!$A:$A,Comparison_CDP1,'Dispatchable Built'!$B:$B,IF($B$141="NEM","*",$B$141),'Dispatchable Built'!$C:$C,$H149)-SUMIFS('Dispatchable Built'!AB:AB,'Dispatchable Built'!$A:$A,Comparison_CDP2,'Dispatchable Built'!$B:$B,IF($B$141="NEM","*",$B$141),'Dispatchable Built'!$C:$C,$H149))+(SUMIFS('Dispatchable Retired'!AB:AB,'Dispatchable Retired'!$A:$A,Comparison_CDP1,'Dispatchable Retired'!$B:$B,IF($B$141="NEM","*",$B$141),'Dispatchable Retired'!$C:$C,$H149)-SUMIFS('Dispatchable Retired'!AB:AB,'Dispatchable Retired'!$A:$A,Comparison_CDP2,'Dispatchable Retired'!$B:$B,IF($B$141="NEM","*",$B$141),'Dispatchable Retired'!$C:$C,$H149))</f>
        <v>-33025.362358499995</v>
      </c>
      <c r="AH149" s="5">
        <f>(SUMIFS('Dispatchable Built'!AC:AC,'Dispatchable Built'!$A:$A,Comparison_CDP1,'Dispatchable Built'!$B:$B,IF($B$141="NEM","*",$B$141),'Dispatchable Built'!$C:$C,$H149)-SUMIFS('Dispatchable Built'!AC:AC,'Dispatchable Built'!$A:$A,Comparison_CDP2,'Dispatchable Built'!$B:$B,IF($B$141="NEM","*",$B$141),'Dispatchable Built'!$C:$C,$H149))+(SUMIFS('Dispatchable Retired'!AC:AC,'Dispatchable Retired'!$A:$A,Comparison_CDP1,'Dispatchable Retired'!$B:$B,IF($B$141="NEM","*",$B$141),'Dispatchable Retired'!$C:$C,$H149)-SUMIFS('Dispatchable Retired'!AC:AC,'Dispatchable Retired'!$A:$A,Comparison_CDP2,'Dispatchable Retired'!$B:$B,IF($B$141="NEM","*",$B$141),'Dispatchable Retired'!$C:$C,$H149))</f>
        <v>-38568.214106350002</v>
      </c>
      <c r="AI149" s="5">
        <f>(SUMIFS('Dispatchable Built'!AD:AD,'Dispatchable Built'!$A:$A,Comparison_CDP1,'Dispatchable Built'!$B:$B,IF($B$141="NEM","*",$B$141),'Dispatchable Built'!$C:$C,$H149)-SUMIFS('Dispatchable Built'!AD:AD,'Dispatchable Built'!$A:$A,Comparison_CDP2,'Dispatchable Built'!$B:$B,IF($B$141="NEM","*",$B$141),'Dispatchable Built'!$C:$C,$H149))+(SUMIFS('Dispatchable Retired'!AD:AD,'Dispatchable Retired'!$A:$A,Comparison_CDP1,'Dispatchable Retired'!$B:$B,IF($B$141="NEM","*",$B$141),'Dispatchable Retired'!$C:$C,$H149)-SUMIFS('Dispatchable Retired'!AD:AD,'Dispatchable Retired'!$A:$A,Comparison_CDP2,'Dispatchable Retired'!$B:$B,IF($B$141="NEM","*",$B$141),'Dispatchable Retired'!$C:$C,$H149))</f>
        <v>-33766.708908250002</v>
      </c>
      <c r="AJ149" s="5">
        <f>(SUMIFS('Dispatchable Built'!AE:AE,'Dispatchable Built'!$A:$A,Comparison_CDP1,'Dispatchable Built'!$B:$B,IF($B$141="NEM","*",$B$141),'Dispatchable Built'!$C:$C,$H149)-SUMIFS('Dispatchable Built'!AE:AE,'Dispatchable Built'!$A:$A,Comparison_CDP2,'Dispatchable Built'!$B:$B,IF($B$141="NEM","*",$B$141),'Dispatchable Built'!$C:$C,$H149))+(SUMIFS('Dispatchable Retired'!AE:AE,'Dispatchable Retired'!$A:$A,Comparison_CDP1,'Dispatchable Retired'!$B:$B,IF($B$141="NEM","*",$B$141),'Dispatchable Retired'!$C:$C,$H149)-SUMIFS('Dispatchable Retired'!AE:AE,'Dispatchable Retired'!$A:$A,Comparison_CDP2,'Dispatchable Retired'!$B:$B,IF($B$141="NEM","*",$B$141),'Dispatchable Retired'!$C:$C,$H149))</f>
        <v>-33766.708908250002</v>
      </c>
    </row>
    <row r="150" spans="8:36" ht="15" customHeight="1">
      <c r="H150" s="9" t="s">
        <v>86</v>
      </c>
      <c r="I150" s="5">
        <f>(SUMIFS('Dispatchable Built'!D:D,'Dispatchable Built'!$A:$A,Comparison_CDP1,'Dispatchable Built'!$B:$B,IF($B$141="NEM","*",$B$141),'Dispatchable Built'!$C:$C,$H150)-SUMIFS('Dispatchable Built'!D:D,'Dispatchable Built'!$A:$A,Comparison_CDP2,'Dispatchable Built'!$B:$B,IF($B$141="NEM","*",$B$141),'Dispatchable Built'!$C:$C,$H150))+(SUMIFS('Dispatchable Retired'!D:D,'Dispatchable Retired'!$A:$A,Comparison_CDP1,'Dispatchable Retired'!$B:$B,IF($B$141="NEM","*",$B$141),'Dispatchable Retired'!$C:$C,$H150)-SUMIFS('Dispatchable Retired'!D:D,'Dispatchable Retired'!$A:$A,Comparison_CDP2,'Dispatchable Retired'!$B:$B,IF($B$141="NEM","*",$B$141),'Dispatchable Retired'!$C:$C,$H150))</f>
        <v>0</v>
      </c>
      <c r="J150" s="5">
        <f>(SUMIFS('Dispatchable Built'!E:E,'Dispatchable Built'!$A:$A,Comparison_CDP1,'Dispatchable Built'!$B:$B,IF($B$141="NEM","*",$B$141),'Dispatchable Built'!$C:$C,$H150)-SUMIFS('Dispatchable Built'!E:E,'Dispatchable Built'!$A:$A,Comparison_CDP2,'Dispatchable Built'!$B:$B,IF($B$141="NEM","*",$B$141),'Dispatchable Built'!$C:$C,$H150))+(SUMIFS('Dispatchable Retired'!E:E,'Dispatchable Retired'!$A:$A,Comparison_CDP1,'Dispatchable Retired'!$B:$B,IF($B$141="NEM","*",$B$141),'Dispatchable Retired'!$C:$C,$H150)-SUMIFS('Dispatchable Retired'!E:E,'Dispatchable Retired'!$A:$A,Comparison_CDP2,'Dispatchable Retired'!$B:$B,IF($B$141="NEM","*",$B$141),'Dispatchable Retired'!$C:$C,$H150))</f>
        <v>0</v>
      </c>
      <c r="K150" s="5">
        <f>(SUMIFS('Dispatchable Built'!F:F,'Dispatchable Built'!$A:$A,Comparison_CDP1,'Dispatchable Built'!$B:$B,IF($B$141="NEM","*",$B$141),'Dispatchable Built'!$C:$C,$H150)-SUMIFS('Dispatchable Built'!F:F,'Dispatchable Built'!$A:$A,Comparison_CDP2,'Dispatchable Built'!$B:$B,IF($B$141="NEM","*",$B$141),'Dispatchable Built'!$C:$C,$H150))+(SUMIFS('Dispatchable Retired'!F:F,'Dispatchable Retired'!$A:$A,Comparison_CDP1,'Dispatchable Retired'!$B:$B,IF($B$141="NEM","*",$B$141),'Dispatchable Retired'!$C:$C,$H150)-SUMIFS('Dispatchable Retired'!F:F,'Dispatchable Retired'!$A:$A,Comparison_CDP2,'Dispatchable Retired'!$B:$B,IF($B$141="NEM","*",$B$141),'Dispatchable Retired'!$C:$C,$H150))</f>
        <v>0</v>
      </c>
      <c r="L150" s="5">
        <f>(SUMIFS('Dispatchable Built'!G:G,'Dispatchable Built'!$A:$A,Comparison_CDP1,'Dispatchable Built'!$B:$B,IF($B$141="NEM","*",$B$141),'Dispatchable Built'!$C:$C,$H150)-SUMIFS('Dispatchable Built'!G:G,'Dispatchable Built'!$A:$A,Comparison_CDP2,'Dispatchable Built'!$B:$B,IF($B$141="NEM","*",$B$141),'Dispatchable Built'!$C:$C,$H150))+(SUMIFS('Dispatchable Retired'!G:G,'Dispatchable Retired'!$A:$A,Comparison_CDP1,'Dispatchable Retired'!$B:$B,IF($B$141="NEM","*",$B$141),'Dispatchable Retired'!$C:$C,$H150)-SUMIFS('Dispatchable Retired'!G:G,'Dispatchable Retired'!$A:$A,Comparison_CDP2,'Dispatchable Retired'!$B:$B,IF($B$141="NEM","*",$B$141),'Dispatchable Retired'!$C:$C,$H150))</f>
        <v>0</v>
      </c>
      <c r="M150" s="5">
        <f>(SUMIFS('Dispatchable Built'!H:H,'Dispatchable Built'!$A:$A,Comparison_CDP1,'Dispatchable Built'!$B:$B,IF($B$141="NEM","*",$B$141),'Dispatchable Built'!$C:$C,$H150)-SUMIFS('Dispatchable Built'!H:H,'Dispatchable Built'!$A:$A,Comparison_CDP2,'Dispatchable Built'!$B:$B,IF($B$141="NEM","*",$B$141),'Dispatchable Built'!$C:$C,$H150))+(SUMIFS('Dispatchable Retired'!H:H,'Dispatchable Retired'!$A:$A,Comparison_CDP1,'Dispatchable Retired'!$B:$B,IF($B$141="NEM","*",$B$141),'Dispatchable Retired'!$C:$C,$H150)-SUMIFS('Dispatchable Retired'!H:H,'Dispatchable Retired'!$A:$A,Comparison_CDP2,'Dispatchable Retired'!$B:$B,IF($B$141="NEM","*",$B$141),'Dispatchable Retired'!$C:$C,$H150))</f>
        <v>0</v>
      </c>
      <c r="N150" s="5">
        <f>(SUMIFS('Dispatchable Built'!I:I,'Dispatchable Built'!$A:$A,Comparison_CDP1,'Dispatchable Built'!$B:$B,IF($B$141="NEM","*",$B$141),'Dispatchable Built'!$C:$C,$H150)-SUMIFS('Dispatchable Built'!I:I,'Dispatchable Built'!$A:$A,Comparison_CDP2,'Dispatchable Built'!$B:$B,IF($B$141="NEM","*",$B$141),'Dispatchable Built'!$C:$C,$H150))+(SUMIFS('Dispatchable Retired'!I:I,'Dispatchable Retired'!$A:$A,Comparison_CDP1,'Dispatchable Retired'!$B:$B,IF($B$141="NEM","*",$B$141),'Dispatchable Retired'!$C:$C,$H150)-SUMIFS('Dispatchable Retired'!I:I,'Dispatchable Retired'!$A:$A,Comparison_CDP2,'Dispatchable Retired'!$B:$B,IF($B$141="NEM","*",$B$141),'Dispatchable Retired'!$C:$C,$H150))</f>
        <v>0</v>
      </c>
      <c r="O150" s="5">
        <f>(SUMIFS('Dispatchable Built'!J:J,'Dispatchable Built'!$A:$A,Comparison_CDP1,'Dispatchable Built'!$B:$B,IF($B$141="NEM","*",$B$141),'Dispatchable Built'!$C:$C,$H150)-SUMIFS('Dispatchable Built'!J:J,'Dispatchable Built'!$A:$A,Comparison_CDP2,'Dispatchable Built'!$B:$B,IF($B$141="NEM","*",$B$141),'Dispatchable Built'!$C:$C,$H150))+(SUMIFS('Dispatchable Retired'!J:J,'Dispatchable Retired'!$A:$A,Comparison_CDP1,'Dispatchable Retired'!$B:$B,IF($B$141="NEM","*",$B$141),'Dispatchable Retired'!$C:$C,$H150)-SUMIFS('Dispatchable Retired'!J:J,'Dispatchable Retired'!$A:$A,Comparison_CDP2,'Dispatchable Retired'!$B:$B,IF($B$141="NEM","*",$B$141),'Dispatchable Retired'!$C:$C,$H150))</f>
        <v>390.00000000000006</v>
      </c>
      <c r="P150" s="5">
        <f>(SUMIFS('Dispatchable Built'!K:K,'Dispatchable Built'!$A:$A,Comparison_CDP1,'Dispatchable Built'!$B:$B,IF($B$141="NEM","*",$B$141),'Dispatchable Built'!$C:$C,$H150)-SUMIFS('Dispatchable Built'!K:K,'Dispatchable Built'!$A:$A,Comparison_CDP2,'Dispatchable Built'!$B:$B,IF($B$141="NEM","*",$B$141),'Dispatchable Built'!$C:$C,$H150))+(SUMIFS('Dispatchable Retired'!K:K,'Dispatchable Retired'!$A:$A,Comparison_CDP1,'Dispatchable Retired'!$B:$B,IF($B$141="NEM","*",$B$141),'Dispatchable Retired'!$C:$C,$H150)-SUMIFS('Dispatchable Retired'!K:K,'Dispatchable Retired'!$A:$A,Comparison_CDP2,'Dispatchable Retired'!$B:$B,IF($B$141="NEM","*",$B$141),'Dispatchable Retired'!$C:$C,$H150))</f>
        <v>390.00000000000006</v>
      </c>
      <c r="Q150" s="5">
        <f>(SUMIFS('Dispatchable Built'!L:L,'Dispatchable Built'!$A:$A,Comparison_CDP1,'Dispatchable Built'!$B:$B,IF($B$141="NEM","*",$B$141),'Dispatchable Built'!$C:$C,$H150)-SUMIFS('Dispatchable Built'!L:L,'Dispatchable Built'!$A:$A,Comparison_CDP2,'Dispatchable Built'!$B:$B,IF($B$141="NEM","*",$B$141),'Dispatchable Built'!$C:$C,$H150))+(SUMIFS('Dispatchable Retired'!L:L,'Dispatchable Retired'!$A:$A,Comparison_CDP1,'Dispatchable Retired'!$B:$B,IF($B$141="NEM","*",$B$141),'Dispatchable Retired'!$C:$C,$H150)-SUMIFS('Dispatchable Retired'!L:L,'Dispatchable Retired'!$A:$A,Comparison_CDP2,'Dispatchable Retired'!$B:$B,IF($B$141="NEM","*",$B$141),'Dispatchable Retired'!$C:$C,$H150))</f>
        <v>390.00000000000006</v>
      </c>
      <c r="R150" s="5">
        <f>(SUMIFS('Dispatchable Built'!M:M,'Dispatchable Built'!$A:$A,Comparison_CDP1,'Dispatchable Built'!$B:$B,IF($B$141="NEM","*",$B$141),'Dispatchable Built'!$C:$C,$H150)-SUMIFS('Dispatchable Built'!M:M,'Dispatchable Built'!$A:$A,Comparison_CDP2,'Dispatchable Built'!$B:$B,IF($B$141="NEM","*",$B$141),'Dispatchable Built'!$C:$C,$H150))+(SUMIFS('Dispatchable Retired'!M:M,'Dispatchable Retired'!$A:$A,Comparison_CDP1,'Dispatchable Retired'!$B:$B,IF($B$141="NEM","*",$B$141),'Dispatchable Retired'!$C:$C,$H150)-SUMIFS('Dispatchable Retired'!M:M,'Dispatchable Retired'!$A:$A,Comparison_CDP2,'Dispatchable Retired'!$B:$B,IF($B$141="NEM","*",$B$141),'Dispatchable Retired'!$C:$C,$H150))</f>
        <v>390.00000000000006</v>
      </c>
      <c r="S150" s="5">
        <f>(SUMIFS('Dispatchable Built'!N:N,'Dispatchable Built'!$A:$A,Comparison_CDP1,'Dispatchable Built'!$B:$B,IF($B$141="NEM","*",$B$141),'Dispatchable Built'!$C:$C,$H150)-SUMIFS('Dispatchable Built'!N:N,'Dispatchable Built'!$A:$A,Comparison_CDP2,'Dispatchable Built'!$B:$B,IF($B$141="NEM","*",$B$141),'Dispatchable Built'!$C:$C,$H150))+(SUMIFS('Dispatchable Retired'!N:N,'Dispatchable Retired'!$A:$A,Comparison_CDP1,'Dispatchable Retired'!$B:$B,IF($B$141="NEM","*",$B$141),'Dispatchable Retired'!$C:$C,$H150)-SUMIFS('Dispatchable Retired'!N:N,'Dispatchable Retired'!$A:$A,Comparison_CDP2,'Dispatchable Retired'!$B:$B,IF($B$141="NEM","*",$B$141),'Dispatchable Retired'!$C:$C,$H150))</f>
        <v>390.00000000000006</v>
      </c>
      <c r="T150" s="5">
        <f>(SUMIFS('Dispatchable Built'!O:O,'Dispatchable Built'!$A:$A,Comparison_CDP1,'Dispatchable Built'!$B:$B,IF($B$141="NEM","*",$B$141),'Dispatchable Built'!$C:$C,$H150)-SUMIFS('Dispatchable Built'!O:O,'Dispatchable Built'!$A:$A,Comparison_CDP2,'Dispatchable Built'!$B:$B,IF($B$141="NEM","*",$B$141),'Dispatchable Built'!$C:$C,$H150))+(SUMIFS('Dispatchable Retired'!O:O,'Dispatchable Retired'!$A:$A,Comparison_CDP1,'Dispatchable Retired'!$B:$B,IF($B$141="NEM","*",$B$141),'Dispatchable Retired'!$C:$C,$H150)-SUMIFS('Dispatchable Retired'!O:O,'Dispatchable Retired'!$A:$A,Comparison_CDP2,'Dispatchable Retired'!$B:$B,IF($B$141="NEM","*",$B$141),'Dispatchable Retired'!$C:$C,$H150))</f>
        <v>390.00000000000006</v>
      </c>
      <c r="U150" s="5">
        <f>(SUMIFS('Dispatchable Built'!P:P,'Dispatchable Built'!$A:$A,Comparison_CDP1,'Dispatchable Built'!$B:$B,IF($B$141="NEM","*",$B$141),'Dispatchable Built'!$C:$C,$H150)-SUMIFS('Dispatchable Built'!P:P,'Dispatchable Built'!$A:$A,Comparison_CDP2,'Dispatchable Built'!$B:$B,IF($B$141="NEM","*",$B$141),'Dispatchable Built'!$C:$C,$H150))+(SUMIFS('Dispatchable Retired'!P:P,'Dispatchable Retired'!$A:$A,Comparison_CDP1,'Dispatchable Retired'!$B:$B,IF($B$141="NEM","*",$B$141),'Dispatchable Retired'!$C:$C,$H150)-SUMIFS('Dispatchable Retired'!P:P,'Dispatchable Retired'!$A:$A,Comparison_CDP2,'Dispatchable Retired'!$B:$B,IF($B$141="NEM","*",$B$141),'Dispatchable Retired'!$C:$C,$H150))</f>
        <v>390.00000000000006</v>
      </c>
      <c r="V150" s="5">
        <f>(SUMIFS('Dispatchable Built'!Q:Q,'Dispatchable Built'!$A:$A,Comparison_CDP1,'Dispatchable Built'!$B:$B,IF($B$141="NEM","*",$B$141),'Dispatchable Built'!$C:$C,$H150)-SUMIFS('Dispatchable Built'!Q:Q,'Dispatchable Built'!$A:$A,Comparison_CDP2,'Dispatchable Built'!$B:$B,IF($B$141="NEM","*",$B$141),'Dispatchable Built'!$C:$C,$H150))+(SUMIFS('Dispatchable Retired'!Q:Q,'Dispatchable Retired'!$A:$A,Comparison_CDP1,'Dispatchable Retired'!$B:$B,IF($B$141="NEM","*",$B$141),'Dispatchable Retired'!$C:$C,$H150)-SUMIFS('Dispatchable Retired'!Q:Q,'Dispatchable Retired'!$A:$A,Comparison_CDP2,'Dispatchable Retired'!$B:$B,IF($B$141="NEM","*",$B$141),'Dispatchable Retired'!$C:$C,$H150))</f>
        <v>390.00000000000006</v>
      </c>
      <c r="W150" s="5">
        <f>(SUMIFS('Dispatchable Built'!R:R,'Dispatchable Built'!$A:$A,Comparison_CDP1,'Dispatchable Built'!$B:$B,IF($B$141="NEM","*",$B$141),'Dispatchable Built'!$C:$C,$H150)-SUMIFS('Dispatchable Built'!R:R,'Dispatchable Built'!$A:$A,Comparison_CDP2,'Dispatchable Built'!$B:$B,IF($B$141="NEM","*",$B$141),'Dispatchable Built'!$C:$C,$H150))+(SUMIFS('Dispatchable Retired'!R:R,'Dispatchable Retired'!$A:$A,Comparison_CDP1,'Dispatchable Retired'!$B:$B,IF($B$141="NEM","*",$B$141),'Dispatchable Retired'!$C:$C,$H150)-SUMIFS('Dispatchable Retired'!R:R,'Dispatchable Retired'!$A:$A,Comparison_CDP2,'Dispatchable Retired'!$B:$B,IF($B$141="NEM","*",$B$141),'Dispatchable Retired'!$C:$C,$H150))</f>
        <v>390.00000000000006</v>
      </c>
      <c r="X150" s="5">
        <f>(SUMIFS('Dispatchable Built'!S:S,'Dispatchable Built'!$A:$A,Comparison_CDP1,'Dispatchable Built'!$B:$B,IF($B$141="NEM","*",$B$141),'Dispatchable Built'!$C:$C,$H150)-SUMIFS('Dispatchable Built'!S:S,'Dispatchable Built'!$A:$A,Comparison_CDP2,'Dispatchable Built'!$B:$B,IF($B$141="NEM","*",$B$141),'Dispatchable Built'!$C:$C,$H150))+(SUMIFS('Dispatchable Retired'!S:S,'Dispatchable Retired'!$A:$A,Comparison_CDP1,'Dispatchable Retired'!$B:$B,IF($B$141="NEM","*",$B$141),'Dispatchable Retired'!$C:$C,$H150)-SUMIFS('Dispatchable Retired'!S:S,'Dispatchable Retired'!$A:$A,Comparison_CDP2,'Dispatchable Retired'!$B:$B,IF($B$141="NEM","*",$B$141),'Dispatchable Retired'!$C:$C,$H150))</f>
        <v>390.00000000000006</v>
      </c>
      <c r="Y150" s="5">
        <f>(SUMIFS('Dispatchable Built'!T:T,'Dispatchable Built'!$A:$A,Comparison_CDP1,'Dispatchable Built'!$B:$B,IF($B$141="NEM","*",$B$141),'Dispatchable Built'!$C:$C,$H150)-SUMIFS('Dispatchable Built'!T:T,'Dispatchable Built'!$A:$A,Comparison_CDP2,'Dispatchable Built'!$B:$B,IF($B$141="NEM","*",$B$141),'Dispatchable Built'!$C:$C,$H150))+(SUMIFS('Dispatchable Retired'!T:T,'Dispatchable Retired'!$A:$A,Comparison_CDP1,'Dispatchable Retired'!$B:$B,IF($B$141="NEM","*",$B$141),'Dispatchable Retired'!$C:$C,$H150)-SUMIFS('Dispatchable Retired'!T:T,'Dispatchable Retired'!$A:$A,Comparison_CDP2,'Dispatchable Retired'!$B:$B,IF($B$141="NEM","*",$B$141),'Dispatchable Retired'!$C:$C,$H150))</f>
        <v>390.00000000000006</v>
      </c>
      <c r="Z150" s="5">
        <f>(SUMIFS('Dispatchable Built'!U:U,'Dispatchable Built'!$A:$A,Comparison_CDP1,'Dispatchable Built'!$B:$B,IF($B$141="NEM","*",$B$141),'Dispatchable Built'!$C:$C,$H150)-SUMIFS('Dispatchable Built'!U:U,'Dispatchable Built'!$A:$A,Comparison_CDP2,'Dispatchable Built'!$B:$B,IF($B$141="NEM","*",$B$141),'Dispatchable Built'!$C:$C,$H150))+(SUMIFS('Dispatchable Retired'!U:U,'Dispatchable Retired'!$A:$A,Comparison_CDP1,'Dispatchable Retired'!$B:$B,IF($B$141="NEM","*",$B$141),'Dispatchable Retired'!$C:$C,$H150)-SUMIFS('Dispatchable Retired'!U:U,'Dispatchable Retired'!$A:$A,Comparison_CDP2,'Dispatchable Retired'!$B:$B,IF($B$141="NEM","*",$B$141),'Dispatchable Retired'!$C:$C,$H150))</f>
        <v>390.00000000000006</v>
      </c>
      <c r="AA150" s="5">
        <f>(SUMIFS('Dispatchable Built'!V:V,'Dispatchable Built'!$A:$A,Comparison_CDP1,'Dispatchable Built'!$B:$B,IF($B$141="NEM","*",$B$141),'Dispatchable Built'!$C:$C,$H150)-SUMIFS('Dispatchable Built'!V:V,'Dispatchable Built'!$A:$A,Comparison_CDP2,'Dispatchable Built'!$B:$B,IF($B$141="NEM","*",$B$141),'Dispatchable Built'!$C:$C,$H150))+(SUMIFS('Dispatchable Retired'!V:V,'Dispatchable Retired'!$A:$A,Comparison_CDP1,'Dispatchable Retired'!$B:$B,IF($B$141="NEM","*",$B$141),'Dispatchable Retired'!$C:$C,$H150)-SUMIFS('Dispatchable Retired'!V:V,'Dispatchable Retired'!$A:$A,Comparison_CDP2,'Dispatchable Retired'!$B:$B,IF($B$141="NEM","*",$B$141),'Dispatchable Retired'!$C:$C,$H150))</f>
        <v>390.00000000000006</v>
      </c>
      <c r="AB150" s="5">
        <f>(SUMIFS('Dispatchable Built'!W:W,'Dispatchable Built'!$A:$A,Comparison_CDP1,'Dispatchable Built'!$B:$B,IF($B$141="NEM","*",$B$141),'Dispatchable Built'!$C:$C,$H150)-SUMIFS('Dispatchable Built'!W:W,'Dispatchable Built'!$A:$A,Comparison_CDP2,'Dispatchable Built'!$B:$B,IF($B$141="NEM","*",$B$141),'Dispatchable Built'!$C:$C,$H150))+(SUMIFS('Dispatchable Retired'!W:W,'Dispatchable Retired'!$A:$A,Comparison_CDP1,'Dispatchable Retired'!$B:$B,IF($B$141="NEM","*",$B$141),'Dispatchable Retired'!$C:$C,$H150)-SUMIFS('Dispatchable Retired'!W:W,'Dispatchable Retired'!$A:$A,Comparison_CDP2,'Dispatchable Retired'!$B:$B,IF($B$141="NEM","*",$B$141),'Dispatchable Retired'!$C:$C,$H150))</f>
        <v>390.00000000000006</v>
      </c>
      <c r="AC150" s="5">
        <f>(SUMIFS('Dispatchable Built'!X:X,'Dispatchable Built'!$A:$A,Comparison_CDP1,'Dispatchable Built'!$B:$B,IF($B$141="NEM","*",$B$141),'Dispatchable Built'!$C:$C,$H150)-SUMIFS('Dispatchable Built'!X:X,'Dispatchable Built'!$A:$A,Comparison_CDP2,'Dispatchable Built'!$B:$B,IF($B$141="NEM","*",$B$141),'Dispatchable Built'!$C:$C,$H150))+(SUMIFS('Dispatchable Retired'!X:X,'Dispatchable Retired'!$A:$A,Comparison_CDP1,'Dispatchable Retired'!$B:$B,IF($B$141="NEM","*",$B$141),'Dispatchable Retired'!$C:$C,$H150)-SUMIFS('Dispatchable Retired'!X:X,'Dispatchable Retired'!$A:$A,Comparison_CDP2,'Dispatchable Retired'!$B:$B,IF($B$141="NEM","*",$B$141),'Dispatchable Retired'!$C:$C,$H150))</f>
        <v>390.00000000000006</v>
      </c>
      <c r="AD150" s="5">
        <f>(SUMIFS('Dispatchable Built'!Y:Y,'Dispatchable Built'!$A:$A,Comparison_CDP1,'Dispatchable Built'!$B:$B,IF($B$141="NEM","*",$B$141),'Dispatchable Built'!$C:$C,$H150)-SUMIFS('Dispatchable Built'!Y:Y,'Dispatchable Built'!$A:$A,Comparison_CDP2,'Dispatchable Built'!$B:$B,IF($B$141="NEM","*",$B$141),'Dispatchable Built'!$C:$C,$H150))+(SUMIFS('Dispatchable Retired'!Y:Y,'Dispatchable Retired'!$A:$A,Comparison_CDP1,'Dispatchable Retired'!$B:$B,IF($B$141="NEM","*",$B$141),'Dispatchable Retired'!$C:$C,$H150)-SUMIFS('Dispatchable Retired'!Y:Y,'Dispatchable Retired'!$A:$A,Comparison_CDP2,'Dispatchable Retired'!$B:$B,IF($B$141="NEM","*",$B$141),'Dispatchable Retired'!$C:$C,$H150))</f>
        <v>390.00000000000006</v>
      </c>
      <c r="AE150" s="5">
        <f>(SUMIFS('Dispatchable Built'!Z:Z,'Dispatchable Built'!$A:$A,Comparison_CDP1,'Dispatchable Built'!$B:$B,IF($B$141="NEM","*",$B$141),'Dispatchable Built'!$C:$C,$H150)-SUMIFS('Dispatchable Built'!Z:Z,'Dispatchable Built'!$A:$A,Comparison_CDP2,'Dispatchable Built'!$B:$B,IF($B$141="NEM","*",$B$141),'Dispatchable Built'!$C:$C,$H150))+(SUMIFS('Dispatchable Retired'!Z:Z,'Dispatchable Retired'!$A:$A,Comparison_CDP1,'Dispatchable Retired'!$B:$B,IF($B$141="NEM","*",$B$141),'Dispatchable Retired'!$C:$C,$H150)-SUMIFS('Dispatchable Retired'!Z:Z,'Dispatchable Retired'!$A:$A,Comparison_CDP2,'Dispatchable Retired'!$B:$B,IF($B$141="NEM","*",$B$141),'Dispatchable Retired'!$C:$C,$H150))</f>
        <v>390.00000000000006</v>
      </c>
      <c r="AF150" s="5">
        <f>(SUMIFS('Dispatchable Built'!AA:AA,'Dispatchable Built'!$A:$A,Comparison_CDP1,'Dispatchable Built'!$B:$B,IF($B$141="NEM","*",$B$141),'Dispatchable Built'!$C:$C,$H150)-SUMIFS('Dispatchable Built'!AA:AA,'Dispatchable Built'!$A:$A,Comparison_CDP2,'Dispatchable Built'!$B:$B,IF($B$141="NEM","*",$B$141),'Dispatchable Built'!$C:$C,$H150))+(SUMIFS('Dispatchable Retired'!AA:AA,'Dispatchable Retired'!$A:$A,Comparison_CDP1,'Dispatchable Retired'!$B:$B,IF($B$141="NEM","*",$B$141),'Dispatchable Retired'!$C:$C,$H150)-SUMIFS('Dispatchable Retired'!AA:AA,'Dispatchable Retired'!$A:$A,Comparison_CDP2,'Dispatchable Retired'!$B:$B,IF($B$141="NEM","*",$B$141),'Dispatchable Retired'!$C:$C,$H150))</f>
        <v>390.00000000000006</v>
      </c>
      <c r="AG150" s="5">
        <f>(SUMIFS('Dispatchable Built'!AB:AB,'Dispatchable Built'!$A:$A,Comparison_CDP1,'Dispatchable Built'!$B:$B,IF($B$141="NEM","*",$B$141),'Dispatchable Built'!$C:$C,$H150)-SUMIFS('Dispatchable Built'!AB:AB,'Dispatchable Built'!$A:$A,Comparison_CDP2,'Dispatchable Built'!$B:$B,IF($B$141="NEM","*",$B$141),'Dispatchable Built'!$C:$C,$H150))+(SUMIFS('Dispatchable Retired'!AB:AB,'Dispatchable Retired'!$A:$A,Comparison_CDP1,'Dispatchable Retired'!$B:$B,IF($B$141="NEM","*",$B$141),'Dispatchable Retired'!$C:$C,$H150)-SUMIFS('Dispatchable Retired'!AB:AB,'Dispatchable Retired'!$A:$A,Comparison_CDP2,'Dispatchable Retired'!$B:$B,IF($B$141="NEM","*",$B$141),'Dispatchable Retired'!$C:$C,$H150))</f>
        <v>390.00000000000006</v>
      </c>
      <c r="AH150" s="5">
        <f>(SUMIFS('Dispatchable Built'!AC:AC,'Dispatchable Built'!$A:$A,Comparison_CDP1,'Dispatchable Built'!$B:$B,IF($B$141="NEM","*",$B$141),'Dispatchable Built'!$C:$C,$H150)-SUMIFS('Dispatchable Built'!AC:AC,'Dispatchable Built'!$A:$A,Comparison_CDP2,'Dispatchable Built'!$B:$B,IF($B$141="NEM","*",$B$141),'Dispatchable Built'!$C:$C,$H150))+(SUMIFS('Dispatchable Retired'!AC:AC,'Dispatchable Retired'!$A:$A,Comparison_CDP1,'Dispatchable Retired'!$B:$B,IF($B$141="NEM","*",$B$141),'Dispatchable Retired'!$C:$C,$H150)-SUMIFS('Dispatchable Retired'!AC:AC,'Dispatchable Retired'!$A:$A,Comparison_CDP2,'Dispatchable Retired'!$B:$B,IF($B$141="NEM","*",$B$141),'Dispatchable Retired'!$C:$C,$H150))</f>
        <v>390.00000000000006</v>
      </c>
      <c r="AI150" s="5">
        <f>(SUMIFS('Dispatchable Built'!AD:AD,'Dispatchable Built'!$A:$A,Comparison_CDP1,'Dispatchable Built'!$B:$B,IF($B$141="NEM","*",$B$141),'Dispatchable Built'!$C:$C,$H150)-SUMIFS('Dispatchable Built'!AD:AD,'Dispatchable Built'!$A:$A,Comparison_CDP2,'Dispatchable Built'!$B:$B,IF($B$141="NEM","*",$B$141),'Dispatchable Built'!$C:$C,$H150))+(SUMIFS('Dispatchable Retired'!AD:AD,'Dispatchable Retired'!$A:$A,Comparison_CDP1,'Dispatchable Retired'!$B:$B,IF($B$141="NEM","*",$B$141),'Dispatchable Retired'!$C:$C,$H150)-SUMIFS('Dispatchable Retired'!AD:AD,'Dispatchable Retired'!$A:$A,Comparison_CDP2,'Dispatchable Retired'!$B:$B,IF($B$141="NEM","*",$B$141),'Dispatchable Retired'!$C:$C,$H150))</f>
        <v>390.00000000000006</v>
      </c>
      <c r="AJ150" s="5">
        <f>(SUMIFS('Dispatchable Built'!AE:AE,'Dispatchable Built'!$A:$A,Comparison_CDP1,'Dispatchable Built'!$B:$B,IF($B$141="NEM","*",$B$141),'Dispatchable Built'!$C:$C,$H150)-SUMIFS('Dispatchable Built'!AE:AE,'Dispatchable Built'!$A:$A,Comparison_CDP2,'Dispatchable Built'!$B:$B,IF($B$141="NEM","*",$B$141),'Dispatchable Built'!$C:$C,$H150))+(SUMIFS('Dispatchable Retired'!AE:AE,'Dispatchable Retired'!$A:$A,Comparison_CDP1,'Dispatchable Retired'!$B:$B,IF($B$141="NEM","*",$B$141),'Dispatchable Retired'!$C:$C,$H150)-SUMIFS('Dispatchable Retired'!AE:AE,'Dispatchable Retired'!$A:$A,Comparison_CDP2,'Dispatchable Retired'!$B:$B,IF($B$141="NEM","*",$B$141),'Dispatchable Retired'!$C:$C,$H150))</f>
        <v>390.00000000000006</v>
      </c>
    </row>
    <row r="151" spans="8:36" ht="15" customHeight="1">
      <c r="H151" s="9" t="s">
        <v>102</v>
      </c>
      <c r="I151" s="5">
        <f>(SUMIFS('Dispatchable Built'!D:D,'Dispatchable Built'!$A:$A,Comparison_CDP1,'Dispatchable Built'!$B:$B,IF($B$141="NEM","*",$B$141),'Dispatchable Built'!$C:$C,$H151)-SUMIFS('Dispatchable Built'!D:D,'Dispatchable Built'!$A:$A,Comparison_CDP2,'Dispatchable Built'!$B:$B,IF($B$141="NEM","*",$B$141),'Dispatchable Built'!$C:$C,$H151))+(SUMIFS('Dispatchable Retired'!D:D,'Dispatchable Retired'!$A:$A,Comparison_CDP1,'Dispatchable Retired'!$B:$B,IF($B$141="NEM","*",$B$141),'Dispatchable Retired'!$C:$C,$H151)-SUMIFS('Dispatchable Retired'!D:D,'Dispatchable Retired'!$A:$A,Comparison_CDP2,'Dispatchable Retired'!$B:$B,IF($B$141="NEM","*",$B$141),'Dispatchable Retired'!$C:$C,$H151))</f>
        <v>0</v>
      </c>
      <c r="J151" s="5">
        <f>(SUMIFS('Dispatchable Built'!E:E,'Dispatchable Built'!$A:$A,Comparison_CDP1,'Dispatchable Built'!$B:$B,IF($B$141="NEM","*",$B$141),'Dispatchable Built'!$C:$C,$H151)-SUMIFS('Dispatchable Built'!E:E,'Dispatchable Built'!$A:$A,Comparison_CDP2,'Dispatchable Built'!$B:$B,IF($B$141="NEM","*",$B$141),'Dispatchable Built'!$C:$C,$H151))+(SUMIFS('Dispatchable Retired'!E:E,'Dispatchable Retired'!$A:$A,Comparison_CDP1,'Dispatchable Retired'!$B:$B,IF($B$141="NEM","*",$B$141),'Dispatchable Retired'!$C:$C,$H151)-SUMIFS('Dispatchable Retired'!E:E,'Dispatchable Retired'!$A:$A,Comparison_CDP2,'Dispatchable Retired'!$B:$B,IF($B$141="NEM","*",$B$141),'Dispatchable Retired'!$C:$C,$H151))</f>
        <v>0</v>
      </c>
      <c r="K151" s="5">
        <f>(SUMIFS('Dispatchable Built'!F:F,'Dispatchable Built'!$A:$A,Comparison_CDP1,'Dispatchable Built'!$B:$B,IF($B$141="NEM","*",$B$141),'Dispatchable Built'!$C:$C,$H151)-SUMIFS('Dispatchable Built'!F:F,'Dispatchable Built'!$A:$A,Comparison_CDP2,'Dispatchable Built'!$B:$B,IF($B$141="NEM","*",$B$141),'Dispatchable Built'!$C:$C,$H151))+(SUMIFS('Dispatchable Retired'!F:F,'Dispatchable Retired'!$A:$A,Comparison_CDP1,'Dispatchable Retired'!$B:$B,IF($B$141="NEM","*",$B$141),'Dispatchable Retired'!$C:$C,$H151)-SUMIFS('Dispatchable Retired'!F:F,'Dispatchable Retired'!$A:$A,Comparison_CDP2,'Dispatchable Retired'!$B:$B,IF($B$141="NEM","*",$B$141),'Dispatchable Retired'!$C:$C,$H151))</f>
        <v>0</v>
      </c>
      <c r="L151" s="5">
        <f>(SUMIFS('Dispatchable Built'!G:G,'Dispatchable Built'!$A:$A,Comparison_CDP1,'Dispatchable Built'!$B:$B,IF($B$141="NEM","*",$B$141),'Dispatchable Built'!$C:$C,$H151)-SUMIFS('Dispatchable Built'!G:G,'Dispatchable Built'!$A:$A,Comparison_CDP2,'Dispatchable Built'!$B:$B,IF($B$141="NEM","*",$B$141),'Dispatchable Built'!$C:$C,$H151))+(SUMIFS('Dispatchable Retired'!G:G,'Dispatchable Retired'!$A:$A,Comparison_CDP1,'Dispatchable Retired'!$B:$B,IF($B$141="NEM","*",$B$141),'Dispatchable Retired'!$C:$C,$H151)-SUMIFS('Dispatchable Retired'!G:G,'Dispatchable Retired'!$A:$A,Comparison_CDP2,'Dispatchable Retired'!$B:$B,IF($B$141="NEM","*",$B$141),'Dispatchable Retired'!$C:$C,$H151))</f>
        <v>0</v>
      </c>
      <c r="M151" s="5">
        <f>(SUMIFS('Dispatchable Built'!H:H,'Dispatchable Built'!$A:$A,Comparison_CDP1,'Dispatchable Built'!$B:$B,IF($B$141="NEM","*",$B$141),'Dispatchable Built'!$C:$C,$H151)-SUMIFS('Dispatchable Built'!H:H,'Dispatchable Built'!$A:$A,Comparison_CDP2,'Dispatchable Built'!$B:$B,IF($B$141="NEM","*",$B$141),'Dispatchable Built'!$C:$C,$H151))+(SUMIFS('Dispatchable Retired'!H:H,'Dispatchable Retired'!$A:$A,Comparison_CDP1,'Dispatchable Retired'!$B:$B,IF($B$141="NEM","*",$B$141),'Dispatchable Retired'!$C:$C,$H151)-SUMIFS('Dispatchable Retired'!H:H,'Dispatchable Retired'!$A:$A,Comparison_CDP2,'Dispatchable Retired'!$B:$B,IF($B$141="NEM","*",$B$141),'Dispatchable Retired'!$C:$C,$H151))</f>
        <v>0</v>
      </c>
      <c r="N151" s="5">
        <f>(SUMIFS('Dispatchable Built'!I:I,'Dispatchable Built'!$A:$A,Comparison_CDP1,'Dispatchable Built'!$B:$B,IF($B$141="NEM","*",$B$141),'Dispatchable Built'!$C:$C,$H151)-SUMIFS('Dispatchable Built'!I:I,'Dispatchable Built'!$A:$A,Comparison_CDP2,'Dispatchable Built'!$B:$B,IF($B$141="NEM","*",$B$141),'Dispatchable Built'!$C:$C,$H151))+(SUMIFS('Dispatchable Retired'!I:I,'Dispatchable Retired'!$A:$A,Comparison_CDP1,'Dispatchable Retired'!$B:$B,IF($B$141="NEM","*",$B$141),'Dispatchable Retired'!$C:$C,$H151)-SUMIFS('Dispatchable Retired'!I:I,'Dispatchable Retired'!$A:$A,Comparison_CDP2,'Dispatchable Retired'!$B:$B,IF($B$141="NEM","*",$B$141),'Dispatchable Retired'!$C:$C,$H151))</f>
        <v>715.34339042999989</v>
      </c>
      <c r="O151" s="5">
        <f>(SUMIFS('Dispatchable Built'!J:J,'Dispatchable Built'!$A:$A,Comparison_CDP1,'Dispatchable Built'!$B:$B,IF($B$141="NEM","*",$B$141),'Dispatchable Built'!$C:$C,$H151)-SUMIFS('Dispatchable Built'!J:J,'Dispatchable Built'!$A:$A,Comparison_CDP2,'Dispatchable Built'!$B:$B,IF($B$141="NEM","*",$B$141),'Dispatchable Built'!$C:$C,$H151))+(SUMIFS('Dispatchable Retired'!J:J,'Dispatchable Retired'!$A:$A,Comparison_CDP1,'Dispatchable Retired'!$B:$B,IF($B$141="NEM","*",$B$141),'Dispatchable Retired'!$C:$C,$H151)-SUMIFS('Dispatchable Retired'!J:J,'Dispatchable Retired'!$A:$A,Comparison_CDP2,'Dispatchable Retired'!$B:$B,IF($B$141="NEM","*",$B$141),'Dispatchable Retired'!$C:$C,$H151))</f>
        <v>715.34339042999989</v>
      </c>
      <c r="P151" s="5">
        <f>(SUMIFS('Dispatchable Built'!K:K,'Dispatchable Built'!$A:$A,Comparison_CDP1,'Dispatchable Built'!$B:$B,IF($B$141="NEM","*",$B$141),'Dispatchable Built'!$C:$C,$H151)-SUMIFS('Dispatchable Built'!K:K,'Dispatchable Built'!$A:$A,Comparison_CDP2,'Dispatchable Built'!$B:$B,IF($B$141="NEM","*",$B$141),'Dispatchable Built'!$C:$C,$H151))+(SUMIFS('Dispatchable Retired'!K:K,'Dispatchable Retired'!$A:$A,Comparison_CDP1,'Dispatchable Retired'!$B:$B,IF($B$141="NEM","*",$B$141),'Dispatchable Retired'!$C:$C,$H151)-SUMIFS('Dispatchable Retired'!K:K,'Dispatchable Retired'!$A:$A,Comparison_CDP2,'Dispatchable Retired'!$B:$B,IF($B$141="NEM","*",$B$141),'Dispatchable Retired'!$C:$C,$H151))</f>
        <v>-984.63652408999974</v>
      </c>
      <c r="Q151" s="5">
        <f>(SUMIFS('Dispatchable Built'!L:L,'Dispatchable Built'!$A:$A,Comparison_CDP1,'Dispatchable Built'!$B:$B,IF($B$141="NEM","*",$B$141),'Dispatchable Built'!$C:$C,$H151)-SUMIFS('Dispatchable Built'!L:L,'Dispatchable Built'!$A:$A,Comparison_CDP2,'Dispatchable Built'!$B:$B,IF($B$141="NEM","*",$B$141),'Dispatchable Built'!$C:$C,$H151))+(SUMIFS('Dispatchable Retired'!L:L,'Dispatchable Retired'!$A:$A,Comparison_CDP1,'Dispatchable Retired'!$B:$B,IF($B$141="NEM","*",$B$141),'Dispatchable Retired'!$C:$C,$H151)-SUMIFS('Dispatchable Retired'!L:L,'Dispatchable Retired'!$A:$A,Comparison_CDP2,'Dispatchable Retired'!$B:$B,IF($B$141="NEM","*",$B$141),'Dispatchable Retired'!$C:$C,$H151))</f>
        <v>-1152.6636682299998</v>
      </c>
      <c r="R151" s="5">
        <f>(SUMIFS('Dispatchable Built'!M:M,'Dispatchable Built'!$A:$A,Comparison_CDP1,'Dispatchable Built'!$B:$B,IF($B$141="NEM","*",$B$141),'Dispatchable Built'!$C:$C,$H151)-SUMIFS('Dispatchable Built'!M:M,'Dispatchable Built'!$A:$A,Comparison_CDP2,'Dispatchable Built'!$B:$B,IF($B$141="NEM","*",$B$141),'Dispatchable Built'!$C:$C,$H151))+(SUMIFS('Dispatchable Retired'!M:M,'Dispatchable Retired'!$A:$A,Comparison_CDP1,'Dispatchable Retired'!$B:$B,IF($B$141="NEM","*",$B$141),'Dispatchable Retired'!$C:$C,$H151)-SUMIFS('Dispatchable Retired'!M:M,'Dispatchable Retired'!$A:$A,Comparison_CDP2,'Dispatchable Retired'!$B:$B,IF($B$141="NEM","*",$B$141),'Dispatchable Retired'!$C:$C,$H151))</f>
        <v>-1476.3250663900001</v>
      </c>
      <c r="S151" s="5">
        <f>(SUMIFS('Dispatchable Built'!N:N,'Dispatchable Built'!$A:$A,Comparison_CDP1,'Dispatchable Built'!$B:$B,IF($B$141="NEM","*",$B$141),'Dispatchable Built'!$C:$C,$H151)-SUMIFS('Dispatchable Built'!N:N,'Dispatchable Built'!$A:$A,Comparison_CDP2,'Dispatchable Built'!$B:$B,IF($B$141="NEM","*",$B$141),'Dispatchable Built'!$C:$C,$H151))+(SUMIFS('Dispatchable Retired'!N:N,'Dispatchable Retired'!$A:$A,Comparison_CDP1,'Dispatchable Retired'!$B:$B,IF($B$141="NEM","*",$B$141),'Dispatchable Retired'!$C:$C,$H151)-SUMIFS('Dispatchable Retired'!N:N,'Dispatchable Retired'!$A:$A,Comparison_CDP2,'Dispatchable Retired'!$B:$B,IF($B$141="NEM","*",$B$141),'Dispatchable Retired'!$C:$C,$H151))</f>
        <v>-1901.88862864</v>
      </c>
      <c r="T151" s="5">
        <f>(SUMIFS('Dispatchable Built'!O:O,'Dispatchable Built'!$A:$A,Comparison_CDP1,'Dispatchable Built'!$B:$B,IF($B$141="NEM","*",$B$141),'Dispatchable Built'!$C:$C,$H151)-SUMIFS('Dispatchable Built'!O:O,'Dispatchable Built'!$A:$A,Comparison_CDP2,'Dispatchable Built'!$B:$B,IF($B$141="NEM","*",$B$141),'Dispatchable Built'!$C:$C,$H151))+(SUMIFS('Dispatchable Retired'!O:O,'Dispatchable Retired'!$A:$A,Comparison_CDP1,'Dispatchable Retired'!$B:$B,IF($B$141="NEM","*",$B$141),'Dispatchable Retired'!$C:$C,$H151)-SUMIFS('Dispatchable Retired'!O:O,'Dispatchable Retired'!$A:$A,Comparison_CDP2,'Dispatchable Retired'!$B:$B,IF($B$141="NEM","*",$B$141),'Dispatchable Retired'!$C:$C,$H151))</f>
        <v>-1901.88862864</v>
      </c>
      <c r="U151" s="5">
        <f>(SUMIFS('Dispatchable Built'!P:P,'Dispatchable Built'!$A:$A,Comparison_CDP1,'Dispatchable Built'!$B:$B,IF($B$141="NEM","*",$B$141),'Dispatchable Built'!$C:$C,$H151)-SUMIFS('Dispatchable Built'!P:P,'Dispatchable Built'!$A:$A,Comparison_CDP2,'Dispatchable Built'!$B:$B,IF($B$141="NEM","*",$B$141),'Dispatchable Built'!$C:$C,$H151))+(SUMIFS('Dispatchable Retired'!P:P,'Dispatchable Retired'!$A:$A,Comparison_CDP1,'Dispatchable Retired'!$B:$B,IF($B$141="NEM","*",$B$141),'Dispatchable Retired'!$C:$C,$H151)-SUMIFS('Dispatchable Retired'!P:P,'Dispatchable Retired'!$A:$A,Comparison_CDP2,'Dispatchable Retired'!$B:$B,IF($B$141="NEM","*",$B$141),'Dispatchable Retired'!$C:$C,$H151))</f>
        <v>-2156.3062365599999</v>
      </c>
      <c r="V151" s="5">
        <f>(SUMIFS('Dispatchable Built'!Q:Q,'Dispatchable Built'!$A:$A,Comparison_CDP1,'Dispatchable Built'!$B:$B,IF($B$141="NEM","*",$B$141),'Dispatchable Built'!$C:$C,$H151)-SUMIFS('Dispatchable Built'!Q:Q,'Dispatchable Built'!$A:$A,Comparison_CDP2,'Dispatchable Built'!$B:$B,IF($B$141="NEM","*",$B$141),'Dispatchable Built'!$C:$C,$H151))+(SUMIFS('Dispatchable Retired'!Q:Q,'Dispatchable Retired'!$A:$A,Comparison_CDP1,'Dispatchable Retired'!$B:$B,IF($B$141="NEM","*",$B$141),'Dispatchable Retired'!$C:$C,$H151)-SUMIFS('Dispatchable Retired'!Q:Q,'Dispatchable Retired'!$A:$A,Comparison_CDP2,'Dispatchable Retired'!$B:$B,IF($B$141="NEM","*",$B$141),'Dispatchable Retired'!$C:$C,$H151))</f>
        <v>-2258.4215900999998</v>
      </c>
      <c r="W151" s="5">
        <f>(SUMIFS('Dispatchable Built'!R:R,'Dispatchable Built'!$A:$A,Comparison_CDP1,'Dispatchable Built'!$B:$B,IF($B$141="NEM","*",$B$141),'Dispatchable Built'!$C:$C,$H151)-SUMIFS('Dispatchable Built'!R:R,'Dispatchable Built'!$A:$A,Comparison_CDP2,'Dispatchable Built'!$B:$B,IF($B$141="NEM","*",$B$141),'Dispatchable Built'!$C:$C,$H151))+(SUMIFS('Dispatchable Retired'!R:R,'Dispatchable Retired'!$A:$A,Comparison_CDP1,'Dispatchable Retired'!$B:$B,IF($B$141="NEM","*",$B$141),'Dispatchable Retired'!$C:$C,$H151)-SUMIFS('Dispatchable Retired'!R:R,'Dispatchable Retired'!$A:$A,Comparison_CDP2,'Dispatchable Retired'!$B:$B,IF($B$141="NEM","*",$B$141),'Dispatchable Retired'!$C:$C,$H151))</f>
        <v>-2258.4215900999998</v>
      </c>
      <c r="X151" s="5">
        <f>(SUMIFS('Dispatchable Built'!S:S,'Dispatchable Built'!$A:$A,Comparison_CDP1,'Dispatchable Built'!$B:$B,IF($B$141="NEM","*",$B$141),'Dispatchable Built'!$C:$C,$H151)-SUMIFS('Dispatchable Built'!S:S,'Dispatchable Built'!$A:$A,Comparison_CDP2,'Dispatchable Built'!$B:$B,IF($B$141="NEM","*",$B$141),'Dispatchable Built'!$C:$C,$H151))+(SUMIFS('Dispatchable Retired'!S:S,'Dispatchable Retired'!$A:$A,Comparison_CDP1,'Dispatchable Retired'!$B:$B,IF($B$141="NEM","*",$B$141),'Dispatchable Retired'!$C:$C,$H151)-SUMIFS('Dispatchable Retired'!S:S,'Dispatchable Retired'!$A:$A,Comparison_CDP2,'Dispatchable Retired'!$B:$B,IF($B$141="NEM","*",$B$141),'Dispatchable Retired'!$C:$C,$H151))</f>
        <v>-2258.4215900999998</v>
      </c>
      <c r="Y151" s="5">
        <f>(SUMIFS('Dispatchable Built'!T:T,'Dispatchable Built'!$A:$A,Comparison_CDP1,'Dispatchable Built'!$B:$B,IF($B$141="NEM","*",$B$141),'Dispatchable Built'!$C:$C,$H151)-SUMIFS('Dispatchable Built'!T:T,'Dispatchable Built'!$A:$A,Comparison_CDP2,'Dispatchable Built'!$B:$B,IF($B$141="NEM","*",$B$141),'Dispatchable Built'!$C:$C,$H151))+(SUMIFS('Dispatchable Retired'!T:T,'Dispatchable Retired'!$A:$A,Comparison_CDP1,'Dispatchable Retired'!$B:$B,IF($B$141="NEM","*",$B$141),'Dispatchable Retired'!$C:$C,$H151)-SUMIFS('Dispatchable Retired'!T:T,'Dispatchable Retired'!$A:$A,Comparison_CDP2,'Dispatchable Retired'!$B:$B,IF($B$141="NEM","*",$B$141),'Dispatchable Retired'!$C:$C,$H151))</f>
        <v>-2258.4215900999998</v>
      </c>
      <c r="Z151" s="5">
        <f>(SUMIFS('Dispatchable Built'!U:U,'Dispatchable Built'!$A:$A,Comparison_CDP1,'Dispatchable Built'!$B:$B,IF($B$141="NEM","*",$B$141),'Dispatchable Built'!$C:$C,$H151)-SUMIFS('Dispatchable Built'!U:U,'Dispatchable Built'!$A:$A,Comparison_CDP2,'Dispatchable Built'!$B:$B,IF($B$141="NEM","*",$B$141),'Dispatchable Built'!$C:$C,$H151))+(SUMIFS('Dispatchable Retired'!U:U,'Dispatchable Retired'!$A:$A,Comparison_CDP1,'Dispatchable Retired'!$B:$B,IF($B$141="NEM","*",$B$141),'Dispatchable Retired'!$C:$C,$H151)-SUMIFS('Dispatchable Retired'!U:U,'Dispatchable Retired'!$A:$A,Comparison_CDP2,'Dispatchable Retired'!$B:$B,IF($B$141="NEM","*",$B$141),'Dispatchable Retired'!$C:$C,$H151))</f>
        <v>-2343.8322664399993</v>
      </c>
      <c r="AA151" s="5">
        <f>(SUMIFS('Dispatchable Built'!V:V,'Dispatchable Built'!$A:$A,Comparison_CDP1,'Dispatchable Built'!$B:$B,IF($B$141="NEM","*",$B$141),'Dispatchable Built'!$C:$C,$H151)-SUMIFS('Dispatchable Built'!V:V,'Dispatchable Built'!$A:$A,Comparison_CDP2,'Dispatchable Built'!$B:$B,IF($B$141="NEM","*",$B$141),'Dispatchable Built'!$C:$C,$H151))+(SUMIFS('Dispatchable Retired'!V:V,'Dispatchable Retired'!$A:$A,Comparison_CDP1,'Dispatchable Retired'!$B:$B,IF($B$141="NEM","*",$B$141),'Dispatchable Retired'!$C:$C,$H151)-SUMIFS('Dispatchable Retired'!V:V,'Dispatchable Retired'!$A:$A,Comparison_CDP2,'Dispatchable Retired'!$B:$B,IF($B$141="NEM","*",$B$141),'Dispatchable Retired'!$C:$C,$H151))</f>
        <v>-2106.4350219400003</v>
      </c>
      <c r="AB151" s="5">
        <f>(SUMIFS('Dispatchable Built'!W:W,'Dispatchable Built'!$A:$A,Comparison_CDP1,'Dispatchable Built'!$B:$B,IF($B$141="NEM","*",$B$141),'Dispatchable Built'!$C:$C,$H151)-SUMIFS('Dispatchable Built'!W:W,'Dispatchable Built'!$A:$A,Comparison_CDP2,'Dispatchable Built'!$B:$B,IF($B$141="NEM","*",$B$141),'Dispatchable Built'!$C:$C,$H151))+(SUMIFS('Dispatchable Retired'!W:W,'Dispatchable Retired'!$A:$A,Comparison_CDP1,'Dispatchable Retired'!$B:$B,IF($B$141="NEM","*",$B$141),'Dispatchable Retired'!$C:$C,$H151)-SUMIFS('Dispatchable Retired'!W:W,'Dispatchable Retired'!$A:$A,Comparison_CDP2,'Dispatchable Retired'!$B:$B,IF($B$141="NEM","*",$B$141),'Dispatchable Retired'!$C:$C,$H151))</f>
        <v>-2004.9779141899999</v>
      </c>
      <c r="AC151" s="5">
        <f>(SUMIFS('Dispatchable Built'!X:X,'Dispatchable Built'!$A:$A,Comparison_CDP1,'Dispatchable Built'!$B:$B,IF($B$141="NEM","*",$B$141),'Dispatchable Built'!$C:$C,$H151)-SUMIFS('Dispatchable Built'!X:X,'Dispatchable Built'!$A:$A,Comparison_CDP2,'Dispatchable Built'!$B:$B,IF($B$141="NEM","*",$B$141),'Dispatchable Built'!$C:$C,$H151))+(SUMIFS('Dispatchable Retired'!X:X,'Dispatchable Retired'!$A:$A,Comparison_CDP1,'Dispatchable Retired'!$B:$B,IF($B$141="NEM","*",$B$141),'Dispatchable Retired'!$C:$C,$H151)-SUMIFS('Dispatchable Retired'!X:X,'Dispatchable Retired'!$A:$A,Comparison_CDP2,'Dispatchable Retired'!$B:$B,IF($B$141="NEM","*",$B$141),'Dispatchable Retired'!$C:$C,$H151))</f>
        <v>-2133.2513615700004</v>
      </c>
      <c r="AD151" s="5">
        <f>(SUMIFS('Dispatchable Built'!Y:Y,'Dispatchable Built'!$A:$A,Comparison_CDP1,'Dispatchable Built'!$B:$B,IF($B$141="NEM","*",$B$141),'Dispatchable Built'!$C:$C,$H151)-SUMIFS('Dispatchable Built'!Y:Y,'Dispatchable Built'!$A:$A,Comparison_CDP2,'Dispatchable Built'!$B:$B,IF($B$141="NEM","*",$B$141),'Dispatchable Built'!$C:$C,$H151))+(SUMIFS('Dispatchable Retired'!Y:Y,'Dispatchable Retired'!$A:$A,Comparison_CDP1,'Dispatchable Retired'!$B:$B,IF($B$141="NEM","*",$B$141),'Dispatchable Retired'!$C:$C,$H151)-SUMIFS('Dispatchable Retired'!Y:Y,'Dispatchable Retired'!$A:$A,Comparison_CDP2,'Dispatchable Retired'!$B:$B,IF($B$141="NEM","*",$B$141),'Dispatchable Retired'!$C:$C,$H151))</f>
        <v>-2559.2779024899996</v>
      </c>
      <c r="AE151" s="5">
        <f>(SUMIFS('Dispatchable Built'!Z:Z,'Dispatchable Built'!$A:$A,Comparison_CDP1,'Dispatchable Built'!$B:$B,IF($B$141="NEM","*",$B$141),'Dispatchable Built'!$C:$C,$H151)-SUMIFS('Dispatchable Built'!Z:Z,'Dispatchable Built'!$A:$A,Comparison_CDP2,'Dispatchable Built'!$B:$B,IF($B$141="NEM","*",$B$141),'Dispatchable Built'!$C:$C,$H151))+(SUMIFS('Dispatchable Retired'!Z:Z,'Dispatchable Retired'!$A:$A,Comparison_CDP1,'Dispatchable Retired'!$B:$B,IF($B$141="NEM","*",$B$141),'Dispatchable Retired'!$C:$C,$H151)-SUMIFS('Dispatchable Retired'!Z:Z,'Dispatchable Retired'!$A:$A,Comparison_CDP2,'Dispatchable Retired'!$B:$B,IF($B$141="NEM","*",$B$141),'Dispatchable Retired'!$C:$C,$H151))</f>
        <v>-2559.2779024899996</v>
      </c>
      <c r="AF151" s="5">
        <f>(SUMIFS('Dispatchable Built'!AA:AA,'Dispatchable Built'!$A:$A,Comparison_CDP1,'Dispatchable Built'!$B:$B,IF($B$141="NEM","*",$B$141),'Dispatchable Built'!$C:$C,$H151)-SUMIFS('Dispatchable Built'!AA:AA,'Dispatchable Built'!$A:$A,Comparison_CDP2,'Dispatchable Built'!$B:$B,IF($B$141="NEM","*",$B$141),'Dispatchable Built'!$C:$C,$H151))+(SUMIFS('Dispatchable Retired'!AA:AA,'Dispatchable Retired'!$A:$A,Comparison_CDP1,'Dispatchable Retired'!$B:$B,IF($B$141="NEM","*",$B$141),'Dispatchable Retired'!$C:$C,$H151)-SUMIFS('Dispatchable Retired'!AA:AA,'Dispatchable Retired'!$A:$A,Comparison_CDP2,'Dispatchable Retired'!$B:$B,IF($B$141="NEM","*",$B$141),'Dispatchable Retired'!$C:$C,$H151))</f>
        <v>-2559.2779024899996</v>
      </c>
      <c r="AG151" s="5">
        <f>(SUMIFS('Dispatchable Built'!AB:AB,'Dispatchable Built'!$A:$A,Comparison_CDP1,'Dispatchable Built'!$B:$B,IF($B$141="NEM","*",$B$141),'Dispatchable Built'!$C:$C,$H151)-SUMIFS('Dispatchable Built'!AB:AB,'Dispatchable Built'!$A:$A,Comparison_CDP2,'Dispatchable Built'!$B:$B,IF($B$141="NEM","*",$B$141),'Dispatchable Built'!$C:$C,$H151))+(SUMIFS('Dispatchable Retired'!AB:AB,'Dispatchable Retired'!$A:$A,Comparison_CDP1,'Dispatchable Retired'!$B:$B,IF($B$141="NEM","*",$B$141),'Dispatchable Retired'!$C:$C,$H151)-SUMIFS('Dispatchable Retired'!AB:AB,'Dispatchable Retired'!$A:$A,Comparison_CDP2,'Dispatchable Retired'!$B:$B,IF($B$141="NEM","*",$B$141),'Dispatchable Retired'!$C:$C,$H151))</f>
        <v>-2559.2779024899996</v>
      </c>
      <c r="AH151" s="5">
        <f>(SUMIFS('Dispatchable Built'!AC:AC,'Dispatchable Built'!$A:$A,Comparison_CDP1,'Dispatchable Built'!$B:$B,IF($B$141="NEM","*",$B$141),'Dispatchable Built'!$C:$C,$H151)-SUMIFS('Dispatchable Built'!AC:AC,'Dispatchable Built'!$A:$A,Comparison_CDP2,'Dispatchable Built'!$B:$B,IF($B$141="NEM","*",$B$141),'Dispatchable Built'!$C:$C,$H151))+(SUMIFS('Dispatchable Retired'!AC:AC,'Dispatchable Retired'!$A:$A,Comparison_CDP1,'Dispatchable Retired'!$B:$B,IF($B$141="NEM","*",$B$141),'Dispatchable Retired'!$C:$C,$H151)-SUMIFS('Dispatchable Retired'!AC:AC,'Dispatchable Retired'!$A:$A,Comparison_CDP2,'Dispatchable Retired'!$B:$B,IF($B$141="NEM","*",$B$141),'Dispatchable Retired'!$C:$C,$H151))</f>
        <v>-2084.3421826199997</v>
      </c>
      <c r="AI151" s="5">
        <f>(SUMIFS('Dispatchable Built'!AD:AD,'Dispatchable Built'!$A:$A,Comparison_CDP1,'Dispatchable Built'!$B:$B,IF($B$141="NEM","*",$B$141),'Dispatchable Built'!$C:$C,$H151)-SUMIFS('Dispatchable Built'!AD:AD,'Dispatchable Built'!$A:$A,Comparison_CDP2,'Dispatchable Built'!$B:$B,IF($B$141="NEM","*",$B$141),'Dispatchable Built'!$C:$C,$H151))+(SUMIFS('Dispatchable Retired'!AD:AD,'Dispatchable Retired'!$A:$A,Comparison_CDP1,'Dispatchable Retired'!$B:$B,IF($B$141="NEM","*",$B$141),'Dispatchable Retired'!$C:$C,$H151)-SUMIFS('Dispatchable Retired'!AD:AD,'Dispatchable Retired'!$A:$A,Comparison_CDP2,'Dispatchable Retired'!$B:$B,IF($B$141="NEM","*",$B$141),'Dispatchable Retired'!$C:$C,$H151))</f>
        <v>-1603.20196893</v>
      </c>
      <c r="AJ151" s="5">
        <f>(SUMIFS('Dispatchable Built'!AE:AE,'Dispatchable Built'!$A:$A,Comparison_CDP1,'Dispatchable Built'!$B:$B,IF($B$141="NEM","*",$B$141),'Dispatchable Built'!$C:$C,$H151)-SUMIFS('Dispatchable Built'!AE:AE,'Dispatchable Built'!$A:$A,Comparison_CDP2,'Dispatchable Built'!$B:$B,IF($B$141="NEM","*",$B$141),'Dispatchable Built'!$C:$C,$H151))+(SUMIFS('Dispatchable Retired'!AE:AE,'Dispatchable Retired'!$A:$A,Comparison_CDP1,'Dispatchable Retired'!$B:$B,IF($B$141="NEM","*",$B$141),'Dispatchable Retired'!$C:$C,$H151)-SUMIFS('Dispatchable Retired'!AE:AE,'Dispatchable Retired'!$A:$A,Comparison_CDP2,'Dispatchable Retired'!$B:$B,IF($B$141="NEM","*",$B$141),'Dispatchable Retired'!$C:$C,$H151))</f>
        <v>-1603.20196893</v>
      </c>
    </row>
    <row r="152" spans="8:36" ht="15" customHeight="1">
      <c r="H152" s="9" t="s">
        <v>103</v>
      </c>
      <c r="I152" s="5">
        <f>(SUMIFS('Dispatchable Built'!D:D,'Dispatchable Built'!$A:$A,Comparison_CDP1,'Dispatchable Built'!$B:$B,IF($B$141="NEM","*",$B$141),'Dispatchable Built'!$C:$C,$H152)-SUMIFS('Dispatchable Built'!D:D,'Dispatchable Built'!$A:$A,Comparison_CDP2,'Dispatchable Built'!$B:$B,IF($B$141="NEM","*",$B$141),'Dispatchable Built'!$C:$C,$H152))+(SUMIFS('Dispatchable Retired'!D:D,'Dispatchable Retired'!$A:$A,Comparison_CDP1,'Dispatchable Retired'!$B:$B,IF($B$141="NEM","*",$B$141),'Dispatchable Retired'!$C:$C,$H152)-SUMIFS('Dispatchable Retired'!D:D,'Dispatchable Retired'!$A:$A,Comparison_CDP2,'Dispatchable Retired'!$B:$B,IF($B$141="NEM","*",$B$141),'Dispatchable Retired'!$C:$C,$H152))</f>
        <v>-834.45872179000003</v>
      </c>
      <c r="J152" s="5">
        <f>(SUMIFS('Dispatchable Built'!E:E,'Dispatchable Built'!$A:$A,Comparison_CDP1,'Dispatchable Built'!$B:$B,IF($B$141="NEM","*",$B$141),'Dispatchable Built'!$C:$C,$H152)-SUMIFS('Dispatchable Built'!E:E,'Dispatchable Built'!$A:$A,Comparison_CDP2,'Dispatchable Built'!$B:$B,IF($B$141="NEM","*",$B$141),'Dispatchable Built'!$C:$C,$H152))+(SUMIFS('Dispatchable Retired'!E:E,'Dispatchable Retired'!$A:$A,Comparison_CDP1,'Dispatchable Retired'!$B:$B,IF($B$141="NEM","*",$B$141),'Dispatchable Retired'!$C:$C,$H152)-SUMIFS('Dispatchable Retired'!E:E,'Dispatchable Retired'!$A:$A,Comparison_CDP2,'Dispatchable Retired'!$B:$B,IF($B$141="NEM","*",$B$141),'Dispatchable Retired'!$C:$C,$H152))</f>
        <v>-1094.3223146300002</v>
      </c>
      <c r="K152" s="5">
        <f>(SUMIFS('Dispatchable Built'!F:F,'Dispatchable Built'!$A:$A,Comparison_CDP1,'Dispatchable Built'!$B:$B,IF($B$141="NEM","*",$B$141),'Dispatchable Built'!$C:$C,$H152)-SUMIFS('Dispatchable Built'!F:F,'Dispatchable Built'!$A:$A,Comparison_CDP2,'Dispatchable Built'!$B:$B,IF($B$141="NEM","*",$B$141),'Dispatchable Built'!$C:$C,$H152))+(SUMIFS('Dispatchable Retired'!F:F,'Dispatchable Retired'!$A:$A,Comparison_CDP1,'Dispatchable Retired'!$B:$B,IF($B$141="NEM","*",$B$141),'Dispatchable Retired'!$C:$C,$H152)-SUMIFS('Dispatchable Retired'!F:F,'Dispatchable Retired'!$A:$A,Comparison_CDP2,'Dispatchable Retired'!$B:$B,IF($B$141="NEM","*",$B$141),'Dispatchable Retired'!$C:$C,$H152))</f>
        <v>-2011.3631386600005</v>
      </c>
      <c r="L152" s="5">
        <f>(SUMIFS('Dispatchable Built'!G:G,'Dispatchable Built'!$A:$A,Comparison_CDP1,'Dispatchable Built'!$B:$B,IF($B$141="NEM","*",$B$141),'Dispatchable Built'!$C:$C,$H152)-SUMIFS('Dispatchable Built'!G:G,'Dispatchable Built'!$A:$A,Comparison_CDP2,'Dispatchable Built'!$B:$B,IF($B$141="NEM","*",$B$141),'Dispatchable Built'!$C:$C,$H152))+(SUMIFS('Dispatchable Retired'!G:G,'Dispatchable Retired'!$A:$A,Comparison_CDP1,'Dispatchable Retired'!$B:$B,IF($B$141="NEM","*",$B$141),'Dispatchable Retired'!$C:$C,$H152)-SUMIFS('Dispatchable Retired'!G:G,'Dispatchable Retired'!$A:$A,Comparison_CDP2,'Dispatchable Retired'!$B:$B,IF($B$141="NEM","*",$B$141),'Dispatchable Retired'!$C:$C,$H152))</f>
        <v>-3300.9432113700013</v>
      </c>
      <c r="M152" s="5">
        <f>(SUMIFS('Dispatchable Built'!H:H,'Dispatchable Built'!$A:$A,Comparison_CDP1,'Dispatchable Built'!$B:$B,IF($B$141="NEM","*",$B$141),'Dispatchable Built'!$C:$C,$H152)-SUMIFS('Dispatchable Built'!H:H,'Dispatchable Built'!$A:$A,Comparison_CDP2,'Dispatchable Built'!$B:$B,IF($B$141="NEM","*",$B$141),'Dispatchable Built'!$C:$C,$H152))+(SUMIFS('Dispatchable Retired'!H:H,'Dispatchable Retired'!$A:$A,Comparison_CDP1,'Dispatchable Retired'!$B:$B,IF($B$141="NEM","*",$B$141),'Dispatchable Retired'!$C:$C,$H152)-SUMIFS('Dispatchable Retired'!H:H,'Dispatchable Retired'!$A:$A,Comparison_CDP2,'Dispatchable Retired'!$B:$B,IF($B$141="NEM","*",$B$141),'Dispatchable Retired'!$C:$C,$H152))</f>
        <v>-2831.7983985600004</v>
      </c>
      <c r="N152" s="5">
        <f>(SUMIFS('Dispatchable Built'!I:I,'Dispatchable Built'!$A:$A,Comparison_CDP1,'Dispatchable Built'!$B:$B,IF($B$141="NEM","*",$B$141),'Dispatchable Built'!$C:$C,$H152)-SUMIFS('Dispatchable Built'!I:I,'Dispatchable Built'!$A:$A,Comparison_CDP2,'Dispatchable Built'!$B:$B,IF($B$141="NEM","*",$B$141),'Dispatchable Built'!$C:$C,$H152))+(SUMIFS('Dispatchable Retired'!I:I,'Dispatchable Retired'!$A:$A,Comparison_CDP1,'Dispatchable Retired'!$B:$B,IF($B$141="NEM","*",$B$141),'Dispatchable Retired'!$C:$C,$H152)-SUMIFS('Dispatchable Retired'!I:I,'Dispatchable Retired'!$A:$A,Comparison_CDP2,'Dispatchable Retired'!$B:$B,IF($B$141="NEM","*",$B$141),'Dispatchable Retired'!$C:$C,$H152))</f>
        <v>-3291.2618433299995</v>
      </c>
      <c r="O152" s="5">
        <f>(SUMIFS('Dispatchable Built'!J:J,'Dispatchable Built'!$A:$A,Comparison_CDP1,'Dispatchable Built'!$B:$B,IF($B$141="NEM","*",$B$141),'Dispatchable Built'!$C:$C,$H152)-SUMIFS('Dispatchable Built'!J:J,'Dispatchable Built'!$A:$A,Comparison_CDP2,'Dispatchable Built'!$B:$B,IF($B$141="NEM","*",$B$141),'Dispatchable Built'!$C:$C,$H152))+(SUMIFS('Dispatchable Retired'!J:J,'Dispatchable Retired'!$A:$A,Comparison_CDP1,'Dispatchable Retired'!$B:$B,IF($B$141="NEM","*",$B$141),'Dispatchable Retired'!$C:$C,$H152)-SUMIFS('Dispatchable Retired'!J:J,'Dispatchable Retired'!$A:$A,Comparison_CDP2,'Dispatchable Retired'!$B:$B,IF($B$141="NEM","*",$B$141),'Dispatchable Retired'!$C:$C,$H152))</f>
        <v>-4643.1526946100021</v>
      </c>
      <c r="P152" s="5">
        <f>(SUMIFS('Dispatchable Built'!K:K,'Dispatchable Built'!$A:$A,Comparison_CDP1,'Dispatchable Built'!$B:$B,IF($B$141="NEM","*",$B$141),'Dispatchable Built'!$C:$C,$H152)-SUMIFS('Dispatchable Built'!K:K,'Dispatchable Built'!$A:$A,Comparison_CDP2,'Dispatchable Built'!$B:$B,IF($B$141="NEM","*",$B$141),'Dispatchable Built'!$C:$C,$H152))+(SUMIFS('Dispatchable Retired'!K:K,'Dispatchable Retired'!$A:$A,Comparison_CDP1,'Dispatchable Retired'!$B:$B,IF($B$141="NEM","*",$B$141),'Dispatchable Retired'!$C:$C,$H152)-SUMIFS('Dispatchable Retired'!K:K,'Dispatchable Retired'!$A:$A,Comparison_CDP2,'Dispatchable Retired'!$B:$B,IF($B$141="NEM","*",$B$141),'Dispatchable Retired'!$C:$C,$H152))</f>
        <v>-3822.4719234600016</v>
      </c>
      <c r="Q152" s="5">
        <f>(SUMIFS('Dispatchable Built'!L:L,'Dispatchable Built'!$A:$A,Comparison_CDP1,'Dispatchable Built'!$B:$B,IF($B$141="NEM","*",$B$141),'Dispatchable Built'!$C:$C,$H152)-SUMIFS('Dispatchable Built'!L:L,'Dispatchable Built'!$A:$A,Comparison_CDP2,'Dispatchable Built'!$B:$B,IF($B$141="NEM","*",$B$141),'Dispatchable Built'!$C:$C,$H152))+(SUMIFS('Dispatchable Retired'!L:L,'Dispatchable Retired'!$A:$A,Comparison_CDP1,'Dispatchable Retired'!$B:$B,IF($B$141="NEM","*",$B$141),'Dispatchable Retired'!$C:$C,$H152)-SUMIFS('Dispatchable Retired'!L:L,'Dispatchable Retired'!$A:$A,Comparison_CDP2,'Dispatchable Retired'!$B:$B,IF($B$141="NEM","*",$B$141),'Dispatchable Retired'!$C:$C,$H152))</f>
        <v>-4067.4751165200014</v>
      </c>
      <c r="R152" s="5">
        <f>(SUMIFS('Dispatchable Built'!M:M,'Dispatchable Built'!$A:$A,Comparison_CDP1,'Dispatchable Built'!$B:$B,IF($B$141="NEM","*",$B$141),'Dispatchable Built'!$C:$C,$H152)-SUMIFS('Dispatchable Built'!M:M,'Dispatchable Built'!$A:$A,Comparison_CDP2,'Dispatchable Built'!$B:$B,IF($B$141="NEM","*",$B$141),'Dispatchable Built'!$C:$C,$H152))+(SUMIFS('Dispatchable Retired'!M:M,'Dispatchable Retired'!$A:$A,Comparison_CDP1,'Dispatchable Retired'!$B:$B,IF($B$141="NEM","*",$B$141),'Dispatchable Retired'!$C:$C,$H152)-SUMIFS('Dispatchable Retired'!M:M,'Dispatchable Retired'!$A:$A,Comparison_CDP2,'Dispatchable Retired'!$B:$B,IF($B$141="NEM","*",$B$141),'Dispatchable Retired'!$C:$C,$H152))</f>
        <v>-4400.2131139600006</v>
      </c>
      <c r="S152" s="5">
        <f>(SUMIFS('Dispatchable Built'!N:N,'Dispatchable Built'!$A:$A,Comparison_CDP1,'Dispatchable Built'!$B:$B,IF($B$141="NEM","*",$B$141),'Dispatchable Built'!$C:$C,$H152)-SUMIFS('Dispatchable Built'!N:N,'Dispatchable Built'!$A:$A,Comparison_CDP2,'Dispatchable Built'!$B:$B,IF($B$141="NEM","*",$B$141),'Dispatchable Built'!$C:$C,$H152))+(SUMIFS('Dispatchable Retired'!N:N,'Dispatchable Retired'!$A:$A,Comparison_CDP1,'Dispatchable Retired'!$B:$B,IF($B$141="NEM","*",$B$141),'Dispatchable Retired'!$C:$C,$H152)-SUMIFS('Dispatchable Retired'!N:N,'Dispatchable Retired'!$A:$A,Comparison_CDP2,'Dispatchable Retired'!$B:$B,IF($B$141="NEM","*",$B$141),'Dispatchable Retired'!$C:$C,$H152))</f>
        <v>-5074.3116738299996</v>
      </c>
      <c r="T152" s="5">
        <f>(SUMIFS('Dispatchable Built'!O:O,'Dispatchable Built'!$A:$A,Comparison_CDP1,'Dispatchable Built'!$B:$B,IF($B$141="NEM","*",$B$141),'Dispatchable Built'!$C:$C,$H152)-SUMIFS('Dispatchable Built'!O:O,'Dispatchable Built'!$A:$A,Comparison_CDP2,'Dispatchable Built'!$B:$B,IF($B$141="NEM","*",$B$141),'Dispatchable Built'!$C:$C,$H152))+(SUMIFS('Dispatchable Retired'!O:O,'Dispatchable Retired'!$A:$A,Comparison_CDP1,'Dispatchable Retired'!$B:$B,IF($B$141="NEM","*",$B$141),'Dispatchable Retired'!$C:$C,$H152)-SUMIFS('Dispatchable Retired'!O:O,'Dispatchable Retired'!$A:$A,Comparison_CDP2,'Dispatchable Retired'!$B:$B,IF($B$141="NEM","*",$B$141),'Dispatchable Retired'!$C:$C,$H152))</f>
        <v>-6038.84268084</v>
      </c>
      <c r="U152" s="5">
        <f>(SUMIFS('Dispatchable Built'!P:P,'Dispatchable Built'!$A:$A,Comparison_CDP1,'Dispatchable Built'!$B:$B,IF($B$141="NEM","*",$B$141),'Dispatchable Built'!$C:$C,$H152)-SUMIFS('Dispatchable Built'!P:P,'Dispatchable Built'!$A:$A,Comparison_CDP2,'Dispatchable Built'!$B:$B,IF($B$141="NEM","*",$B$141),'Dispatchable Built'!$C:$C,$H152))+(SUMIFS('Dispatchable Retired'!P:P,'Dispatchable Retired'!$A:$A,Comparison_CDP1,'Dispatchable Retired'!$B:$B,IF($B$141="NEM","*",$B$141),'Dispatchable Retired'!$C:$C,$H152)-SUMIFS('Dispatchable Retired'!P:P,'Dispatchable Retired'!$A:$A,Comparison_CDP2,'Dispatchable Retired'!$B:$B,IF($B$141="NEM","*",$B$141),'Dispatchable Retired'!$C:$C,$H152))</f>
        <v>-4102.0067951499987</v>
      </c>
      <c r="V152" s="5">
        <f>(SUMIFS('Dispatchable Built'!Q:Q,'Dispatchable Built'!$A:$A,Comparison_CDP1,'Dispatchable Built'!$B:$B,IF($B$141="NEM","*",$B$141),'Dispatchable Built'!$C:$C,$H152)-SUMIFS('Dispatchable Built'!Q:Q,'Dispatchable Built'!$A:$A,Comparison_CDP2,'Dispatchable Built'!$B:$B,IF($B$141="NEM","*",$B$141),'Dispatchable Built'!$C:$C,$H152))+(SUMIFS('Dispatchable Retired'!Q:Q,'Dispatchable Retired'!$A:$A,Comparison_CDP1,'Dispatchable Retired'!$B:$B,IF($B$141="NEM","*",$B$141),'Dispatchable Retired'!$C:$C,$H152)-SUMIFS('Dispatchable Retired'!Q:Q,'Dispatchable Retired'!$A:$A,Comparison_CDP2,'Dispatchable Retired'!$B:$B,IF($B$141="NEM","*",$B$141),'Dispatchable Retired'!$C:$C,$H152))</f>
        <v>-3310.6250548300013</v>
      </c>
      <c r="W152" s="5">
        <f>(SUMIFS('Dispatchable Built'!R:R,'Dispatchable Built'!$A:$A,Comparison_CDP1,'Dispatchable Built'!$B:$B,IF($B$141="NEM","*",$B$141),'Dispatchable Built'!$C:$C,$H152)-SUMIFS('Dispatchable Built'!R:R,'Dispatchable Built'!$A:$A,Comparison_CDP2,'Dispatchable Built'!$B:$B,IF($B$141="NEM","*",$B$141),'Dispatchable Built'!$C:$C,$H152))+(SUMIFS('Dispatchable Retired'!R:R,'Dispatchable Retired'!$A:$A,Comparison_CDP1,'Dispatchable Retired'!$B:$B,IF($B$141="NEM","*",$B$141),'Dispatchable Retired'!$C:$C,$H152)-SUMIFS('Dispatchable Retired'!R:R,'Dispatchable Retired'!$A:$A,Comparison_CDP2,'Dispatchable Retired'!$B:$B,IF($B$141="NEM","*",$B$141),'Dispatchable Retired'!$C:$C,$H152))</f>
        <v>-2154.6243568699992</v>
      </c>
      <c r="X152" s="5">
        <f>(SUMIFS('Dispatchable Built'!S:S,'Dispatchable Built'!$A:$A,Comparison_CDP1,'Dispatchable Built'!$B:$B,IF($B$141="NEM","*",$B$141),'Dispatchable Built'!$C:$C,$H152)-SUMIFS('Dispatchable Built'!S:S,'Dispatchable Built'!$A:$A,Comparison_CDP2,'Dispatchable Built'!$B:$B,IF($B$141="NEM","*",$B$141),'Dispatchable Built'!$C:$C,$H152))+(SUMIFS('Dispatchable Retired'!S:S,'Dispatchable Retired'!$A:$A,Comparison_CDP1,'Dispatchable Retired'!$B:$B,IF($B$141="NEM","*",$B$141),'Dispatchable Retired'!$C:$C,$H152)-SUMIFS('Dispatchable Retired'!S:S,'Dispatchable Retired'!$A:$A,Comparison_CDP2,'Dispatchable Retired'!$B:$B,IF($B$141="NEM","*",$B$141),'Dispatchable Retired'!$C:$C,$H152))</f>
        <v>-3757.4017645399981</v>
      </c>
      <c r="Y152" s="5">
        <f>(SUMIFS('Dispatchable Built'!T:T,'Dispatchable Built'!$A:$A,Comparison_CDP1,'Dispatchable Built'!$B:$B,IF($B$141="NEM","*",$B$141),'Dispatchable Built'!$C:$C,$H152)-SUMIFS('Dispatchable Built'!T:T,'Dispatchable Built'!$A:$A,Comparison_CDP2,'Dispatchable Built'!$B:$B,IF($B$141="NEM","*",$B$141),'Dispatchable Built'!$C:$C,$H152))+(SUMIFS('Dispatchable Retired'!T:T,'Dispatchable Retired'!$A:$A,Comparison_CDP1,'Dispatchable Retired'!$B:$B,IF($B$141="NEM","*",$B$141),'Dispatchable Retired'!$C:$C,$H152)-SUMIFS('Dispatchable Retired'!T:T,'Dispatchable Retired'!$A:$A,Comparison_CDP2,'Dispatchable Retired'!$B:$B,IF($B$141="NEM","*",$B$141),'Dispatchable Retired'!$C:$C,$H152))</f>
        <v>-3894.6487735099981</v>
      </c>
      <c r="Z152" s="5">
        <f>(SUMIFS('Dispatchable Built'!U:U,'Dispatchable Built'!$A:$A,Comparison_CDP1,'Dispatchable Built'!$B:$B,IF($B$141="NEM","*",$B$141),'Dispatchable Built'!$C:$C,$H152)-SUMIFS('Dispatchable Built'!U:U,'Dispatchable Built'!$A:$A,Comparison_CDP2,'Dispatchable Built'!$B:$B,IF($B$141="NEM","*",$B$141),'Dispatchable Built'!$C:$C,$H152))+(SUMIFS('Dispatchable Retired'!U:U,'Dispatchable Retired'!$A:$A,Comparison_CDP1,'Dispatchable Retired'!$B:$B,IF($B$141="NEM","*",$B$141),'Dispatchable Retired'!$C:$C,$H152)-SUMIFS('Dispatchable Retired'!U:U,'Dispatchable Retired'!$A:$A,Comparison_CDP2,'Dispatchable Retired'!$B:$B,IF($B$141="NEM","*",$B$141),'Dispatchable Retired'!$C:$C,$H152))</f>
        <v>-3357.5767537399988</v>
      </c>
      <c r="AA152" s="5">
        <f>(SUMIFS('Dispatchable Built'!V:V,'Dispatchable Built'!$A:$A,Comparison_CDP1,'Dispatchable Built'!$B:$B,IF($B$141="NEM","*",$B$141),'Dispatchable Built'!$C:$C,$H152)-SUMIFS('Dispatchable Built'!V:V,'Dispatchable Built'!$A:$A,Comparison_CDP2,'Dispatchable Built'!$B:$B,IF($B$141="NEM","*",$B$141),'Dispatchable Built'!$C:$C,$H152))+(SUMIFS('Dispatchable Retired'!V:V,'Dispatchable Retired'!$A:$A,Comparison_CDP1,'Dispatchable Retired'!$B:$B,IF($B$141="NEM","*",$B$141),'Dispatchable Retired'!$C:$C,$H152)-SUMIFS('Dispatchable Retired'!V:V,'Dispatchable Retired'!$A:$A,Comparison_CDP2,'Dispatchable Retired'!$B:$B,IF($B$141="NEM","*",$B$141),'Dispatchable Retired'!$C:$C,$H152))</f>
        <v>932.73665241000708</v>
      </c>
      <c r="AB152" s="5">
        <f>(SUMIFS('Dispatchable Built'!W:W,'Dispatchable Built'!$A:$A,Comparison_CDP1,'Dispatchable Built'!$B:$B,IF($B$141="NEM","*",$B$141),'Dispatchable Built'!$C:$C,$H152)-SUMIFS('Dispatchable Built'!W:W,'Dispatchable Built'!$A:$A,Comparison_CDP2,'Dispatchable Built'!$B:$B,IF($B$141="NEM","*",$B$141),'Dispatchable Built'!$C:$C,$H152))+(SUMIFS('Dispatchable Retired'!W:W,'Dispatchable Retired'!$A:$A,Comparison_CDP1,'Dispatchable Retired'!$B:$B,IF($B$141="NEM","*",$B$141),'Dispatchable Retired'!$C:$C,$H152)-SUMIFS('Dispatchable Retired'!W:W,'Dispatchable Retired'!$A:$A,Comparison_CDP2,'Dispatchable Retired'!$B:$B,IF($B$141="NEM","*",$B$141),'Dispatchable Retired'!$C:$C,$H152))</f>
        <v>852.1615037400079</v>
      </c>
      <c r="AC152" s="5">
        <f>(SUMIFS('Dispatchable Built'!X:X,'Dispatchable Built'!$A:$A,Comparison_CDP1,'Dispatchable Built'!$B:$B,IF($B$141="NEM","*",$B$141),'Dispatchable Built'!$C:$C,$H152)-SUMIFS('Dispatchable Built'!X:X,'Dispatchable Built'!$A:$A,Comparison_CDP2,'Dispatchable Built'!$B:$B,IF($B$141="NEM","*",$B$141),'Dispatchable Built'!$C:$C,$H152))+(SUMIFS('Dispatchable Retired'!X:X,'Dispatchable Retired'!$A:$A,Comparison_CDP1,'Dispatchable Retired'!$B:$B,IF($B$141="NEM","*",$B$141),'Dispatchable Retired'!$C:$C,$H152)-SUMIFS('Dispatchable Retired'!X:X,'Dispatchable Retired'!$A:$A,Comparison_CDP2,'Dispatchable Retired'!$B:$B,IF($B$141="NEM","*",$B$141),'Dispatchable Retired'!$C:$C,$H152))</f>
        <v>-1080.9953895999947</v>
      </c>
      <c r="AD152" s="5">
        <f>(SUMIFS('Dispatchable Built'!Y:Y,'Dispatchable Built'!$A:$A,Comparison_CDP1,'Dispatchable Built'!$B:$B,IF($B$141="NEM","*",$B$141),'Dispatchable Built'!$C:$C,$H152)-SUMIFS('Dispatchable Built'!Y:Y,'Dispatchable Built'!$A:$A,Comparison_CDP2,'Dispatchable Built'!$B:$B,IF($B$141="NEM","*",$B$141),'Dispatchable Built'!$C:$C,$H152))+(SUMIFS('Dispatchable Retired'!Y:Y,'Dispatchable Retired'!$A:$A,Comparison_CDP1,'Dispatchable Retired'!$B:$B,IF($B$141="NEM","*",$B$141),'Dispatchable Retired'!$C:$C,$H152)-SUMIFS('Dispatchable Retired'!Y:Y,'Dispatchable Retired'!$A:$A,Comparison_CDP2,'Dispatchable Retired'!$B:$B,IF($B$141="NEM","*",$B$141),'Dispatchable Retired'!$C:$C,$H152))</f>
        <v>-9196.3555308999948</v>
      </c>
      <c r="AE152" s="5">
        <f>(SUMIFS('Dispatchable Built'!Z:Z,'Dispatchable Built'!$A:$A,Comparison_CDP1,'Dispatchable Built'!$B:$B,IF($B$141="NEM","*",$B$141),'Dispatchable Built'!$C:$C,$H152)-SUMIFS('Dispatchable Built'!Z:Z,'Dispatchable Built'!$A:$A,Comparison_CDP2,'Dispatchable Built'!$B:$B,IF($B$141="NEM","*",$B$141),'Dispatchable Built'!$C:$C,$H152))+(SUMIFS('Dispatchable Retired'!Z:Z,'Dispatchable Retired'!$A:$A,Comparison_CDP1,'Dispatchable Retired'!$B:$B,IF($B$141="NEM","*",$B$141),'Dispatchable Retired'!$C:$C,$H152)-SUMIFS('Dispatchable Retired'!Z:Z,'Dispatchable Retired'!$A:$A,Comparison_CDP2,'Dispatchable Retired'!$B:$B,IF($B$141="NEM","*",$B$141),'Dispatchable Retired'!$C:$C,$H152))</f>
        <v>-8653.8241593000002</v>
      </c>
      <c r="AF152" s="5">
        <f>(SUMIFS('Dispatchable Built'!AA:AA,'Dispatchable Built'!$A:$A,Comparison_CDP1,'Dispatchable Built'!$B:$B,IF($B$141="NEM","*",$B$141),'Dispatchable Built'!$C:$C,$H152)-SUMIFS('Dispatchable Built'!AA:AA,'Dispatchable Built'!$A:$A,Comparison_CDP2,'Dispatchable Built'!$B:$B,IF($B$141="NEM","*",$B$141),'Dispatchable Built'!$C:$C,$H152))+(SUMIFS('Dispatchable Retired'!AA:AA,'Dispatchable Retired'!$A:$A,Comparison_CDP1,'Dispatchable Retired'!$B:$B,IF($B$141="NEM","*",$B$141),'Dispatchable Retired'!$C:$C,$H152)-SUMIFS('Dispatchable Retired'!AA:AA,'Dispatchable Retired'!$A:$A,Comparison_CDP2,'Dispatchable Retired'!$B:$B,IF($B$141="NEM","*",$B$141),'Dispatchable Retired'!$C:$C,$H152))</f>
        <v>-15083.080840170001</v>
      </c>
      <c r="AG152" s="5">
        <f>(SUMIFS('Dispatchable Built'!AB:AB,'Dispatchable Built'!$A:$A,Comparison_CDP1,'Dispatchable Built'!$B:$B,IF($B$141="NEM","*",$B$141),'Dispatchable Built'!$C:$C,$H152)-SUMIFS('Dispatchable Built'!AB:AB,'Dispatchable Built'!$A:$A,Comparison_CDP2,'Dispatchable Built'!$B:$B,IF($B$141="NEM","*",$B$141),'Dispatchable Built'!$C:$C,$H152))+(SUMIFS('Dispatchable Retired'!AB:AB,'Dispatchable Retired'!$A:$A,Comparison_CDP1,'Dispatchable Retired'!$B:$B,IF($B$141="NEM","*",$B$141),'Dispatchable Retired'!$C:$C,$H152)-SUMIFS('Dispatchable Retired'!AB:AB,'Dispatchable Retired'!$A:$A,Comparison_CDP2,'Dispatchable Retired'!$B:$B,IF($B$141="NEM","*",$B$141),'Dispatchable Retired'!$C:$C,$H152))</f>
        <v>-21097.593503189997</v>
      </c>
      <c r="AH152" s="5">
        <f>(SUMIFS('Dispatchable Built'!AC:AC,'Dispatchable Built'!$A:$A,Comparison_CDP1,'Dispatchable Built'!$B:$B,IF($B$141="NEM","*",$B$141),'Dispatchable Built'!$C:$C,$H152)-SUMIFS('Dispatchable Built'!AC:AC,'Dispatchable Built'!$A:$A,Comparison_CDP2,'Dispatchable Built'!$B:$B,IF($B$141="NEM","*",$B$141),'Dispatchable Built'!$C:$C,$H152))+(SUMIFS('Dispatchable Retired'!AC:AC,'Dispatchable Retired'!$A:$A,Comparison_CDP1,'Dispatchable Retired'!$B:$B,IF($B$141="NEM","*",$B$141),'Dispatchable Retired'!$C:$C,$H152)-SUMIFS('Dispatchable Retired'!AC:AC,'Dispatchable Retired'!$A:$A,Comparison_CDP2,'Dispatchable Retired'!$B:$B,IF($B$141="NEM","*",$B$141),'Dispatchable Retired'!$C:$C,$H152))</f>
        <v>-10320.134940740007</v>
      </c>
      <c r="AI152" s="5">
        <f>(SUMIFS('Dispatchable Built'!AD:AD,'Dispatchable Built'!$A:$A,Comparison_CDP1,'Dispatchable Built'!$B:$B,IF($B$141="NEM","*",$B$141),'Dispatchable Built'!$C:$C,$H152)-SUMIFS('Dispatchable Built'!AD:AD,'Dispatchable Built'!$A:$A,Comparison_CDP2,'Dispatchable Built'!$B:$B,IF($B$141="NEM","*",$B$141),'Dispatchable Built'!$C:$C,$H152))+(SUMIFS('Dispatchable Retired'!AD:AD,'Dispatchable Retired'!$A:$A,Comparison_CDP1,'Dispatchable Retired'!$B:$B,IF($B$141="NEM","*",$B$141),'Dispatchable Retired'!$C:$C,$H152)-SUMIFS('Dispatchable Retired'!AD:AD,'Dispatchable Retired'!$A:$A,Comparison_CDP2,'Dispatchable Retired'!$B:$B,IF($B$141="NEM","*",$B$141),'Dispatchable Retired'!$C:$C,$H152))</f>
        <v>-18552.38389895</v>
      </c>
      <c r="AJ152" s="5">
        <f>(SUMIFS('Dispatchable Built'!AE:AE,'Dispatchable Built'!$A:$A,Comparison_CDP1,'Dispatchable Built'!$B:$B,IF($B$141="NEM","*",$B$141),'Dispatchable Built'!$C:$C,$H152)-SUMIFS('Dispatchable Built'!AE:AE,'Dispatchable Built'!$A:$A,Comparison_CDP2,'Dispatchable Built'!$B:$B,IF($B$141="NEM","*",$B$141),'Dispatchable Built'!$C:$C,$H152))+(SUMIFS('Dispatchable Retired'!AE:AE,'Dispatchable Retired'!$A:$A,Comparison_CDP1,'Dispatchable Retired'!$B:$B,IF($B$141="NEM","*",$B$141),'Dispatchable Retired'!$C:$C,$H152)-SUMIFS('Dispatchable Retired'!AE:AE,'Dispatchable Retired'!$A:$A,Comparison_CDP2,'Dispatchable Retired'!$B:$B,IF($B$141="NEM","*",$B$141),'Dispatchable Retired'!$C:$C,$H152))</f>
        <v>-19429.484797989986</v>
      </c>
    </row>
    <row r="153" spans="8:36" ht="15" customHeight="1">
      <c r="H153" s="9" t="s">
        <v>104</v>
      </c>
      <c r="I153" s="5">
        <f>(SUMIFS('Dispatchable Built'!D:D,'Dispatchable Built'!$A:$A,Comparison_CDP1,'Dispatchable Built'!$B:$B,IF($B$141="NEM","*",$B$141),'Dispatchable Built'!$C:$C,$H153)-SUMIFS('Dispatchable Built'!D:D,'Dispatchable Built'!$A:$A,Comparison_CDP2,'Dispatchable Built'!$B:$B,IF($B$141="NEM","*",$B$141),'Dispatchable Built'!$C:$C,$H153))+(SUMIFS('Dispatchable Retired'!D:D,'Dispatchable Retired'!$A:$A,Comparison_CDP1,'Dispatchable Retired'!$B:$B,IF($B$141="NEM","*",$B$141),'Dispatchable Retired'!$C:$C,$H153)-SUMIFS('Dispatchable Retired'!D:D,'Dispatchable Retired'!$A:$A,Comparison_CDP2,'Dispatchable Retired'!$B:$B,IF($B$141="NEM","*",$B$141),'Dispatchable Retired'!$C:$C,$H153))</f>
        <v>0</v>
      </c>
      <c r="J153" s="5">
        <f>(SUMIFS('Dispatchable Built'!E:E,'Dispatchable Built'!$A:$A,Comparison_CDP1,'Dispatchable Built'!$B:$B,IF($B$141="NEM","*",$B$141),'Dispatchable Built'!$C:$C,$H153)-SUMIFS('Dispatchable Built'!E:E,'Dispatchable Built'!$A:$A,Comparison_CDP2,'Dispatchable Built'!$B:$B,IF($B$141="NEM","*",$B$141),'Dispatchable Built'!$C:$C,$H153))+(SUMIFS('Dispatchable Retired'!E:E,'Dispatchable Retired'!$A:$A,Comparison_CDP1,'Dispatchable Retired'!$B:$B,IF($B$141="NEM","*",$B$141),'Dispatchable Retired'!$C:$C,$H153)-SUMIFS('Dispatchable Retired'!E:E,'Dispatchable Retired'!$A:$A,Comparison_CDP2,'Dispatchable Retired'!$B:$B,IF($B$141="NEM","*",$B$141),'Dispatchable Retired'!$C:$C,$H153))</f>
        <v>0</v>
      </c>
      <c r="K153" s="5">
        <f>(SUMIFS('Dispatchable Built'!F:F,'Dispatchable Built'!$A:$A,Comparison_CDP1,'Dispatchable Built'!$B:$B,IF($B$141="NEM","*",$B$141),'Dispatchable Built'!$C:$C,$H153)-SUMIFS('Dispatchable Built'!F:F,'Dispatchable Built'!$A:$A,Comparison_CDP2,'Dispatchable Built'!$B:$B,IF($B$141="NEM","*",$B$141),'Dispatchable Built'!$C:$C,$H153))+(SUMIFS('Dispatchable Retired'!F:F,'Dispatchable Retired'!$A:$A,Comparison_CDP1,'Dispatchable Retired'!$B:$B,IF($B$141="NEM","*",$B$141),'Dispatchable Retired'!$C:$C,$H153)-SUMIFS('Dispatchable Retired'!F:F,'Dispatchable Retired'!$A:$A,Comparison_CDP2,'Dispatchable Retired'!$B:$B,IF($B$141="NEM","*",$B$141),'Dispatchable Retired'!$C:$C,$H153))</f>
        <v>152.57118077000001</v>
      </c>
      <c r="L153" s="5">
        <f>(SUMIFS('Dispatchable Built'!G:G,'Dispatchable Built'!$A:$A,Comparison_CDP1,'Dispatchable Built'!$B:$B,IF($B$141="NEM","*",$B$141),'Dispatchable Built'!$C:$C,$H153)-SUMIFS('Dispatchable Built'!G:G,'Dispatchable Built'!$A:$A,Comparison_CDP2,'Dispatchable Built'!$B:$B,IF($B$141="NEM","*",$B$141),'Dispatchable Built'!$C:$C,$H153))+(SUMIFS('Dispatchable Retired'!G:G,'Dispatchable Retired'!$A:$A,Comparison_CDP1,'Dispatchable Retired'!$B:$B,IF($B$141="NEM","*",$B$141),'Dispatchable Retired'!$C:$C,$H153)-SUMIFS('Dispatchable Retired'!G:G,'Dispatchable Retired'!$A:$A,Comparison_CDP2,'Dispatchable Retired'!$B:$B,IF($B$141="NEM","*",$B$141),'Dispatchable Retired'!$C:$C,$H153))</f>
        <v>152.57118077000001</v>
      </c>
      <c r="M153" s="5">
        <f>(SUMIFS('Dispatchable Built'!H:H,'Dispatchable Built'!$A:$A,Comparison_CDP1,'Dispatchable Built'!$B:$B,IF($B$141="NEM","*",$B$141),'Dispatchable Built'!$C:$C,$H153)-SUMIFS('Dispatchable Built'!H:H,'Dispatchable Built'!$A:$A,Comparison_CDP2,'Dispatchable Built'!$B:$B,IF($B$141="NEM","*",$B$141),'Dispatchable Built'!$C:$C,$H153))+(SUMIFS('Dispatchable Retired'!H:H,'Dispatchable Retired'!$A:$A,Comparison_CDP1,'Dispatchable Retired'!$B:$B,IF($B$141="NEM","*",$B$141),'Dispatchable Retired'!$C:$C,$H153)-SUMIFS('Dispatchable Retired'!H:H,'Dispatchable Retired'!$A:$A,Comparison_CDP2,'Dispatchable Retired'!$B:$B,IF($B$141="NEM","*",$B$141),'Dispatchable Retired'!$C:$C,$H153))</f>
        <v>152.57118076999996</v>
      </c>
      <c r="N153" s="5">
        <f>(SUMIFS('Dispatchable Built'!I:I,'Dispatchable Built'!$A:$A,Comparison_CDP1,'Dispatchable Built'!$B:$B,IF($B$141="NEM","*",$B$141),'Dispatchable Built'!$C:$C,$H153)-SUMIFS('Dispatchable Built'!I:I,'Dispatchable Built'!$A:$A,Comparison_CDP2,'Dispatchable Built'!$B:$B,IF($B$141="NEM","*",$B$141),'Dispatchable Built'!$C:$C,$H153))+(SUMIFS('Dispatchable Retired'!I:I,'Dispatchable Retired'!$A:$A,Comparison_CDP1,'Dispatchable Retired'!$B:$B,IF($B$141="NEM","*",$B$141),'Dispatchable Retired'!$C:$C,$H153)-SUMIFS('Dispatchable Retired'!I:I,'Dispatchable Retired'!$A:$A,Comparison_CDP2,'Dispatchable Retired'!$B:$B,IF($B$141="NEM","*",$B$141),'Dispatchable Retired'!$C:$C,$H153))</f>
        <v>152.57118076999996</v>
      </c>
      <c r="O153" s="5">
        <f>(SUMIFS('Dispatchable Built'!J:J,'Dispatchable Built'!$A:$A,Comparison_CDP1,'Dispatchable Built'!$B:$B,IF($B$141="NEM","*",$B$141),'Dispatchable Built'!$C:$C,$H153)-SUMIFS('Dispatchable Built'!J:J,'Dispatchable Built'!$A:$A,Comparison_CDP2,'Dispatchable Built'!$B:$B,IF($B$141="NEM","*",$B$141),'Dispatchable Built'!$C:$C,$H153))+(SUMIFS('Dispatchable Retired'!J:J,'Dispatchable Retired'!$A:$A,Comparison_CDP1,'Dispatchable Retired'!$B:$B,IF($B$141="NEM","*",$B$141),'Dispatchable Retired'!$C:$C,$H153)-SUMIFS('Dispatchable Retired'!J:J,'Dispatchable Retired'!$A:$A,Comparison_CDP2,'Dispatchable Retired'!$B:$B,IF($B$141="NEM","*",$B$141),'Dispatchable Retired'!$C:$C,$H153))</f>
        <v>152.57118076999996</v>
      </c>
      <c r="P153" s="5">
        <f>(SUMIFS('Dispatchable Built'!K:K,'Dispatchable Built'!$A:$A,Comparison_CDP1,'Dispatchable Built'!$B:$B,IF($B$141="NEM","*",$B$141),'Dispatchable Built'!$C:$C,$H153)-SUMIFS('Dispatchable Built'!K:K,'Dispatchable Built'!$A:$A,Comparison_CDP2,'Dispatchable Built'!$B:$B,IF($B$141="NEM","*",$B$141),'Dispatchable Built'!$C:$C,$H153))+(SUMIFS('Dispatchable Retired'!K:K,'Dispatchable Retired'!$A:$A,Comparison_CDP1,'Dispatchable Retired'!$B:$B,IF($B$141="NEM","*",$B$141),'Dispatchable Retired'!$C:$C,$H153)-SUMIFS('Dispatchable Retired'!K:K,'Dispatchable Retired'!$A:$A,Comparison_CDP2,'Dispatchable Retired'!$B:$B,IF($B$141="NEM","*",$B$141),'Dispatchable Retired'!$C:$C,$H153))</f>
        <v>152.57118076999996</v>
      </c>
      <c r="Q153" s="5">
        <f>(SUMIFS('Dispatchable Built'!L:L,'Dispatchable Built'!$A:$A,Comparison_CDP1,'Dispatchable Built'!$B:$B,IF($B$141="NEM","*",$B$141),'Dispatchable Built'!$C:$C,$H153)-SUMIFS('Dispatchable Built'!L:L,'Dispatchable Built'!$A:$A,Comparison_CDP2,'Dispatchable Built'!$B:$B,IF($B$141="NEM","*",$B$141),'Dispatchable Built'!$C:$C,$H153))+(SUMIFS('Dispatchable Retired'!L:L,'Dispatchable Retired'!$A:$A,Comparison_CDP1,'Dispatchable Retired'!$B:$B,IF($B$141="NEM","*",$B$141),'Dispatchable Retired'!$C:$C,$H153)-SUMIFS('Dispatchable Retired'!L:L,'Dispatchable Retired'!$A:$A,Comparison_CDP2,'Dispatchable Retired'!$B:$B,IF($B$141="NEM","*",$B$141),'Dispatchable Retired'!$C:$C,$H153))</f>
        <v>152.57118076999996</v>
      </c>
      <c r="R153" s="5">
        <f>(SUMIFS('Dispatchable Built'!M:M,'Dispatchable Built'!$A:$A,Comparison_CDP1,'Dispatchable Built'!$B:$B,IF($B$141="NEM","*",$B$141),'Dispatchable Built'!$C:$C,$H153)-SUMIFS('Dispatchable Built'!M:M,'Dispatchable Built'!$A:$A,Comparison_CDP2,'Dispatchable Built'!$B:$B,IF($B$141="NEM","*",$B$141),'Dispatchable Built'!$C:$C,$H153))+(SUMIFS('Dispatchable Retired'!M:M,'Dispatchable Retired'!$A:$A,Comparison_CDP1,'Dispatchable Retired'!$B:$B,IF($B$141="NEM","*",$B$141),'Dispatchable Retired'!$C:$C,$H153)-SUMIFS('Dispatchable Retired'!M:M,'Dispatchable Retired'!$A:$A,Comparison_CDP2,'Dispatchable Retired'!$B:$B,IF($B$141="NEM","*",$B$141),'Dispatchable Retired'!$C:$C,$H153))</f>
        <v>152.57118076999996</v>
      </c>
      <c r="S153" s="5">
        <f>(SUMIFS('Dispatchable Built'!N:N,'Dispatchable Built'!$A:$A,Comparison_CDP1,'Dispatchable Built'!$B:$B,IF($B$141="NEM","*",$B$141),'Dispatchable Built'!$C:$C,$H153)-SUMIFS('Dispatchable Built'!N:N,'Dispatchable Built'!$A:$A,Comparison_CDP2,'Dispatchable Built'!$B:$B,IF($B$141="NEM","*",$B$141),'Dispatchable Built'!$C:$C,$H153))+(SUMIFS('Dispatchable Retired'!N:N,'Dispatchable Retired'!$A:$A,Comparison_CDP1,'Dispatchable Retired'!$B:$B,IF($B$141="NEM","*",$B$141),'Dispatchable Retired'!$C:$C,$H153)-SUMIFS('Dispatchable Retired'!N:N,'Dispatchable Retired'!$A:$A,Comparison_CDP2,'Dispatchable Retired'!$B:$B,IF($B$141="NEM","*",$B$141),'Dispatchable Retired'!$C:$C,$H153))</f>
        <v>152.57118076999996</v>
      </c>
      <c r="T153" s="5">
        <f>(SUMIFS('Dispatchable Built'!O:O,'Dispatchable Built'!$A:$A,Comparison_CDP1,'Dispatchable Built'!$B:$B,IF($B$141="NEM","*",$B$141),'Dispatchable Built'!$C:$C,$H153)-SUMIFS('Dispatchable Built'!O:O,'Dispatchable Built'!$A:$A,Comparison_CDP2,'Dispatchable Built'!$B:$B,IF($B$141="NEM","*",$B$141),'Dispatchable Built'!$C:$C,$H153))+(SUMIFS('Dispatchable Retired'!O:O,'Dispatchable Retired'!$A:$A,Comparison_CDP1,'Dispatchable Retired'!$B:$B,IF($B$141="NEM","*",$B$141),'Dispatchable Retired'!$C:$C,$H153)-SUMIFS('Dispatchable Retired'!O:O,'Dispatchable Retired'!$A:$A,Comparison_CDP2,'Dispatchable Retired'!$B:$B,IF($B$141="NEM","*",$B$141),'Dispatchable Retired'!$C:$C,$H153))</f>
        <v>152.57118077000007</v>
      </c>
      <c r="U153" s="5">
        <f>(SUMIFS('Dispatchable Built'!P:P,'Dispatchable Built'!$A:$A,Comparison_CDP1,'Dispatchable Built'!$B:$B,IF($B$141="NEM","*",$B$141),'Dispatchable Built'!$C:$C,$H153)-SUMIFS('Dispatchable Built'!P:P,'Dispatchable Built'!$A:$A,Comparison_CDP2,'Dispatchable Built'!$B:$B,IF($B$141="NEM","*",$B$141),'Dispatchable Built'!$C:$C,$H153))+(SUMIFS('Dispatchable Retired'!P:P,'Dispatchable Retired'!$A:$A,Comparison_CDP1,'Dispatchable Retired'!$B:$B,IF($B$141="NEM","*",$B$141),'Dispatchable Retired'!$C:$C,$H153)-SUMIFS('Dispatchable Retired'!P:P,'Dispatchable Retired'!$A:$A,Comparison_CDP2,'Dispatchable Retired'!$B:$B,IF($B$141="NEM","*",$B$141),'Dispatchable Retired'!$C:$C,$H153))</f>
        <v>152.57118077000007</v>
      </c>
      <c r="V153" s="5">
        <f>(SUMIFS('Dispatchable Built'!Q:Q,'Dispatchable Built'!$A:$A,Comparison_CDP1,'Dispatchable Built'!$B:$B,IF($B$141="NEM","*",$B$141),'Dispatchable Built'!$C:$C,$H153)-SUMIFS('Dispatchable Built'!Q:Q,'Dispatchable Built'!$A:$A,Comparison_CDP2,'Dispatchable Built'!$B:$B,IF($B$141="NEM","*",$B$141),'Dispatchable Built'!$C:$C,$H153))+(SUMIFS('Dispatchable Retired'!Q:Q,'Dispatchable Retired'!$A:$A,Comparison_CDP1,'Dispatchable Retired'!$B:$B,IF($B$141="NEM","*",$B$141),'Dispatchable Retired'!$C:$C,$H153)-SUMIFS('Dispatchable Retired'!Q:Q,'Dispatchable Retired'!$A:$A,Comparison_CDP2,'Dispatchable Retired'!$B:$B,IF($B$141="NEM","*",$B$141),'Dispatchable Retired'!$C:$C,$H153))</f>
        <v>152.57118077000007</v>
      </c>
      <c r="W153" s="5">
        <f>(SUMIFS('Dispatchable Built'!R:R,'Dispatchable Built'!$A:$A,Comparison_CDP1,'Dispatchable Built'!$B:$B,IF($B$141="NEM","*",$B$141),'Dispatchable Built'!$C:$C,$H153)-SUMIFS('Dispatchable Built'!R:R,'Dispatchable Built'!$A:$A,Comparison_CDP2,'Dispatchable Built'!$B:$B,IF($B$141="NEM","*",$B$141),'Dispatchable Built'!$C:$C,$H153))+(SUMIFS('Dispatchable Retired'!R:R,'Dispatchable Retired'!$A:$A,Comparison_CDP1,'Dispatchable Retired'!$B:$B,IF($B$141="NEM","*",$B$141),'Dispatchable Retired'!$C:$C,$H153)-SUMIFS('Dispatchable Retired'!R:R,'Dispatchable Retired'!$A:$A,Comparison_CDP2,'Dispatchable Retired'!$B:$B,IF($B$141="NEM","*",$B$141),'Dispatchable Retired'!$C:$C,$H153))</f>
        <v>152.57118077000007</v>
      </c>
      <c r="X153" s="5">
        <f>(SUMIFS('Dispatchable Built'!S:S,'Dispatchable Built'!$A:$A,Comparison_CDP1,'Dispatchable Built'!$B:$B,IF($B$141="NEM","*",$B$141),'Dispatchable Built'!$C:$C,$H153)-SUMIFS('Dispatchable Built'!S:S,'Dispatchable Built'!$A:$A,Comparison_CDP2,'Dispatchable Built'!$B:$B,IF($B$141="NEM","*",$B$141),'Dispatchable Built'!$C:$C,$H153))+(SUMIFS('Dispatchable Retired'!S:S,'Dispatchable Retired'!$A:$A,Comparison_CDP1,'Dispatchable Retired'!$B:$B,IF($B$141="NEM","*",$B$141),'Dispatchable Retired'!$C:$C,$H153)-SUMIFS('Dispatchable Retired'!S:S,'Dispatchable Retired'!$A:$A,Comparison_CDP2,'Dispatchable Retired'!$B:$B,IF($B$141="NEM","*",$B$141),'Dispatchable Retired'!$C:$C,$H153))</f>
        <v>152.57118077000007</v>
      </c>
      <c r="Y153" s="5">
        <f>(SUMIFS('Dispatchable Built'!T:T,'Dispatchable Built'!$A:$A,Comparison_CDP1,'Dispatchable Built'!$B:$B,IF($B$141="NEM","*",$B$141),'Dispatchable Built'!$C:$C,$H153)-SUMIFS('Dispatchable Built'!T:T,'Dispatchable Built'!$A:$A,Comparison_CDP2,'Dispatchable Built'!$B:$B,IF($B$141="NEM","*",$B$141),'Dispatchable Built'!$C:$C,$H153))+(SUMIFS('Dispatchable Retired'!T:T,'Dispatchable Retired'!$A:$A,Comparison_CDP1,'Dispatchable Retired'!$B:$B,IF($B$141="NEM","*",$B$141),'Dispatchable Retired'!$C:$C,$H153)-SUMIFS('Dispatchable Retired'!T:T,'Dispatchable Retired'!$A:$A,Comparison_CDP2,'Dispatchable Retired'!$B:$B,IF($B$141="NEM","*",$B$141),'Dispatchable Retired'!$C:$C,$H153))</f>
        <v>152.57118077000007</v>
      </c>
      <c r="Z153" s="5">
        <f>(SUMIFS('Dispatchable Built'!U:U,'Dispatchable Built'!$A:$A,Comparison_CDP1,'Dispatchable Built'!$B:$B,IF($B$141="NEM","*",$B$141),'Dispatchable Built'!$C:$C,$H153)-SUMIFS('Dispatchable Built'!U:U,'Dispatchable Built'!$A:$A,Comparison_CDP2,'Dispatchable Built'!$B:$B,IF($B$141="NEM","*",$B$141),'Dispatchable Built'!$C:$C,$H153))+(SUMIFS('Dispatchable Retired'!U:U,'Dispatchable Retired'!$A:$A,Comparison_CDP1,'Dispatchable Retired'!$B:$B,IF($B$141="NEM","*",$B$141),'Dispatchable Retired'!$C:$C,$H153)-SUMIFS('Dispatchable Retired'!U:U,'Dispatchable Retired'!$A:$A,Comparison_CDP2,'Dispatchable Retired'!$B:$B,IF($B$141="NEM","*",$B$141),'Dispatchable Retired'!$C:$C,$H153))</f>
        <v>152.57118077000007</v>
      </c>
      <c r="AA153" s="5">
        <f>(SUMIFS('Dispatchable Built'!V:V,'Dispatchable Built'!$A:$A,Comparison_CDP1,'Dispatchable Built'!$B:$B,IF($B$141="NEM","*",$B$141),'Dispatchable Built'!$C:$C,$H153)-SUMIFS('Dispatchable Built'!V:V,'Dispatchable Built'!$A:$A,Comparison_CDP2,'Dispatchable Built'!$B:$B,IF($B$141="NEM","*",$B$141),'Dispatchable Built'!$C:$C,$H153))+(SUMIFS('Dispatchable Retired'!V:V,'Dispatchable Retired'!$A:$A,Comparison_CDP1,'Dispatchable Retired'!$B:$B,IF($B$141="NEM","*",$B$141),'Dispatchable Retired'!$C:$C,$H153)-SUMIFS('Dispatchable Retired'!V:V,'Dispatchable Retired'!$A:$A,Comparison_CDP2,'Dispatchable Retired'!$B:$B,IF($B$141="NEM","*",$B$141),'Dispatchable Retired'!$C:$C,$H153))</f>
        <v>152.57118077000007</v>
      </c>
      <c r="AB153" s="5">
        <f>(SUMIFS('Dispatchable Built'!W:W,'Dispatchable Built'!$A:$A,Comparison_CDP1,'Dispatchable Built'!$B:$B,IF($B$141="NEM","*",$B$141),'Dispatchable Built'!$C:$C,$H153)-SUMIFS('Dispatchable Built'!W:W,'Dispatchable Built'!$A:$A,Comparison_CDP2,'Dispatchable Built'!$B:$B,IF($B$141="NEM","*",$B$141),'Dispatchable Built'!$C:$C,$H153))+(SUMIFS('Dispatchable Retired'!W:W,'Dispatchable Retired'!$A:$A,Comparison_CDP1,'Dispatchable Retired'!$B:$B,IF($B$141="NEM","*",$B$141),'Dispatchable Retired'!$C:$C,$H153)-SUMIFS('Dispatchable Retired'!W:W,'Dispatchable Retired'!$A:$A,Comparison_CDP2,'Dispatchable Retired'!$B:$B,IF($B$141="NEM","*",$B$141),'Dispatchable Retired'!$C:$C,$H153))</f>
        <v>152.57118077000007</v>
      </c>
      <c r="AC153" s="5">
        <f>(SUMIFS('Dispatchable Built'!X:X,'Dispatchable Built'!$A:$A,Comparison_CDP1,'Dispatchable Built'!$B:$B,IF($B$141="NEM","*",$B$141),'Dispatchable Built'!$C:$C,$H153)-SUMIFS('Dispatchable Built'!X:X,'Dispatchable Built'!$A:$A,Comparison_CDP2,'Dispatchable Built'!$B:$B,IF($B$141="NEM","*",$B$141),'Dispatchable Built'!$C:$C,$H153))+(SUMIFS('Dispatchable Retired'!X:X,'Dispatchable Retired'!$A:$A,Comparison_CDP1,'Dispatchable Retired'!$B:$B,IF($B$141="NEM","*",$B$141),'Dispatchable Retired'!$C:$C,$H153)-SUMIFS('Dispatchable Retired'!X:X,'Dispatchable Retired'!$A:$A,Comparison_CDP2,'Dispatchable Retired'!$B:$B,IF($B$141="NEM","*",$B$141),'Dispatchable Retired'!$C:$C,$H153))</f>
        <v>152.57118076999996</v>
      </c>
      <c r="AD153" s="5">
        <f>(SUMIFS('Dispatchable Built'!Y:Y,'Dispatchable Built'!$A:$A,Comparison_CDP1,'Dispatchable Built'!$B:$B,IF($B$141="NEM","*",$B$141),'Dispatchable Built'!$C:$C,$H153)-SUMIFS('Dispatchable Built'!Y:Y,'Dispatchable Built'!$A:$A,Comparison_CDP2,'Dispatchable Built'!$B:$B,IF($B$141="NEM","*",$B$141),'Dispatchable Built'!$C:$C,$H153))+(SUMIFS('Dispatchable Retired'!Y:Y,'Dispatchable Retired'!$A:$A,Comparison_CDP1,'Dispatchable Retired'!$B:$B,IF($B$141="NEM","*",$B$141),'Dispatchable Retired'!$C:$C,$H153)-SUMIFS('Dispatchable Retired'!Y:Y,'Dispatchable Retired'!$A:$A,Comparison_CDP2,'Dispatchable Retired'!$B:$B,IF($B$141="NEM","*",$B$141),'Dispatchable Retired'!$C:$C,$H153))</f>
        <v>152.57118077000007</v>
      </c>
      <c r="AE153" s="5">
        <f>(SUMIFS('Dispatchable Built'!Z:Z,'Dispatchable Built'!$A:$A,Comparison_CDP1,'Dispatchable Built'!$B:$B,IF($B$141="NEM","*",$B$141),'Dispatchable Built'!$C:$C,$H153)-SUMIFS('Dispatchable Built'!Z:Z,'Dispatchable Built'!$A:$A,Comparison_CDP2,'Dispatchable Built'!$B:$B,IF($B$141="NEM","*",$B$141),'Dispatchable Built'!$C:$C,$H153))+(SUMIFS('Dispatchable Retired'!Z:Z,'Dispatchable Retired'!$A:$A,Comparison_CDP1,'Dispatchable Retired'!$B:$B,IF($B$141="NEM","*",$B$141),'Dispatchable Retired'!$C:$C,$H153)-SUMIFS('Dispatchable Retired'!Z:Z,'Dispatchable Retired'!$A:$A,Comparison_CDP2,'Dispatchable Retired'!$B:$B,IF($B$141="NEM","*",$B$141),'Dispatchable Retired'!$C:$C,$H153))</f>
        <v>0</v>
      </c>
      <c r="AF153" s="5">
        <f>(SUMIFS('Dispatchable Built'!AA:AA,'Dispatchable Built'!$A:$A,Comparison_CDP1,'Dispatchable Built'!$B:$B,IF($B$141="NEM","*",$B$141),'Dispatchable Built'!$C:$C,$H153)-SUMIFS('Dispatchable Built'!AA:AA,'Dispatchable Built'!$A:$A,Comparison_CDP2,'Dispatchable Built'!$B:$B,IF($B$141="NEM","*",$B$141),'Dispatchable Built'!$C:$C,$H153))+(SUMIFS('Dispatchable Retired'!AA:AA,'Dispatchable Retired'!$A:$A,Comparison_CDP1,'Dispatchable Retired'!$B:$B,IF($B$141="NEM","*",$B$141),'Dispatchable Retired'!$C:$C,$H153)-SUMIFS('Dispatchable Retired'!AA:AA,'Dispatchable Retired'!$A:$A,Comparison_CDP2,'Dispatchable Retired'!$B:$B,IF($B$141="NEM","*",$B$141),'Dispatchable Retired'!$C:$C,$H153))</f>
        <v>0</v>
      </c>
      <c r="AG153" s="5">
        <f>(SUMIFS('Dispatchable Built'!AB:AB,'Dispatchable Built'!$A:$A,Comparison_CDP1,'Dispatchable Built'!$B:$B,IF($B$141="NEM","*",$B$141),'Dispatchable Built'!$C:$C,$H153)-SUMIFS('Dispatchable Built'!AB:AB,'Dispatchable Built'!$A:$A,Comparison_CDP2,'Dispatchable Built'!$B:$B,IF($B$141="NEM","*",$B$141),'Dispatchable Built'!$C:$C,$H153))+(SUMIFS('Dispatchable Retired'!AB:AB,'Dispatchable Retired'!$A:$A,Comparison_CDP1,'Dispatchable Retired'!$B:$B,IF($B$141="NEM","*",$B$141),'Dispatchable Retired'!$C:$C,$H153)-SUMIFS('Dispatchable Retired'!AB:AB,'Dispatchable Retired'!$A:$A,Comparison_CDP2,'Dispatchable Retired'!$B:$B,IF($B$141="NEM","*",$B$141),'Dispatchable Retired'!$C:$C,$H153))</f>
        <v>0</v>
      </c>
      <c r="AH153" s="5">
        <f>(SUMIFS('Dispatchable Built'!AC:AC,'Dispatchable Built'!$A:$A,Comparison_CDP1,'Dispatchable Built'!$B:$B,IF($B$141="NEM","*",$B$141),'Dispatchable Built'!$C:$C,$H153)-SUMIFS('Dispatchable Built'!AC:AC,'Dispatchable Built'!$A:$A,Comparison_CDP2,'Dispatchable Built'!$B:$B,IF($B$141="NEM","*",$B$141),'Dispatchable Built'!$C:$C,$H153))+(SUMIFS('Dispatchable Retired'!AC:AC,'Dispatchable Retired'!$A:$A,Comparison_CDP1,'Dispatchable Retired'!$B:$B,IF($B$141="NEM","*",$B$141),'Dispatchable Retired'!$C:$C,$H153)-SUMIFS('Dispatchable Retired'!AC:AC,'Dispatchable Retired'!$A:$A,Comparison_CDP2,'Dispatchable Retired'!$B:$B,IF($B$141="NEM","*",$B$141),'Dispatchable Retired'!$C:$C,$H153))</f>
        <v>0</v>
      </c>
      <c r="AI153" s="5">
        <f>(SUMIFS('Dispatchable Built'!AD:AD,'Dispatchable Built'!$A:$A,Comparison_CDP1,'Dispatchable Built'!$B:$B,IF($B$141="NEM","*",$B$141),'Dispatchable Built'!$C:$C,$H153)-SUMIFS('Dispatchable Built'!AD:AD,'Dispatchable Built'!$A:$A,Comparison_CDP2,'Dispatchable Built'!$B:$B,IF($B$141="NEM","*",$B$141),'Dispatchable Built'!$C:$C,$H153))+(SUMIFS('Dispatchable Retired'!AD:AD,'Dispatchable Retired'!$A:$A,Comparison_CDP1,'Dispatchable Retired'!$B:$B,IF($B$141="NEM","*",$B$141),'Dispatchable Retired'!$C:$C,$H153)-SUMIFS('Dispatchable Retired'!AD:AD,'Dispatchable Retired'!$A:$A,Comparison_CDP2,'Dispatchable Retired'!$B:$B,IF($B$141="NEM","*",$B$141),'Dispatchable Retired'!$C:$C,$H153))</f>
        <v>0</v>
      </c>
      <c r="AJ153" s="5">
        <f>(SUMIFS('Dispatchable Built'!AE:AE,'Dispatchable Built'!$A:$A,Comparison_CDP1,'Dispatchable Built'!$B:$B,IF($B$141="NEM","*",$B$141),'Dispatchable Built'!$C:$C,$H153)-SUMIFS('Dispatchable Built'!AE:AE,'Dispatchable Built'!$A:$A,Comparison_CDP2,'Dispatchable Built'!$B:$B,IF($B$141="NEM","*",$B$141),'Dispatchable Built'!$C:$C,$H153))+(SUMIFS('Dispatchable Retired'!AE:AE,'Dispatchable Retired'!$A:$A,Comparison_CDP1,'Dispatchable Retired'!$B:$B,IF($B$141="NEM","*",$B$141),'Dispatchable Retired'!$C:$C,$H153)-SUMIFS('Dispatchable Retired'!AE:AE,'Dispatchable Retired'!$A:$A,Comparison_CDP2,'Dispatchable Retired'!$B:$B,IF($B$141="NEM","*",$B$141),'Dispatchable Retired'!$C:$C,$H153))</f>
        <v>0</v>
      </c>
    </row>
    <row r="154" spans="8:36" ht="15" customHeight="1">
      <c r="H154" s="9" t="s">
        <v>96</v>
      </c>
      <c r="I154" s="5">
        <f>(SUMIFS('Dispatchable Built'!D:D,'Dispatchable Built'!$A:$A,Comparison_CDP1,'Dispatchable Built'!$B:$B,IF($B$141="NEM","*",$B$141),'Dispatchable Built'!$C:$C,$H154)-SUMIFS('Dispatchable Built'!D:D,'Dispatchable Built'!$A:$A,Comparison_CDP2,'Dispatchable Built'!$B:$B,IF($B$141="NEM","*",$B$141),'Dispatchable Built'!$C:$C,$H154))+(SUMIFS('Dispatchable Retired'!D:D,'Dispatchable Retired'!$A:$A,Comparison_CDP1,'Dispatchable Retired'!$B:$B,IF($B$141="NEM","*",$B$141),'Dispatchable Retired'!$C:$C,$H154)-SUMIFS('Dispatchable Retired'!D:D,'Dispatchable Retired'!$A:$A,Comparison_CDP2,'Dispatchable Retired'!$B:$B,IF($B$141="NEM","*",$B$141),'Dispatchable Retired'!$C:$C,$H154))</f>
        <v>0</v>
      </c>
      <c r="J154" s="5">
        <f>(SUMIFS('Dispatchable Built'!E:E,'Dispatchable Built'!$A:$A,Comparison_CDP1,'Dispatchable Built'!$B:$B,IF($B$141="NEM","*",$B$141),'Dispatchable Built'!$C:$C,$H154)-SUMIFS('Dispatchable Built'!E:E,'Dispatchable Built'!$A:$A,Comparison_CDP2,'Dispatchable Built'!$B:$B,IF($B$141="NEM","*",$B$141),'Dispatchable Built'!$C:$C,$H154))+(SUMIFS('Dispatchable Retired'!E:E,'Dispatchable Retired'!$A:$A,Comparison_CDP1,'Dispatchable Retired'!$B:$B,IF($B$141="NEM","*",$B$141),'Dispatchable Retired'!$C:$C,$H154)-SUMIFS('Dispatchable Retired'!E:E,'Dispatchable Retired'!$A:$A,Comparison_CDP2,'Dispatchable Retired'!$B:$B,IF($B$141="NEM","*",$B$141),'Dispatchable Retired'!$C:$C,$H154))</f>
        <v>0</v>
      </c>
      <c r="K154" s="5">
        <f>(SUMIFS('Dispatchable Built'!F:F,'Dispatchable Built'!$A:$A,Comparison_CDP1,'Dispatchable Built'!$B:$B,IF($B$141="NEM","*",$B$141),'Dispatchable Built'!$C:$C,$H154)-SUMIFS('Dispatchable Built'!F:F,'Dispatchable Built'!$A:$A,Comparison_CDP2,'Dispatchable Built'!$B:$B,IF($B$141="NEM","*",$B$141),'Dispatchable Built'!$C:$C,$H154))+(SUMIFS('Dispatchable Retired'!F:F,'Dispatchable Retired'!$A:$A,Comparison_CDP1,'Dispatchable Retired'!$B:$B,IF($B$141="NEM","*",$B$141),'Dispatchable Retired'!$C:$C,$H154)-SUMIFS('Dispatchable Retired'!F:F,'Dispatchable Retired'!$A:$A,Comparison_CDP2,'Dispatchable Retired'!$B:$B,IF($B$141="NEM","*",$B$141),'Dispatchable Retired'!$C:$C,$H154))</f>
        <v>0</v>
      </c>
      <c r="L154" s="5">
        <f>(SUMIFS('Dispatchable Built'!G:G,'Dispatchable Built'!$A:$A,Comparison_CDP1,'Dispatchable Built'!$B:$B,IF($B$141="NEM","*",$B$141),'Dispatchable Built'!$C:$C,$H154)-SUMIFS('Dispatchable Built'!G:G,'Dispatchable Built'!$A:$A,Comparison_CDP2,'Dispatchable Built'!$B:$B,IF($B$141="NEM","*",$B$141),'Dispatchable Built'!$C:$C,$H154))+(SUMIFS('Dispatchable Retired'!G:G,'Dispatchable Retired'!$A:$A,Comparison_CDP1,'Dispatchable Retired'!$B:$B,IF($B$141="NEM","*",$B$141),'Dispatchable Retired'!$C:$C,$H154)-SUMIFS('Dispatchable Retired'!G:G,'Dispatchable Retired'!$A:$A,Comparison_CDP2,'Dispatchable Retired'!$B:$B,IF($B$141="NEM","*",$B$141),'Dispatchable Retired'!$C:$C,$H154))</f>
        <v>0</v>
      </c>
      <c r="M154" s="5">
        <f>(SUMIFS('Dispatchable Built'!H:H,'Dispatchable Built'!$A:$A,Comparison_CDP1,'Dispatchable Built'!$B:$B,IF($B$141="NEM","*",$B$141),'Dispatchable Built'!$C:$C,$H154)-SUMIFS('Dispatchable Built'!H:H,'Dispatchable Built'!$A:$A,Comparison_CDP2,'Dispatchable Built'!$B:$B,IF($B$141="NEM","*",$B$141),'Dispatchable Built'!$C:$C,$H154))+(SUMIFS('Dispatchable Retired'!H:H,'Dispatchable Retired'!$A:$A,Comparison_CDP1,'Dispatchable Retired'!$B:$B,IF($B$141="NEM","*",$B$141),'Dispatchable Retired'!$C:$C,$H154)-SUMIFS('Dispatchable Retired'!H:H,'Dispatchable Retired'!$A:$A,Comparison_CDP2,'Dispatchable Retired'!$B:$B,IF($B$141="NEM","*",$B$141),'Dispatchable Retired'!$C:$C,$H154))</f>
        <v>0</v>
      </c>
      <c r="N154" s="5">
        <f>(SUMIFS('Dispatchable Built'!I:I,'Dispatchable Built'!$A:$A,Comparison_CDP1,'Dispatchable Built'!$B:$B,IF($B$141="NEM","*",$B$141),'Dispatchable Built'!$C:$C,$H154)-SUMIFS('Dispatchable Built'!I:I,'Dispatchable Built'!$A:$A,Comparison_CDP2,'Dispatchable Built'!$B:$B,IF($B$141="NEM","*",$B$141),'Dispatchable Built'!$C:$C,$H154))+(SUMIFS('Dispatchable Retired'!I:I,'Dispatchable Retired'!$A:$A,Comparison_CDP1,'Dispatchable Retired'!$B:$B,IF($B$141="NEM","*",$B$141),'Dispatchable Retired'!$C:$C,$H154)-SUMIFS('Dispatchable Retired'!I:I,'Dispatchable Retired'!$A:$A,Comparison_CDP2,'Dispatchable Retired'!$B:$B,IF($B$141="NEM","*",$B$141),'Dispatchable Retired'!$C:$C,$H154))</f>
        <v>0</v>
      </c>
      <c r="O154" s="5">
        <f>(SUMIFS('Dispatchable Built'!J:J,'Dispatchable Built'!$A:$A,Comparison_CDP1,'Dispatchable Built'!$B:$B,IF($B$141="NEM","*",$B$141),'Dispatchable Built'!$C:$C,$H154)-SUMIFS('Dispatchable Built'!J:J,'Dispatchable Built'!$A:$A,Comparison_CDP2,'Dispatchable Built'!$B:$B,IF($B$141="NEM","*",$B$141),'Dispatchable Built'!$C:$C,$H154))+(SUMIFS('Dispatchable Retired'!J:J,'Dispatchable Retired'!$A:$A,Comparison_CDP1,'Dispatchable Retired'!$B:$B,IF($B$141="NEM","*",$B$141),'Dispatchable Retired'!$C:$C,$H154)-SUMIFS('Dispatchable Retired'!J:J,'Dispatchable Retired'!$A:$A,Comparison_CDP2,'Dispatchable Retired'!$B:$B,IF($B$141="NEM","*",$B$141),'Dispatchable Retired'!$C:$C,$H154))</f>
        <v>0</v>
      </c>
      <c r="P154" s="5">
        <f>(SUMIFS('Dispatchable Built'!K:K,'Dispatchable Built'!$A:$A,Comparison_CDP1,'Dispatchable Built'!$B:$B,IF($B$141="NEM","*",$B$141),'Dispatchable Built'!$C:$C,$H154)-SUMIFS('Dispatchable Built'!K:K,'Dispatchable Built'!$A:$A,Comparison_CDP2,'Dispatchable Built'!$B:$B,IF($B$141="NEM","*",$B$141),'Dispatchable Built'!$C:$C,$H154))+(SUMIFS('Dispatchable Retired'!K:K,'Dispatchable Retired'!$A:$A,Comparison_CDP1,'Dispatchable Retired'!$B:$B,IF($B$141="NEM","*",$B$141),'Dispatchable Retired'!$C:$C,$H154)-SUMIFS('Dispatchable Retired'!K:K,'Dispatchable Retired'!$A:$A,Comparison_CDP2,'Dispatchable Retired'!$B:$B,IF($B$141="NEM","*",$B$141),'Dispatchable Retired'!$C:$C,$H154))</f>
        <v>0</v>
      </c>
      <c r="Q154" s="5">
        <f>(SUMIFS('Dispatchable Built'!L:L,'Dispatchable Built'!$A:$A,Comparison_CDP1,'Dispatchable Built'!$B:$B,IF($B$141="NEM","*",$B$141),'Dispatchable Built'!$C:$C,$H154)-SUMIFS('Dispatchable Built'!L:L,'Dispatchable Built'!$A:$A,Comparison_CDP2,'Dispatchable Built'!$B:$B,IF($B$141="NEM","*",$B$141),'Dispatchable Built'!$C:$C,$H154))+(SUMIFS('Dispatchable Retired'!L:L,'Dispatchable Retired'!$A:$A,Comparison_CDP1,'Dispatchable Retired'!$B:$B,IF($B$141="NEM","*",$B$141),'Dispatchable Retired'!$C:$C,$H154)-SUMIFS('Dispatchable Retired'!L:L,'Dispatchable Retired'!$A:$A,Comparison_CDP2,'Dispatchable Retired'!$B:$B,IF($B$141="NEM","*",$B$141),'Dispatchable Retired'!$C:$C,$H154))</f>
        <v>0</v>
      </c>
      <c r="R154" s="5">
        <f>(SUMIFS('Dispatchable Built'!M:M,'Dispatchable Built'!$A:$A,Comparison_CDP1,'Dispatchable Built'!$B:$B,IF($B$141="NEM","*",$B$141),'Dispatchable Built'!$C:$C,$H154)-SUMIFS('Dispatchable Built'!M:M,'Dispatchable Built'!$A:$A,Comparison_CDP2,'Dispatchable Built'!$B:$B,IF($B$141="NEM","*",$B$141),'Dispatchable Built'!$C:$C,$H154))+(SUMIFS('Dispatchable Retired'!M:M,'Dispatchable Retired'!$A:$A,Comparison_CDP1,'Dispatchable Retired'!$B:$B,IF($B$141="NEM","*",$B$141),'Dispatchable Retired'!$C:$C,$H154)-SUMIFS('Dispatchable Retired'!M:M,'Dispatchable Retired'!$A:$A,Comparison_CDP2,'Dispatchable Retired'!$B:$B,IF($B$141="NEM","*",$B$141),'Dispatchable Retired'!$C:$C,$H154))</f>
        <v>0</v>
      </c>
      <c r="S154" s="5">
        <f>(SUMIFS('Dispatchable Built'!N:N,'Dispatchable Built'!$A:$A,Comparison_CDP1,'Dispatchable Built'!$B:$B,IF($B$141="NEM","*",$B$141),'Dispatchable Built'!$C:$C,$H154)-SUMIFS('Dispatchable Built'!N:N,'Dispatchable Built'!$A:$A,Comparison_CDP2,'Dispatchable Built'!$B:$B,IF($B$141="NEM","*",$B$141),'Dispatchable Built'!$C:$C,$H154))+(SUMIFS('Dispatchable Retired'!N:N,'Dispatchable Retired'!$A:$A,Comparison_CDP1,'Dispatchable Retired'!$B:$B,IF($B$141="NEM","*",$B$141),'Dispatchable Retired'!$C:$C,$H154)-SUMIFS('Dispatchable Retired'!N:N,'Dispatchable Retired'!$A:$A,Comparison_CDP2,'Dispatchable Retired'!$B:$B,IF($B$141="NEM","*",$B$141),'Dispatchable Retired'!$C:$C,$H154))</f>
        <v>0</v>
      </c>
      <c r="T154" s="5">
        <f>(SUMIFS('Dispatchable Built'!O:O,'Dispatchable Built'!$A:$A,Comparison_CDP1,'Dispatchable Built'!$B:$B,IF($B$141="NEM","*",$B$141),'Dispatchable Built'!$C:$C,$H154)-SUMIFS('Dispatchable Built'!O:O,'Dispatchable Built'!$A:$A,Comparison_CDP2,'Dispatchable Built'!$B:$B,IF($B$141="NEM","*",$B$141),'Dispatchable Built'!$C:$C,$H154))+(SUMIFS('Dispatchable Retired'!O:O,'Dispatchable Retired'!$A:$A,Comparison_CDP1,'Dispatchable Retired'!$B:$B,IF($B$141="NEM","*",$B$141),'Dispatchable Retired'!$C:$C,$H154)-SUMIFS('Dispatchable Retired'!O:O,'Dispatchable Retired'!$A:$A,Comparison_CDP2,'Dispatchable Retired'!$B:$B,IF($B$141="NEM","*",$B$141),'Dispatchable Retired'!$C:$C,$H154))</f>
        <v>0</v>
      </c>
      <c r="U154" s="5">
        <f>(SUMIFS('Dispatchable Built'!P:P,'Dispatchable Built'!$A:$A,Comparison_CDP1,'Dispatchable Built'!$B:$B,IF($B$141="NEM","*",$B$141),'Dispatchable Built'!$C:$C,$H154)-SUMIFS('Dispatchable Built'!P:P,'Dispatchable Built'!$A:$A,Comparison_CDP2,'Dispatchable Built'!$B:$B,IF($B$141="NEM","*",$B$141),'Dispatchable Built'!$C:$C,$H154))+(SUMIFS('Dispatchable Retired'!P:P,'Dispatchable Retired'!$A:$A,Comparison_CDP1,'Dispatchable Retired'!$B:$B,IF($B$141="NEM","*",$B$141),'Dispatchable Retired'!$C:$C,$H154)-SUMIFS('Dispatchable Retired'!P:P,'Dispatchable Retired'!$A:$A,Comparison_CDP2,'Dispatchable Retired'!$B:$B,IF($B$141="NEM","*",$B$141),'Dispatchable Retired'!$C:$C,$H154))</f>
        <v>0</v>
      </c>
      <c r="V154" s="5">
        <f>(SUMIFS('Dispatchable Built'!Q:Q,'Dispatchable Built'!$A:$A,Comparison_CDP1,'Dispatchable Built'!$B:$B,IF($B$141="NEM","*",$B$141),'Dispatchable Built'!$C:$C,$H154)-SUMIFS('Dispatchable Built'!Q:Q,'Dispatchable Built'!$A:$A,Comparison_CDP2,'Dispatchable Built'!$B:$B,IF($B$141="NEM","*",$B$141),'Dispatchable Built'!$C:$C,$H154))+(SUMIFS('Dispatchable Retired'!Q:Q,'Dispatchable Retired'!$A:$A,Comparison_CDP1,'Dispatchable Retired'!$B:$B,IF($B$141="NEM","*",$B$141),'Dispatchable Retired'!$C:$C,$H154)-SUMIFS('Dispatchable Retired'!Q:Q,'Dispatchable Retired'!$A:$A,Comparison_CDP2,'Dispatchable Retired'!$B:$B,IF($B$141="NEM","*",$B$141),'Dispatchable Retired'!$C:$C,$H154))</f>
        <v>0</v>
      </c>
      <c r="W154" s="5">
        <f>(SUMIFS('Dispatchable Built'!R:R,'Dispatchable Built'!$A:$A,Comparison_CDP1,'Dispatchable Built'!$B:$B,IF($B$141="NEM","*",$B$141),'Dispatchable Built'!$C:$C,$H154)-SUMIFS('Dispatchable Built'!R:R,'Dispatchable Built'!$A:$A,Comparison_CDP2,'Dispatchable Built'!$B:$B,IF($B$141="NEM","*",$B$141),'Dispatchable Built'!$C:$C,$H154))+(SUMIFS('Dispatchable Retired'!R:R,'Dispatchable Retired'!$A:$A,Comparison_CDP1,'Dispatchable Retired'!$B:$B,IF($B$141="NEM","*",$B$141),'Dispatchable Retired'!$C:$C,$H154)-SUMIFS('Dispatchable Retired'!R:R,'Dispatchable Retired'!$A:$A,Comparison_CDP2,'Dispatchable Retired'!$B:$B,IF($B$141="NEM","*",$B$141),'Dispatchable Retired'!$C:$C,$H154))</f>
        <v>0</v>
      </c>
      <c r="X154" s="5">
        <f>(SUMIFS('Dispatchable Built'!S:S,'Dispatchable Built'!$A:$A,Comparison_CDP1,'Dispatchable Built'!$B:$B,IF($B$141="NEM","*",$B$141),'Dispatchable Built'!$C:$C,$H154)-SUMIFS('Dispatchable Built'!S:S,'Dispatchable Built'!$A:$A,Comparison_CDP2,'Dispatchable Built'!$B:$B,IF($B$141="NEM","*",$B$141),'Dispatchable Built'!$C:$C,$H154))+(SUMIFS('Dispatchable Retired'!S:S,'Dispatchable Retired'!$A:$A,Comparison_CDP1,'Dispatchable Retired'!$B:$B,IF($B$141="NEM","*",$B$141),'Dispatchable Retired'!$C:$C,$H154)-SUMIFS('Dispatchable Retired'!S:S,'Dispatchable Retired'!$A:$A,Comparison_CDP2,'Dispatchable Retired'!$B:$B,IF($B$141="NEM","*",$B$141),'Dispatchable Retired'!$C:$C,$H154))</f>
        <v>0</v>
      </c>
      <c r="Y154" s="5">
        <f>(SUMIFS('Dispatchable Built'!T:T,'Dispatchable Built'!$A:$A,Comparison_CDP1,'Dispatchable Built'!$B:$B,IF($B$141="NEM","*",$B$141),'Dispatchable Built'!$C:$C,$H154)-SUMIFS('Dispatchable Built'!T:T,'Dispatchable Built'!$A:$A,Comparison_CDP2,'Dispatchable Built'!$B:$B,IF($B$141="NEM","*",$B$141),'Dispatchable Built'!$C:$C,$H154))+(SUMIFS('Dispatchable Retired'!T:T,'Dispatchable Retired'!$A:$A,Comparison_CDP1,'Dispatchable Retired'!$B:$B,IF($B$141="NEM","*",$B$141),'Dispatchable Retired'!$C:$C,$H154)-SUMIFS('Dispatchable Retired'!T:T,'Dispatchable Retired'!$A:$A,Comparison_CDP2,'Dispatchable Retired'!$B:$B,IF($B$141="NEM","*",$B$141),'Dispatchable Retired'!$C:$C,$H154))</f>
        <v>0</v>
      </c>
      <c r="Z154" s="5">
        <f>(SUMIFS('Dispatchable Built'!U:U,'Dispatchable Built'!$A:$A,Comparison_CDP1,'Dispatchable Built'!$B:$B,IF($B$141="NEM","*",$B$141),'Dispatchable Built'!$C:$C,$H154)-SUMIFS('Dispatchable Built'!U:U,'Dispatchable Built'!$A:$A,Comparison_CDP2,'Dispatchable Built'!$B:$B,IF($B$141="NEM","*",$B$141),'Dispatchable Built'!$C:$C,$H154))+(SUMIFS('Dispatchable Retired'!U:U,'Dispatchable Retired'!$A:$A,Comparison_CDP1,'Dispatchable Retired'!$B:$B,IF($B$141="NEM","*",$B$141),'Dispatchable Retired'!$C:$C,$H154)-SUMIFS('Dispatchable Retired'!U:U,'Dispatchable Retired'!$A:$A,Comparison_CDP2,'Dispatchable Retired'!$B:$B,IF($B$141="NEM","*",$B$141),'Dispatchable Retired'!$C:$C,$H154))</f>
        <v>0</v>
      </c>
      <c r="AA154" s="5">
        <f>(SUMIFS('Dispatchable Built'!V:V,'Dispatchable Built'!$A:$A,Comparison_CDP1,'Dispatchable Built'!$B:$B,IF($B$141="NEM","*",$B$141),'Dispatchable Built'!$C:$C,$H154)-SUMIFS('Dispatchable Built'!V:V,'Dispatchable Built'!$A:$A,Comparison_CDP2,'Dispatchable Built'!$B:$B,IF($B$141="NEM","*",$B$141),'Dispatchable Built'!$C:$C,$H154))+(SUMIFS('Dispatchable Retired'!V:V,'Dispatchable Retired'!$A:$A,Comparison_CDP1,'Dispatchable Retired'!$B:$B,IF($B$141="NEM","*",$B$141),'Dispatchable Retired'!$C:$C,$H154)-SUMIFS('Dispatchable Retired'!V:V,'Dispatchable Retired'!$A:$A,Comparison_CDP2,'Dispatchable Retired'!$B:$B,IF($B$141="NEM","*",$B$141),'Dispatchable Retired'!$C:$C,$H154))</f>
        <v>0</v>
      </c>
      <c r="AB154" s="5">
        <f>(SUMIFS('Dispatchable Built'!W:W,'Dispatchable Built'!$A:$A,Comparison_CDP1,'Dispatchable Built'!$B:$B,IF($B$141="NEM","*",$B$141),'Dispatchable Built'!$C:$C,$H154)-SUMIFS('Dispatchable Built'!W:W,'Dispatchable Built'!$A:$A,Comparison_CDP2,'Dispatchable Built'!$B:$B,IF($B$141="NEM","*",$B$141),'Dispatchable Built'!$C:$C,$H154))+(SUMIFS('Dispatchable Retired'!W:W,'Dispatchable Retired'!$A:$A,Comparison_CDP1,'Dispatchable Retired'!$B:$B,IF($B$141="NEM","*",$B$141),'Dispatchable Retired'!$C:$C,$H154)-SUMIFS('Dispatchable Retired'!W:W,'Dispatchable Retired'!$A:$A,Comparison_CDP2,'Dispatchable Retired'!$B:$B,IF($B$141="NEM","*",$B$141),'Dispatchable Retired'!$C:$C,$H154))</f>
        <v>0</v>
      </c>
      <c r="AC154" s="5">
        <f>(SUMIFS('Dispatchable Built'!X:X,'Dispatchable Built'!$A:$A,Comparison_CDP1,'Dispatchable Built'!$B:$B,IF($B$141="NEM","*",$B$141),'Dispatchable Built'!$C:$C,$H154)-SUMIFS('Dispatchable Built'!X:X,'Dispatchable Built'!$A:$A,Comparison_CDP2,'Dispatchable Built'!$B:$B,IF($B$141="NEM","*",$B$141),'Dispatchable Built'!$C:$C,$H154))+(SUMIFS('Dispatchable Retired'!X:X,'Dispatchable Retired'!$A:$A,Comparison_CDP1,'Dispatchable Retired'!$B:$B,IF($B$141="NEM","*",$B$141),'Dispatchable Retired'!$C:$C,$H154)-SUMIFS('Dispatchable Retired'!X:X,'Dispatchable Retired'!$A:$A,Comparison_CDP2,'Dispatchable Retired'!$B:$B,IF($B$141="NEM","*",$B$141),'Dispatchable Retired'!$C:$C,$H154))</f>
        <v>0</v>
      </c>
      <c r="AD154" s="5">
        <f>(SUMIFS('Dispatchable Built'!Y:Y,'Dispatchable Built'!$A:$A,Comparison_CDP1,'Dispatchable Built'!$B:$B,IF($B$141="NEM","*",$B$141),'Dispatchable Built'!$C:$C,$H154)-SUMIFS('Dispatchable Built'!Y:Y,'Dispatchable Built'!$A:$A,Comparison_CDP2,'Dispatchable Built'!$B:$B,IF($B$141="NEM","*",$B$141),'Dispatchable Built'!$C:$C,$H154))+(SUMIFS('Dispatchable Retired'!Y:Y,'Dispatchable Retired'!$A:$A,Comparison_CDP1,'Dispatchable Retired'!$B:$B,IF($B$141="NEM","*",$B$141),'Dispatchable Retired'!$C:$C,$H154)-SUMIFS('Dispatchable Retired'!Y:Y,'Dispatchable Retired'!$A:$A,Comparison_CDP2,'Dispatchable Retired'!$B:$B,IF($B$141="NEM","*",$B$141),'Dispatchable Retired'!$C:$C,$H154))</f>
        <v>0</v>
      </c>
      <c r="AE154" s="5">
        <f>(SUMIFS('Dispatchable Built'!Z:Z,'Dispatchable Built'!$A:$A,Comparison_CDP1,'Dispatchable Built'!$B:$B,IF($B$141="NEM","*",$B$141),'Dispatchable Built'!$C:$C,$H154)-SUMIFS('Dispatchable Built'!Z:Z,'Dispatchable Built'!$A:$A,Comparison_CDP2,'Dispatchable Built'!$B:$B,IF($B$141="NEM","*",$B$141),'Dispatchable Built'!$C:$C,$H154))+(SUMIFS('Dispatchable Retired'!Z:Z,'Dispatchable Retired'!$A:$A,Comparison_CDP1,'Dispatchable Retired'!$B:$B,IF($B$141="NEM","*",$B$141),'Dispatchable Retired'!$C:$C,$H154)-SUMIFS('Dispatchable Retired'!Z:Z,'Dispatchable Retired'!$A:$A,Comparison_CDP2,'Dispatchable Retired'!$B:$B,IF($B$141="NEM","*",$B$141),'Dispatchable Retired'!$C:$C,$H154))</f>
        <v>0</v>
      </c>
      <c r="AF154" s="5">
        <f>(SUMIFS('Dispatchable Built'!AA:AA,'Dispatchable Built'!$A:$A,Comparison_CDP1,'Dispatchable Built'!$B:$B,IF($B$141="NEM","*",$B$141),'Dispatchable Built'!$C:$C,$H154)-SUMIFS('Dispatchable Built'!AA:AA,'Dispatchable Built'!$A:$A,Comparison_CDP2,'Dispatchable Built'!$B:$B,IF($B$141="NEM","*",$B$141),'Dispatchable Built'!$C:$C,$H154))+(SUMIFS('Dispatchable Retired'!AA:AA,'Dispatchable Retired'!$A:$A,Comparison_CDP1,'Dispatchable Retired'!$B:$B,IF($B$141="NEM","*",$B$141),'Dispatchable Retired'!$C:$C,$H154)-SUMIFS('Dispatchable Retired'!AA:AA,'Dispatchable Retired'!$A:$A,Comparison_CDP2,'Dispatchable Retired'!$B:$B,IF($B$141="NEM","*",$B$141),'Dispatchable Retired'!$C:$C,$H154))</f>
        <v>0</v>
      </c>
      <c r="AG154" s="5">
        <f>(SUMIFS('Dispatchable Built'!AB:AB,'Dispatchable Built'!$A:$A,Comparison_CDP1,'Dispatchable Built'!$B:$B,IF($B$141="NEM","*",$B$141),'Dispatchable Built'!$C:$C,$H154)-SUMIFS('Dispatchable Built'!AB:AB,'Dispatchable Built'!$A:$A,Comparison_CDP2,'Dispatchable Built'!$B:$B,IF($B$141="NEM","*",$B$141),'Dispatchable Built'!$C:$C,$H154))+(SUMIFS('Dispatchable Retired'!AB:AB,'Dispatchable Retired'!$A:$A,Comparison_CDP1,'Dispatchable Retired'!$B:$B,IF($B$141="NEM","*",$B$141),'Dispatchable Retired'!$C:$C,$H154)-SUMIFS('Dispatchable Retired'!AB:AB,'Dispatchable Retired'!$A:$A,Comparison_CDP2,'Dispatchable Retired'!$B:$B,IF($B$141="NEM","*",$B$141),'Dispatchable Retired'!$C:$C,$H154))</f>
        <v>0</v>
      </c>
      <c r="AH154" s="5">
        <f>(SUMIFS('Dispatchable Built'!AC:AC,'Dispatchable Built'!$A:$A,Comparison_CDP1,'Dispatchable Built'!$B:$B,IF($B$141="NEM","*",$B$141),'Dispatchable Built'!$C:$C,$H154)-SUMIFS('Dispatchable Built'!AC:AC,'Dispatchable Built'!$A:$A,Comparison_CDP2,'Dispatchable Built'!$B:$B,IF($B$141="NEM","*",$B$141),'Dispatchable Built'!$C:$C,$H154))+(SUMIFS('Dispatchable Retired'!AC:AC,'Dispatchable Retired'!$A:$A,Comparison_CDP1,'Dispatchable Retired'!$B:$B,IF($B$141="NEM","*",$B$141),'Dispatchable Retired'!$C:$C,$H154)-SUMIFS('Dispatchable Retired'!AC:AC,'Dispatchable Retired'!$A:$A,Comparison_CDP2,'Dispatchable Retired'!$B:$B,IF($B$141="NEM","*",$B$141),'Dispatchable Retired'!$C:$C,$H154))</f>
        <v>0</v>
      </c>
      <c r="AI154" s="5">
        <f>(SUMIFS('Dispatchable Built'!AD:AD,'Dispatchable Built'!$A:$A,Comparison_CDP1,'Dispatchable Built'!$B:$B,IF($B$141="NEM","*",$B$141),'Dispatchable Built'!$C:$C,$H154)-SUMIFS('Dispatchable Built'!AD:AD,'Dispatchable Built'!$A:$A,Comparison_CDP2,'Dispatchable Built'!$B:$B,IF($B$141="NEM","*",$B$141),'Dispatchable Built'!$C:$C,$H154))+(SUMIFS('Dispatchable Retired'!AD:AD,'Dispatchable Retired'!$A:$A,Comparison_CDP1,'Dispatchable Retired'!$B:$B,IF($B$141="NEM","*",$B$141),'Dispatchable Retired'!$C:$C,$H154)-SUMIFS('Dispatchable Retired'!AD:AD,'Dispatchable Retired'!$A:$A,Comparison_CDP2,'Dispatchable Retired'!$B:$B,IF($B$141="NEM","*",$B$141),'Dispatchable Retired'!$C:$C,$H154))</f>
        <v>0</v>
      </c>
      <c r="AJ154" s="5">
        <f>(SUMIFS('Dispatchable Built'!AE:AE,'Dispatchable Built'!$A:$A,Comparison_CDP1,'Dispatchable Built'!$B:$B,IF($B$141="NEM","*",$B$141),'Dispatchable Built'!$C:$C,$H154)-SUMIFS('Dispatchable Built'!AE:AE,'Dispatchable Built'!$A:$A,Comparison_CDP2,'Dispatchable Built'!$B:$B,IF($B$141="NEM","*",$B$141),'Dispatchable Built'!$C:$C,$H154))+(SUMIFS('Dispatchable Retired'!AE:AE,'Dispatchable Retired'!$A:$A,Comparison_CDP1,'Dispatchable Retired'!$B:$B,IF($B$141="NEM","*",$B$141),'Dispatchable Retired'!$C:$C,$H154)-SUMIFS('Dispatchable Retired'!AE:AE,'Dispatchable Retired'!$A:$A,Comparison_CDP2,'Dispatchable Retired'!$B:$B,IF($B$141="NEM","*",$B$141),'Dispatchable Retired'!$C:$C,$H154))</f>
        <v>0</v>
      </c>
    </row>
    <row r="155" spans="8:36" ht="15" customHeight="1">
      <c r="H155" s="9" t="s">
        <v>88</v>
      </c>
      <c r="I155" s="5">
        <f>(SUMIFS('Dispatchable Built'!D:D,'Dispatchable Built'!$A:$A,Comparison_CDP1,'Dispatchable Built'!$B:$B,IF($B$141="NEM","*",$B$141),'Dispatchable Built'!$C:$C,$H155)-SUMIFS('Dispatchable Built'!D:D,'Dispatchable Built'!$A:$A,Comparison_CDP2,'Dispatchable Built'!$B:$B,IF($B$141="NEM","*",$B$141),'Dispatchable Built'!$C:$C,$H155))+(SUMIFS('Dispatchable Retired'!D:D,'Dispatchable Retired'!$A:$A,Comparison_CDP1,'Dispatchable Retired'!$B:$B,IF($B$141="NEM","*",$B$141),'Dispatchable Retired'!$C:$C,$H155)-SUMIFS('Dispatchable Retired'!D:D,'Dispatchable Retired'!$A:$A,Comparison_CDP2,'Dispatchable Retired'!$B:$B,IF($B$141="NEM","*",$B$141),'Dispatchable Retired'!$C:$C,$H155))</f>
        <v>0</v>
      </c>
      <c r="J155" s="5">
        <f>(SUMIFS('Dispatchable Built'!E:E,'Dispatchable Built'!$A:$A,Comparison_CDP1,'Dispatchable Built'!$B:$B,IF($B$141="NEM","*",$B$141),'Dispatchable Built'!$C:$C,$H155)-SUMIFS('Dispatchable Built'!E:E,'Dispatchable Built'!$A:$A,Comparison_CDP2,'Dispatchable Built'!$B:$B,IF($B$141="NEM","*",$B$141),'Dispatchable Built'!$C:$C,$H155))+(SUMIFS('Dispatchable Retired'!E:E,'Dispatchable Retired'!$A:$A,Comparison_CDP1,'Dispatchable Retired'!$B:$B,IF($B$141="NEM","*",$B$141),'Dispatchable Retired'!$C:$C,$H155)-SUMIFS('Dispatchable Retired'!E:E,'Dispatchable Retired'!$A:$A,Comparison_CDP2,'Dispatchable Retired'!$B:$B,IF($B$141="NEM","*",$B$141),'Dispatchable Retired'!$C:$C,$H155))</f>
        <v>0</v>
      </c>
      <c r="K155" s="5">
        <f>(SUMIFS('Dispatchable Built'!F:F,'Dispatchable Built'!$A:$A,Comparison_CDP1,'Dispatchable Built'!$B:$B,IF($B$141="NEM","*",$B$141),'Dispatchable Built'!$C:$C,$H155)-SUMIFS('Dispatchable Built'!F:F,'Dispatchable Built'!$A:$A,Comparison_CDP2,'Dispatchable Built'!$B:$B,IF($B$141="NEM","*",$B$141),'Dispatchable Built'!$C:$C,$H155))+(SUMIFS('Dispatchable Retired'!F:F,'Dispatchable Retired'!$A:$A,Comparison_CDP1,'Dispatchable Retired'!$B:$B,IF($B$141="NEM","*",$B$141),'Dispatchable Retired'!$C:$C,$H155)-SUMIFS('Dispatchable Retired'!F:F,'Dispatchable Retired'!$A:$A,Comparison_CDP2,'Dispatchable Retired'!$B:$B,IF($B$141="NEM","*",$B$141),'Dispatchable Retired'!$C:$C,$H155))</f>
        <v>0</v>
      </c>
      <c r="L155" s="5">
        <f>(SUMIFS('Dispatchable Built'!G:G,'Dispatchable Built'!$A:$A,Comparison_CDP1,'Dispatchable Built'!$B:$B,IF($B$141="NEM","*",$B$141),'Dispatchable Built'!$C:$C,$H155)-SUMIFS('Dispatchable Built'!G:G,'Dispatchable Built'!$A:$A,Comparison_CDP2,'Dispatchable Built'!$B:$B,IF($B$141="NEM","*",$B$141),'Dispatchable Built'!$C:$C,$H155))+(SUMIFS('Dispatchable Retired'!G:G,'Dispatchable Retired'!$A:$A,Comparison_CDP1,'Dispatchable Retired'!$B:$B,IF($B$141="NEM","*",$B$141),'Dispatchable Retired'!$C:$C,$H155)-SUMIFS('Dispatchable Retired'!G:G,'Dispatchable Retired'!$A:$A,Comparison_CDP2,'Dispatchable Retired'!$B:$B,IF($B$141="NEM","*",$B$141),'Dispatchable Retired'!$C:$C,$H155))</f>
        <v>0</v>
      </c>
      <c r="M155" s="5">
        <f>(SUMIFS('Dispatchable Built'!H:H,'Dispatchable Built'!$A:$A,Comparison_CDP1,'Dispatchable Built'!$B:$B,IF($B$141="NEM","*",$B$141),'Dispatchable Built'!$C:$C,$H155)-SUMIFS('Dispatchable Built'!H:H,'Dispatchable Built'!$A:$A,Comparison_CDP2,'Dispatchable Built'!$B:$B,IF($B$141="NEM","*",$B$141),'Dispatchable Built'!$C:$C,$H155))+(SUMIFS('Dispatchable Retired'!H:H,'Dispatchable Retired'!$A:$A,Comparison_CDP1,'Dispatchable Retired'!$B:$B,IF($B$141="NEM","*",$B$141),'Dispatchable Retired'!$C:$C,$H155)-SUMIFS('Dispatchable Retired'!H:H,'Dispatchable Retired'!$A:$A,Comparison_CDP2,'Dispatchable Retired'!$B:$B,IF($B$141="NEM","*",$B$141),'Dispatchable Retired'!$C:$C,$H155))</f>
        <v>0</v>
      </c>
      <c r="N155" s="5">
        <f>(SUMIFS('Dispatchable Built'!I:I,'Dispatchable Built'!$A:$A,Comparison_CDP1,'Dispatchable Built'!$B:$B,IF($B$141="NEM","*",$B$141),'Dispatchable Built'!$C:$C,$H155)-SUMIFS('Dispatchable Built'!I:I,'Dispatchable Built'!$A:$A,Comparison_CDP2,'Dispatchable Built'!$B:$B,IF($B$141="NEM","*",$B$141),'Dispatchable Built'!$C:$C,$H155))+(SUMIFS('Dispatchable Retired'!I:I,'Dispatchable Retired'!$A:$A,Comparison_CDP1,'Dispatchable Retired'!$B:$B,IF($B$141="NEM","*",$B$141),'Dispatchable Retired'!$C:$C,$H155)-SUMIFS('Dispatchable Retired'!I:I,'Dispatchable Retired'!$A:$A,Comparison_CDP2,'Dispatchable Retired'!$B:$B,IF($B$141="NEM","*",$B$141),'Dispatchable Retired'!$C:$C,$H155))</f>
        <v>0</v>
      </c>
      <c r="O155" s="5">
        <f>(SUMIFS('Dispatchable Built'!J:J,'Dispatchable Built'!$A:$A,Comparison_CDP1,'Dispatchable Built'!$B:$B,IF($B$141="NEM","*",$B$141),'Dispatchable Built'!$C:$C,$H155)-SUMIFS('Dispatchable Built'!J:J,'Dispatchable Built'!$A:$A,Comparison_CDP2,'Dispatchable Built'!$B:$B,IF($B$141="NEM","*",$B$141),'Dispatchable Built'!$C:$C,$H155))+(SUMIFS('Dispatchable Retired'!J:J,'Dispatchable Retired'!$A:$A,Comparison_CDP1,'Dispatchable Retired'!$B:$B,IF($B$141="NEM","*",$B$141),'Dispatchable Retired'!$C:$C,$H155)-SUMIFS('Dispatchable Retired'!J:J,'Dispatchable Retired'!$A:$A,Comparison_CDP2,'Dispatchable Retired'!$B:$B,IF($B$141="NEM","*",$B$141),'Dispatchable Retired'!$C:$C,$H155))</f>
        <v>0</v>
      </c>
      <c r="P155" s="5">
        <f>(SUMIFS('Dispatchable Built'!K:K,'Dispatchable Built'!$A:$A,Comparison_CDP1,'Dispatchable Built'!$B:$B,IF($B$141="NEM","*",$B$141),'Dispatchable Built'!$C:$C,$H155)-SUMIFS('Dispatchable Built'!K:K,'Dispatchable Built'!$A:$A,Comparison_CDP2,'Dispatchable Built'!$B:$B,IF($B$141="NEM","*",$B$141),'Dispatchable Built'!$C:$C,$H155))+(SUMIFS('Dispatchable Retired'!K:K,'Dispatchable Retired'!$A:$A,Comparison_CDP1,'Dispatchable Retired'!$B:$B,IF($B$141="NEM","*",$B$141),'Dispatchable Retired'!$C:$C,$H155)-SUMIFS('Dispatchable Retired'!K:K,'Dispatchable Retired'!$A:$A,Comparison_CDP2,'Dispatchable Retired'!$B:$B,IF($B$141="NEM","*",$B$141),'Dispatchable Retired'!$C:$C,$H155))</f>
        <v>0</v>
      </c>
      <c r="Q155" s="5">
        <f>(SUMIFS('Dispatchable Built'!L:L,'Dispatchable Built'!$A:$A,Comparison_CDP1,'Dispatchable Built'!$B:$B,IF($B$141="NEM","*",$B$141),'Dispatchable Built'!$C:$C,$H155)-SUMIFS('Dispatchable Built'!L:L,'Dispatchable Built'!$A:$A,Comparison_CDP2,'Dispatchable Built'!$B:$B,IF($B$141="NEM","*",$B$141),'Dispatchable Built'!$C:$C,$H155))+(SUMIFS('Dispatchable Retired'!L:L,'Dispatchable Retired'!$A:$A,Comparison_CDP1,'Dispatchable Retired'!$B:$B,IF($B$141="NEM","*",$B$141),'Dispatchable Retired'!$C:$C,$H155)-SUMIFS('Dispatchable Retired'!L:L,'Dispatchable Retired'!$A:$A,Comparison_CDP2,'Dispatchable Retired'!$B:$B,IF($B$141="NEM","*",$B$141),'Dispatchable Retired'!$C:$C,$H155))</f>
        <v>0</v>
      </c>
      <c r="R155" s="5">
        <f>(SUMIFS('Dispatchable Built'!M:M,'Dispatchable Built'!$A:$A,Comparison_CDP1,'Dispatchable Built'!$B:$B,IF($B$141="NEM","*",$B$141),'Dispatchable Built'!$C:$C,$H155)-SUMIFS('Dispatchable Built'!M:M,'Dispatchable Built'!$A:$A,Comparison_CDP2,'Dispatchable Built'!$B:$B,IF($B$141="NEM","*",$B$141),'Dispatchable Built'!$C:$C,$H155))+(SUMIFS('Dispatchable Retired'!M:M,'Dispatchable Retired'!$A:$A,Comparison_CDP1,'Dispatchable Retired'!$B:$B,IF($B$141="NEM","*",$B$141),'Dispatchable Retired'!$C:$C,$H155)-SUMIFS('Dispatchable Retired'!M:M,'Dispatchable Retired'!$A:$A,Comparison_CDP2,'Dispatchable Retired'!$B:$B,IF($B$141="NEM","*",$B$141),'Dispatchable Retired'!$C:$C,$H155))</f>
        <v>0</v>
      </c>
      <c r="S155" s="5">
        <f>(SUMIFS('Dispatchable Built'!N:N,'Dispatchable Built'!$A:$A,Comparison_CDP1,'Dispatchable Built'!$B:$B,IF($B$141="NEM","*",$B$141),'Dispatchable Built'!$C:$C,$H155)-SUMIFS('Dispatchable Built'!N:N,'Dispatchable Built'!$A:$A,Comparison_CDP2,'Dispatchable Built'!$B:$B,IF($B$141="NEM","*",$B$141),'Dispatchable Built'!$C:$C,$H155))+(SUMIFS('Dispatchable Retired'!N:N,'Dispatchable Retired'!$A:$A,Comparison_CDP1,'Dispatchable Retired'!$B:$B,IF($B$141="NEM","*",$B$141),'Dispatchable Retired'!$C:$C,$H155)-SUMIFS('Dispatchable Retired'!N:N,'Dispatchable Retired'!$A:$A,Comparison_CDP2,'Dispatchable Retired'!$B:$B,IF($B$141="NEM","*",$B$141),'Dispatchable Retired'!$C:$C,$H155))</f>
        <v>0</v>
      </c>
      <c r="T155" s="5">
        <f>(SUMIFS('Dispatchable Built'!O:O,'Dispatchable Built'!$A:$A,Comparison_CDP1,'Dispatchable Built'!$B:$B,IF($B$141="NEM","*",$B$141),'Dispatchable Built'!$C:$C,$H155)-SUMIFS('Dispatchable Built'!O:O,'Dispatchable Built'!$A:$A,Comparison_CDP2,'Dispatchable Built'!$B:$B,IF($B$141="NEM","*",$B$141),'Dispatchable Built'!$C:$C,$H155))+(SUMIFS('Dispatchable Retired'!O:O,'Dispatchable Retired'!$A:$A,Comparison_CDP1,'Dispatchable Retired'!$B:$B,IF($B$141="NEM","*",$B$141),'Dispatchable Retired'!$C:$C,$H155)-SUMIFS('Dispatchable Retired'!O:O,'Dispatchable Retired'!$A:$A,Comparison_CDP2,'Dispatchable Retired'!$B:$B,IF($B$141="NEM","*",$B$141),'Dispatchable Retired'!$C:$C,$H155))</f>
        <v>0</v>
      </c>
      <c r="U155" s="5">
        <f>(SUMIFS('Dispatchable Built'!P:P,'Dispatchable Built'!$A:$A,Comparison_CDP1,'Dispatchable Built'!$B:$B,IF($B$141="NEM","*",$B$141),'Dispatchable Built'!$C:$C,$H155)-SUMIFS('Dispatchable Built'!P:P,'Dispatchable Built'!$A:$A,Comparison_CDP2,'Dispatchable Built'!$B:$B,IF($B$141="NEM","*",$B$141),'Dispatchable Built'!$C:$C,$H155))+(SUMIFS('Dispatchable Retired'!P:P,'Dispatchable Retired'!$A:$A,Comparison_CDP1,'Dispatchable Retired'!$B:$B,IF($B$141="NEM","*",$B$141),'Dispatchable Retired'!$C:$C,$H155)-SUMIFS('Dispatchable Retired'!P:P,'Dispatchable Retired'!$A:$A,Comparison_CDP2,'Dispatchable Retired'!$B:$B,IF($B$141="NEM","*",$B$141),'Dispatchable Retired'!$C:$C,$H155))</f>
        <v>0</v>
      </c>
      <c r="V155" s="5">
        <f>(SUMIFS('Dispatchable Built'!Q:Q,'Dispatchable Built'!$A:$A,Comparison_CDP1,'Dispatchable Built'!$B:$B,IF($B$141="NEM","*",$B$141),'Dispatchable Built'!$C:$C,$H155)-SUMIFS('Dispatchable Built'!Q:Q,'Dispatchable Built'!$A:$A,Comparison_CDP2,'Dispatchable Built'!$B:$B,IF($B$141="NEM","*",$B$141),'Dispatchable Built'!$C:$C,$H155))+(SUMIFS('Dispatchable Retired'!Q:Q,'Dispatchable Retired'!$A:$A,Comparison_CDP1,'Dispatchable Retired'!$B:$B,IF($B$141="NEM","*",$B$141),'Dispatchable Retired'!$C:$C,$H155)-SUMIFS('Dispatchable Retired'!Q:Q,'Dispatchable Retired'!$A:$A,Comparison_CDP2,'Dispatchable Retired'!$B:$B,IF($B$141="NEM","*",$B$141),'Dispatchable Retired'!$C:$C,$H155))</f>
        <v>0</v>
      </c>
      <c r="W155" s="5">
        <f>(SUMIFS('Dispatchable Built'!R:R,'Dispatchable Built'!$A:$A,Comparison_CDP1,'Dispatchable Built'!$B:$B,IF($B$141="NEM","*",$B$141),'Dispatchable Built'!$C:$C,$H155)-SUMIFS('Dispatchable Built'!R:R,'Dispatchable Built'!$A:$A,Comparison_CDP2,'Dispatchable Built'!$B:$B,IF($B$141="NEM","*",$B$141),'Dispatchable Built'!$C:$C,$H155))+(SUMIFS('Dispatchable Retired'!R:R,'Dispatchable Retired'!$A:$A,Comparison_CDP1,'Dispatchable Retired'!$B:$B,IF($B$141="NEM","*",$B$141),'Dispatchable Retired'!$C:$C,$H155)-SUMIFS('Dispatchable Retired'!R:R,'Dispatchable Retired'!$A:$A,Comparison_CDP2,'Dispatchable Retired'!$B:$B,IF($B$141="NEM","*",$B$141),'Dispatchable Retired'!$C:$C,$H155))</f>
        <v>0</v>
      </c>
      <c r="X155" s="5">
        <f>(SUMIFS('Dispatchable Built'!S:S,'Dispatchable Built'!$A:$A,Comparison_CDP1,'Dispatchable Built'!$B:$B,IF($B$141="NEM","*",$B$141),'Dispatchable Built'!$C:$C,$H155)-SUMIFS('Dispatchable Built'!S:S,'Dispatchable Built'!$A:$A,Comparison_CDP2,'Dispatchable Built'!$B:$B,IF($B$141="NEM","*",$B$141),'Dispatchable Built'!$C:$C,$H155))+(SUMIFS('Dispatchable Retired'!S:S,'Dispatchable Retired'!$A:$A,Comparison_CDP1,'Dispatchable Retired'!$B:$B,IF($B$141="NEM","*",$B$141),'Dispatchable Retired'!$C:$C,$H155)-SUMIFS('Dispatchable Retired'!S:S,'Dispatchable Retired'!$A:$A,Comparison_CDP2,'Dispatchable Retired'!$B:$B,IF($B$141="NEM","*",$B$141),'Dispatchable Retired'!$C:$C,$H155))</f>
        <v>0</v>
      </c>
      <c r="Y155" s="5">
        <f>(SUMIFS('Dispatchable Built'!T:T,'Dispatchable Built'!$A:$A,Comparison_CDP1,'Dispatchable Built'!$B:$B,IF($B$141="NEM","*",$B$141),'Dispatchable Built'!$C:$C,$H155)-SUMIFS('Dispatchable Built'!T:T,'Dispatchable Built'!$A:$A,Comparison_CDP2,'Dispatchable Built'!$B:$B,IF($B$141="NEM","*",$B$141),'Dispatchable Built'!$C:$C,$H155))+(SUMIFS('Dispatchable Retired'!T:T,'Dispatchable Retired'!$A:$A,Comparison_CDP1,'Dispatchable Retired'!$B:$B,IF($B$141="NEM","*",$B$141),'Dispatchable Retired'!$C:$C,$H155)-SUMIFS('Dispatchable Retired'!T:T,'Dispatchable Retired'!$A:$A,Comparison_CDP2,'Dispatchable Retired'!$B:$B,IF($B$141="NEM","*",$B$141),'Dispatchable Retired'!$C:$C,$H155))</f>
        <v>0</v>
      </c>
      <c r="Z155" s="5">
        <f>(SUMIFS('Dispatchable Built'!U:U,'Dispatchable Built'!$A:$A,Comparison_CDP1,'Dispatchable Built'!$B:$B,IF($B$141="NEM","*",$B$141),'Dispatchable Built'!$C:$C,$H155)-SUMIFS('Dispatchable Built'!U:U,'Dispatchable Built'!$A:$A,Comparison_CDP2,'Dispatchable Built'!$B:$B,IF($B$141="NEM","*",$B$141),'Dispatchable Built'!$C:$C,$H155))+(SUMIFS('Dispatchable Retired'!U:U,'Dispatchable Retired'!$A:$A,Comparison_CDP1,'Dispatchable Retired'!$B:$B,IF($B$141="NEM","*",$B$141),'Dispatchable Retired'!$C:$C,$H155)-SUMIFS('Dispatchable Retired'!U:U,'Dispatchable Retired'!$A:$A,Comparison_CDP2,'Dispatchable Retired'!$B:$B,IF($B$141="NEM","*",$B$141),'Dispatchable Retired'!$C:$C,$H155))</f>
        <v>0</v>
      </c>
      <c r="AA155" s="5">
        <f>(SUMIFS('Dispatchable Built'!V:V,'Dispatchable Built'!$A:$A,Comparison_CDP1,'Dispatchable Built'!$B:$B,IF($B$141="NEM","*",$B$141),'Dispatchable Built'!$C:$C,$H155)-SUMIFS('Dispatchable Built'!V:V,'Dispatchable Built'!$A:$A,Comparison_CDP2,'Dispatchable Built'!$B:$B,IF($B$141="NEM","*",$B$141),'Dispatchable Built'!$C:$C,$H155))+(SUMIFS('Dispatchable Retired'!V:V,'Dispatchable Retired'!$A:$A,Comparison_CDP1,'Dispatchable Retired'!$B:$B,IF($B$141="NEM","*",$B$141),'Dispatchable Retired'!$C:$C,$H155)-SUMIFS('Dispatchable Retired'!V:V,'Dispatchable Retired'!$A:$A,Comparison_CDP2,'Dispatchable Retired'!$B:$B,IF($B$141="NEM","*",$B$141),'Dispatchable Retired'!$C:$C,$H155))</f>
        <v>0</v>
      </c>
      <c r="AB155" s="5">
        <f>(SUMIFS('Dispatchable Built'!W:W,'Dispatchable Built'!$A:$A,Comparison_CDP1,'Dispatchable Built'!$B:$B,IF($B$141="NEM","*",$B$141),'Dispatchable Built'!$C:$C,$H155)-SUMIFS('Dispatchable Built'!W:W,'Dispatchable Built'!$A:$A,Comparison_CDP2,'Dispatchable Built'!$B:$B,IF($B$141="NEM","*",$B$141),'Dispatchable Built'!$C:$C,$H155))+(SUMIFS('Dispatchable Retired'!W:W,'Dispatchable Retired'!$A:$A,Comparison_CDP1,'Dispatchable Retired'!$B:$B,IF($B$141="NEM","*",$B$141),'Dispatchable Retired'!$C:$C,$H155)-SUMIFS('Dispatchable Retired'!W:W,'Dispatchable Retired'!$A:$A,Comparison_CDP2,'Dispatchable Retired'!$B:$B,IF($B$141="NEM","*",$B$141),'Dispatchable Retired'!$C:$C,$H155))</f>
        <v>0</v>
      </c>
      <c r="AC155" s="5">
        <f>(SUMIFS('Dispatchable Built'!X:X,'Dispatchable Built'!$A:$A,Comparison_CDP1,'Dispatchable Built'!$B:$B,IF($B$141="NEM","*",$B$141),'Dispatchable Built'!$C:$C,$H155)-SUMIFS('Dispatchable Built'!X:X,'Dispatchable Built'!$A:$A,Comparison_CDP2,'Dispatchable Built'!$B:$B,IF($B$141="NEM","*",$B$141),'Dispatchable Built'!$C:$C,$H155))+(SUMIFS('Dispatchable Retired'!X:X,'Dispatchable Retired'!$A:$A,Comparison_CDP1,'Dispatchable Retired'!$B:$B,IF($B$141="NEM","*",$B$141),'Dispatchable Retired'!$C:$C,$H155)-SUMIFS('Dispatchable Retired'!X:X,'Dispatchable Retired'!$A:$A,Comparison_CDP2,'Dispatchable Retired'!$B:$B,IF($B$141="NEM","*",$B$141),'Dispatchable Retired'!$C:$C,$H155))</f>
        <v>0</v>
      </c>
      <c r="AD155" s="5">
        <f>(SUMIFS('Dispatchable Built'!Y:Y,'Dispatchable Built'!$A:$A,Comparison_CDP1,'Dispatchable Built'!$B:$B,IF($B$141="NEM","*",$B$141),'Dispatchable Built'!$C:$C,$H155)-SUMIFS('Dispatchable Built'!Y:Y,'Dispatchable Built'!$A:$A,Comparison_CDP2,'Dispatchable Built'!$B:$B,IF($B$141="NEM","*",$B$141),'Dispatchable Built'!$C:$C,$H155))+(SUMIFS('Dispatchable Retired'!Y:Y,'Dispatchable Retired'!$A:$A,Comparison_CDP1,'Dispatchable Retired'!$B:$B,IF($B$141="NEM","*",$B$141),'Dispatchable Retired'!$C:$C,$H155)-SUMIFS('Dispatchable Retired'!Y:Y,'Dispatchable Retired'!$A:$A,Comparison_CDP2,'Dispatchable Retired'!$B:$B,IF($B$141="NEM","*",$B$141),'Dispatchable Retired'!$C:$C,$H155))</f>
        <v>0</v>
      </c>
      <c r="AE155" s="5">
        <f>(SUMIFS('Dispatchable Built'!Z:Z,'Dispatchable Built'!$A:$A,Comparison_CDP1,'Dispatchable Built'!$B:$B,IF($B$141="NEM","*",$B$141),'Dispatchable Built'!$C:$C,$H155)-SUMIFS('Dispatchable Built'!Z:Z,'Dispatchable Built'!$A:$A,Comparison_CDP2,'Dispatchable Built'!$B:$B,IF($B$141="NEM","*",$B$141),'Dispatchable Built'!$C:$C,$H155))+(SUMIFS('Dispatchable Retired'!Z:Z,'Dispatchable Retired'!$A:$A,Comparison_CDP1,'Dispatchable Retired'!$B:$B,IF($B$141="NEM","*",$B$141),'Dispatchable Retired'!$C:$C,$H155)-SUMIFS('Dispatchable Retired'!Z:Z,'Dispatchable Retired'!$A:$A,Comparison_CDP2,'Dispatchable Retired'!$B:$B,IF($B$141="NEM","*",$B$141),'Dispatchable Retired'!$C:$C,$H155))</f>
        <v>0</v>
      </c>
      <c r="AF155" s="5">
        <f>(SUMIFS('Dispatchable Built'!AA:AA,'Dispatchable Built'!$A:$A,Comparison_CDP1,'Dispatchable Built'!$B:$B,IF($B$141="NEM","*",$B$141),'Dispatchable Built'!$C:$C,$H155)-SUMIFS('Dispatchable Built'!AA:AA,'Dispatchable Built'!$A:$A,Comparison_CDP2,'Dispatchable Built'!$B:$B,IF($B$141="NEM","*",$B$141),'Dispatchable Built'!$C:$C,$H155))+(SUMIFS('Dispatchable Retired'!AA:AA,'Dispatchable Retired'!$A:$A,Comparison_CDP1,'Dispatchable Retired'!$B:$B,IF($B$141="NEM","*",$B$141),'Dispatchable Retired'!$C:$C,$H155)-SUMIFS('Dispatchable Retired'!AA:AA,'Dispatchable Retired'!$A:$A,Comparison_CDP2,'Dispatchable Retired'!$B:$B,IF($B$141="NEM","*",$B$141),'Dispatchable Retired'!$C:$C,$H155))</f>
        <v>0</v>
      </c>
      <c r="AG155" s="5">
        <f>(SUMIFS('Dispatchable Built'!AB:AB,'Dispatchable Built'!$A:$A,Comparison_CDP1,'Dispatchable Built'!$B:$B,IF($B$141="NEM","*",$B$141),'Dispatchable Built'!$C:$C,$H155)-SUMIFS('Dispatchable Built'!AB:AB,'Dispatchable Built'!$A:$A,Comparison_CDP2,'Dispatchable Built'!$B:$B,IF($B$141="NEM","*",$B$141),'Dispatchable Built'!$C:$C,$H155))+(SUMIFS('Dispatchable Retired'!AB:AB,'Dispatchable Retired'!$A:$A,Comparison_CDP1,'Dispatchable Retired'!$B:$B,IF($B$141="NEM","*",$B$141),'Dispatchable Retired'!$C:$C,$H155)-SUMIFS('Dispatchable Retired'!AB:AB,'Dispatchable Retired'!$A:$A,Comparison_CDP2,'Dispatchable Retired'!$B:$B,IF($B$141="NEM","*",$B$141),'Dispatchable Retired'!$C:$C,$H155))</f>
        <v>0</v>
      </c>
      <c r="AH155" s="5">
        <f>(SUMIFS('Dispatchable Built'!AC:AC,'Dispatchable Built'!$A:$A,Comparison_CDP1,'Dispatchable Built'!$B:$B,IF($B$141="NEM","*",$B$141),'Dispatchable Built'!$C:$C,$H155)-SUMIFS('Dispatchable Built'!AC:AC,'Dispatchable Built'!$A:$A,Comparison_CDP2,'Dispatchable Built'!$B:$B,IF($B$141="NEM","*",$B$141),'Dispatchable Built'!$C:$C,$H155))+(SUMIFS('Dispatchable Retired'!AC:AC,'Dispatchable Retired'!$A:$A,Comparison_CDP1,'Dispatchable Retired'!$B:$B,IF($B$141="NEM","*",$B$141),'Dispatchable Retired'!$C:$C,$H155)-SUMIFS('Dispatchable Retired'!AC:AC,'Dispatchable Retired'!$A:$A,Comparison_CDP2,'Dispatchable Retired'!$B:$B,IF($B$141="NEM","*",$B$141),'Dispatchable Retired'!$C:$C,$H155))</f>
        <v>0</v>
      </c>
      <c r="AI155" s="5">
        <f>(SUMIFS('Dispatchable Built'!AD:AD,'Dispatchable Built'!$A:$A,Comparison_CDP1,'Dispatchable Built'!$B:$B,IF($B$141="NEM","*",$B$141),'Dispatchable Built'!$C:$C,$H155)-SUMIFS('Dispatchable Built'!AD:AD,'Dispatchable Built'!$A:$A,Comparison_CDP2,'Dispatchable Built'!$B:$B,IF($B$141="NEM","*",$B$141),'Dispatchable Built'!$C:$C,$H155))+(SUMIFS('Dispatchable Retired'!AD:AD,'Dispatchable Retired'!$A:$A,Comparison_CDP1,'Dispatchable Retired'!$B:$B,IF($B$141="NEM","*",$B$141),'Dispatchable Retired'!$C:$C,$H155)-SUMIFS('Dispatchable Retired'!AD:AD,'Dispatchable Retired'!$A:$A,Comparison_CDP2,'Dispatchable Retired'!$B:$B,IF($B$141="NEM","*",$B$141),'Dispatchable Retired'!$C:$C,$H155))</f>
        <v>0</v>
      </c>
      <c r="AJ155" s="5">
        <f>(SUMIFS('Dispatchable Built'!AE:AE,'Dispatchable Built'!$A:$A,Comparison_CDP1,'Dispatchable Built'!$B:$B,IF($B$141="NEM","*",$B$141),'Dispatchable Built'!$C:$C,$H155)-SUMIFS('Dispatchable Built'!AE:AE,'Dispatchable Built'!$A:$A,Comparison_CDP2,'Dispatchable Built'!$B:$B,IF($B$141="NEM","*",$B$141),'Dispatchable Built'!$C:$C,$H155))+(SUMIFS('Dispatchable Retired'!AE:AE,'Dispatchable Retired'!$A:$A,Comparison_CDP1,'Dispatchable Retired'!$B:$B,IF($B$141="NEM","*",$B$141),'Dispatchable Retired'!$C:$C,$H155)-SUMIFS('Dispatchable Retired'!AE:AE,'Dispatchable Retired'!$A:$A,Comparison_CDP2,'Dispatchable Retired'!$B:$B,IF($B$141="NEM","*",$B$141),'Dispatchable Retired'!$C:$C,$H155))</f>
        <v>0</v>
      </c>
    </row>
    <row r="158" spans="8:36" ht="15" customHeight="1">
      <c r="H158" s="54"/>
    </row>
    <row r="161" spans="1:37" s="51" customFormat="1" ht="23" thickBot="1">
      <c r="A161" s="49" t="s">
        <v>117</v>
      </c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 spans="1:37" ht="15" customHeight="1" thickTop="1"/>
    <row r="164" spans="1:37" ht="15" customHeight="1">
      <c r="H164" s="44" t="s">
        <v>110</v>
      </c>
      <c r="I164" s="8" t="s">
        <v>111</v>
      </c>
      <c r="J164" s="8" t="s">
        <v>42</v>
      </c>
      <c r="K164" s="8" t="s">
        <v>43</v>
      </c>
      <c r="L164" s="8" t="s">
        <v>44</v>
      </c>
      <c r="M164" s="8" t="s">
        <v>45</v>
      </c>
      <c r="N164" s="8" t="s">
        <v>46</v>
      </c>
      <c r="O164" s="8" t="s">
        <v>47</v>
      </c>
      <c r="P164" s="8" t="s">
        <v>48</v>
      </c>
      <c r="Q164" s="8" t="s">
        <v>49</v>
      </c>
      <c r="R164" s="8" t="s">
        <v>50</v>
      </c>
      <c r="S164" s="8" t="s">
        <v>51</v>
      </c>
      <c r="T164" s="8" t="s">
        <v>52</v>
      </c>
      <c r="U164" s="8" t="s">
        <v>53</v>
      </c>
      <c r="V164" s="8" t="s">
        <v>54</v>
      </c>
      <c r="W164" s="8" t="s">
        <v>55</v>
      </c>
      <c r="X164" s="8" t="s">
        <v>56</v>
      </c>
      <c r="Y164" s="8" t="s">
        <v>57</v>
      </c>
      <c r="Z164" s="8" t="s">
        <v>58</v>
      </c>
      <c r="AA164" s="8" t="s">
        <v>59</v>
      </c>
      <c r="AB164" s="8" t="s">
        <v>60</v>
      </c>
      <c r="AC164" s="8" t="s">
        <v>61</v>
      </c>
      <c r="AD164" s="8" t="s">
        <v>62</v>
      </c>
      <c r="AE164" s="8" t="s">
        <v>63</v>
      </c>
      <c r="AF164" s="8" t="s">
        <v>64</v>
      </c>
      <c r="AG164" s="8" t="s">
        <v>65</v>
      </c>
      <c r="AH164" s="8" t="s">
        <v>66</v>
      </c>
      <c r="AI164" s="8" t="s">
        <v>67</v>
      </c>
      <c r="AJ164" s="8" t="s">
        <v>68</v>
      </c>
      <c r="AK164" s="8" t="s">
        <v>69</v>
      </c>
    </row>
    <row r="165" spans="1:37" ht="15" customHeight="1">
      <c r="H165" s="10" t="str">
        <f>Comparison_CDP1</f>
        <v>CDP1</v>
      </c>
      <c r="I165" s="5">
        <f>SUM(J165:AK165)</f>
        <v>452.66927441044078</v>
      </c>
      <c r="J165" s="5">
        <f>SUMIFS(Emissions!D:D,Emissions!$A:$A,$H165)</f>
        <v>108.30477021700474</v>
      </c>
      <c r="K165" s="5">
        <f>SUMIFS(Emissions!E:E,Emissions!$A:$A,$H165)</f>
        <v>92.341249506242633</v>
      </c>
      <c r="L165" s="5">
        <f>SUMIFS(Emissions!F:F,Emissions!$A:$A,$H165)</f>
        <v>65.097757763896681</v>
      </c>
      <c r="M165" s="5">
        <f>SUMIFS(Emissions!G:G,Emissions!$A:$A,$H165)</f>
        <v>54.130344150333052</v>
      </c>
      <c r="N165" s="5">
        <f>SUMIFS(Emissions!H:H,Emissions!$A:$A,$H165)</f>
        <v>34.525020244345917</v>
      </c>
      <c r="O165" s="5">
        <f>SUMIFS(Emissions!I:I,Emissions!$A:$A,$H165)</f>
        <v>27.241064113820745</v>
      </c>
      <c r="P165" s="5">
        <f>SUMIFS(Emissions!J:J,Emissions!$A:$A,$H165)</f>
        <v>20.796197302692185</v>
      </c>
      <c r="Q165" s="5">
        <f>SUMIFS(Emissions!K:K,Emissions!$A:$A,$H165)</f>
        <v>3.4040293576159542</v>
      </c>
      <c r="R165" s="5">
        <f>SUMIFS(Emissions!L:L,Emissions!$A:$A,$H165)</f>
        <v>2.7199188089178752</v>
      </c>
      <c r="S165" s="5">
        <f>SUMIFS(Emissions!M:M,Emissions!$A:$A,$H165)</f>
        <v>1.9635958242674272</v>
      </c>
      <c r="T165" s="5">
        <f>SUMIFS(Emissions!N:N,Emissions!$A:$A,$H165)</f>
        <v>1.9440046589439972</v>
      </c>
      <c r="U165" s="5">
        <f>SUMIFS(Emissions!O:O,Emissions!$A:$A,$H165)</f>
        <v>3.3470254977086316</v>
      </c>
      <c r="V165" s="5">
        <f>SUMIFS(Emissions!P:P,Emissions!$A:$A,$H165)</f>
        <v>2.2681841930291635</v>
      </c>
      <c r="W165" s="5">
        <f>SUMIFS(Emissions!Q:Q,Emissions!$A:$A,$H165)</f>
        <v>1.7938207095177841</v>
      </c>
      <c r="X165" s="5">
        <f>SUMIFS(Emissions!R:R,Emissions!$A:$A,$H165)</f>
        <v>1.8049330703524111</v>
      </c>
      <c r="Y165" s="5">
        <f>SUMIFS(Emissions!S:S,Emissions!$A:$A,$H165)</f>
        <v>4.6217403740621776</v>
      </c>
      <c r="Z165" s="5">
        <f>SUMIFS(Emissions!T:T,Emissions!$A:$A,$H165)</f>
        <v>1.6474300286005723</v>
      </c>
      <c r="AA165" s="5">
        <f>SUMIFS(Emissions!U:U,Emissions!$A:$A,$H165)</f>
        <v>1.835254633521419</v>
      </c>
      <c r="AB165" s="5">
        <f>SUMIFS(Emissions!V:V,Emissions!$A:$A,$H165)</f>
        <v>3.0255976843011276</v>
      </c>
      <c r="AC165" s="5">
        <f>SUMIFS(Emissions!W:W,Emissions!$A:$A,$H165)</f>
        <v>2.6650120320193116</v>
      </c>
      <c r="AD165" s="5">
        <f>SUMIFS(Emissions!X:X,Emissions!$A:$A,$H165)</f>
        <v>4.3188054743083093</v>
      </c>
      <c r="AE165" s="5">
        <f>SUMIFS(Emissions!Y:Y,Emissions!$A:$A,$H165)</f>
        <v>1.7658434634691256</v>
      </c>
      <c r="AF165" s="5">
        <f>SUMIFS(Emissions!Z:Z,Emissions!$A:$A,$H165)</f>
        <v>2.4557803660934336</v>
      </c>
      <c r="AG165" s="5">
        <f>SUMIFS(Emissions!AA:AA,Emissions!$A:$A,$H165)</f>
        <v>0.82601807937037663</v>
      </c>
      <c r="AH165" s="5">
        <f>SUMIFS(Emissions!AB:AB,Emissions!$A:$A,$H165)</f>
        <v>1.7116348223639271</v>
      </c>
      <c r="AI165" s="5">
        <f>SUMIFS(Emissions!AC:AC,Emissions!$A:$A,$H165)</f>
        <v>0.95504856741329913</v>
      </c>
      <c r="AJ165" s="5">
        <f>SUMIFS(Emissions!AD:AD,Emissions!$A:$A,$H165)</f>
        <v>5.1565178290828344</v>
      </c>
      <c r="AK165" s="5">
        <f>SUMIFS(Emissions!AE:AE,Emissions!$A:$A,$H165)</f>
        <v>2.6756371456321155E-3</v>
      </c>
    </row>
    <row r="166" spans="1:37" ht="15" customHeight="1">
      <c r="H166" s="10" t="str">
        <f>Comparison_CDP2</f>
        <v>Counterfactual</v>
      </c>
      <c r="I166" s="5">
        <f>SUM(J166:AK166)</f>
        <v>452.66927441044163</v>
      </c>
      <c r="J166" s="5">
        <f>SUMIFS(Emissions!D:D,Emissions!$A:$A,$H166)</f>
        <v>90.662215192270594</v>
      </c>
      <c r="K166" s="5">
        <f>SUMIFS(Emissions!E:E,Emissions!$A:$A,$H166)</f>
        <v>77.561855767298425</v>
      </c>
      <c r="L166" s="5">
        <f>SUMIFS(Emissions!F:F,Emissions!$A:$A,$H166)</f>
        <v>50.949974431661111</v>
      </c>
      <c r="M166" s="5">
        <f>SUMIFS(Emissions!G:G,Emissions!$A:$A,$H166)</f>
        <v>41.519402670429173</v>
      </c>
      <c r="N166" s="5">
        <f>SUMIFS(Emissions!H:H,Emissions!$A:$A,$H166)</f>
        <v>27.580490906570454</v>
      </c>
      <c r="O166" s="5">
        <f>SUMIFS(Emissions!I:I,Emissions!$A:$A,$H166)</f>
        <v>23.369435777744833</v>
      </c>
      <c r="P166" s="5">
        <f>SUMIFS(Emissions!J:J,Emissions!$A:$A,$H166)</f>
        <v>20.755647917099076</v>
      </c>
      <c r="Q166" s="5">
        <f>SUMIFS(Emissions!K:K,Emissions!$A:$A,$H166)</f>
        <v>4.5981885960585878</v>
      </c>
      <c r="R166" s="5">
        <f>SUMIFS(Emissions!L:L,Emissions!$A:$A,$H166)</f>
        <v>4.7037716436815113</v>
      </c>
      <c r="S166" s="5">
        <f>SUMIFS(Emissions!M:M,Emissions!$A:$A,$H166)</f>
        <v>4.4698130546084958</v>
      </c>
      <c r="T166" s="5">
        <f>SUMIFS(Emissions!N:N,Emissions!$A:$A,$H166)</f>
        <v>3.5927815628140158</v>
      </c>
      <c r="U166" s="5">
        <f>SUMIFS(Emissions!O:O,Emissions!$A:$A,$H166)</f>
        <v>3.6217021312568658</v>
      </c>
      <c r="V166" s="5">
        <f>SUMIFS(Emissions!P:P,Emissions!$A:$A,$H166)</f>
        <v>4.0753462914461895</v>
      </c>
      <c r="W166" s="5">
        <f>SUMIFS(Emissions!Q:Q,Emissions!$A:$A,$H166)</f>
        <v>4.1566812469565786</v>
      </c>
      <c r="X166" s="5">
        <f>SUMIFS(Emissions!R:R,Emissions!$A:$A,$H166)</f>
        <v>3.097859614934563</v>
      </c>
      <c r="Y166" s="5">
        <f>SUMIFS(Emissions!S:S,Emissions!$A:$A,$H166)</f>
        <v>6.4562606067129726</v>
      </c>
      <c r="Z166" s="5">
        <f>SUMIFS(Emissions!T:T,Emissions!$A:$A,$H166)</f>
        <v>3.9030956344597705</v>
      </c>
      <c r="AA166" s="5">
        <f>SUMIFS(Emissions!U:U,Emissions!$A:$A,$H166)</f>
        <v>5.2055939287997059</v>
      </c>
      <c r="AB166" s="5">
        <f>SUMIFS(Emissions!V:V,Emissions!$A:$A,$H166)</f>
        <v>5.7122344827091958</v>
      </c>
      <c r="AC166" s="5">
        <f>SUMIFS(Emissions!W:W,Emissions!$A:$A,$H166)</f>
        <v>6.8176531717974411</v>
      </c>
      <c r="AD166" s="5">
        <f>SUMIFS(Emissions!X:X,Emissions!$A:$A,$H166)</f>
        <v>7.5357836141241199</v>
      </c>
      <c r="AE166" s="5">
        <f>SUMIFS(Emissions!Y:Y,Emissions!$A:$A,$H166)</f>
        <v>7.1961236947301259</v>
      </c>
      <c r="AF166" s="5">
        <f>SUMIFS(Emissions!Z:Z,Emissions!$A:$A,$H166)</f>
        <v>6.481040408139811</v>
      </c>
      <c r="AG166" s="5">
        <f>SUMIFS(Emissions!AA:AA,Emissions!$A:$A,$H166)</f>
        <v>6.4262254079288432</v>
      </c>
      <c r="AH166" s="5">
        <f>SUMIFS(Emissions!AB:AB,Emissions!$A:$A,$H166)</f>
        <v>7.5728408610538498</v>
      </c>
      <c r="AI166" s="5">
        <f>SUMIFS(Emissions!AC:AC,Emissions!$A:$A,$H166)</f>
        <v>5.936195832901551</v>
      </c>
      <c r="AJ166" s="5">
        <f>SUMIFS(Emissions!AD:AD,Emissions!$A:$A,$H166)</f>
        <v>12.630070302268097</v>
      </c>
      <c r="AK166" s="5">
        <f>SUMIFS(Emissions!AE:AE,Emissions!$A:$A,$H166)</f>
        <v>6.0809896599856268</v>
      </c>
    </row>
    <row r="167" spans="1:37" ht="15" customHeight="1">
      <c r="I167" s="23"/>
      <c r="AC167" s="23"/>
    </row>
    <row r="170" spans="1:37" ht="15" customHeight="1">
      <c r="P170" s="22"/>
      <c r="Q170" s="22"/>
    </row>
    <row r="171" spans="1:37" ht="15" customHeight="1">
      <c r="J171" s="24"/>
      <c r="L171" s="24"/>
      <c r="P171" s="22"/>
      <c r="Q171" s="22"/>
    </row>
    <row r="172" spans="1:37" ht="15" customHeight="1">
      <c r="P172" s="22"/>
      <c r="Q172" s="22"/>
    </row>
    <row r="173" spans="1:37" ht="15" customHeight="1">
      <c r="K173" s="24"/>
      <c r="P173" s="22"/>
    </row>
    <row r="174" spans="1:37" ht="15" customHeight="1">
      <c r="P174" s="22"/>
    </row>
    <row r="175" spans="1:37" ht="15" customHeight="1">
      <c r="P175" s="22"/>
    </row>
    <row r="176" spans="1:37" ht="15" customHeight="1">
      <c r="P176" s="22"/>
    </row>
    <row r="177" spans="1:36" ht="15" customHeight="1">
      <c r="P177" s="22"/>
    </row>
    <row r="178" spans="1:36" s="51" customFormat="1" ht="23" thickBot="1">
      <c r="A178" s="49" t="str">
        <f>B179&amp;" differences in imports and exports by year"</f>
        <v>NSW differences in imports and exports by year</v>
      </c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 spans="1:36" ht="15" customHeight="1" thickTop="1">
      <c r="A179" s="11" t="s">
        <v>38</v>
      </c>
      <c r="B179" s="21" t="s">
        <v>123</v>
      </c>
    </row>
    <row r="181" spans="1:36" ht="15" customHeight="1">
      <c r="H181" s="44" t="s">
        <v>283</v>
      </c>
      <c r="I181" s="8" t="s">
        <v>42</v>
      </c>
      <c r="J181" s="8" t="s">
        <v>43</v>
      </c>
      <c r="K181" s="8" t="s">
        <v>44</v>
      </c>
      <c r="L181" s="8" t="s">
        <v>45</v>
      </c>
      <c r="M181" s="8" t="s">
        <v>46</v>
      </c>
      <c r="N181" s="8" t="s">
        <v>47</v>
      </c>
      <c r="O181" s="8" t="s">
        <v>48</v>
      </c>
      <c r="P181" s="8" t="s">
        <v>49</v>
      </c>
      <c r="Q181" s="8" t="s">
        <v>50</v>
      </c>
      <c r="R181" s="8" t="s">
        <v>51</v>
      </c>
      <c r="S181" s="8" t="s">
        <v>52</v>
      </c>
      <c r="T181" s="8" t="s">
        <v>53</v>
      </c>
      <c r="U181" s="8" t="s">
        <v>54</v>
      </c>
      <c r="V181" s="8" t="s">
        <v>55</v>
      </c>
      <c r="W181" s="8" t="s">
        <v>56</v>
      </c>
      <c r="X181" s="8" t="s">
        <v>57</v>
      </c>
      <c r="Y181" s="8" t="s">
        <v>58</v>
      </c>
      <c r="Z181" s="8" t="s">
        <v>59</v>
      </c>
      <c r="AA181" s="8" t="s">
        <v>60</v>
      </c>
      <c r="AB181" s="8" t="s">
        <v>61</v>
      </c>
      <c r="AC181" s="8" t="s">
        <v>62</v>
      </c>
      <c r="AD181" s="8" t="s">
        <v>63</v>
      </c>
      <c r="AE181" s="8" t="s">
        <v>64</v>
      </c>
      <c r="AF181" s="8" t="s">
        <v>65</v>
      </c>
      <c r="AG181" s="8" t="s">
        <v>66</v>
      </c>
      <c r="AH181" s="8" t="s">
        <v>67</v>
      </c>
      <c r="AI181" s="8" t="s">
        <v>68</v>
      </c>
      <c r="AJ181" s="8" t="s">
        <v>69</v>
      </c>
    </row>
    <row r="182" spans="1:36" ht="15" customHeight="1">
      <c r="H182" s="25" t="s">
        <v>278</v>
      </c>
      <c r="I182" s="5">
        <f>SUMIFS('Imports and Exports'!D:D,'Imports and Exports'!$A:$A,Comparison_CDP1,'Imports and Exports'!$B:$B,$B$179,'Imports and Exports'!$C:$C,$H182)-SUMIFS('Imports and Exports'!D:D,'Imports and Exports'!$A:$A,Comparison_CDP2,'Imports and Exports'!$B:$B,$B$179,'Imports and Exports'!$C:$C,$H182)</f>
        <v>708.57257076182646</v>
      </c>
      <c r="J182" s="5">
        <f>SUMIFS('Imports and Exports'!E:E,'Imports and Exports'!$A:$A,Comparison_CDP1,'Imports and Exports'!$B:$B,$B$179,'Imports and Exports'!$C:$C,$H182)-SUMIFS('Imports and Exports'!E:E,'Imports and Exports'!$A:$A,Comparison_CDP2,'Imports and Exports'!$B:$B,$B$179,'Imports and Exports'!$C:$C,$H182)</f>
        <v>-769.0306590645223</v>
      </c>
      <c r="K182" s="5">
        <f>SUMIFS('Imports and Exports'!F:F,'Imports and Exports'!$A:$A,Comparison_CDP1,'Imports and Exports'!$B:$B,$B$179,'Imports and Exports'!$C:$C,$H182)-SUMIFS('Imports and Exports'!F:F,'Imports and Exports'!$A:$A,Comparison_CDP2,'Imports and Exports'!$B:$B,$B$179,'Imports and Exports'!$C:$C,$H182)</f>
        <v>-132.78773394452219</v>
      </c>
      <c r="L182" s="5">
        <f>SUMIFS('Imports and Exports'!G:G,'Imports and Exports'!$A:$A,Comparison_CDP1,'Imports and Exports'!$B:$B,$B$179,'Imports and Exports'!$C:$C,$H182)-SUMIFS('Imports and Exports'!G:G,'Imports and Exports'!$A:$A,Comparison_CDP2,'Imports and Exports'!$B:$B,$B$179,'Imports and Exports'!$C:$C,$H182)</f>
        <v>-1063.9954955893354</v>
      </c>
      <c r="M182" s="5">
        <f>SUMIFS('Imports and Exports'!H:H,'Imports and Exports'!$A:$A,Comparison_CDP1,'Imports and Exports'!$B:$B,$B$179,'Imports and Exports'!$C:$C,$H182)-SUMIFS('Imports and Exports'!H:H,'Imports and Exports'!$A:$A,Comparison_CDP2,'Imports and Exports'!$B:$B,$B$179,'Imports and Exports'!$C:$C,$H182)</f>
        <v>-100.06410363974192</v>
      </c>
      <c r="N182" s="5">
        <f>SUMIFS('Imports and Exports'!I:I,'Imports and Exports'!$A:$A,Comparison_CDP1,'Imports and Exports'!$B:$B,$B$179,'Imports and Exports'!$C:$C,$H182)-SUMIFS('Imports and Exports'!I:I,'Imports and Exports'!$A:$A,Comparison_CDP2,'Imports and Exports'!$B:$B,$B$179,'Imports and Exports'!$C:$C,$H182)</f>
        <v>2330.2006801759762</v>
      </c>
      <c r="O182" s="5">
        <f>SUMIFS('Imports and Exports'!J:J,'Imports and Exports'!$A:$A,Comparison_CDP1,'Imports and Exports'!$B:$B,$B$179,'Imports and Exports'!$C:$C,$H182)-SUMIFS('Imports and Exports'!J:J,'Imports and Exports'!$A:$A,Comparison_CDP2,'Imports and Exports'!$B:$B,$B$179,'Imports and Exports'!$C:$C,$H182)</f>
        <v>4957.4033864086969</v>
      </c>
      <c r="P182" s="5">
        <f>SUMIFS('Imports and Exports'!K:K,'Imports and Exports'!$A:$A,Comparison_CDP1,'Imports and Exports'!$B:$B,$B$179,'Imports and Exports'!$C:$C,$H182)-SUMIFS('Imports and Exports'!K:K,'Imports and Exports'!$A:$A,Comparison_CDP2,'Imports and Exports'!$B:$B,$B$179,'Imports and Exports'!$C:$C,$H182)</f>
        <v>-309.82608734652968</v>
      </c>
      <c r="Q182" s="5">
        <f>SUMIFS('Imports and Exports'!L:L,'Imports and Exports'!$A:$A,Comparison_CDP1,'Imports and Exports'!$B:$B,$B$179,'Imports and Exports'!$C:$C,$H182)-SUMIFS('Imports and Exports'!L:L,'Imports and Exports'!$A:$A,Comparison_CDP2,'Imports and Exports'!$B:$B,$B$179,'Imports and Exports'!$C:$C,$H182)</f>
        <v>-1507.4530899896527</v>
      </c>
      <c r="R182" s="5">
        <f>SUMIFS('Imports and Exports'!M:M,'Imports and Exports'!$A:$A,Comparison_CDP1,'Imports and Exports'!$B:$B,$B$179,'Imports and Exports'!$C:$C,$H182)-SUMIFS('Imports and Exports'!M:M,'Imports and Exports'!$A:$A,Comparison_CDP2,'Imports and Exports'!$B:$B,$B$179,'Imports and Exports'!$C:$C,$H182)</f>
        <v>2473.9210760618262</v>
      </c>
      <c r="S182" s="5">
        <f>SUMIFS('Imports and Exports'!N:N,'Imports and Exports'!$A:$A,Comparison_CDP1,'Imports and Exports'!$B:$B,$B$179,'Imports and Exports'!$C:$C,$H182)-SUMIFS('Imports and Exports'!N:N,'Imports and Exports'!$A:$A,Comparison_CDP2,'Imports and Exports'!$B:$B,$B$179,'Imports and Exports'!$C:$C,$H182)</f>
        <v>35.772832379419924</v>
      </c>
      <c r="T182" s="5">
        <f>SUMIFS('Imports and Exports'!O:O,'Imports and Exports'!$A:$A,Comparison_CDP1,'Imports and Exports'!$B:$B,$B$179,'Imports and Exports'!$C:$C,$H182)-SUMIFS('Imports and Exports'!O:O,'Imports and Exports'!$A:$A,Comparison_CDP2,'Imports and Exports'!$B:$B,$B$179,'Imports and Exports'!$C:$C,$H182)</f>
        <v>-3241.7499801951381</v>
      </c>
      <c r="U182" s="5">
        <f>SUMIFS('Imports and Exports'!P:P,'Imports and Exports'!$A:$A,Comparison_CDP1,'Imports and Exports'!$B:$B,$B$179,'Imports and Exports'!$C:$C,$H182)-SUMIFS('Imports and Exports'!P:P,'Imports and Exports'!$A:$A,Comparison_CDP2,'Imports and Exports'!$B:$B,$B$179,'Imports and Exports'!$C:$C,$H182)</f>
        <v>-351.32956301991726</v>
      </c>
      <c r="V182" s="5">
        <f>SUMIFS('Imports and Exports'!Q:Q,'Imports and Exports'!$A:$A,Comparison_CDP1,'Imports and Exports'!$B:$B,$B$179,'Imports and Exports'!$C:$C,$H182)-SUMIFS('Imports and Exports'!Q:Q,'Imports and Exports'!$A:$A,Comparison_CDP2,'Imports and Exports'!$B:$B,$B$179,'Imports and Exports'!$C:$C,$H182)</f>
        <v>1976.2451624587557</v>
      </c>
      <c r="W182" s="5">
        <f>SUMIFS('Imports and Exports'!R:R,'Imports and Exports'!$A:$A,Comparison_CDP1,'Imports and Exports'!$B:$B,$B$179,'Imports and Exports'!$C:$C,$H182)-SUMIFS('Imports and Exports'!R:R,'Imports and Exports'!$A:$A,Comparison_CDP2,'Imports and Exports'!$B:$B,$B$179,'Imports and Exports'!$C:$C,$H182)</f>
        <v>-1010.1108249622175</v>
      </c>
      <c r="X182" s="5">
        <f>SUMIFS('Imports and Exports'!S:S,'Imports and Exports'!$A:$A,Comparison_CDP1,'Imports and Exports'!$B:$B,$B$179,'Imports and Exports'!$C:$C,$H182)-SUMIFS('Imports and Exports'!S:S,'Imports and Exports'!$A:$A,Comparison_CDP2,'Imports and Exports'!$B:$B,$B$179,'Imports and Exports'!$C:$C,$H182)</f>
        <v>-302.09826405694002</v>
      </c>
      <c r="Y182" s="5">
        <f>SUMIFS('Imports and Exports'!T:T,'Imports and Exports'!$A:$A,Comparison_CDP1,'Imports and Exports'!$B:$B,$B$179,'Imports and Exports'!$C:$C,$H182)-SUMIFS('Imports and Exports'!T:T,'Imports and Exports'!$A:$A,Comparison_CDP2,'Imports and Exports'!$B:$B,$B$179,'Imports and Exports'!$C:$C,$H182)</f>
        <v>-751.29285150175929</v>
      </c>
      <c r="Z182" s="5">
        <f>SUMIFS('Imports and Exports'!U:U,'Imports and Exports'!$A:$A,Comparison_CDP1,'Imports and Exports'!$B:$B,$B$179,'Imports and Exports'!$C:$C,$H182)-SUMIFS('Imports and Exports'!U:U,'Imports and Exports'!$A:$A,Comparison_CDP2,'Imports and Exports'!$B:$B,$B$179,'Imports and Exports'!$C:$C,$H182)</f>
        <v>1044.4694671113757</v>
      </c>
      <c r="AA182" s="5">
        <f>SUMIFS('Imports and Exports'!V:V,'Imports and Exports'!$A:$A,Comparison_CDP1,'Imports and Exports'!$B:$B,$B$179,'Imports and Exports'!$C:$C,$H182)-SUMIFS('Imports and Exports'!V:V,'Imports and Exports'!$A:$A,Comparison_CDP2,'Imports and Exports'!$B:$B,$B$179,'Imports and Exports'!$C:$C,$H182)</f>
        <v>2033.4822146845036</v>
      </c>
      <c r="AB182" s="5">
        <f>SUMIFS('Imports and Exports'!W:W,'Imports and Exports'!$A:$A,Comparison_CDP1,'Imports and Exports'!$B:$B,$B$179,'Imports and Exports'!$C:$C,$H182)-SUMIFS('Imports and Exports'!W:W,'Imports and Exports'!$A:$A,Comparison_CDP2,'Imports and Exports'!$B:$B,$B$179,'Imports and Exports'!$C:$C,$H182)</f>
        <v>265.10818310805917</v>
      </c>
      <c r="AC182" s="5">
        <f>SUMIFS('Imports and Exports'!X:X,'Imports and Exports'!$A:$A,Comparison_CDP1,'Imports and Exports'!$B:$B,$B$179,'Imports and Exports'!$C:$C,$H182)-SUMIFS('Imports and Exports'!X:X,'Imports and Exports'!$A:$A,Comparison_CDP2,'Imports and Exports'!$B:$B,$B$179,'Imports and Exports'!$C:$C,$H182)</f>
        <v>2282.7909051866263</v>
      </c>
      <c r="AD182" s="5">
        <f>SUMIFS('Imports and Exports'!Y:Y,'Imports and Exports'!$A:$A,Comparison_CDP1,'Imports and Exports'!$B:$B,$B$179,'Imports and Exports'!$C:$C,$H182)-SUMIFS('Imports and Exports'!Y:Y,'Imports and Exports'!$A:$A,Comparison_CDP2,'Imports and Exports'!$B:$B,$B$179,'Imports and Exports'!$C:$C,$H182)</f>
        <v>726.07742730926475</v>
      </c>
      <c r="AE182" s="5">
        <f>SUMIFS('Imports and Exports'!Z:Z,'Imports and Exports'!$A:$A,Comparison_CDP1,'Imports and Exports'!$B:$B,$B$179,'Imports and Exports'!$C:$C,$H182)-SUMIFS('Imports and Exports'!Z:Z,'Imports and Exports'!$A:$A,Comparison_CDP2,'Imports and Exports'!$B:$B,$B$179,'Imports and Exports'!$C:$C,$H182)</f>
        <v>502.00203951131698</v>
      </c>
      <c r="AF182" s="5">
        <f>SUMIFS('Imports and Exports'!AA:AA,'Imports and Exports'!$A:$A,Comparison_CDP1,'Imports and Exports'!$B:$B,$B$179,'Imports and Exports'!$C:$C,$H182)-SUMIFS('Imports and Exports'!AA:AA,'Imports and Exports'!$A:$A,Comparison_CDP2,'Imports and Exports'!$B:$B,$B$179,'Imports and Exports'!$C:$C,$H182)</f>
        <v>-1010.8532321337443</v>
      </c>
      <c r="AG182" s="5">
        <f>SUMIFS('Imports and Exports'!AB:AB,'Imports and Exports'!$A:$A,Comparison_CDP1,'Imports and Exports'!$B:$B,$B$179,'Imports and Exports'!$C:$C,$H182)-SUMIFS('Imports and Exports'!AB:AB,'Imports and Exports'!$A:$A,Comparison_CDP2,'Imports and Exports'!$B:$B,$B$179,'Imports and Exports'!$C:$C,$H182)</f>
        <v>-3215.6662140372355</v>
      </c>
      <c r="AH182" s="5">
        <f>SUMIFS('Imports and Exports'!AC:AC,'Imports and Exports'!$A:$A,Comparison_CDP1,'Imports and Exports'!$B:$B,$B$179,'Imports and Exports'!$C:$C,$H182)-SUMIFS('Imports and Exports'!AC:AC,'Imports and Exports'!$A:$A,Comparison_CDP2,'Imports and Exports'!$B:$B,$B$179,'Imports and Exports'!$C:$C,$H182)</f>
        <v>-1445.790126963584</v>
      </c>
      <c r="AI182" s="5">
        <f>SUMIFS('Imports and Exports'!AD:AD,'Imports and Exports'!$A:$A,Comparison_CDP1,'Imports and Exports'!$B:$B,$B$179,'Imports and Exports'!$C:$C,$H182)-SUMIFS('Imports and Exports'!AD:AD,'Imports and Exports'!$A:$A,Comparison_CDP2,'Imports and Exports'!$B:$B,$B$179,'Imports and Exports'!$C:$C,$H182)</f>
        <v>2691.9487002567221</v>
      </c>
      <c r="AJ182" s="5">
        <f>SUMIFS('Imports and Exports'!AE:AE,'Imports and Exports'!$A:$A,Comparison_CDP1,'Imports and Exports'!$B:$B,$B$179,'Imports and Exports'!$C:$C,$H182)-SUMIFS('Imports and Exports'!AE:AE,'Imports and Exports'!$A:$A,Comparison_CDP2,'Imports and Exports'!$B:$B,$B$179,'Imports and Exports'!$C:$C,$H182)</f>
        <v>-2456.2278830185751</v>
      </c>
    </row>
    <row r="183" spans="1:36" ht="15" customHeight="1">
      <c r="H183" s="25" t="s">
        <v>279</v>
      </c>
      <c r="I183" s="5">
        <f>SUMIFS('Imports and Exports'!D:D,'Imports and Exports'!$A:$A,Comparison_CDP1,'Imports and Exports'!$B:$B,$B$179,'Imports and Exports'!$C:$C,$H183)-SUMIFS('Imports and Exports'!D:D,'Imports and Exports'!$A:$A,Comparison_CDP2,'Imports and Exports'!$B:$B,$B$179,'Imports and Exports'!$C:$C,$H183)</f>
        <v>1211.6362856496562</v>
      </c>
      <c r="J183" s="5">
        <f>SUMIFS('Imports and Exports'!E:E,'Imports and Exports'!$A:$A,Comparison_CDP1,'Imports and Exports'!$B:$B,$B$179,'Imports and Exports'!$C:$C,$H183)-SUMIFS('Imports and Exports'!E:E,'Imports and Exports'!$A:$A,Comparison_CDP2,'Imports and Exports'!$B:$B,$B$179,'Imports and Exports'!$C:$C,$H183)</f>
        <v>326.53186750052009</v>
      </c>
      <c r="K183" s="5">
        <f>SUMIFS('Imports and Exports'!F:F,'Imports and Exports'!$A:$A,Comparison_CDP1,'Imports and Exports'!$B:$B,$B$179,'Imports and Exports'!$C:$C,$H183)-SUMIFS('Imports and Exports'!F:F,'Imports and Exports'!$A:$A,Comparison_CDP2,'Imports and Exports'!$B:$B,$B$179,'Imports and Exports'!$C:$C,$H183)</f>
        <v>193.66224697116922</v>
      </c>
      <c r="L183" s="5">
        <f>SUMIFS('Imports and Exports'!G:G,'Imports and Exports'!$A:$A,Comparison_CDP1,'Imports and Exports'!$B:$B,$B$179,'Imports and Exports'!$C:$C,$H183)-SUMIFS('Imports and Exports'!G:G,'Imports and Exports'!$A:$A,Comparison_CDP2,'Imports and Exports'!$B:$B,$B$179,'Imports and Exports'!$C:$C,$H183)</f>
        <v>-269.84627098960027</v>
      </c>
      <c r="M183" s="5">
        <f>SUMIFS('Imports and Exports'!H:H,'Imports and Exports'!$A:$A,Comparison_CDP1,'Imports and Exports'!$B:$B,$B$179,'Imports and Exports'!$C:$C,$H183)-SUMIFS('Imports and Exports'!H:H,'Imports and Exports'!$A:$A,Comparison_CDP2,'Imports and Exports'!$B:$B,$B$179,'Imports and Exports'!$C:$C,$H183)</f>
        <v>-1241.136431472285</v>
      </c>
      <c r="N183" s="5">
        <f>SUMIFS('Imports and Exports'!I:I,'Imports and Exports'!$A:$A,Comparison_CDP1,'Imports and Exports'!$B:$B,$B$179,'Imports and Exports'!$C:$C,$H183)-SUMIFS('Imports and Exports'!I:I,'Imports and Exports'!$A:$A,Comparison_CDP2,'Imports and Exports'!$B:$B,$B$179,'Imports and Exports'!$C:$C,$H183)</f>
        <v>-1082.403281085496</v>
      </c>
      <c r="O183" s="5">
        <f>SUMIFS('Imports and Exports'!J:J,'Imports and Exports'!$A:$A,Comparison_CDP1,'Imports and Exports'!$B:$B,$B$179,'Imports and Exports'!$C:$C,$H183)-SUMIFS('Imports and Exports'!J:J,'Imports and Exports'!$A:$A,Comparison_CDP2,'Imports and Exports'!$B:$B,$B$179,'Imports and Exports'!$C:$C,$H183)</f>
        <v>-1772.6888086198715</v>
      </c>
      <c r="P183" s="5">
        <f>SUMIFS('Imports and Exports'!K:K,'Imports and Exports'!$A:$A,Comparison_CDP1,'Imports and Exports'!$B:$B,$B$179,'Imports and Exports'!$C:$C,$H183)-SUMIFS('Imports and Exports'!K:K,'Imports and Exports'!$A:$A,Comparison_CDP2,'Imports and Exports'!$B:$B,$B$179,'Imports and Exports'!$C:$C,$H183)</f>
        <v>-6085.8642529784784</v>
      </c>
      <c r="Q183" s="5">
        <f>SUMIFS('Imports and Exports'!L:L,'Imports and Exports'!$A:$A,Comparison_CDP1,'Imports and Exports'!$B:$B,$B$179,'Imports and Exports'!$C:$C,$H183)-SUMIFS('Imports and Exports'!L:L,'Imports and Exports'!$A:$A,Comparison_CDP2,'Imports and Exports'!$B:$B,$B$179,'Imports and Exports'!$C:$C,$H183)</f>
        <v>-8386.0707663652138</v>
      </c>
      <c r="R183" s="5">
        <f>SUMIFS('Imports and Exports'!M:M,'Imports and Exports'!$A:$A,Comparison_CDP1,'Imports and Exports'!$B:$B,$B$179,'Imports and Exports'!$C:$C,$H183)-SUMIFS('Imports and Exports'!M:M,'Imports and Exports'!$A:$A,Comparison_CDP2,'Imports and Exports'!$B:$B,$B$179,'Imports and Exports'!$C:$C,$H183)</f>
        <v>-12421.377485994664</v>
      </c>
      <c r="S183" s="5">
        <f>SUMIFS('Imports and Exports'!N:N,'Imports and Exports'!$A:$A,Comparison_CDP1,'Imports and Exports'!$B:$B,$B$179,'Imports and Exports'!$C:$C,$H183)-SUMIFS('Imports and Exports'!N:N,'Imports and Exports'!$A:$A,Comparison_CDP2,'Imports and Exports'!$B:$B,$B$179,'Imports and Exports'!$C:$C,$H183)</f>
        <v>-13529.22293180481</v>
      </c>
      <c r="T183" s="5">
        <f>SUMIFS('Imports and Exports'!O:O,'Imports and Exports'!$A:$A,Comparison_CDP1,'Imports and Exports'!$B:$B,$B$179,'Imports and Exports'!$C:$C,$H183)-SUMIFS('Imports and Exports'!O:O,'Imports and Exports'!$A:$A,Comparison_CDP2,'Imports and Exports'!$B:$B,$B$179,'Imports and Exports'!$C:$C,$H183)</f>
        <v>-16457.09084518077</v>
      </c>
      <c r="U183" s="5">
        <f>SUMIFS('Imports and Exports'!P:P,'Imports and Exports'!$A:$A,Comparison_CDP1,'Imports and Exports'!$B:$B,$B$179,'Imports and Exports'!$C:$C,$H183)-SUMIFS('Imports and Exports'!P:P,'Imports and Exports'!$A:$A,Comparison_CDP2,'Imports and Exports'!$B:$B,$B$179,'Imports and Exports'!$C:$C,$H183)</f>
        <v>-14655.827318015365</v>
      </c>
      <c r="V183" s="5">
        <f>SUMIFS('Imports and Exports'!Q:Q,'Imports and Exports'!$A:$A,Comparison_CDP1,'Imports and Exports'!$B:$B,$B$179,'Imports and Exports'!$C:$C,$H183)-SUMIFS('Imports and Exports'!Q:Q,'Imports and Exports'!$A:$A,Comparison_CDP2,'Imports and Exports'!$B:$B,$B$179,'Imports and Exports'!$C:$C,$H183)</f>
        <v>-14998.351350475856</v>
      </c>
      <c r="W183" s="5">
        <f>SUMIFS('Imports and Exports'!R:R,'Imports and Exports'!$A:$A,Comparison_CDP1,'Imports and Exports'!$B:$B,$B$179,'Imports and Exports'!$C:$C,$H183)-SUMIFS('Imports and Exports'!R:R,'Imports and Exports'!$A:$A,Comparison_CDP2,'Imports and Exports'!$B:$B,$B$179,'Imports and Exports'!$C:$C,$H183)</f>
        <v>-15772.803479015638</v>
      </c>
      <c r="X183" s="5">
        <f>SUMIFS('Imports and Exports'!S:S,'Imports and Exports'!$A:$A,Comparison_CDP1,'Imports and Exports'!$B:$B,$B$179,'Imports and Exports'!$C:$C,$H183)-SUMIFS('Imports and Exports'!S:S,'Imports and Exports'!$A:$A,Comparison_CDP2,'Imports and Exports'!$B:$B,$B$179,'Imports and Exports'!$C:$C,$H183)</f>
        <v>-14672.303650107617</v>
      </c>
      <c r="Y183" s="5">
        <f>SUMIFS('Imports and Exports'!T:T,'Imports and Exports'!$A:$A,Comparison_CDP1,'Imports and Exports'!$B:$B,$B$179,'Imports and Exports'!$C:$C,$H183)-SUMIFS('Imports and Exports'!T:T,'Imports and Exports'!$A:$A,Comparison_CDP2,'Imports and Exports'!$B:$B,$B$179,'Imports and Exports'!$C:$C,$H183)</f>
        <v>-14571.569385683306</v>
      </c>
      <c r="Z183" s="5">
        <f>SUMIFS('Imports and Exports'!U:U,'Imports and Exports'!$A:$A,Comparison_CDP1,'Imports and Exports'!$B:$B,$B$179,'Imports and Exports'!$C:$C,$H183)-SUMIFS('Imports and Exports'!U:U,'Imports and Exports'!$A:$A,Comparison_CDP2,'Imports and Exports'!$B:$B,$B$179,'Imports and Exports'!$C:$C,$H183)</f>
        <v>-14465.846854425308</v>
      </c>
      <c r="AA183" s="5">
        <f>SUMIFS('Imports and Exports'!V:V,'Imports and Exports'!$A:$A,Comparison_CDP1,'Imports and Exports'!$B:$B,$B$179,'Imports and Exports'!$C:$C,$H183)-SUMIFS('Imports and Exports'!V:V,'Imports and Exports'!$A:$A,Comparison_CDP2,'Imports and Exports'!$B:$B,$B$179,'Imports and Exports'!$C:$C,$H183)</f>
        <v>-14268.529951744436</v>
      </c>
      <c r="AB183" s="5">
        <f>SUMIFS('Imports and Exports'!W:W,'Imports and Exports'!$A:$A,Comparison_CDP1,'Imports and Exports'!$B:$B,$B$179,'Imports and Exports'!$C:$C,$H183)-SUMIFS('Imports and Exports'!W:W,'Imports and Exports'!$A:$A,Comparison_CDP2,'Imports and Exports'!$B:$B,$B$179,'Imports and Exports'!$C:$C,$H183)</f>
        <v>-16357.819200289669</v>
      </c>
      <c r="AC183" s="5">
        <f>SUMIFS('Imports and Exports'!X:X,'Imports and Exports'!$A:$A,Comparison_CDP1,'Imports and Exports'!$B:$B,$B$179,'Imports and Exports'!$C:$C,$H183)-SUMIFS('Imports and Exports'!X:X,'Imports and Exports'!$A:$A,Comparison_CDP2,'Imports and Exports'!$B:$B,$B$179,'Imports and Exports'!$C:$C,$H183)</f>
        <v>-15074.084176007707</v>
      </c>
      <c r="AD183" s="5">
        <f>SUMIFS('Imports and Exports'!Y:Y,'Imports and Exports'!$A:$A,Comparison_CDP1,'Imports and Exports'!$B:$B,$B$179,'Imports and Exports'!$C:$C,$H183)-SUMIFS('Imports and Exports'!Y:Y,'Imports and Exports'!$A:$A,Comparison_CDP2,'Imports and Exports'!$B:$B,$B$179,'Imports and Exports'!$C:$C,$H183)</f>
        <v>-13859.104828543213</v>
      </c>
      <c r="AE183" s="5">
        <f>SUMIFS('Imports and Exports'!Z:Z,'Imports and Exports'!$A:$A,Comparison_CDP1,'Imports and Exports'!$B:$B,$B$179,'Imports and Exports'!$C:$C,$H183)-SUMIFS('Imports and Exports'!Z:Z,'Imports and Exports'!$A:$A,Comparison_CDP2,'Imports and Exports'!$B:$B,$B$179,'Imports and Exports'!$C:$C,$H183)</f>
        <v>-18294.978216122745</v>
      </c>
      <c r="AF183" s="5">
        <f>SUMIFS('Imports and Exports'!AA:AA,'Imports and Exports'!$A:$A,Comparison_CDP1,'Imports and Exports'!$B:$B,$B$179,'Imports and Exports'!$C:$C,$H183)-SUMIFS('Imports and Exports'!AA:AA,'Imports and Exports'!$A:$A,Comparison_CDP2,'Imports and Exports'!$B:$B,$B$179,'Imports and Exports'!$C:$C,$H183)</f>
        <v>-18369.622886928249</v>
      </c>
      <c r="AG183" s="5">
        <f>SUMIFS('Imports and Exports'!AB:AB,'Imports and Exports'!$A:$A,Comparison_CDP1,'Imports and Exports'!$B:$B,$B$179,'Imports and Exports'!$C:$C,$H183)-SUMIFS('Imports and Exports'!AB:AB,'Imports and Exports'!$A:$A,Comparison_CDP2,'Imports and Exports'!$B:$B,$B$179,'Imports and Exports'!$C:$C,$H183)</f>
        <v>-22094.680885191257</v>
      </c>
      <c r="AH183" s="5">
        <f>SUMIFS('Imports and Exports'!AC:AC,'Imports and Exports'!$A:$A,Comparison_CDP1,'Imports and Exports'!$B:$B,$B$179,'Imports and Exports'!$C:$C,$H183)-SUMIFS('Imports and Exports'!AC:AC,'Imports and Exports'!$A:$A,Comparison_CDP2,'Imports and Exports'!$B:$B,$B$179,'Imports and Exports'!$C:$C,$H183)</f>
        <v>-23397.507954584715</v>
      </c>
      <c r="AI183" s="5">
        <f>SUMIFS('Imports and Exports'!AD:AD,'Imports and Exports'!$A:$A,Comparison_CDP1,'Imports and Exports'!$B:$B,$B$179,'Imports and Exports'!$C:$C,$H183)-SUMIFS('Imports and Exports'!AD:AD,'Imports and Exports'!$A:$A,Comparison_CDP2,'Imports and Exports'!$B:$B,$B$179,'Imports and Exports'!$C:$C,$H183)</f>
        <v>-19946.219519869406</v>
      </c>
      <c r="AJ183" s="5">
        <f>SUMIFS('Imports and Exports'!AE:AE,'Imports and Exports'!$A:$A,Comparison_CDP1,'Imports and Exports'!$B:$B,$B$179,'Imports and Exports'!$C:$C,$H183)-SUMIFS('Imports and Exports'!AE:AE,'Imports and Exports'!$A:$A,Comparison_CDP2,'Imports and Exports'!$B:$B,$B$179,'Imports and Exports'!$C:$C,$H183)</f>
        <v>-20754.577653244371</v>
      </c>
    </row>
    <row r="184" spans="1:36" ht="15" customHeight="1">
      <c r="H184" s="25" t="s">
        <v>280</v>
      </c>
      <c r="I184" s="5">
        <f>I182+I183</f>
        <v>1920.2088564114827</v>
      </c>
      <c r="J184" s="5">
        <f t="shared" ref="J184:AJ184" si="3">J182+J183</f>
        <v>-442.4987915640022</v>
      </c>
      <c r="K184" s="5">
        <f t="shared" si="3"/>
        <v>60.874513026647037</v>
      </c>
      <c r="L184" s="5">
        <f t="shared" si="3"/>
        <v>-1333.8417665789357</v>
      </c>
      <c r="M184" s="5">
        <f t="shared" si="3"/>
        <v>-1341.200535112027</v>
      </c>
      <c r="N184" s="5">
        <f t="shared" si="3"/>
        <v>1247.7973990904802</v>
      </c>
      <c r="O184" s="5">
        <f t="shared" si="3"/>
        <v>3184.7145777888254</v>
      </c>
      <c r="P184" s="5">
        <f t="shared" si="3"/>
        <v>-6395.690340325008</v>
      </c>
      <c r="Q184" s="5">
        <f t="shared" si="3"/>
        <v>-9893.5238563548664</v>
      </c>
      <c r="R184" s="5">
        <f t="shared" si="3"/>
        <v>-9947.4564099328381</v>
      </c>
      <c r="S184" s="5">
        <f t="shared" si="3"/>
        <v>-13493.45009942539</v>
      </c>
      <c r="T184" s="5">
        <f t="shared" si="3"/>
        <v>-19698.840825375908</v>
      </c>
      <c r="U184" s="5">
        <f t="shared" si="3"/>
        <v>-15007.156881035282</v>
      </c>
      <c r="V184" s="5">
        <f t="shared" si="3"/>
        <v>-13022.1061880171</v>
      </c>
      <c r="W184" s="5">
        <f t="shared" si="3"/>
        <v>-16782.914303977857</v>
      </c>
      <c r="X184" s="5">
        <f t="shared" si="3"/>
        <v>-14974.401914164557</v>
      </c>
      <c r="Y184" s="5">
        <f t="shared" si="3"/>
        <v>-15322.862237185065</v>
      </c>
      <c r="Z184" s="5">
        <f t="shared" si="3"/>
        <v>-13421.377387313933</v>
      </c>
      <c r="AA184" s="5">
        <f t="shared" si="3"/>
        <v>-12235.047737059933</v>
      </c>
      <c r="AB184" s="5">
        <f t="shared" si="3"/>
        <v>-16092.711017181609</v>
      </c>
      <c r="AC184" s="5">
        <f t="shared" si="3"/>
        <v>-12791.293270821081</v>
      </c>
      <c r="AD184" s="5">
        <f t="shared" si="3"/>
        <v>-13133.027401233949</v>
      </c>
      <c r="AE184" s="5">
        <f t="shared" si="3"/>
        <v>-17792.976176611428</v>
      </c>
      <c r="AF184" s="5">
        <f t="shared" si="3"/>
        <v>-19380.476119061994</v>
      </c>
      <c r="AG184" s="5">
        <f t="shared" si="3"/>
        <v>-25310.347099228493</v>
      </c>
      <c r="AH184" s="5">
        <f t="shared" si="3"/>
        <v>-24843.298081548299</v>
      </c>
      <c r="AI184" s="5">
        <f t="shared" si="3"/>
        <v>-17254.270819612684</v>
      </c>
      <c r="AJ184" s="5">
        <f t="shared" si="3"/>
        <v>-23210.805536262946</v>
      </c>
    </row>
    <row r="195" spans="1:30" s="51" customFormat="1" ht="23" thickBot="1">
      <c r="A195" s="49" t="s">
        <v>255</v>
      </c>
      <c r="B195" s="47"/>
      <c r="C195" s="47"/>
      <c r="D195" s="47"/>
      <c r="E195" s="47"/>
      <c r="F195" s="47"/>
      <c r="G195" s="47"/>
      <c r="H195" s="47"/>
      <c r="I195" s="50"/>
      <c r="J195" s="47"/>
      <c r="K195" s="47"/>
      <c r="L195" s="47"/>
      <c r="M195" s="47"/>
      <c r="N195" s="47"/>
      <c r="O195" s="47"/>
      <c r="P195" s="47"/>
      <c r="Q195" s="47"/>
      <c r="R195" s="50"/>
      <c r="S195" s="47"/>
      <c r="T195" s="47"/>
      <c r="U195" s="47"/>
      <c r="V195" s="47"/>
      <c r="W195" s="47"/>
      <c r="X195" s="47"/>
      <c r="Y195" s="47"/>
      <c r="Z195" s="47"/>
      <c r="AA195" s="47"/>
      <c r="AB195" s="50"/>
      <c r="AC195" s="47"/>
      <c r="AD195" s="47"/>
    </row>
    <row r="196" spans="1:30" ht="15" customHeight="1" thickTop="1"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</row>
    <row r="197" spans="1:30" ht="15" customHeight="1">
      <c r="H197" s="8" t="s">
        <v>259</v>
      </c>
      <c r="I197" s="8" t="str">
        <f>Comparison_CDP1</f>
        <v>CDP1</v>
      </c>
      <c r="J197" s="8" t="str">
        <f>Comparison_CDP2</f>
        <v>Counterfactual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</row>
    <row r="198" spans="1:30" ht="15" customHeight="1">
      <c r="H198" s="9" t="s">
        <v>239</v>
      </c>
      <c r="I198" s="5" t="str">
        <f>INDEX('Flow path augmentations'!$B$4:$O$18,MATCH($H198,'Flow path augmentations'!$A$4:$A$18,0),MATCH(I$197,'Flow path augmentations'!$B$3:$O$3,0))</f>
        <v>2030-31</v>
      </c>
      <c r="J198" s="5" t="str">
        <f>INDEX('Flow path augmentations'!$B$4:$O$18,MATCH($H198,'Flow path augmentations'!$A$4:$A$18,0),MATCH(J$197,'Flow path augmentations'!$B$3:$O$3,0))</f>
        <v>-</v>
      </c>
    </row>
    <row r="199" spans="1:30" ht="15" customHeight="1">
      <c r="H199" s="9" t="s">
        <v>240</v>
      </c>
      <c r="I199" s="5" t="str">
        <f>INDEX('Flow path augmentations'!$B$4:$O$18,MATCH($H199,'Flow path augmentations'!$A$4:$A$18,0),MATCH(I$197,'Flow path augmentations'!$B$3:$O$3,0))</f>
        <v>2028-29</v>
      </c>
      <c r="J199" s="5" t="str">
        <f>INDEX('Flow path augmentations'!$B$4:$O$18,MATCH($H199,'Flow path augmentations'!$A$4:$A$18,0),MATCH(J$197,'Flow path augmentations'!$B$3:$O$3,0))</f>
        <v>-</v>
      </c>
    </row>
    <row r="200" spans="1:30" ht="15" customHeight="1">
      <c r="H200" s="9" t="s">
        <v>241</v>
      </c>
      <c r="I200" s="5" t="str">
        <f>INDEX('Flow path augmentations'!$B$4:$O$18,MATCH($H200,'Flow path augmentations'!$A$4:$A$18,0),MATCH(I$197,'Flow path augmentations'!$B$3:$O$3,0))</f>
        <v>2030-31</v>
      </c>
      <c r="J200" s="5" t="str">
        <f>INDEX('Flow path augmentations'!$B$4:$O$18,MATCH($H200,'Flow path augmentations'!$A$4:$A$18,0),MATCH(J$197,'Flow path augmentations'!$B$3:$O$3,0))</f>
        <v>-</v>
      </c>
    </row>
    <row r="201" spans="1:30" ht="15" customHeight="1">
      <c r="H201" s="9" t="s">
        <v>242</v>
      </c>
      <c r="I201" s="5" t="str">
        <f>INDEX('Flow path augmentations'!$B$4:$O$18,MATCH($H201,'Flow path augmentations'!$A$4:$A$18,0),MATCH(I$197,'Flow path augmentations'!$B$3:$O$3,0))</f>
        <v>2029-30</v>
      </c>
      <c r="J201" s="5" t="str">
        <f>INDEX('Flow path augmentations'!$B$4:$O$18,MATCH($H201,'Flow path augmentations'!$A$4:$A$18,0),MATCH(J$197,'Flow path augmentations'!$B$3:$O$3,0))</f>
        <v>-</v>
      </c>
    </row>
    <row r="202" spans="1:30" ht="15" customHeight="1">
      <c r="H202" s="9" t="s">
        <v>243</v>
      </c>
      <c r="I202" s="5" t="str">
        <f>INDEX('Flow path augmentations'!$B$4:$O$18,MATCH($H202,'Flow path augmentations'!$A$4:$A$18,0),MATCH(I$197,'Flow path augmentations'!$B$3:$O$3,0))</f>
        <v>2030-31</v>
      </c>
      <c r="J202" s="5" t="str">
        <f>INDEX('Flow path augmentations'!$B$4:$O$18,MATCH($H202,'Flow path augmentations'!$A$4:$A$18,0),MATCH(J$197,'Flow path augmentations'!$B$3:$O$3,0))</f>
        <v>-</v>
      </c>
    </row>
    <row r="203" spans="1:30" ht="15" customHeight="1">
      <c r="H203" s="9" t="s">
        <v>244</v>
      </c>
      <c r="I203" s="5" t="str">
        <f>INDEX('Flow path augmentations'!$B$4:$O$18,MATCH($H203,'Flow path augmentations'!$A$4:$A$18,0),MATCH(I$197,'Flow path augmentations'!$B$3:$O$3,0))</f>
        <v>2027-28</v>
      </c>
      <c r="J203" s="5" t="str">
        <f>INDEX('Flow path augmentations'!$B$4:$O$18,MATCH($H203,'Flow path augmentations'!$A$4:$A$18,0),MATCH(J$197,'Flow path augmentations'!$B$3:$O$3,0))</f>
        <v>-</v>
      </c>
    </row>
    <row r="204" spans="1:30" ht="15" customHeight="1">
      <c r="H204" s="9" t="s">
        <v>245</v>
      </c>
      <c r="I204" s="5" t="str">
        <f>INDEX('Flow path augmentations'!$B$4:$O$18,MATCH($H204,'Flow path augmentations'!$A$4:$A$18,0),MATCH(I$197,'Flow path augmentations'!$B$3:$O$3,0))</f>
        <v>2031-32</v>
      </c>
      <c r="J204" s="5" t="str">
        <f>INDEX('Flow path augmentations'!$B$4:$O$18,MATCH($H204,'Flow path augmentations'!$A$4:$A$18,0),MATCH(J$197,'Flow path augmentations'!$B$3:$O$3,0))</f>
        <v>-</v>
      </c>
    </row>
    <row r="205" spans="1:30" ht="15" customHeight="1">
      <c r="H205" s="9" t="s">
        <v>246</v>
      </c>
      <c r="I205" s="5" t="str">
        <f>INDEX('Flow path augmentations'!$B$4:$O$18,MATCH($H205,'Flow path augmentations'!$A$4:$A$18,0),MATCH(I$197,'Flow path augmentations'!$B$3:$O$3,0))</f>
        <v>2042-43</v>
      </c>
      <c r="J205" s="5" t="str">
        <f>INDEX('Flow path augmentations'!$B$4:$O$18,MATCH($H205,'Flow path augmentations'!$A$4:$A$18,0),MATCH(J$197,'Flow path augmentations'!$B$3:$O$3,0))</f>
        <v>-</v>
      </c>
    </row>
    <row r="206" spans="1:30" ht="15" customHeight="1">
      <c r="H206" s="9" t="s">
        <v>247</v>
      </c>
      <c r="I206" s="5" t="str">
        <f>INDEX('Flow path augmentations'!$B$4:$O$18,MATCH($H206,'Flow path augmentations'!$A$4:$A$18,0),MATCH(I$197,'Flow path augmentations'!$B$3:$O$3,0))</f>
        <v>2027-28</v>
      </c>
      <c r="J206" s="5" t="str">
        <f>INDEX('Flow path augmentations'!$B$4:$O$18,MATCH($H206,'Flow path augmentations'!$A$4:$A$18,0),MATCH(J$197,'Flow path augmentations'!$B$3:$O$3,0))</f>
        <v>-</v>
      </c>
    </row>
    <row r="207" spans="1:30" ht="15" customHeight="1">
      <c r="H207" s="9" t="s">
        <v>248</v>
      </c>
      <c r="I207" s="5" t="str">
        <f>INDEX('Flow path augmentations'!$B$4:$O$18,MATCH($H207,'Flow path augmentations'!$A$4:$A$18,0),MATCH(I$197,'Flow path augmentations'!$B$3:$O$3,0))</f>
        <v>2028-29</v>
      </c>
      <c r="J207" s="5" t="str">
        <f>INDEX('Flow path augmentations'!$B$4:$O$18,MATCH($H207,'Flow path augmentations'!$A$4:$A$18,0),MATCH(J$197,'Flow path augmentations'!$B$3:$O$3,0))</f>
        <v>-</v>
      </c>
    </row>
    <row r="208" spans="1:30" ht="15" customHeight="1">
      <c r="H208" s="9" t="s">
        <v>249</v>
      </c>
      <c r="I208" s="5" t="str">
        <f>INDEX('Flow path augmentations'!$B$4:$O$18,MATCH($H208,'Flow path augmentations'!$A$4:$A$18,0),MATCH(I$197,'Flow path augmentations'!$B$3:$O$3,0))</f>
        <v>2032-33</v>
      </c>
      <c r="J208" s="5" t="str">
        <f>INDEX('Flow path augmentations'!$B$4:$O$18,MATCH($H208,'Flow path augmentations'!$A$4:$A$18,0),MATCH(J$197,'Flow path augmentations'!$B$3:$O$3,0))</f>
        <v>-</v>
      </c>
    </row>
    <row r="209" spans="8:10" ht="15" customHeight="1">
      <c r="H209" s="9" t="s">
        <v>250</v>
      </c>
      <c r="I209" s="5" t="str">
        <f>INDEX('Flow path augmentations'!$B$4:$O$18,MATCH($H209,'Flow path augmentations'!$A$4:$A$18,0),MATCH(I$197,'Flow path augmentations'!$B$3:$O$3,0))</f>
        <v>2045-46</v>
      </c>
      <c r="J209" s="5" t="str">
        <f>INDEX('Flow path augmentations'!$B$4:$O$18,MATCH($H209,'Flow path augmentations'!$A$4:$A$18,0),MATCH(J$197,'Flow path augmentations'!$B$3:$O$3,0))</f>
        <v>-</v>
      </c>
    </row>
    <row r="210" spans="8:10" ht="15" customHeight="1">
      <c r="H210" s="9" t="s">
        <v>251</v>
      </c>
      <c r="I210" s="5" t="str">
        <f>INDEX('Flow path augmentations'!$B$4:$O$18,MATCH($H210,'Flow path augmentations'!$A$4:$A$18,0),MATCH(I$197,'Flow path augmentations'!$B$3:$O$3,0))</f>
        <v>2029-30</v>
      </c>
      <c r="J210" s="5" t="str">
        <f>INDEX('Flow path augmentations'!$B$4:$O$18,MATCH($H210,'Flow path augmentations'!$A$4:$A$18,0),MATCH(J$197,'Flow path augmentations'!$B$3:$O$3,0))</f>
        <v>-</v>
      </c>
    </row>
    <row r="211" spans="8:10" ht="15" customHeight="1">
      <c r="H211" s="9" t="s">
        <v>252</v>
      </c>
      <c r="I211" s="5" t="str">
        <f>INDEX('Flow path augmentations'!$B$4:$O$18,MATCH($H211,'Flow path augmentations'!$A$4:$A$18,0),MATCH(I$197,'Flow path augmentations'!$B$3:$O$3,0))</f>
        <v>2031-32</v>
      </c>
      <c r="J211" s="5" t="str">
        <f>INDEX('Flow path augmentations'!$B$4:$O$18,MATCH($H211,'Flow path augmentations'!$A$4:$A$18,0),MATCH(J$197,'Flow path augmentations'!$B$3:$O$3,0))</f>
        <v>-</v>
      </c>
    </row>
    <row r="212" spans="8:10" ht="15" customHeight="1">
      <c r="H212" s="9" t="s">
        <v>253</v>
      </c>
      <c r="I212" s="5" t="str">
        <f>INDEX('Flow path augmentations'!$B$4:$O$18,MATCH($H212,'Flow path augmentations'!$A$4:$A$18,0),MATCH(I$197,'Flow path augmentations'!$B$3:$O$3,0))</f>
        <v>2040-41</v>
      </c>
      <c r="J212" s="5" t="str">
        <f>INDEX('Flow path augmentations'!$B$4:$O$18,MATCH($H212,'Flow path augmentations'!$A$4:$A$18,0),MATCH(J$197,'Flow path augmentations'!$B$3:$O$3,0))</f>
        <v>-</v>
      </c>
    </row>
  </sheetData>
  <dataValidations count="3">
    <dataValidation type="list" allowBlank="1" showInputMessage="1" showErrorMessage="1" sqref="B53 B80 B108 B125 B30 B141" xr:uid="{478BE7C0-0829-42E8-A2F9-D93BB35B8759}">
      <formula1>"NEM,NSW,QLD,VIC,SA,TAS"</formula1>
    </dataValidation>
    <dataValidation type="list" allowBlank="1" showInputMessage="1" showErrorMessage="1" sqref="B8:B9" xr:uid="{FF74CFF9-02D1-4476-84A6-CE2007690B35}">
      <formula1>AvailableCDPs</formula1>
    </dataValidation>
    <dataValidation type="list" allowBlank="1" showInputMessage="1" showErrorMessage="1" sqref="B179" xr:uid="{F610AA81-D79F-4CDD-AB5F-45CD56676127}">
      <formula1>"NSW,QLD,VIC,SA,TAS"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86DA-9014-4C33-992A-F9A9CCD672D5}">
  <sheetPr codeName="Sheet10">
    <tabColor theme="7"/>
  </sheetPr>
  <dimension ref="A1:A18"/>
  <sheetViews>
    <sheetView zoomScaleNormal="100" workbookViewId="0"/>
  </sheetViews>
  <sheetFormatPr defaultRowHeight="14"/>
  <cols>
    <col min="1" max="1" width="33.5" bestFit="1" customWidth="1"/>
  </cols>
  <sheetData>
    <row r="1" spans="1:1" ht="17" thickBot="1">
      <c r="A1" s="1" t="s">
        <v>287</v>
      </c>
    </row>
    <row r="2" spans="1:1" ht="15" thickTop="1">
      <c r="A2" s="12"/>
    </row>
    <row r="3" spans="1:1">
      <c r="A3" s="59" t="s">
        <v>119</v>
      </c>
    </row>
    <row r="4" spans="1:1">
      <c r="A4" s="58" t="s">
        <v>115</v>
      </c>
    </row>
    <row r="5" spans="1:1">
      <c r="A5" s="58" t="s">
        <v>128</v>
      </c>
    </row>
    <row r="6" spans="1:1">
      <c r="A6" s="58" t="s">
        <v>131</v>
      </c>
    </row>
    <row r="7" spans="1:1">
      <c r="A7" s="58" t="s">
        <v>134</v>
      </c>
    </row>
    <row r="8" spans="1:1">
      <c r="A8" s="58" t="s">
        <v>136</v>
      </c>
    </row>
    <row r="9" spans="1:1">
      <c r="A9" s="58" t="s">
        <v>137</v>
      </c>
    </row>
    <row r="10" spans="1:1">
      <c r="A10" s="58" t="s">
        <v>138</v>
      </c>
    </row>
    <row r="11" spans="1:1">
      <c r="A11" s="58" t="s">
        <v>37</v>
      </c>
    </row>
    <row r="12" spans="1:1">
      <c r="A12" s="58"/>
    </row>
    <row r="13" spans="1:1">
      <c r="A13" s="58"/>
    </row>
    <row r="14" spans="1:1">
      <c r="A14" s="58"/>
    </row>
    <row r="15" spans="1:1">
      <c r="A15" s="58"/>
    </row>
    <row r="16" spans="1:1">
      <c r="A16" s="58"/>
    </row>
    <row r="17" spans="1:1">
      <c r="A17" s="58"/>
    </row>
    <row r="18" spans="1:1">
      <c r="A18" s="58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131B-0C3A-4FC9-BAEB-96D380B84012}">
  <sheetPr codeName="Sheet13">
    <tabColor theme="7"/>
  </sheetPr>
  <dimension ref="A1:AF62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" style="6" customWidth="1"/>
    <col min="3" max="3" width="25" style="6" customWidth="1"/>
    <col min="4" max="4" width="22.4140625" style="6" customWidth="1"/>
    <col min="5" max="32" width="9.5" style="6" customWidth="1"/>
    <col min="33" max="16384" width="9" style="6"/>
  </cols>
  <sheetData>
    <row r="1" spans="1:32" s="15" customFormat="1" ht="23.25" customHeight="1" thickBot="1">
      <c r="A1" s="1" t="s">
        <v>264</v>
      </c>
      <c r="B1" s="1"/>
      <c r="C1" s="4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32" s="7" customFormat="1" ht="15" thickTop="1">
      <c r="A2" s="12" t="s">
        <v>118</v>
      </c>
      <c r="C2" s="12"/>
      <c r="D2" s="12"/>
    </row>
    <row r="3" spans="1:32">
      <c r="A3" s="59" t="s">
        <v>119</v>
      </c>
      <c r="B3" s="59" t="s">
        <v>120</v>
      </c>
      <c r="C3" s="59" t="s">
        <v>121</v>
      </c>
      <c r="D3" s="59" t="s">
        <v>122</v>
      </c>
      <c r="E3" s="59">
        <v>2024</v>
      </c>
      <c r="F3" s="59">
        <v>2025</v>
      </c>
      <c r="G3" s="59">
        <v>2026</v>
      </c>
      <c r="H3" s="59">
        <v>2027</v>
      </c>
      <c r="I3" s="59">
        <v>2028</v>
      </c>
      <c r="J3" s="59">
        <v>2029</v>
      </c>
      <c r="K3" s="59">
        <v>2030</v>
      </c>
      <c r="L3" s="59">
        <v>2031</v>
      </c>
      <c r="M3" s="59">
        <v>2032</v>
      </c>
      <c r="N3" s="59">
        <v>2033</v>
      </c>
      <c r="O3" s="59">
        <v>2034</v>
      </c>
      <c r="P3" s="59">
        <v>2035</v>
      </c>
      <c r="Q3" s="59">
        <v>2036</v>
      </c>
      <c r="R3" s="59">
        <v>2037</v>
      </c>
      <c r="S3" s="59">
        <v>2038</v>
      </c>
      <c r="T3" s="59">
        <v>2039</v>
      </c>
      <c r="U3" s="59">
        <v>2040</v>
      </c>
      <c r="V3" s="59">
        <v>2041</v>
      </c>
      <c r="W3" s="59">
        <v>2042</v>
      </c>
      <c r="X3" s="59">
        <v>2043</v>
      </c>
      <c r="Y3" s="59">
        <v>2044</v>
      </c>
      <c r="Z3" s="59">
        <v>2045</v>
      </c>
      <c r="AA3" s="59">
        <v>2046</v>
      </c>
      <c r="AB3" s="59">
        <v>2047</v>
      </c>
      <c r="AC3" s="59">
        <v>2048</v>
      </c>
      <c r="AD3" s="59">
        <v>2049</v>
      </c>
      <c r="AE3" s="59">
        <v>2050</v>
      </c>
      <c r="AF3" s="59">
        <v>2051</v>
      </c>
    </row>
    <row r="4" spans="1:32" s="7" customFormat="1">
      <c r="A4" s="58" t="s">
        <v>115</v>
      </c>
      <c r="B4" s="58" t="s">
        <v>123</v>
      </c>
      <c r="C4" s="57" t="s">
        <v>80</v>
      </c>
      <c r="D4" s="5">
        <v>8330</v>
      </c>
      <c r="E4" s="5">
        <v>8330</v>
      </c>
      <c r="F4" s="5">
        <v>8330</v>
      </c>
      <c r="G4" s="5">
        <v>5570</v>
      </c>
      <c r="H4" s="5">
        <v>3445</v>
      </c>
      <c r="I4" s="5">
        <v>1390</v>
      </c>
      <c r="J4" s="5">
        <v>1390</v>
      </c>
      <c r="K4" s="5">
        <v>1390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s="7" customFormat="1">
      <c r="A5" s="58" t="s">
        <v>115</v>
      </c>
      <c r="B5" s="58" t="s">
        <v>123</v>
      </c>
      <c r="C5" s="57" t="s">
        <v>82</v>
      </c>
      <c r="D5" s="5">
        <v>124</v>
      </c>
      <c r="E5" s="5">
        <v>440</v>
      </c>
      <c r="F5" s="5">
        <v>440</v>
      </c>
      <c r="G5" s="5">
        <v>440</v>
      </c>
      <c r="H5" s="5">
        <v>440</v>
      </c>
      <c r="I5" s="5">
        <v>440</v>
      </c>
      <c r="J5" s="5">
        <v>440</v>
      </c>
      <c r="K5" s="5">
        <v>440</v>
      </c>
      <c r="L5" s="5">
        <v>440</v>
      </c>
      <c r="M5" s="5">
        <v>440</v>
      </c>
      <c r="N5" s="5">
        <v>440</v>
      </c>
      <c r="O5" s="5">
        <v>440</v>
      </c>
      <c r="P5" s="5">
        <v>440</v>
      </c>
      <c r="Q5" s="5">
        <v>440</v>
      </c>
      <c r="R5" s="5">
        <v>440</v>
      </c>
      <c r="S5" s="5">
        <v>440</v>
      </c>
      <c r="T5" s="5">
        <v>440</v>
      </c>
      <c r="U5" s="5">
        <v>440</v>
      </c>
      <c r="V5" s="5">
        <v>440</v>
      </c>
      <c r="W5" s="5">
        <v>440</v>
      </c>
      <c r="X5" s="5">
        <v>440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s="7" customFormat="1">
      <c r="A6" s="58" t="s">
        <v>115</v>
      </c>
      <c r="B6" s="58" t="s">
        <v>123</v>
      </c>
      <c r="C6" s="57" t="s">
        <v>83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s="7" customFormat="1">
      <c r="A7" s="58" t="s">
        <v>115</v>
      </c>
      <c r="B7" s="58" t="s">
        <v>123</v>
      </c>
      <c r="C7" s="57" t="s">
        <v>84</v>
      </c>
      <c r="D7" s="5">
        <v>2688.9989999999998</v>
      </c>
      <c r="E7" s="5">
        <v>2688.9989999999998</v>
      </c>
      <c r="F7" s="5">
        <v>2688.9989999999998</v>
      </c>
      <c r="G7" s="5">
        <v>2688.9989999999998</v>
      </c>
      <c r="H7" s="5">
        <v>2688.9989999999998</v>
      </c>
      <c r="I7" s="5">
        <v>2688.9989999999998</v>
      </c>
      <c r="J7" s="5">
        <v>2688.9989999999998</v>
      </c>
      <c r="K7" s="5">
        <v>2688.9989999999998</v>
      </c>
      <c r="L7" s="5">
        <v>2688.9989999999998</v>
      </c>
      <c r="M7" s="5">
        <v>2688.9989999999998</v>
      </c>
      <c r="N7" s="5">
        <v>2688.9989999999998</v>
      </c>
      <c r="O7" s="5">
        <v>2688.9989999999998</v>
      </c>
      <c r="P7" s="5">
        <v>2688.9989999999998</v>
      </c>
      <c r="Q7" s="5">
        <v>2638.9989999999998</v>
      </c>
      <c r="R7" s="5">
        <v>2638.9989999999998</v>
      </c>
      <c r="S7" s="5">
        <v>2638.9989999999998</v>
      </c>
      <c r="T7" s="5">
        <v>2638.9989999999998</v>
      </c>
      <c r="U7" s="5">
        <v>2638.9989999999998</v>
      </c>
      <c r="V7" s="5">
        <v>2638.9989999999998</v>
      </c>
      <c r="W7" s="5">
        <v>2638.9989999999998</v>
      </c>
      <c r="X7" s="5">
        <v>2638.9989999999998</v>
      </c>
      <c r="Y7" s="5">
        <v>2638.9989999999998</v>
      </c>
      <c r="Z7" s="5">
        <v>1790</v>
      </c>
      <c r="AA7" s="5">
        <v>1790</v>
      </c>
      <c r="AB7" s="5">
        <v>1790</v>
      </c>
      <c r="AC7" s="5">
        <v>1790</v>
      </c>
      <c r="AD7" s="5">
        <v>1790</v>
      </c>
      <c r="AE7" s="5">
        <v>1790</v>
      </c>
      <c r="AF7" s="5">
        <v>1790</v>
      </c>
    </row>
    <row r="8" spans="1:32" s="7" customFormat="1">
      <c r="A8" s="58" t="s">
        <v>115</v>
      </c>
      <c r="B8" s="58" t="s">
        <v>123</v>
      </c>
      <c r="C8" s="57" t="s">
        <v>85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441.82261475000001</v>
      </c>
      <c r="AF8" s="5">
        <v>441.82261475000001</v>
      </c>
    </row>
    <row r="9" spans="1:32" s="7" customFormat="1">
      <c r="A9" s="58" t="s">
        <v>115</v>
      </c>
      <c r="B9" s="58" t="s">
        <v>123</v>
      </c>
      <c r="C9" s="57" t="s">
        <v>86</v>
      </c>
      <c r="D9" s="5">
        <v>2285</v>
      </c>
      <c r="E9" s="5">
        <v>2285</v>
      </c>
      <c r="F9" s="5">
        <v>2285</v>
      </c>
      <c r="G9" s="5">
        <v>2285</v>
      </c>
      <c r="H9" s="5">
        <v>2285</v>
      </c>
      <c r="I9" s="5">
        <v>2285</v>
      </c>
      <c r="J9" s="5">
        <v>2285</v>
      </c>
      <c r="K9" s="5">
        <v>2285</v>
      </c>
      <c r="L9" s="5">
        <v>2285</v>
      </c>
      <c r="M9" s="5">
        <v>2285</v>
      </c>
      <c r="N9" s="5">
        <v>2285</v>
      </c>
      <c r="O9" s="5">
        <v>2285</v>
      </c>
      <c r="P9" s="5">
        <v>2285</v>
      </c>
      <c r="Q9" s="5">
        <v>2285</v>
      </c>
      <c r="R9" s="5">
        <v>2285</v>
      </c>
      <c r="S9" s="5">
        <v>2285</v>
      </c>
      <c r="T9" s="5">
        <v>2285</v>
      </c>
      <c r="U9" s="5">
        <v>2285</v>
      </c>
      <c r="V9" s="5">
        <v>2285</v>
      </c>
      <c r="W9" s="5">
        <v>2285</v>
      </c>
      <c r="X9" s="5">
        <v>2285</v>
      </c>
      <c r="Y9" s="5">
        <v>2285</v>
      </c>
      <c r="Z9" s="5">
        <v>2285</v>
      </c>
      <c r="AA9" s="5">
        <v>2285</v>
      </c>
      <c r="AB9" s="5">
        <v>2285</v>
      </c>
      <c r="AC9" s="5">
        <v>2285</v>
      </c>
      <c r="AD9" s="5">
        <v>2285</v>
      </c>
      <c r="AE9" s="5">
        <v>2285</v>
      </c>
      <c r="AF9" s="5">
        <v>2285</v>
      </c>
    </row>
    <row r="10" spans="1:32" s="7" customFormat="1">
      <c r="A10" s="58" t="s">
        <v>115</v>
      </c>
      <c r="B10" s="58" t="s">
        <v>123</v>
      </c>
      <c r="C10" s="57" t="s">
        <v>87</v>
      </c>
      <c r="D10" s="5">
        <v>290</v>
      </c>
      <c r="E10" s="5">
        <v>290</v>
      </c>
      <c r="F10" s="5">
        <v>290</v>
      </c>
      <c r="G10" s="5">
        <v>1570</v>
      </c>
      <c r="H10" s="5">
        <v>4061.0263385399999</v>
      </c>
      <c r="I10" s="5">
        <v>4618.7198257199998</v>
      </c>
      <c r="J10" s="5">
        <v>4783.2720469899996</v>
      </c>
      <c r="K10" s="5">
        <v>4783.2720469899996</v>
      </c>
      <c r="L10" s="5">
        <v>5118.7198257199998</v>
      </c>
      <c r="M10" s="5">
        <v>5118.7198257199998</v>
      </c>
      <c r="N10" s="5">
        <v>5118.7198257199998</v>
      </c>
      <c r="O10" s="5">
        <v>5118.7198257199998</v>
      </c>
      <c r="P10" s="5">
        <v>5118.7198257199998</v>
      </c>
      <c r="Q10" s="5">
        <v>5118.7198257199998</v>
      </c>
      <c r="R10" s="5">
        <v>5118.7198257199998</v>
      </c>
      <c r="S10" s="5">
        <v>5412.1145531000002</v>
      </c>
      <c r="T10" s="5">
        <v>5412.1145531000002</v>
      </c>
      <c r="U10" s="5">
        <v>5412.1145531000002</v>
      </c>
      <c r="V10" s="5">
        <v>5579.6331924099995</v>
      </c>
      <c r="W10" s="5">
        <v>5878.3666053799998</v>
      </c>
      <c r="X10" s="5">
        <v>5878.3666053799998</v>
      </c>
      <c r="Y10" s="5">
        <v>6079.6331924099995</v>
      </c>
      <c r="Z10" s="5">
        <v>6079.6331924099995</v>
      </c>
      <c r="AA10" s="5">
        <v>5479.6331924099995</v>
      </c>
      <c r="AB10" s="5">
        <v>4348.6068538700001</v>
      </c>
      <c r="AC10" s="5">
        <v>3790.9133666899997</v>
      </c>
      <c r="AD10" s="5">
        <v>4649.9645994800003</v>
      </c>
      <c r="AE10" s="5">
        <v>4649.9645994800003</v>
      </c>
      <c r="AF10" s="5">
        <v>4649.9645994800003</v>
      </c>
    </row>
    <row r="11" spans="1:32" s="7" customFormat="1">
      <c r="A11" s="58" t="s">
        <v>115</v>
      </c>
      <c r="B11" s="58" t="s">
        <v>123</v>
      </c>
      <c r="C11" s="57" t="s">
        <v>88</v>
      </c>
      <c r="D11" s="5">
        <v>11.647</v>
      </c>
      <c r="E11" s="5">
        <v>113.44800000999999</v>
      </c>
      <c r="F11" s="5">
        <v>234.46199999999999</v>
      </c>
      <c r="G11" s="5">
        <v>391.15199999000004</v>
      </c>
      <c r="H11" s="5">
        <v>583.14700001000006</v>
      </c>
      <c r="I11" s="5">
        <v>817.88</v>
      </c>
      <c r="J11" s="5">
        <v>1099.634</v>
      </c>
      <c r="K11" s="5">
        <v>1524.355</v>
      </c>
      <c r="L11" s="5">
        <v>1897.4574733300001</v>
      </c>
      <c r="M11" s="5">
        <v>2313.5186278800002</v>
      </c>
      <c r="N11" s="5">
        <v>2795.63337916</v>
      </c>
      <c r="O11" s="5">
        <v>3392.9003320800002</v>
      </c>
      <c r="P11" s="5">
        <v>4036.44119688</v>
      </c>
      <c r="Q11" s="5">
        <v>4707.0090007500003</v>
      </c>
      <c r="R11" s="5">
        <v>5411.0381473800007</v>
      </c>
      <c r="S11" s="5">
        <v>6114.3533389300001</v>
      </c>
      <c r="T11" s="5">
        <v>6822.3269472499996</v>
      </c>
      <c r="U11" s="5">
        <v>7403.449441499999</v>
      </c>
      <c r="V11" s="5">
        <v>7964.5992951899998</v>
      </c>
      <c r="W11" s="5">
        <v>8500.4033974100003</v>
      </c>
      <c r="X11" s="5">
        <v>9048.9515982400007</v>
      </c>
      <c r="Y11" s="5">
        <v>9634.5546853399992</v>
      </c>
      <c r="Z11" s="5">
        <v>10227.264545689999</v>
      </c>
      <c r="AA11" s="5">
        <v>10733.091480859999</v>
      </c>
      <c r="AB11" s="5">
        <v>11244.056339999999</v>
      </c>
      <c r="AC11" s="5">
        <v>11762.804082539998</v>
      </c>
      <c r="AD11" s="5">
        <v>12290.264823130001</v>
      </c>
      <c r="AE11" s="5">
        <v>12821.021079919999</v>
      </c>
      <c r="AF11" s="5">
        <v>12857.1914406</v>
      </c>
    </row>
    <row r="12" spans="1:32" s="7" customFormat="1">
      <c r="A12" s="58" t="s">
        <v>115</v>
      </c>
      <c r="B12" s="58" t="s">
        <v>123</v>
      </c>
      <c r="C12" s="57" t="s">
        <v>89</v>
      </c>
      <c r="D12" s="5">
        <v>171.61300000000003</v>
      </c>
      <c r="E12" s="5">
        <v>588.70600000000002</v>
      </c>
      <c r="F12" s="5">
        <v>887.91499999999996</v>
      </c>
      <c r="G12" s="5">
        <v>1132.692</v>
      </c>
      <c r="H12" s="5">
        <v>1330.7860000000001</v>
      </c>
      <c r="I12" s="5">
        <v>1501.1099999999997</v>
      </c>
      <c r="J12" s="5">
        <v>1644.835</v>
      </c>
      <c r="K12" s="5">
        <v>1879.2280000000001</v>
      </c>
      <c r="L12" s="5">
        <v>2206.7310000000002</v>
      </c>
      <c r="M12" s="5">
        <v>2538.018</v>
      </c>
      <c r="N12" s="5">
        <v>2892.1369999999997</v>
      </c>
      <c r="O12" s="5">
        <v>3323.8410000000003</v>
      </c>
      <c r="P12" s="5">
        <v>3759.1100000000006</v>
      </c>
      <c r="Q12" s="5">
        <v>4148.139000000001</v>
      </c>
      <c r="R12" s="5">
        <v>4509.9309999999996</v>
      </c>
      <c r="S12" s="5">
        <v>4816.4500000000007</v>
      </c>
      <c r="T12" s="5">
        <v>5071.3830000000007</v>
      </c>
      <c r="U12" s="5">
        <v>5175.4100000000008</v>
      </c>
      <c r="V12" s="5">
        <v>5227.704999999999</v>
      </c>
      <c r="W12" s="5">
        <v>5227.0620000000017</v>
      </c>
      <c r="X12" s="5">
        <v>5230.3869999999988</v>
      </c>
      <c r="Y12" s="5">
        <v>5215.023000000001</v>
      </c>
      <c r="Z12" s="5">
        <v>5193.7550000000001</v>
      </c>
      <c r="AA12" s="5">
        <v>5164.8889999999992</v>
      </c>
      <c r="AB12" s="5">
        <v>5128.3240000000005</v>
      </c>
      <c r="AC12" s="5">
        <v>5084.2170000000024</v>
      </c>
      <c r="AD12" s="5">
        <v>5035.3010000000013</v>
      </c>
      <c r="AE12" s="5">
        <v>4976.3359999999993</v>
      </c>
      <c r="AF12" s="5">
        <v>4976.3359999999993</v>
      </c>
    </row>
    <row r="13" spans="1:32" s="7" customFormat="1">
      <c r="A13" s="58" t="s">
        <v>115</v>
      </c>
      <c r="B13" s="58" t="s">
        <v>123</v>
      </c>
      <c r="C13" s="57" t="s">
        <v>90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s="7" customFormat="1">
      <c r="A14" s="58" t="s">
        <v>115</v>
      </c>
      <c r="B14" s="58" t="s">
        <v>123</v>
      </c>
      <c r="C14" s="57" t="s">
        <v>91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 s="7" customFormat="1">
      <c r="A15" s="58" t="s">
        <v>115</v>
      </c>
      <c r="B15" s="58" t="s">
        <v>123</v>
      </c>
      <c r="C15" s="57" t="s">
        <v>92</v>
      </c>
      <c r="D15" s="5">
        <v>2219.9819999999991</v>
      </c>
      <c r="E15" s="5">
        <v>7373.482152919999</v>
      </c>
      <c r="F15" s="5">
        <v>7373.482152919999</v>
      </c>
      <c r="G15" s="5">
        <v>7409.024035649999</v>
      </c>
      <c r="H15" s="5">
        <v>8901.6601524499983</v>
      </c>
      <c r="I15" s="5">
        <v>12566.853518399999</v>
      </c>
      <c r="J15" s="5">
        <v>12687.012836999998</v>
      </c>
      <c r="K15" s="5">
        <v>13248.391601990001</v>
      </c>
      <c r="L15" s="5">
        <v>15208.06509118</v>
      </c>
      <c r="M15" s="5">
        <v>17501.910512269995</v>
      </c>
      <c r="N15" s="5">
        <v>18017.657994399997</v>
      </c>
      <c r="O15" s="5">
        <v>18790.929177539998</v>
      </c>
      <c r="P15" s="5">
        <v>18989.09307852</v>
      </c>
      <c r="Q15" s="5">
        <v>18989.09307852</v>
      </c>
      <c r="R15" s="5">
        <v>19667.476785019997</v>
      </c>
      <c r="S15" s="5">
        <v>20781.170397949998</v>
      </c>
      <c r="T15" s="5">
        <v>20578.690397949998</v>
      </c>
      <c r="U15" s="5">
        <v>20578.690397949998</v>
      </c>
      <c r="V15" s="5">
        <v>24195.61043483</v>
      </c>
      <c r="W15" s="5">
        <v>24176.697380450001</v>
      </c>
      <c r="X15" s="5">
        <v>25967.281348600001</v>
      </c>
      <c r="Y15" s="5">
        <v>26391.039182080003</v>
      </c>
      <c r="Z15" s="5">
        <v>26391.039182080003</v>
      </c>
      <c r="AA15" s="5">
        <v>28300.523239760001</v>
      </c>
      <c r="AB15" s="5">
        <v>29562.312045210001</v>
      </c>
      <c r="AC15" s="5">
        <v>29562.312045210001</v>
      </c>
      <c r="AD15" s="5">
        <v>30853.664052000004</v>
      </c>
      <c r="AE15" s="5">
        <v>31928.475849270002</v>
      </c>
      <c r="AF15" s="5">
        <v>31684.675849270003</v>
      </c>
    </row>
    <row r="16" spans="1:32" s="7" customFormat="1">
      <c r="A16" s="58" t="s">
        <v>115</v>
      </c>
      <c r="B16" s="58" t="s">
        <v>123</v>
      </c>
      <c r="C16" s="57" t="s">
        <v>93</v>
      </c>
      <c r="D16" s="5">
        <v>3548.011</v>
      </c>
      <c r="E16" s="5">
        <v>3629.2043690199998</v>
      </c>
      <c r="F16" s="5">
        <v>3628.6543690200001</v>
      </c>
      <c r="G16" s="5">
        <v>5683.514825969999</v>
      </c>
      <c r="H16" s="5">
        <v>6871.3012111199996</v>
      </c>
      <c r="I16" s="5">
        <v>9153.46479181</v>
      </c>
      <c r="J16" s="5">
        <v>10273.751187369999</v>
      </c>
      <c r="K16" s="5">
        <v>10723.383983420001</v>
      </c>
      <c r="L16" s="5">
        <v>10900.69101214</v>
      </c>
      <c r="M16" s="5">
        <v>10900.69101214</v>
      </c>
      <c r="N16" s="5">
        <v>11632.910226729999</v>
      </c>
      <c r="O16" s="5">
        <v>12076.174491559999</v>
      </c>
      <c r="P16" s="5">
        <v>14955.0721947</v>
      </c>
      <c r="Q16" s="5">
        <v>15537.772897399998</v>
      </c>
      <c r="R16" s="5">
        <v>15627.449289619999</v>
      </c>
      <c r="S16" s="5">
        <v>17869.621005749996</v>
      </c>
      <c r="T16" s="5">
        <v>18852.693260529999</v>
      </c>
      <c r="U16" s="5">
        <v>18852.693260529999</v>
      </c>
      <c r="V16" s="5">
        <v>20179.997855460002</v>
      </c>
      <c r="W16" s="5">
        <v>22623.85596633</v>
      </c>
      <c r="X16" s="5">
        <v>23240.848741309997</v>
      </c>
      <c r="Y16" s="5">
        <v>23290.42642313</v>
      </c>
      <c r="Z16" s="5">
        <v>25220.279075139999</v>
      </c>
      <c r="AA16" s="5">
        <v>28217.303230779995</v>
      </c>
      <c r="AB16" s="5">
        <v>29415.788734229995</v>
      </c>
      <c r="AC16" s="5">
        <v>29325.772734229995</v>
      </c>
      <c r="AD16" s="5">
        <v>29279.072734229994</v>
      </c>
      <c r="AE16" s="5">
        <v>32921.604226449999</v>
      </c>
      <c r="AF16" s="5">
        <v>32355.800226449999</v>
      </c>
    </row>
    <row r="17" spans="1:32" s="7" customFormat="1">
      <c r="A17" s="58" t="s">
        <v>115</v>
      </c>
      <c r="B17" s="58" t="s">
        <v>123</v>
      </c>
      <c r="C17" s="57" t="s">
        <v>94</v>
      </c>
      <c r="D17" s="5">
        <v>5456.0018510570899</v>
      </c>
      <c r="E17" s="5">
        <v>7493.2512511000004</v>
      </c>
      <c r="F17" s="5">
        <v>8506.6815404000008</v>
      </c>
      <c r="G17" s="5">
        <v>9484.7640589000002</v>
      </c>
      <c r="H17" s="5">
        <v>10408.619113000001</v>
      </c>
      <c r="I17" s="5">
        <v>11341.636622</v>
      </c>
      <c r="J17" s="5">
        <v>12278.828747</v>
      </c>
      <c r="K17" s="5">
        <v>13198.536527</v>
      </c>
      <c r="L17" s="5">
        <v>14078.069561999999</v>
      </c>
      <c r="M17" s="5">
        <v>14943.290398000001</v>
      </c>
      <c r="N17" s="5">
        <v>15804.026523999999</v>
      </c>
      <c r="O17" s="5">
        <v>16656.378549000001</v>
      </c>
      <c r="P17" s="5">
        <v>17499.933406999997</v>
      </c>
      <c r="Q17" s="5">
        <v>18299.216329999999</v>
      </c>
      <c r="R17" s="5">
        <v>19061.534201999999</v>
      </c>
      <c r="S17" s="5">
        <v>19791.614308</v>
      </c>
      <c r="T17" s="5">
        <v>20520.721545</v>
      </c>
      <c r="U17" s="5">
        <v>21244.162925999997</v>
      </c>
      <c r="V17" s="5">
        <v>21954.814408999999</v>
      </c>
      <c r="W17" s="5">
        <v>22664.486520999999</v>
      </c>
      <c r="X17" s="5">
        <v>23368.825887999999</v>
      </c>
      <c r="Y17" s="5">
        <v>24076.073488000002</v>
      </c>
      <c r="Z17" s="5">
        <v>24783.725623999999</v>
      </c>
      <c r="AA17" s="5">
        <v>25480.079899</v>
      </c>
      <c r="AB17" s="5">
        <v>26162.985921</v>
      </c>
      <c r="AC17" s="5">
        <v>26840.883379999999</v>
      </c>
      <c r="AD17" s="5">
        <v>27514.694609999999</v>
      </c>
      <c r="AE17" s="5">
        <v>28177.258043999998</v>
      </c>
      <c r="AF17" s="5">
        <v>28177.258043999998</v>
      </c>
    </row>
    <row r="18" spans="1:32" s="7" customFormat="1">
      <c r="A18" s="58" t="s">
        <v>115</v>
      </c>
      <c r="B18" s="58" t="s">
        <v>123</v>
      </c>
      <c r="C18" s="57" t="s">
        <v>96</v>
      </c>
      <c r="D18" s="5">
        <v>308.44499999999999</v>
      </c>
      <c r="E18" s="5">
        <v>372.15207979584034</v>
      </c>
      <c r="F18" s="5">
        <v>404.55856660667826</v>
      </c>
      <c r="G18" s="5">
        <v>579.61648892604603</v>
      </c>
      <c r="H18" s="5">
        <v>803.61397300941553</v>
      </c>
      <c r="I18" s="5">
        <v>923.82718040003522</v>
      </c>
      <c r="J18" s="5">
        <v>1070.2705439745887</v>
      </c>
      <c r="K18" s="5">
        <v>1157.0687904247652</v>
      </c>
      <c r="L18" s="5">
        <v>1178.7730952761801</v>
      </c>
      <c r="M18" s="5">
        <v>1203.3073759065526</v>
      </c>
      <c r="N18" s="5">
        <v>1231.2557226086701</v>
      </c>
      <c r="O18" s="5">
        <v>1257.9685039769029</v>
      </c>
      <c r="P18" s="5">
        <v>1283.5442165670302</v>
      </c>
      <c r="Q18" s="5">
        <v>1305.7036106785577</v>
      </c>
      <c r="R18" s="5">
        <v>1311.3244617506475</v>
      </c>
      <c r="S18" s="5">
        <v>1344.6009052436402</v>
      </c>
      <c r="T18" s="5">
        <v>1364.8633616802676</v>
      </c>
      <c r="U18" s="5">
        <v>1398.5791983879078</v>
      </c>
      <c r="V18" s="5">
        <v>1421.3712385629453</v>
      </c>
      <c r="W18" s="5">
        <v>1429.5459884978777</v>
      </c>
      <c r="X18" s="5">
        <v>1439.0044593952052</v>
      </c>
      <c r="Y18" s="5">
        <v>1471.7366553417003</v>
      </c>
      <c r="Z18" s="5">
        <v>1478.7760894750427</v>
      </c>
      <c r="AA18" s="5">
        <v>1520.2311754023997</v>
      </c>
      <c r="AB18" s="5">
        <v>1579.0410303933775</v>
      </c>
      <c r="AC18" s="5">
        <v>1633.2500550425923</v>
      </c>
      <c r="AD18" s="5">
        <v>1682.2004601067961</v>
      </c>
      <c r="AE18" s="5">
        <v>1747.6377728928071</v>
      </c>
      <c r="AF18" s="5">
        <v>1747.6377728928071</v>
      </c>
    </row>
    <row r="20" spans="1:32" s="7" customFormat="1">
      <c r="A20" s="58" t="s">
        <v>115</v>
      </c>
      <c r="B20" s="58" t="s">
        <v>124</v>
      </c>
      <c r="C20" s="57" t="s">
        <v>80</v>
      </c>
      <c r="D20" s="5">
        <v>8126</v>
      </c>
      <c r="E20" s="5">
        <v>8126</v>
      </c>
      <c r="F20" s="5">
        <v>8126</v>
      </c>
      <c r="G20" s="5">
        <v>4832</v>
      </c>
      <c r="H20" s="5">
        <v>4102</v>
      </c>
      <c r="I20" s="5">
        <v>2812</v>
      </c>
      <c r="J20" s="5">
        <v>1692</v>
      </c>
      <c r="K20" s="5">
        <v>852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</row>
    <row r="21" spans="1:32" s="7" customFormat="1">
      <c r="A21" s="58" t="s">
        <v>115</v>
      </c>
      <c r="B21" s="58" t="s">
        <v>124</v>
      </c>
      <c r="C21" s="57" t="s">
        <v>82</v>
      </c>
      <c r="D21" s="5">
        <v>1597.89999999</v>
      </c>
      <c r="E21" s="5">
        <v>1597.89999999</v>
      </c>
      <c r="F21" s="5">
        <v>1597.89999999</v>
      </c>
      <c r="G21" s="5">
        <v>1417.89999999</v>
      </c>
      <c r="H21" s="5">
        <v>1417.89999999</v>
      </c>
      <c r="I21" s="5">
        <v>1417.89999999</v>
      </c>
      <c r="J21" s="5">
        <v>1417.89999999</v>
      </c>
      <c r="K21" s="5">
        <v>1417.89999999</v>
      </c>
      <c r="L21" s="5">
        <v>1417.89999999</v>
      </c>
      <c r="M21" s="5">
        <v>1417.89999999</v>
      </c>
      <c r="N21" s="5">
        <v>1417.89999999</v>
      </c>
      <c r="O21" s="5">
        <v>1417.89999999</v>
      </c>
      <c r="P21" s="5">
        <v>1417.89999999</v>
      </c>
      <c r="Q21" s="5">
        <v>1417.89999999</v>
      </c>
      <c r="R21" s="5">
        <v>1032.89999999</v>
      </c>
      <c r="S21" s="5">
        <v>1032.89999999</v>
      </c>
      <c r="T21" s="5">
        <v>1032.89999999</v>
      </c>
      <c r="U21" s="5">
        <v>888.5</v>
      </c>
      <c r="V21" s="5">
        <v>888.5</v>
      </c>
      <c r="W21" s="5">
        <v>888.5</v>
      </c>
      <c r="X21" s="5">
        <v>888.5</v>
      </c>
      <c r="Y21" s="5">
        <v>888.5</v>
      </c>
      <c r="Z21" s="5">
        <v>888.5</v>
      </c>
      <c r="AA21" s="5">
        <v>244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</row>
    <row r="22" spans="1:32" s="7" customFormat="1">
      <c r="A22" s="58" t="s">
        <v>115</v>
      </c>
      <c r="B22" s="58" t="s">
        <v>124</v>
      </c>
      <c r="C22" s="57" t="s">
        <v>83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</row>
    <row r="23" spans="1:32" s="7" customFormat="1">
      <c r="A23" s="58" t="s">
        <v>115</v>
      </c>
      <c r="B23" s="58" t="s">
        <v>124</v>
      </c>
      <c r="C23" s="57" t="s">
        <v>84</v>
      </c>
      <c r="D23" s="5">
        <v>1954.5000000099999</v>
      </c>
      <c r="E23" s="5">
        <v>1954.5000000099999</v>
      </c>
      <c r="F23" s="5">
        <v>1954.5000000099999</v>
      </c>
      <c r="G23" s="5">
        <v>1954.5000000099999</v>
      </c>
      <c r="H23" s="5">
        <v>1954.5000000099999</v>
      </c>
      <c r="I23" s="5">
        <v>1954.5000000099999</v>
      </c>
      <c r="J23" s="5">
        <v>2422.8547448999998</v>
      </c>
      <c r="K23" s="5">
        <v>2422.8547448999998</v>
      </c>
      <c r="L23" s="5">
        <v>2422.8547448999998</v>
      </c>
      <c r="M23" s="5">
        <v>2422.8547448999998</v>
      </c>
      <c r="N23" s="5">
        <v>2422.8547448999998</v>
      </c>
      <c r="O23" s="5">
        <v>2130.8547448899999</v>
      </c>
      <c r="P23" s="5">
        <v>2013.8547448899999</v>
      </c>
      <c r="Q23" s="5">
        <v>2013.8547448899999</v>
      </c>
      <c r="R23" s="5">
        <v>2013.8547448899999</v>
      </c>
      <c r="S23" s="5">
        <v>2013.8547448899999</v>
      </c>
      <c r="T23" s="5">
        <v>2708.0271102900001</v>
      </c>
      <c r="U23" s="5">
        <v>2708.0271102900001</v>
      </c>
      <c r="V23" s="5">
        <v>2708.0271102900001</v>
      </c>
      <c r="W23" s="5">
        <v>2899.0954254400003</v>
      </c>
      <c r="X23" s="5">
        <v>2899.0954254400003</v>
      </c>
      <c r="Y23" s="5">
        <v>2899.0954254400003</v>
      </c>
      <c r="Z23" s="5">
        <v>3316.5361864900001</v>
      </c>
      <c r="AA23" s="5">
        <v>3316.5361864900001</v>
      </c>
      <c r="AB23" s="5">
        <v>2767.5361864900001</v>
      </c>
      <c r="AC23" s="5">
        <v>2767.5361864900001</v>
      </c>
      <c r="AD23" s="5">
        <v>2767.5361864900001</v>
      </c>
      <c r="AE23" s="5">
        <v>3409.6075150900001</v>
      </c>
      <c r="AF23" s="5">
        <v>3063.6075150900001</v>
      </c>
    </row>
    <row r="24" spans="1:32" s="7" customFormat="1">
      <c r="A24" s="58" t="s">
        <v>115</v>
      </c>
      <c r="B24" s="58" t="s">
        <v>124</v>
      </c>
      <c r="C24" s="57" t="s">
        <v>85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</row>
    <row r="25" spans="1:32" s="7" customFormat="1">
      <c r="A25" s="58" t="s">
        <v>115</v>
      </c>
      <c r="B25" s="58" t="s">
        <v>124</v>
      </c>
      <c r="C25" s="57" t="s">
        <v>86</v>
      </c>
      <c r="D25" s="5">
        <v>152.4</v>
      </c>
      <c r="E25" s="5">
        <v>152.4</v>
      </c>
      <c r="F25" s="5">
        <v>152.4</v>
      </c>
      <c r="G25" s="5">
        <v>152.4</v>
      </c>
      <c r="H25" s="5">
        <v>152.4</v>
      </c>
      <c r="I25" s="5">
        <v>152.4</v>
      </c>
      <c r="J25" s="5">
        <v>152.4</v>
      </c>
      <c r="K25" s="5">
        <v>152.4</v>
      </c>
      <c r="L25" s="5">
        <v>152.4</v>
      </c>
      <c r="M25" s="5">
        <v>152.4</v>
      </c>
      <c r="N25" s="5">
        <v>152.4</v>
      </c>
      <c r="O25" s="5">
        <v>152.4</v>
      </c>
      <c r="P25" s="5">
        <v>152.4</v>
      </c>
      <c r="Q25" s="5">
        <v>152.4</v>
      </c>
      <c r="R25" s="5">
        <v>152.4</v>
      </c>
      <c r="S25" s="5">
        <v>66</v>
      </c>
      <c r="T25" s="5">
        <v>66</v>
      </c>
      <c r="U25" s="5">
        <v>66</v>
      </c>
      <c r="V25" s="5">
        <v>66</v>
      </c>
      <c r="W25" s="5">
        <v>66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  <row r="26" spans="1:32" s="7" customFormat="1">
      <c r="A26" s="58" t="s">
        <v>115</v>
      </c>
      <c r="B26" s="58" t="s">
        <v>124</v>
      </c>
      <c r="C26" s="57" t="s">
        <v>87</v>
      </c>
      <c r="D26" s="5">
        <v>670</v>
      </c>
      <c r="E26" s="5">
        <v>670</v>
      </c>
      <c r="F26" s="5">
        <v>670</v>
      </c>
      <c r="G26" s="5">
        <v>1228.36614199</v>
      </c>
      <c r="H26" s="5">
        <v>1663.1442100700001</v>
      </c>
      <c r="I26" s="5">
        <v>2979.1745427000001</v>
      </c>
      <c r="J26" s="5">
        <v>3418.4822198800002</v>
      </c>
      <c r="K26" s="5">
        <v>3420.42568213</v>
      </c>
      <c r="L26" s="5">
        <v>4023.9705747400003</v>
      </c>
      <c r="M26" s="5">
        <v>4023.9705747400003</v>
      </c>
      <c r="N26" s="5">
        <v>4023.9705747400003</v>
      </c>
      <c r="O26" s="5">
        <v>4095.2701179300002</v>
      </c>
      <c r="P26" s="5">
        <v>4166.4783597699998</v>
      </c>
      <c r="Q26" s="5">
        <v>6761.8733119999997</v>
      </c>
      <c r="R26" s="5">
        <v>7590.3121342499999</v>
      </c>
      <c r="S26" s="5">
        <v>8776.7419055899991</v>
      </c>
      <c r="T26" s="5">
        <v>9083.3224750499994</v>
      </c>
      <c r="U26" s="5">
        <v>9083.3224750499994</v>
      </c>
      <c r="V26" s="5">
        <v>10227.235792969999</v>
      </c>
      <c r="W26" s="5">
        <v>18072.983912440002</v>
      </c>
      <c r="X26" s="5">
        <v>18115.642312230004</v>
      </c>
      <c r="Y26" s="5">
        <v>18115.642312230004</v>
      </c>
      <c r="Z26" s="5">
        <v>18115.642312230004</v>
      </c>
      <c r="AA26" s="5">
        <v>25551.995778520002</v>
      </c>
      <c r="AB26" s="5">
        <v>26610.264324020001</v>
      </c>
      <c r="AC26" s="5">
        <v>27692.525159950001</v>
      </c>
      <c r="AD26" s="5">
        <v>28401.849195739997</v>
      </c>
      <c r="AE26" s="5">
        <v>47219.943770060003</v>
      </c>
      <c r="AF26" s="5">
        <v>46616.398877450003</v>
      </c>
    </row>
    <row r="27" spans="1:32" s="7" customFormat="1">
      <c r="A27" s="58" t="s">
        <v>115</v>
      </c>
      <c r="B27" s="58" t="s">
        <v>124</v>
      </c>
      <c r="C27" s="57" t="s">
        <v>88</v>
      </c>
      <c r="D27" s="5">
        <v>7.3040000000000003</v>
      </c>
      <c r="E27" s="5">
        <v>81.304999999999993</v>
      </c>
      <c r="F27" s="5">
        <v>177.50700000000001</v>
      </c>
      <c r="G27" s="5">
        <v>314.98700000000002</v>
      </c>
      <c r="H27" s="5">
        <v>485.21</v>
      </c>
      <c r="I27" s="5">
        <v>690.75199999999995</v>
      </c>
      <c r="J27" s="5">
        <v>942.36799999999994</v>
      </c>
      <c r="K27" s="5">
        <v>1319.3320000100002</v>
      </c>
      <c r="L27" s="5">
        <v>1646.1449322999999</v>
      </c>
      <c r="M27" s="5">
        <v>1997.99720783</v>
      </c>
      <c r="N27" s="5">
        <v>2398.7515556399999</v>
      </c>
      <c r="O27" s="5">
        <v>2891.4536417200002</v>
      </c>
      <c r="P27" s="5">
        <v>3423.7156849399998</v>
      </c>
      <c r="Q27" s="5">
        <v>3981.1180689500002</v>
      </c>
      <c r="R27" s="5">
        <v>4537.9600560899999</v>
      </c>
      <c r="S27" s="5">
        <v>5073.4149845700003</v>
      </c>
      <c r="T27" s="5">
        <v>5608.7046190199999</v>
      </c>
      <c r="U27" s="5">
        <v>6036.0734856200006</v>
      </c>
      <c r="V27" s="5">
        <v>6450.86907402</v>
      </c>
      <c r="W27" s="5">
        <v>6838.9187785800004</v>
      </c>
      <c r="X27" s="5">
        <v>7232.87679131</v>
      </c>
      <c r="Y27" s="5">
        <v>7657.7471786699998</v>
      </c>
      <c r="Z27" s="5">
        <v>8085.00838931</v>
      </c>
      <c r="AA27" s="5">
        <v>8457.8420374799989</v>
      </c>
      <c r="AB27" s="5">
        <v>8838.1139046899989</v>
      </c>
      <c r="AC27" s="5">
        <v>9222.6653388399991</v>
      </c>
      <c r="AD27" s="5">
        <v>9616.4493741200004</v>
      </c>
      <c r="AE27" s="5">
        <v>10015.22371271</v>
      </c>
      <c r="AF27" s="5">
        <v>10037.2423246</v>
      </c>
    </row>
    <row r="28" spans="1:32" s="7" customFormat="1">
      <c r="A28" s="58" t="s">
        <v>115</v>
      </c>
      <c r="B28" s="58" t="s">
        <v>124</v>
      </c>
      <c r="C28" s="57" t="s">
        <v>89</v>
      </c>
      <c r="D28" s="5">
        <v>101.41699999999999</v>
      </c>
      <c r="E28" s="5">
        <v>417.096</v>
      </c>
      <c r="F28" s="5">
        <v>671.0329999999999</v>
      </c>
      <c r="G28" s="5">
        <v>922.27100000000007</v>
      </c>
      <c r="H28" s="5">
        <v>1125.8689999999999</v>
      </c>
      <c r="I28" s="5">
        <v>1299.7470000000001</v>
      </c>
      <c r="J28" s="5">
        <v>1450.7080000000001</v>
      </c>
      <c r="K28" s="5">
        <v>1685.1630000000005</v>
      </c>
      <c r="L28" s="5">
        <v>1990.6479999999999</v>
      </c>
      <c r="M28" s="5">
        <v>2286.2459999999996</v>
      </c>
      <c r="N28" s="5">
        <v>2596.1640000000002</v>
      </c>
      <c r="O28" s="5">
        <v>2968.3380000000002</v>
      </c>
      <c r="P28" s="5">
        <v>3348.63</v>
      </c>
      <c r="Q28" s="5">
        <v>3694.0590000000002</v>
      </c>
      <c r="R28" s="5">
        <v>3989.7470000000003</v>
      </c>
      <c r="S28" s="5">
        <v>4221.7790000000014</v>
      </c>
      <c r="T28" s="5">
        <v>4413.009</v>
      </c>
      <c r="U28" s="5">
        <v>4478</v>
      </c>
      <c r="V28" s="5">
        <v>4506.9669999999996</v>
      </c>
      <c r="W28" s="5">
        <v>4491.2079999999996</v>
      </c>
      <c r="X28" s="5">
        <v>4479.3630000000012</v>
      </c>
      <c r="Y28" s="5">
        <v>4455.174</v>
      </c>
      <c r="Z28" s="5">
        <v>4424.643</v>
      </c>
      <c r="AA28" s="5">
        <v>4389.6200000000008</v>
      </c>
      <c r="AB28" s="5">
        <v>4351.1210000000001</v>
      </c>
      <c r="AC28" s="5">
        <v>4305.9329999999991</v>
      </c>
      <c r="AD28" s="5">
        <v>4258.4330000000009</v>
      </c>
      <c r="AE28" s="5">
        <v>4204.9129999999996</v>
      </c>
      <c r="AF28" s="5">
        <v>4204.9129999999996</v>
      </c>
    </row>
    <row r="29" spans="1:32" s="7" customFormat="1">
      <c r="A29" s="58" t="s">
        <v>115</v>
      </c>
      <c r="B29" s="58" t="s">
        <v>124</v>
      </c>
      <c r="C29" s="57" t="s">
        <v>90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</row>
    <row r="30" spans="1:32" s="7" customFormat="1">
      <c r="A30" s="58" t="s">
        <v>115</v>
      </c>
      <c r="B30" s="58" t="s">
        <v>124</v>
      </c>
      <c r="C30" s="57" t="s">
        <v>91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</row>
    <row r="31" spans="1:32" s="7" customFormat="1">
      <c r="A31" s="58" t="s">
        <v>115</v>
      </c>
      <c r="B31" s="58" t="s">
        <v>124</v>
      </c>
      <c r="C31" s="57" t="s">
        <v>92</v>
      </c>
      <c r="D31" s="5">
        <v>826.43900000000008</v>
      </c>
      <c r="E31" s="5">
        <v>826.43900000000008</v>
      </c>
      <c r="F31" s="5">
        <v>4969.5777096000002</v>
      </c>
      <c r="G31" s="5">
        <v>8523.5018287700004</v>
      </c>
      <c r="H31" s="5">
        <v>9855.4236659899998</v>
      </c>
      <c r="I31" s="5">
        <v>10801.658507190001</v>
      </c>
      <c r="J31" s="5">
        <v>11067.487234460001</v>
      </c>
      <c r="K31" s="5">
        <v>12463.754166279998</v>
      </c>
      <c r="L31" s="5">
        <v>14486.225708960001</v>
      </c>
      <c r="M31" s="5">
        <v>16857.491196819999</v>
      </c>
      <c r="N31" s="5">
        <v>18872.540978519999</v>
      </c>
      <c r="O31" s="5">
        <v>21819.13231814</v>
      </c>
      <c r="P31" s="5">
        <v>30629.036851639998</v>
      </c>
      <c r="Q31" s="5">
        <v>32211.678182379997</v>
      </c>
      <c r="R31" s="5">
        <v>35767.379854730003</v>
      </c>
      <c r="S31" s="5">
        <v>37774.695946959997</v>
      </c>
      <c r="T31" s="5">
        <v>37774.695946959997</v>
      </c>
      <c r="U31" s="5">
        <v>37774.695946959997</v>
      </c>
      <c r="V31" s="5">
        <v>37777.956437020002</v>
      </c>
      <c r="W31" s="5">
        <v>37782.69406111</v>
      </c>
      <c r="X31" s="5">
        <v>53153.629458889998</v>
      </c>
      <c r="Y31" s="5">
        <v>65793.655432450003</v>
      </c>
      <c r="Z31" s="5">
        <v>67662.779630229998</v>
      </c>
      <c r="AA31" s="5">
        <v>83200.160515390002</v>
      </c>
      <c r="AB31" s="5">
        <v>89696.00411395001</v>
      </c>
      <c r="AC31" s="5">
        <v>95460.908286700011</v>
      </c>
      <c r="AD31" s="5">
        <v>96466.022279800003</v>
      </c>
      <c r="AE31" s="5">
        <v>106204.14091444001</v>
      </c>
      <c r="AF31" s="5">
        <v>106204.14091444001</v>
      </c>
    </row>
    <row r="32" spans="1:32" s="7" customFormat="1">
      <c r="A32" s="58" t="s">
        <v>115</v>
      </c>
      <c r="B32" s="58" t="s">
        <v>124</v>
      </c>
      <c r="C32" s="57" t="s">
        <v>93</v>
      </c>
      <c r="D32" s="5">
        <v>3420.3669999999997</v>
      </c>
      <c r="E32" s="5">
        <v>3420.3669999999997</v>
      </c>
      <c r="F32" s="5">
        <v>3562.9409999999993</v>
      </c>
      <c r="G32" s="5">
        <v>3826.7693835699997</v>
      </c>
      <c r="H32" s="5">
        <v>5672.0496061900021</v>
      </c>
      <c r="I32" s="5">
        <v>7854.6516025000019</v>
      </c>
      <c r="J32" s="5">
        <v>8555.7399858900008</v>
      </c>
      <c r="K32" s="5">
        <v>9421.7169892299971</v>
      </c>
      <c r="L32" s="5">
        <v>13050.279708719998</v>
      </c>
      <c r="M32" s="5">
        <v>13051.655697529997</v>
      </c>
      <c r="N32" s="5">
        <v>16295.260308569999</v>
      </c>
      <c r="O32" s="5">
        <v>18893.569525419996</v>
      </c>
      <c r="P32" s="5">
        <v>27429.48458597</v>
      </c>
      <c r="Q32" s="5">
        <v>32828.289135710002</v>
      </c>
      <c r="R32" s="5">
        <v>36006.932222289994</v>
      </c>
      <c r="S32" s="5">
        <v>39639.877604999994</v>
      </c>
      <c r="T32" s="5">
        <v>40246.162202619991</v>
      </c>
      <c r="U32" s="5">
        <v>40246.162202619991</v>
      </c>
      <c r="V32" s="5">
        <v>45450.001196529993</v>
      </c>
      <c r="W32" s="5">
        <v>60655.006433929993</v>
      </c>
      <c r="X32" s="5">
        <v>68596.075653450025</v>
      </c>
      <c r="Y32" s="5">
        <v>74390.350453380015</v>
      </c>
      <c r="Z32" s="5">
        <v>82101.366236400005</v>
      </c>
      <c r="AA32" s="5">
        <v>102144.41247910001</v>
      </c>
      <c r="AB32" s="5">
        <v>102529.2582538</v>
      </c>
      <c r="AC32" s="5">
        <v>105601.53353023001</v>
      </c>
      <c r="AD32" s="5">
        <v>121229.44882797998</v>
      </c>
      <c r="AE32" s="5">
        <v>156206.46220926003</v>
      </c>
      <c r="AF32" s="5">
        <v>156180.46220926003</v>
      </c>
    </row>
    <row r="33" spans="1:32" s="7" customFormat="1">
      <c r="A33" s="58" t="s">
        <v>115</v>
      </c>
      <c r="B33" s="58" t="s">
        <v>124</v>
      </c>
      <c r="C33" s="57" t="s">
        <v>94</v>
      </c>
      <c r="D33" s="5">
        <v>5135.7884863966483</v>
      </c>
      <c r="E33" s="5">
        <v>6647.3450414400004</v>
      </c>
      <c r="F33" s="5">
        <v>7457.5624169999992</v>
      </c>
      <c r="G33" s="5">
        <v>8316.3926061000002</v>
      </c>
      <c r="H33" s="5">
        <v>9119.7865911000008</v>
      </c>
      <c r="I33" s="5">
        <v>9916.6116179000001</v>
      </c>
      <c r="J33" s="5">
        <v>10724.709203300001</v>
      </c>
      <c r="K33" s="5">
        <v>11503.510488800001</v>
      </c>
      <c r="L33" s="5">
        <v>12250.042052700001</v>
      </c>
      <c r="M33" s="5">
        <v>12949.5583262</v>
      </c>
      <c r="N33" s="5">
        <v>13650.3951189</v>
      </c>
      <c r="O33" s="5">
        <v>14343.1406424</v>
      </c>
      <c r="P33" s="5">
        <v>15012.600937399999</v>
      </c>
      <c r="Q33" s="5">
        <v>15614.250841999999</v>
      </c>
      <c r="R33" s="5">
        <v>16150.000299399999</v>
      </c>
      <c r="S33" s="5">
        <v>16639.473162300001</v>
      </c>
      <c r="T33" s="5">
        <v>17118.148210700001</v>
      </c>
      <c r="U33" s="5">
        <v>17629.7030466</v>
      </c>
      <c r="V33" s="5">
        <v>18153.173504099999</v>
      </c>
      <c r="W33" s="5">
        <v>18673.432446899998</v>
      </c>
      <c r="X33" s="5">
        <v>19181.124382100003</v>
      </c>
      <c r="Y33" s="5">
        <v>19686.481679199998</v>
      </c>
      <c r="Z33" s="5">
        <v>20176.491095000001</v>
      </c>
      <c r="AA33" s="5">
        <v>20663.766652300001</v>
      </c>
      <c r="AB33" s="5">
        <v>21148.663008399999</v>
      </c>
      <c r="AC33" s="5">
        <v>21626.508005300002</v>
      </c>
      <c r="AD33" s="5">
        <v>22108.205048100001</v>
      </c>
      <c r="AE33" s="5">
        <v>22584.205257699999</v>
      </c>
      <c r="AF33" s="5">
        <v>22584.205257699999</v>
      </c>
    </row>
    <row r="34" spans="1:32" s="7" customFormat="1">
      <c r="A34" s="58" t="s">
        <v>115</v>
      </c>
      <c r="B34" s="58" t="s">
        <v>124</v>
      </c>
      <c r="C34" s="57" t="s">
        <v>96</v>
      </c>
      <c r="D34" s="5">
        <v>104.02584389254943</v>
      </c>
      <c r="E34" s="5">
        <v>162.00992641159462</v>
      </c>
      <c r="F34" s="5">
        <v>192.01020758171285</v>
      </c>
      <c r="G34" s="5">
        <v>222.5461307461797</v>
      </c>
      <c r="H34" s="5">
        <v>265.08276373223777</v>
      </c>
      <c r="I34" s="5">
        <v>298.12910377014504</v>
      </c>
      <c r="J34" s="5">
        <v>331.96408073484059</v>
      </c>
      <c r="K34" s="5">
        <v>370.15977167600329</v>
      </c>
      <c r="L34" s="5">
        <v>411.94184255640783</v>
      </c>
      <c r="M34" s="5">
        <v>461.35706524462915</v>
      </c>
      <c r="N34" s="5">
        <v>505.01897020947627</v>
      </c>
      <c r="O34" s="5">
        <v>556.04289893651867</v>
      </c>
      <c r="P34" s="5">
        <v>607.31898780205142</v>
      </c>
      <c r="Q34" s="5">
        <v>662.18368965995546</v>
      </c>
      <c r="R34" s="5">
        <v>717.2490678165741</v>
      </c>
      <c r="S34" s="5">
        <v>783.055360420385</v>
      </c>
      <c r="T34" s="5">
        <v>840.60600761910325</v>
      </c>
      <c r="U34" s="5">
        <v>905.94713463406367</v>
      </c>
      <c r="V34" s="5">
        <v>959.69310501665939</v>
      </c>
      <c r="W34" s="5">
        <v>1012.083138514163</v>
      </c>
      <c r="X34" s="5">
        <v>1064.2881550973589</v>
      </c>
      <c r="Y34" s="5">
        <v>1118.2581004210492</v>
      </c>
      <c r="Z34" s="5">
        <v>1168.5947344167273</v>
      </c>
      <c r="AA34" s="5">
        <v>1211.4216564403855</v>
      </c>
      <c r="AB34" s="5">
        <v>1252.3013428138891</v>
      </c>
      <c r="AC34" s="5">
        <v>1289.3887926997281</v>
      </c>
      <c r="AD34" s="5">
        <v>1330.8769836415927</v>
      </c>
      <c r="AE34" s="5">
        <v>1371.410475125545</v>
      </c>
      <c r="AF34" s="5">
        <v>1371.410475125545</v>
      </c>
    </row>
    <row r="36" spans="1:32" s="7" customFormat="1">
      <c r="A36" s="58" t="s">
        <v>115</v>
      </c>
      <c r="B36" s="58" t="s">
        <v>125</v>
      </c>
      <c r="C36" s="57" t="s">
        <v>81</v>
      </c>
      <c r="D36" s="5">
        <v>4820</v>
      </c>
      <c r="E36" s="5">
        <v>4820</v>
      </c>
      <c r="F36" s="5">
        <v>4820</v>
      </c>
      <c r="G36" s="5">
        <v>3385</v>
      </c>
      <c r="H36" s="5">
        <v>2805</v>
      </c>
      <c r="I36" s="5">
        <v>1665</v>
      </c>
      <c r="J36" s="5">
        <v>1120</v>
      </c>
      <c r="K36" s="5">
        <v>1120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</row>
    <row r="37" spans="1:32" s="7" customFormat="1">
      <c r="A37" s="58" t="s">
        <v>115</v>
      </c>
      <c r="B37" s="58" t="s">
        <v>125</v>
      </c>
      <c r="C37" s="57" t="s">
        <v>82</v>
      </c>
      <c r="D37" s="5">
        <v>500</v>
      </c>
      <c r="E37" s="5">
        <v>500</v>
      </c>
      <c r="F37" s="5">
        <v>500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 s="7" customFormat="1">
      <c r="A38" s="58" t="s">
        <v>115</v>
      </c>
      <c r="B38" s="58" t="s">
        <v>125</v>
      </c>
      <c r="C38" s="57" t="s">
        <v>83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</row>
    <row r="39" spans="1:32" s="7" customFormat="1">
      <c r="A39" s="58" t="s">
        <v>115</v>
      </c>
      <c r="B39" s="58" t="s">
        <v>125</v>
      </c>
      <c r="C39" s="57" t="s">
        <v>84</v>
      </c>
      <c r="D39" s="5">
        <v>1900</v>
      </c>
      <c r="E39" s="5">
        <v>1900</v>
      </c>
      <c r="F39" s="5">
        <v>1900</v>
      </c>
      <c r="G39" s="5">
        <v>1900</v>
      </c>
      <c r="H39" s="5">
        <v>1900</v>
      </c>
      <c r="I39" s="5">
        <v>1900</v>
      </c>
      <c r="J39" s="5">
        <v>1900</v>
      </c>
      <c r="K39" s="5">
        <v>1900</v>
      </c>
      <c r="L39" s="5">
        <v>1900</v>
      </c>
      <c r="M39" s="5">
        <v>1900</v>
      </c>
      <c r="N39" s="5">
        <v>1900</v>
      </c>
      <c r="O39" s="5">
        <v>1730</v>
      </c>
      <c r="P39" s="5">
        <v>1730</v>
      </c>
      <c r="Q39" s="5">
        <v>1730</v>
      </c>
      <c r="R39" s="5">
        <v>1730</v>
      </c>
      <c r="S39" s="5">
        <v>1730</v>
      </c>
      <c r="T39" s="5">
        <v>1730</v>
      </c>
      <c r="U39" s="5">
        <v>1290</v>
      </c>
      <c r="V39" s="5">
        <v>1290</v>
      </c>
      <c r="W39" s="5">
        <v>1290</v>
      </c>
      <c r="X39" s="5">
        <v>1196</v>
      </c>
      <c r="Y39" s="5">
        <v>2587.9932004499997</v>
      </c>
      <c r="Z39" s="5">
        <v>2587.9932004499997</v>
      </c>
      <c r="AA39" s="5">
        <v>2587.9932004499997</v>
      </c>
      <c r="AB39" s="5">
        <v>2587.9932004499997</v>
      </c>
      <c r="AC39" s="5">
        <v>2003.9932004499999</v>
      </c>
      <c r="AD39" s="5">
        <v>2003.9932004499999</v>
      </c>
      <c r="AE39" s="5">
        <v>2003.9932004499999</v>
      </c>
      <c r="AF39" s="5">
        <v>2003.9932004499999</v>
      </c>
    </row>
    <row r="40" spans="1:32" s="7" customFormat="1">
      <c r="A40" s="58" t="s">
        <v>115</v>
      </c>
      <c r="B40" s="58" t="s">
        <v>125</v>
      </c>
      <c r="C40" s="57" t="s">
        <v>85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4142.1643187500003</v>
      </c>
      <c r="AF40" s="5">
        <v>4142.1643187500003</v>
      </c>
    </row>
    <row r="41" spans="1:32" s="7" customFormat="1">
      <c r="A41" s="58" t="s">
        <v>115</v>
      </c>
      <c r="B41" s="58" t="s">
        <v>125</v>
      </c>
      <c r="C41" s="57" t="s">
        <v>86</v>
      </c>
      <c r="D41" s="5">
        <v>2204.0200000599998</v>
      </c>
      <c r="E41" s="5">
        <v>2204.0200000599998</v>
      </c>
      <c r="F41" s="5">
        <v>2204.0200000599998</v>
      </c>
      <c r="G41" s="5">
        <v>2204.0200000599998</v>
      </c>
      <c r="H41" s="5">
        <v>2204.0200000599998</v>
      </c>
      <c r="I41" s="5">
        <v>2204.0200000599998</v>
      </c>
      <c r="J41" s="5">
        <v>2204.0200000599998</v>
      </c>
      <c r="K41" s="5">
        <v>2204.0200000599998</v>
      </c>
      <c r="L41" s="5">
        <v>2204.0200000599998</v>
      </c>
      <c r="M41" s="5">
        <v>2204.0200000599998</v>
      </c>
      <c r="N41" s="5">
        <v>2204.0200000599998</v>
      </c>
      <c r="O41" s="5">
        <v>2204.0200000599998</v>
      </c>
      <c r="P41" s="5">
        <v>2204.0200000599998</v>
      </c>
      <c r="Q41" s="5">
        <v>2204.0200000599998</v>
      </c>
      <c r="R41" s="5">
        <v>2204.0200000599998</v>
      </c>
      <c r="S41" s="5">
        <v>2204.0200000599998</v>
      </c>
      <c r="T41" s="5">
        <v>2204.0200000599998</v>
      </c>
      <c r="U41" s="5">
        <v>2204.0200000599998</v>
      </c>
      <c r="V41" s="5">
        <v>2204.0200000599998</v>
      </c>
      <c r="W41" s="5">
        <v>2204.0200000599998</v>
      </c>
      <c r="X41" s="5">
        <v>2204.0200000599998</v>
      </c>
      <c r="Y41" s="5">
        <v>2204.0200000599998</v>
      </c>
      <c r="Z41" s="5">
        <v>2204.0200000599998</v>
      </c>
      <c r="AA41" s="5">
        <v>2204.0200000599998</v>
      </c>
      <c r="AB41" s="5">
        <v>2204.0200000599998</v>
      </c>
      <c r="AC41" s="5">
        <v>2204.0200000599998</v>
      </c>
      <c r="AD41" s="5">
        <v>2204.0200000599998</v>
      </c>
      <c r="AE41" s="5">
        <v>2204.0200000599998</v>
      </c>
      <c r="AF41" s="5">
        <v>2204.0200000599998</v>
      </c>
    </row>
    <row r="42" spans="1:32" s="7" customFormat="1">
      <c r="A42" s="58" t="s">
        <v>115</v>
      </c>
      <c r="B42" s="58" t="s">
        <v>125</v>
      </c>
      <c r="C42" s="57" t="s">
        <v>87</v>
      </c>
      <c r="D42" s="5">
        <v>125.22999999999999</v>
      </c>
      <c r="E42" s="5">
        <v>125.22999999999999</v>
      </c>
      <c r="F42" s="5">
        <v>124.13</v>
      </c>
      <c r="G42" s="5">
        <v>253.51751826999998</v>
      </c>
      <c r="H42" s="5">
        <v>253.51751826999998</v>
      </c>
      <c r="I42" s="5">
        <v>912.61530828000002</v>
      </c>
      <c r="J42" s="5">
        <v>1848.89377208</v>
      </c>
      <c r="K42" s="5">
        <v>1848.89377208</v>
      </c>
      <c r="L42" s="5">
        <v>2635.1451316600001</v>
      </c>
      <c r="M42" s="5">
        <v>2635.1451316600001</v>
      </c>
      <c r="N42" s="5">
        <v>2636.24513166</v>
      </c>
      <c r="O42" s="5">
        <v>2635.1451316600001</v>
      </c>
      <c r="P42" s="5">
        <v>2636.24513166</v>
      </c>
      <c r="Q42" s="5">
        <v>2635.1451316600001</v>
      </c>
      <c r="R42" s="5">
        <v>2635.1451316600001</v>
      </c>
      <c r="S42" s="5">
        <v>2635.1451316600001</v>
      </c>
      <c r="T42" s="5">
        <v>2636.24513166</v>
      </c>
      <c r="U42" s="5">
        <v>2635.1451316600001</v>
      </c>
      <c r="V42" s="5">
        <v>2635.1451316600001</v>
      </c>
      <c r="W42" s="5">
        <v>2635.1451316600001</v>
      </c>
      <c r="X42" s="5">
        <v>2635.1451316600001</v>
      </c>
      <c r="Y42" s="5">
        <v>2636.24513166</v>
      </c>
      <c r="Z42" s="5">
        <v>2636.24513166</v>
      </c>
      <c r="AA42" s="5">
        <v>2506.8576133900001</v>
      </c>
      <c r="AB42" s="5">
        <v>2506.8576133900001</v>
      </c>
      <c r="AC42" s="5">
        <v>1848.8598233799999</v>
      </c>
      <c r="AD42" s="5">
        <v>1568.9106749</v>
      </c>
      <c r="AE42" s="5">
        <v>1568.9106749</v>
      </c>
      <c r="AF42" s="5">
        <v>1032.6593153200001</v>
      </c>
    </row>
    <row r="43" spans="1:32" s="7" customFormat="1">
      <c r="A43" s="58" t="s">
        <v>115</v>
      </c>
      <c r="B43" s="58" t="s">
        <v>125</v>
      </c>
      <c r="C43" s="57" t="s">
        <v>88</v>
      </c>
      <c r="D43" s="5">
        <v>5.7080000000000002</v>
      </c>
      <c r="E43" s="5">
        <v>60.468000000000004</v>
      </c>
      <c r="F43" s="5">
        <v>148.648</v>
      </c>
      <c r="G43" s="5">
        <v>275.34800000000001</v>
      </c>
      <c r="H43" s="5">
        <v>442.274</v>
      </c>
      <c r="I43" s="5">
        <v>652.45000000000005</v>
      </c>
      <c r="J43" s="5">
        <v>876.23699999999997</v>
      </c>
      <c r="K43" s="5">
        <v>1210.5730000000001</v>
      </c>
      <c r="L43" s="5">
        <v>1499.50984408</v>
      </c>
      <c r="M43" s="5">
        <v>1763.8192452999999</v>
      </c>
      <c r="N43" s="5">
        <v>2059.8864297800001</v>
      </c>
      <c r="O43" s="5">
        <v>2436.6978076999999</v>
      </c>
      <c r="P43" s="5">
        <v>2865.7631302299997</v>
      </c>
      <c r="Q43" s="5">
        <v>3329.05273197</v>
      </c>
      <c r="R43" s="5">
        <v>3830.46070057</v>
      </c>
      <c r="S43" s="5">
        <v>4377.4487209399995</v>
      </c>
      <c r="T43" s="5">
        <v>4929.4277385200003</v>
      </c>
      <c r="U43" s="5">
        <v>5409.2202714200002</v>
      </c>
      <c r="V43" s="5">
        <v>5890.0950978299998</v>
      </c>
      <c r="W43" s="5">
        <v>6359.8153290499995</v>
      </c>
      <c r="X43" s="5">
        <v>6795.9670817799997</v>
      </c>
      <c r="Y43" s="5">
        <v>7263.3692117000001</v>
      </c>
      <c r="Z43" s="5">
        <v>7737.8938246300004</v>
      </c>
      <c r="AA43" s="5">
        <v>8141.5914787000002</v>
      </c>
      <c r="AB43" s="5">
        <v>8553.9924650800003</v>
      </c>
      <c r="AC43" s="5">
        <v>8975.3127935100001</v>
      </c>
      <c r="AD43" s="5">
        <v>9404.9657990399992</v>
      </c>
      <c r="AE43" s="5">
        <v>9844.0621514499999</v>
      </c>
      <c r="AF43" s="5">
        <v>9881.1261620900004</v>
      </c>
    </row>
    <row r="44" spans="1:32" s="7" customFormat="1">
      <c r="A44" s="58" t="s">
        <v>115</v>
      </c>
      <c r="B44" s="58" t="s">
        <v>125</v>
      </c>
      <c r="C44" s="57" t="s">
        <v>89</v>
      </c>
      <c r="D44" s="5">
        <v>96.884</v>
      </c>
      <c r="E44" s="5">
        <v>329.29</v>
      </c>
      <c r="F44" s="5">
        <v>584.38700000000006</v>
      </c>
      <c r="G44" s="5">
        <v>822.70399999999995</v>
      </c>
      <c r="H44" s="5">
        <v>1038.2350000000001</v>
      </c>
      <c r="I44" s="5">
        <v>1227.8490000000002</v>
      </c>
      <c r="J44" s="5">
        <v>1335.8109999999997</v>
      </c>
      <c r="K44" s="5">
        <v>1514.9060000000002</v>
      </c>
      <c r="L44" s="5">
        <v>1768.1690000000001</v>
      </c>
      <c r="M44" s="5">
        <v>1950.5929999999998</v>
      </c>
      <c r="N44" s="5">
        <v>2135.6660000000002</v>
      </c>
      <c r="O44" s="5">
        <v>2379.1839999999997</v>
      </c>
      <c r="P44" s="5">
        <v>2646.8049999999998</v>
      </c>
      <c r="Q44" s="5">
        <v>2900.1779999999994</v>
      </c>
      <c r="R44" s="5">
        <v>3149.181</v>
      </c>
      <c r="S44" s="5">
        <v>3402.6410000000005</v>
      </c>
      <c r="T44" s="5">
        <v>3615.8820000000005</v>
      </c>
      <c r="U44" s="5">
        <v>3731.2449999999999</v>
      </c>
      <c r="V44" s="5">
        <v>3816.4100000000008</v>
      </c>
      <c r="W44" s="5">
        <v>3863.6839999999993</v>
      </c>
      <c r="X44" s="5">
        <v>3875.1059999999998</v>
      </c>
      <c r="Y44" s="5">
        <v>3873.7390000000014</v>
      </c>
      <c r="Z44" s="5">
        <v>3868.3439999999982</v>
      </c>
      <c r="AA44" s="5">
        <v>3856.3990000000003</v>
      </c>
      <c r="AB44" s="5">
        <v>3840.6070000000009</v>
      </c>
      <c r="AC44" s="5">
        <v>3820.0049999999992</v>
      </c>
      <c r="AD44" s="5">
        <v>3795.2550000000001</v>
      </c>
      <c r="AE44" s="5">
        <v>3765.7250000000004</v>
      </c>
      <c r="AF44" s="5">
        <v>3765.7250000000004</v>
      </c>
    </row>
    <row r="45" spans="1:32" s="7" customFormat="1">
      <c r="A45" s="58" t="s">
        <v>115</v>
      </c>
      <c r="B45" s="58" t="s">
        <v>125</v>
      </c>
      <c r="C45" s="57" t="s">
        <v>90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</row>
    <row r="46" spans="1:32" s="7" customFormat="1">
      <c r="A46" s="58" t="s">
        <v>115</v>
      </c>
      <c r="B46" s="58" t="s">
        <v>125</v>
      </c>
      <c r="C46" s="57" t="s">
        <v>91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</row>
    <row r="47" spans="1:32" s="7" customFormat="1">
      <c r="A47" s="58" t="s">
        <v>115</v>
      </c>
      <c r="B47" s="58" t="s">
        <v>125</v>
      </c>
      <c r="C47" s="57" t="s">
        <v>92</v>
      </c>
      <c r="D47" s="5">
        <v>4013.0679999999993</v>
      </c>
      <c r="E47" s="5">
        <v>4170.5679999999993</v>
      </c>
      <c r="F47" s="5">
        <v>5143.8697719799993</v>
      </c>
      <c r="G47" s="5">
        <v>7505.897323109999</v>
      </c>
      <c r="H47" s="5">
        <v>7987.262338049999</v>
      </c>
      <c r="I47" s="5">
        <v>9454.0423956599989</v>
      </c>
      <c r="J47" s="5">
        <v>9830.0222240599996</v>
      </c>
      <c r="K47" s="5">
        <v>9830.0222240599996</v>
      </c>
      <c r="L47" s="5">
        <v>10764.77533631</v>
      </c>
      <c r="M47" s="5">
        <v>10764.77533631</v>
      </c>
      <c r="N47" s="5">
        <v>10764.77533631</v>
      </c>
      <c r="O47" s="5">
        <v>11514.491412449999</v>
      </c>
      <c r="P47" s="5">
        <v>11420.142735469999</v>
      </c>
      <c r="Q47" s="5">
        <v>12544.759486789999</v>
      </c>
      <c r="R47" s="5">
        <v>12807.93637541</v>
      </c>
      <c r="S47" s="5">
        <v>13869.55054738</v>
      </c>
      <c r="T47" s="5">
        <v>15480.68966349</v>
      </c>
      <c r="U47" s="5">
        <v>15480.68966349</v>
      </c>
      <c r="V47" s="5">
        <v>17602.577862460003</v>
      </c>
      <c r="W47" s="5">
        <v>18354.789543740004</v>
      </c>
      <c r="X47" s="5">
        <v>19397.313343530004</v>
      </c>
      <c r="Y47" s="5">
        <v>19080.113343530003</v>
      </c>
      <c r="Z47" s="5">
        <v>20918.020999169999</v>
      </c>
      <c r="AA47" s="5">
        <v>23928.532464309999</v>
      </c>
      <c r="AB47" s="5">
        <v>24315.59011519</v>
      </c>
      <c r="AC47" s="5">
        <v>26541.823957940007</v>
      </c>
      <c r="AD47" s="5">
        <v>26513.123957940006</v>
      </c>
      <c r="AE47" s="5">
        <v>27123.449071880001</v>
      </c>
      <c r="AF47" s="5">
        <v>26885.249071880004</v>
      </c>
    </row>
    <row r="48" spans="1:32" s="7" customFormat="1">
      <c r="A48" s="58" t="s">
        <v>115</v>
      </c>
      <c r="B48" s="58" t="s">
        <v>125</v>
      </c>
      <c r="C48" s="57" t="s">
        <v>93</v>
      </c>
      <c r="D48" s="5">
        <v>956.69099999999992</v>
      </c>
      <c r="E48" s="5">
        <v>956.69099999999992</v>
      </c>
      <c r="F48" s="5">
        <v>956.26099999999997</v>
      </c>
      <c r="G48" s="5">
        <v>1038.5132204899999</v>
      </c>
      <c r="H48" s="5">
        <v>1038.09322049</v>
      </c>
      <c r="I48" s="5">
        <v>2188.9489335200001</v>
      </c>
      <c r="J48" s="5">
        <v>3473.6338823900005</v>
      </c>
      <c r="K48" s="5">
        <v>3473.2038823900002</v>
      </c>
      <c r="L48" s="5">
        <v>4436.5502714400009</v>
      </c>
      <c r="M48" s="5">
        <v>5614.3209388700006</v>
      </c>
      <c r="N48" s="5">
        <v>5614.3209388700006</v>
      </c>
      <c r="O48" s="5">
        <v>5614.3209388700006</v>
      </c>
      <c r="P48" s="5">
        <v>5887.1802989000007</v>
      </c>
      <c r="Q48" s="5">
        <v>5887.1802989000007</v>
      </c>
      <c r="R48" s="5">
        <v>7187.5001283000001</v>
      </c>
      <c r="S48" s="5">
        <v>7187.5001283000001</v>
      </c>
      <c r="T48" s="5">
        <v>9446.2263692100005</v>
      </c>
      <c r="U48" s="5">
        <v>9446.2263692100005</v>
      </c>
      <c r="V48" s="5">
        <v>9763.8843884400012</v>
      </c>
      <c r="W48" s="5">
        <v>9781.3974877600012</v>
      </c>
      <c r="X48" s="5">
        <v>12271.95233914</v>
      </c>
      <c r="Y48" s="5">
        <v>14708.91648507</v>
      </c>
      <c r="Z48" s="5">
        <v>14601.396485069999</v>
      </c>
      <c r="AA48" s="5">
        <v>14574.13148507</v>
      </c>
      <c r="AB48" s="5">
        <v>14574.13148507</v>
      </c>
      <c r="AC48" s="5">
        <v>16530.982036609999</v>
      </c>
      <c r="AD48" s="5">
        <v>16390.91603661</v>
      </c>
      <c r="AE48" s="5">
        <v>22314.704299639998</v>
      </c>
      <c r="AF48" s="5">
        <v>22233.704299639998</v>
      </c>
    </row>
    <row r="49" spans="1:32" s="7" customFormat="1">
      <c r="A49" s="58" t="s">
        <v>115</v>
      </c>
      <c r="B49" s="58" t="s">
        <v>125</v>
      </c>
      <c r="C49" s="57" t="s">
        <v>94</v>
      </c>
      <c r="D49" s="5">
        <v>3812.4704799729279</v>
      </c>
      <c r="E49" s="5">
        <v>5136.4157260000002</v>
      </c>
      <c r="F49" s="5">
        <v>5889.8776950000001</v>
      </c>
      <c r="G49" s="5">
        <v>6693.2138439999999</v>
      </c>
      <c r="H49" s="5">
        <v>7497.1406360000001</v>
      </c>
      <c r="I49" s="5">
        <v>8318.2243319999998</v>
      </c>
      <c r="J49" s="5">
        <v>8991.6680080000006</v>
      </c>
      <c r="K49" s="5">
        <v>9649.2003359999999</v>
      </c>
      <c r="L49" s="5">
        <v>10271.38193</v>
      </c>
      <c r="M49" s="5">
        <v>10783.47234</v>
      </c>
      <c r="N49" s="5">
        <v>11286.004220000001</v>
      </c>
      <c r="O49" s="5">
        <v>11783.63327</v>
      </c>
      <c r="P49" s="5">
        <v>12291.02289</v>
      </c>
      <c r="Q49" s="5">
        <v>12778.522989999999</v>
      </c>
      <c r="R49" s="5">
        <v>13252.910550000001</v>
      </c>
      <c r="S49" s="5">
        <v>13722.79183</v>
      </c>
      <c r="T49" s="5">
        <v>14215.598180000001</v>
      </c>
      <c r="U49" s="5">
        <v>14737.04565</v>
      </c>
      <c r="V49" s="5">
        <v>15272.29767</v>
      </c>
      <c r="W49" s="5">
        <v>15812.587890000001</v>
      </c>
      <c r="X49" s="5">
        <v>16345.172500000001</v>
      </c>
      <c r="Y49" s="5">
        <v>16883.05068</v>
      </c>
      <c r="Z49" s="5">
        <v>17423.179349999999</v>
      </c>
      <c r="AA49" s="5">
        <v>17956.912130000001</v>
      </c>
      <c r="AB49" s="5">
        <v>18489.99627</v>
      </c>
      <c r="AC49" s="5">
        <v>19024.729780000001</v>
      </c>
      <c r="AD49" s="5">
        <v>19559.099969999999</v>
      </c>
      <c r="AE49" s="5">
        <v>20099.74207</v>
      </c>
      <c r="AF49" s="5">
        <v>20099.74207</v>
      </c>
    </row>
    <row r="50" spans="1:32" s="7" customFormat="1">
      <c r="A50" s="58" t="s">
        <v>115</v>
      </c>
      <c r="B50" s="58" t="s">
        <v>125</v>
      </c>
      <c r="C50" s="57" t="s">
        <v>96</v>
      </c>
      <c r="D50" s="5">
        <v>212.22</v>
      </c>
      <c r="E50" s="5">
        <v>262.06054480594656</v>
      </c>
      <c r="F50" s="5">
        <v>286.01644854364901</v>
      </c>
      <c r="G50" s="5">
        <v>305.44015602265119</v>
      </c>
      <c r="H50" s="5">
        <v>329.82111367436136</v>
      </c>
      <c r="I50" s="5">
        <v>370.7115207229059</v>
      </c>
      <c r="J50" s="5">
        <v>408.47216173629499</v>
      </c>
      <c r="K50" s="5">
        <v>440.24909969269083</v>
      </c>
      <c r="L50" s="5">
        <v>478.45061544669744</v>
      </c>
      <c r="M50" s="5">
        <v>519.48462508111436</v>
      </c>
      <c r="N50" s="5">
        <v>556.48525291126236</v>
      </c>
      <c r="O50" s="5">
        <v>593.24950629459249</v>
      </c>
      <c r="P50" s="5">
        <v>637.18491006353156</v>
      </c>
      <c r="Q50" s="5">
        <v>680.18456838499071</v>
      </c>
      <c r="R50" s="5">
        <v>720.79751132095544</v>
      </c>
      <c r="S50" s="5">
        <v>761.13682733933319</v>
      </c>
      <c r="T50" s="5">
        <v>807.92785159645155</v>
      </c>
      <c r="U50" s="5">
        <v>847.35434245057456</v>
      </c>
      <c r="V50" s="5">
        <v>893.18040756830862</v>
      </c>
      <c r="W50" s="5">
        <v>936.96429488781223</v>
      </c>
      <c r="X50" s="5">
        <v>986.93282555569135</v>
      </c>
      <c r="Y50" s="5">
        <v>1037.4680183035271</v>
      </c>
      <c r="Z50" s="5">
        <v>1082.8194055580466</v>
      </c>
      <c r="AA50" s="5">
        <v>1122.1758464387287</v>
      </c>
      <c r="AB50" s="5">
        <v>1162.6750732870212</v>
      </c>
      <c r="AC50" s="5">
        <v>1212.2059723881778</v>
      </c>
      <c r="AD50" s="5">
        <v>1218.1698041215959</v>
      </c>
      <c r="AE50" s="5">
        <v>1273.2214280971625</v>
      </c>
      <c r="AF50" s="5">
        <v>1273.2214280971625</v>
      </c>
    </row>
    <row r="52" spans="1:32" s="7" customFormat="1">
      <c r="A52" s="58" t="s">
        <v>115</v>
      </c>
      <c r="B52" s="58" t="s">
        <v>126</v>
      </c>
      <c r="C52" s="57" t="s">
        <v>82</v>
      </c>
      <c r="D52" s="5">
        <v>1328.9999999900001</v>
      </c>
      <c r="E52" s="5">
        <v>1328.9999999900001</v>
      </c>
      <c r="F52" s="5">
        <v>1328.9999999900001</v>
      </c>
      <c r="G52" s="5">
        <v>528.99999998999999</v>
      </c>
      <c r="H52" s="5">
        <v>528.99999998999999</v>
      </c>
      <c r="I52" s="5">
        <v>528.99999998999999</v>
      </c>
      <c r="J52" s="5">
        <v>528.99999998999999</v>
      </c>
      <c r="K52" s="5">
        <v>528.99999998999999</v>
      </c>
      <c r="L52" s="5">
        <v>528.99999998999999</v>
      </c>
      <c r="M52" s="5">
        <v>528.99999998999999</v>
      </c>
      <c r="N52" s="5">
        <v>528.99999998999999</v>
      </c>
      <c r="O52" s="5">
        <v>528.99999998999999</v>
      </c>
      <c r="P52" s="5">
        <v>528.99999998999999</v>
      </c>
      <c r="Q52" s="5">
        <v>528.99999998999999</v>
      </c>
      <c r="R52" s="5">
        <v>528.99999998999999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</row>
    <row r="53" spans="1:32" s="7" customFormat="1">
      <c r="A53" s="58" t="s">
        <v>115</v>
      </c>
      <c r="B53" s="58" t="s">
        <v>126</v>
      </c>
      <c r="C53" s="57" t="s">
        <v>83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</row>
    <row r="54" spans="1:32" s="7" customFormat="1">
      <c r="A54" s="58" t="s">
        <v>115</v>
      </c>
      <c r="B54" s="58" t="s">
        <v>126</v>
      </c>
      <c r="C54" s="57" t="s">
        <v>84</v>
      </c>
      <c r="D54" s="5">
        <v>1583.8600000399999</v>
      </c>
      <c r="E54" s="5">
        <v>1583.8600000399999</v>
      </c>
      <c r="F54" s="5">
        <v>1583.8600000399999</v>
      </c>
      <c r="G54" s="5">
        <v>1583.8600000399999</v>
      </c>
      <c r="H54" s="5">
        <v>1583.8600000399999</v>
      </c>
      <c r="I54" s="5">
        <v>1583.8600000399999</v>
      </c>
      <c r="J54" s="5">
        <v>1583.8600000399999</v>
      </c>
      <c r="K54" s="5">
        <v>1583.8600000399999</v>
      </c>
      <c r="L54" s="5">
        <v>1201.3600000399999</v>
      </c>
      <c r="M54" s="5">
        <v>1201.3600000399999</v>
      </c>
      <c r="N54" s="5">
        <v>924.5</v>
      </c>
      <c r="O54" s="5">
        <v>924.5</v>
      </c>
      <c r="P54" s="5">
        <v>924.5</v>
      </c>
      <c r="Q54" s="5">
        <v>844.5</v>
      </c>
      <c r="R54" s="5">
        <v>844.5</v>
      </c>
      <c r="S54" s="5">
        <v>844.5</v>
      </c>
      <c r="T54" s="5">
        <v>2014.5382952499999</v>
      </c>
      <c r="U54" s="5">
        <v>2014.5382952499999</v>
      </c>
      <c r="V54" s="5">
        <v>2014.5382952499999</v>
      </c>
      <c r="W54" s="5">
        <v>2014.5382952499999</v>
      </c>
      <c r="X54" s="5">
        <v>2014.5382952499999</v>
      </c>
      <c r="Y54" s="5">
        <v>3453.7122917999995</v>
      </c>
      <c r="Z54" s="5">
        <v>3115.7122918</v>
      </c>
      <c r="AA54" s="5">
        <v>3115.7122918</v>
      </c>
      <c r="AB54" s="5">
        <v>2961.7122918</v>
      </c>
      <c r="AC54" s="5">
        <v>2961.7122918</v>
      </c>
      <c r="AD54" s="5">
        <v>2961.7122918</v>
      </c>
      <c r="AE54" s="5">
        <v>2961.7122918</v>
      </c>
      <c r="AF54" s="5">
        <v>2961.7122918</v>
      </c>
    </row>
    <row r="55" spans="1:32" s="7" customFormat="1">
      <c r="A55" s="58" t="s">
        <v>115</v>
      </c>
      <c r="B55" s="58" t="s">
        <v>126</v>
      </c>
      <c r="C55" s="57" t="s">
        <v>85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4028.6236324500001</v>
      </c>
      <c r="AF55" s="5">
        <v>4028.6236324500001</v>
      </c>
    </row>
    <row r="56" spans="1:32" s="7" customFormat="1">
      <c r="A56" s="58" t="s">
        <v>115</v>
      </c>
      <c r="B56" s="58" t="s">
        <v>126</v>
      </c>
      <c r="C56" s="57" t="s">
        <v>86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</row>
    <row r="57" spans="1:32" s="7" customFormat="1">
      <c r="A57" s="58" t="s">
        <v>115</v>
      </c>
      <c r="B57" s="58" t="s">
        <v>126</v>
      </c>
      <c r="C57" s="57" t="s">
        <v>87</v>
      </c>
      <c r="D57" s="5">
        <v>205.33000000000004</v>
      </c>
      <c r="E57" s="5">
        <v>473.33000000000004</v>
      </c>
      <c r="F57" s="5">
        <v>473.33000000000004</v>
      </c>
      <c r="G57" s="5">
        <v>503.35824586000001</v>
      </c>
      <c r="H57" s="5">
        <v>503.35824586000001</v>
      </c>
      <c r="I57" s="5">
        <v>705.60848338000005</v>
      </c>
      <c r="J57" s="5">
        <v>705.60848338000005</v>
      </c>
      <c r="K57" s="5">
        <v>705.60848338000005</v>
      </c>
      <c r="L57" s="5">
        <v>1362.6479171199999</v>
      </c>
      <c r="M57" s="5">
        <v>1362.6479171199999</v>
      </c>
      <c r="N57" s="5">
        <v>1362.6479171199999</v>
      </c>
      <c r="O57" s="5">
        <v>1362.6479171199999</v>
      </c>
      <c r="P57" s="5">
        <v>1362.6479171199999</v>
      </c>
      <c r="Q57" s="5">
        <v>1362.6479171199999</v>
      </c>
      <c r="R57" s="5">
        <v>1362.6479171199999</v>
      </c>
      <c r="S57" s="5">
        <v>1362.6479171199999</v>
      </c>
      <c r="T57" s="5">
        <v>1362.6479171199999</v>
      </c>
      <c r="U57" s="5">
        <v>1362.6479171199999</v>
      </c>
      <c r="V57" s="5">
        <v>1362.6479171199999</v>
      </c>
      <c r="W57" s="5">
        <v>1362.6479171199999</v>
      </c>
      <c r="X57" s="5">
        <v>1362.6479171199999</v>
      </c>
      <c r="Y57" s="5">
        <v>1362.6479171199999</v>
      </c>
      <c r="Z57" s="5">
        <v>3303.0679653099996</v>
      </c>
      <c r="AA57" s="5">
        <v>3270.9397194499998</v>
      </c>
      <c r="AB57" s="5">
        <v>3270.9397194499998</v>
      </c>
      <c r="AC57" s="5">
        <v>3068.6894819300001</v>
      </c>
      <c r="AD57" s="5">
        <v>12008.67657458</v>
      </c>
      <c r="AE57" s="5">
        <v>16552.836269449999</v>
      </c>
      <c r="AF57" s="5">
        <v>15895.79683571</v>
      </c>
    </row>
    <row r="58" spans="1:32" s="7" customFormat="1">
      <c r="A58" s="58" t="s">
        <v>115</v>
      </c>
      <c r="B58" s="58" t="s">
        <v>126</v>
      </c>
      <c r="C58" s="57" t="s">
        <v>88</v>
      </c>
      <c r="D58" s="5">
        <v>29.535</v>
      </c>
      <c r="E58" s="5">
        <v>103.374</v>
      </c>
      <c r="F58" s="5">
        <v>155.053</v>
      </c>
      <c r="G58" s="5">
        <v>211.02199999999999</v>
      </c>
      <c r="H58" s="5">
        <v>272.83999999999997</v>
      </c>
      <c r="I58" s="5">
        <v>342.29199999999997</v>
      </c>
      <c r="J58" s="5">
        <v>420.23</v>
      </c>
      <c r="K58" s="5">
        <v>540.44000000000005</v>
      </c>
      <c r="L58" s="5">
        <v>660.96435792</v>
      </c>
      <c r="M58" s="5">
        <v>796.17195317000005</v>
      </c>
      <c r="N58" s="5">
        <v>958.17402227999992</v>
      </c>
      <c r="O58" s="5">
        <v>1145.1947517999999</v>
      </c>
      <c r="P58" s="5">
        <v>1342.79875311</v>
      </c>
      <c r="Q58" s="5">
        <v>1546.5239911499998</v>
      </c>
      <c r="R58" s="5">
        <v>1757.30862804</v>
      </c>
      <c r="S58" s="5">
        <v>1963.7499641100001</v>
      </c>
      <c r="T58" s="5">
        <v>2169.9936781400002</v>
      </c>
      <c r="U58" s="5">
        <v>2330.4229793499999</v>
      </c>
      <c r="V58" s="5">
        <v>2480.8329372599997</v>
      </c>
      <c r="W58" s="5">
        <v>2619.9917203999998</v>
      </c>
      <c r="X58" s="5">
        <v>2760.18391509</v>
      </c>
      <c r="Y58" s="5">
        <v>2910.0088553700002</v>
      </c>
      <c r="Z58" s="5">
        <v>3061.9195724699998</v>
      </c>
      <c r="AA58" s="5">
        <v>3195.6967666800001</v>
      </c>
      <c r="AB58" s="5">
        <v>3332.0470560999997</v>
      </c>
      <c r="AC58" s="5">
        <v>3471.4572458299999</v>
      </c>
      <c r="AD58" s="5">
        <v>3613.5280442000003</v>
      </c>
      <c r="AE58" s="5">
        <v>3758.3678000899999</v>
      </c>
      <c r="AF58" s="5">
        <v>3768.8095457299996</v>
      </c>
    </row>
    <row r="59" spans="1:32" s="7" customFormat="1">
      <c r="A59" s="58" t="s">
        <v>115</v>
      </c>
      <c r="B59" s="58" t="s">
        <v>126</v>
      </c>
      <c r="C59" s="57" t="s">
        <v>89</v>
      </c>
      <c r="D59" s="5">
        <v>86.206000000000003</v>
      </c>
      <c r="E59" s="5">
        <v>234.97200000000001</v>
      </c>
      <c r="F59" s="5">
        <v>315.15100000000001</v>
      </c>
      <c r="G59" s="5">
        <v>386.09899999999999</v>
      </c>
      <c r="H59" s="5">
        <v>448.88200000000001</v>
      </c>
      <c r="I59" s="5">
        <v>507.89399999999995</v>
      </c>
      <c r="J59" s="5">
        <v>563.8309999999999</v>
      </c>
      <c r="K59" s="5">
        <v>659.38799999999992</v>
      </c>
      <c r="L59" s="5">
        <v>765.72799999999984</v>
      </c>
      <c r="M59" s="5">
        <v>874.94299999999998</v>
      </c>
      <c r="N59" s="5">
        <v>999.57100000000003</v>
      </c>
      <c r="O59" s="5">
        <v>1136.2789999999998</v>
      </c>
      <c r="P59" s="5">
        <v>1272.079</v>
      </c>
      <c r="Q59" s="5">
        <v>1391.741</v>
      </c>
      <c r="R59" s="5">
        <v>1500.8809999999999</v>
      </c>
      <c r="S59" s="5">
        <v>1590.4769999999999</v>
      </c>
      <c r="T59" s="5">
        <v>1664.9549999999999</v>
      </c>
      <c r="U59" s="5">
        <v>1688.7670000000003</v>
      </c>
      <c r="V59" s="5">
        <v>1695.3049999999998</v>
      </c>
      <c r="W59" s="5">
        <v>1684.5590000000002</v>
      </c>
      <c r="X59" s="5">
        <v>1675.3009999999999</v>
      </c>
      <c r="Y59" s="5">
        <v>1660.6060000000007</v>
      </c>
      <c r="Z59" s="5">
        <v>1645.1769999999997</v>
      </c>
      <c r="AA59" s="5">
        <v>1628.1010000000001</v>
      </c>
      <c r="AB59" s="5">
        <v>1610.2549999999997</v>
      </c>
      <c r="AC59" s="5">
        <v>1590.7479999999996</v>
      </c>
      <c r="AD59" s="5">
        <v>1570.4659999999999</v>
      </c>
      <c r="AE59" s="5">
        <v>1548.3600000000006</v>
      </c>
      <c r="AF59" s="5">
        <v>1548.3600000000006</v>
      </c>
    </row>
    <row r="60" spans="1:32" s="7" customFormat="1">
      <c r="A60" s="58" t="s">
        <v>115</v>
      </c>
      <c r="B60" s="58" t="s">
        <v>126</v>
      </c>
      <c r="C60" s="57" t="s">
        <v>90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</row>
    <row r="61" spans="1:32" s="7" customFormat="1">
      <c r="A61" s="58" t="s">
        <v>115</v>
      </c>
      <c r="B61" s="58" t="s">
        <v>126</v>
      </c>
      <c r="C61" s="57" t="s">
        <v>91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</row>
    <row r="62" spans="1:32" s="7" customFormat="1">
      <c r="A62" s="58" t="s">
        <v>115</v>
      </c>
      <c r="B62" s="58" t="s">
        <v>126</v>
      </c>
      <c r="C62" s="57" t="s">
        <v>92</v>
      </c>
      <c r="D62" s="5">
        <v>2131.585</v>
      </c>
      <c r="E62" s="5">
        <v>2341.585</v>
      </c>
      <c r="F62" s="5">
        <v>3471.9048374099998</v>
      </c>
      <c r="G62" s="5">
        <v>4722.8117312599998</v>
      </c>
      <c r="H62" s="5">
        <v>5314.1876934599995</v>
      </c>
      <c r="I62" s="5">
        <v>5281.1876934599995</v>
      </c>
      <c r="J62" s="5">
        <v>8066.9299860899982</v>
      </c>
      <c r="K62" s="5">
        <v>8045.0232515599992</v>
      </c>
      <c r="L62" s="5">
        <v>9703.8523744000013</v>
      </c>
      <c r="M62" s="5">
        <v>9703.8523744000013</v>
      </c>
      <c r="N62" s="5">
        <v>10252.68858328</v>
      </c>
      <c r="O62" s="5">
        <v>13969.335238560001</v>
      </c>
      <c r="P62" s="5">
        <v>13969.335238560001</v>
      </c>
      <c r="Q62" s="5">
        <v>15607.092028440002</v>
      </c>
      <c r="R62" s="5">
        <v>19874.381490809999</v>
      </c>
      <c r="S62" s="5">
        <v>22363.884555870001</v>
      </c>
      <c r="T62" s="5">
        <v>22784.0537167</v>
      </c>
      <c r="U62" s="5">
        <v>22457.353716699999</v>
      </c>
      <c r="V62" s="5">
        <v>22418.353716699999</v>
      </c>
      <c r="W62" s="5">
        <v>34320.361413990002</v>
      </c>
      <c r="X62" s="5">
        <v>36842.391940710004</v>
      </c>
      <c r="Y62" s="5">
        <v>38110.940142680003</v>
      </c>
      <c r="Z62" s="5">
        <v>46977.773807459998</v>
      </c>
      <c r="AA62" s="5">
        <v>48142.39641188</v>
      </c>
      <c r="AB62" s="5">
        <v>49131.164389370002</v>
      </c>
      <c r="AC62" s="5">
        <v>49483.860403980005</v>
      </c>
      <c r="AD62" s="5">
        <v>52669.376048070008</v>
      </c>
      <c r="AE62" s="5">
        <v>55069.571046630001</v>
      </c>
      <c r="AF62" s="5">
        <v>55069.571046630001</v>
      </c>
    </row>
    <row r="63" spans="1:32" s="7" customFormat="1">
      <c r="A63" s="58" t="s">
        <v>115</v>
      </c>
      <c r="B63" s="58" t="s">
        <v>126</v>
      </c>
      <c r="C63" s="57" t="s">
        <v>93</v>
      </c>
      <c r="D63" s="5">
        <v>565.68579999999997</v>
      </c>
      <c r="E63" s="5">
        <v>565.68579999999997</v>
      </c>
      <c r="F63" s="5">
        <v>565.68579999999997</v>
      </c>
      <c r="G63" s="5">
        <v>565.68579999999997</v>
      </c>
      <c r="H63" s="5">
        <v>1473.3453027599999</v>
      </c>
      <c r="I63" s="5">
        <v>2116.5907285799999</v>
      </c>
      <c r="J63" s="5">
        <v>3350.0150429999999</v>
      </c>
      <c r="K63" s="5">
        <v>3350.0150429999999</v>
      </c>
      <c r="L63" s="5">
        <v>5155.8468524800001</v>
      </c>
      <c r="M63" s="5">
        <v>5252.2028536200005</v>
      </c>
      <c r="N63" s="5">
        <v>6476.3162226700006</v>
      </c>
      <c r="O63" s="5">
        <v>8935.45902183</v>
      </c>
      <c r="P63" s="5">
        <v>9498.2127134300008</v>
      </c>
      <c r="Q63" s="5">
        <v>11048.44639608</v>
      </c>
      <c r="R63" s="5">
        <v>12806.261198460001</v>
      </c>
      <c r="S63" s="5">
        <v>16514.959888420002</v>
      </c>
      <c r="T63" s="5">
        <v>18804.203257829999</v>
      </c>
      <c r="U63" s="5">
        <v>18804.203257829999</v>
      </c>
      <c r="V63" s="5">
        <v>18834.36847442</v>
      </c>
      <c r="W63" s="5">
        <v>28184.294672970002</v>
      </c>
      <c r="X63" s="5">
        <v>28184.294672970002</v>
      </c>
      <c r="Y63" s="5">
        <v>36300.849093570003</v>
      </c>
      <c r="Z63" s="5">
        <v>38292.467149709999</v>
      </c>
      <c r="AA63" s="5">
        <v>39342.879962650004</v>
      </c>
      <c r="AB63" s="5">
        <v>39342.879962650004</v>
      </c>
      <c r="AC63" s="5">
        <v>42661.633238970004</v>
      </c>
      <c r="AD63" s="5">
        <v>52940.711000490002</v>
      </c>
      <c r="AE63" s="5">
        <v>72513.068712239998</v>
      </c>
      <c r="AF63" s="5">
        <v>72513.068712239998</v>
      </c>
    </row>
    <row r="64" spans="1:32" s="7" customFormat="1">
      <c r="A64" s="58" t="s">
        <v>115</v>
      </c>
      <c r="B64" s="58" t="s">
        <v>126</v>
      </c>
      <c r="C64" s="57" t="s">
        <v>94</v>
      </c>
      <c r="D64" s="5">
        <v>2267.9023948759509</v>
      </c>
      <c r="E64" s="5">
        <v>2946.7715109999999</v>
      </c>
      <c r="F64" s="5">
        <v>3259.2513100000001</v>
      </c>
      <c r="G64" s="5">
        <v>3551.854754</v>
      </c>
      <c r="H64" s="5">
        <v>3830.2979650000002</v>
      </c>
      <c r="I64" s="5">
        <v>4109.0806480000001</v>
      </c>
      <c r="J64" s="5">
        <v>4384.8510569999999</v>
      </c>
      <c r="K64" s="5">
        <v>4656.6886720000002</v>
      </c>
      <c r="L64" s="5">
        <v>4915.1873340000002</v>
      </c>
      <c r="M64" s="5">
        <v>5171.4598379999998</v>
      </c>
      <c r="N64" s="5">
        <v>5426.7649330000004</v>
      </c>
      <c r="O64" s="5">
        <v>5685.202139</v>
      </c>
      <c r="P64" s="5">
        <v>5936.1716859999997</v>
      </c>
      <c r="Q64" s="5">
        <v>6169.7477289999997</v>
      </c>
      <c r="R64" s="5">
        <v>6390.0547749999996</v>
      </c>
      <c r="S64" s="5">
        <v>6596.2277400000003</v>
      </c>
      <c r="T64" s="5">
        <v>6800.1936610000002</v>
      </c>
      <c r="U64" s="5">
        <v>6995.6816779999999</v>
      </c>
      <c r="V64" s="5">
        <v>7185.1167729999997</v>
      </c>
      <c r="W64" s="5">
        <v>7372.9582129999999</v>
      </c>
      <c r="X64" s="5">
        <v>7558.2638649999999</v>
      </c>
      <c r="Y64" s="5">
        <v>7741.8257299999996</v>
      </c>
      <c r="Z64" s="5">
        <v>7927.6186209999996</v>
      </c>
      <c r="AA64" s="5">
        <v>8106.9556949999997</v>
      </c>
      <c r="AB64" s="5">
        <v>8285.0852080000004</v>
      </c>
      <c r="AC64" s="5">
        <v>8461.0380189999996</v>
      </c>
      <c r="AD64" s="5">
        <v>8636.4027659999992</v>
      </c>
      <c r="AE64" s="5">
        <v>8811.1499220000005</v>
      </c>
      <c r="AF64" s="5">
        <v>8811.1499220000005</v>
      </c>
    </row>
    <row r="65" spans="1:32" s="7" customFormat="1">
      <c r="A65" s="58" t="s">
        <v>115</v>
      </c>
      <c r="B65" s="58" t="s">
        <v>126</v>
      </c>
      <c r="C65" s="57" t="s">
        <v>96</v>
      </c>
      <c r="D65" s="5">
        <v>32.945</v>
      </c>
      <c r="E65" s="5">
        <v>52.062132690054597</v>
      </c>
      <c r="F65" s="5">
        <v>61.808933893753206</v>
      </c>
      <c r="G65" s="5">
        <v>71.14599845606476</v>
      </c>
      <c r="H65" s="5">
        <v>81.543214221626144</v>
      </c>
      <c r="I65" s="5">
        <v>92.864361857769055</v>
      </c>
      <c r="J65" s="5">
        <v>104.73270032434021</v>
      </c>
      <c r="K65" s="5">
        <v>117.29367535995479</v>
      </c>
      <c r="L65" s="5">
        <v>129.95293053451809</v>
      </c>
      <c r="M65" s="5">
        <v>144.5054965828495</v>
      </c>
      <c r="N65" s="5">
        <v>157.13804075747126</v>
      </c>
      <c r="O65" s="5">
        <v>170.59576340912898</v>
      </c>
      <c r="P65" s="5">
        <v>185.14177722443475</v>
      </c>
      <c r="Q65" s="5">
        <v>201.17662641263729</v>
      </c>
      <c r="R65" s="5">
        <v>216.61814008142704</v>
      </c>
      <c r="S65" s="5">
        <v>233.22053031576914</v>
      </c>
      <c r="T65" s="5">
        <v>248.11812015519877</v>
      </c>
      <c r="U65" s="5">
        <v>266.41527949471072</v>
      </c>
      <c r="V65" s="5">
        <v>281.93235969599181</v>
      </c>
      <c r="W65" s="5">
        <v>301.47114921800494</v>
      </c>
      <c r="X65" s="5">
        <v>319.49152036799518</v>
      </c>
      <c r="Y65" s="5">
        <v>337.51971653401347</v>
      </c>
      <c r="Z65" s="5">
        <v>357.42852334013497</v>
      </c>
      <c r="AA65" s="5">
        <v>370.40844582782057</v>
      </c>
      <c r="AB65" s="5">
        <v>389.99923402303568</v>
      </c>
      <c r="AC65" s="5">
        <v>410.99989141158284</v>
      </c>
      <c r="AD65" s="5">
        <v>432.5884408851494</v>
      </c>
      <c r="AE65" s="5">
        <v>435.44823039334119</v>
      </c>
      <c r="AF65" s="5">
        <v>435.44823039334119</v>
      </c>
    </row>
    <row r="67" spans="1:32" s="7" customFormat="1">
      <c r="A67" s="58" t="s">
        <v>115</v>
      </c>
      <c r="B67" s="58" t="s">
        <v>127</v>
      </c>
      <c r="C67" s="57" t="s">
        <v>82</v>
      </c>
      <c r="D67" s="5">
        <v>208</v>
      </c>
      <c r="E67" s="5">
        <v>208</v>
      </c>
      <c r="F67" s="5">
        <v>208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</row>
    <row r="68" spans="1:32" s="7" customFormat="1">
      <c r="A68" s="58" t="s">
        <v>115</v>
      </c>
      <c r="B68" s="58" t="s">
        <v>127</v>
      </c>
      <c r="C68" s="57" t="s">
        <v>83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</row>
    <row r="69" spans="1:32" s="7" customFormat="1">
      <c r="A69" s="58" t="s">
        <v>115</v>
      </c>
      <c r="B69" s="58" t="s">
        <v>127</v>
      </c>
      <c r="C69" s="57" t="s">
        <v>84</v>
      </c>
      <c r="D69" s="5">
        <v>178</v>
      </c>
      <c r="E69" s="5">
        <v>178</v>
      </c>
      <c r="F69" s="5">
        <v>178</v>
      </c>
      <c r="G69" s="5">
        <v>178</v>
      </c>
      <c r="H69" s="5">
        <v>178</v>
      </c>
      <c r="I69" s="5">
        <v>178</v>
      </c>
      <c r="J69" s="5">
        <v>178</v>
      </c>
      <c r="K69" s="5">
        <v>178</v>
      </c>
      <c r="L69" s="5">
        <v>178</v>
      </c>
      <c r="M69" s="5">
        <v>178</v>
      </c>
      <c r="N69" s="5">
        <v>178</v>
      </c>
      <c r="O69" s="5">
        <v>178</v>
      </c>
      <c r="P69" s="5">
        <v>178</v>
      </c>
      <c r="Q69" s="5">
        <v>178</v>
      </c>
      <c r="R69" s="5">
        <v>178</v>
      </c>
      <c r="S69" s="5">
        <v>178</v>
      </c>
      <c r="T69" s="5">
        <v>178</v>
      </c>
      <c r="U69" s="5">
        <v>178</v>
      </c>
      <c r="V69" s="5">
        <v>58</v>
      </c>
      <c r="W69" s="5">
        <v>58</v>
      </c>
      <c r="X69" s="5">
        <v>58</v>
      </c>
      <c r="Y69" s="5">
        <v>576.74747990000003</v>
      </c>
      <c r="Z69" s="5">
        <v>576.74747990000003</v>
      </c>
      <c r="AA69" s="5">
        <v>576.74747990000003</v>
      </c>
      <c r="AB69" s="5">
        <v>576.74747990000003</v>
      </c>
      <c r="AC69" s="5">
        <v>576.74747990000003</v>
      </c>
      <c r="AD69" s="5">
        <v>576.74747990000003</v>
      </c>
      <c r="AE69" s="5">
        <v>1660.6038558</v>
      </c>
      <c r="AF69" s="5">
        <v>1602.6038558</v>
      </c>
    </row>
    <row r="70" spans="1:32" s="7" customFormat="1">
      <c r="A70" s="58" t="s">
        <v>115</v>
      </c>
      <c r="B70" s="58" t="s">
        <v>127</v>
      </c>
      <c r="C70" s="57" t="s">
        <v>85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</row>
    <row r="71" spans="1:32" s="7" customFormat="1">
      <c r="A71" s="58" t="s">
        <v>115</v>
      </c>
      <c r="B71" s="58" t="s">
        <v>127</v>
      </c>
      <c r="C71" s="57" t="s">
        <v>86</v>
      </c>
      <c r="D71" s="5">
        <v>2176.7000000100002</v>
      </c>
      <c r="E71" s="5">
        <v>2176.7000000100002</v>
      </c>
      <c r="F71" s="5">
        <v>2176.7000000100002</v>
      </c>
      <c r="G71" s="5">
        <v>2176.7000000100002</v>
      </c>
      <c r="H71" s="5">
        <v>2176.7000000100002</v>
      </c>
      <c r="I71" s="5">
        <v>2176.7000000100002</v>
      </c>
      <c r="J71" s="5">
        <v>2176.7000000100002</v>
      </c>
      <c r="K71" s="5">
        <v>2566.7000000099997</v>
      </c>
      <c r="L71" s="5">
        <v>2566.7000000099997</v>
      </c>
      <c r="M71" s="5">
        <v>2566.7000000099997</v>
      </c>
      <c r="N71" s="5">
        <v>2566.7000000099997</v>
      </c>
      <c r="O71" s="5">
        <v>2566.7000000099997</v>
      </c>
      <c r="P71" s="5">
        <v>2566.7000000099997</v>
      </c>
      <c r="Q71" s="5">
        <v>2566.7000000099997</v>
      </c>
      <c r="R71" s="5">
        <v>2566.7000000099997</v>
      </c>
      <c r="S71" s="5">
        <v>2566.7000000099997</v>
      </c>
      <c r="T71" s="5">
        <v>2566.7000000099997</v>
      </c>
      <c r="U71" s="5">
        <v>2566.7000000099997</v>
      </c>
      <c r="V71" s="5">
        <v>2566.7000000099997</v>
      </c>
      <c r="W71" s="5">
        <v>2566.7000000099997</v>
      </c>
      <c r="X71" s="5">
        <v>2566.7000000099997</v>
      </c>
      <c r="Y71" s="5">
        <v>2566.7000000099997</v>
      </c>
      <c r="Z71" s="5">
        <v>2566.7000000099997</v>
      </c>
      <c r="AA71" s="5">
        <v>2566.7000000099997</v>
      </c>
      <c r="AB71" s="5">
        <v>2566.7000000099997</v>
      </c>
      <c r="AC71" s="5">
        <v>2566.7000000099997</v>
      </c>
      <c r="AD71" s="5">
        <v>2566.7000000099997</v>
      </c>
      <c r="AE71" s="5">
        <v>2566.7000000099997</v>
      </c>
      <c r="AF71" s="5">
        <v>2566.7000000099997</v>
      </c>
    </row>
    <row r="72" spans="1:32" s="7" customFormat="1">
      <c r="A72" s="58" t="s">
        <v>115</v>
      </c>
      <c r="B72" s="58" t="s">
        <v>127</v>
      </c>
      <c r="C72" s="57" t="s">
        <v>87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299.04451024999997</v>
      </c>
      <c r="K72" s="5">
        <v>299.04451024999997</v>
      </c>
      <c r="L72" s="5">
        <v>299.04451024999997</v>
      </c>
      <c r="M72" s="5">
        <v>299.04451024999997</v>
      </c>
      <c r="N72" s="5">
        <v>299.04451024999997</v>
      </c>
      <c r="O72" s="5">
        <v>299.04451024999997</v>
      </c>
      <c r="P72" s="5">
        <v>299.04451024999997</v>
      </c>
      <c r="Q72" s="5">
        <v>299.04451024999997</v>
      </c>
      <c r="R72" s="5">
        <v>299.04451024999997</v>
      </c>
      <c r="S72" s="5">
        <v>299.04451024999997</v>
      </c>
      <c r="T72" s="5">
        <v>299.04451024999997</v>
      </c>
      <c r="U72" s="5">
        <v>299.04451024999997</v>
      </c>
      <c r="V72" s="5">
        <v>299.04451024999997</v>
      </c>
      <c r="W72" s="5">
        <v>299.04451024999997</v>
      </c>
      <c r="X72" s="5">
        <v>357.84321820999997</v>
      </c>
      <c r="Y72" s="5">
        <v>646.06428013000004</v>
      </c>
      <c r="Z72" s="5">
        <v>646.06428013000004</v>
      </c>
      <c r="AA72" s="5">
        <v>646.06428013000004</v>
      </c>
      <c r="AB72" s="5">
        <v>646.06428013000004</v>
      </c>
      <c r="AC72" s="5">
        <v>646.06428013000004</v>
      </c>
      <c r="AD72" s="5">
        <v>1121</v>
      </c>
      <c r="AE72" s="5">
        <v>1718.31243275</v>
      </c>
      <c r="AF72" s="5">
        <v>1718.31243275</v>
      </c>
    </row>
    <row r="73" spans="1:32" s="7" customFormat="1">
      <c r="A73" s="58" t="s">
        <v>115</v>
      </c>
      <c r="B73" s="58" t="s">
        <v>127</v>
      </c>
      <c r="C73" s="57" t="s">
        <v>88</v>
      </c>
      <c r="D73" s="5">
        <v>0.65499999999999992</v>
      </c>
      <c r="E73" s="5">
        <v>7.9119999999999999</v>
      </c>
      <c r="F73" s="5">
        <v>15.837</v>
      </c>
      <c r="G73" s="5">
        <v>26.483000000000001</v>
      </c>
      <c r="H73" s="5">
        <v>39.381999999999998</v>
      </c>
      <c r="I73" s="5">
        <v>55.106999999999999</v>
      </c>
      <c r="J73" s="5">
        <v>73.650000000000006</v>
      </c>
      <c r="K73" s="5">
        <v>101.574</v>
      </c>
      <c r="L73" s="5">
        <v>125.72385559</v>
      </c>
      <c r="M73" s="5">
        <v>153.03731171000001</v>
      </c>
      <c r="N73" s="5">
        <v>186.23757463999999</v>
      </c>
      <c r="O73" s="5">
        <v>224.89593049000001</v>
      </c>
      <c r="P73" s="5">
        <v>266.87614852000002</v>
      </c>
      <c r="Q73" s="5">
        <v>311.41755971999999</v>
      </c>
      <c r="R73" s="5">
        <v>357.86743506000005</v>
      </c>
      <c r="S73" s="5">
        <v>404.78368935000003</v>
      </c>
      <c r="T73" s="5">
        <v>452.62481380999998</v>
      </c>
      <c r="U73" s="5">
        <v>492.5103479</v>
      </c>
      <c r="V73" s="5">
        <v>531.82907490000002</v>
      </c>
      <c r="W73" s="5">
        <v>570.22714911000003</v>
      </c>
      <c r="X73" s="5">
        <v>609.75050940999995</v>
      </c>
      <c r="Y73" s="5">
        <v>651.78980555999999</v>
      </c>
      <c r="Z73" s="5">
        <v>694.24637111999994</v>
      </c>
      <c r="AA73" s="5">
        <v>729.87564465000003</v>
      </c>
      <c r="AB73" s="5">
        <v>765.66522693000002</v>
      </c>
      <c r="AC73" s="5">
        <v>801.68088179999995</v>
      </c>
      <c r="AD73" s="5">
        <v>838.08343994999996</v>
      </c>
      <c r="AE73" s="5">
        <v>874.67753663000008</v>
      </c>
      <c r="AF73" s="5">
        <v>876.72075081000003</v>
      </c>
    </row>
    <row r="74" spans="1:32" s="7" customFormat="1">
      <c r="A74" s="58" t="s">
        <v>115</v>
      </c>
      <c r="B74" s="58" t="s">
        <v>127</v>
      </c>
      <c r="C74" s="57" t="s">
        <v>89</v>
      </c>
      <c r="D74" s="5">
        <v>12.411999999999999</v>
      </c>
      <c r="E74" s="5">
        <v>45.622999999999998</v>
      </c>
      <c r="F74" s="5">
        <v>65.371999999999986</v>
      </c>
      <c r="G74" s="5">
        <v>82.352000000000004</v>
      </c>
      <c r="H74" s="5">
        <v>95.963999999999999</v>
      </c>
      <c r="I74" s="5">
        <v>107.131</v>
      </c>
      <c r="J74" s="5">
        <v>116.5</v>
      </c>
      <c r="K74" s="5">
        <v>131.535</v>
      </c>
      <c r="L74" s="5">
        <v>152.63800000000001</v>
      </c>
      <c r="M74" s="5">
        <v>173.94100000000003</v>
      </c>
      <c r="N74" s="5">
        <v>198.483</v>
      </c>
      <c r="O74" s="5">
        <v>225.34400000000002</v>
      </c>
      <c r="P74" s="5">
        <v>252.72799999999995</v>
      </c>
      <c r="Q74" s="5">
        <v>277.85400000000004</v>
      </c>
      <c r="R74" s="5">
        <v>300.80500000000006</v>
      </c>
      <c r="S74" s="5">
        <v>320.54400000000004</v>
      </c>
      <c r="T74" s="5">
        <v>337.47999999999996</v>
      </c>
      <c r="U74" s="5">
        <v>344.50700000000001</v>
      </c>
      <c r="V74" s="5">
        <v>348.54900000000009</v>
      </c>
      <c r="W74" s="5">
        <v>349.56599999999992</v>
      </c>
      <c r="X74" s="5">
        <v>350.81700000000012</v>
      </c>
      <c r="Y74" s="5">
        <v>350.685</v>
      </c>
      <c r="Z74" s="5">
        <v>350.02999999999986</v>
      </c>
      <c r="AA74" s="5">
        <v>348.76900000000012</v>
      </c>
      <c r="AB74" s="5">
        <v>346.75099999999986</v>
      </c>
      <c r="AC74" s="5">
        <v>344.07600000000014</v>
      </c>
      <c r="AD74" s="5">
        <v>340.86599999999999</v>
      </c>
      <c r="AE74" s="5">
        <v>337.02599999999995</v>
      </c>
      <c r="AF74" s="5">
        <v>337.02599999999995</v>
      </c>
    </row>
    <row r="75" spans="1:32" s="7" customFormat="1">
      <c r="A75" s="58" t="s">
        <v>115</v>
      </c>
      <c r="B75" s="58" t="s">
        <v>127</v>
      </c>
      <c r="C75" s="57" t="s">
        <v>90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</row>
    <row r="76" spans="1:32" s="7" customFormat="1">
      <c r="A76" s="58" t="s">
        <v>115</v>
      </c>
      <c r="B76" s="58" t="s">
        <v>127</v>
      </c>
      <c r="C76" s="57" t="s">
        <v>91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</row>
    <row r="77" spans="1:32" s="7" customFormat="1">
      <c r="A77" s="58" t="s">
        <v>115</v>
      </c>
      <c r="B77" s="58" t="s">
        <v>127</v>
      </c>
      <c r="C77" s="57" t="s">
        <v>92</v>
      </c>
      <c r="D77" s="5">
        <v>563.35</v>
      </c>
      <c r="E77" s="5">
        <v>563.35</v>
      </c>
      <c r="F77" s="5">
        <v>1105.80563908</v>
      </c>
      <c r="G77" s="5">
        <v>2331.7862878000001</v>
      </c>
      <c r="H77" s="5">
        <v>2574.6725490500003</v>
      </c>
      <c r="I77" s="5">
        <v>4853.4226708300002</v>
      </c>
      <c r="J77" s="5">
        <v>5712.3209753600004</v>
      </c>
      <c r="K77" s="5">
        <v>6971.0777725600001</v>
      </c>
      <c r="L77" s="5">
        <v>6971.0777725600001</v>
      </c>
      <c r="M77" s="5">
        <v>8475.4033975099992</v>
      </c>
      <c r="N77" s="5">
        <v>8475.7290601999994</v>
      </c>
      <c r="O77" s="5">
        <v>10163.238896089999</v>
      </c>
      <c r="P77" s="5">
        <v>13387.00934932</v>
      </c>
      <c r="Q77" s="5">
        <v>13387.00934932</v>
      </c>
      <c r="R77" s="5">
        <v>15176.463801469999</v>
      </c>
      <c r="S77" s="5">
        <v>16053.54723186</v>
      </c>
      <c r="T77" s="5">
        <v>17606.166099350001</v>
      </c>
      <c r="U77" s="5">
        <v>17606.166099350001</v>
      </c>
      <c r="V77" s="5">
        <v>17869.414479710002</v>
      </c>
      <c r="W77" s="5">
        <v>17869.414479710002</v>
      </c>
      <c r="X77" s="5">
        <v>20918.155466889999</v>
      </c>
      <c r="Y77" s="5">
        <v>25147.139607190002</v>
      </c>
      <c r="Z77" s="5">
        <v>25003.139607190002</v>
      </c>
      <c r="AA77" s="5">
        <v>25003.139607190002</v>
      </c>
      <c r="AB77" s="5">
        <v>26184.533927960001</v>
      </c>
      <c r="AC77" s="5">
        <v>26314.614784450001</v>
      </c>
      <c r="AD77" s="5">
        <v>33895.921961</v>
      </c>
      <c r="AE77" s="5">
        <v>33895.921961</v>
      </c>
      <c r="AF77" s="5">
        <v>33588.171961</v>
      </c>
    </row>
    <row r="78" spans="1:32" s="7" customFormat="1">
      <c r="A78" s="58" t="s">
        <v>115</v>
      </c>
      <c r="B78" s="58" t="s">
        <v>127</v>
      </c>
      <c r="C78" s="57" t="s">
        <v>93</v>
      </c>
      <c r="D78" s="5">
        <v>0</v>
      </c>
      <c r="E78" s="5">
        <v>0</v>
      </c>
      <c r="F78" s="5">
        <v>0</v>
      </c>
      <c r="G78" s="5">
        <v>51.876257340000002</v>
      </c>
      <c r="H78" s="5">
        <v>600</v>
      </c>
      <c r="I78" s="5">
        <v>729.48850962999995</v>
      </c>
      <c r="J78" s="5">
        <v>1766.33742274</v>
      </c>
      <c r="K78" s="5">
        <v>1766.33742274</v>
      </c>
      <c r="L78" s="5">
        <v>1766.33742274</v>
      </c>
      <c r="M78" s="5">
        <v>1766.33742274</v>
      </c>
      <c r="N78" s="5">
        <v>1766.33742274</v>
      </c>
      <c r="O78" s="5">
        <v>1849.2730037199999</v>
      </c>
      <c r="P78" s="5">
        <v>1849.2730037199999</v>
      </c>
      <c r="Q78" s="5">
        <v>1849.2730037199999</v>
      </c>
      <c r="R78" s="5">
        <v>1849.2730037199999</v>
      </c>
      <c r="S78" s="5">
        <v>3507.5033599100002</v>
      </c>
      <c r="T78" s="5">
        <v>5297.9348941400003</v>
      </c>
      <c r="U78" s="5">
        <v>5297.9348941400003</v>
      </c>
      <c r="V78" s="5">
        <v>5671.8697666300004</v>
      </c>
      <c r="W78" s="5">
        <v>5671.8697666300004</v>
      </c>
      <c r="X78" s="5">
        <v>5824.6052504299996</v>
      </c>
      <c r="Y78" s="5">
        <v>10796.93740597</v>
      </c>
      <c r="Z78" s="5">
        <v>10796.93740597</v>
      </c>
      <c r="AA78" s="5">
        <v>10796.93740597</v>
      </c>
      <c r="AB78" s="5">
        <v>10796.93740597</v>
      </c>
      <c r="AC78" s="5">
        <v>10796.93740597</v>
      </c>
      <c r="AD78" s="5">
        <v>11497.60782965</v>
      </c>
      <c r="AE78" s="5">
        <v>23921.6143973</v>
      </c>
      <c r="AF78" s="5">
        <v>23921.6143973</v>
      </c>
    </row>
    <row r="79" spans="1:32" s="7" customFormat="1">
      <c r="A79" s="58" t="s">
        <v>115</v>
      </c>
      <c r="B79" s="58" t="s">
        <v>127</v>
      </c>
      <c r="C79" s="57" t="s">
        <v>94</v>
      </c>
      <c r="D79" s="5">
        <v>254.26031188502159</v>
      </c>
      <c r="E79" s="5">
        <v>357.09563650000001</v>
      </c>
      <c r="F79" s="5">
        <v>411.86271979999998</v>
      </c>
      <c r="G79" s="5">
        <v>465.0025182</v>
      </c>
      <c r="H79" s="5">
        <v>515.22391809999999</v>
      </c>
      <c r="I79" s="5">
        <v>565.32534950000002</v>
      </c>
      <c r="J79" s="5">
        <v>615.13287509999998</v>
      </c>
      <c r="K79" s="5">
        <v>663.49134749999996</v>
      </c>
      <c r="L79" s="5">
        <v>709.41612840000005</v>
      </c>
      <c r="M79" s="5">
        <v>755.11697049999998</v>
      </c>
      <c r="N79" s="5">
        <v>800.72640190000004</v>
      </c>
      <c r="O79" s="5">
        <v>846.17501149999998</v>
      </c>
      <c r="P79" s="5">
        <v>889.8329463</v>
      </c>
      <c r="Q79" s="5">
        <v>930.41484079999998</v>
      </c>
      <c r="R79" s="5">
        <v>971.03314590000002</v>
      </c>
      <c r="S79" s="5">
        <v>1011.33443</v>
      </c>
      <c r="T79" s="5">
        <v>1051.678872</v>
      </c>
      <c r="U79" s="5">
        <v>1092.6075880000001</v>
      </c>
      <c r="V79" s="5">
        <v>1133.359093</v>
      </c>
      <c r="W79" s="5">
        <v>1174.2017249999999</v>
      </c>
      <c r="X79" s="5">
        <v>1215.2160200000001</v>
      </c>
      <c r="Y79" s="5">
        <v>1256.603936</v>
      </c>
      <c r="Z79" s="5">
        <v>1298.228746</v>
      </c>
      <c r="AA79" s="5">
        <v>1338.6137659999999</v>
      </c>
      <c r="AB79" s="5">
        <v>1377.514271</v>
      </c>
      <c r="AC79" s="5">
        <v>1415.449807</v>
      </c>
      <c r="AD79" s="5">
        <v>1452.430165</v>
      </c>
      <c r="AE79" s="5">
        <v>1488.7525539999999</v>
      </c>
      <c r="AF79" s="5">
        <v>1488.7525539999999</v>
      </c>
    </row>
    <row r="80" spans="1:32" s="7" customFormat="1" ht="16.25" customHeight="1">
      <c r="A80" s="58" t="s">
        <v>115</v>
      </c>
      <c r="B80" s="58" t="s">
        <v>127</v>
      </c>
      <c r="C80" s="57" t="s">
        <v>96</v>
      </c>
      <c r="D80" s="5">
        <v>26.35</v>
      </c>
      <c r="E80" s="5">
        <v>29.82791073112255</v>
      </c>
      <c r="F80" s="5">
        <v>31.28055562836699</v>
      </c>
      <c r="G80" s="5">
        <v>32.623546302953464</v>
      </c>
      <c r="H80" s="5">
        <v>34.073308892917431</v>
      </c>
      <c r="I80" s="5">
        <v>36.060876215544369</v>
      </c>
      <c r="J80" s="5">
        <v>37.692773458672725</v>
      </c>
      <c r="K80" s="5">
        <v>39.108780570974474</v>
      </c>
      <c r="L80" s="5">
        <v>40.762490287310072</v>
      </c>
      <c r="M80" s="5">
        <v>42.296858902916604</v>
      </c>
      <c r="N80" s="5">
        <v>43.636242187596274</v>
      </c>
      <c r="O80" s="5">
        <v>44.767501269622727</v>
      </c>
      <c r="P80" s="5">
        <v>46.037799813539216</v>
      </c>
      <c r="Q80" s="5">
        <v>47.432308853695282</v>
      </c>
      <c r="R80" s="5">
        <v>48.984448521775313</v>
      </c>
      <c r="S80" s="5">
        <v>50.542077203732426</v>
      </c>
      <c r="T80" s="5">
        <v>51.83482630911756</v>
      </c>
      <c r="U80" s="5">
        <v>53.251699884057722</v>
      </c>
      <c r="V80" s="5">
        <v>54.624112889356901</v>
      </c>
      <c r="W80" s="5">
        <v>56.260423906920956</v>
      </c>
      <c r="X80" s="5">
        <v>58.335159370590205</v>
      </c>
      <c r="Y80" s="5">
        <v>60.794894461290589</v>
      </c>
      <c r="Z80" s="5">
        <v>63.346043512256763</v>
      </c>
      <c r="AA80" s="5">
        <v>65.542755357990174</v>
      </c>
      <c r="AB80" s="5">
        <v>67.581988831273378</v>
      </c>
      <c r="AC80" s="5">
        <v>69.83348596434756</v>
      </c>
      <c r="AD80" s="5">
        <v>71.738562317337681</v>
      </c>
      <c r="AE80" s="5">
        <v>70.016807733237158</v>
      </c>
      <c r="AF80" s="5">
        <v>70.016807733237158</v>
      </c>
    </row>
    <row r="82" spans="1:32">
      <c r="A82" s="58" t="s">
        <v>128</v>
      </c>
      <c r="B82" s="58" t="s">
        <v>123</v>
      </c>
      <c r="C82" s="57" t="s">
        <v>80</v>
      </c>
      <c r="D82" s="5">
        <v>8330</v>
      </c>
      <c r="E82" s="5">
        <v>8330</v>
      </c>
      <c r="F82" s="5">
        <v>8330</v>
      </c>
      <c r="G82" s="5">
        <v>5570</v>
      </c>
      <c r="H82" s="5">
        <v>3445</v>
      </c>
      <c r="I82" s="5">
        <v>1390</v>
      </c>
      <c r="J82" s="5">
        <v>1390</v>
      </c>
      <c r="K82" s="5">
        <v>1390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</row>
    <row r="83" spans="1:32">
      <c r="A83" s="58" t="s">
        <v>128</v>
      </c>
      <c r="B83" s="58" t="s">
        <v>123</v>
      </c>
      <c r="C83" s="57" t="s">
        <v>82</v>
      </c>
      <c r="D83" s="5">
        <v>124</v>
      </c>
      <c r="E83" s="5">
        <v>440</v>
      </c>
      <c r="F83" s="5">
        <v>440</v>
      </c>
      <c r="G83" s="5">
        <v>440</v>
      </c>
      <c r="H83" s="5">
        <v>440</v>
      </c>
      <c r="I83" s="5">
        <v>440</v>
      </c>
      <c r="J83" s="5">
        <v>440</v>
      </c>
      <c r="K83" s="5">
        <v>440</v>
      </c>
      <c r="L83" s="5">
        <v>440</v>
      </c>
      <c r="M83" s="5">
        <v>440</v>
      </c>
      <c r="N83" s="5">
        <v>440</v>
      </c>
      <c r="O83" s="5">
        <v>440</v>
      </c>
      <c r="P83" s="5">
        <v>440</v>
      </c>
      <c r="Q83" s="5">
        <v>440</v>
      </c>
      <c r="R83" s="5">
        <v>440</v>
      </c>
      <c r="S83" s="5">
        <v>440</v>
      </c>
      <c r="T83" s="5">
        <v>440</v>
      </c>
      <c r="U83" s="5">
        <v>440</v>
      </c>
      <c r="V83" s="5">
        <v>440</v>
      </c>
      <c r="W83" s="5">
        <v>440</v>
      </c>
      <c r="X83" s="5">
        <v>440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</row>
    <row r="84" spans="1:32">
      <c r="A84" s="58" t="s">
        <v>128</v>
      </c>
      <c r="B84" s="58" t="s">
        <v>123</v>
      </c>
      <c r="C84" s="57" t="s">
        <v>83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</row>
    <row r="85" spans="1:32">
      <c r="A85" s="58" t="s">
        <v>128</v>
      </c>
      <c r="B85" s="58" t="s">
        <v>123</v>
      </c>
      <c r="C85" s="57" t="s">
        <v>84</v>
      </c>
      <c r="D85" s="5">
        <v>2688.9989999999998</v>
      </c>
      <c r="E85" s="5">
        <v>2688.9989999999998</v>
      </c>
      <c r="F85" s="5">
        <v>2688.9989999999998</v>
      </c>
      <c r="G85" s="5">
        <v>2688.9989999999998</v>
      </c>
      <c r="H85" s="5">
        <v>2688.9989999999998</v>
      </c>
      <c r="I85" s="5">
        <v>2688.9989999999998</v>
      </c>
      <c r="J85" s="5">
        <v>2688.9989999999998</v>
      </c>
      <c r="K85" s="5">
        <v>2688.9989999999998</v>
      </c>
      <c r="L85" s="5">
        <v>2688.9989999999998</v>
      </c>
      <c r="M85" s="5">
        <v>2688.9989999999998</v>
      </c>
      <c r="N85" s="5">
        <v>2688.9989999999998</v>
      </c>
      <c r="O85" s="5">
        <v>2688.9989999999998</v>
      </c>
      <c r="P85" s="5">
        <v>2688.9989999999998</v>
      </c>
      <c r="Q85" s="5">
        <v>2638.9989999999998</v>
      </c>
      <c r="R85" s="5">
        <v>2638.9989999999998</v>
      </c>
      <c r="S85" s="5">
        <v>2638.9989999999998</v>
      </c>
      <c r="T85" s="5">
        <v>2638.9989999999998</v>
      </c>
      <c r="U85" s="5">
        <v>2638.9989999999998</v>
      </c>
      <c r="V85" s="5">
        <v>2638.9989999999998</v>
      </c>
      <c r="W85" s="5">
        <v>2638.9989999999998</v>
      </c>
      <c r="X85" s="5">
        <v>2638.9989999999998</v>
      </c>
      <c r="Y85" s="5">
        <v>2638.9989999999998</v>
      </c>
      <c r="Z85" s="5">
        <v>1790</v>
      </c>
      <c r="AA85" s="5">
        <v>1790</v>
      </c>
      <c r="AB85" s="5">
        <v>1790</v>
      </c>
      <c r="AC85" s="5">
        <v>1790</v>
      </c>
      <c r="AD85" s="5">
        <v>1790</v>
      </c>
      <c r="AE85" s="5">
        <v>1790</v>
      </c>
      <c r="AF85" s="5">
        <v>1790</v>
      </c>
    </row>
    <row r="86" spans="1:32">
      <c r="A86" s="58" t="s">
        <v>128</v>
      </c>
      <c r="B86" s="58" t="s">
        <v>123</v>
      </c>
      <c r="C86" s="57" t="s">
        <v>85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332.19965135000001</v>
      </c>
      <c r="AF86" s="5">
        <v>332.19965135000001</v>
      </c>
    </row>
    <row r="87" spans="1:32">
      <c r="A87" s="58" t="s">
        <v>128</v>
      </c>
      <c r="B87" s="58" t="s">
        <v>123</v>
      </c>
      <c r="C87" s="57" t="s">
        <v>86</v>
      </c>
      <c r="D87" s="5">
        <v>2285</v>
      </c>
      <c r="E87" s="5">
        <v>2285</v>
      </c>
      <c r="F87" s="5">
        <v>2285</v>
      </c>
      <c r="G87" s="5">
        <v>2285</v>
      </c>
      <c r="H87" s="5">
        <v>2285</v>
      </c>
      <c r="I87" s="5">
        <v>2285</v>
      </c>
      <c r="J87" s="5">
        <v>2285</v>
      </c>
      <c r="K87" s="5">
        <v>2285</v>
      </c>
      <c r="L87" s="5">
        <v>2285</v>
      </c>
      <c r="M87" s="5">
        <v>2285</v>
      </c>
      <c r="N87" s="5">
        <v>2285</v>
      </c>
      <c r="O87" s="5">
        <v>2285</v>
      </c>
      <c r="P87" s="5">
        <v>2285</v>
      </c>
      <c r="Q87" s="5">
        <v>2285</v>
      </c>
      <c r="R87" s="5">
        <v>2285</v>
      </c>
      <c r="S87" s="5">
        <v>2285</v>
      </c>
      <c r="T87" s="5">
        <v>2285</v>
      </c>
      <c r="U87" s="5">
        <v>2285</v>
      </c>
      <c r="V87" s="5">
        <v>2285</v>
      </c>
      <c r="W87" s="5">
        <v>2285</v>
      </c>
      <c r="X87" s="5">
        <v>2285</v>
      </c>
      <c r="Y87" s="5">
        <v>2285</v>
      </c>
      <c r="Z87" s="5">
        <v>2285</v>
      </c>
      <c r="AA87" s="5">
        <v>2285</v>
      </c>
      <c r="AB87" s="5">
        <v>2285</v>
      </c>
      <c r="AC87" s="5">
        <v>2285</v>
      </c>
      <c r="AD87" s="5">
        <v>2285</v>
      </c>
      <c r="AE87" s="5">
        <v>2285</v>
      </c>
      <c r="AF87" s="5">
        <v>2285</v>
      </c>
    </row>
    <row r="88" spans="1:32">
      <c r="A88" s="58" t="s">
        <v>128</v>
      </c>
      <c r="B88" s="58" t="s">
        <v>123</v>
      </c>
      <c r="C88" s="57" t="s">
        <v>87</v>
      </c>
      <c r="D88" s="5">
        <v>290</v>
      </c>
      <c r="E88" s="5">
        <v>290</v>
      </c>
      <c r="F88" s="5">
        <v>290</v>
      </c>
      <c r="G88" s="5">
        <v>1570</v>
      </c>
      <c r="H88" s="5">
        <v>4059.4243178000002</v>
      </c>
      <c r="I88" s="5">
        <v>4617.4705915300001</v>
      </c>
      <c r="J88" s="5">
        <v>4768.4144095600004</v>
      </c>
      <c r="K88" s="5">
        <v>4768.4144095600004</v>
      </c>
      <c r="L88" s="5">
        <v>5275.5038717299994</v>
      </c>
      <c r="M88" s="5">
        <v>5275.5038717299994</v>
      </c>
      <c r="N88" s="5">
        <v>5275.5038717299994</v>
      </c>
      <c r="O88" s="5">
        <v>5275.5038717299994</v>
      </c>
      <c r="P88" s="5">
        <v>5275.5038717299994</v>
      </c>
      <c r="Q88" s="5">
        <v>5275.5038717299994</v>
      </c>
      <c r="R88" s="5">
        <v>5275.5038717299994</v>
      </c>
      <c r="S88" s="5">
        <v>5800.6129727999996</v>
      </c>
      <c r="T88" s="5">
        <v>5802.9926597100002</v>
      </c>
      <c r="U88" s="5">
        <v>5802.9926597100002</v>
      </c>
      <c r="V88" s="5">
        <v>5844.2975165299995</v>
      </c>
      <c r="W88" s="5">
        <v>6094.5903750100006</v>
      </c>
      <c r="X88" s="5">
        <v>6094.5903750100006</v>
      </c>
      <c r="Y88" s="5">
        <v>6186.2642363300001</v>
      </c>
      <c r="Z88" s="5">
        <v>6186.2642363300001</v>
      </c>
      <c r="AA88" s="5">
        <v>5586.2642363300001</v>
      </c>
      <c r="AB88" s="5">
        <v>4456.8399185300004</v>
      </c>
      <c r="AC88" s="5">
        <v>3898.7936448</v>
      </c>
      <c r="AD88" s="5">
        <v>4862.6280018699999</v>
      </c>
      <c r="AE88" s="5">
        <v>4862.6280018699999</v>
      </c>
      <c r="AF88" s="5">
        <v>4862.6280018699999</v>
      </c>
    </row>
    <row r="89" spans="1:32">
      <c r="A89" s="58" t="s">
        <v>128</v>
      </c>
      <c r="B89" s="58" t="s">
        <v>123</v>
      </c>
      <c r="C89" s="57" t="s">
        <v>88</v>
      </c>
      <c r="D89" s="5">
        <v>11.647</v>
      </c>
      <c r="E89" s="5">
        <v>113.44800000999999</v>
      </c>
      <c r="F89" s="5">
        <v>234.46199999999999</v>
      </c>
      <c r="G89" s="5">
        <v>391.15199999000004</v>
      </c>
      <c r="H89" s="5">
        <v>583.14700001000006</v>
      </c>
      <c r="I89" s="5">
        <v>817.88</v>
      </c>
      <c r="J89" s="5">
        <v>1099.634</v>
      </c>
      <c r="K89" s="5">
        <v>1524.355</v>
      </c>
      <c r="L89" s="5">
        <v>1897.4574733300001</v>
      </c>
      <c r="M89" s="5">
        <v>2313.5186278800002</v>
      </c>
      <c r="N89" s="5">
        <v>2795.63337916</v>
      </c>
      <c r="O89" s="5">
        <v>3392.9003320800002</v>
      </c>
      <c r="P89" s="5">
        <v>4036.44119688</v>
      </c>
      <c r="Q89" s="5">
        <v>4707.0090007500003</v>
      </c>
      <c r="R89" s="5">
        <v>5411.0381473800007</v>
      </c>
      <c r="S89" s="5">
        <v>6114.3533389300001</v>
      </c>
      <c r="T89" s="5">
        <v>6822.3269472499996</v>
      </c>
      <c r="U89" s="5">
        <v>7403.449441499999</v>
      </c>
      <c r="V89" s="5">
        <v>7964.5992951899998</v>
      </c>
      <c r="W89" s="5">
        <v>8500.4033974100003</v>
      </c>
      <c r="X89" s="5">
        <v>9048.9515982400007</v>
      </c>
      <c r="Y89" s="5">
        <v>9634.5546853399992</v>
      </c>
      <c r="Z89" s="5">
        <v>10227.264545689999</v>
      </c>
      <c r="AA89" s="5">
        <v>10733.091480859999</v>
      </c>
      <c r="AB89" s="5">
        <v>11244.056339999999</v>
      </c>
      <c r="AC89" s="5">
        <v>11762.804082539998</v>
      </c>
      <c r="AD89" s="5">
        <v>12290.264823130001</v>
      </c>
      <c r="AE89" s="5">
        <v>12821.021079919999</v>
      </c>
      <c r="AF89" s="5">
        <v>12857.1914406</v>
      </c>
    </row>
    <row r="90" spans="1:32">
      <c r="A90" s="58" t="s">
        <v>128</v>
      </c>
      <c r="B90" s="58" t="s">
        <v>123</v>
      </c>
      <c r="C90" s="57" t="s">
        <v>89</v>
      </c>
      <c r="D90" s="5">
        <v>171.61300000000003</v>
      </c>
      <c r="E90" s="5">
        <v>588.70600000000002</v>
      </c>
      <c r="F90" s="5">
        <v>887.91499999999996</v>
      </c>
      <c r="G90" s="5">
        <v>1132.692</v>
      </c>
      <c r="H90" s="5">
        <v>1330.7860000000001</v>
      </c>
      <c r="I90" s="5">
        <v>1501.1099999999997</v>
      </c>
      <c r="J90" s="5">
        <v>1644.835</v>
      </c>
      <c r="K90" s="5">
        <v>1879.2280000000001</v>
      </c>
      <c r="L90" s="5">
        <v>2206.7310000000002</v>
      </c>
      <c r="M90" s="5">
        <v>2538.018</v>
      </c>
      <c r="N90" s="5">
        <v>2892.1369999999997</v>
      </c>
      <c r="O90" s="5">
        <v>3323.8410000000003</v>
      </c>
      <c r="P90" s="5">
        <v>3759.1100000000006</v>
      </c>
      <c r="Q90" s="5">
        <v>4148.139000000001</v>
      </c>
      <c r="R90" s="5">
        <v>4509.9309999999996</v>
      </c>
      <c r="S90" s="5">
        <v>4816.4500000000007</v>
      </c>
      <c r="T90" s="5">
        <v>5071.3830000000007</v>
      </c>
      <c r="U90" s="5">
        <v>5175.4100000000008</v>
      </c>
      <c r="V90" s="5">
        <v>5227.704999999999</v>
      </c>
      <c r="W90" s="5">
        <v>5227.0620000000017</v>
      </c>
      <c r="X90" s="5">
        <v>5230.3869999999988</v>
      </c>
      <c r="Y90" s="5">
        <v>5215.023000000001</v>
      </c>
      <c r="Z90" s="5">
        <v>5193.7550000000001</v>
      </c>
      <c r="AA90" s="5">
        <v>5164.8889999999992</v>
      </c>
      <c r="AB90" s="5">
        <v>5128.3240000000005</v>
      </c>
      <c r="AC90" s="5">
        <v>5084.2170000000024</v>
      </c>
      <c r="AD90" s="5">
        <v>5035.3010000000013</v>
      </c>
      <c r="AE90" s="5">
        <v>4976.3359999999993</v>
      </c>
      <c r="AF90" s="5">
        <v>4976.3359999999993</v>
      </c>
    </row>
    <row r="91" spans="1:32">
      <c r="A91" s="58" t="s">
        <v>128</v>
      </c>
      <c r="B91" s="58" t="s">
        <v>123</v>
      </c>
      <c r="C91" s="57" t="s">
        <v>90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</row>
    <row r="92" spans="1:32">
      <c r="A92" s="58" t="s">
        <v>128</v>
      </c>
      <c r="B92" s="58" t="s">
        <v>123</v>
      </c>
      <c r="C92" s="57" t="s">
        <v>91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</row>
    <row r="93" spans="1:32">
      <c r="A93" s="58" t="s">
        <v>128</v>
      </c>
      <c r="B93" s="58" t="s">
        <v>123</v>
      </c>
      <c r="C93" s="57" t="s">
        <v>92</v>
      </c>
      <c r="D93" s="5">
        <v>2219.9819999999991</v>
      </c>
      <c r="E93" s="5">
        <v>7330.8662684599994</v>
      </c>
      <c r="F93" s="5">
        <v>7330.8662684599994</v>
      </c>
      <c r="G93" s="5">
        <v>7411.4230445599987</v>
      </c>
      <c r="H93" s="5">
        <v>8905.9876544499984</v>
      </c>
      <c r="I93" s="5">
        <v>12589.601264929999</v>
      </c>
      <c r="J93" s="5">
        <v>12724.692429029999</v>
      </c>
      <c r="K93" s="5">
        <v>13282.128879519998</v>
      </c>
      <c r="L93" s="5">
        <v>15358.76141288</v>
      </c>
      <c r="M93" s="5">
        <v>18158.465746699996</v>
      </c>
      <c r="N93" s="5">
        <v>18158.465746699996</v>
      </c>
      <c r="O93" s="5">
        <v>18888.419302129998</v>
      </c>
      <c r="P93" s="5">
        <v>19086.892670489997</v>
      </c>
      <c r="Q93" s="5">
        <v>19086.892670489997</v>
      </c>
      <c r="R93" s="5">
        <v>19550.593210539999</v>
      </c>
      <c r="S93" s="5">
        <v>20655.072583009998</v>
      </c>
      <c r="T93" s="5">
        <v>20452.592583009999</v>
      </c>
      <c r="U93" s="5">
        <v>20452.592583009999</v>
      </c>
      <c r="V93" s="5">
        <v>24093.237562349997</v>
      </c>
      <c r="W93" s="5">
        <v>24098.58339792</v>
      </c>
      <c r="X93" s="5">
        <v>25924.49913122</v>
      </c>
      <c r="Y93" s="5">
        <v>26342.320715130001</v>
      </c>
      <c r="Z93" s="5">
        <v>26342.320715130001</v>
      </c>
      <c r="AA93" s="5">
        <v>28353.571289540003</v>
      </c>
      <c r="AB93" s="5">
        <v>29424.532905399999</v>
      </c>
      <c r="AC93" s="5">
        <v>29424.532905399999</v>
      </c>
      <c r="AD93" s="5">
        <v>30751.59328515</v>
      </c>
      <c r="AE93" s="5">
        <v>31782.527684110002</v>
      </c>
      <c r="AF93" s="5">
        <v>31538.727684110003</v>
      </c>
    </row>
    <row r="94" spans="1:32">
      <c r="A94" s="58" t="s">
        <v>128</v>
      </c>
      <c r="B94" s="58" t="s">
        <v>123</v>
      </c>
      <c r="C94" s="57" t="s">
        <v>93</v>
      </c>
      <c r="D94" s="5">
        <v>3548.0110000000004</v>
      </c>
      <c r="E94" s="5">
        <v>3621.4018099200002</v>
      </c>
      <c r="F94" s="5">
        <v>3620.8518099200005</v>
      </c>
      <c r="G94" s="5">
        <v>5645.8855405999993</v>
      </c>
      <c r="H94" s="5">
        <v>6849.9331144999996</v>
      </c>
      <c r="I94" s="5">
        <v>9145.5546695899993</v>
      </c>
      <c r="J94" s="5">
        <v>10221.722673959999</v>
      </c>
      <c r="K94" s="5">
        <v>10656.659636379998</v>
      </c>
      <c r="L94" s="5">
        <v>10698.242074770002</v>
      </c>
      <c r="M94" s="5">
        <v>11211.13982065</v>
      </c>
      <c r="N94" s="5">
        <v>11501.129738670001</v>
      </c>
      <c r="O94" s="5">
        <v>11860.185921729999</v>
      </c>
      <c r="P94" s="5">
        <v>14401.795612779999</v>
      </c>
      <c r="Q94" s="5">
        <v>15189.985284719998</v>
      </c>
      <c r="R94" s="5">
        <v>15767.796141659999</v>
      </c>
      <c r="S94" s="5">
        <v>18105.17434532</v>
      </c>
      <c r="T94" s="5">
        <v>19163.468638019996</v>
      </c>
      <c r="U94" s="5">
        <v>19163.468638019996</v>
      </c>
      <c r="V94" s="5">
        <v>20351.435131729999</v>
      </c>
      <c r="W94" s="5">
        <v>22873.722888890003</v>
      </c>
      <c r="X94" s="5">
        <v>23423.476211919999</v>
      </c>
      <c r="Y94" s="5">
        <v>23458.91000195</v>
      </c>
      <c r="Z94" s="5">
        <v>25141.60433048</v>
      </c>
      <c r="AA94" s="5">
        <v>28225.95521412</v>
      </c>
      <c r="AB94" s="5">
        <v>29227.472863790001</v>
      </c>
      <c r="AC94" s="5">
        <v>29137.456863790001</v>
      </c>
      <c r="AD94" s="5">
        <v>29090.756863789997</v>
      </c>
      <c r="AE94" s="5">
        <v>32951.591357190002</v>
      </c>
      <c r="AF94" s="5">
        <v>32385.787357189998</v>
      </c>
    </row>
    <row r="95" spans="1:32">
      <c r="A95" s="58" t="s">
        <v>128</v>
      </c>
      <c r="B95" s="58" t="s">
        <v>123</v>
      </c>
      <c r="C95" s="57" t="s">
        <v>94</v>
      </c>
      <c r="D95" s="5">
        <v>5456.0018510570899</v>
      </c>
      <c r="E95" s="5">
        <v>7493.2512511000004</v>
      </c>
      <c r="F95" s="5">
        <v>8506.6815404000008</v>
      </c>
      <c r="G95" s="5">
        <v>9484.7640589000002</v>
      </c>
      <c r="H95" s="5">
        <v>10408.619113000001</v>
      </c>
      <c r="I95" s="5">
        <v>11341.636622</v>
      </c>
      <c r="J95" s="5">
        <v>12278.828747</v>
      </c>
      <c r="K95" s="5">
        <v>13198.536527</v>
      </c>
      <c r="L95" s="5">
        <v>14078.069561999999</v>
      </c>
      <c r="M95" s="5">
        <v>14943.290398000001</v>
      </c>
      <c r="N95" s="5">
        <v>15804.026523999999</v>
      </c>
      <c r="O95" s="5">
        <v>16656.378549000001</v>
      </c>
      <c r="P95" s="5">
        <v>17499.933406999997</v>
      </c>
      <c r="Q95" s="5">
        <v>18299.216329999999</v>
      </c>
      <c r="R95" s="5">
        <v>19061.534201999999</v>
      </c>
      <c r="S95" s="5">
        <v>19791.614308</v>
      </c>
      <c r="T95" s="5">
        <v>20520.721545</v>
      </c>
      <c r="U95" s="5">
        <v>21244.162925999997</v>
      </c>
      <c r="V95" s="5">
        <v>21954.814408999999</v>
      </c>
      <c r="W95" s="5">
        <v>22664.486520999999</v>
      </c>
      <c r="X95" s="5">
        <v>23368.825887999999</v>
      </c>
      <c r="Y95" s="5">
        <v>24076.073488000002</v>
      </c>
      <c r="Z95" s="5">
        <v>24783.725623999999</v>
      </c>
      <c r="AA95" s="5">
        <v>25480.079899</v>
      </c>
      <c r="AB95" s="5">
        <v>26162.985921</v>
      </c>
      <c r="AC95" s="5">
        <v>26840.883379999999</v>
      </c>
      <c r="AD95" s="5">
        <v>27514.694609999999</v>
      </c>
      <c r="AE95" s="5">
        <v>28177.258043999998</v>
      </c>
      <c r="AF95" s="5">
        <v>28177.258043999998</v>
      </c>
    </row>
    <row r="96" spans="1:32">
      <c r="A96" s="58" t="s">
        <v>128</v>
      </c>
      <c r="B96" s="58" t="s">
        <v>123</v>
      </c>
      <c r="C96" s="57" t="s">
        <v>96</v>
      </c>
      <c r="D96" s="5">
        <v>308.44499999999999</v>
      </c>
      <c r="E96" s="5">
        <v>372.15207979584034</v>
      </c>
      <c r="F96" s="5">
        <v>404.55856660667826</v>
      </c>
      <c r="G96" s="5">
        <v>579.61648892604603</v>
      </c>
      <c r="H96" s="5">
        <v>803.61397300941553</v>
      </c>
      <c r="I96" s="5">
        <v>923.82718040003522</v>
      </c>
      <c r="J96" s="5">
        <v>1070.2705439745887</v>
      </c>
      <c r="K96" s="5">
        <v>1157.0687904247652</v>
      </c>
      <c r="L96" s="5">
        <v>1178.7730952761801</v>
      </c>
      <c r="M96" s="5">
        <v>1203.3073759065526</v>
      </c>
      <c r="N96" s="5">
        <v>1231.2557226086701</v>
      </c>
      <c r="O96" s="5">
        <v>1257.9685039769029</v>
      </c>
      <c r="P96" s="5">
        <v>1283.5442165670302</v>
      </c>
      <c r="Q96" s="5">
        <v>1305.7036106785577</v>
      </c>
      <c r="R96" s="5">
        <v>1311.3244617506475</v>
      </c>
      <c r="S96" s="5">
        <v>1344.6009052436402</v>
      </c>
      <c r="T96" s="5">
        <v>1364.8633616802676</v>
      </c>
      <c r="U96" s="5">
        <v>1398.5791983879078</v>
      </c>
      <c r="V96" s="5">
        <v>1421.3712385629453</v>
      </c>
      <c r="W96" s="5">
        <v>1429.5459884978777</v>
      </c>
      <c r="X96" s="5">
        <v>1439.0044593952052</v>
      </c>
      <c r="Y96" s="5">
        <v>1471.7366553417003</v>
      </c>
      <c r="Z96" s="5">
        <v>1478.7760894750427</v>
      </c>
      <c r="AA96" s="5">
        <v>1520.2311754023997</v>
      </c>
      <c r="AB96" s="5">
        <v>1579.0410303933775</v>
      </c>
      <c r="AC96" s="5">
        <v>1633.2500550425923</v>
      </c>
      <c r="AD96" s="5">
        <v>1682.2004601067961</v>
      </c>
      <c r="AE96" s="5">
        <v>1747.6377728928071</v>
      </c>
      <c r="AF96" s="5">
        <v>1747.6377728928071</v>
      </c>
    </row>
    <row r="98" spans="1:32">
      <c r="A98" s="58" t="s">
        <v>128</v>
      </c>
      <c r="B98" s="58" t="s">
        <v>124</v>
      </c>
      <c r="C98" s="57" t="s">
        <v>80</v>
      </c>
      <c r="D98" s="5">
        <v>8126</v>
      </c>
      <c r="E98" s="5">
        <v>8126</v>
      </c>
      <c r="F98" s="5">
        <v>8126</v>
      </c>
      <c r="G98" s="5">
        <v>4832</v>
      </c>
      <c r="H98" s="5">
        <v>4102</v>
      </c>
      <c r="I98" s="5">
        <v>2812</v>
      </c>
      <c r="J98" s="5">
        <v>1692</v>
      </c>
      <c r="K98" s="5">
        <v>852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</row>
    <row r="99" spans="1:32">
      <c r="A99" s="58" t="s">
        <v>128</v>
      </c>
      <c r="B99" s="58" t="s">
        <v>124</v>
      </c>
      <c r="C99" s="57" t="s">
        <v>82</v>
      </c>
      <c r="D99" s="5">
        <v>1597.89999999</v>
      </c>
      <c r="E99" s="5">
        <v>1597.89999999</v>
      </c>
      <c r="F99" s="5">
        <v>1597.89999999</v>
      </c>
      <c r="G99" s="5">
        <v>1417.89999999</v>
      </c>
      <c r="H99" s="5">
        <v>1417.89999999</v>
      </c>
      <c r="I99" s="5">
        <v>1417.89999999</v>
      </c>
      <c r="J99" s="5">
        <v>1417.89999999</v>
      </c>
      <c r="K99" s="5">
        <v>1417.89999999</v>
      </c>
      <c r="L99" s="5">
        <v>1417.89999999</v>
      </c>
      <c r="M99" s="5">
        <v>1417.89999999</v>
      </c>
      <c r="N99" s="5">
        <v>1417.89999999</v>
      </c>
      <c r="O99" s="5">
        <v>1417.89999999</v>
      </c>
      <c r="P99" s="5">
        <v>1417.89999999</v>
      </c>
      <c r="Q99" s="5">
        <v>1417.89999999</v>
      </c>
      <c r="R99" s="5">
        <v>1032.89999999</v>
      </c>
      <c r="S99" s="5">
        <v>1032.89999999</v>
      </c>
      <c r="T99" s="5">
        <v>1032.89999999</v>
      </c>
      <c r="U99" s="5">
        <v>888.5</v>
      </c>
      <c r="V99" s="5">
        <v>888.5</v>
      </c>
      <c r="W99" s="5">
        <v>888.5</v>
      </c>
      <c r="X99" s="5">
        <v>888.5</v>
      </c>
      <c r="Y99" s="5">
        <v>888.5</v>
      </c>
      <c r="Z99" s="5">
        <v>888.5</v>
      </c>
      <c r="AA99" s="5">
        <v>244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</row>
    <row r="100" spans="1:32">
      <c r="A100" s="58" t="s">
        <v>128</v>
      </c>
      <c r="B100" s="58" t="s">
        <v>124</v>
      </c>
      <c r="C100" s="57" t="s">
        <v>83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</row>
    <row r="101" spans="1:32">
      <c r="A101" s="58" t="s">
        <v>128</v>
      </c>
      <c r="B101" s="58" t="s">
        <v>124</v>
      </c>
      <c r="C101" s="57" t="s">
        <v>84</v>
      </c>
      <c r="D101" s="5">
        <v>1954.5000000099999</v>
      </c>
      <c r="E101" s="5">
        <v>1954.5000000099999</v>
      </c>
      <c r="F101" s="5">
        <v>1954.5000000099999</v>
      </c>
      <c r="G101" s="5">
        <v>1954.5000000099999</v>
      </c>
      <c r="H101" s="5">
        <v>1954.5000000099999</v>
      </c>
      <c r="I101" s="5">
        <v>1954.5000000099999</v>
      </c>
      <c r="J101" s="5">
        <v>2423.14959778</v>
      </c>
      <c r="K101" s="5">
        <v>2423.14959778</v>
      </c>
      <c r="L101" s="5">
        <v>2423.14959778</v>
      </c>
      <c r="M101" s="5">
        <v>2423.14959778</v>
      </c>
      <c r="N101" s="5">
        <v>2423.14959778</v>
      </c>
      <c r="O101" s="5">
        <v>2131.1495977699997</v>
      </c>
      <c r="P101" s="5">
        <v>2014.1495977699999</v>
      </c>
      <c r="Q101" s="5">
        <v>2014.1495977699999</v>
      </c>
      <c r="R101" s="5">
        <v>2014.1495977699999</v>
      </c>
      <c r="S101" s="5">
        <v>2014.1495977699999</v>
      </c>
      <c r="T101" s="5">
        <v>2715.8691525700001</v>
      </c>
      <c r="U101" s="5">
        <v>2715.8691525700001</v>
      </c>
      <c r="V101" s="5">
        <v>2715.8691525700001</v>
      </c>
      <c r="W101" s="5">
        <v>2856.9249478699999</v>
      </c>
      <c r="X101" s="5">
        <v>2856.9249478699999</v>
      </c>
      <c r="Y101" s="5">
        <v>2856.9249478699999</v>
      </c>
      <c r="Z101" s="5">
        <v>3268.2900857199998</v>
      </c>
      <c r="AA101" s="5">
        <v>3268.2900857199998</v>
      </c>
      <c r="AB101" s="5">
        <v>2719.2900857200002</v>
      </c>
      <c r="AC101" s="5">
        <v>2719.2900857200002</v>
      </c>
      <c r="AD101" s="5">
        <v>2719.2900857200002</v>
      </c>
      <c r="AE101" s="5">
        <v>3408.6355142699999</v>
      </c>
      <c r="AF101" s="5">
        <v>3062.6355142699999</v>
      </c>
    </row>
    <row r="102" spans="1:32">
      <c r="A102" s="58" t="s">
        <v>128</v>
      </c>
      <c r="B102" s="58" t="s">
        <v>124</v>
      </c>
      <c r="C102" s="57" t="s">
        <v>85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</row>
    <row r="103" spans="1:32">
      <c r="A103" s="58" t="s">
        <v>128</v>
      </c>
      <c r="B103" s="58" t="s">
        <v>124</v>
      </c>
      <c r="C103" s="57" t="s">
        <v>86</v>
      </c>
      <c r="D103" s="5">
        <v>152.4</v>
      </c>
      <c r="E103" s="5">
        <v>152.4</v>
      </c>
      <c r="F103" s="5">
        <v>152.4</v>
      </c>
      <c r="G103" s="5">
        <v>152.4</v>
      </c>
      <c r="H103" s="5">
        <v>152.4</v>
      </c>
      <c r="I103" s="5">
        <v>152.4</v>
      </c>
      <c r="J103" s="5">
        <v>152.4</v>
      </c>
      <c r="K103" s="5">
        <v>152.4</v>
      </c>
      <c r="L103" s="5">
        <v>152.4</v>
      </c>
      <c r="M103" s="5">
        <v>152.4</v>
      </c>
      <c r="N103" s="5">
        <v>152.4</v>
      </c>
      <c r="O103" s="5">
        <v>152.4</v>
      </c>
      <c r="P103" s="5">
        <v>152.4</v>
      </c>
      <c r="Q103" s="5">
        <v>152.4</v>
      </c>
      <c r="R103" s="5">
        <v>152.4</v>
      </c>
      <c r="S103" s="5">
        <v>66</v>
      </c>
      <c r="T103" s="5">
        <v>66</v>
      </c>
      <c r="U103" s="5">
        <v>66</v>
      </c>
      <c r="V103" s="5">
        <v>66</v>
      </c>
      <c r="W103" s="5">
        <v>66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</row>
    <row r="104" spans="1:32">
      <c r="A104" s="58" t="s">
        <v>128</v>
      </c>
      <c r="B104" s="58" t="s">
        <v>124</v>
      </c>
      <c r="C104" s="57" t="s">
        <v>87</v>
      </c>
      <c r="D104" s="5">
        <v>670</v>
      </c>
      <c r="E104" s="5">
        <v>670</v>
      </c>
      <c r="F104" s="5">
        <v>670</v>
      </c>
      <c r="G104" s="5">
        <v>1231.2398379799999</v>
      </c>
      <c r="H104" s="5">
        <v>1672.9926339399999</v>
      </c>
      <c r="I104" s="5">
        <v>2958.0087457</v>
      </c>
      <c r="J104" s="5">
        <v>3418.4329050000001</v>
      </c>
      <c r="K104" s="5">
        <v>3420.3763672499999</v>
      </c>
      <c r="L104" s="5">
        <v>3856.50155795</v>
      </c>
      <c r="M104" s="5">
        <v>3856.50155795</v>
      </c>
      <c r="N104" s="5">
        <v>3856.50155795</v>
      </c>
      <c r="O104" s="5">
        <v>4166.7498879799996</v>
      </c>
      <c r="P104" s="5">
        <v>4277.8451513399996</v>
      </c>
      <c r="Q104" s="5">
        <v>6953.1650386499996</v>
      </c>
      <c r="R104" s="5">
        <v>7780.2557039599997</v>
      </c>
      <c r="S104" s="5">
        <v>8881.1171109900006</v>
      </c>
      <c r="T104" s="5">
        <v>9141.6725787300002</v>
      </c>
      <c r="U104" s="5">
        <v>9141.6725787300002</v>
      </c>
      <c r="V104" s="5">
        <v>10394.2831016</v>
      </c>
      <c r="W104" s="5">
        <v>18400.305384260002</v>
      </c>
      <c r="X104" s="5">
        <v>18434.629464930003</v>
      </c>
      <c r="Y104" s="5">
        <v>18434.629464930003</v>
      </c>
      <c r="Z104" s="5">
        <v>18434.629464930003</v>
      </c>
      <c r="AA104" s="5">
        <v>26043.756114040003</v>
      </c>
      <c r="AB104" s="5">
        <v>26991.519401630001</v>
      </c>
      <c r="AC104" s="5">
        <v>28183.628991240003</v>
      </c>
      <c r="AD104" s="5">
        <v>28295.915631520002</v>
      </c>
      <c r="AE104" s="5">
        <v>47212.852174199994</v>
      </c>
      <c r="AF104" s="5">
        <v>46776.726983499997</v>
      </c>
    </row>
    <row r="105" spans="1:32">
      <c r="A105" s="58" t="s">
        <v>128</v>
      </c>
      <c r="B105" s="58" t="s">
        <v>124</v>
      </c>
      <c r="C105" s="57" t="s">
        <v>88</v>
      </c>
      <c r="D105" s="5">
        <v>7.3040000000000003</v>
      </c>
      <c r="E105" s="5">
        <v>81.304999999999993</v>
      </c>
      <c r="F105" s="5">
        <v>177.50700000000001</v>
      </c>
      <c r="G105" s="5">
        <v>314.98700000000002</v>
      </c>
      <c r="H105" s="5">
        <v>485.21</v>
      </c>
      <c r="I105" s="5">
        <v>690.75199999999995</v>
      </c>
      <c r="J105" s="5">
        <v>942.36799999999994</v>
      </c>
      <c r="K105" s="5">
        <v>1319.3320000100002</v>
      </c>
      <c r="L105" s="5">
        <v>1646.1449322999999</v>
      </c>
      <c r="M105" s="5">
        <v>1997.99720783</v>
      </c>
      <c r="N105" s="5">
        <v>2398.7515556399999</v>
      </c>
      <c r="O105" s="5">
        <v>2891.4536417200002</v>
      </c>
      <c r="P105" s="5">
        <v>3423.7156849399998</v>
      </c>
      <c r="Q105" s="5">
        <v>3981.1180689500002</v>
      </c>
      <c r="R105" s="5">
        <v>4537.9600560899999</v>
      </c>
      <c r="S105" s="5">
        <v>5073.4149845700003</v>
      </c>
      <c r="T105" s="5">
        <v>5608.7046190199999</v>
      </c>
      <c r="U105" s="5">
        <v>6036.0734856200006</v>
      </c>
      <c r="V105" s="5">
        <v>6450.86907402</v>
      </c>
      <c r="W105" s="5">
        <v>6838.9187785800004</v>
      </c>
      <c r="X105" s="5">
        <v>7232.87679131</v>
      </c>
      <c r="Y105" s="5">
        <v>7657.7471786699998</v>
      </c>
      <c r="Z105" s="5">
        <v>8085.00838931</v>
      </c>
      <c r="AA105" s="5">
        <v>8457.8420374799989</v>
      </c>
      <c r="AB105" s="5">
        <v>8838.1139046899989</v>
      </c>
      <c r="AC105" s="5">
        <v>9222.6653388399991</v>
      </c>
      <c r="AD105" s="5">
        <v>9616.4493741200004</v>
      </c>
      <c r="AE105" s="5">
        <v>10015.22371271</v>
      </c>
      <c r="AF105" s="5">
        <v>10037.2423246</v>
      </c>
    </row>
    <row r="106" spans="1:32">
      <c r="A106" s="58" t="s">
        <v>128</v>
      </c>
      <c r="B106" s="58" t="s">
        <v>124</v>
      </c>
      <c r="C106" s="57" t="s">
        <v>89</v>
      </c>
      <c r="D106" s="5">
        <v>101.41699999999999</v>
      </c>
      <c r="E106" s="5">
        <v>417.096</v>
      </c>
      <c r="F106" s="5">
        <v>671.0329999999999</v>
      </c>
      <c r="G106" s="5">
        <v>922.27100000000007</v>
      </c>
      <c r="H106" s="5">
        <v>1125.8689999999999</v>
      </c>
      <c r="I106" s="5">
        <v>1299.7470000000001</v>
      </c>
      <c r="J106" s="5">
        <v>1450.7080000000001</v>
      </c>
      <c r="K106" s="5">
        <v>1685.1630000000005</v>
      </c>
      <c r="L106" s="5">
        <v>1990.6479999999999</v>
      </c>
      <c r="M106" s="5">
        <v>2286.2459999999996</v>
      </c>
      <c r="N106" s="5">
        <v>2596.1640000000002</v>
      </c>
      <c r="O106" s="5">
        <v>2968.3380000000002</v>
      </c>
      <c r="P106" s="5">
        <v>3348.63</v>
      </c>
      <c r="Q106" s="5">
        <v>3694.0590000000002</v>
      </c>
      <c r="R106" s="5">
        <v>3989.7470000000003</v>
      </c>
      <c r="S106" s="5">
        <v>4221.7790000000014</v>
      </c>
      <c r="T106" s="5">
        <v>4413.009</v>
      </c>
      <c r="U106" s="5">
        <v>4478</v>
      </c>
      <c r="V106" s="5">
        <v>4506.9669999999996</v>
      </c>
      <c r="W106" s="5">
        <v>4491.2079999999996</v>
      </c>
      <c r="X106" s="5">
        <v>4479.3630000000012</v>
      </c>
      <c r="Y106" s="5">
        <v>4455.174</v>
      </c>
      <c r="Z106" s="5">
        <v>4424.643</v>
      </c>
      <c r="AA106" s="5">
        <v>4389.6200000000008</v>
      </c>
      <c r="AB106" s="5">
        <v>4351.1210000000001</v>
      </c>
      <c r="AC106" s="5">
        <v>4305.9329999999991</v>
      </c>
      <c r="AD106" s="5">
        <v>4258.4330000000009</v>
      </c>
      <c r="AE106" s="5">
        <v>4204.9129999999996</v>
      </c>
      <c r="AF106" s="5">
        <v>4204.9129999999996</v>
      </c>
    </row>
    <row r="107" spans="1:32">
      <c r="A107" s="58" t="s">
        <v>128</v>
      </c>
      <c r="B107" s="58" t="s">
        <v>124</v>
      </c>
      <c r="C107" s="57" t="s">
        <v>90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</row>
    <row r="108" spans="1:32">
      <c r="A108" s="58" t="s">
        <v>128</v>
      </c>
      <c r="B108" s="58" t="s">
        <v>124</v>
      </c>
      <c r="C108" s="57" t="s">
        <v>91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</row>
    <row r="109" spans="1:32">
      <c r="A109" s="58" t="s">
        <v>128</v>
      </c>
      <c r="B109" s="58" t="s">
        <v>124</v>
      </c>
      <c r="C109" s="57" t="s">
        <v>92</v>
      </c>
      <c r="D109" s="5">
        <v>826.43900000000008</v>
      </c>
      <c r="E109" s="5">
        <v>826.43900000000008</v>
      </c>
      <c r="F109" s="5">
        <v>4931.5375545000006</v>
      </c>
      <c r="G109" s="5">
        <v>8459.4061604500002</v>
      </c>
      <c r="H109" s="5">
        <v>9807.8591207499994</v>
      </c>
      <c r="I109" s="5">
        <v>10836.74431595</v>
      </c>
      <c r="J109" s="5">
        <v>11073.684060279998</v>
      </c>
      <c r="K109" s="5">
        <v>12480.234420320001</v>
      </c>
      <c r="L109" s="5">
        <v>14559.92838306</v>
      </c>
      <c r="M109" s="5">
        <v>17219.325087180001</v>
      </c>
      <c r="N109" s="5">
        <v>19774.29889659</v>
      </c>
      <c r="O109" s="5">
        <v>22052.730724720001</v>
      </c>
      <c r="P109" s="5">
        <v>30631.724408070004</v>
      </c>
      <c r="Q109" s="5">
        <v>32158.599067020004</v>
      </c>
      <c r="R109" s="5">
        <v>35578.022194700003</v>
      </c>
      <c r="S109" s="5">
        <v>37669.933817780002</v>
      </c>
      <c r="T109" s="5">
        <v>37669.933817780002</v>
      </c>
      <c r="U109" s="5">
        <v>37669.933817780002</v>
      </c>
      <c r="V109" s="5">
        <v>37689.279881740003</v>
      </c>
      <c r="W109" s="5">
        <v>37820.398932240001</v>
      </c>
      <c r="X109" s="5">
        <v>52781.694105810006</v>
      </c>
      <c r="Y109" s="5">
        <v>65695.077412490005</v>
      </c>
      <c r="Z109" s="5">
        <v>67535.198411809994</v>
      </c>
      <c r="AA109" s="5">
        <v>82818.34451219</v>
      </c>
      <c r="AB109" s="5">
        <v>89419.72651410001</v>
      </c>
      <c r="AC109" s="5">
        <v>95164.925214620001</v>
      </c>
      <c r="AD109" s="5">
        <v>96575.134549659997</v>
      </c>
      <c r="AE109" s="5">
        <v>106166.53629959001</v>
      </c>
      <c r="AF109" s="5">
        <v>106166.53629959001</v>
      </c>
    </row>
    <row r="110" spans="1:32">
      <c r="A110" s="58" t="s">
        <v>128</v>
      </c>
      <c r="B110" s="58" t="s">
        <v>124</v>
      </c>
      <c r="C110" s="57" t="s">
        <v>93</v>
      </c>
      <c r="D110" s="5">
        <v>3420.3669999999997</v>
      </c>
      <c r="E110" s="5">
        <v>3420.3669999999997</v>
      </c>
      <c r="F110" s="5">
        <v>3562.9409999999993</v>
      </c>
      <c r="G110" s="5">
        <v>3835.1600503200002</v>
      </c>
      <c r="H110" s="5">
        <v>5669.8511054700011</v>
      </c>
      <c r="I110" s="5">
        <v>7800.1985321400016</v>
      </c>
      <c r="J110" s="5">
        <v>8468.9412655200013</v>
      </c>
      <c r="K110" s="5">
        <v>9540.0013708899987</v>
      </c>
      <c r="L110" s="5">
        <v>12640.670068199999</v>
      </c>
      <c r="M110" s="5">
        <v>12695.710019289998</v>
      </c>
      <c r="N110" s="5">
        <v>15797.211967579999</v>
      </c>
      <c r="O110" s="5">
        <v>18588.1109521</v>
      </c>
      <c r="P110" s="5">
        <v>27431.20358374</v>
      </c>
      <c r="Q110" s="5">
        <v>32804.218445290004</v>
      </c>
      <c r="R110" s="5">
        <v>36029.377951229995</v>
      </c>
      <c r="S110" s="5">
        <v>39639.300936549989</v>
      </c>
      <c r="T110" s="5">
        <v>40390.885335949992</v>
      </c>
      <c r="U110" s="5">
        <v>40390.885335949992</v>
      </c>
      <c r="V110" s="5">
        <v>45533.242329869987</v>
      </c>
      <c r="W110" s="5">
        <v>60733.19206478999</v>
      </c>
      <c r="X110" s="5">
        <v>69019.03017155001</v>
      </c>
      <c r="Y110" s="5">
        <v>75145.176833250021</v>
      </c>
      <c r="Z110" s="5">
        <v>82595.201170510016</v>
      </c>
      <c r="AA110" s="5">
        <v>102887.85222185</v>
      </c>
      <c r="AB110" s="5">
        <v>103243.87662698</v>
      </c>
      <c r="AC110" s="5">
        <v>106104.98233467001</v>
      </c>
      <c r="AD110" s="5">
        <v>121636.61933751001</v>
      </c>
      <c r="AE110" s="5">
        <v>156198.42960497004</v>
      </c>
      <c r="AF110" s="5">
        <v>156172.42960497004</v>
      </c>
    </row>
    <row r="111" spans="1:32">
      <c r="A111" s="58" t="s">
        <v>128</v>
      </c>
      <c r="B111" s="58" t="s">
        <v>124</v>
      </c>
      <c r="C111" s="57" t="s">
        <v>94</v>
      </c>
      <c r="D111" s="5">
        <v>5135.7884863966483</v>
      </c>
      <c r="E111" s="5">
        <v>6647.3450414400004</v>
      </c>
      <c r="F111" s="5">
        <v>7457.5624169999992</v>
      </c>
      <c r="G111" s="5">
        <v>8316.3926061000002</v>
      </c>
      <c r="H111" s="5">
        <v>9119.7865911000008</v>
      </c>
      <c r="I111" s="5">
        <v>9916.6116179000001</v>
      </c>
      <c r="J111" s="5">
        <v>10724.709203300001</v>
      </c>
      <c r="K111" s="5">
        <v>11503.510488800001</v>
      </c>
      <c r="L111" s="5">
        <v>12250.042052700001</v>
      </c>
      <c r="M111" s="5">
        <v>12949.5583262</v>
      </c>
      <c r="N111" s="5">
        <v>13650.3951189</v>
      </c>
      <c r="O111" s="5">
        <v>14343.1406424</v>
      </c>
      <c r="P111" s="5">
        <v>15012.600937399999</v>
      </c>
      <c r="Q111" s="5">
        <v>15614.250841999999</v>
      </c>
      <c r="R111" s="5">
        <v>16150.000299399999</v>
      </c>
      <c r="S111" s="5">
        <v>16639.473162300001</v>
      </c>
      <c r="T111" s="5">
        <v>17118.148210700001</v>
      </c>
      <c r="U111" s="5">
        <v>17629.7030466</v>
      </c>
      <c r="V111" s="5">
        <v>18153.173504099999</v>
      </c>
      <c r="W111" s="5">
        <v>18673.432446899998</v>
      </c>
      <c r="X111" s="5">
        <v>19181.124382100003</v>
      </c>
      <c r="Y111" s="5">
        <v>19686.481679199998</v>
      </c>
      <c r="Z111" s="5">
        <v>20176.491095000001</v>
      </c>
      <c r="AA111" s="5">
        <v>20663.766652300001</v>
      </c>
      <c r="AB111" s="5">
        <v>21148.663008399999</v>
      </c>
      <c r="AC111" s="5">
        <v>21626.508005300002</v>
      </c>
      <c r="AD111" s="5">
        <v>22108.205048100001</v>
      </c>
      <c r="AE111" s="5">
        <v>22584.205257699999</v>
      </c>
      <c r="AF111" s="5">
        <v>22584.205257699999</v>
      </c>
    </row>
    <row r="112" spans="1:32">
      <c r="A112" s="58" t="s">
        <v>128</v>
      </c>
      <c r="B112" s="58" t="s">
        <v>124</v>
      </c>
      <c r="C112" s="57" t="s">
        <v>96</v>
      </c>
      <c r="D112" s="5">
        <v>104.02584389254943</v>
      </c>
      <c r="E112" s="5">
        <v>162.00992641159462</v>
      </c>
      <c r="F112" s="5">
        <v>192.01020758171285</v>
      </c>
      <c r="G112" s="5">
        <v>222.5461307461797</v>
      </c>
      <c r="H112" s="5">
        <v>265.08276373223777</v>
      </c>
      <c r="I112" s="5">
        <v>298.12910377014504</v>
      </c>
      <c r="J112" s="5">
        <v>331.96408073484059</v>
      </c>
      <c r="K112" s="5">
        <v>370.15977167600329</v>
      </c>
      <c r="L112" s="5">
        <v>411.94184255640783</v>
      </c>
      <c r="M112" s="5">
        <v>461.35706524462915</v>
      </c>
      <c r="N112" s="5">
        <v>505.01897020947627</v>
      </c>
      <c r="O112" s="5">
        <v>556.04289893651867</v>
      </c>
      <c r="P112" s="5">
        <v>607.31898780205142</v>
      </c>
      <c r="Q112" s="5">
        <v>662.18368965995546</v>
      </c>
      <c r="R112" s="5">
        <v>717.2490678165741</v>
      </c>
      <c r="S112" s="5">
        <v>783.055360420385</v>
      </c>
      <c r="T112" s="5">
        <v>840.60600761910325</v>
      </c>
      <c r="U112" s="5">
        <v>905.94713463406367</v>
      </c>
      <c r="V112" s="5">
        <v>959.69310501665939</v>
      </c>
      <c r="W112" s="5">
        <v>1012.083138514163</v>
      </c>
      <c r="X112" s="5">
        <v>1064.2881550973589</v>
      </c>
      <c r="Y112" s="5">
        <v>1118.2581004210492</v>
      </c>
      <c r="Z112" s="5">
        <v>1168.5947344167273</v>
      </c>
      <c r="AA112" s="5">
        <v>1211.4216564403855</v>
      </c>
      <c r="AB112" s="5">
        <v>1252.3013428138891</v>
      </c>
      <c r="AC112" s="5">
        <v>1289.3887926997281</v>
      </c>
      <c r="AD112" s="5">
        <v>1330.8769836415927</v>
      </c>
      <c r="AE112" s="5">
        <v>1371.410475125545</v>
      </c>
      <c r="AF112" s="5">
        <v>1371.410475125545</v>
      </c>
    </row>
    <row r="114" spans="1:32">
      <c r="A114" s="58" t="s">
        <v>128</v>
      </c>
      <c r="B114" s="58" t="s">
        <v>125</v>
      </c>
      <c r="C114" s="57" t="s">
        <v>81</v>
      </c>
      <c r="D114" s="5">
        <v>4820</v>
      </c>
      <c r="E114" s="5">
        <v>4820</v>
      </c>
      <c r="F114" s="5">
        <v>4820</v>
      </c>
      <c r="G114" s="5">
        <v>3385</v>
      </c>
      <c r="H114" s="5">
        <v>2805</v>
      </c>
      <c r="I114" s="5">
        <v>1665</v>
      </c>
      <c r="J114" s="5">
        <v>1120</v>
      </c>
      <c r="K114" s="5">
        <v>1120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</row>
    <row r="115" spans="1:32">
      <c r="A115" s="58" t="s">
        <v>128</v>
      </c>
      <c r="B115" s="58" t="s">
        <v>125</v>
      </c>
      <c r="C115" s="57" t="s">
        <v>82</v>
      </c>
      <c r="D115" s="5">
        <v>500</v>
      </c>
      <c r="E115" s="5">
        <v>500</v>
      </c>
      <c r="F115" s="5">
        <v>500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</row>
    <row r="116" spans="1:32">
      <c r="A116" s="58" t="s">
        <v>128</v>
      </c>
      <c r="B116" s="58" t="s">
        <v>125</v>
      </c>
      <c r="C116" s="57" t="s">
        <v>83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</row>
    <row r="117" spans="1:32">
      <c r="A117" s="58" t="s">
        <v>128</v>
      </c>
      <c r="B117" s="58" t="s">
        <v>125</v>
      </c>
      <c r="C117" s="57" t="s">
        <v>84</v>
      </c>
      <c r="D117" s="5">
        <v>1900</v>
      </c>
      <c r="E117" s="5">
        <v>1900</v>
      </c>
      <c r="F117" s="5">
        <v>1900</v>
      </c>
      <c r="G117" s="5">
        <v>1900</v>
      </c>
      <c r="H117" s="5">
        <v>1900</v>
      </c>
      <c r="I117" s="5">
        <v>1900</v>
      </c>
      <c r="J117" s="5">
        <v>1900</v>
      </c>
      <c r="K117" s="5">
        <v>1900</v>
      </c>
      <c r="L117" s="5">
        <v>1900</v>
      </c>
      <c r="M117" s="5">
        <v>1900</v>
      </c>
      <c r="N117" s="5">
        <v>1900</v>
      </c>
      <c r="O117" s="5">
        <v>1730</v>
      </c>
      <c r="P117" s="5">
        <v>1730</v>
      </c>
      <c r="Q117" s="5">
        <v>1730</v>
      </c>
      <c r="R117" s="5">
        <v>1730</v>
      </c>
      <c r="S117" s="5">
        <v>1730</v>
      </c>
      <c r="T117" s="5">
        <v>1730</v>
      </c>
      <c r="U117" s="5">
        <v>1290</v>
      </c>
      <c r="V117" s="5">
        <v>1290</v>
      </c>
      <c r="W117" s="5">
        <v>1290</v>
      </c>
      <c r="X117" s="5">
        <v>1196</v>
      </c>
      <c r="Y117" s="5">
        <v>2603.26544195</v>
      </c>
      <c r="Z117" s="5">
        <v>2603.26544195</v>
      </c>
      <c r="AA117" s="5">
        <v>2603.26544195</v>
      </c>
      <c r="AB117" s="5">
        <v>2603.26544195</v>
      </c>
      <c r="AC117" s="5">
        <v>2019.26544195</v>
      </c>
      <c r="AD117" s="5">
        <v>2019.26544195</v>
      </c>
      <c r="AE117" s="5">
        <v>2019.26544195</v>
      </c>
      <c r="AF117" s="5">
        <v>2019.26544195</v>
      </c>
    </row>
    <row r="118" spans="1:32">
      <c r="A118" s="58" t="s">
        <v>128</v>
      </c>
      <c r="B118" s="58" t="s">
        <v>125</v>
      </c>
      <c r="C118" s="57" t="s">
        <v>85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4528.3360192500004</v>
      </c>
      <c r="AF118" s="5">
        <v>4528.3360192500004</v>
      </c>
    </row>
    <row r="119" spans="1:32">
      <c r="A119" s="58" t="s">
        <v>128</v>
      </c>
      <c r="B119" s="58" t="s">
        <v>125</v>
      </c>
      <c r="C119" s="57" t="s">
        <v>86</v>
      </c>
      <c r="D119" s="5">
        <v>2204.0200000599998</v>
      </c>
      <c r="E119" s="5">
        <v>2204.0200000599998</v>
      </c>
      <c r="F119" s="5">
        <v>2204.0200000599998</v>
      </c>
      <c r="G119" s="5">
        <v>2204.0200000599998</v>
      </c>
      <c r="H119" s="5">
        <v>2204.0200000599998</v>
      </c>
      <c r="I119" s="5">
        <v>2204.0200000599998</v>
      </c>
      <c r="J119" s="5">
        <v>2204.0200000599998</v>
      </c>
      <c r="K119" s="5">
        <v>2204.0200000599998</v>
      </c>
      <c r="L119" s="5">
        <v>2204.0200000599998</v>
      </c>
      <c r="M119" s="5">
        <v>2204.0200000599998</v>
      </c>
      <c r="N119" s="5">
        <v>2204.0200000599998</v>
      </c>
      <c r="O119" s="5">
        <v>2204.0200000599998</v>
      </c>
      <c r="P119" s="5">
        <v>2204.0200000599998</v>
      </c>
      <c r="Q119" s="5">
        <v>2204.0200000599998</v>
      </c>
      <c r="R119" s="5">
        <v>2204.0200000599998</v>
      </c>
      <c r="S119" s="5">
        <v>2204.0200000599998</v>
      </c>
      <c r="T119" s="5">
        <v>2204.0200000599998</v>
      </c>
      <c r="U119" s="5">
        <v>2204.0200000599998</v>
      </c>
      <c r="V119" s="5">
        <v>2204.0200000599998</v>
      </c>
      <c r="W119" s="5">
        <v>2204.0200000599998</v>
      </c>
      <c r="X119" s="5">
        <v>2204.0200000599998</v>
      </c>
      <c r="Y119" s="5">
        <v>2204.0200000599998</v>
      </c>
      <c r="Z119" s="5">
        <v>2204.0200000599998</v>
      </c>
      <c r="AA119" s="5">
        <v>2204.0200000599998</v>
      </c>
      <c r="AB119" s="5">
        <v>2204.0200000599998</v>
      </c>
      <c r="AC119" s="5">
        <v>2204.0200000599998</v>
      </c>
      <c r="AD119" s="5">
        <v>2204.0200000599998</v>
      </c>
      <c r="AE119" s="5">
        <v>2204.0200000599998</v>
      </c>
      <c r="AF119" s="5">
        <v>2204.0200000599998</v>
      </c>
    </row>
    <row r="120" spans="1:32">
      <c r="A120" s="58" t="s">
        <v>128</v>
      </c>
      <c r="B120" s="58" t="s">
        <v>125</v>
      </c>
      <c r="C120" s="57" t="s">
        <v>87</v>
      </c>
      <c r="D120" s="5">
        <v>125.22999999999999</v>
      </c>
      <c r="E120" s="5">
        <v>125.22999999999999</v>
      </c>
      <c r="F120" s="5">
        <v>124.13</v>
      </c>
      <c r="G120" s="5">
        <v>244.33572206999997</v>
      </c>
      <c r="H120" s="5">
        <v>244.33572206999997</v>
      </c>
      <c r="I120" s="5">
        <v>398.09484940000004</v>
      </c>
      <c r="J120" s="5">
        <v>1126.7269553000001</v>
      </c>
      <c r="K120" s="5">
        <v>1126.7269553000001</v>
      </c>
      <c r="L120" s="5">
        <v>1376.7269553000001</v>
      </c>
      <c r="M120" s="5">
        <v>1376.7269553000001</v>
      </c>
      <c r="N120" s="5">
        <v>1377.8269553</v>
      </c>
      <c r="O120" s="5">
        <v>1376.7269553000001</v>
      </c>
      <c r="P120" s="5">
        <v>1377.8269553</v>
      </c>
      <c r="Q120" s="5">
        <v>1376.7269553000001</v>
      </c>
      <c r="R120" s="5">
        <v>1376.7269553000001</v>
      </c>
      <c r="S120" s="5">
        <v>1376.7269553000001</v>
      </c>
      <c r="T120" s="5">
        <v>1377.8269553</v>
      </c>
      <c r="U120" s="5">
        <v>1376.7269553000001</v>
      </c>
      <c r="V120" s="5">
        <v>1376.7269553000001</v>
      </c>
      <c r="W120" s="5">
        <v>1376.7269553000001</v>
      </c>
      <c r="X120" s="5">
        <v>1376.7269553000001</v>
      </c>
      <c r="Y120" s="5">
        <v>1377.8269553</v>
      </c>
      <c r="Z120" s="5">
        <v>1377.8269553</v>
      </c>
      <c r="AA120" s="5">
        <v>1257.6212332300001</v>
      </c>
      <c r="AB120" s="5">
        <v>1257.6212332300001</v>
      </c>
      <c r="AC120" s="5">
        <v>1104.9621059000001</v>
      </c>
      <c r="AD120" s="5">
        <v>494.84549250000003</v>
      </c>
      <c r="AE120" s="5">
        <v>494.84549250000003</v>
      </c>
      <c r="AF120" s="5">
        <v>494.84549250000003</v>
      </c>
    </row>
    <row r="121" spans="1:32">
      <c r="A121" s="58" t="s">
        <v>128</v>
      </c>
      <c r="B121" s="58" t="s">
        <v>125</v>
      </c>
      <c r="C121" s="57" t="s">
        <v>88</v>
      </c>
      <c r="D121" s="5">
        <v>5.7080000000000002</v>
      </c>
      <c r="E121" s="5">
        <v>60.468000000000004</v>
      </c>
      <c r="F121" s="5">
        <v>148.648</v>
      </c>
      <c r="G121" s="5">
        <v>275.34800000000001</v>
      </c>
      <c r="H121" s="5">
        <v>442.274</v>
      </c>
      <c r="I121" s="5">
        <v>652.45000000000005</v>
      </c>
      <c r="J121" s="5">
        <v>876.23699999999997</v>
      </c>
      <c r="K121" s="5">
        <v>1210.5730000000001</v>
      </c>
      <c r="L121" s="5">
        <v>1499.50984408</v>
      </c>
      <c r="M121" s="5">
        <v>1763.8192452999999</v>
      </c>
      <c r="N121" s="5">
        <v>2059.8864297800001</v>
      </c>
      <c r="O121" s="5">
        <v>2436.6978076999999</v>
      </c>
      <c r="P121" s="5">
        <v>2865.7631302299997</v>
      </c>
      <c r="Q121" s="5">
        <v>3329.05273197</v>
      </c>
      <c r="R121" s="5">
        <v>3830.46070057</v>
      </c>
      <c r="S121" s="5">
        <v>4377.4487209399995</v>
      </c>
      <c r="T121" s="5">
        <v>4929.4277385200003</v>
      </c>
      <c r="U121" s="5">
        <v>5409.2202714200002</v>
      </c>
      <c r="V121" s="5">
        <v>5890.0950978299998</v>
      </c>
      <c r="W121" s="5">
        <v>6359.8153290499995</v>
      </c>
      <c r="X121" s="5">
        <v>6795.9670817799997</v>
      </c>
      <c r="Y121" s="5">
        <v>7263.3692117000001</v>
      </c>
      <c r="Z121" s="5">
        <v>7737.8938246300004</v>
      </c>
      <c r="AA121" s="5">
        <v>8141.5914787000002</v>
      </c>
      <c r="AB121" s="5">
        <v>8553.9924650800003</v>
      </c>
      <c r="AC121" s="5">
        <v>8975.3127935100001</v>
      </c>
      <c r="AD121" s="5">
        <v>9404.9657990399992</v>
      </c>
      <c r="AE121" s="5">
        <v>9844.0621514499999</v>
      </c>
      <c r="AF121" s="5">
        <v>9881.1261620900004</v>
      </c>
    </row>
    <row r="122" spans="1:32">
      <c r="A122" s="58" t="s">
        <v>128</v>
      </c>
      <c r="B122" s="58" t="s">
        <v>125</v>
      </c>
      <c r="C122" s="57" t="s">
        <v>89</v>
      </c>
      <c r="D122" s="5">
        <v>96.884</v>
      </c>
      <c r="E122" s="5">
        <v>329.29</v>
      </c>
      <c r="F122" s="5">
        <v>584.38700000000006</v>
      </c>
      <c r="G122" s="5">
        <v>822.70399999999995</v>
      </c>
      <c r="H122" s="5">
        <v>1038.2350000000001</v>
      </c>
      <c r="I122" s="5">
        <v>1227.8490000000002</v>
      </c>
      <c r="J122" s="5">
        <v>1335.8109999999997</v>
      </c>
      <c r="K122" s="5">
        <v>1514.9060000000002</v>
      </c>
      <c r="L122" s="5">
        <v>1768.1690000000001</v>
      </c>
      <c r="M122" s="5">
        <v>1950.5929999999998</v>
      </c>
      <c r="N122" s="5">
        <v>2135.6660000000002</v>
      </c>
      <c r="O122" s="5">
        <v>2379.1839999999997</v>
      </c>
      <c r="P122" s="5">
        <v>2646.8049999999998</v>
      </c>
      <c r="Q122" s="5">
        <v>2900.1779999999994</v>
      </c>
      <c r="R122" s="5">
        <v>3149.181</v>
      </c>
      <c r="S122" s="5">
        <v>3402.6410000000005</v>
      </c>
      <c r="T122" s="5">
        <v>3615.8820000000005</v>
      </c>
      <c r="U122" s="5">
        <v>3731.2449999999999</v>
      </c>
      <c r="V122" s="5">
        <v>3816.4100000000008</v>
      </c>
      <c r="W122" s="5">
        <v>3863.6839999999993</v>
      </c>
      <c r="X122" s="5">
        <v>3875.1059999999998</v>
      </c>
      <c r="Y122" s="5">
        <v>3873.7390000000014</v>
      </c>
      <c r="Z122" s="5">
        <v>3868.3439999999982</v>
      </c>
      <c r="AA122" s="5">
        <v>3856.3990000000003</v>
      </c>
      <c r="AB122" s="5">
        <v>3840.6070000000009</v>
      </c>
      <c r="AC122" s="5">
        <v>3820.0049999999992</v>
      </c>
      <c r="AD122" s="5">
        <v>3795.2550000000001</v>
      </c>
      <c r="AE122" s="5">
        <v>3765.7250000000004</v>
      </c>
      <c r="AF122" s="5">
        <v>3765.7250000000004</v>
      </c>
    </row>
    <row r="123" spans="1:32">
      <c r="A123" s="58" t="s">
        <v>128</v>
      </c>
      <c r="B123" s="58" t="s">
        <v>125</v>
      </c>
      <c r="C123" s="57" t="s">
        <v>90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</row>
    <row r="124" spans="1:32">
      <c r="A124" s="58" t="s">
        <v>128</v>
      </c>
      <c r="B124" s="58" t="s">
        <v>125</v>
      </c>
      <c r="C124" s="57" t="s">
        <v>91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</row>
    <row r="125" spans="1:32">
      <c r="A125" s="58" t="s">
        <v>128</v>
      </c>
      <c r="B125" s="58" t="s">
        <v>125</v>
      </c>
      <c r="C125" s="57" t="s">
        <v>92</v>
      </c>
      <c r="D125" s="5">
        <v>4013.0679999999993</v>
      </c>
      <c r="E125" s="5">
        <v>4170.5679999999993</v>
      </c>
      <c r="F125" s="5">
        <v>5108.9231716099985</v>
      </c>
      <c r="G125" s="5">
        <v>7502.5303269899987</v>
      </c>
      <c r="H125" s="5">
        <v>7898.0711583799985</v>
      </c>
      <c r="I125" s="5">
        <v>8665.6271494999983</v>
      </c>
      <c r="J125" s="5">
        <v>9183.429518429999</v>
      </c>
      <c r="K125" s="5">
        <v>9183.429518429999</v>
      </c>
      <c r="L125" s="5">
        <v>10600.217891629998</v>
      </c>
      <c r="M125" s="5">
        <v>10600.217891629998</v>
      </c>
      <c r="N125" s="5">
        <v>10878.74551019</v>
      </c>
      <c r="O125" s="5">
        <v>11833.76680992</v>
      </c>
      <c r="P125" s="5">
        <v>11717.62425861</v>
      </c>
      <c r="Q125" s="5">
        <v>12238.901152529999</v>
      </c>
      <c r="R125" s="5">
        <v>13104.6934391</v>
      </c>
      <c r="S125" s="5">
        <v>14261.33403735</v>
      </c>
      <c r="T125" s="5">
        <v>16059.530588019999</v>
      </c>
      <c r="U125" s="5">
        <v>16059.530588019999</v>
      </c>
      <c r="V125" s="5">
        <v>18072.416373880002</v>
      </c>
      <c r="W125" s="5">
        <v>18771.124388080003</v>
      </c>
      <c r="X125" s="5">
        <v>20189.366928170002</v>
      </c>
      <c r="Y125" s="5">
        <v>19961.449606810002</v>
      </c>
      <c r="Z125" s="5">
        <v>22110.222593190003</v>
      </c>
      <c r="AA125" s="5">
        <v>24525.961194830004</v>
      </c>
      <c r="AB125" s="5">
        <v>25235.72714648</v>
      </c>
      <c r="AC125" s="5">
        <v>26749.853050230002</v>
      </c>
      <c r="AD125" s="5">
        <v>26721.153050230001</v>
      </c>
      <c r="AE125" s="5">
        <v>27539.280299999999</v>
      </c>
      <c r="AF125" s="5">
        <v>27301.080300000001</v>
      </c>
    </row>
    <row r="126" spans="1:32">
      <c r="A126" s="58" t="s">
        <v>128</v>
      </c>
      <c r="B126" s="58" t="s">
        <v>125</v>
      </c>
      <c r="C126" s="57" t="s">
        <v>93</v>
      </c>
      <c r="D126" s="5">
        <v>956.69099999999992</v>
      </c>
      <c r="E126" s="5">
        <v>956.69099999999992</v>
      </c>
      <c r="F126" s="5">
        <v>956.26099999999997</v>
      </c>
      <c r="G126" s="5">
        <v>1035.8376389</v>
      </c>
      <c r="H126" s="5">
        <v>1035.4176388999999</v>
      </c>
      <c r="I126" s="5">
        <v>2095.4290430700003</v>
      </c>
      <c r="J126" s="5">
        <v>3211.9021392300001</v>
      </c>
      <c r="K126" s="5">
        <v>3211.4721392299998</v>
      </c>
      <c r="L126" s="5">
        <v>3478.0158879799997</v>
      </c>
      <c r="M126" s="5">
        <v>4779.0062362899998</v>
      </c>
      <c r="N126" s="5">
        <v>5373.3544813299995</v>
      </c>
      <c r="O126" s="5">
        <v>5373.3544813299995</v>
      </c>
      <c r="P126" s="5">
        <v>5563.8729968400003</v>
      </c>
      <c r="Q126" s="5">
        <v>5563.8729968400003</v>
      </c>
      <c r="R126" s="5">
        <v>6408.0604177200003</v>
      </c>
      <c r="S126" s="5">
        <v>6408.0604177200003</v>
      </c>
      <c r="T126" s="5">
        <v>8284.3670117500005</v>
      </c>
      <c r="U126" s="5">
        <v>8284.3670117500005</v>
      </c>
      <c r="V126" s="5">
        <v>9266.0739789700001</v>
      </c>
      <c r="W126" s="5">
        <v>9266.0739789700001</v>
      </c>
      <c r="X126" s="5">
        <v>11309.9753126</v>
      </c>
      <c r="Y126" s="5">
        <v>13448.863799450002</v>
      </c>
      <c r="Z126" s="5">
        <v>13341.343799450002</v>
      </c>
      <c r="AA126" s="5">
        <v>13314.078799450002</v>
      </c>
      <c r="AB126" s="5">
        <v>13314.078799450002</v>
      </c>
      <c r="AC126" s="5">
        <v>16029.05850771</v>
      </c>
      <c r="AD126" s="5">
        <v>15888.99250771</v>
      </c>
      <c r="AE126" s="5">
        <v>21141.872603929998</v>
      </c>
      <c r="AF126" s="5">
        <v>21060.872603929998</v>
      </c>
    </row>
    <row r="127" spans="1:32">
      <c r="A127" s="58" t="s">
        <v>128</v>
      </c>
      <c r="B127" s="58" t="s">
        <v>125</v>
      </c>
      <c r="C127" s="57" t="s">
        <v>94</v>
      </c>
      <c r="D127" s="5">
        <v>3812.4704799729279</v>
      </c>
      <c r="E127" s="5">
        <v>5136.4157260000002</v>
      </c>
      <c r="F127" s="5">
        <v>5889.8776950000001</v>
      </c>
      <c r="G127" s="5">
        <v>6693.2138439999999</v>
      </c>
      <c r="H127" s="5">
        <v>7497.1406360000001</v>
      </c>
      <c r="I127" s="5">
        <v>8318.2243319999998</v>
      </c>
      <c r="J127" s="5">
        <v>8991.6680080000006</v>
      </c>
      <c r="K127" s="5">
        <v>9649.2003359999999</v>
      </c>
      <c r="L127" s="5">
        <v>10271.38193</v>
      </c>
      <c r="M127" s="5">
        <v>10783.47234</v>
      </c>
      <c r="N127" s="5">
        <v>11286.004220000001</v>
      </c>
      <c r="O127" s="5">
        <v>11783.63327</v>
      </c>
      <c r="P127" s="5">
        <v>12291.02289</v>
      </c>
      <c r="Q127" s="5">
        <v>12778.522989999999</v>
      </c>
      <c r="R127" s="5">
        <v>13252.910550000001</v>
      </c>
      <c r="S127" s="5">
        <v>13722.79183</v>
      </c>
      <c r="T127" s="5">
        <v>14215.598180000001</v>
      </c>
      <c r="U127" s="5">
        <v>14737.04565</v>
      </c>
      <c r="V127" s="5">
        <v>15272.29767</v>
      </c>
      <c r="W127" s="5">
        <v>15812.587890000001</v>
      </c>
      <c r="X127" s="5">
        <v>16345.172500000001</v>
      </c>
      <c r="Y127" s="5">
        <v>16883.05068</v>
      </c>
      <c r="Z127" s="5">
        <v>17423.179349999999</v>
      </c>
      <c r="AA127" s="5">
        <v>17956.912130000001</v>
      </c>
      <c r="AB127" s="5">
        <v>18489.99627</v>
      </c>
      <c r="AC127" s="5">
        <v>19024.729780000001</v>
      </c>
      <c r="AD127" s="5">
        <v>19559.099969999999</v>
      </c>
      <c r="AE127" s="5">
        <v>20099.74207</v>
      </c>
      <c r="AF127" s="5">
        <v>20099.74207</v>
      </c>
    </row>
    <row r="128" spans="1:32">
      <c r="A128" s="58" t="s">
        <v>128</v>
      </c>
      <c r="B128" s="58" t="s">
        <v>125</v>
      </c>
      <c r="C128" s="57" t="s">
        <v>96</v>
      </c>
      <c r="D128" s="5">
        <v>212.22</v>
      </c>
      <c r="E128" s="5">
        <v>262.06054480594656</v>
      </c>
      <c r="F128" s="5">
        <v>286.01644854364901</v>
      </c>
      <c r="G128" s="5">
        <v>305.44015602265119</v>
      </c>
      <c r="H128" s="5">
        <v>329.82111367436136</v>
      </c>
      <c r="I128" s="5">
        <v>370.7115207229059</v>
      </c>
      <c r="J128" s="5">
        <v>408.47216173629499</v>
      </c>
      <c r="K128" s="5">
        <v>440.24909969269083</v>
      </c>
      <c r="L128" s="5">
        <v>478.45061544669744</v>
      </c>
      <c r="M128" s="5">
        <v>519.48462508111436</v>
      </c>
      <c r="N128" s="5">
        <v>556.48525291126236</v>
      </c>
      <c r="O128" s="5">
        <v>593.24950629459249</v>
      </c>
      <c r="P128" s="5">
        <v>637.18491006353156</v>
      </c>
      <c r="Q128" s="5">
        <v>680.18456838499071</v>
      </c>
      <c r="R128" s="5">
        <v>720.79751132095544</v>
      </c>
      <c r="S128" s="5">
        <v>761.13682733933319</v>
      </c>
      <c r="T128" s="5">
        <v>807.92785159645155</v>
      </c>
      <c r="U128" s="5">
        <v>847.35434245057456</v>
      </c>
      <c r="V128" s="5">
        <v>893.18040756830862</v>
      </c>
      <c r="W128" s="5">
        <v>936.96429488781223</v>
      </c>
      <c r="X128" s="5">
        <v>986.93282555569135</v>
      </c>
      <c r="Y128" s="5">
        <v>1037.4680183035271</v>
      </c>
      <c r="Z128" s="5">
        <v>1082.8194055580466</v>
      </c>
      <c r="AA128" s="5">
        <v>1122.1758464387287</v>
      </c>
      <c r="AB128" s="5">
        <v>1162.6750732870212</v>
      </c>
      <c r="AC128" s="5">
        <v>1212.2059723881778</v>
      </c>
      <c r="AD128" s="5">
        <v>1218.1698041215959</v>
      </c>
      <c r="AE128" s="5">
        <v>1273.2214280971625</v>
      </c>
      <c r="AF128" s="5">
        <v>1273.2214280971625</v>
      </c>
    </row>
    <row r="130" spans="1:32">
      <c r="A130" s="58" t="s">
        <v>128</v>
      </c>
      <c r="B130" s="58" t="s">
        <v>126</v>
      </c>
      <c r="C130" s="57" t="s">
        <v>82</v>
      </c>
      <c r="D130" s="5">
        <v>1328.9999999900001</v>
      </c>
      <c r="E130" s="5">
        <v>1328.9999999900001</v>
      </c>
      <c r="F130" s="5">
        <v>1328.9999999900001</v>
      </c>
      <c r="G130" s="5">
        <v>528.99999998999999</v>
      </c>
      <c r="H130" s="5">
        <v>528.99999998999999</v>
      </c>
      <c r="I130" s="5">
        <v>528.99999998999999</v>
      </c>
      <c r="J130" s="5">
        <v>528.99999998999999</v>
      </c>
      <c r="K130" s="5">
        <v>528.99999998999999</v>
      </c>
      <c r="L130" s="5">
        <v>528.99999998999999</v>
      </c>
      <c r="M130" s="5">
        <v>528.99999998999999</v>
      </c>
      <c r="N130" s="5">
        <v>528.99999998999999</v>
      </c>
      <c r="O130" s="5">
        <v>528.99999998999999</v>
      </c>
      <c r="P130" s="5">
        <v>528.99999998999999</v>
      </c>
      <c r="Q130" s="5">
        <v>528.99999998999999</v>
      </c>
      <c r="R130" s="5">
        <v>528.99999998999999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</row>
    <row r="131" spans="1:32">
      <c r="A131" s="58" t="s">
        <v>128</v>
      </c>
      <c r="B131" s="58" t="s">
        <v>126</v>
      </c>
      <c r="C131" s="57" t="s">
        <v>83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</row>
    <row r="132" spans="1:32">
      <c r="A132" s="58" t="s">
        <v>128</v>
      </c>
      <c r="B132" s="58" t="s">
        <v>126</v>
      </c>
      <c r="C132" s="57" t="s">
        <v>84</v>
      </c>
      <c r="D132" s="5">
        <v>1583.8600000399999</v>
      </c>
      <c r="E132" s="5">
        <v>1583.8600000399999</v>
      </c>
      <c r="F132" s="5">
        <v>1583.8600000399999</v>
      </c>
      <c r="G132" s="5">
        <v>1583.8600000399999</v>
      </c>
      <c r="H132" s="5">
        <v>1583.8600000399999</v>
      </c>
      <c r="I132" s="5">
        <v>1583.8600000399999</v>
      </c>
      <c r="J132" s="5">
        <v>1583.8600000399999</v>
      </c>
      <c r="K132" s="5">
        <v>1583.8600000399999</v>
      </c>
      <c r="L132" s="5">
        <v>1201.3600000399999</v>
      </c>
      <c r="M132" s="5">
        <v>1201.3600000399999</v>
      </c>
      <c r="N132" s="5">
        <v>924.5</v>
      </c>
      <c r="O132" s="5">
        <v>924.5</v>
      </c>
      <c r="P132" s="5">
        <v>924.5</v>
      </c>
      <c r="Q132" s="5">
        <v>844.5</v>
      </c>
      <c r="R132" s="5">
        <v>844.5</v>
      </c>
      <c r="S132" s="5">
        <v>844.5</v>
      </c>
      <c r="T132" s="5">
        <v>2047.4275909999999</v>
      </c>
      <c r="U132" s="5">
        <v>2047.4275909999999</v>
      </c>
      <c r="V132" s="5">
        <v>2047.4275909999999</v>
      </c>
      <c r="W132" s="5">
        <v>2047.4275909999999</v>
      </c>
      <c r="X132" s="5">
        <v>2047.4275909999999</v>
      </c>
      <c r="Y132" s="5">
        <v>3467.8264753499998</v>
      </c>
      <c r="Z132" s="5">
        <v>3129.8264753499998</v>
      </c>
      <c r="AA132" s="5">
        <v>3129.8264753499998</v>
      </c>
      <c r="AB132" s="5">
        <v>2975.8264753499998</v>
      </c>
      <c r="AC132" s="5">
        <v>2975.8264753499998</v>
      </c>
      <c r="AD132" s="5">
        <v>2975.8264753499998</v>
      </c>
      <c r="AE132" s="5">
        <v>2975.8264753499998</v>
      </c>
      <c r="AF132" s="5">
        <v>2975.8264753499998</v>
      </c>
    </row>
    <row r="133" spans="1:32">
      <c r="A133" s="58" t="s">
        <v>128</v>
      </c>
      <c r="B133" s="58" t="s">
        <v>126</v>
      </c>
      <c r="C133" s="57" t="s">
        <v>85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3757.11652035</v>
      </c>
      <c r="AF133" s="5">
        <v>3757.11652035</v>
      </c>
    </row>
    <row r="134" spans="1:32">
      <c r="A134" s="58" t="s">
        <v>128</v>
      </c>
      <c r="B134" s="58" t="s">
        <v>126</v>
      </c>
      <c r="C134" s="57" t="s">
        <v>86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</row>
    <row r="135" spans="1:32">
      <c r="A135" s="58" t="s">
        <v>128</v>
      </c>
      <c r="B135" s="58" t="s">
        <v>126</v>
      </c>
      <c r="C135" s="57" t="s">
        <v>87</v>
      </c>
      <c r="D135" s="5">
        <v>205.33000000000004</v>
      </c>
      <c r="E135" s="5">
        <v>473.33000000000004</v>
      </c>
      <c r="F135" s="5">
        <v>473.33000000000004</v>
      </c>
      <c r="G135" s="5">
        <v>519.55745174000003</v>
      </c>
      <c r="H135" s="5">
        <v>519.55745174000003</v>
      </c>
      <c r="I135" s="5">
        <v>695.65383605</v>
      </c>
      <c r="J135" s="5">
        <v>695.65383605</v>
      </c>
      <c r="K135" s="5">
        <v>695.65383605</v>
      </c>
      <c r="L135" s="5">
        <v>695.65383605</v>
      </c>
      <c r="M135" s="5">
        <v>695.65383605</v>
      </c>
      <c r="N135" s="5">
        <v>915.15977952000003</v>
      </c>
      <c r="O135" s="5">
        <v>915.15977952000003</v>
      </c>
      <c r="P135" s="5">
        <v>915.15977952000003</v>
      </c>
      <c r="Q135" s="5">
        <v>915.15977952000003</v>
      </c>
      <c r="R135" s="5">
        <v>915.15977952000003</v>
      </c>
      <c r="S135" s="5">
        <v>1207.0615562100002</v>
      </c>
      <c r="T135" s="5">
        <v>1207.0615562100002</v>
      </c>
      <c r="U135" s="5">
        <v>1207.0615562100002</v>
      </c>
      <c r="V135" s="5">
        <v>1207.0615562100002</v>
      </c>
      <c r="W135" s="5">
        <v>1207.0615562100002</v>
      </c>
      <c r="X135" s="5">
        <v>1207.0615562100002</v>
      </c>
      <c r="Y135" s="5">
        <v>1207.0615562100002</v>
      </c>
      <c r="Z135" s="5">
        <v>3455.2271557699996</v>
      </c>
      <c r="AA135" s="5">
        <v>3406.8997040300001</v>
      </c>
      <c r="AB135" s="5">
        <v>3406.8997040300001</v>
      </c>
      <c r="AC135" s="5">
        <v>3230.8033197199998</v>
      </c>
      <c r="AD135" s="5">
        <v>11996.032446069999</v>
      </c>
      <c r="AE135" s="5">
        <v>16917.577680570001</v>
      </c>
      <c r="AF135" s="5">
        <v>16917.577680570001</v>
      </c>
    </row>
    <row r="136" spans="1:32">
      <c r="A136" s="58" t="s">
        <v>128</v>
      </c>
      <c r="B136" s="58" t="s">
        <v>126</v>
      </c>
      <c r="C136" s="57" t="s">
        <v>88</v>
      </c>
      <c r="D136" s="5">
        <v>29.535</v>
      </c>
      <c r="E136" s="5">
        <v>103.374</v>
      </c>
      <c r="F136" s="5">
        <v>155.053</v>
      </c>
      <c r="G136" s="5">
        <v>211.02199999999999</v>
      </c>
      <c r="H136" s="5">
        <v>272.83999999999997</v>
      </c>
      <c r="I136" s="5">
        <v>342.29199999999997</v>
      </c>
      <c r="J136" s="5">
        <v>420.23</v>
      </c>
      <c r="K136" s="5">
        <v>540.44000000000005</v>
      </c>
      <c r="L136" s="5">
        <v>660.96435792</v>
      </c>
      <c r="M136" s="5">
        <v>796.17195317000005</v>
      </c>
      <c r="N136" s="5">
        <v>958.17402227999992</v>
      </c>
      <c r="O136" s="5">
        <v>1145.1947517999999</v>
      </c>
      <c r="P136" s="5">
        <v>1342.79875311</v>
      </c>
      <c r="Q136" s="5">
        <v>1546.5239911499998</v>
      </c>
      <c r="R136" s="5">
        <v>1757.30862804</v>
      </c>
      <c r="S136" s="5">
        <v>1963.7499641100001</v>
      </c>
      <c r="T136" s="5">
        <v>2169.9936781400002</v>
      </c>
      <c r="U136" s="5">
        <v>2330.4229793499999</v>
      </c>
      <c r="V136" s="5">
        <v>2480.8329372599997</v>
      </c>
      <c r="W136" s="5">
        <v>2619.9917203999998</v>
      </c>
      <c r="X136" s="5">
        <v>2760.18391509</v>
      </c>
      <c r="Y136" s="5">
        <v>2910.0088553700002</v>
      </c>
      <c r="Z136" s="5">
        <v>3061.9195724699998</v>
      </c>
      <c r="AA136" s="5">
        <v>3195.6967666800001</v>
      </c>
      <c r="AB136" s="5">
        <v>3332.0470560999997</v>
      </c>
      <c r="AC136" s="5">
        <v>3471.4572458299999</v>
      </c>
      <c r="AD136" s="5">
        <v>3613.5280442000003</v>
      </c>
      <c r="AE136" s="5">
        <v>3758.3678000899999</v>
      </c>
      <c r="AF136" s="5">
        <v>3768.8095457299996</v>
      </c>
    </row>
    <row r="137" spans="1:32">
      <c r="A137" s="58" t="s">
        <v>128</v>
      </c>
      <c r="B137" s="58" t="s">
        <v>126</v>
      </c>
      <c r="C137" s="57" t="s">
        <v>89</v>
      </c>
      <c r="D137" s="5">
        <v>86.206000000000003</v>
      </c>
      <c r="E137" s="5">
        <v>234.97200000000001</v>
      </c>
      <c r="F137" s="5">
        <v>315.15100000000001</v>
      </c>
      <c r="G137" s="5">
        <v>386.09899999999999</v>
      </c>
      <c r="H137" s="5">
        <v>448.88200000000001</v>
      </c>
      <c r="I137" s="5">
        <v>507.89399999999995</v>
      </c>
      <c r="J137" s="5">
        <v>563.8309999999999</v>
      </c>
      <c r="K137" s="5">
        <v>659.38799999999992</v>
      </c>
      <c r="L137" s="5">
        <v>765.72799999999984</v>
      </c>
      <c r="M137" s="5">
        <v>874.94299999999998</v>
      </c>
      <c r="N137" s="5">
        <v>999.57100000000003</v>
      </c>
      <c r="O137" s="5">
        <v>1136.2789999999998</v>
      </c>
      <c r="P137" s="5">
        <v>1272.079</v>
      </c>
      <c r="Q137" s="5">
        <v>1391.741</v>
      </c>
      <c r="R137" s="5">
        <v>1500.8809999999999</v>
      </c>
      <c r="S137" s="5">
        <v>1590.4769999999999</v>
      </c>
      <c r="T137" s="5">
        <v>1664.9549999999999</v>
      </c>
      <c r="U137" s="5">
        <v>1688.7670000000003</v>
      </c>
      <c r="V137" s="5">
        <v>1695.3049999999998</v>
      </c>
      <c r="W137" s="5">
        <v>1684.5590000000002</v>
      </c>
      <c r="X137" s="5">
        <v>1675.3009999999999</v>
      </c>
      <c r="Y137" s="5">
        <v>1660.6060000000007</v>
      </c>
      <c r="Z137" s="5">
        <v>1645.1769999999997</v>
      </c>
      <c r="AA137" s="5">
        <v>1628.1010000000001</v>
      </c>
      <c r="AB137" s="5">
        <v>1610.2549999999997</v>
      </c>
      <c r="AC137" s="5">
        <v>1590.7479999999996</v>
      </c>
      <c r="AD137" s="5">
        <v>1570.4659999999999</v>
      </c>
      <c r="AE137" s="5">
        <v>1548.3600000000006</v>
      </c>
      <c r="AF137" s="5">
        <v>1548.3600000000006</v>
      </c>
    </row>
    <row r="138" spans="1:32">
      <c r="A138" s="58" t="s">
        <v>128</v>
      </c>
      <c r="B138" s="58" t="s">
        <v>126</v>
      </c>
      <c r="C138" s="57" t="s">
        <v>90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</row>
    <row r="139" spans="1:32">
      <c r="A139" s="58" t="s">
        <v>128</v>
      </c>
      <c r="B139" s="58" t="s">
        <v>126</v>
      </c>
      <c r="C139" s="57" t="s">
        <v>91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</row>
    <row r="140" spans="1:32">
      <c r="A140" s="58" t="s">
        <v>128</v>
      </c>
      <c r="B140" s="58" t="s">
        <v>126</v>
      </c>
      <c r="C140" s="57" t="s">
        <v>92</v>
      </c>
      <c r="D140" s="5">
        <v>2131.585</v>
      </c>
      <c r="E140" s="5">
        <v>2341.585</v>
      </c>
      <c r="F140" s="5">
        <v>3460.5395352599999</v>
      </c>
      <c r="G140" s="5">
        <v>4691.6933308299995</v>
      </c>
      <c r="H140" s="5">
        <v>5298.8812243800003</v>
      </c>
      <c r="I140" s="5">
        <v>5265.8812243800003</v>
      </c>
      <c r="J140" s="5">
        <v>7962.5758065199998</v>
      </c>
      <c r="K140" s="5">
        <v>7938.6487343099998</v>
      </c>
      <c r="L140" s="5">
        <v>9634.7230069999987</v>
      </c>
      <c r="M140" s="5">
        <v>9634.7230069999987</v>
      </c>
      <c r="N140" s="5">
        <v>10668.375844599999</v>
      </c>
      <c r="O140" s="5">
        <v>14380.70785209</v>
      </c>
      <c r="P140" s="5">
        <v>14380.70785209</v>
      </c>
      <c r="Q140" s="5">
        <v>15993.855875919999</v>
      </c>
      <c r="R140" s="5">
        <v>20260.483638740003</v>
      </c>
      <c r="S140" s="5">
        <v>22659.956635230003</v>
      </c>
      <c r="T140" s="5">
        <v>23011.90290193</v>
      </c>
      <c r="U140" s="5">
        <v>22685.202901929999</v>
      </c>
      <c r="V140" s="5">
        <v>22646.202901929999</v>
      </c>
      <c r="W140" s="5">
        <v>34736.24711679</v>
      </c>
      <c r="X140" s="5">
        <v>37035.990748950004</v>
      </c>
      <c r="Y140" s="5">
        <v>38402.78801964</v>
      </c>
      <c r="Z140" s="5">
        <v>46647.269268169999</v>
      </c>
      <c r="AA140" s="5">
        <v>48519.874444149995</v>
      </c>
      <c r="AB140" s="5">
        <v>49312.834368819997</v>
      </c>
      <c r="AC140" s="5">
        <v>49498.707462649996</v>
      </c>
      <c r="AD140" s="5">
        <v>52843.87250695</v>
      </c>
      <c r="AE140" s="5">
        <v>55008.674742259995</v>
      </c>
      <c r="AF140" s="5">
        <v>55008.674742259995</v>
      </c>
    </row>
    <row r="141" spans="1:32">
      <c r="A141" s="58" t="s">
        <v>128</v>
      </c>
      <c r="B141" s="58" t="s">
        <v>126</v>
      </c>
      <c r="C141" s="57" t="s">
        <v>93</v>
      </c>
      <c r="D141" s="5">
        <v>565.68579999999997</v>
      </c>
      <c r="E141" s="5">
        <v>565.68579999999997</v>
      </c>
      <c r="F141" s="5">
        <v>565.68579999999997</v>
      </c>
      <c r="G141" s="5">
        <v>565.68579999999997</v>
      </c>
      <c r="H141" s="5">
        <v>1520.5230712399998</v>
      </c>
      <c r="I141" s="5">
        <v>2088.7045080600001</v>
      </c>
      <c r="J141" s="5">
        <v>3204.6809516399999</v>
      </c>
      <c r="K141" s="5">
        <v>3204.6809516399999</v>
      </c>
      <c r="L141" s="5">
        <v>4599.36737051</v>
      </c>
      <c r="M141" s="5">
        <v>4593.2393705099994</v>
      </c>
      <c r="N141" s="5">
        <v>5805.4596147399998</v>
      </c>
      <c r="O141" s="5">
        <v>8286.9495589100006</v>
      </c>
      <c r="P141" s="5">
        <v>8887.7168401300005</v>
      </c>
      <c r="Q141" s="5">
        <v>10262.53599701</v>
      </c>
      <c r="R141" s="5">
        <v>12364.897811230003</v>
      </c>
      <c r="S141" s="5">
        <v>16229.70778165</v>
      </c>
      <c r="T141" s="5">
        <v>18614.921060560002</v>
      </c>
      <c r="U141" s="5">
        <v>18614.921060560002</v>
      </c>
      <c r="V141" s="5">
        <v>18664.021398789999</v>
      </c>
      <c r="W141" s="5">
        <v>27801.188104600002</v>
      </c>
      <c r="X141" s="5">
        <v>27801.188104600002</v>
      </c>
      <c r="Y141" s="5">
        <v>36225.887591529994</v>
      </c>
      <c r="Z141" s="5">
        <v>38354.626907710001</v>
      </c>
      <c r="AA141" s="5">
        <v>39383.957657439998</v>
      </c>
      <c r="AB141" s="5">
        <v>39383.957657439998</v>
      </c>
      <c r="AC141" s="5">
        <v>42853.337808950004</v>
      </c>
      <c r="AD141" s="5">
        <v>52934.891990119999</v>
      </c>
      <c r="AE141" s="5">
        <v>73093.60241883999</v>
      </c>
      <c r="AF141" s="5">
        <v>73093.60241883999</v>
      </c>
    </row>
    <row r="142" spans="1:32">
      <c r="A142" s="58" t="s">
        <v>128</v>
      </c>
      <c r="B142" s="58" t="s">
        <v>126</v>
      </c>
      <c r="C142" s="57" t="s">
        <v>94</v>
      </c>
      <c r="D142" s="5">
        <v>2267.9023948759509</v>
      </c>
      <c r="E142" s="5">
        <v>2946.7715109999999</v>
      </c>
      <c r="F142" s="5">
        <v>3259.2513100000001</v>
      </c>
      <c r="G142" s="5">
        <v>3551.854754</v>
      </c>
      <c r="H142" s="5">
        <v>3830.2979650000002</v>
      </c>
      <c r="I142" s="5">
        <v>4109.0806480000001</v>
      </c>
      <c r="J142" s="5">
        <v>4384.8510569999999</v>
      </c>
      <c r="K142" s="5">
        <v>4656.6886720000002</v>
      </c>
      <c r="L142" s="5">
        <v>4915.1873340000002</v>
      </c>
      <c r="M142" s="5">
        <v>5171.4598379999998</v>
      </c>
      <c r="N142" s="5">
        <v>5426.7649330000004</v>
      </c>
      <c r="O142" s="5">
        <v>5685.202139</v>
      </c>
      <c r="P142" s="5">
        <v>5936.1716859999997</v>
      </c>
      <c r="Q142" s="5">
        <v>6169.7477289999997</v>
      </c>
      <c r="R142" s="5">
        <v>6390.0547749999996</v>
      </c>
      <c r="S142" s="5">
        <v>6596.2277400000003</v>
      </c>
      <c r="T142" s="5">
        <v>6800.1936610000002</v>
      </c>
      <c r="U142" s="5">
        <v>6995.6816779999999</v>
      </c>
      <c r="V142" s="5">
        <v>7185.1167729999997</v>
      </c>
      <c r="W142" s="5">
        <v>7372.9582129999999</v>
      </c>
      <c r="X142" s="5">
        <v>7558.2638649999999</v>
      </c>
      <c r="Y142" s="5">
        <v>7741.8257299999996</v>
      </c>
      <c r="Z142" s="5">
        <v>7927.6186209999996</v>
      </c>
      <c r="AA142" s="5">
        <v>8106.9556949999997</v>
      </c>
      <c r="AB142" s="5">
        <v>8285.0852080000004</v>
      </c>
      <c r="AC142" s="5">
        <v>8461.0380189999996</v>
      </c>
      <c r="AD142" s="5">
        <v>8636.4027659999992</v>
      </c>
      <c r="AE142" s="5">
        <v>8811.1499220000005</v>
      </c>
      <c r="AF142" s="5">
        <v>8811.1499220000005</v>
      </c>
    </row>
    <row r="143" spans="1:32">
      <c r="A143" s="58" t="s">
        <v>128</v>
      </c>
      <c r="B143" s="58" t="s">
        <v>126</v>
      </c>
      <c r="C143" s="57" t="s">
        <v>96</v>
      </c>
      <c r="D143" s="5">
        <v>32.945</v>
      </c>
      <c r="E143" s="5">
        <v>52.062132690054597</v>
      </c>
      <c r="F143" s="5">
        <v>61.808933893753206</v>
      </c>
      <c r="G143" s="5">
        <v>71.14599845606476</v>
      </c>
      <c r="H143" s="5">
        <v>81.543214221626144</v>
      </c>
      <c r="I143" s="5">
        <v>92.864361857769055</v>
      </c>
      <c r="J143" s="5">
        <v>104.73270032434021</v>
      </c>
      <c r="K143" s="5">
        <v>117.29367535995479</v>
      </c>
      <c r="L143" s="5">
        <v>129.95293053451809</v>
      </c>
      <c r="M143" s="5">
        <v>144.5054965828495</v>
      </c>
      <c r="N143" s="5">
        <v>157.13804075747126</v>
      </c>
      <c r="O143" s="5">
        <v>170.59576340912898</v>
      </c>
      <c r="P143" s="5">
        <v>185.14177722443475</v>
      </c>
      <c r="Q143" s="5">
        <v>201.17662641263729</v>
      </c>
      <c r="R143" s="5">
        <v>216.61814008142704</v>
      </c>
      <c r="S143" s="5">
        <v>233.22053031576914</v>
      </c>
      <c r="T143" s="5">
        <v>248.11812015519877</v>
      </c>
      <c r="U143" s="5">
        <v>266.41527949471072</v>
      </c>
      <c r="V143" s="5">
        <v>281.93235969599181</v>
      </c>
      <c r="W143" s="5">
        <v>301.47114921800494</v>
      </c>
      <c r="X143" s="5">
        <v>319.49152036799518</v>
      </c>
      <c r="Y143" s="5">
        <v>337.51971653401347</v>
      </c>
      <c r="Z143" s="5">
        <v>357.42852334013497</v>
      </c>
      <c r="AA143" s="5">
        <v>370.40844582782057</v>
      </c>
      <c r="AB143" s="5">
        <v>389.99923402303568</v>
      </c>
      <c r="AC143" s="5">
        <v>410.99989141158284</v>
      </c>
      <c r="AD143" s="5">
        <v>432.5884408851494</v>
      </c>
      <c r="AE143" s="5">
        <v>435.44823039334119</v>
      </c>
      <c r="AF143" s="5">
        <v>435.44823039334119</v>
      </c>
    </row>
    <row r="145" spans="1:32">
      <c r="A145" s="58" t="s">
        <v>128</v>
      </c>
      <c r="B145" s="58" t="s">
        <v>127</v>
      </c>
      <c r="C145" s="57" t="s">
        <v>82</v>
      </c>
      <c r="D145" s="5">
        <v>208</v>
      </c>
      <c r="E145" s="5">
        <v>208</v>
      </c>
      <c r="F145" s="5">
        <v>208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</row>
    <row r="146" spans="1:32">
      <c r="A146" s="58" t="s">
        <v>128</v>
      </c>
      <c r="B146" s="58" t="s">
        <v>127</v>
      </c>
      <c r="C146" s="57" t="s">
        <v>83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</row>
    <row r="147" spans="1:32">
      <c r="A147" s="58" t="s">
        <v>128</v>
      </c>
      <c r="B147" s="58" t="s">
        <v>127</v>
      </c>
      <c r="C147" s="57" t="s">
        <v>84</v>
      </c>
      <c r="D147" s="5">
        <v>178</v>
      </c>
      <c r="E147" s="5">
        <v>178</v>
      </c>
      <c r="F147" s="5">
        <v>178</v>
      </c>
      <c r="G147" s="5">
        <v>178</v>
      </c>
      <c r="H147" s="5">
        <v>178</v>
      </c>
      <c r="I147" s="5">
        <v>178</v>
      </c>
      <c r="J147" s="5">
        <v>178</v>
      </c>
      <c r="K147" s="5">
        <v>178</v>
      </c>
      <c r="L147" s="5">
        <v>178</v>
      </c>
      <c r="M147" s="5">
        <v>178</v>
      </c>
      <c r="N147" s="5">
        <v>178</v>
      </c>
      <c r="O147" s="5">
        <v>178</v>
      </c>
      <c r="P147" s="5">
        <v>178</v>
      </c>
      <c r="Q147" s="5">
        <v>178</v>
      </c>
      <c r="R147" s="5">
        <v>178</v>
      </c>
      <c r="S147" s="5">
        <v>178</v>
      </c>
      <c r="T147" s="5">
        <v>178</v>
      </c>
      <c r="U147" s="5">
        <v>178</v>
      </c>
      <c r="V147" s="5">
        <v>58</v>
      </c>
      <c r="W147" s="5">
        <v>58</v>
      </c>
      <c r="X147" s="5">
        <v>58</v>
      </c>
      <c r="Y147" s="5">
        <v>541.07430614999998</v>
      </c>
      <c r="Z147" s="5">
        <v>541.07430614999998</v>
      </c>
      <c r="AA147" s="5">
        <v>541.07430614999998</v>
      </c>
      <c r="AB147" s="5">
        <v>541.07430614999998</v>
      </c>
      <c r="AC147" s="5">
        <v>541.07430614999998</v>
      </c>
      <c r="AD147" s="5">
        <v>541.07430614999998</v>
      </c>
      <c r="AE147" s="5">
        <v>1525.22505215</v>
      </c>
      <c r="AF147" s="5">
        <v>1467.22505215</v>
      </c>
    </row>
    <row r="148" spans="1:32">
      <c r="A148" s="58" t="s">
        <v>128</v>
      </c>
      <c r="B148" s="58" t="s">
        <v>127</v>
      </c>
      <c r="C148" s="57" t="s">
        <v>85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</row>
    <row r="149" spans="1:32">
      <c r="A149" s="58" t="s">
        <v>128</v>
      </c>
      <c r="B149" s="58" t="s">
        <v>127</v>
      </c>
      <c r="C149" s="57" t="s">
        <v>86</v>
      </c>
      <c r="D149" s="5">
        <v>2176.7000000100002</v>
      </c>
      <c r="E149" s="5">
        <v>2176.7000000100002</v>
      </c>
      <c r="F149" s="5">
        <v>2176.7000000100002</v>
      </c>
      <c r="G149" s="5">
        <v>2176.7000000100002</v>
      </c>
      <c r="H149" s="5">
        <v>2176.7000000100002</v>
      </c>
      <c r="I149" s="5">
        <v>2566.7000000099997</v>
      </c>
      <c r="J149" s="5">
        <v>2566.7000000099997</v>
      </c>
      <c r="K149" s="5">
        <v>2566.7000000099997</v>
      </c>
      <c r="L149" s="5">
        <v>2566.7000000099997</v>
      </c>
      <c r="M149" s="5">
        <v>2566.7000000099997</v>
      </c>
      <c r="N149" s="5">
        <v>2566.7000000099997</v>
      </c>
      <c r="O149" s="5">
        <v>2566.7000000099997</v>
      </c>
      <c r="P149" s="5">
        <v>2566.7000000099997</v>
      </c>
      <c r="Q149" s="5">
        <v>2566.7000000099997</v>
      </c>
      <c r="R149" s="5">
        <v>2566.7000000099997</v>
      </c>
      <c r="S149" s="5">
        <v>2566.7000000099997</v>
      </c>
      <c r="T149" s="5">
        <v>2566.7000000099997</v>
      </c>
      <c r="U149" s="5">
        <v>2566.7000000099997</v>
      </c>
      <c r="V149" s="5">
        <v>2566.7000000099997</v>
      </c>
      <c r="W149" s="5">
        <v>2566.7000000099997</v>
      </c>
      <c r="X149" s="5">
        <v>2566.7000000099997</v>
      </c>
      <c r="Y149" s="5">
        <v>2566.7000000099997</v>
      </c>
      <c r="Z149" s="5">
        <v>2566.7000000099997</v>
      </c>
      <c r="AA149" s="5">
        <v>2566.7000000099997</v>
      </c>
      <c r="AB149" s="5">
        <v>2566.7000000099997</v>
      </c>
      <c r="AC149" s="5">
        <v>2566.7000000099997</v>
      </c>
      <c r="AD149" s="5">
        <v>2566.7000000099997</v>
      </c>
      <c r="AE149" s="5">
        <v>2566.7000000099997</v>
      </c>
      <c r="AF149" s="5">
        <v>2566.7000000099997</v>
      </c>
    </row>
    <row r="150" spans="1:32">
      <c r="A150" s="58" t="s">
        <v>128</v>
      </c>
      <c r="B150" s="58" t="s">
        <v>127</v>
      </c>
      <c r="C150" s="57" t="s">
        <v>87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537.64278782999997</v>
      </c>
      <c r="K150" s="5">
        <v>537.64278782999997</v>
      </c>
      <c r="L150" s="5">
        <v>537.64278782999997</v>
      </c>
      <c r="M150" s="5">
        <v>537.64278782999997</v>
      </c>
      <c r="N150" s="5">
        <v>537.64278782999997</v>
      </c>
      <c r="O150" s="5">
        <v>537.64278782999997</v>
      </c>
      <c r="P150" s="5">
        <v>537.64278782999997</v>
      </c>
      <c r="Q150" s="5">
        <v>537.64278782999997</v>
      </c>
      <c r="R150" s="5">
        <v>537.64278782999997</v>
      </c>
      <c r="S150" s="5">
        <v>537.64278782999997</v>
      </c>
      <c r="T150" s="5">
        <v>537.64278782999997</v>
      </c>
      <c r="U150" s="5">
        <v>537.64278782999997</v>
      </c>
      <c r="V150" s="5">
        <v>537.64278782999997</v>
      </c>
      <c r="W150" s="5">
        <v>537.64278782999997</v>
      </c>
      <c r="X150" s="5">
        <v>537.64278782999997</v>
      </c>
      <c r="Y150" s="5">
        <v>911.11651037000001</v>
      </c>
      <c r="Z150" s="5">
        <v>911.11651037000001</v>
      </c>
      <c r="AA150" s="5">
        <v>911.11651037000001</v>
      </c>
      <c r="AB150" s="5">
        <v>911.11651037000001</v>
      </c>
      <c r="AC150" s="5">
        <v>911.11651037000001</v>
      </c>
      <c r="AD150" s="5">
        <v>1286.1152012299999</v>
      </c>
      <c r="AE150" s="5">
        <v>2000.87734273</v>
      </c>
      <c r="AF150" s="5">
        <v>2000.87734273</v>
      </c>
    </row>
    <row r="151" spans="1:32">
      <c r="A151" s="58" t="s">
        <v>128</v>
      </c>
      <c r="B151" s="58" t="s">
        <v>127</v>
      </c>
      <c r="C151" s="57" t="s">
        <v>88</v>
      </c>
      <c r="D151" s="5">
        <v>0.65499999999999992</v>
      </c>
      <c r="E151" s="5">
        <v>7.9119999999999999</v>
      </c>
      <c r="F151" s="5">
        <v>15.837</v>
      </c>
      <c r="G151" s="5">
        <v>26.483000000000001</v>
      </c>
      <c r="H151" s="5">
        <v>39.381999999999998</v>
      </c>
      <c r="I151" s="5">
        <v>55.106999999999999</v>
      </c>
      <c r="J151" s="5">
        <v>73.650000000000006</v>
      </c>
      <c r="K151" s="5">
        <v>101.574</v>
      </c>
      <c r="L151" s="5">
        <v>125.72385559</v>
      </c>
      <c r="M151" s="5">
        <v>153.03731171000001</v>
      </c>
      <c r="N151" s="5">
        <v>186.23757463999999</v>
      </c>
      <c r="O151" s="5">
        <v>224.89593049000001</v>
      </c>
      <c r="P151" s="5">
        <v>266.87614852000002</v>
      </c>
      <c r="Q151" s="5">
        <v>311.41755971999999</v>
      </c>
      <c r="R151" s="5">
        <v>357.86743506000005</v>
      </c>
      <c r="S151" s="5">
        <v>404.78368935000003</v>
      </c>
      <c r="T151" s="5">
        <v>452.62481380999998</v>
      </c>
      <c r="U151" s="5">
        <v>492.5103479</v>
      </c>
      <c r="V151" s="5">
        <v>531.82907490000002</v>
      </c>
      <c r="W151" s="5">
        <v>570.22714911000003</v>
      </c>
      <c r="X151" s="5">
        <v>609.75050940999995</v>
      </c>
      <c r="Y151" s="5">
        <v>651.78980555999999</v>
      </c>
      <c r="Z151" s="5">
        <v>694.24637111999994</v>
      </c>
      <c r="AA151" s="5">
        <v>729.87564465000003</v>
      </c>
      <c r="AB151" s="5">
        <v>765.66522693000002</v>
      </c>
      <c r="AC151" s="5">
        <v>801.68088179999995</v>
      </c>
      <c r="AD151" s="5">
        <v>838.08343994999996</v>
      </c>
      <c r="AE151" s="5">
        <v>874.67753663000008</v>
      </c>
      <c r="AF151" s="5">
        <v>876.72075081000003</v>
      </c>
    </row>
    <row r="152" spans="1:32">
      <c r="A152" s="58" t="s">
        <v>128</v>
      </c>
      <c r="B152" s="58" t="s">
        <v>127</v>
      </c>
      <c r="C152" s="57" t="s">
        <v>89</v>
      </c>
      <c r="D152" s="5">
        <v>12.411999999999999</v>
      </c>
      <c r="E152" s="5">
        <v>45.622999999999998</v>
      </c>
      <c r="F152" s="5">
        <v>65.371999999999986</v>
      </c>
      <c r="G152" s="5">
        <v>82.352000000000004</v>
      </c>
      <c r="H152" s="5">
        <v>95.963999999999999</v>
      </c>
      <c r="I152" s="5">
        <v>107.131</v>
      </c>
      <c r="J152" s="5">
        <v>116.5</v>
      </c>
      <c r="K152" s="5">
        <v>131.535</v>
      </c>
      <c r="L152" s="5">
        <v>152.63800000000001</v>
      </c>
      <c r="M152" s="5">
        <v>173.94100000000003</v>
      </c>
      <c r="N152" s="5">
        <v>198.483</v>
      </c>
      <c r="O152" s="5">
        <v>225.34400000000002</v>
      </c>
      <c r="P152" s="5">
        <v>252.72799999999995</v>
      </c>
      <c r="Q152" s="5">
        <v>277.85400000000004</v>
      </c>
      <c r="R152" s="5">
        <v>300.80500000000006</v>
      </c>
      <c r="S152" s="5">
        <v>320.54400000000004</v>
      </c>
      <c r="T152" s="5">
        <v>337.47999999999996</v>
      </c>
      <c r="U152" s="5">
        <v>344.50700000000001</v>
      </c>
      <c r="V152" s="5">
        <v>348.54900000000009</v>
      </c>
      <c r="W152" s="5">
        <v>349.56599999999992</v>
      </c>
      <c r="X152" s="5">
        <v>350.81700000000012</v>
      </c>
      <c r="Y152" s="5">
        <v>350.685</v>
      </c>
      <c r="Z152" s="5">
        <v>350.02999999999986</v>
      </c>
      <c r="AA152" s="5">
        <v>348.76900000000012</v>
      </c>
      <c r="AB152" s="5">
        <v>346.75099999999986</v>
      </c>
      <c r="AC152" s="5">
        <v>344.07600000000014</v>
      </c>
      <c r="AD152" s="5">
        <v>340.86599999999999</v>
      </c>
      <c r="AE152" s="5">
        <v>337.02599999999995</v>
      </c>
      <c r="AF152" s="5">
        <v>337.02599999999995</v>
      </c>
    </row>
    <row r="153" spans="1:32">
      <c r="A153" s="58" t="s">
        <v>128</v>
      </c>
      <c r="B153" s="58" t="s">
        <v>127</v>
      </c>
      <c r="C153" s="57" t="s">
        <v>90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</row>
    <row r="154" spans="1:32">
      <c r="A154" s="58" t="s">
        <v>128</v>
      </c>
      <c r="B154" s="58" t="s">
        <v>127</v>
      </c>
      <c r="C154" s="57" t="s">
        <v>91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</row>
    <row r="155" spans="1:32">
      <c r="A155" s="58" t="s">
        <v>128</v>
      </c>
      <c r="B155" s="58" t="s">
        <v>127</v>
      </c>
      <c r="C155" s="57" t="s">
        <v>92</v>
      </c>
      <c r="D155" s="5">
        <v>563.35</v>
      </c>
      <c r="E155" s="5">
        <v>563.35</v>
      </c>
      <c r="F155" s="5">
        <v>1105.6730461000002</v>
      </c>
      <c r="G155" s="5">
        <v>2328.0140958100001</v>
      </c>
      <c r="H155" s="5">
        <v>2629.8801325700001</v>
      </c>
      <c r="I155" s="5">
        <v>5800.9872384199998</v>
      </c>
      <c r="J155" s="5">
        <v>6616.0549079400007</v>
      </c>
      <c r="K155" s="5">
        <v>7947.1443418899999</v>
      </c>
      <c r="L155" s="5">
        <v>7947.1443418899999</v>
      </c>
      <c r="M155" s="5">
        <v>8433.5538303400008</v>
      </c>
      <c r="N155" s="5">
        <v>8553.718534919999</v>
      </c>
      <c r="O155" s="5">
        <v>10085.131772299999</v>
      </c>
      <c r="P155" s="5">
        <v>13539.860951660001</v>
      </c>
      <c r="Q155" s="5">
        <v>13539.860951660001</v>
      </c>
      <c r="R155" s="5">
        <v>15201.757039280001</v>
      </c>
      <c r="S155" s="5">
        <v>16219.112298780001</v>
      </c>
      <c r="T155" s="5">
        <v>17674.870923410002</v>
      </c>
      <c r="U155" s="5">
        <v>17674.870923410002</v>
      </c>
      <c r="V155" s="5">
        <v>17692.815666410002</v>
      </c>
      <c r="W155" s="5">
        <v>17692.815666410002</v>
      </c>
      <c r="X155" s="5">
        <v>20781.48244896</v>
      </c>
      <c r="Y155" s="5">
        <v>25139.725964680001</v>
      </c>
      <c r="Z155" s="5">
        <v>24995.725964680001</v>
      </c>
      <c r="AA155" s="5">
        <v>24995.725964680001</v>
      </c>
      <c r="AB155" s="5">
        <v>26052.887186270003</v>
      </c>
      <c r="AC155" s="5">
        <v>26217.205972839998</v>
      </c>
      <c r="AD155" s="5">
        <v>33895.921960990003</v>
      </c>
      <c r="AE155" s="5">
        <v>33895.921960990003</v>
      </c>
      <c r="AF155" s="5">
        <v>33588.171960990003</v>
      </c>
    </row>
    <row r="156" spans="1:32">
      <c r="A156" s="58" t="s">
        <v>128</v>
      </c>
      <c r="B156" s="58" t="s">
        <v>127</v>
      </c>
      <c r="C156" s="57" t="s">
        <v>93</v>
      </c>
      <c r="D156" s="5">
        <v>0</v>
      </c>
      <c r="E156" s="5">
        <v>0</v>
      </c>
      <c r="F156" s="5">
        <v>0</v>
      </c>
      <c r="G156" s="5">
        <v>48.176031770000002</v>
      </c>
      <c r="H156" s="5">
        <v>592.64951472000007</v>
      </c>
      <c r="I156" s="5">
        <v>671.30904657999997</v>
      </c>
      <c r="J156" s="5">
        <v>1394.4478897900001</v>
      </c>
      <c r="K156" s="5">
        <v>1394.4478897900001</v>
      </c>
      <c r="L156" s="5">
        <v>1394.4478897900001</v>
      </c>
      <c r="M156" s="5">
        <v>1394.4478897900001</v>
      </c>
      <c r="N156" s="5">
        <v>1394.4478897900001</v>
      </c>
      <c r="O156" s="5">
        <v>2079.3544266700001</v>
      </c>
      <c r="P156" s="5">
        <v>2079.3544266700001</v>
      </c>
      <c r="Q156" s="5">
        <v>2079.3544266700001</v>
      </c>
      <c r="R156" s="5">
        <v>2246.09688319</v>
      </c>
      <c r="S156" s="5">
        <v>3653.2436394699998</v>
      </c>
      <c r="T156" s="5">
        <v>5554.7979899000002</v>
      </c>
      <c r="U156" s="5">
        <v>5554.7979899000002</v>
      </c>
      <c r="V156" s="5">
        <v>6375.9550210199995</v>
      </c>
      <c r="W156" s="5">
        <v>6375.9550210199995</v>
      </c>
      <c r="X156" s="5">
        <v>6514.8405805599996</v>
      </c>
      <c r="Y156" s="5">
        <v>11110.746590999999</v>
      </c>
      <c r="Z156" s="5">
        <v>11110.746590999999</v>
      </c>
      <c r="AA156" s="5">
        <v>11110.746590999999</v>
      </c>
      <c r="AB156" s="5">
        <v>11110.746590999999</v>
      </c>
      <c r="AC156" s="5">
        <v>11110.746590999999</v>
      </c>
      <c r="AD156" s="5">
        <v>11569.18111817</v>
      </c>
      <c r="AE156" s="5">
        <v>24723.213995220001</v>
      </c>
      <c r="AF156" s="5">
        <v>24723.213995220001</v>
      </c>
    </row>
    <row r="157" spans="1:32">
      <c r="A157" s="58" t="s">
        <v>128</v>
      </c>
      <c r="B157" s="58" t="s">
        <v>127</v>
      </c>
      <c r="C157" s="57" t="s">
        <v>94</v>
      </c>
      <c r="D157" s="5">
        <v>254.26031188502159</v>
      </c>
      <c r="E157" s="5">
        <v>357.09563650000001</v>
      </c>
      <c r="F157" s="5">
        <v>411.86271979999998</v>
      </c>
      <c r="G157" s="5">
        <v>465.0025182</v>
      </c>
      <c r="H157" s="5">
        <v>515.22391809999999</v>
      </c>
      <c r="I157" s="5">
        <v>565.32534950000002</v>
      </c>
      <c r="J157" s="5">
        <v>615.13287509999998</v>
      </c>
      <c r="K157" s="5">
        <v>663.49134749999996</v>
      </c>
      <c r="L157" s="5">
        <v>709.41612840000005</v>
      </c>
      <c r="M157" s="5">
        <v>755.11697049999998</v>
      </c>
      <c r="N157" s="5">
        <v>800.72640190000004</v>
      </c>
      <c r="O157" s="5">
        <v>846.17501149999998</v>
      </c>
      <c r="P157" s="5">
        <v>889.8329463</v>
      </c>
      <c r="Q157" s="5">
        <v>930.41484079999998</v>
      </c>
      <c r="R157" s="5">
        <v>971.03314590000002</v>
      </c>
      <c r="S157" s="5">
        <v>1011.33443</v>
      </c>
      <c r="T157" s="5">
        <v>1051.678872</v>
      </c>
      <c r="U157" s="5">
        <v>1092.6075880000001</v>
      </c>
      <c r="V157" s="5">
        <v>1133.359093</v>
      </c>
      <c r="W157" s="5">
        <v>1174.2017249999999</v>
      </c>
      <c r="X157" s="5">
        <v>1215.2160200000001</v>
      </c>
      <c r="Y157" s="5">
        <v>1256.603936</v>
      </c>
      <c r="Z157" s="5">
        <v>1298.228746</v>
      </c>
      <c r="AA157" s="5">
        <v>1338.6137659999999</v>
      </c>
      <c r="AB157" s="5">
        <v>1377.514271</v>
      </c>
      <c r="AC157" s="5">
        <v>1415.449807</v>
      </c>
      <c r="AD157" s="5">
        <v>1452.430165</v>
      </c>
      <c r="AE157" s="5">
        <v>1488.7525539999999</v>
      </c>
      <c r="AF157" s="5">
        <v>1488.7525539999999</v>
      </c>
    </row>
    <row r="158" spans="1:32">
      <c r="A158" s="58" t="s">
        <v>128</v>
      </c>
      <c r="B158" s="58" t="s">
        <v>127</v>
      </c>
      <c r="C158" s="57" t="s">
        <v>96</v>
      </c>
      <c r="D158" s="5">
        <v>26.35</v>
      </c>
      <c r="E158" s="5">
        <v>29.82791073112255</v>
      </c>
      <c r="F158" s="5">
        <v>31.28055562836699</v>
      </c>
      <c r="G158" s="5">
        <v>32.623546302953464</v>
      </c>
      <c r="H158" s="5">
        <v>34.073308892917431</v>
      </c>
      <c r="I158" s="5">
        <v>36.060876215544369</v>
      </c>
      <c r="J158" s="5">
        <v>37.692773458672725</v>
      </c>
      <c r="K158" s="5">
        <v>39.108780570974474</v>
      </c>
      <c r="L158" s="5">
        <v>40.762490287310072</v>
      </c>
      <c r="M158" s="5">
        <v>42.296858902916604</v>
      </c>
      <c r="N158" s="5">
        <v>43.636242187596274</v>
      </c>
      <c r="O158" s="5">
        <v>44.767501269622727</v>
      </c>
      <c r="P158" s="5">
        <v>46.037799813539216</v>
      </c>
      <c r="Q158" s="5">
        <v>47.432308853695282</v>
      </c>
      <c r="R158" s="5">
        <v>48.984448521775313</v>
      </c>
      <c r="S158" s="5">
        <v>50.542077203732426</v>
      </c>
      <c r="T158" s="5">
        <v>51.83482630911756</v>
      </c>
      <c r="U158" s="5">
        <v>53.251699884057722</v>
      </c>
      <c r="V158" s="5">
        <v>54.624112889356901</v>
      </c>
      <c r="W158" s="5">
        <v>56.260423906920956</v>
      </c>
      <c r="X158" s="5">
        <v>58.335159370590205</v>
      </c>
      <c r="Y158" s="5">
        <v>60.794894461290589</v>
      </c>
      <c r="Z158" s="5">
        <v>63.346043512256763</v>
      </c>
      <c r="AA158" s="5">
        <v>65.542755357990174</v>
      </c>
      <c r="AB158" s="5">
        <v>67.581988831273378</v>
      </c>
      <c r="AC158" s="5">
        <v>69.83348596434756</v>
      </c>
      <c r="AD158" s="5">
        <v>71.738562317337681</v>
      </c>
      <c r="AE158" s="5">
        <v>70.016807733237158</v>
      </c>
      <c r="AF158" s="5">
        <v>70.016807733237158</v>
      </c>
    </row>
    <row r="160" spans="1:32">
      <c r="A160" s="58" t="s">
        <v>131</v>
      </c>
      <c r="B160" s="58" t="s">
        <v>123</v>
      </c>
      <c r="C160" s="57" t="s">
        <v>80</v>
      </c>
      <c r="D160" s="5">
        <v>8330</v>
      </c>
      <c r="E160" s="5">
        <v>8330</v>
      </c>
      <c r="F160" s="5">
        <v>8330</v>
      </c>
      <c r="G160" s="5">
        <v>5570</v>
      </c>
      <c r="H160" s="5">
        <v>3445</v>
      </c>
      <c r="I160" s="5">
        <v>1390</v>
      </c>
      <c r="J160" s="5">
        <v>1390</v>
      </c>
      <c r="K160" s="5">
        <v>1390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</row>
    <row r="161" spans="1:32">
      <c r="A161" s="58" t="s">
        <v>131</v>
      </c>
      <c r="B161" s="58" t="s">
        <v>123</v>
      </c>
      <c r="C161" s="57" t="s">
        <v>82</v>
      </c>
      <c r="D161" s="5">
        <v>124</v>
      </c>
      <c r="E161" s="5">
        <v>440</v>
      </c>
      <c r="F161" s="5">
        <v>440</v>
      </c>
      <c r="G161" s="5">
        <v>440</v>
      </c>
      <c r="H161" s="5">
        <v>440</v>
      </c>
      <c r="I161" s="5">
        <v>440</v>
      </c>
      <c r="J161" s="5">
        <v>440</v>
      </c>
      <c r="K161" s="5">
        <v>440</v>
      </c>
      <c r="L161" s="5">
        <v>440</v>
      </c>
      <c r="M161" s="5">
        <v>440</v>
      </c>
      <c r="N161" s="5">
        <v>440</v>
      </c>
      <c r="O161" s="5">
        <v>440</v>
      </c>
      <c r="P161" s="5">
        <v>440</v>
      </c>
      <c r="Q161" s="5">
        <v>440</v>
      </c>
      <c r="R161" s="5">
        <v>440</v>
      </c>
      <c r="S161" s="5">
        <v>440</v>
      </c>
      <c r="T161" s="5">
        <v>440</v>
      </c>
      <c r="U161" s="5">
        <v>440</v>
      </c>
      <c r="V161" s="5">
        <v>440</v>
      </c>
      <c r="W161" s="5">
        <v>440</v>
      </c>
      <c r="X161" s="5">
        <v>440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</row>
    <row r="162" spans="1:32">
      <c r="A162" s="58" t="s">
        <v>131</v>
      </c>
      <c r="B162" s="58" t="s">
        <v>123</v>
      </c>
      <c r="C162" s="57" t="s">
        <v>83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</row>
    <row r="163" spans="1:32">
      <c r="A163" s="58" t="s">
        <v>131</v>
      </c>
      <c r="B163" s="58" t="s">
        <v>123</v>
      </c>
      <c r="C163" s="57" t="s">
        <v>84</v>
      </c>
      <c r="D163" s="5">
        <v>2688.9989999999998</v>
      </c>
      <c r="E163" s="5">
        <v>2688.9989999999998</v>
      </c>
      <c r="F163" s="5">
        <v>2688.9989999999998</v>
      </c>
      <c r="G163" s="5">
        <v>2688.9989999999998</v>
      </c>
      <c r="H163" s="5">
        <v>2688.9989999999998</v>
      </c>
      <c r="I163" s="5">
        <v>2688.9989999999998</v>
      </c>
      <c r="J163" s="5">
        <v>2688.9989999999998</v>
      </c>
      <c r="K163" s="5">
        <v>2688.9989999999998</v>
      </c>
      <c r="L163" s="5">
        <v>2688.9989999999998</v>
      </c>
      <c r="M163" s="5">
        <v>2688.9989999999998</v>
      </c>
      <c r="N163" s="5">
        <v>2688.9989999999998</v>
      </c>
      <c r="O163" s="5">
        <v>2688.9989999999998</v>
      </c>
      <c r="P163" s="5">
        <v>2688.9989999999998</v>
      </c>
      <c r="Q163" s="5">
        <v>2638.9989999999998</v>
      </c>
      <c r="R163" s="5">
        <v>2638.9989999999998</v>
      </c>
      <c r="S163" s="5">
        <v>2638.9989999999998</v>
      </c>
      <c r="T163" s="5">
        <v>2638.9989999999998</v>
      </c>
      <c r="U163" s="5">
        <v>2638.9989999999998</v>
      </c>
      <c r="V163" s="5">
        <v>2638.9989999999998</v>
      </c>
      <c r="W163" s="5">
        <v>2638.9989999999998</v>
      </c>
      <c r="X163" s="5">
        <v>2638.9989999999998</v>
      </c>
      <c r="Y163" s="5">
        <v>2638.9989999999998</v>
      </c>
      <c r="Z163" s="5">
        <v>1790</v>
      </c>
      <c r="AA163" s="5">
        <v>1790</v>
      </c>
      <c r="AB163" s="5">
        <v>1790</v>
      </c>
      <c r="AC163" s="5">
        <v>1790</v>
      </c>
      <c r="AD163" s="5">
        <v>1790</v>
      </c>
      <c r="AE163" s="5">
        <v>1790</v>
      </c>
      <c r="AF163" s="5">
        <v>1790</v>
      </c>
    </row>
    <row r="164" spans="1:32">
      <c r="A164" s="58" t="s">
        <v>131</v>
      </c>
      <c r="B164" s="58" t="s">
        <v>123</v>
      </c>
      <c r="C164" s="57" t="s">
        <v>85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367.43367239999998</v>
      </c>
      <c r="AF164" s="5">
        <v>367.43367239999998</v>
      </c>
    </row>
    <row r="165" spans="1:32">
      <c r="A165" s="58" t="s">
        <v>131</v>
      </c>
      <c r="B165" s="58" t="s">
        <v>123</v>
      </c>
      <c r="C165" s="57" t="s">
        <v>86</v>
      </c>
      <c r="D165" s="5">
        <v>2285</v>
      </c>
      <c r="E165" s="5">
        <v>2285</v>
      </c>
      <c r="F165" s="5">
        <v>2285</v>
      </c>
      <c r="G165" s="5">
        <v>2285</v>
      </c>
      <c r="H165" s="5">
        <v>2285</v>
      </c>
      <c r="I165" s="5">
        <v>2285</v>
      </c>
      <c r="J165" s="5">
        <v>2285</v>
      </c>
      <c r="K165" s="5">
        <v>2285</v>
      </c>
      <c r="L165" s="5">
        <v>2285</v>
      </c>
      <c r="M165" s="5">
        <v>2285</v>
      </c>
      <c r="N165" s="5">
        <v>2285</v>
      </c>
      <c r="O165" s="5">
        <v>2285</v>
      </c>
      <c r="P165" s="5">
        <v>2285</v>
      </c>
      <c r="Q165" s="5">
        <v>2285</v>
      </c>
      <c r="R165" s="5">
        <v>2285</v>
      </c>
      <c r="S165" s="5">
        <v>2285</v>
      </c>
      <c r="T165" s="5">
        <v>2285</v>
      </c>
      <c r="U165" s="5">
        <v>2285</v>
      </c>
      <c r="V165" s="5">
        <v>2285</v>
      </c>
      <c r="W165" s="5">
        <v>2285</v>
      </c>
      <c r="X165" s="5">
        <v>2285</v>
      </c>
      <c r="Y165" s="5">
        <v>2285</v>
      </c>
      <c r="Z165" s="5">
        <v>2285</v>
      </c>
      <c r="AA165" s="5">
        <v>2285</v>
      </c>
      <c r="AB165" s="5">
        <v>2285</v>
      </c>
      <c r="AC165" s="5">
        <v>2285</v>
      </c>
      <c r="AD165" s="5">
        <v>2285</v>
      </c>
      <c r="AE165" s="5">
        <v>2285</v>
      </c>
      <c r="AF165" s="5">
        <v>2285</v>
      </c>
    </row>
    <row r="166" spans="1:32">
      <c r="A166" s="58" t="s">
        <v>131</v>
      </c>
      <c r="B166" s="58" t="s">
        <v>123</v>
      </c>
      <c r="C166" s="57" t="s">
        <v>87</v>
      </c>
      <c r="D166" s="5">
        <v>290</v>
      </c>
      <c r="E166" s="5">
        <v>290</v>
      </c>
      <c r="F166" s="5">
        <v>290</v>
      </c>
      <c r="G166" s="5">
        <v>1570</v>
      </c>
      <c r="H166" s="5">
        <v>4059.4243178000002</v>
      </c>
      <c r="I166" s="5">
        <v>4617.4705915300001</v>
      </c>
      <c r="J166" s="5">
        <v>4768.4144095600004</v>
      </c>
      <c r="K166" s="5">
        <v>4768.4144095600004</v>
      </c>
      <c r="L166" s="5">
        <v>5164.1573324800002</v>
      </c>
      <c r="M166" s="5">
        <v>5164.1573324800002</v>
      </c>
      <c r="N166" s="5">
        <v>5164.1573324800002</v>
      </c>
      <c r="O166" s="5">
        <v>5164.1573324800002</v>
      </c>
      <c r="P166" s="5">
        <v>5164.1573324800002</v>
      </c>
      <c r="Q166" s="5">
        <v>5164.1573324800002</v>
      </c>
      <c r="R166" s="5">
        <v>5164.1573324800002</v>
      </c>
      <c r="S166" s="5">
        <v>5628.2841312599994</v>
      </c>
      <c r="T166" s="5">
        <v>5687.2280568999995</v>
      </c>
      <c r="U166" s="5">
        <v>5687.2280568999995</v>
      </c>
      <c r="V166" s="5">
        <v>5701.4427102099999</v>
      </c>
      <c r="W166" s="5">
        <v>5970.6572895999998</v>
      </c>
      <c r="X166" s="5">
        <v>5970.6572895999998</v>
      </c>
      <c r="Y166" s="5">
        <v>6115.5679651</v>
      </c>
      <c r="Z166" s="5">
        <v>6115.5679651</v>
      </c>
      <c r="AA166" s="5">
        <v>5515.5679651</v>
      </c>
      <c r="AB166" s="5">
        <v>4386.1436472999994</v>
      </c>
      <c r="AC166" s="5">
        <v>3828.0973735699999</v>
      </c>
      <c r="AD166" s="5">
        <v>4797.5398136799995</v>
      </c>
      <c r="AE166" s="5">
        <v>4797.5398136799995</v>
      </c>
      <c r="AF166" s="5">
        <v>4797.5398136799995</v>
      </c>
    </row>
    <row r="167" spans="1:32">
      <c r="A167" s="58" t="s">
        <v>131</v>
      </c>
      <c r="B167" s="58" t="s">
        <v>123</v>
      </c>
      <c r="C167" s="57" t="s">
        <v>88</v>
      </c>
      <c r="D167" s="5">
        <v>11.647</v>
      </c>
      <c r="E167" s="5">
        <v>113.44800000999999</v>
      </c>
      <c r="F167" s="5">
        <v>234.46199999999999</v>
      </c>
      <c r="G167" s="5">
        <v>391.15199999000004</v>
      </c>
      <c r="H167" s="5">
        <v>583.14700001000006</v>
      </c>
      <c r="I167" s="5">
        <v>817.88</v>
      </c>
      <c r="J167" s="5">
        <v>1099.634</v>
      </c>
      <c r="K167" s="5">
        <v>1524.355</v>
      </c>
      <c r="L167" s="5">
        <v>1897.4574733300001</v>
      </c>
      <c r="M167" s="5">
        <v>2313.5186278800002</v>
      </c>
      <c r="N167" s="5">
        <v>2795.63337916</v>
      </c>
      <c r="O167" s="5">
        <v>3392.9003320800002</v>
      </c>
      <c r="P167" s="5">
        <v>4036.44119688</v>
      </c>
      <c r="Q167" s="5">
        <v>4707.0090007500003</v>
      </c>
      <c r="R167" s="5">
        <v>5411.0381473800007</v>
      </c>
      <c r="S167" s="5">
        <v>6114.3533389300001</v>
      </c>
      <c r="T167" s="5">
        <v>6822.3269472499996</v>
      </c>
      <c r="U167" s="5">
        <v>7403.449441499999</v>
      </c>
      <c r="V167" s="5">
        <v>7964.5992951899998</v>
      </c>
      <c r="W167" s="5">
        <v>8500.4033974100003</v>
      </c>
      <c r="X167" s="5">
        <v>9048.9515982400007</v>
      </c>
      <c r="Y167" s="5">
        <v>9634.5546853399992</v>
      </c>
      <c r="Z167" s="5">
        <v>10227.264545689999</v>
      </c>
      <c r="AA167" s="5">
        <v>10733.091480859999</v>
      </c>
      <c r="AB167" s="5">
        <v>11244.056339999999</v>
      </c>
      <c r="AC167" s="5">
        <v>11762.804082539998</v>
      </c>
      <c r="AD167" s="5">
        <v>12290.264823130001</v>
      </c>
      <c r="AE167" s="5">
        <v>12821.021079919999</v>
      </c>
      <c r="AF167" s="5">
        <v>12857.1914406</v>
      </c>
    </row>
    <row r="168" spans="1:32">
      <c r="A168" s="58" t="s">
        <v>131</v>
      </c>
      <c r="B168" s="58" t="s">
        <v>123</v>
      </c>
      <c r="C168" s="57" t="s">
        <v>89</v>
      </c>
      <c r="D168" s="5">
        <v>171.61300000000003</v>
      </c>
      <c r="E168" s="5">
        <v>588.70600000000002</v>
      </c>
      <c r="F168" s="5">
        <v>887.91499999999996</v>
      </c>
      <c r="G168" s="5">
        <v>1132.692</v>
      </c>
      <c r="H168" s="5">
        <v>1330.7860000000001</v>
      </c>
      <c r="I168" s="5">
        <v>1501.1099999999997</v>
      </c>
      <c r="J168" s="5">
        <v>1644.835</v>
      </c>
      <c r="K168" s="5">
        <v>1879.2280000000001</v>
      </c>
      <c r="L168" s="5">
        <v>2206.7310000000002</v>
      </c>
      <c r="M168" s="5">
        <v>2538.018</v>
      </c>
      <c r="N168" s="5">
        <v>2892.1369999999997</v>
      </c>
      <c r="O168" s="5">
        <v>3323.8410000000003</v>
      </c>
      <c r="P168" s="5">
        <v>3759.1100000000006</v>
      </c>
      <c r="Q168" s="5">
        <v>4148.139000000001</v>
      </c>
      <c r="R168" s="5">
        <v>4509.9309999999996</v>
      </c>
      <c r="S168" s="5">
        <v>4816.4500000000007</v>
      </c>
      <c r="T168" s="5">
        <v>5071.3830000000007</v>
      </c>
      <c r="U168" s="5">
        <v>5175.4100000000008</v>
      </c>
      <c r="V168" s="5">
        <v>5227.704999999999</v>
      </c>
      <c r="W168" s="5">
        <v>5227.0620000000017</v>
      </c>
      <c r="X168" s="5">
        <v>5230.3869999999988</v>
      </c>
      <c r="Y168" s="5">
        <v>5215.023000000001</v>
      </c>
      <c r="Z168" s="5">
        <v>5193.7550000000001</v>
      </c>
      <c r="AA168" s="5">
        <v>5164.8889999999992</v>
      </c>
      <c r="AB168" s="5">
        <v>5128.3240000000005</v>
      </c>
      <c r="AC168" s="5">
        <v>5084.2170000000024</v>
      </c>
      <c r="AD168" s="5">
        <v>5035.3010000000013</v>
      </c>
      <c r="AE168" s="5">
        <v>4976.3359999999993</v>
      </c>
      <c r="AF168" s="5">
        <v>4976.3359999999993</v>
      </c>
    </row>
    <row r="169" spans="1:32">
      <c r="A169" s="58" t="s">
        <v>131</v>
      </c>
      <c r="B169" s="58" t="s">
        <v>123</v>
      </c>
      <c r="C169" s="57" t="s">
        <v>90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</row>
    <row r="170" spans="1:32">
      <c r="A170" s="58" t="s">
        <v>131</v>
      </c>
      <c r="B170" s="58" t="s">
        <v>123</v>
      </c>
      <c r="C170" s="57" t="s">
        <v>91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</row>
    <row r="171" spans="1:32">
      <c r="A171" s="58" t="s">
        <v>131</v>
      </c>
      <c r="B171" s="58" t="s">
        <v>123</v>
      </c>
      <c r="C171" s="57" t="s">
        <v>92</v>
      </c>
      <c r="D171" s="5">
        <v>2219.9819999999991</v>
      </c>
      <c r="E171" s="5">
        <v>7330.8662684599994</v>
      </c>
      <c r="F171" s="5">
        <v>7330.8662684599994</v>
      </c>
      <c r="G171" s="5">
        <v>7411.4230445599987</v>
      </c>
      <c r="H171" s="5">
        <v>8905.9876544499984</v>
      </c>
      <c r="I171" s="5">
        <v>12589.601264929999</v>
      </c>
      <c r="J171" s="5">
        <v>12724.692429029999</v>
      </c>
      <c r="K171" s="5">
        <v>13282.128879519998</v>
      </c>
      <c r="L171" s="5">
        <v>15324.883155009999</v>
      </c>
      <c r="M171" s="5">
        <v>17659.467752549997</v>
      </c>
      <c r="N171" s="5">
        <v>18089.47854598</v>
      </c>
      <c r="O171" s="5">
        <v>18933.69261265</v>
      </c>
      <c r="P171" s="5">
        <v>19099.774383919997</v>
      </c>
      <c r="Q171" s="5">
        <v>19099.774383919997</v>
      </c>
      <c r="R171" s="5">
        <v>19617.666355839996</v>
      </c>
      <c r="S171" s="5">
        <v>20683.409062969997</v>
      </c>
      <c r="T171" s="5">
        <v>20480.929062969997</v>
      </c>
      <c r="U171" s="5">
        <v>20480.929062969997</v>
      </c>
      <c r="V171" s="5">
        <v>24155.538079109996</v>
      </c>
      <c r="W171" s="5">
        <v>24159.772626239999</v>
      </c>
      <c r="X171" s="5">
        <v>26000.401855700002</v>
      </c>
      <c r="Y171" s="5">
        <v>26421.057508060003</v>
      </c>
      <c r="Z171" s="5">
        <v>26421.057508060003</v>
      </c>
      <c r="AA171" s="5">
        <v>28192.839571800003</v>
      </c>
      <c r="AB171" s="5">
        <v>29454.451154580001</v>
      </c>
      <c r="AC171" s="5">
        <v>29454.451154580001</v>
      </c>
      <c r="AD171" s="5">
        <v>30797.995790770005</v>
      </c>
      <c r="AE171" s="5">
        <v>31773.22246406</v>
      </c>
      <c r="AF171" s="5">
        <v>31529.42246406</v>
      </c>
    </row>
    <row r="172" spans="1:32">
      <c r="A172" s="58" t="s">
        <v>131</v>
      </c>
      <c r="B172" s="58" t="s">
        <v>123</v>
      </c>
      <c r="C172" s="57" t="s">
        <v>93</v>
      </c>
      <c r="D172" s="5">
        <v>3548.0110000000004</v>
      </c>
      <c r="E172" s="5">
        <v>3621.4018099200002</v>
      </c>
      <c r="F172" s="5">
        <v>3620.8518099200005</v>
      </c>
      <c r="G172" s="5">
        <v>5645.8855405999993</v>
      </c>
      <c r="H172" s="5">
        <v>6849.9331144999996</v>
      </c>
      <c r="I172" s="5">
        <v>9145.5546695899993</v>
      </c>
      <c r="J172" s="5">
        <v>10221.722673959999</v>
      </c>
      <c r="K172" s="5">
        <v>10656.659636379998</v>
      </c>
      <c r="L172" s="5">
        <v>10787.98603674</v>
      </c>
      <c r="M172" s="5">
        <v>10787.98603674</v>
      </c>
      <c r="N172" s="5">
        <v>11604.778140560002</v>
      </c>
      <c r="O172" s="5">
        <v>11892.12894748</v>
      </c>
      <c r="P172" s="5">
        <v>14814.297213710001</v>
      </c>
      <c r="Q172" s="5">
        <v>15583.35018023</v>
      </c>
      <c r="R172" s="5">
        <v>15698.19884565</v>
      </c>
      <c r="S172" s="5">
        <v>18028.75133734</v>
      </c>
      <c r="T172" s="5">
        <v>19114.895322519998</v>
      </c>
      <c r="U172" s="5">
        <v>19114.895322519998</v>
      </c>
      <c r="V172" s="5">
        <v>20296.30499846</v>
      </c>
      <c r="W172" s="5">
        <v>22773.037962679999</v>
      </c>
      <c r="X172" s="5">
        <v>23273.97292502</v>
      </c>
      <c r="Y172" s="5">
        <v>23309.411233909999</v>
      </c>
      <c r="Z172" s="5">
        <v>25143.524137479999</v>
      </c>
      <c r="AA172" s="5">
        <v>28246.278048149998</v>
      </c>
      <c r="AB172" s="5">
        <v>29307.799337969995</v>
      </c>
      <c r="AC172" s="5">
        <v>29217.783337969995</v>
      </c>
      <c r="AD172" s="5">
        <v>29171.083337969998</v>
      </c>
      <c r="AE172" s="5">
        <v>32909.954677230002</v>
      </c>
      <c r="AF172" s="5">
        <v>32344.150677229998</v>
      </c>
    </row>
    <row r="173" spans="1:32">
      <c r="A173" s="58" t="s">
        <v>131</v>
      </c>
      <c r="B173" s="58" t="s">
        <v>123</v>
      </c>
      <c r="C173" s="57" t="s">
        <v>94</v>
      </c>
      <c r="D173" s="5">
        <v>5456.0018510570899</v>
      </c>
      <c r="E173" s="5">
        <v>7493.2512511000004</v>
      </c>
      <c r="F173" s="5">
        <v>8506.6815404000008</v>
      </c>
      <c r="G173" s="5">
        <v>9484.7640589000002</v>
      </c>
      <c r="H173" s="5">
        <v>10408.619113000001</v>
      </c>
      <c r="I173" s="5">
        <v>11341.636622</v>
      </c>
      <c r="J173" s="5">
        <v>12278.828747</v>
      </c>
      <c r="K173" s="5">
        <v>13198.536527</v>
      </c>
      <c r="L173" s="5">
        <v>14078.069561999999</v>
      </c>
      <c r="M173" s="5">
        <v>14943.290398000001</v>
      </c>
      <c r="N173" s="5">
        <v>15804.026523999999</v>
      </c>
      <c r="O173" s="5">
        <v>16656.378549000001</v>
      </c>
      <c r="P173" s="5">
        <v>17499.933406999997</v>
      </c>
      <c r="Q173" s="5">
        <v>18299.216329999999</v>
      </c>
      <c r="R173" s="5">
        <v>19061.534201999999</v>
      </c>
      <c r="S173" s="5">
        <v>19791.614308</v>
      </c>
      <c r="T173" s="5">
        <v>20520.721545</v>
      </c>
      <c r="U173" s="5">
        <v>21244.162925999997</v>
      </c>
      <c r="V173" s="5">
        <v>21954.814408999999</v>
      </c>
      <c r="W173" s="5">
        <v>22664.486520999999</v>
      </c>
      <c r="X173" s="5">
        <v>23368.825887999999</v>
      </c>
      <c r="Y173" s="5">
        <v>24076.073488000002</v>
      </c>
      <c r="Z173" s="5">
        <v>24783.725623999999</v>
      </c>
      <c r="AA173" s="5">
        <v>25480.079899</v>
      </c>
      <c r="AB173" s="5">
        <v>26162.985921</v>
      </c>
      <c r="AC173" s="5">
        <v>26840.883379999999</v>
      </c>
      <c r="AD173" s="5">
        <v>27514.694609999999</v>
      </c>
      <c r="AE173" s="5">
        <v>28177.258043999998</v>
      </c>
      <c r="AF173" s="5">
        <v>28177.258043999998</v>
      </c>
    </row>
    <row r="174" spans="1:32">
      <c r="A174" s="58" t="s">
        <v>131</v>
      </c>
      <c r="B174" s="58" t="s">
        <v>123</v>
      </c>
      <c r="C174" s="57" t="s">
        <v>96</v>
      </c>
      <c r="D174" s="5">
        <v>308.44499999999999</v>
      </c>
      <c r="E174" s="5">
        <v>372.15207979584034</v>
      </c>
      <c r="F174" s="5">
        <v>404.55856660667826</v>
      </c>
      <c r="G174" s="5">
        <v>579.61648892604603</v>
      </c>
      <c r="H174" s="5">
        <v>803.61397300941553</v>
      </c>
      <c r="I174" s="5">
        <v>923.82718040003522</v>
      </c>
      <c r="J174" s="5">
        <v>1070.2705439745887</v>
      </c>
      <c r="K174" s="5">
        <v>1157.0687904247652</v>
      </c>
      <c r="L174" s="5">
        <v>1178.7730952761801</v>
      </c>
      <c r="M174" s="5">
        <v>1203.3073759065526</v>
      </c>
      <c r="N174" s="5">
        <v>1231.2557226086701</v>
      </c>
      <c r="O174" s="5">
        <v>1257.9685039769029</v>
      </c>
      <c r="P174" s="5">
        <v>1283.5442165670302</v>
      </c>
      <c r="Q174" s="5">
        <v>1305.7036106785577</v>
      </c>
      <c r="R174" s="5">
        <v>1311.3244617506475</v>
      </c>
      <c r="S174" s="5">
        <v>1344.6009052436402</v>
      </c>
      <c r="T174" s="5">
        <v>1364.8633616802676</v>
      </c>
      <c r="U174" s="5">
        <v>1398.5791983879078</v>
      </c>
      <c r="V174" s="5">
        <v>1421.3712385629453</v>
      </c>
      <c r="W174" s="5">
        <v>1429.5459884978777</v>
      </c>
      <c r="X174" s="5">
        <v>1439.0044593952052</v>
      </c>
      <c r="Y174" s="5">
        <v>1471.7366553417003</v>
      </c>
      <c r="Z174" s="5">
        <v>1478.7760894750427</v>
      </c>
      <c r="AA174" s="5">
        <v>1520.2311754023997</v>
      </c>
      <c r="AB174" s="5">
        <v>1579.0410303933775</v>
      </c>
      <c r="AC174" s="5">
        <v>1633.2500550425923</v>
      </c>
      <c r="AD174" s="5">
        <v>1682.2004601067961</v>
      </c>
      <c r="AE174" s="5">
        <v>1747.6377728928071</v>
      </c>
      <c r="AF174" s="5">
        <v>1747.6377728928071</v>
      </c>
    </row>
    <row r="176" spans="1:32">
      <c r="A176" s="58" t="s">
        <v>131</v>
      </c>
      <c r="B176" s="58" t="s">
        <v>124</v>
      </c>
      <c r="C176" s="57" t="s">
        <v>80</v>
      </c>
      <c r="D176" s="5">
        <v>8126</v>
      </c>
      <c r="E176" s="5">
        <v>8126</v>
      </c>
      <c r="F176" s="5">
        <v>8126</v>
      </c>
      <c r="G176" s="5">
        <v>4832</v>
      </c>
      <c r="H176" s="5">
        <v>4102</v>
      </c>
      <c r="I176" s="5">
        <v>2812</v>
      </c>
      <c r="J176" s="5">
        <v>1692</v>
      </c>
      <c r="K176" s="5">
        <v>852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</row>
    <row r="177" spans="1:32">
      <c r="A177" s="58" t="s">
        <v>131</v>
      </c>
      <c r="B177" s="58" t="s">
        <v>124</v>
      </c>
      <c r="C177" s="57" t="s">
        <v>82</v>
      </c>
      <c r="D177" s="5">
        <v>1597.89999999</v>
      </c>
      <c r="E177" s="5">
        <v>1597.89999999</v>
      </c>
      <c r="F177" s="5">
        <v>1597.89999999</v>
      </c>
      <c r="G177" s="5">
        <v>1417.89999999</v>
      </c>
      <c r="H177" s="5">
        <v>1417.89999999</v>
      </c>
      <c r="I177" s="5">
        <v>1417.89999999</v>
      </c>
      <c r="J177" s="5">
        <v>1417.89999999</v>
      </c>
      <c r="K177" s="5">
        <v>1417.89999999</v>
      </c>
      <c r="L177" s="5">
        <v>1417.89999999</v>
      </c>
      <c r="M177" s="5">
        <v>1417.89999999</v>
      </c>
      <c r="N177" s="5">
        <v>1417.89999999</v>
      </c>
      <c r="O177" s="5">
        <v>1417.89999999</v>
      </c>
      <c r="P177" s="5">
        <v>1417.89999999</v>
      </c>
      <c r="Q177" s="5">
        <v>1417.89999999</v>
      </c>
      <c r="R177" s="5">
        <v>1032.89999999</v>
      </c>
      <c r="S177" s="5">
        <v>1032.89999999</v>
      </c>
      <c r="T177" s="5">
        <v>1032.89999999</v>
      </c>
      <c r="U177" s="5">
        <v>888.5</v>
      </c>
      <c r="V177" s="5">
        <v>888.5</v>
      </c>
      <c r="W177" s="5">
        <v>888.5</v>
      </c>
      <c r="X177" s="5">
        <v>888.5</v>
      </c>
      <c r="Y177" s="5">
        <v>888.5</v>
      </c>
      <c r="Z177" s="5">
        <v>888.5</v>
      </c>
      <c r="AA177" s="5">
        <v>244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</row>
    <row r="178" spans="1:32">
      <c r="A178" s="58" t="s">
        <v>131</v>
      </c>
      <c r="B178" s="58" t="s">
        <v>124</v>
      </c>
      <c r="C178" s="57" t="s">
        <v>83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</row>
    <row r="179" spans="1:32">
      <c r="A179" s="58" t="s">
        <v>131</v>
      </c>
      <c r="B179" s="58" t="s">
        <v>124</v>
      </c>
      <c r="C179" s="57" t="s">
        <v>84</v>
      </c>
      <c r="D179" s="5">
        <v>1954.5000000099999</v>
      </c>
      <c r="E179" s="5">
        <v>1954.5000000099999</v>
      </c>
      <c r="F179" s="5">
        <v>1954.5000000099999</v>
      </c>
      <c r="G179" s="5">
        <v>1954.5000000099999</v>
      </c>
      <c r="H179" s="5">
        <v>1954.5000000099999</v>
      </c>
      <c r="I179" s="5">
        <v>1954.5000000099999</v>
      </c>
      <c r="J179" s="5">
        <v>2423.14959778</v>
      </c>
      <c r="K179" s="5">
        <v>2423.14959778</v>
      </c>
      <c r="L179" s="5">
        <v>2423.14959778</v>
      </c>
      <c r="M179" s="5">
        <v>2423.14959778</v>
      </c>
      <c r="N179" s="5">
        <v>2423.14959778</v>
      </c>
      <c r="O179" s="5">
        <v>2131.1495977699997</v>
      </c>
      <c r="P179" s="5">
        <v>2014.1495977699999</v>
      </c>
      <c r="Q179" s="5">
        <v>2014.1495977699999</v>
      </c>
      <c r="R179" s="5">
        <v>2014.1495977699999</v>
      </c>
      <c r="S179" s="5">
        <v>2014.1495977699999</v>
      </c>
      <c r="T179" s="5">
        <v>2705.26721542</v>
      </c>
      <c r="U179" s="5">
        <v>2705.26721542</v>
      </c>
      <c r="V179" s="5">
        <v>2705.26721542</v>
      </c>
      <c r="W179" s="5">
        <v>2868.16403777</v>
      </c>
      <c r="X179" s="5">
        <v>2868.16403777</v>
      </c>
      <c r="Y179" s="5">
        <v>2868.16403777</v>
      </c>
      <c r="Z179" s="5">
        <v>3293.44846757</v>
      </c>
      <c r="AA179" s="5">
        <v>3293.44846757</v>
      </c>
      <c r="AB179" s="5">
        <v>2744.44846757</v>
      </c>
      <c r="AC179" s="5">
        <v>2744.44846757</v>
      </c>
      <c r="AD179" s="5">
        <v>2744.44846757</v>
      </c>
      <c r="AE179" s="5">
        <v>3394.7366644200001</v>
      </c>
      <c r="AF179" s="5">
        <v>3048.7366644200001</v>
      </c>
    </row>
    <row r="180" spans="1:32">
      <c r="A180" s="58" t="s">
        <v>131</v>
      </c>
      <c r="B180" s="58" t="s">
        <v>124</v>
      </c>
      <c r="C180" s="57" t="s">
        <v>85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</row>
    <row r="181" spans="1:32">
      <c r="A181" s="58" t="s">
        <v>131</v>
      </c>
      <c r="B181" s="58" t="s">
        <v>124</v>
      </c>
      <c r="C181" s="57" t="s">
        <v>86</v>
      </c>
      <c r="D181" s="5">
        <v>152.4</v>
      </c>
      <c r="E181" s="5">
        <v>152.4</v>
      </c>
      <c r="F181" s="5">
        <v>152.4</v>
      </c>
      <c r="G181" s="5">
        <v>152.4</v>
      </c>
      <c r="H181" s="5">
        <v>152.4</v>
      </c>
      <c r="I181" s="5">
        <v>152.4</v>
      </c>
      <c r="J181" s="5">
        <v>152.4</v>
      </c>
      <c r="K181" s="5">
        <v>152.4</v>
      </c>
      <c r="L181" s="5">
        <v>152.4</v>
      </c>
      <c r="M181" s="5">
        <v>152.4</v>
      </c>
      <c r="N181" s="5">
        <v>152.4</v>
      </c>
      <c r="O181" s="5">
        <v>152.4</v>
      </c>
      <c r="P181" s="5">
        <v>152.4</v>
      </c>
      <c r="Q181" s="5">
        <v>152.4</v>
      </c>
      <c r="R181" s="5">
        <v>152.4</v>
      </c>
      <c r="S181" s="5">
        <v>66</v>
      </c>
      <c r="T181" s="5">
        <v>66</v>
      </c>
      <c r="U181" s="5">
        <v>66</v>
      </c>
      <c r="V181" s="5">
        <v>66</v>
      </c>
      <c r="W181" s="5">
        <v>66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</row>
    <row r="182" spans="1:32">
      <c r="A182" s="58" t="s">
        <v>131</v>
      </c>
      <c r="B182" s="58" t="s">
        <v>124</v>
      </c>
      <c r="C182" s="57" t="s">
        <v>87</v>
      </c>
      <c r="D182" s="5">
        <v>670</v>
      </c>
      <c r="E182" s="5">
        <v>670</v>
      </c>
      <c r="F182" s="5">
        <v>670</v>
      </c>
      <c r="G182" s="5">
        <v>1231.2398379799999</v>
      </c>
      <c r="H182" s="5">
        <v>1672.9926339399999</v>
      </c>
      <c r="I182" s="5">
        <v>2958.0087457</v>
      </c>
      <c r="J182" s="5">
        <v>3418.4329050000001</v>
      </c>
      <c r="K182" s="5">
        <v>3420.3763672499999</v>
      </c>
      <c r="L182" s="5">
        <v>3942.8601100599999</v>
      </c>
      <c r="M182" s="5">
        <v>3942.8601100599999</v>
      </c>
      <c r="N182" s="5">
        <v>3942.8601100599999</v>
      </c>
      <c r="O182" s="5">
        <v>4185.3712698999998</v>
      </c>
      <c r="P182" s="5">
        <v>4259.1024385700002</v>
      </c>
      <c r="Q182" s="5">
        <v>6900.2826572800004</v>
      </c>
      <c r="R182" s="5">
        <v>7791.9410775100005</v>
      </c>
      <c r="S182" s="5">
        <v>8848.3487067200003</v>
      </c>
      <c r="T182" s="5">
        <v>9114.6352774299994</v>
      </c>
      <c r="U182" s="5">
        <v>9114.6352774299994</v>
      </c>
      <c r="V182" s="5">
        <v>10384.83698984</v>
      </c>
      <c r="W182" s="5">
        <v>18322.551715809997</v>
      </c>
      <c r="X182" s="5">
        <v>18375.209698019997</v>
      </c>
      <c r="Y182" s="5">
        <v>18375.209698019997</v>
      </c>
      <c r="Z182" s="5">
        <v>18375.209698019997</v>
      </c>
      <c r="AA182" s="5">
        <v>25934.252726459999</v>
      </c>
      <c r="AB182" s="5">
        <v>26897.317422509997</v>
      </c>
      <c r="AC182" s="5">
        <v>28084.390442399999</v>
      </c>
      <c r="AD182" s="5">
        <v>28248.534367079999</v>
      </c>
      <c r="AE182" s="5">
        <v>47210.339860069995</v>
      </c>
      <c r="AF182" s="5">
        <v>46687.856117259995</v>
      </c>
    </row>
    <row r="183" spans="1:32">
      <c r="A183" s="58" t="s">
        <v>131</v>
      </c>
      <c r="B183" s="58" t="s">
        <v>124</v>
      </c>
      <c r="C183" s="57" t="s">
        <v>88</v>
      </c>
      <c r="D183" s="5">
        <v>7.3040000000000003</v>
      </c>
      <c r="E183" s="5">
        <v>81.304999999999993</v>
      </c>
      <c r="F183" s="5">
        <v>177.50700000000001</v>
      </c>
      <c r="G183" s="5">
        <v>314.98700000000002</v>
      </c>
      <c r="H183" s="5">
        <v>485.21</v>
      </c>
      <c r="I183" s="5">
        <v>690.75199999999995</v>
      </c>
      <c r="J183" s="5">
        <v>942.36799999999994</v>
      </c>
      <c r="K183" s="5">
        <v>1319.3320000100002</v>
      </c>
      <c r="L183" s="5">
        <v>1646.1449322999999</v>
      </c>
      <c r="M183" s="5">
        <v>1997.99720783</v>
      </c>
      <c r="N183" s="5">
        <v>2398.7515556399999</v>
      </c>
      <c r="O183" s="5">
        <v>2891.4536417200002</v>
      </c>
      <c r="P183" s="5">
        <v>3423.7156849399998</v>
      </c>
      <c r="Q183" s="5">
        <v>3981.1180689500002</v>
      </c>
      <c r="R183" s="5">
        <v>4537.9600560899999</v>
      </c>
      <c r="S183" s="5">
        <v>5073.4149845700003</v>
      </c>
      <c r="T183" s="5">
        <v>5608.7046190199999</v>
      </c>
      <c r="U183" s="5">
        <v>6036.0734856200006</v>
      </c>
      <c r="V183" s="5">
        <v>6450.86907402</v>
      </c>
      <c r="W183" s="5">
        <v>6838.9187785800004</v>
      </c>
      <c r="X183" s="5">
        <v>7232.87679131</v>
      </c>
      <c r="Y183" s="5">
        <v>7657.7471786699998</v>
      </c>
      <c r="Z183" s="5">
        <v>8085.00838931</v>
      </c>
      <c r="AA183" s="5">
        <v>8457.8420374799989</v>
      </c>
      <c r="AB183" s="5">
        <v>8838.1139046899989</v>
      </c>
      <c r="AC183" s="5">
        <v>9222.6653388399991</v>
      </c>
      <c r="AD183" s="5">
        <v>9616.4493741200004</v>
      </c>
      <c r="AE183" s="5">
        <v>10015.22371271</v>
      </c>
      <c r="AF183" s="5">
        <v>10037.2423246</v>
      </c>
    </row>
    <row r="184" spans="1:32">
      <c r="A184" s="58" t="s">
        <v>131</v>
      </c>
      <c r="B184" s="58" t="s">
        <v>124</v>
      </c>
      <c r="C184" s="57" t="s">
        <v>89</v>
      </c>
      <c r="D184" s="5">
        <v>101.41699999999999</v>
      </c>
      <c r="E184" s="5">
        <v>417.096</v>
      </c>
      <c r="F184" s="5">
        <v>671.0329999999999</v>
      </c>
      <c r="G184" s="5">
        <v>922.27100000000007</v>
      </c>
      <c r="H184" s="5">
        <v>1125.8689999999999</v>
      </c>
      <c r="I184" s="5">
        <v>1299.7470000000001</v>
      </c>
      <c r="J184" s="5">
        <v>1450.7080000000001</v>
      </c>
      <c r="K184" s="5">
        <v>1685.1630000000005</v>
      </c>
      <c r="L184" s="5">
        <v>1990.6479999999999</v>
      </c>
      <c r="M184" s="5">
        <v>2286.2459999999996</v>
      </c>
      <c r="N184" s="5">
        <v>2596.1640000000002</v>
      </c>
      <c r="O184" s="5">
        <v>2968.3380000000002</v>
      </c>
      <c r="P184" s="5">
        <v>3348.63</v>
      </c>
      <c r="Q184" s="5">
        <v>3694.0590000000002</v>
      </c>
      <c r="R184" s="5">
        <v>3989.7470000000003</v>
      </c>
      <c r="S184" s="5">
        <v>4221.7790000000014</v>
      </c>
      <c r="T184" s="5">
        <v>4413.009</v>
      </c>
      <c r="U184" s="5">
        <v>4478</v>
      </c>
      <c r="V184" s="5">
        <v>4506.9669999999996</v>
      </c>
      <c r="W184" s="5">
        <v>4491.2079999999996</v>
      </c>
      <c r="X184" s="5">
        <v>4479.3630000000012</v>
      </c>
      <c r="Y184" s="5">
        <v>4455.174</v>
      </c>
      <c r="Z184" s="5">
        <v>4424.643</v>
      </c>
      <c r="AA184" s="5">
        <v>4389.6200000000008</v>
      </c>
      <c r="AB184" s="5">
        <v>4351.1210000000001</v>
      </c>
      <c r="AC184" s="5">
        <v>4305.9329999999991</v>
      </c>
      <c r="AD184" s="5">
        <v>4258.4330000000009</v>
      </c>
      <c r="AE184" s="5">
        <v>4204.9129999999996</v>
      </c>
      <c r="AF184" s="5">
        <v>4204.9129999999996</v>
      </c>
    </row>
    <row r="185" spans="1:32">
      <c r="A185" s="58" t="s">
        <v>131</v>
      </c>
      <c r="B185" s="58" t="s">
        <v>124</v>
      </c>
      <c r="C185" s="57" t="s">
        <v>90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</row>
    <row r="186" spans="1:32">
      <c r="A186" s="58" t="s">
        <v>131</v>
      </c>
      <c r="B186" s="58" t="s">
        <v>124</v>
      </c>
      <c r="C186" s="57" t="s">
        <v>91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</row>
    <row r="187" spans="1:32">
      <c r="A187" s="58" t="s">
        <v>131</v>
      </c>
      <c r="B187" s="58" t="s">
        <v>124</v>
      </c>
      <c r="C187" s="57" t="s">
        <v>92</v>
      </c>
      <c r="D187" s="5">
        <v>826.43900000000008</v>
      </c>
      <c r="E187" s="5">
        <v>826.43900000000008</v>
      </c>
      <c r="F187" s="5">
        <v>4931.5375545000006</v>
      </c>
      <c r="G187" s="5">
        <v>8459.4061604500002</v>
      </c>
      <c r="H187" s="5">
        <v>9807.8591207499994</v>
      </c>
      <c r="I187" s="5">
        <v>10836.74431595</v>
      </c>
      <c r="J187" s="5">
        <v>11073.684060279998</v>
      </c>
      <c r="K187" s="5">
        <v>12480.234420320001</v>
      </c>
      <c r="L187" s="5">
        <v>14613.972743340002</v>
      </c>
      <c r="M187" s="5">
        <v>16917.379685190001</v>
      </c>
      <c r="N187" s="5">
        <v>19524.238103770003</v>
      </c>
      <c r="O187" s="5">
        <v>22007.98504059</v>
      </c>
      <c r="P187" s="5">
        <v>30629.682872240002</v>
      </c>
      <c r="Q187" s="5">
        <v>32128.484536050004</v>
      </c>
      <c r="R187" s="5">
        <v>35678.90822961001</v>
      </c>
      <c r="S187" s="5">
        <v>37698.409961190002</v>
      </c>
      <c r="T187" s="5">
        <v>37698.409961190002</v>
      </c>
      <c r="U187" s="5">
        <v>37698.409961190002</v>
      </c>
      <c r="V187" s="5">
        <v>37702.394797500005</v>
      </c>
      <c r="W187" s="5">
        <v>37706.342587600004</v>
      </c>
      <c r="X187" s="5">
        <v>52898.017305050009</v>
      </c>
      <c r="Y187" s="5">
        <v>65756.91539015001</v>
      </c>
      <c r="Z187" s="5">
        <v>67572.491567200006</v>
      </c>
      <c r="AA187" s="5">
        <v>82963.743545040008</v>
      </c>
      <c r="AB187" s="5">
        <v>89520.401937339993</v>
      </c>
      <c r="AC187" s="5">
        <v>95328.181101590002</v>
      </c>
      <c r="AD187" s="5">
        <v>96560.405518340005</v>
      </c>
      <c r="AE187" s="5">
        <v>106223.81876522998</v>
      </c>
      <c r="AF187" s="5">
        <v>106223.81876522998</v>
      </c>
    </row>
    <row r="188" spans="1:32">
      <c r="A188" s="58" t="s">
        <v>131</v>
      </c>
      <c r="B188" s="58" t="s">
        <v>124</v>
      </c>
      <c r="C188" s="57" t="s">
        <v>93</v>
      </c>
      <c r="D188" s="5">
        <v>3420.3669999999997</v>
      </c>
      <c r="E188" s="5">
        <v>3420.3669999999997</v>
      </c>
      <c r="F188" s="5">
        <v>3562.9409999999993</v>
      </c>
      <c r="G188" s="5">
        <v>3835.1600503200002</v>
      </c>
      <c r="H188" s="5">
        <v>5669.8511054700011</v>
      </c>
      <c r="I188" s="5">
        <v>7800.1985321400016</v>
      </c>
      <c r="J188" s="5">
        <v>8468.9412655200013</v>
      </c>
      <c r="K188" s="5">
        <v>9540.0013708899987</v>
      </c>
      <c r="L188" s="5">
        <v>13127.111392679999</v>
      </c>
      <c r="M188" s="5">
        <v>13127.111392679999</v>
      </c>
      <c r="N188" s="5">
        <v>15920.435129809997</v>
      </c>
      <c r="O188" s="5">
        <v>18833.361505399997</v>
      </c>
      <c r="P188" s="5">
        <v>27483.293533899996</v>
      </c>
      <c r="Q188" s="5">
        <v>32891.742849179995</v>
      </c>
      <c r="R188" s="5">
        <v>36150.422920079989</v>
      </c>
      <c r="S188" s="5">
        <v>39762.166197169994</v>
      </c>
      <c r="T188" s="5">
        <v>40369.42853420999</v>
      </c>
      <c r="U188" s="5">
        <v>40369.42853420999</v>
      </c>
      <c r="V188" s="5">
        <v>45610.207816179995</v>
      </c>
      <c r="W188" s="5">
        <v>60821.849303279996</v>
      </c>
      <c r="X188" s="5">
        <v>68953.949702850019</v>
      </c>
      <c r="Y188" s="5">
        <v>74996.239727960012</v>
      </c>
      <c r="Z188" s="5">
        <v>82486.733997710005</v>
      </c>
      <c r="AA188" s="5">
        <v>102689.57583844</v>
      </c>
      <c r="AB188" s="5">
        <v>103067.60363134999</v>
      </c>
      <c r="AC188" s="5">
        <v>105937.14649710999</v>
      </c>
      <c r="AD188" s="5">
        <v>121337.54152300001</v>
      </c>
      <c r="AE188" s="5">
        <v>156201.60676429002</v>
      </c>
      <c r="AF188" s="5">
        <v>156175.60676429002</v>
      </c>
    </row>
    <row r="189" spans="1:32">
      <c r="A189" s="58" t="s">
        <v>131</v>
      </c>
      <c r="B189" s="58" t="s">
        <v>124</v>
      </c>
      <c r="C189" s="57" t="s">
        <v>94</v>
      </c>
      <c r="D189" s="5">
        <v>5135.7884863966483</v>
      </c>
      <c r="E189" s="5">
        <v>6647.3450414400004</v>
      </c>
      <c r="F189" s="5">
        <v>7457.5624169999992</v>
      </c>
      <c r="G189" s="5">
        <v>8316.3926061000002</v>
      </c>
      <c r="H189" s="5">
        <v>9119.7865911000008</v>
      </c>
      <c r="I189" s="5">
        <v>9916.6116179000001</v>
      </c>
      <c r="J189" s="5">
        <v>10724.709203300001</v>
      </c>
      <c r="K189" s="5">
        <v>11503.510488800001</v>
      </c>
      <c r="L189" s="5">
        <v>12250.042052700001</v>
      </c>
      <c r="M189" s="5">
        <v>12949.5583262</v>
      </c>
      <c r="N189" s="5">
        <v>13650.3951189</v>
      </c>
      <c r="O189" s="5">
        <v>14343.1406424</v>
      </c>
      <c r="P189" s="5">
        <v>15012.600937399999</v>
      </c>
      <c r="Q189" s="5">
        <v>15614.250841999999</v>
      </c>
      <c r="R189" s="5">
        <v>16150.000299399999</v>
      </c>
      <c r="S189" s="5">
        <v>16639.473162300001</v>
      </c>
      <c r="T189" s="5">
        <v>17118.148210700001</v>
      </c>
      <c r="U189" s="5">
        <v>17629.7030466</v>
      </c>
      <c r="V189" s="5">
        <v>18153.173504099999</v>
      </c>
      <c r="W189" s="5">
        <v>18673.432446899998</v>
      </c>
      <c r="X189" s="5">
        <v>19181.124382100003</v>
      </c>
      <c r="Y189" s="5">
        <v>19686.481679199998</v>
      </c>
      <c r="Z189" s="5">
        <v>20176.491095000001</v>
      </c>
      <c r="AA189" s="5">
        <v>20663.766652300001</v>
      </c>
      <c r="AB189" s="5">
        <v>21148.663008399999</v>
      </c>
      <c r="AC189" s="5">
        <v>21626.508005300002</v>
      </c>
      <c r="AD189" s="5">
        <v>22108.205048100001</v>
      </c>
      <c r="AE189" s="5">
        <v>22584.205257699999</v>
      </c>
      <c r="AF189" s="5">
        <v>22584.205257699999</v>
      </c>
    </row>
    <row r="190" spans="1:32">
      <c r="A190" s="58" t="s">
        <v>131</v>
      </c>
      <c r="B190" s="58" t="s">
        <v>124</v>
      </c>
      <c r="C190" s="57" t="s">
        <v>96</v>
      </c>
      <c r="D190" s="5">
        <v>104.02584389254943</v>
      </c>
      <c r="E190" s="5">
        <v>162.00992641159462</v>
      </c>
      <c r="F190" s="5">
        <v>192.01020758171285</v>
      </c>
      <c r="G190" s="5">
        <v>222.5461307461797</v>
      </c>
      <c r="H190" s="5">
        <v>265.08276373223777</v>
      </c>
      <c r="I190" s="5">
        <v>298.12910377014504</v>
      </c>
      <c r="J190" s="5">
        <v>331.96408073484059</v>
      </c>
      <c r="K190" s="5">
        <v>370.15977167600329</v>
      </c>
      <c r="L190" s="5">
        <v>411.94184255640783</v>
      </c>
      <c r="M190" s="5">
        <v>461.35706524462915</v>
      </c>
      <c r="N190" s="5">
        <v>505.01897020947627</v>
      </c>
      <c r="O190" s="5">
        <v>556.04289893651867</v>
      </c>
      <c r="P190" s="5">
        <v>607.31898780205142</v>
      </c>
      <c r="Q190" s="5">
        <v>662.18368965995546</v>
      </c>
      <c r="R190" s="5">
        <v>717.2490678165741</v>
      </c>
      <c r="S190" s="5">
        <v>783.055360420385</v>
      </c>
      <c r="T190" s="5">
        <v>840.60600761910325</v>
      </c>
      <c r="U190" s="5">
        <v>905.94713463406367</v>
      </c>
      <c r="V190" s="5">
        <v>959.69310501665939</v>
      </c>
      <c r="W190" s="5">
        <v>1012.083138514163</v>
      </c>
      <c r="X190" s="5">
        <v>1064.2881550973589</v>
      </c>
      <c r="Y190" s="5">
        <v>1118.2581004210492</v>
      </c>
      <c r="Z190" s="5">
        <v>1168.5947344167273</v>
      </c>
      <c r="AA190" s="5">
        <v>1211.4216564403855</v>
      </c>
      <c r="AB190" s="5">
        <v>1252.3013428138891</v>
      </c>
      <c r="AC190" s="5">
        <v>1289.3887926997281</v>
      </c>
      <c r="AD190" s="5">
        <v>1330.8769836415927</v>
      </c>
      <c r="AE190" s="5">
        <v>1371.410475125545</v>
      </c>
      <c r="AF190" s="5">
        <v>1371.410475125545</v>
      </c>
    </row>
    <row r="192" spans="1:32">
      <c r="A192" s="58" t="s">
        <v>131</v>
      </c>
      <c r="B192" s="58" t="s">
        <v>125</v>
      </c>
      <c r="C192" s="57" t="s">
        <v>81</v>
      </c>
      <c r="D192" s="5">
        <v>4820</v>
      </c>
      <c r="E192" s="5">
        <v>4820</v>
      </c>
      <c r="F192" s="5">
        <v>4820</v>
      </c>
      <c r="G192" s="5">
        <v>3385</v>
      </c>
      <c r="H192" s="5">
        <v>2805</v>
      </c>
      <c r="I192" s="5">
        <v>1665</v>
      </c>
      <c r="J192" s="5">
        <v>1120</v>
      </c>
      <c r="K192" s="5">
        <v>1120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</row>
    <row r="193" spans="1:32">
      <c r="A193" s="58" t="s">
        <v>131</v>
      </c>
      <c r="B193" s="58" t="s">
        <v>125</v>
      </c>
      <c r="C193" s="57" t="s">
        <v>82</v>
      </c>
      <c r="D193" s="5">
        <v>500</v>
      </c>
      <c r="E193" s="5">
        <v>500</v>
      </c>
      <c r="F193" s="5">
        <v>500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</row>
    <row r="194" spans="1:32">
      <c r="A194" s="58" t="s">
        <v>131</v>
      </c>
      <c r="B194" s="58" t="s">
        <v>125</v>
      </c>
      <c r="C194" s="57" t="s">
        <v>83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</row>
    <row r="195" spans="1:32">
      <c r="A195" s="58" t="s">
        <v>131</v>
      </c>
      <c r="B195" s="58" t="s">
        <v>125</v>
      </c>
      <c r="C195" s="57" t="s">
        <v>84</v>
      </c>
      <c r="D195" s="5">
        <v>1900</v>
      </c>
      <c r="E195" s="5">
        <v>1900</v>
      </c>
      <c r="F195" s="5">
        <v>1900</v>
      </c>
      <c r="G195" s="5">
        <v>1900</v>
      </c>
      <c r="H195" s="5">
        <v>1900</v>
      </c>
      <c r="I195" s="5">
        <v>1900</v>
      </c>
      <c r="J195" s="5">
        <v>1900</v>
      </c>
      <c r="K195" s="5">
        <v>1900</v>
      </c>
      <c r="L195" s="5">
        <v>1900</v>
      </c>
      <c r="M195" s="5">
        <v>1900</v>
      </c>
      <c r="N195" s="5">
        <v>1900</v>
      </c>
      <c r="O195" s="5">
        <v>1730</v>
      </c>
      <c r="P195" s="5">
        <v>1730</v>
      </c>
      <c r="Q195" s="5">
        <v>1730</v>
      </c>
      <c r="R195" s="5">
        <v>1730</v>
      </c>
      <c r="S195" s="5">
        <v>1730</v>
      </c>
      <c r="T195" s="5">
        <v>1730</v>
      </c>
      <c r="U195" s="5">
        <v>1290</v>
      </c>
      <c r="V195" s="5">
        <v>1290</v>
      </c>
      <c r="W195" s="5">
        <v>1290</v>
      </c>
      <c r="X195" s="5">
        <v>1196</v>
      </c>
      <c r="Y195" s="5">
        <v>2638.3536944500001</v>
      </c>
      <c r="Z195" s="5">
        <v>2638.3536944500001</v>
      </c>
      <c r="AA195" s="5">
        <v>2638.3536944500001</v>
      </c>
      <c r="AB195" s="5">
        <v>2638.3536944500001</v>
      </c>
      <c r="AC195" s="5">
        <v>2054.3536944500001</v>
      </c>
      <c r="AD195" s="5">
        <v>2054.3536944500001</v>
      </c>
      <c r="AE195" s="5">
        <v>2054.3536944500001</v>
      </c>
      <c r="AF195" s="5">
        <v>2054.3536944500001</v>
      </c>
    </row>
    <row r="196" spans="1:32">
      <c r="A196" s="58" t="s">
        <v>131</v>
      </c>
      <c r="B196" s="58" t="s">
        <v>125</v>
      </c>
      <c r="C196" s="57" t="s">
        <v>85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4334.9573784499999</v>
      </c>
      <c r="AF196" s="5">
        <v>4334.9573784499999</v>
      </c>
    </row>
    <row r="197" spans="1:32">
      <c r="A197" s="58" t="s">
        <v>131</v>
      </c>
      <c r="B197" s="58" t="s">
        <v>125</v>
      </c>
      <c r="C197" s="57" t="s">
        <v>86</v>
      </c>
      <c r="D197" s="5">
        <v>2204.0200000599998</v>
      </c>
      <c r="E197" s="5">
        <v>2204.0200000599998</v>
      </c>
      <c r="F197" s="5">
        <v>2204.0200000599998</v>
      </c>
      <c r="G197" s="5">
        <v>2204.0200000599998</v>
      </c>
      <c r="H197" s="5">
        <v>2204.0200000599998</v>
      </c>
      <c r="I197" s="5">
        <v>2204.0200000599998</v>
      </c>
      <c r="J197" s="5">
        <v>2204.0200000599998</v>
      </c>
      <c r="K197" s="5">
        <v>2204.0200000599998</v>
      </c>
      <c r="L197" s="5">
        <v>2204.0200000599998</v>
      </c>
      <c r="M197" s="5">
        <v>2204.0200000599998</v>
      </c>
      <c r="N197" s="5">
        <v>2204.0200000599998</v>
      </c>
      <c r="O197" s="5">
        <v>2204.0200000599998</v>
      </c>
      <c r="P197" s="5">
        <v>2204.0200000599998</v>
      </c>
      <c r="Q197" s="5">
        <v>2204.0200000599998</v>
      </c>
      <c r="R197" s="5">
        <v>2204.0200000599998</v>
      </c>
      <c r="S197" s="5">
        <v>2204.0200000599998</v>
      </c>
      <c r="T197" s="5">
        <v>2204.0200000599998</v>
      </c>
      <c r="U197" s="5">
        <v>2204.0200000599998</v>
      </c>
      <c r="V197" s="5">
        <v>2204.0200000599998</v>
      </c>
      <c r="W197" s="5">
        <v>2204.0200000599998</v>
      </c>
      <c r="X197" s="5">
        <v>2204.0200000599998</v>
      </c>
      <c r="Y197" s="5">
        <v>2204.0200000599998</v>
      </c>
      <c r="Z197" s="5">
        <v>2204.0200000599998</v>
      </c>
      <c r="AA197" s="5">
        <v>2204.0200000599998</v>
      </c>
      <c r="AB197" s="5">
        <v>2204.0200000599998</v>
      </c>
      <c r="AC197" s="5">
        <v>2204.0200000599998</v>
      </c>
      <c r="AD197" s="5">
        <v>2204.0200000599998</v>
      </c>
      <c r="AE197" s="5">
        <v>2204.0200000599998</v>
      </c>
      <c r="AF197" s="5">
        <v>2204.0200000599998</v>
      </c>
    </row>
    <row r="198" spans="1:32">
      <c r="A198" s="58" t="s">
        <v>131</v>
      </c>
      <c r="B198" s="58" t="s">
        <v>125</v>
      </c>
      <c r="C198" s="57" t="s">
        <v>87</v>
      </c>
      <c r="D198" s="5">
        <v>125.22999999999999</v>
      </c>
      <c r="E198" s="5">
        <v>125.22999999999999</v>
      </c>
      <c r="F198" s="5">
        <v>124.13</v>
      </c>
      <c r="G198" s="5">
        <v>244.33572206999997</v>
      </c>
      <c r="H198" s="5">
        <v>244.33572206999997</v>
      </c>
      <c r="I198" s="5">
        <v>398.09484940000004</v>
      </c>
      <c r="J198" s="5">
        <v>1126.7269553000001</v>
      </c>
      <c r="K198" s="5">
        <v>1126.7269553000001</v>
      </c>
      <c r="L198" s="5">
        <v>2131.4793002500001</v>
      </c>
      <c r="M198" s="5">
        <v>2131.4793002500001</v>
      </c>
      <c r="N198" s="5">
        <v>2132.57930025</v>
      </c>
      <c r="O198" s="5">
        <v>2131.4793002500001</v>
      </c>
      <c r="P198" s="5">
        <v>2132.57930025</v>
      </c>
      <c r="Q198" s="5">
        <v>2131.4793002500001</v>
      </c>
      <c r="R198" s="5">
        <v>2131.4793002500001</v>
      </c>
      <c r="S198" s="5">
        <v>2131.4793002500001</v>
      </c>
      <c r="T198" s="5">
        <v>2132.57930025</v>
      </c>
      <c r="U198" s="5">
        <v>2131.4793002500001</v>
      </c>
      <c r="V198" s="5">
        <v>2131.4793002500001</v>
      </c>
      <c r="W198" s="5">
        <v>2131.4793002500001</v>
      </c>
      <c r="X198" s="5">
        <v>2131.4793002500001</v>
      </c>
      <c r="Y198" s="5">
        <v>2132.57930025</v>
      </c>
      <c r="Z198" s="5">
        <v>2132.57930025</v>
      </c>
      <c r="AA198" s="5">
        <v>2012.3735781800001</v>
      </c>
      <c r="AB198" s="5">
        <v>2012.3735781800001</v>
      </c>
      <c r="AC198" s="5">
        <v>1859.71445085</v>
      </c>
      <c r="AD198" s="5">
        <v>1249.59783745</v>
      </c>
      <c r="AE198" s="5">
        <v>1249.59783745</v>
      </c>
      <c r="AF198" s="5">
        <v>494.84549250000003</v>
      </c>
    </row>
    <row r="199" spans="1:32">
      <c r="A199" s="58" t="s">
        <v>131</v>
      </c>
      <c r="B199" s="58" t="s">
        <v>125</v>
      </c>
      <c r="C199" s="57" t="s">
        <v>88</v>
      </c>
      <c r="D199" s="5">
        <v>5.7080000000000002</v>
      </c>
      <c r="E199" s="5">
        <v>60.468000000000004</v>
      </c>
      <c r="F199" s="5">
        <v>148.648</v>
      </c>
      <c r="G199" s="5">
        <v>275.34800000000001</v>
      </c>
      <c r="H199" s="5">
        <v>442.274</v>
      </c>
      <c r="I199" s="5">
        <v>652.45000000000005</v>
      </c>
      <c r="J199" s="5">
        <v>876.23699999999997</v>
      </c>
      <c r="K199" s="5">
        <v>1210.5730000000001</v>
      </c>
      <c r="L199" s="5">
        <v>1499.50984408</v>
      </c>
      <c r="M199" s="5">
        <v>1763.8192452999999</v>
      </c>
      <c r="N199" s="5">
        <v>2059.8864297800001</v>
      </c>
      <c r="O199" s="5">
        <v>2436.6978076999999</v>
      </c>
      <c r="P199" s="5">
        <v>2865.7631302299997</v>
      </c>
      <c r="Q199" s="5">
        <v>3329.05273197</v>
      </c>
      <c r="R199" s="5">
        <v>3830.46070057</v>
      </c>
      <c r="S199" s="5">
        <v>4377.4487209399995</v>
      </c>
      <c r="T199" s="5">
        <v>4929.4277385200003</v>
      </c>
      <c r="U199" s="5">
        <v>5409.2202714200002</v>
      </c>
      <c r="V199" s="5">
        <v>5890.0950978299998</v>
      </c>
      <c r="W199" s="5">
        <v>6359.8153290499995</v>
      </c>
      <c r="X199" s="5">
        <v>6795.9670817799997</v>
      </c>
      <c r="Y199" s="5">
        <v>7263.3692117000001</v>
      </c>
      <c r="Z199" s="5">
        <v>7737.8938246300004</v>
      </c>
      <c r="AA199" s="5">
        <v>8141.5914787000002</v>
      </c>
      <c r="AB199" s="5">
        <v>8553.9924650800003</v>
      </c>
      <c r="AC199" s="5">
        <v>8975.3127935100001</v>
      </c>
      <c r="AD199" s="5">
        <v>9404.9657990399992</v>
      </c>
      <c r="AE199" s="5">
        <v>9844.0621514499999</v>
      </c>
      <c r="AF199" s="5">
        <v>9881.1261620900004</v>
      </c>
    </row>
    <row r="200" spans="1:32">
      <c r="A200" s="58" t="s">
        <v>131</v>
      </c>
      <c r="B200" s="58" t="s">
        <v>125</v>
      </c>
      <c r="C200" s="57" t="s">
        <v>89</v>
      </c>
      <c r="D200" s="5">
        <v>96.884</v>
      </c>
      <c r="E200" s="5">
        <v>329.29</v>
      </c>
      <c r="F200" s="5">
        <v>584.38700000000006</v>
      </c>
      <c r="G200" s="5">
        <v>822.70399999999995</v>
      </c>
      <c r="H200" s="5">
        <v>1038.2350000000001</v>
      </c>
      <c r="I200" s="5">
        <v>1227.8490000000002</v>
      </c>
      <c r="J200" s="5">
        <v>1335.8109999999997</v>
      </c>
      <c r="K200" s="5">
        <v>1514.9060000000002</v>
      </c>
      <c r="L200" s="5">
        <v>1768.1690000000001</v>
      </c>
      <c r="M200" s="5">
        <v>1950.5929999999998</v>
      </c>
      <c r="N200" s="5">
        <v>2135.6660000000002</v>
      </c>
      <c r="O200" s="5">
        <v>2379.1839999999997</v>
      </c>
      <c r="P200" s="5">
        <v>2646.8049999999998</v>
      </c>
      <c r="Q200" s="5">
        <v>2900.1779999999994</v>
      </c>
      <c r="R200" s="5">
        <v>3149.181</v>
      </c>
      <c r="S200" s="5">
        <v>3402.6410000000005</v>
      </c>
      <c r="T200" s="5">
        <v>3615.8820000000005</v>
      </c>
      <c r="U200" s="5">
        <v>3731.2449999999999</v>
      </c>
      <c r="V200" s="5">
        <v>3816.4100000000008</v>
      </c>
      <c r="W200" s="5">
        <v>3863.6839999999993</v>
      </c>
      <c r="X200" s="5">
        <v>3875.1059999999998</v>
      </c>
      <c r="Y200" s="5">
        <v>3873.7390000000014</v>
      </c>
      <c r="Z200" s="5">
        <v>3868.3439999999982</v>
      </c>
      <c r="AA200" s="5">
        <v>3856.3990000000003</v>
      </c>
      <c r="AB200" s="5">
        <v>3840.6070000000009</v>
      </c>
      <c r="AC200" s="5">
        <v>3820.0049999999992</v>
      </c>
      <c r="AD200" s="5">
        <v>3795.2550000000001</v>
      </c>
      <c r="AE200" s="5">
        <v>3765.7250000000004</v>
      </c>
      <c r="AF200" s="5">
        <v>3765.7250000000004</v>
      </c>
    </row>
    <row r="201" spans="1:32">
      <c r="A201" s="58" t="s">
        <v>131</v>
      </c>
      <c r="B201" s="58" t="s">
        <v>125</v>
      </c>
      <c r="C201" s="57" t="s">
        <v>90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</row>
    <row r="202" spans="1:32">
      <c r="A202" s="58" t="s">
        <v>131</v>
      </c>
      <c r="B202" s="58" t="s">
        <v>125</v>
      </c>
      <c r="C202" s="57" t="s">
        <v>91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</row>
    <row r="203" spans="1:32">
      <c r="A203" s="58" t="s">
        <v>131</v>
      </c>
      <c r="B203" s="58" t="s">
        <v>125</v>
      </c>
      <c r="C203" s="57" t="s">
        <v>92</v>
      </c>
      <c r="D203" s="5">
        <v>4013.0679999999993</v>
      </c>
      <c r="E203" s="5">
        <v>4170.5679999999993</v>
      </c>
      <c r="F203" s="5">
        <v>5108.9231716099985</v>
      </c>
      <c r="G203" s="5">
        <v>7502.5303269899987</v>
      </c>
      <c r="H203" s="5">
        <v>7898.0711583799985</v>
      </c>
      <c r="I203" s="5">
        <v>8665.6271494999983</v>
      </c>
      <c r="J203" s="5">
        <v>9183.429518429999</v>
      </c>
      <c r="K203" s="5">
        <v>9183.429518429999</v>
      </c>
      <c r="L203" s="5">
        <v>10358.867527289998</v>
      </c>
      <c r="M203" s="5">
        <v>10680.934310569999</v>
      </c>
      <c r="N203" s="5">
        <v>10680.934310569999</v>
      </c>
      <c r="O203" s="5">
        <v>11484.671143189998</v>
      </c>
      <c r="P203" s="5">
        <v>11382.12144929</v>
      </c>
      <c r="Q203" s="5">
        <v>12167.537863599999</v>
      </c>
      <c r="R203" s="5">
        <v>12842.209048770001</v>
      </c>
      <c r="S203" s="5">
        <v>13898.894750480002</v>
      </c>
      <c r="T203" s="5">
        <v>15508.526960680001</v>
      </c>
      <c r="U203" s="5">
        <v>15508.526960680001</v>
      </c>
      <c r="V203" s="5">
        <v>17676.523656800004</v>
      </c>
      <c r="W203" s="5">
        <v>18411.038039890005</v>
      </c>
      <c r="X203" s="5">
        <v>19733.289513200001</v>
      </c>
      <c r="Y203" s="5">
        <v>19416.089513200004</v>
      </c>
      <c r="Z203" s="5">
        <v>21446.96244657</v>
      </c>
      <c r="AA203" s="5">
        <v>24046.160324830002</v>
      </c>
      <c r="AB203" s="5">
        <v>24635.29916554</v>
      </c>
      <c r="AC203" s="5">
        <v>26570.131722000002</v>
      </c>
      <c r="AD203" s="5">
        <v>26541.431722000001</v>
      </c>
      <c r="AE203" s="5">
        <v>27316.26968374</v>
      </c>
      <c r="AF203" s="5">
        <v>27078.069683740003</v>
      </c>
    </row>
    <row r="204" spans="1:32">
      <c r="A204" s="58" t="s">
        <v>131</v>
      </c>
      <c r="B204" s="58" t="s">
        <v>125</v>
      </c>
      <c r="C204" s="57" t="s">
        <v>93</v>
      </c>
      <c r="D204" s="5">
        <v>956.69099999999992</v>
      </c>
      <c r="E204" s="5">
        <v>956.69099999999992</v>
      </c>
      <c r="F204" s="5">
        <v>956.26099999999997</v>
      </c>
      <c r="G204" s="5">
        <v>1035.8376389</v>
      </c>
      <c r="H204" s="5">
        <v>1035.4176388999999</v>
      </c>
      <c r="I204" s="5">
        <v>2095.4290430700003</v>
      </c>
      <c r="J204" s="5">
        <v>3211.9021392300001</v>
      </c>
      <c r="K204" s="5">
        <v>3211.4721392299998</v>
      </c>
      <c r="L204" s="5">
        <v>3232.7847196399998</v>
      </c>
      <c r="M204" s="5">
        <v>5529.0250969200006</v>
      </c>
      <c r="N204" s="5">
        <v>5529.0250969200006</v>
      </c>
      <c r="O204" s="5">
        <v>5529.0250969200006</v>
      </c>
      <c r="P204" s="5">
        <v>5649.5392157300012</v>
      </c>
      <c r="Q204" s="5">
        <v>5649.5392157300012</v>
      </c>
      <c r="R204" s="5">
        <v>6869.85206741</v>
      </c>
      <c r="S204" s="5">
        <v>6869.85206741</v>
      </c>
      <c r="T204" s="5">
        <v>9213.5502150200009</v>
      </c>
      <c r="U204" s="5">
        <v>9213.5502150200009</v>
      </c>
      <c r="V204" s="5">
        <v>9659.2985555399991</v>
      </c>
      <c r="W204" s="5">
        <v>9664.7204590300007</v>
      </c>
      <c r="X204" s="5">
        <v>11780.791582079999</v>
      </c>
      <c r="Y204" s="5">
        <v>14397.520152950001</v>
      </c>
      <c r="Z204" s="5">
        <v>14290.00015295</v>
      </c>
      <c r="AA204" s="5">
        <v>14262.735152950001</v>
      </c>
      <c r="AB204" s="5">
        <v>14262.735152950001</v>
      </c>
      <c r="AC204" s="5">
        <v>16425.402046070001</v>
      </c>
      <c r="AD204" s="5">
        <v>16285.336046069999</v>
      </c>
      <c r="AE204" s="5">
        <v>21893.967669810001</v>
      </c>
      <c r="AF204" s="5">
        <v>21812.967669810001</v>
      </c>
    </row>
    <row r="205" spans="1:32">
      <c r="A205" s="58" t="s">
        <v>131</v>
      </c>
      <c r="B205" s="58" t="s">
        <v>125</v>
      </c>
      <c r="C205" s="57" t="s">
        <v>94</v>
      </c>
      <c r="D205" s="5">
        <v>3812.4704799729279</v>
      </c>
      <c r="E205" s="5">
        <v>5136.4157260000002</v>
      </c>
      <c r="F205" s="5">
        <v>5889.8776950000001</v>
      </c>
      <c r="G205" s="5">
        <v>6693.2138439999999</v>
      </c>
      <c r="H205" s="5">
        <v>7497.1406360000001</v>
      </c>
      <c r="I205" s="5">
        <v>8318.2243319999998</v>
      </c>
      <c r="J205" s="5">
        <v>8991.6680080000006</v>
      </c>
      <c r="K205" s="5">
        <v>9649.2003359999999</v>
      </c>
      <c r="L205" s="5">
        <v>10271.38193</v>
      </c>
      <c r="M205" s="5">
        <v>10783.47234</v>
      </c>
      <c r="N205" s="5">
        <v>11286.004220000001</v>
      </c>
      <c r="O205" s="5">
        <v>11783.63327</v>
      </c>
      <c r="P205" s="5">
        <v>12291.02289</v>
      </c>
      <c r="Q205" s="5">
        <v>12778.522989999999</v>
      </c>
      <c r="R205" s="5">
        <v>13252.910550000001</v>
      </c>
      <c r="S205" s="5">
        <v>13722.79183</v>
      </c>
      <c r="T205" s="5">
        <v>14215.598180000001</v>
      </c>
      <c r="U205" s="5">
        <v>14737.04565</v>
      </c>
      <c r="V205" s="5">
        <v>15272.29767</v>
      </c>
      <c r="W205" s="5">
        <v>15812.587890000001</v>
      </c>
      <c r="X205" s="5">
        <v>16345.172500000001</v>
      </c>
      <c r="Y205" s="5">
        <v>16883.05068</v>
      </c>
      <c r="Z205" s="5">
        <v>17423.179349999999</v>
      </c>
      <c r="AA205" s="5">
        <v>17956.912130000001</v>
      </c>
      <c r="AB205" s="5">
        <v>18489.99627</v>
      </c>
      <c r="AC205" s="5">
        <v>19024.729780000001</v>
      </c>
      <c r="AD205" s="5">
        <v>19559.099969999999</v>
      </c>
      <c r="AE205" s="5">
        <v>20099.74207</v>
      </c>
      <c r="AF205" s="5">
        <v>20099.74207</v>
      </c>
    </row>
    <row r="206" spans="1:32">
      <c r="A206" s="58" t="s">
        <v>131</v>
      </c>
      <c r="B206" s="58" t="s">
        <v>125</v>
      </c>
      <c r="C206" s="57" t="s">
        <v>96</v>
      </c>
      <c r="D206" s="5">
        <v>212.22</v>
      </c>
      <c r="E206" s="5">
        <v>262.06054480594656</v>
      </c>
      <c r="F206" s="5">
        <v>286.01644854364901</v>
      </c>
      <c r="G206" s="5">
        <v>305.44015602265119</v>
      </c>
      <c r="H206" s="5">
        <v>329.82111367436136</v>
      </c>
      <c r="I206" s="5">
        <v>370.7115207229059</v>
      </c>
      <c r="J206" s="5">
        <v>408.47216173629499</v>
      </c>
      <c r="K206" s="5">
        <v>440.24909969269083</v>
      </c>
      <c r="L206" s="5">
        <v>478.45061544669744</v>
      </c>
      <c r="M206" s="5">
        <v>519.48462508111436</v>
      </c>
      <c r="N206" s="5">
        <v>556.48525291126236</v>
      </c>
      <c r="O206" s="5">
        <v>593.24950629459249</v>
      </c>
      <c r="P206" s="5">
        <v>637.18491006353156</v>
      </c>
      <c r="Q206" s="5">
        <v>680.18456838499071</v>
      </c>
      <c r="R206" s="5">
        <v>720.79751132095544</v>
      </c>
      <c r="S206" s="5">
        <v>761.13682733933319</v>
      </c>
      <c r="T206" s="5">
        <v>807.92785159645155</v>
      </c>
      <c r="U206" s="5">
        <v>847.35434245057456</v>
      </c>
      <c r="V206" s="5">
        <v>893.18040756830862</v>
      </c>
      <c r="W206" s="5">
        <v>936.96429488781223</v>
      </c>
      <c r="X206" s="5">
        <v>986.93282555569135</v>
      </c>
      <c r="Y206" s="5">
        <v>1037.4680183035271</v>
      </c>
      <c r="Z206" s="5">
        <v>1082.8194055580466</v>
      </c>
      <c r="AA206" s="5">
        <v>1122.1758464387287</v>
      </c>
      <c r="AB206" s="5">
        <v>1162.6750732870212</v>
      </c>
      <c r="AC206" s="5">
        <v>1212.2059723881778</v>
      </c>
      <c r="AD206" s="5">
        <v>1218.1698041215959</v>
      </c>
      <c r="AE206" s="5">
        <v>1273.2214280971625</v>
      </c>
      <c r="AF206" s="5">
        <v>1273.2214280971625</v>
      </c>
    </row>
    <row r="208" spans="1:32">
      <c r="A208" s="58" t="s">
        <v>131</v>
      </c>
      <c r="B208" s="58" t="s">
        <v>126</v>
      </c>
      <c r="C208" s="57" t="s">
        <v>82</v>
      </c>
      <c r="D208" s="5">
        <v>1328.9999999900001</v>
      </c>
      <c r="E208" s="5">
        <v>1328.9999999900001</v>
      </c>
      <c r="F208" s="5">
        <v>1328.9999999900001</v>
      </c>
      <c r="G208" s="5">
        <v>528.99999998999999</v>
      </c>
      <c r="H208" s="5">
        <v>528.99999998999999</v>
      </c>
      <c r="I208" s="5">
        <v>528.99999998999999</v>
      </c>
      <c r="J208" s="5">
        <v>528.99999998999999</v>
      </c>
      <c r="K208" s="5">
        <v>528.99999998999999</v>
      </c>
      <c r="L208" s="5">
        <v>528.99999998999999</v>
      </c>
      <c r="M208" s="5">
        <v>528.99999998999999</v>
      </c>
      <c r="N208" s="5">
        <v>528.99999998999999</v>
      </c>
      <c r="O208" s="5">
        <v>528.99999998999999</v>
      </c>
      <c r="P208" s="5">
        <v>528.99999998999999</v>
      </c>
      <c r="Q208" s="5">
        <v>528.99999998999999</v>
      </c>
      <c r="R208" s="5">
        <v>528.99999998999999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</row>
    <row r="209" spans="1:32">
      <c r="A209" s="58" t="s">
        <v>131</v>
      </c>
      <c r="B209" s="58" t="s">
        <v>126</v>
      </c>
      <c r="C209" s="57" t="s">
        <v>83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</row>
    <row r="210" spans="1:32">
      <c r="A210" s="58" t="s">
        <v>131</v>
      </c>
      <c r="B210" s="58" t="s">
        <v>126</v>
      </c>
      <c r="C210" s="57" t="s">
        <v>84</v>
      </c>
      <c r="D210" s="5">
        <v>1583.8600000399999</v>
      </c>
      <c r="E210" s="5">
        <v>1583.8600000399999</v>
      </c>
      <c r="F210" s="5">
        <v>1583.8600000399999</v>
      </c>
      <c r="G210" s="5">
        <v>1583.8600000399999</v>
      </c>
      <c r="H210" s="5">
        <v>1583.8600000399999</v>
      </c>
      <c r="I210" s="5">
        <v>1583.8600000399999</v>
      </c>
      <c r="J210" s="5">
        <v>1583.8600000399999</v>
      </c>
      <c r="K210" s="5">
        <v>1583.8600000399999</v>
      </c>
      <c r="L210" s="5">
        <v>1201.3600000399999</v>
      </c>
      <c r="M210" s="5">
        <v>1201.3600000399999</v>
      </c>
      <c r="N210" s="5">
        <v>924.5</v>
      </c>
      <c r="O210" s="5">
        <v>924.5</v>
      </c>
      <c r="P210" s="5">
        <v>924.5</v>
      </c>
      <c r="Q210" s="5">
        <v>844.5</v>
      </c>
      <c r="R210" s="5">
        <v>844.5</v>
      </c>
      <c r="S210" s="5">
        <v>844.5</v>
      </c>
      <c r="T210" s="5">
        <v>2064.9183435999998</v>
      </c>
      <c r="U210" s="5">
        <v>2064.9183435999998</v>
      </c>
      <c r="V210" s="5">
        <v>2064.9183435999998</v>
      </c>
      <c r="W210" s="5">
        <v>2064.9183435999998</v>
      </c>
      <c r="X210" s="5">
        <v>2064.9183435999998</v>
      </c>
      <c r="Y210" s="5">
        <v>3468.2363587999998</v>
      </c>
      <c r="Z210" s="5">
        <v>3130.2363587999998</v>
      </c>
      <c r="AA210" s="5">
        <v>3130.2363587999998</v>
      </c>
      <c r="AB210" s="5">
        <v>2976.2363587999998</v>
      </c>
      <c r="AC210" s="5">
        <v>2976.2363587999998</v>
      </c>
      <c r="AD210" s="5">
        <v>2976.2363587999998</v>
      </c>
      <c r="AE210" s="5">
        <v>2976.2363587999998</v>
      </c>
      <c r="AF210" s="5">
        <v>2976.2363587999998</v>
      </c>
    </row>
    <row r="211" spans="1:32">
      <c r="A211" s="58" t="s">
        <v>131</v>
      </c>
      <c r="B211" s="58" t="s">
        <v>126</v>
      </c>
      <c r="C211" s="57" t="s">
        <v>85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3836.8542597999999</v>
      </c>
      <c r="AF211" s="5">
        <v>3836.8542597999999</v>
      </c>
    </row>
    <row r="212" spans="1:32">
      <c r="A212" s="58" t="s">
        <v>131</v>
      </c>
      <c r="B212" s="58" t="s">
        <v>126</v>
      </c>
      <c r="C212" s="57" t="s">
        <v>86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</row>
    <row r="213" spans="1:32">
      <c r="A213" s="58" t="s">
        <v>131</v>
      </c>
      <c r="B213" s="58" t="s">
        <v>126</v>
      </c>
      <c r="C213" s="57" t="s">
        <v>87</v>
      </c>
      <c r="D213" s="5">
        <v>205.33000000000004</v>
      </c>
      <c r="E213" s="5">
        <v>473.33000000000004</v>
      </c>
      <c r="F213" s="5">
        <v>473.33000000000004</v>
      </c>
      <c r="G213" s="5">
        <v>519.55745174000003</v>
      </c>
      <c r="H213" s="5">
        <v>519.55745174000003</v>
      </c>
      <c r="I213" s="5">
        <v>695.65383605</v>
      </c>
      <c r="J213" s="5">
        <v>695.65383605</v>
      </c>
      <c r="K213" s="5">
        <v>695.65383605</v>
      </c>
      <c r="L213" s="5">
        <v>1132.0344805899999</v>
      </c>
      <c r="M213" s="5">
        <v>1132.0344805899999</v>
      </c>
      <c r="N213" s="5">
        <v>1132.0344805899999</v>
      </c>
      <c r="O213" s="5">
        <v>1132.0344805899999</v>
      </c>
      <c r="P213" s="5">
        <v>1132.0344805899999</v>
      </c>
      <c r="Q213" s="5">
        <v>1132.0344805899999</v>
      </c>
      <c r="R213" s="5">
        <v>1132.0344805899999</v>
      </c>
      <c r="S213" s="5">
        <v>1132.0344805899999</v>
      </c>
      <c r="T213" s="5">
        <v>1132.0344805899999</v>
      </c>
      <c r="U213" s="5">
        <v>1132.0344805899999</v>
      </c>
      <c r="V213" s="5">
        <v>1132.0344805899999</v>
      </c>
      <c r="W213" s="5">
        <v>1132.0344805899999</v>
      </c>
      <c r="X213" s="5">
        <v>1132.0344805899999</v>
      </c>
      <c r="Y213" s="5">
        <v>1132.0344805899999</v>
      </c>
      <c r="Z213" s="5">
        <v>3363.84918853</v>
      </c>
      <c r="AA213" s="5">
        <v>3315.52173679</v>
      </c>
      <c r="AB213" s="5">
        <v>3315.52173679</v>
      </c>
      <c r="AC213" s="5">
        <v>3139.4253524800001</v>
      </c>
      <c r="AD213" s="5">
        <v>11989.86181859</v>
      </c>
      <c r="AE213" s="5">
        <v>16752.530041050002</v>
      </c>
      <c r="AF213" s="5">
        <v>16316.14939651</v>
      </c>
    </row>
    <row r="214" spans="1:32">
      <c r="A214" s="58" t="s">
        <v>131</v>
      </c>
      <c r="B214" s="58" t="s">
        <v>126</v>
      </c>
      <c r="C214" s="57" t="s">
        <v>88</v>
      </c>
      <c r="D214" s="5">
        <v>29.535</v>
      </c>
      <c r="E214" s="5">
        <v>103.374</v>
      </c>
      <c r="F214" s="5">
        <v>155.053</v>
      </c>
      <c r="G214" s="5">
        <v>211.02199999999999</v>
      </c>
      <c r="H214" s="5">
        <v>272.83999999999997</v>
      </c>
      <c r="I214" s="5">
        <v>342.29199999999997</v>
      </c>
      <c r="J214" s="5">
        <v>420.23</v>
      </c>
      <c r="K214" s="5">
        <v>540.44000000000005</v>
      </c>
      <c r="L214" s="5">
        <v>660.96435792</v>
      </c>
      <c r="M214" s="5">
        <v>796.17195317000005</v>
      </c>
      <c r="N214" s="5">
        <v>958.17402227999992</v>
      </c>
      <c r="O214" s="5">
        <v>1145.1947517999999</v>
      </c>
      <c r="P214" s="5">
        <v>1342.79875311</v>
      </c>
      <c r="Q214" s="5">
        <v>1546.5239911499998</v>
      </c>
      <c r="R214" s="5">
        <v>1757.30862804</v>
      </c>
      <c r="S214" s="5">
        <v>1963.7499641100001</v>
      </c>
      <c r="T214" s="5">
        <v>2169.9936781400002</v>
      </c>
      <c r="U214" s="5">
        <v>2330.4229793499999</v>
      </c>
      <c r="V214" s="5">
        <v>2480.8329372599997</v>
      </c>
      <c r="W214" s="5">
        <v>2619.9917203999998</v>
      </c>
      <c r="X214" s="5">
        <v>2760.18391509</v>
      </c>
      <c r="Y214" s="5">
        <v>2910.0088553700002</v>
      </c>
      <c r="Z214" s="5">
        <v>3061.9195724699998</v>
      </c>
      <c r="AA214" s="5">
        <v>3195.6967666800001</v>
      </c>
      <c r="AB214" s="5">
        <v>3332.0470560999997</v>
      </c>
      <c r="AC214" s="5">
        <v>3471.4572458299999</v>
      </c>
      <c r="AD214" s="5">
        <v>3613.5280442000003</v>
      </c>
      <c r="AE214" s="5">
        <v>3758.3678000899999</v>
      </c>
      <c r="AF214" s="5">
        <v>3768.8095457299996</v>
      </c>
    </row>
    <row r="215" spans="1:32">
      <c r="A215" s="58" t="s">
        <v>131</v>
      </c>
      <c r="B215" s="58" t="s">
        <v>126</v>
      </c>
      <c r="C215" s="57" t="s">
        <v>89</v>
      </c>
      <c r="D215" s="5">
        <v>86.206000000000003</v>
      </c>
      <c r="E215" s="5">
        <v>234.97200000000001</v>
      </c>
      <c r="F215" s="5">
        <v>315.15100000000001</v>
      </c>
      <c r="G215" s="5">
        <v>386.09899999999999</v>
      </c>
      <c r="H215" s="5">
        <v>448.88200000000001</v>
      </c>
      <c r="I215" s="5">
        <v>507.89399999999995</v>
      </c>
      <c r="J215" s="5">
        <v>563.8309999999999</v>
      </c>
      <c r="K215" s="5">
        <v>659.38799999999992</v>
      </c>
      <c r="L215" s="5">
        <v>765.72799999999984</v>
      </c>
      <c r="M215" s="5">
        <v>874.94299999999998</v>
      </c>
      <c r="N215" s="5">
        <v>999.57100000000003</v>
      </c>
      <c r="O215" s="5">
        <v>1136.2789999999998</v>
      </c>
      <c r="P215" s="5">
        <v>1272.079</v>
      </c>
      <c r="Q215" s="5">
        <v>1391.741</v>
      </c>
      <c r="R215" s="5">
        <v>1500.8809999999999</v>
      </c>
      <c r="S215" s="5">
        <v>1590.4769999999999</v>
      </c>
      <c r="T215" s="5">
        <v>1664.9549999999999</v>
      </c>
      <c r="U215" s="5">
        <v>1688.7670000000003</v>
      </c>
      <c r="V215" s="5">
        <v>1695.3049999999998</v>
      </c>
      <c r="W215" s="5">
        <v>1684.5590000000002</v>
      </c>
      <c r="X215" s="5">
        <v>1675.3009999999999</v>
      </c>
      <c r="Y215" s="5">
        <v>1660.6060000000007</v>
      </c>
      <c r="Z215" s="5">
        <v>1645.1769999999997</v>
      </c>
      <c r="AA215" s="5">
        <v>1628.1010000000001</v>
      </c>
      <c r="AB215" s="5">
        <v>1610.2549999999997</v>
      </c>
      <c r="AC215" s="5">
        <v>1590.7479999999996</v>
      </c>
      <c r="AD215" s="5">
        <v>1570.4659999999999</v>
      </c>
      <c r="AE215" s="5">
        <v>1548.3600000000006</v>
      </c>
      <c r="AF215" s="5">
        <v>1548.3600000000006</v>
      </c>
    </row>
    <row r="216" spans="1:32">
      <c r="A216" s="58" t="s">
        <v>131</v>
      </c>
      <c r="B216" s="58" t="s">
        <v>126</v>
      </c>
      <c r="C216" s="57" t="s">
        <v>90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</row>
    <row r="217" spans="1:32">
      <c r="A217" s="58" t="s">
        <v>131</v>
      </c>
      <c r="B217" s="58" t="s">
        <v>126</v>
      </c>
      <c r="C217" s="57" t="s">
        <v>91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</row>
    <row r="218" spans="1:32">
      <c r="A218" s="58" t="s">
        <v>131</v>
      </c>
      <c r="B218" s="58" t="s">
        <v>126</v>
      </c>
      <c r="C218" s="57" t="s">
        <v>92</v>
      </c>
      <c r="D218" s="5">
        <v>2131.585</v>
      </c>
      <c r="E218" s="5">
        <v>2341.585</v>
      </c>
      <c r="F218" s="5">
        <v>3460.5395352599999</v>
      </c>
      <c r="G218" s="5">
        <v>4691.6933308299995</v>
      </c>
      <c r="H218" s="5">
        <v>5298.8812243800003</v>
      </c>
      <c r="I218" s="5">
        <v>5265.8812243800003</v>
      </c>
      <c r="J218" s="5">
        <v>7962.5758065199998</v>
      </c>
      <c r="K218" s="5">
        <v>7938.6487343099998</v>
      </c>
      <c r="L218" s="5">
        <v>9687.8667482199999</v>
      </c>
      <c r="M218" s="5">
        <v>9790.9948695599996</v>
      </c>
      <c r="N218" s="5">
        <v>10441.601295309998</v>
      </c>
      <c r="O218" s="5">
        <v>14182.568869249999</v>
      </c>
      <c r="P218" s="5">
        <v>14182.568869249999</v>
      </c>
      <c r="Q218" s="5">
        <v>15993.85587591</v>
      </c>
      <c r="R218" s="5">
        <v>20128.33607664</v>
      </c>
      <c r="S218" s="5">
        <v>22640.19132156</v>
      </c>
      <c r="T218" s="5">
        <v>23029.001068130001</v>
      </c>
      <c r="U218" s="5">
        <v>22702.30106813</v>
      </c>
      <c r="V218" s="5">
        <v>22663.30106813</v>
      </c>
      <c r="W218" s="5">
        <v>34557.97866275</v>
      </c>
      <c r="X218" s="5">
        <v>37034.542278890003</v>
      </c>
      <c r="Y218" s="5">
        <v>38272.917422800005</v>
      </c>
      <c r="Z218" s="5">
        <v>46855.353229850007</v>
      </c>
      <c r="AA218" s="5">
        <v>48382.840422540001</v>
      </c>
      <c r="AB218" s="5">
        <v>49262.356662210004</v>
      </c>
      <c r="AC218" s="5">
        <v>49461.088964669994</v>
      </c>
      <c r="AD218" s="5">
        <v>52848.531523180005</v>
      </c>
      <c r="AE218" s="5">
        <v>55001.494931609996</v>
      </c>
      <c r="AF218" s="5">
        <v>55001.494931609996</v>
      </c>
    </row>
    <row r="219" spans="1:32">
      <c r="A219" s="58" t="s">
        <v>131</v>
      </c>
      <c r="B219" s="58" t="s">
        <v>126</v>
      </c>
      <c r="C219" s="57" t="s">
        <v>93</v>
      </c>
      <c r="D219" s="5">
        <v>565.68579999999997</v>
      </c>
      <c r="E219" s="5">
        <v>565.68579999999997</v>
      </c>
      <c r="F219" s="5">
        <v>565.68579999999997</v>
      </c>
      <c r="G219" s="5">
        <v>565.68579999999997</v>
      </c>
      <c r="H219" s="5">
        <v>1520.5230712399998</v>
      </c>
      <c r="I219" s="5">
        <v>2088.7045080600001</v>
      </c>
      <c r="J219" s="5">
        <v>3204.6809516399999</v>
      </c>
      <c r="K219" s="5">
        <v>3204.6809516399999</v>
      </c>
      <c r="L219" s="5">
        <v>5004.27990125</v>
      </c>
      <c r="M219" s="5">
        <v>5030.7876294899997</v>
      </c>
      <c r="N219" s="5">
        <v>6185.9788233399995</v>
      </c>
      <c r="O219" s="5">
        <v>8681.3520949200029</v>
      </c>
      <c r="P219" s="5">
        <v>9205.6302974500013</v>
      </c>
      <c r="Q219" s="5">
        <v>10530.714562930003</v>
      </c>
      <c r="R219" s="5">
        <v>12481.094485320002</v>
      </c>
      <c r="S219" s="5">
        <v>16233.439424640001</v>
      </c>
      <c r="T219" s="5">
        <v>18564.341839060002</v>
      </c>
      <c r="U219" s="5">
        <v>18564.341839060002</v>
      </c>
      <c r="V219" s="5">
        <v>18564.341839060002</v>
      </c>
      <c r="W219" s="5">
        <v>27872.565403580003</v>
      </c>
      <c r="X219" s="5">
        <v>27872.565403580003</v>
      </c>
      <c r="Y219" s="5">
        <v>36168.294158099998</v>
      </c>
      <c r="Z219" s="5">
        <v>38302.782282120002</v>
      </c>
      <c r="AA219" s="5">
        <v>39327.329332280002</v>
      </c>
      <c r="AB219" s="5">
        <v>39327.329332280002</v>
      </c>
      <c r="AC219" s="5">
        <v>42805.122818280004</v>
      </c>
      <c r="AD219" s="5">
        <v>52865.42862246</v>
      </c>
      <c r="AE219" s="5">
        <v>72797.12624225</v>
      </c>
      <c r="AF219" s="5">
        <v>72797.12624225</v>
      </c>
    </row>
    <row r="220" spans="1:32">
      <c r="A220" s="58" t="s">
        <v>131</v>
      </c>
      <c r="B220" s="58" t="s">
        <v>126</v>
      </c>
      <c r="C220" s="57" t="s">
        <v>94</v>
      </c>
      <c r="D220" s="5">
        <v>2267.9023948759509</v>
      </c>
      <c r="E220" s="5">
        <v>2946.7715109999999</v>
      </c>
      <c r="F220" s="5">
        <v>3259.2513100000001</v>
      </c>
      <c r="G220" s="5">
        <v>3551.854754</v>
      </c>
      <c r="H220" s="5">
        <v>3830.2979650000002</v>
      </c>
      <c r="I220" s="5">
        <v>4109.0806480000001</v>
      </c>
      <c r="J220" s="5">
        <v>4384.8510569999999</v>
      </c>
      <c r="K220" s="5">
        <v>4656.6886720000002</v>
      </c>
      <c r="L220" s="5">
        <v>4915.1873340000002</v>
      </c>
      <c r="M220" s="5">
        <v>5171.4598379999998</v>
      </c>
      <c r="N220" s="5">
        <v>5426.7649330000004</v>
      </c>
      <c r="O220" s="5">
        <v>5685.202139</v>
      </c>
      <c r="P220" s="5">
        <v>5936.1716859999997</v>
      </c>
      <c r="Q220" s="5">
        <v>6169.7477289999997</v>
      </c>
      <c r="R220" s="5">
        <v>6390.0547749999996</v>
      </c>
      <c r="S220" s="5">
        <v>6596.2277400000003</v>
      </c>
      <c r="T220" s="5">
        <v>6800.1936610000002</v>
      </c>
      <c r="U220" s="5">
        <v>6995.6816779999999</v>
      </c>
      <c r="V220" s="5">
        <v>7185.1167729999997</v>
      </c>
      <c r="W220" s="5">
        <v>7372.9582129999999</v>
      </c>
      <c r="X220" s="5">
        <v>7558.2638649999999</v>
      </c>
      <c r="Y220" s="5">
        <v>7741.8257299999996</v>
      </c>
      <c r="Z220" s="5">
        <v>7927.6186209999996</v>
      </c>
      <c r="AA220" s="5">
        <v>8106.9556949999997</v>
      </c>
      <c r="AB220" s="5">
        <v>8285.0852080000004</v>
      </c>
      <c r="AC220" s="5">
        <v>8461.0380189999996</v>
      </c>
      <c r="AD220" s="5">
        <v>8636.4027659999992</v>
      </c>
      <c r="AE220" s="5">
        <v>8811.1499220000005</v>
      </c>
      <c r="AF220" s="5">
        <v>8811.1499220000005</v>
      </c>
    </row>
    <row r="221" spans="1:32">
      <c r="A221" s="58" t="s">
        <v>131</v>
      </c>
      <c r="B221" s="58" t="s">
        <v>126</v>
      </c>
      <c r="C221" s="57" t="s">
        <v>96</v>
      </c>
      <c r="D221" s="5">
        <v>32.945</v>
      </c>
      <c r="E221" s="5">
        <v>52.062132690054597</v>
      </c>
      <c r="F221" s="5">
        <v>61.808933893753206</v>
      </c>
      <c r="G221" s="5">
        <v>71.14599845606476</v>
      </c>
      <c r="H221" s="5">
        <v>81.543214221626144</v>
      </c>
      <c r="I221" s="5">
        <v>92.864361857769055</v>
      </c>
      <c r="J221" s="5">
        <v>104.73270032434021</v>
      </c>
      <c r="K221" s="5">
        <v>117.29367535995479</v>
      </c>
      <c r="L221" s="5">
        <v>129.95293053451809</v>
      </c>
      <c r="M221" s="5">
        <v>144.5054965828495</v>
      </c>
      <c r="N221" s="5">
        <v>157.13804075747126</v>
      </c>
      <c r="O221" s="5">
        <v>170.59576340912898</v>
      </c>
      <c r="P221" s="5">
        <v>185.14177722443475</v>
      </c>
      <c r="Q221" s="5">
        <v>201.17662641263729</v>
      </c>
      <c r="R221" s="5">
        <v>216.61814008142704</v>
      </c>
      <c r="S221" s="5">
        <v>233.22053031576914</v>
      </c>
      <c r="T221" s="5">
        <v>248.11812015519877</v>
      </c>
      <c r="U221" s="5">
        <v>266.41527949471072</v>
      </c>
      <c r="V221" s="5">
        <v>281.93235969599181</v>
      </c>
      <c r="W221" s="5">
        <v>301.47114921800494</v>
      </c>
      <c r="X221" s="5">
        <v>319.49152036799518</v>
      </c>
      <c r="Y221" s="5">
        <v>337.51971653401347</v>
      </c>
      <c r="Z221" s="5">
        <v>357.42852334013497</v>
      </c>
      <c r="AA221" s="5">
        <v>370.40844582782057</v>
      </c>
      <c r="AB221" s="5">
        <v>389.99923402303568</v>
      </c>
      <c r="AC221" s="5">
        <v>410.99989141158284</v>
      </c>
      <c r="AD221" s="5">
        <v>432.5884408851494</v>
      </c>
      <c r="AE221" s="5">
        <v>435.44823039334119</v>
      </c>
      <c r="AF221" s="5">
        <v>435.44823039334119</v>
      </c>
    </row>
    <row r="223" spans="1:32">
      <c r="A223" s="58" t="s">
        <v>131</v>
      </c>
      <c r="B223" s="58" t="s">
        <v>127</v>
      </c>
      <c r="C223" s="57" t="s">
        <v>82</v>
      </c>
      <c r="D223" s="5">
        <v>208</v>
      </c>
      <c r="E223" s="5">
        <v>208</v>
      </c>
      <c r="F223" s="5">
        <v>208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</row>
    <row r="224" spans="1:32">
      <c r="A224" s="58" t="s">
        <v>131</v>
      </c>
      <c r="B224" s="58" t="s">
        <v>127</v>
      </c>
      <c r="C224" s="57" t="s">
        <v>83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</row>
    <row r="225" spans="1:32">
      <c r="A225" s="58" t="s">
        <v>131</v>
      </c>
      <c r="B225" s="58" t="s">
        <v>127</v>
      </c>
      <c r="C225" s="57" t="s">
        <v>84</v>
      </c>
      <c r="D225" s="5">
        <v>178</v>
      </c>
      <c r="E225" s="5">
        <v>178</v>
      </c>
      <c r="F225" s="5">
        <v>178</v>
      </c>
      <c r="G225" s="5">
        <v>178</v>
      </c>
      <c r="H225" s="5">
        <v>178</v>
      </c>
      <c r="I225" s="5">
        <v>178</v>
      </c>
      <c r="J225" s="5">
        <v>178</v>
      </c>
      <c r="K225" s="5">
        <v>178</v>
      </c>
      <c r="L225" s="5">
        <v>178</v>
      </c>
      <c r="M225" s="5">
        <v>178</v>
      </c>
      <c r="N225" s="5">
        <v>178</v>
      </c>
      <c r="O225" s="5">
        <v>178</v>
      </c>
      <c r="P225" s="5">
        <v>178</v>
      </c>
      <c r="Q225" s="5">
        <v>178</v>
      </c>
      <c r="R225" s="5">
        <v>178</v>
      </c>
      <c r="S225" s="5">
        <v>178</v>
      </c>
      <c r="T225" s="5">
        <v>178</v>
      </c>
      <c r="U225" s="5">
        <v>178</v>
      </c>
      <c r="V225" s="5">
        <v>58</v>
      </c>
      <c r="W225" s="5">
        <v>58</v>
      </c>
      <c r="X225" s="5">
        <v>58</v>
      </c>
      <c r="Y225" s="5">
        <v>536.29072225000004</v>
      </c>
      <c r="Z225" s="5">
        <v>536.29072225000004</v>
      </c>
      <c r="AA225" s="5">
        <v>536.29072225000004</v>
      </c>
      <c r="AB225" s="5">
        <v>536.29072225000004</v>
      </c>
      <c r="AC225" s="5">
        <v>536.29072225000004</v>
      </c>
      <c r="AD225" s="5">
        <v>536.29072225000004</v>
      </c>
      <c r="AE225" s="5">
        <v>1555.05862495</v>
      </c>
      <c r="AF225" s="5">
        <v>1497.05862495</v>
      </c>
    </row>
    <row r="226" spans="1:32">
      <c r="A226" s="58" t="s">
        <v>131</v>
      </c>
      <c r="B226" s="58" t="s">
        <v>127</v>
      </c>
      <c r="C226" s="57" t="s">
        <v>85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</row>
    <row r="227" spans="1:32">
      <c r="A227" s="58" t="s">
        <v>131</v>
      </c>
      <c r="B227" s="58" t="s">
        <v>127</v>
      </c>
      <c r="C227" s="57" t="s">
        <v>86</v>
      </c>
      <c r="D227" s="5">
        <v>2176.7000000100002</v>
      </c>
      <c r="E227" s="5">
        <v>2176.7000000100002</v>
      </c>
      <c r="F227" s="5">
        <v>2176.7000000100002</v>
      </c>
      <c r="G227" s="5">
        <v>2176.7000000100002</v>
      </c>
      <c r="H227" s="5">
        <v>2176.7000000100002</v>
      </c>
      <c r="I227" s="5">
        <v>2566.7000000099997</v>
      </c>
      <c r="J227" s="5">
        <v>2566.7000000099997</v>
      </c>
      <c r="K227" s="5">
        <v>2566.7000000099997</v>
      </c>
      <c r="L227" s="5">
        <v>2566.7000000099997</v>
      </c>
      <c r="M227" s="5">
        <v>2566.7000000099997</v>
      </c>
      <c r="N227" s="5">
        <v>2566.7000000099997</v>
      </c>
      <c r="O227" s="5">
        <v>2566.7000000099997</v>
      </c>
      <c r="P227" s="5">
        <v>2566.7000000099997</v>
      </c>
      <c r="Q227" s="5">
        <v>2566.7000000099997</v>
      </c>
      <c r="R227" s="5">
        <v>2566.7000000099997</v>
      </c>
      <c r="S227" s="5">
        <v>2566.7000000099997</v>
      </c>
      <c r="T227" s="5">
        <v>2566.7000000099997</v>
      </c>
      <c r="U227" s="5">
        <v>2566.7000000099997</v>
      </c>
      <c r="V227" s="5">
        <v>2566.7000000099997</v>
      </c>
      <c r="W227" s="5">
        <v>2566.7000000099997</v>
      </c>
      <c r="X227" s="5">
        <v>2566.7000000099997</v>
      </c>
      <c r="Y227" s="5">
        <v>2566.7000000099997</v>
      </c>
      <c r="Z227" s="5">
        <v>2566.7000000099997</v>
      </c>
      <c r="AA227" s="5">
        <v>2566.7000000099997</v>
      </c>
      <c r="AB227" s="5">
        <v>2566.7000000099997</v>
      </c>
      <c r="AC227" s="5">
        <v>2566.7000000099997</v>
      </c>
      <c r="AD227" s="5">
        <v>2566.7000000099997</v>
      </c>
      <c r="AE227" s="5">
        <v>2566.7000000099997</v>
      </c>
      <c r="AF227" s="5">
        <v>2566.7000000099997</v>
      </c>
    </row>
    <row r="228" spans="1:32">
      <c r="A228" s="58" t="s">
        <v>131</v>
      </c>
      <c r="B228" s="58" t="s">
        <v>127</v>
      </c>
      <c r="C228" s="57" t="s">
        <v>87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537.64278782999997</v>
      </c>
      <c r="K228" s="5">
        <v>537.64278782999997</v>
      </c>
      <c r="L228" s="5">
        <v>537.64278782999997</v>
      </c>
      <c r="M228" s="5">
        <v>537.64278782999997</v>
      </c>
      <c r="N228" s="5">
        <v>537.64278782999997</v>
      </c>
      <c r="O228" s="5">
        <v>537.64278782999997</v>
      </c>
      <c r="P228" s="5">
        <v>537.64278782999997</v>
      </c>
      <c r="Q228" s="5">
        <v>537.64278782999997</v>
      </c>
      <c r="R228" s="5">
        <v>537.64278782999997</v>
      </c>
      <c r="S228" s="5">
        <v>537.64278782999997</v>
      </c>
      <c r="T228" s="5">
        <v>537.64278782999997</v>
      </c>
      <c r="U228" s="5">
        <v>537.64278782999997</v>
      </c>
      <c r="V228" s="5">
        <v>537.64278782999997</v>
      </c>
      <c r="W228" s="5">
        <v>537.64278782999997</v>
      </c>
      <c r="X228" s="5">
        <v>537.64278782999997</v>
      </c>
      <c r="Y228" s="5">
        <v>830.32138215999998</v>
      </c>
      <c r="Z228" s="5">
        <v>830.32138215999998</v>
      </c>
      <c r="AA228" s="5">
        <v>830.32138215999998</v>
      </c>
      <c r="AB228" s="5">
        <v>830.32138215999998</v>
      </c>
      <c r="AC228" s="5">
        <v>830.32138215999998</v>
      </c>
      <c r="AD228" s="5">
        <v>1122.31917501</v>
      </c>
      <c r="AE228" s="5">
        <v>1932.1995749600001</v>
      </c>
      <c r="AF228" s="5">
        <v>1932.1995749600001</v>
      </c>
    </row>
    <row r="229" spans="1:32">
      <c r="A229" s="58" t="s">
        <v>131</v>
      </c>
      <c r="B229" s="58" t="s">
        <v>127</v>
      </c>
      <c r="C229" s="57" t="s">
        <v>88</v>
      </c>
      <c r="D229" s="5">
        <v>0.65499999999999992</v>
      </c>
      <c r="E229" s="5">
        <v>7.9119999999999999</v>
      </c>
      <c r="F229" s="5">
        <v>15.837</v>
      </c>
      <c r="G229" s="5">
        <v>26.483000000000001</v>
      </c>
      <c r="H229" s="5">
        <v>39.381999999999998</v>
      </c>
      <c r="I229" s="5">
        <v>55.106999999999999</v>
      </c>
      <c r="J229" s="5">
        <v>73.650000000000006</v>
      </c>
      <c r="K229" s="5">
        <v>101.574</v>
      </c>
      <c r="L229" s="5">
        <v>125.72385559</v>
      </c>
      <c r="M229" s="5">
        <v>153.03731171000001</v>
      </c>
      <c r="N229" s="5">
        <v>186.23757463999999</v>
      </c>
      <c r="O229" s="5">
        <v>224.89593049000001</v>
      </c>
      <c r="P229" s="5">
        <v>266.87614852000002</v>
      </c>
      <c r="Q229" s="5">
        <v>311.41755971999999</v>
      </c>
      <c r="R229" s="5">
        <v>357.86743506000005</v>
      </c>
      <c r="S229" s="5">
        <v>404.78368935000003</v>
      </c>
      <c r="T229" s="5">
        <v>452.62481380999998</v>
      </c>
      <c r="U229" s="5">
        <v>492.5103479</v>
      </c>
      <c r="V229" s="5">
        <v>531.82907490000002</v>
      </c>
      <c r="W229" s="5">
        <v>570.22714911000003</v>
      </c>
      <c r="X229" s="5">
        <v>609.75050940999995</v>
      </c>
      <c r="Y229" s="5">
        <v>651.78980555999999</v>
      </c>
      <c r="Z229" s="5">
        <v>694.24637111999994</v>
      </c>
      <c r="AA229" s="5">
        <v>729.87564465000003</v>
      </c>
      <c r="AB229" s="5">
        <v>765.66522693000002</v>
      </c>
      <c r="AC229" s="5">
        <v>801.68088179999995</v>
      </c>
      <c r="AD229" s="5">
        <v>838.08343994999996</v>
      </c>
      <c r="AE229" s="5">
        <v>874.67753663000008</v>
      </c>
      <c r="AF229" s="5">
        <v>876.72075081000003</v>
      </c>
    </row>
    <row r="230" spans="1:32">
      <c r="A230" s="58" t="s">
        <v>131</v>
      </c>
      <c r="B230" s="58" t="s">
        <v>127</v>
      </c>
      <c r="C230" s="57" t="s">
        <v>89</v>
      </c>
      <c r="D230" s="5">
        <v>12.411999999999999</v>
      </c>
      <c r="E230" s="5">
        <v>45.622999999999998</v>
      </c>
      <c r="F230" s="5">
        <v>65.371999999999986</v>
      </c>
      <c r="G230" s="5">
        <v>82.352000000000004</v>
      </c>
      <c r="H230" s="5">
        <v>95.963999999999999</v>
      </c>
      <c r="I230" s="5">
        <v>107.131</v>
      </c>
      <c r="J230" s="5">
        <v>116.5</v>
      </c>
      <c r="K230" s="5">
        <v>131.535</v>
      </c>
      <c r="L230" s="5">
        <v>152.63800000000001</v>
      </c>
      <c r="M230" s="5">
        <v>173.94100000000003</v>
      </c>
      <c r="N230" s="5">
        <v>198.483</v>
      </c>
      <c r="O230" s="5">
        <v>225.34400000000002</v>
      </c>
      <c r="P230" s="5">
        <v>252.72799999999995</v>
      </c>
      <c r="Q230" s="5">
        <v>277.85400000000004</v>
      </c>
      <c r="R230" s="5">
        <v>300.80500000000006</v>
      </c>
      <c r="S230" s="5">
        <v>320.54400000000004</v>
      </c>
      <c r="T230" s="5">
        <v>337.47999999999996</v>
      </c>
      <c r="U230" s="5">
        <v>344.50700000000001</v>
      </c>
      <c r="V230" s="5">
        <v>348.54900000000009</v>
      </c>
      <c r="W230" s="5">
        <v>349.56599999999992</v>
      </c>
      <c r="X230" s="5">
        <v>350.81700000000012</v>
      </c>
      <c r="Y230" s="5">
        <v>350.685</v>
      </c>
      <c r="Z230" s="5">
        <v>350.02999999999986</v>
      </c>
      <c r="AA230" s="5">
        <v>348.76900000000012</v>
      </c>
      <c r="AB230" s="5">
        <v>346.75099999999986</v>
      </c>
      <c r="AC230" s="5">
        <v>344.07600000000014</v>
      </c>
      <c r="AD230" s="5">
        <v>340.86599999999999</v>
      </c>
      <c r="AE230" s="5">
        <v>337.02599999999995</v>
      </c>
      <c r="AF230" s="5">
        <v>337.02599999999995</v>
      </c>
    </row>
    <row r="231" spans="1:32">
      <c r="A231" s="58" t="s">
        <v>131</v>
      </c>
      <c r="B231" s="58" t="s">
        <v>127</v>
      </c>
      <c r="C231" s="57" t="s">
        <v>90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</row>
    <row r="232" spans="1:32">
      <c r="A232" s="58" t="s">
        <v>131</v>
      </c>
      <c r="B232" s="58" t="s">
        <v>127</v>
      </c>
      <c r="C232" s="57" t="s">
        <v>91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</row>
    <row r="233" spans="1:32">
      <c r="A233" s="58" t="s">
        <v>131</v>
      </c>
      <c r="B233" s="58" t="s">
        <v>127</v>
      </c>
      <c r="C233" s="57" t="s">
        <v>92</v>
      </c>
      <c r="D233" s="5">
        <v>563.35</v>
      </c>
      <c r="E233" s="5">
        <v>563.35</v>
      </c>
      <c r="F233" s="5">
        <v>1105.6730461000002</v>
      </c>
      <c r="G233" s="5">
        <v>2328.0140958100001</v>
      </c>
      <c r="H233" s="5">
        <v>2629.8801325700001</v>
      </c>
      <c r="I233" s="5">
        <v>5800.9872384199998</v>
      </c>
      <c r="J233" s="5">
        <v>6616.0549079400007</v>
      </c>
      <c r="K233" s="5">
        <v>7947.1443418899999</v>
      </c>
      <c r="L233" s="5">
        <v>7947.1443418899999</v>
      </c>
      <c r="M233" s="5">
        <v>8589.5328244400007</v>
      </c>
      <c r="N233" s="5">
        <v>8600.1278761400008</v>
      </c>
      <c r="O233" s="5">
        <v>10081.63482829</v>
      </c>
      <c r="P233" s="5">
        <v>13507.35725524</v>
      </c>
      <c r="Q233" s="5">
        <v>13507.35725524</v>
      </c>
      <c r="R233" s="5">
        <v>15181.684183020001</v>
      </c>
      <c r="S233" s="5">
        <v>16184.62038835</v>
      </c>
      <c r="T233" s="5">
        <v>17698.001631359999</v>
      </c>
      <c r="U233" s="5">
        <v>17698.001631359999</v>
      </c>
      <c r="V233" s="5">
        <v>17741.922607879998</v>
      </c>
      <c r="W233" s="5">
        <v>17741.922607879998</v>
      </c>
      <c r="X233" s="5">
        <v>20814.32931537</v>
      </c>
      <c r="Y233" s="5">
        <v>25231.39236238</v>
      </c>
      <c r="Z233" s="5">
        <v>25087.39236238</v>
      </c>
      <c r="AA233" s="5">
        <v>25087.39236238</v>
      </c>
      <c r="AB233" s="5">
        <v>26181.015748350001</v>
      </c>
      <c r="AC233" s="5">
        <v>26234.902390110001</v>
      </c>
      <c r="AD233" s="5">
        <v>33895.921961009997</v>
      </c>
      <c r="AE233" s="5">
        <v>33895.921961009997</v>
      </c>
      <c r="AF233" s="5">
        <v>33588.171961009997</v>
      </c>
    </row>
    <row r="234" spans="1:32">
      <c r="A234" s="58" t="s">
        <v>131</v>
      </c>
      <c r="B234" s="58" t="s">
        <v>127</v>
      </c>
      <c r="C234" s="57" t="s">
        <v>93</v>
      </c>
      <c r="D234" s="5">
        <v>0</v>
      </c>
      <c r="E234" s="5">
        <v>0</v>
      </c>
      <c r="F234" s="5">
        <v>0</v>
      </c>
      <c r="G234" s="5">
        <v>48.176031770000002</v>
      </c>
      <c r="H234" s="5">
        <v>592.64951472000007</v>
      </c>
      <c r="I234" s="5">
        <v>671.30904657999997</v>
      </c>
      <c r="J234" s="5">
        <v>1394.4478897900001</v>
      </c>
      <c r="K234" s="5">
        <v>1394.4478897900001</v>
      </c>
      <c r="L234" s="5">
        <v>1394.4478897900001</v>
      </c>
      <c r="M234" s="5">
        <v>1394.4478897900001</v>
      </c>
      <c r="N234" s="5">
        <v>1394.4478897900001</v>
      </c>
      <c r="O234" s="5">
        <v>2034.23311706</v>
      </c>
      <c r="P234" s="5">
        <v>2034.23311706</v>
      </c>
      <c r="Q234" s="5">
        <v>2034.23311706</v>
      </c>
      <c r="R234" s="5">
        <v>2034.23311706</v>
      </c>
      <c r="S234" s="5">
        <v>3540.6709839599998</v>
      </c>
      <c r="T234" s="5">
        <v>5419.9785625100003</v>
      </c>
      <c r="U234" s="5">
        <v>5419.9785625100003</v>
      </c>
      <c r="V234" s="5">
        <v>6148.4550906699997</v>
      </c>
      <c r="W234" s="5">
        <v>6148.4550906699997</v>
      </c>
      <c r="X234" s="5">
        <v>6241.4872840600001</v>
      </c>
      <c r="Y234" s="5">
        <v>10824.10728651</v>
      </c>
      <c r="Z234" s="5">
        <v>10824.10728651</v>
      </c>
      <c r="AA234" s="5">
        <v>10824.10728651</v>
      </c>
      <c r="AB234" s="5">
        <v>10824.10728651</v>
      </c>
      <c r="AC234" s="5">
        <v>10824.10728651</v>
      </c>
      <c r="AD234" s="5">
        <v>11534.6757502</v>
      </c>
      <c r="AE234" s="5">
        <v>24563.738739299999</v>
      </c>
      <c r="AF234" s="5">
        <v>24563.738739299999</v>
      </c>
    </row>
    <row r="235" spans="1:32">
      <c r="A235" s="58" t="s">
        <v>131</v>
      </c>
      <c r="B235" s="58" t="s">
        <v>127</v>
      </c>
      <c r="C235" s="57" t="s">
        <v>94</v>
      </c>
      <c r="D235" s="5">
        <v>254.26031188502159</v>
      </c>
      <c r="E235" s="5">
        <v>357.09563650000001</v>
      </c>
      <c r="F235" s="5">
        <v>411.86271979999998</v>
      </c>
      <c r="G235" s="5">
        <v>465.0025182</v>
      </c>
      <c r="H235" s="5">
        <v>515.22391809999999</v>
      </c>
      <c r="I235" s="5">
        <v>565.32534950000002</v>
      </c>
      <c r="J235" s="5">
        <v>615.13287509999998</v>
      </c>
      <c r="K235" s="5">
        <v>663.49134749999996</v>
      </c>
      <c r="L235" s="5">
        <v>709.41612840000005</v>
      </c>
      <c r="M235" s="5">
        <v>755.11697049999998</v>
      </c>
      <c r="N235" s="5">
        <v>800.72640190000004</v>
      </c>
      <c r="O235" s="5">
        <v>846.17501149999998</v>
      </c>
      <c r="P235" s="5">
        <v>889.8329463</v>
      </c>
      <c r="Q235" s="5">
        <v>930.41484079999998</v>
      </c>
      <c r="R235" s="5">
        <v>971.03314590000002</v>
      </c>
      <c r="S235" s="5">
        <v>1011.33443</v>
      </c>
      <c r="T235" s="5">
        <v>1051.678872</v>
      </c>
      <c r="U235" s="5">
        <v>1092.6075880000001</v>
      </c>
      <c r="V235" s="5">
        <v>1133.359093</v>
      </c>
      <c r="W235" s="5">
        <v>1174.2017249999999</v>
      </c>
      <c r="X235" s="5">
        <v>1215.2160200000001</v>
      </c>
      <c r="Y235" s="5">
        <v>1256.603936</v>
      </c>
      <c r="Z235" s="5">
        <v>1298.228746</v>
      </c>
      <c r="AA235" s="5">
        <v>1338.6137659999999</v>
      </c>
      <c r="AB235" s="5">
        <v>1377.514271</v>
      </c>
      <c r="AC235" s="5">
        <v>1415.449807</v>
      </c>
      <c r="AD235" s="5">
        <v>1452.430165</v>
      </c>
      <c r="AE235" s="5">
        <v>1488.7525539999999</v>
      </c>
      <c r="AF235" s="5">
        <v>1488.7525539999999</v>
      </c>
    </row>
    <row r="236" spans="1:32">
      <c r="A236" s="58" t="s">
        <v>131</v>
      </c>
      <c r="B236" s="58" t="s">
        <v>127</v>
      </c>
      <c r="C236" s="57" t="s">
        <v>96</v>
      </c>
      <c r="D236" s="5">
        <v>26.35</v>
      </c>
      <c r="E236" s="5">
        <v>29.82791073112255</v>
      </c>
      <c r="F236" s="5">
        <v>31.28055562836699</v>
      </c>
      <c r="G236" s="5">
        <v>32.623546302953464</v>
      </c>
      <c r="H236" s="5">
        <v>34.073308892917431</v>
      </c>
      <c r="I236" s="5">
        <v>36.060876215544369</v>
      </c>
      <c r="J236" s="5">
        <v>37.692773458672725</v>
      </c>
      <c r="K236" s="5">
        <v>39.108780570974474</v>
      </c>
      <c r="L236" s="5">
        <v>40.762490287310072</v>
      </c>
      <c r="M236" s="5">
        <v>42.296858902916604</v>
      </c>
      <c r="N236" s="5">
        <v>43.636242187596274</v>
      </c>
      <c r="O236" s="5">
        <v>44.767501269622727</v>
      </c>
      <c r="P236" s="5">
        <v>46.037799813539216</v>
      </c>
      <c r="Q236" s="5">
        <v>47.432308853695282</v>
      </c>
      <c r="R236" s="5">
        <v>48.984448521775313</v>
      </c>
      <c r="S236" s="5">
        <v>50.542077203732426</v>
      </c>
      <c r="T236" s="5">
        <v>51.83482630911756</v>
      </c>
      <c r="U236" s="5">
        <v>53.251699884057722</v>
      </c>
      <c r="V236" s="5">
        <v>54.624112889356901</v>
      </c>
      <c r="W236" s="5">
        <v>56.260423906920956</v>
      </c>
      <c r="X236" s="5">
        <v>58.335159370590205</v>
      </c>
      <c r="Y236" s="5">
        <v>60.794894461290589</v>
      </c>
      <c r="Z236" s="5">
        <v>63.346043512256763</v>
      </c>
      <c r="AA236" s="5">
        <v>65.542755357990174</v>
      </c>
      <c r="AB236" s="5">
        <v>67.581988831273378</v>
      </c>
      <c r="AC236" s="5">
        <v>69.83348596434756</v>
      </c>
      <c r="AD236" s="5">
        <v>71.738562317337681</v>
      </c>
      <c r="AE236" s="5">
        <v>70.016807733237158</v>
      </c>
      <c r="AF236" s="5">
        <v>70.016807733237158</v>
      </c>
    </row>
    <row r="238" spans="1:32">
      <c r="A238" s="58" t="s">
        <v>134</v>
      </c>
      <c r="B238" s="58" t="s">
        <v>123</v>
      </c>
      <c r="C238" s="57" t="s">
        <v>80</v>
      </c>
      <c r="D238" s="5">
        <v>8330</v>
      </c>
      <c r="E238" s="5">
        <v>8330</v>
      </c>
      <c r="F238" s="5">
        <v>8330</v>
      </c>
      <c r="G238" s="5">
        <v>5570</v>
      </c>
      <c r="H238" s="5">
        <v>3445</v>
      </c>
      <c r="I238" s="5">
        <v>1390</v>
      </c>
      <c r="J238" s="5">
        <v>1390</v>
      </c>
      <c r="K238" s="5">
        <v>1390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</row>
    <row r="239" spans="1:32">
      <c r="A239" s="58" t="s">
        <v>134</v>
      </c>
      <c r="B239" s="58" t="s">
        <v>123</v>
      </c>
      <c r="C239" s="57" t="s">
        <v>82</v>
      </c>
      <c r="D239" s="5">
        <v>124</v>
      </c>
      <c r="E239" s="5">
        <v>440</v>
      </c>
      <c r="F239" s="5">
        <v>440</v>
      </c>
      <c r="G239" s="5">
        <v>440</v>
      </c>
      <c r="H239" s="5">
        <v>440</v>
      </c>
      <c r="I239" s="5">
        <v>440</v>
      </c>
      <c r="J239" s="5">
        <v>440</v>
      </c>
      <c r="K239" s="5">
        <v>440</v>
      </c>
      <c r="L239" s="5">
        <v>440</v>
      </c>
      <c r="M239" s="5">
        <v>440</v>
      </c>
      <c r="N239" s="5">
        <v>440</v>
      </c>
      <c r="O239" s="5">
        <v>440</v>
      </c>
      <c r="P239" s="5">
        <v>440</v>
      </c>
      <c r="Q239" s="5">
        <v>440</v>
      </c>
      <c r="R239" s="5">
        <v>440</v>
      </c>
      <c r="S239" s="5">
        <v>440</v>
      </c>
      <c r="T239" s="5">
        <v>440</v>
      </c>
      <c r="U239" s="5">
        <v>440</v>
      </c>
      <c r="V239" s="5">
        <v>440</v>
      </c>
      <c r="W239" s="5">
        <v>440</v>
      </c>
      <c r="X239" s="5">
        <v>440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</row>
    <row r="240" spans="1:32">
      <c r="A240" s="58" t="s">
        <v>134</v>
      </c>
      <c r="B240" s="58" t="s">
        <v>123</v>
      </c>
      <c r="C240" s="57" t="s">
        <v>83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</row>
    <row r="241" spans="1:32">
      <c r="A241" s="58" t="s">
        <v>134</v>
      </c>
      <c r="B241" s="58" t="s">
        <v>123</v>
      </c>
      <c r="C241" s="57" t="s">
        <v>84</v>
      </c>
      <c r="D241" s="5">
        <v>2688.9989999999998</v>
      </c>
      <c r="E241" s="5">
        <v>2688.9989999999998</v>
      </c>
      <c r="F241" s="5">
        <v>2688.9989999999998</v>
      </c>
      <c r="G241" s="5">
        <v>2688.9989999999998</v>
      </c>
      <c r="H241" s="5">
        <v>2688.9989999999998</v>
      </c>
      <c r="I241" s="5">
        <v>2688.9989999999998</v>
      </c>
      <c r="J241" s="5">
        <v>2688.9989999999998</v>
      </c>
      <c r="K241" s="5">
        <v>2688.9989999999998</v>
      </c>
      <c r="L241" s="5">
        <v>2688.9989999999998</v>
      </c>
      <c r="M241" s="5">
        <v>2688.9989999999998</v>
      </c>
      <c r="N241" s="5">
        <v>2688.9989999999998</v>
      </c>
      <c r="O241" s="5">
        <v>2688.9989999999998</v>
      </c>
      <c r="P241" s="5">
        <v>2688.9989999999998</v>
      </c>
      <c r="Q241" s="5">
        <v>2638.9989999999998</v>
      </c>
      <c r="R241" s="5">
        <v>2638.9989999999998</v>
      </c>
      <c r="S241" s="5">
        <v>2638.9989999999998</v>
      </c>
      <c r="T241" s="5">
        <v>2638.9989999999998</v>
      </c>
      <c r="U241" s="5">
        <v>2638.9989999999998</v>
      </c>
      <c r="V241" s="5">
        <v>2638.9989999999998</v>
      </c>
      <c r="W241" s="5">
        <v>2638.9989999999998</v>
      </c>
      <c r="X241" s="5">
        <v>2638.9989999999998</v>
      </c>
      <c r="Y241" s="5">
        <v>2638.9989999999998</v>
      </c>
      <c r="Z241" s="5">
        <v>1790</v>
      </c>
      <c r="AA241" s="5">
        <v>1790</v>
      </c>
      <c r="AB241" s="5">
        <v>1790</v>
      </c>
      <c r="AC241" s="5">
        <v>1790</v>
      </c>
      <c r="AD241" s="5">
        <v>1790</v>
      </c>
      <c r="AE241" s="5">
        <v>1790</v>
      </c>
      <c r="AF241" s="5">
        <v>1790</v>
      </c>
    </row>
    <row r="242" spans="1:32">
      <c r="A242" s="58" t="s">
        <v>134</v>
      </c>
      <c r="B242" s="58" t="s">
        <v>123</v>
      </c>
      <c r="C242" s="57" t="s">
        <v>85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329.17412250000001</v>
      </c>
      <c r="AF242" s="5">
        <v>329.17412250000001</v>
      </c>
    </row>
    <row r="243" spans="1:32">
      <c r="A243" s="58" t="s">
        <v>134</v>
      </c>
      <c r="B243" s="58" t="s">
        <v>123</v>
      </c>
      <c r="C243" s="57" t="s">
        <v>86</v>
      </c>
      <c r="D243" s="5">
        <v>2285</v>
      </c>
      <c r="E243" s="5">
        <v>2285</v>
      </c>
      <c r="F243" s="5">
        <v>2285</v>
      </c>
      <c r="G243" s="5">
        <v>2285</v>
      </c>
      <c r="H243" s="5">
        <v>2285</v>
      </c>
      <c r="I243" s="5">
        <v>2285</v>
      </c>
      <c r="J243" s="5">
        <v>2285</v>
      </c>
      <c r="K243" s="5">
        <v>2285</v>
      </c>
      <c r="L243" s="5">
        <v>2285</v>
      </c>
      <c r="M243" s="5">
        <v>2285</v>
      </c>
      <c r="N243" s="5">
        <v>2285</v>
      </c>
      <c r="O243" s="5">
        <v>2285</v>
      </c>
      <c r="P243" s="5">
        <v>2285</v>
      </c>
      <c r="Q243" s="5">
        <v>2285</v>
      </c>
      <c r="R243" s="5">
        <v>2285</v>
      </c>
      <c r="S243" s="5">
        <v>2285</v>
      </c>
      <c r="T243" s="5">
        <v>2285</v>
      </c>
      <c r="U243" s="5">
        <v>2285</v>
      </c>
      <c r="V243" s="5">
        <v>2285</v>
      </c>
      <c r="W243" s="5">
        <v>2285</v>
      </c>
      <c r="X243" s="5">
        <v>2285</v>
      </c>
      <c r="Y243" s="5">
        <v>2285</v>
      </c>
      <c r="Z243" s="5">
        <v>2285</v>
      </c>
      <c r="AA243" s="5">
        <v>2285</v>
      </c>
      <c r="AB243" s="5">
        <v>2285</v>
      </c>
      <c r="AC243" s="5">
        <v>2285</v>
      </c>
      <c r="AD243" s="5">
        <v>2285</v>
      </c>
      <c r="AE243" s="5">
        <v>2285</v>
      </c>
      <c r="AF243" s="5">
        <v>2285</v>
      </c>
    </row>
    <row r="244" spans="1:32">
      <c r="A244" s="58" t="s">
        <v>134</v>
      </c>
      <c r="B244" s="58" t="s">
        <v>123</v>
      </c>
      <c r="C244" s="57" t="s">
        <v>87</v>
      </c>
      <c r="D244" s="5">
        <v>290</v>
      </c>
      <c r="E244" s="5">
        <v>290</v>
      </c>
      <c r="F244" s="5">
        <v>290</v>
      </c>
      <c r="G244" s="5">
        <v>1570</v>
      </c>
      <c r="H244" s="5">
        <v>3878.89109487</v>
      </c>
      <c r="I244" s="5">
        <v>3878.89109487</v>
      </c>
      <c r="J244" s="5">
        <v>4727.8357377600005</v>
      </c>
      <c r="K244" s="5">
        <v>4727.8357377600005</v>
      </c>
      <c r="L244" s="5">
        <v>5238.6529251499996</v>
      </c>
      <c r="M244" s="5">
        <v>5238.6529251499996</v>
      </c>
      <c r="N244" s="5">
        <v>5245.2500588299999</v>
      </c>
      <c r="O244" s="5">
        <v>5245.2500588299999</v>
      </c>
      <c r="P244" s="5">
        <v>5245.2500588299999</v>
      </c>
      <c r="Q244" s="5">
        <v>5245.2500588299999</v>
      </c>
      <c r="R244" s="5">
        <v>5245.2500588299999</v>
      </c>
      <c r="S244" s="5">
        <v>5793.4563537399999</v>
      </c>
      <c r="T244" s="5">
        <v>5793.4563537399999</v>
      </c>
      <c r="U244" s="5">
        <v>5793.4563537399999</v>
      </c>
      <c r="V244" s="5">
        <v>5866.1058286199996</v>
      </c>
      <c r="W244" s="5">
        <v>6090.7737747299998</v>
      </c>
      <c r="X244" s="5">
        <v>6090.7737747299998</v>
      </c>
      <c r="Y244" s="5">
        <v>6182.4651594799998</v>
      </c>
      <c r="Z244" s="5">
        <v>6182.4651594799998</v>
      </c>
      <c r="AA244" s="5">
        <v>5582.4651594799998</v>
      </c>
      <c r="AB244" s="5">
        <v>4633.5740646100003</v>
      </c>
      <c r="AC244" s="5">
        <v>4633.5740646100003</v>
      </c>
      <c r="AD244" s="5">
        <v>4868.4057780200001</v>
      </c>
      <c r="AE244" s="5">
        <v>4868.4057780200001</v>
      </c>
      <c r="AF244" s="5">
        <v>4868.4057780200001</v>
      </c>
    </row>
    <row r="245" spans="1:32">
      <c r="A245" s="58" t="s">
        <v>134</v>
      </c>
      <c r="B245" s="58" t="s">
        <v>123</v>
      </c>
      <c r="C245" s="57" t="s">
        <v>88</v>
      </c>
      <c r="D245" s="5">
        <v>11.647</v>
      </c>
      <c r="E245" s="5">
        <v>113.44800000999999</v>
      </c>
      <c r="F245" s="5">
        <v>234.46199999999999</v>
      </c>
      <c r="G245" s="5">
        <v>391.15199999000004</v>
      </c>
      <c r="H245" s="5">
        <v>583.14700001000006</v>
      </c>
      <c r="I245" s="5">
        <v>817.88</v>
      </c>
      <c r="J245" s="5">
        <v>1099.634</v>
      </c>
      <c r="K245" s="5">
        <v>1524.355</v>
      </c>
      <c r="L245" s="5">
        <v>1897.4574733300001</v>
      </c>
      <c r="M245" s="5">
        <v>2313.5186278800002</v>
      </c>
      <c r="N245" s="5">
        <v>2795.63337916</v>
      </c>
      <c r="O245" s="5">
        <v>3392.9003320800002</v>
      </c>
      <c r="P245" s="5">
        <v>4036.44119688</v>
      </c>
      <c r="Q245" s="5">
        <v>4707.0090007500003</v>
      </c>
      <c r="R245" s="5">
        <v>5411.0381473800007</v>
      </c>
      <c r="S245" s="5">
        <v>6114.3533389300001</v>
      </c>
      <c r="T245" s="5">
        <v>6822.3269472499996</v>
      </c>
      <c r="U245" s="5">
        <v>7403.449441499999</v>
      </c>
      <c r="V245" s="5">
        <v>7964.5992951899998</v>
      </c>
      <c r="W245" s="5">
        <v>8500.4033974100003</v>
      </c>
      <c r="X245" s="5">
        <v>9048.9515982400007</v>
      </c>
      <c r="Y245" s="5">
        <v>9634.5546853399992</v>
      </c>
      <c r="Z245" s="5">
        <v>10227.264545689999</v>
      </c>
      <c r="AA245" s="5">
        <v>10733.091480859999</v>
      </c>
      <c r="AB245" s="5">
        <v>11244.056339999999</v>
      </c>
      <c r="AC245" s="5">
        <v>11762.804082539998</v>
      </c>
      <c r="AD245" s="5">
        <v>12290.264823130001</v>
      </c>
      <c r="AE245" s="5">
        <v>12821.021079919999</v>
      </c>
      <c r="AF245" s="5">
        <v>12857.1914406</v>
      </c>
    </row>
    <row r="246" spans="1:32">
      <c r="A246" s="58" t="s">
        <v>134</v>
      </c>
      <c r="B246" s="58" t="s">
        <v>123</v>
      </c>
      <c r="C246" s="57" t="s">
        <v>89</v>
      </c>
      <c r="D246" s="5">
        <v>171.61300000000003</v>
      </c>
      <c r="E246" s="5">
        <v>588.70600000000002</v>
      </c>
      <c r="F246" s="5">
        <v>887.91499999999996</v>
      </c>
      <c r="G246" s="5">
        <v>1132.692</v>
      </c>
      <c r="H246" s="5">
        <v>1330.7860000000001</v>
      </c>
      <c r="I246" s="5">
        <v>1501.1099999999997</v>
      </c>
      <c r="J246" s="5">
        <v>1644.835</v>
      </c>
      <c r="K246" s="5">
        <v>1879.2280000000001</v>
      </c>
      <c r="L246" s="5">
        <v>2206.7310000000002</v>
      </c>
      <c r="M246" s="5">
        <v>2538.018</v>
      </c>
      <c r="N246" s="5">
        <v>2892.1369999999997</v>
      </c>
      <c r="O246" s="5">
        <v>3323.8410000000003</v>
      </c>
      <c r="P246" s="5">
        <v>3759.1100000000006</v>
      </c>
      <c r="Q246" s="5">
        <v>4148.139000000001</v>
      </c>
      <c r="R246" s="5">
        <v>4509.9309999999996</v>
      </c>
      <c r="S246" s="5">
        <v>4816.4500000000007</v>
      </c>
      <c r="T246" s="5">
        <v>5071.3830000000007</v>
      </c>
      <c r="U246" s="5">
        <v>5175.4100000000008</v>
      </c>
      <c r="V246" s="5">
        <v>5227.704999999999</v>
      </c>
      <c r="W246" s="5">
        <v>5227.0620000000017</v>
      </c>
      <c r="X246" s="5">
        <v>5230.3869999999988</v>
      </c>
      <c r="Y246" s="5">
        <v>5215.023000000001</v>
      </c>
      <c r="Z246" s="5">
        <v>5193.7550000000001</v>
      </c>
      <c r="AA246" s="5">
        <v>5164.8889999999992</v>
      </c>
      <c r="AB246" s="5">
        <v>5128.3240000000005</v>
      </c>
      <c r="AC246" s="5">
        <v>5084.2170000000024</v>
      </c>
      <c r="AD246" s="5">
        <v>5035.3010000000013</v>
      </c>
      <c r="AE246" s="5">
        <v>4976.3359999999993</v>
      </c>
      <c r="AF246" s="5">
        <v>4976.3359999999993</v>
      </c>
    </row>
    <row r="247" spans="1:32">
      <c r="A247" s="58" t="s">
        <v>134</v>
      </c>
      <c r="B247" s="58" t="s">
        <v>123</v>
      </c>
      <c r="C247" s="57" t="s">
        <v>90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</row>
    <row r="248" spans="1:32">
      <c r="A248" s="58" t="s">
        <v>134</v>
      </c>
      <c r="B248" s="58" t="s">
        <v>123</v>
      </c>
      <c r="C248" s="57" t="s">
        <v>91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</row>
    <row r="249" spans="1:32">
      <c r="A249" s="58" t="s">
        <v>134</v>
      </c>
      <c r="B249" s="58" t="s">
        <v>123</v>
      </c>
      <c r="C249" s="57" t="s">
        <v>92</v>
      </c>
      <c r="D249" s="5">
        <v>2219.982</v>
      </c>
      <c r="E249" s="5">
        <v>7257.7724147700001</v>
      </c>
      <c r="F249" s="5">
        <v>7257.7724147700001</v>
      </c>
      <c r="G249" s="5">
        <v>7385.8832225699998</v>
      </c>
      <c r="H249" s="5">
        <v>8756.8475789499989</v>
      </c>
      <c r="I249" s="5">
        <v>12368.610773509998</v>
      </c>
      <c r="J249" s="5">
        <v>12664.266912449999</v>
      </c>
      <c r="K249" s="5">
        <v>13293.61353013</v>
      </c>
      <c r="L249" s="5">
        <v>15341.083457339999</v>
      </c>
      <c r="M249" s="5">
        <v>18179.880883769998</v>
      </c>
      <c r="N249" s="5">
        <v>18179.880883769998</v>
      </c>
      <c r="O249" s="5">
        <v>18903.616980259998</v>
      </c>
      <c r="P249" s="5">
        <v>19070.615641539996</v>
      </c>
      <c r="Q249" s="5">
        <v>19070.615641539996</v>
      </c>
      <c r="R249" s="5">
        <v>19531.657564139998</v>
      </c>
      <c r="S249" s="5">
        <v>20660.761784169998</v>
      </c>
      <c r="T249" s="5">
        <v>20458.281784169998</v>
      </c>
      <c r="U249" s="5">
        <v>20458.281784169998</v>
      </c>
      <c r="V249" s="5">
        <v>24091.99904848</v>
      </c>
      <c r="W249" s="5">
        <v>24113.898245550001</v>
      </c>
      <c r="X249" s="5">
        <v>25929.369617209999</v>
      </c>
      <c r="Y249" s="5">
        <v>26341.394910910003</v>
      </c>
      <c r="Z249" s="5">
        <v>26341.394910899999</v>
      </c>
      <c r="AA249" s="5">
        <v>28221.988926620001</v>
      </c>
      <c r="AB249" s="5">
        <v>29313.49420144</v>
      </c>
      <c r="AC249" s="5">
        <v>29313.49420144</v>
      </c>
      <c r="AD249" s="5">
        <v>30732.08020624</v>
      </c>
      <c r="AE249" s="5">
        <v>31777.70401003</v>
      </c>
      <c r="AF249" s="5">
        <v>31533.904010030001</v>
      </c>
    </row>
    <row r="250" spans="1:32">
      <c r="A250" s="58" t="s">
        <v>134</v>
      </c>
      <c r="B250" s="58" t="s">
        <v>123</v>
      </c>
      <c r="C250" s="57" t="s">
        <v>93</v>
      </c>
      <c r="D250" s="5">
        <v>3548.011</v>
      </c>
      <c r="E250" s="5">
        <v>3615.4469120200001</v>
      </c>
      <c r="F250" s="5">
        <v>3614.8969120200004</v>
      </c>
      <c r="G250" s="5">
        <v>5705.8372170999992</v>
      </c>
      <c r="H250" s="5">
        <v>7745.6953632599989</v>
      </c>
      <c r="I250" s="5">
        <v>9520.9284349399986</v>
      </c>
      <c r="J250" s="5">
        <v>10254.15029333</v>
      </c>
      <c r="K250" s="5">
        <v>10522.7392334</v>
      </c>
      <c r="L250" s="5">
        <v>10643.308018719999</v>
      </c>
      <c r="M250" s="5">
        <v>11217.77826137</v>
      </c>
      <c r="N250" s="5">
        <v>11494.09803741</v>
      </c>
      <c r="O250" s="5">
        <v>11853.229499610001</v>
      </c>
      <c r="P250" s="5">
        <v>14417.011843549999</v>
      </c>
      <c r="Q250" s="5">
        <v>15209.327474519998</v>
      </c>
      <c r="R250" s="5">
        <v>15809.603010609999</v>
      </c>
      <c r="S250" s="5">
        <v>18082.397960229999</v>
      </c>
      <c r="T250" s="5">
        <v>19143.169825540001</v>
      </c>
      <c r="U250" s="5">
        <v>19143.169825540001</v>
      </c>
      <c r="V250" s="5">
        <v>20330.626519629997</v>
      </c>
      <c r="W250" s="5">
        <v>22826.624797510001</v>
      </c>
      <c r="X250" s="5">
        <v>23426.112403229996</v>
      </c>
      <c r="Y250" s="5">
        <v>23461.546193259997</v>
      </c>
      <c r="Z250" s="5">
        <v>25156.826164959999</v>
      </c>
      <c r="AA250" s="5">
        <v>28353.2152226</v>
      </c>
      <c r="AB250" s="5">
        <v>29235.144040039999</v>
      </c>
      <c r="AC250" s="5">
        <v>29145.128040039999</v>
      </c>
      <c r="AD250" s="5">
        <v>29098.428040039998</v>
      </c>
      <c r="AE250" s="5">
        <v>32961.514434120007</v>
      </c>
      <c r="AF250" s="5">
        <v>32395.710434119999</v>
      </c>
    </row>
    <row r="251" spans="1:32">
      <c r="A251" s="58" t="s">
        <v>134</v>
      </c>
      <c r="B251" s="58" t="s">
        <v>123</v>
      </c>
      <c r="C251" s="57" t="s">
        <v>94</v>
      </c>
      <c r="D251" s="5">
        <v>5456.0018510570899</v>
      </c>
      <c r="E251" s="5">
        <v>7493.2512511000004</v>
      </c>
      <c r="F251" s="5">
        <v>8506.6815404000008</v>
      </c>
      <c r="G251" s="5">
        <v>9484.7640589000002</v>
      </c>
      <c r="H251" s="5">
        <v>10408.619113000001</v>
      </c>
      <c r="I251" s="5">
        <v>11341.636622</v>
      </c>
      <c r="J251" s="5">
        <v>12278.828747</v>
      </c>
      <c r="K251" s="5">
        <v>13198.536527</v>
      </c>
      <c r="L251" s="5">
        <v>14078.069561999999</v>
      </c>
      <c r="M251" s="5">
        <v>14943.290398000001</v>
      </c>
      <c r="N251" s="5">
        <v>15804.026523999999</v>
      </c>
      <c r="O251" s="5">
        <v>16656.378549000001</v>
      </c>
      <c r="P251" s="5">
        <v>17499.933406999997</v>
      </c>
      <c r="Q251" s="5">
        <v>18299.216329999999</v>
      </c>
      <c r="R251" s="5">
        <v>19061.534201999999</v>
      </c>
      <c r="S251" s="5">
        <v>19791.614308</v>
      </c>
      <c r="T251" s="5">
        <v>20520.721545</v>
      </c>
      <c r="U251" s="5">
        <v>21244.162925999997</v>
      </c>
      <c r="V251" s="5">
        <v>21954.814408999999</v>
      </c>
      <c r="W251" s="5">
        <v>22664.486520999999</v>
      </c>
      <c r="X251" s="5">
        <v>23368.825887999999</v>
      </c>
      <c r="Y251" s="5">
        <v>24076.073488000002</v>
      </c>
      <c r="Z251" s="5">
        <v>24783.725623999999</v>
      </c>
      <c r="AA251" s="5">
        <v>25480.079899</v>
      </c>
      <c r="AB251" s="5">
        <v>26162.985921</v>
      </c>
      <c r="AC251" s="5">
        <v>26840.883379999999</v>
      </c>
      <c r="AD251" s="5">
        <v>27514.694609999999</v>
      </c>
      <c r="AE251" s="5">
        <v>28177.258043999998</v>
      </c>
      <c r="AF251" s="5">
        <v>28177.258043999998</v>
      </c>
    </row>
    <row r="252" spans="1:32">
      <c r="A252" s="58" t="s">
        <v>134</v>
      </c>
      <c r="B252" s="58" t="s">
        <v>123</v>
      </c>
      <c r="C252" s="57" t="s">
        <v>96</v>
      </c>
      <c r="D252" s="5">
        <v>308.44499999999999</v>
      </c>
      <c r="E252" s="5">
        <v>372.15207979584034</v>
      </c>
      <c r="F252" s="5">
        <v>404.55856660667826</v>
      </c>
      <c r="G252" s="5">
        <v>579.61648892604603</v>
      </c>
      <c r="H252" s="5">
        <v>803.61397300941553</v>
      </c>
      <c r="I252" s="5">
        <v>923.82718040003522</v>
      </c>
      <c r="J252" s="5">
        <v>1070.2705439745887</v>
      </c>
      <c r="K252" s="5">
        <v>1157.0687904247652</v>
      </c>
      <c r="L252" s="5">
        <v>1178.7730952761801</v>
      </c>
      <c r="M252" s="5">
        <v>1203.3073759065526</v>
      </c>
      <c r="N252" s="5">
        <v>1231.2557226086701</v>
      </c>
      <c r="O252" s="5">
        <v>1257.9685039769029</v>
      </c>
      <c r="P252" s="5">
        <v>1283.5442165670302</v>
      </c>
      <c r="Q252" s="5">
        <v>1305.7036106785577</v>
      </c>
      <c r="R252" s="5">
        <v>1311.3244617506475</v>
      </c>
      <c r="S252" s="5">
        <v>1344.6009052436402</v>
      </c>
      <c r="T252" s="5">
        <v>1364.8633616802676</v>
      </c>
      <c r="U252" s="5">
        <v>1398.5791983879078</v>
      </c>
      <c r="V252" s="5">
        <v>1421.3712385629453</v>
      </c>
      <c r="W252" s="5">
        <v>1429.5459884978777</v>
      </c>
      <c r="X252" s="5">
        <v>1439.0044593952052</v>
      </c>
      <c r="Y252" s="5">
        <v>1471.7366553417003</v>
      </c>
      <c r="Z252" s="5">
        <v>1478.7760894750427</v>
      </c>
      <c r="AA252" s="5">
        <v>1520.2311754023997</v>
      </c>
      <c r="AB252" s="5">
        <v>1579.0410303933775</v>
      </c>
      <c r="AC252" s="5">
        <v>1633.2500550425923</v>
      </c>
      <c r="AD252" s="5">
        <v>1682.2004601067961</v>
      </c>
      <c r="AE252" s="5">
        <v>1747.6377728928071</v>
      </c>
      <c r="AF252" s="5">
        <v>1747.6377728928071</v>
      </c>
    </row>
    <row r="254" spans="1:32">
      <c r="A254" s="58" t="s">
        <v>134</v>
      </c>
      <c r="B254" s="58" t="s">
        <v>124</v>
      </c>
      <c r="C254" s="57" t="s">
        <v>80</v>
      </c>
      <c r="D254" s="5">
        <v>8126</v>
      </c>
      <c r="E254" s="5">
        <v>8126</v>
      </c>
      <c r="F254" s="5">
        <v>8126</v>
      </c>
      <c r="G254" s="5">
        <v>4832</v>
      </c>
      <c r="H254" s="5">
        <v>4102</v>
      </c>
      <c r="I254" s="5">
        <v>2812</v>
      </c>
      <c r="J254" s="5">
        <v>1692</v>
      </c>
      <c r="K254" s="5">
        <v>852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</row>
    <row r="255" spans="1:32">
      <c r="A255" s="58" t="s">
        <v>134</v>
      </c>
      <c r="B255" s="58" t="s">
        <v>124</v>
      </c>
      <c r="C255" s="57" t="s">
        <v>82</v>
      </c>
      <c r="D255" s="5">
        <v>1597.89999999</v>
      </c>
      <c r="E255" s="5">
        <v>1597.89999999</v>
      </c>
      <c r="F255" s="5">
        <v>1597.89999999</v>
      </c>
      <c r="G255" s="5">
        <v>1417.89999999</v>
      </c>
      <c r="H255" s="5">
        <v>1417.89999999</v>
      </c>
      <c r="I255" s="5">
        <v>1417.89999999</v>
      </c>
      <c r="J255" s="5">
        <v>1417.89999999</v>
      </c>
      <c r="K255" s="5">
        <v>1417.89999999</v>
      </c>
      <c r="L255" s="5">
        <v>1417.89999999</v>
      </c>
      <c r="M255" s="5">
        <v>1417.89999999</v>
      </c>
      <c r="N255" s="5">
        <v>1417.89999999</v>
      </c>
      <c r="O255" s="5">
        <v>1417.89999999</v>
      </c>
      <c r="P255" s="5">
        <v>1417.89999999</v>
      </c>
      <c r="Q255" s="5">
        <v>1417.89999999</v>
      </c>
      <c r="R255" s="5">
        <v>1032.89999999</v>
      </c>
      <c r="S255" s="5">
        <v>1032.89999999</v>
      </c>
      <c r="T255" s="5">
        <v>1032.89999999</v>
      </c>
      <c r="U255" s="5">
        <v>888.5</v>
      </c>
      <c r="V255" s="5">
        <v>888.5</v>
      </c>
      <c r="W255" s="5">
        <v>888.5</v>
      </c>
      <c r="X255" s="5">
        <v>888.5</v>
      </c>
      <c r="Y255" s="5">
        <v>888.5</v>
      </c>
      <c r="Z255" s="5">
        <v>888.5</v>
      </c>
      <c r="AA255" s="5">
        <v>244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</row>
    <row r="256" spans="1:32">
      <c r="A256" s="58" t="s">
        <v>134</v>
      </c>
      <c r="B256" s="58" t="s">
        <v>124</v>
      </c>
      <c r="C256" s="57" t="s">
        <v>83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</row>
    <row r="257" spans="1:32">
      <c r="A257" s="58" t="s">
        <v>134</v>
      </c>
      <c r="B257" s="58" t="s">
        <v>124</v>
      </c>
      <c r="C257" s="57" t="s">
        <v>84</v>
      </c>
      <c r="D257" s="5">
        <v>1954.5000000099999</v>
      </c>
      <c r="E257" s="5">
        <v>1954.5000000099999</v>
      </c>
      <c r="F257" s="5">
        <v>1954.5000000099999</v>
      </c>
      <c r="G257" s="5">
        <v>1954.5000000099999</v>
      </c>
      <c r="H257" s="5">
        <v>1954.5000000099999</v>
      </c>
      <c r="I257" s="5">
        <v>1954.5000000099999</v>
      </c>
      <c r="J257" s="5">
        <v>2423.2050684299998</v>
      </c>
      <c r="K257" s="5">
        <v>2423.2050684299998</v>
      </c>
      <c r="L257" s="5">
        <v>2423.2050684299998</v>
      </c>
      <c r="M257" s="5">
        <v>2423.2050684299998</v>
      </c>
      <c r="N257" s="5">
        <v>2423.2050684299998</v>
      </c>
      <c r="O257" s="5">
        <v>2131.2050684199999</v>
      </c>
      <c r="P257" s="5">
        <v>2014.2050684199999</v>
      </c>
      <c r="Q257" s="5">
        <v>2014.2050684199999</v>
      </c>
      <c r="R257" s="5">
        <v>2014.2050684199999</v>
      </c>
      <c r="S257" s="5">
        <v>2014.2050684199999</v>
      </c>
      <c r="T257" s="5">
        <v>2720.8339575700002</v>
      </c>
      <c r="U257" s="5">
        <v>2720.8339575700002</v>
      </c>
      <c r="V257" s="5">
        <v>2720.8339575700002</v>
      </c>
      <c r="W257" s="5">
        <v>2859.49686647</v>
      </c>
      <c r="X257" s="5">
        <v>2859.49686647</v>
      </c>
      <c r="Y257" s="5">
        <v>2859.49686647</v>
      </c>
      <c r="Z257" s="5">
        <v>3277.2849762700002</v>
      </c>
      <c r="AA257" s="5">
        <v>3277.2849762700002</v>
      </c>
      <c r="AB257" s="5">
        <v>2728.2849762700002</v>
      </c>
      <c r="AC257" s="5">
        <v>2728.2849762700002</v>
      </c>
      <c r="AD257" s="5">
        <v>2728.2849762700002</v>
      </c>
      <c r="AE257" s="5">
        <v>3410.5265895699995</v>
      </c>
      <c r="AF257" s="5">
        <v>3064.5265895699995</v>
      </c>
    </row>
    <row r="258" spans="1:32">
      <c r="A258" s="58" t="s">
        <v>134</v>
      </c>
      <c r="B258" s="58" t="s">
        <v>124</v>
      </c>
      <c r="C258" s="57" t="s">
        <v>85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</row>
    <row r="259" spans="1:32">
      <c r="A259" s="58" t="s">
        <v>134</v>
      </c>
      <c r="B259" s="58" t="s">
        <v>124</v>
      </c>
      <c r="C259" s="57" t="s">
        <v>86</v>
      </c>
      <c r="D259" s="5">
        <v>152.4</v>
      </c>
      <c r="E259" s="5">
        <v>152.4</v>
      </c>
      <c r="F259" s="5">
        <v>152.4</v>
      </c>
      <c r="G259" s="5">
        <v>152.4</v>
      </c>
      <c r="H259" s="5">
        <v>152.4</v>
      </c>
      <c r="I259" s="5">
        <v>152.4</v>
      </c>
      <c r="J259" s="5">
        <v>152.4</v>
      </c>
      <c r="K259" s="5">
        <v>152.4</v>
      </c>
      <c r="L259" s="5">
        <v>152.4</v>
      </c>
      <c r="M259" s="5">
        <v>152.4</v>
      </c>
      <c r="N259" s="5">
        <v>152.4</v>
      </c>
      <c r="O259" s="5">
        <v>152.4</v>
      </c>
      <c r="P259" s="5">
        <v>152.4</v>
      </c>
      <c r="Q259" s="5">
        <v>152.4</v>
      </c>
      <c r="R259" s="5">
        <v>152.4</v>
      </c>
      <c r="S259" s="5">
        <v>66</v>
      </c>
      <c r="T259" s="5">
        <v>66</v>
      </c>
      <c r="U259" s="5">
        <v>66</v>
      </c>
      <c r="V259" s="5">
        <v>66</v>
      </c>
      <c r="W259" s="5">
        <v>66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</row>
    <row r="260" spans="1:32">
      <c r="A260" s="58" t="s">
        <v>134</v>
      </c>
      <c r="B260" s="58" t="s">
        <v>124</v>
      </c>
      <c r="C260" s="57" t="s">
        <v>87</v>
      </c>
      <c r="D260" s="5">
        <v>670</v>
      </c>
      <c r="E260" s="5">
        <v>670</v>
      </c>
      <c r="F260" s="5">
        <v>670</v>
      </c>
      <c r="G260" s="5">
        <v>1236.83295634</v>
      </c>
      <c r="H260" s="5">
        <v>1684.2163424800001</v>
      </c>
      <c r="I260" s="5">
        <v>2755.55516154</v>
      </c>
      <c r="J260" s="5">
        <v>3485.23798468</v>
      </c>
      <c r="K260" s="5">
        <v>3487.1814469299998</v>
      </c>
      <c r="L260" s="5">
        <v>3887.3495164599999</v>
      </c>
      <c r="M260" s="5">
        <v>3887.3495164599999</v>
      </c>
      <c r="N260" s="5">
        <v>3887.3495164599999</v>
      </c>
      <c r="O260" s="5">
        <v>4202.3818072699996</v>
      </c>
      <c r="P260" s="5">
        <v>4327.6156450500002</v>
      </c>
      <c r="Q260" s="5">
        <v>7024.8392951799997</v>
      </c>
      <c r="R260" s="5">
        <v>7843.1167744899994</v>
      </c>
      <c r="S260" s="5">
        <v>8883.6776325499995</v>
      </c>
      <c r="T260" s="5">
        <v>9159.37449982</v>
      </c>
      <c r="U260" s="5">
        <v>9159.37449982</v>
      </c>
      <c r="V260" s="5">
        <v>10383.228430520001</v>
      </c>
      <c r="W260" s="5">
        <v>18443.565589960002</v>
      </c>
      <c r="X260" s="5">
        <v>18475.724039660003</v>
      </c>
      <c r="Y260" s="5">
        <v>18475.724039660003</v>
      </c>
      <c r="Z260" s="5">
        <v>18475.724039660003</v>
      </c>
      <c r="AA260" s="5">
        <v>26091.097064819998</v>
      </c>
      <c r="AB260" s="5">
        <v>27038.96581238</v>
      </c>
      <c r="AC260" s="5">
        <v>28461.307308039999</v>
      </c>
      <c r="AD260" s="5">
        <v>28310.716290969998</v>
      </c>
      <c r="AE260" s="5">
        <v>47213.436485760009</v>
      </c>
      <c r="AF260" s="5">
        <v>46813.268416230007</v>
      </c>
    </row>
    <row r="261" spans="1:32">
      <c r="A261" s="58" t="s">
        <v>134</v>
      </c>
      <c r="B261" s="58" t="s">
        <v>124</v>
      </c>
      <c r="C261" s="57" t="s">
        <v>88</v>
      </c>
      <c r="D261" s="5">
        <v>7.3040000000000003</v>
      </c>
      <c r="E261" s="5">
        <v>81.304999999999993</v>
      </c>
      <c r="F261" s="5">
        <v>177.50700000000001</v>
      </c>
      <c r="G261" s="5">
        <v>314.98700000000002</v>
      </c>
      <c r="H261" s="5">
        <v>485.21</v>
      </c>
      <c r="I261" s="5">
        <v>690.75199999999995</v>
      </c>
      <c r="J261" s="5">
        <v>942.36799999999994</v>
      </c>
      <c r="K261" s="5">
        <v>1319.3320000100002</v>
      </c>
      <c r="L261" s="5">
        <v>1646.1449322999999</v>
      </c>
      <c r="M261" s="5">
        <v>1997.99720783</v>
      </c>
      <c r="N261" s="5">
        <v>2398.7515556399999</v>
      </c>
      <c r="O261" s="5">
        <v>2891.4536417200002</v>
      </c>
      <c r="P261" s="5">
        <v>3423.7156849399998</v>
      </c>
      <c r="Q261" s="5">
        <v>3981.1180689500002</v>
      </c>
      <c r="R261" s="5">
        <v>4537.9600560899999</v>
      </c>
      <c r="S261" s="5">
        <v>5073.4149845700003</v>
      </c>
      <c r="T261" s="5">
        <v>5608.7046190199999</v>
      </c>
      <c r="U261" s="5">
        <v>6036.0734856200006</v>
      </c>
      <c r="V261" s="5">
        <v>6450.86907402</v>
      </c>
      <c r="W261" s="5">
        <v>6838.9187785800004</v>
      </c>
      <c r="X261" s="5">
        <v>7232.87679131</v>
      </c>
      <c r="Y261" s="5">
        <v>7657.7471786699998</v>
      </c>
      <c r="Z261" s="5">
        <v>8085.00838931</v>
      </c>
      <c r="AA261" s="5">
        <v>8457.8420374799989</v>
      </c>
      <c r="AB261" s="5">
        <v>8838.1139046899989</v>
      </c>
      <c r="AC261" s="5">
        <v>9222.6653388399991</v>
      </c>
      <c r="AD261" s="5">
        <v>9616.4493741200004</v>
      </c>
      <c r="AE261" s="5">
        <v>10015.22371271</v>
      </c>
      <c r="AF261" s="5">
        <v>10037.2423246</v>
      </c>
    </row>
    <row r="262" spans="1:32">
      <c r="A262" s="58" t="s">
        <v>134</v>
      </c>
      <c r="B262" s="58" t="s">
        <v>124</v>
      </c>
      <c r="C262" s="57" t="s">
        <v>89</v>
      </c>
      <c r="D262" s="5">
        <v>101.41699999999999</v>
      </c>
      <c r="E262" s="5">
        <v>417.096</v>
      </c>
      <c r="F262" s="5">
        <v>671.0329999999999</v>
      </c>
      <c r="G262" s="5">
        <v>922.27100000000007</v>
      </c>
      <c r="H262" s="5">
        <v>1125.8689999999999</v>
      </c>
      <c r="I262" s="5">
        <v>1299.7470000000001</v>
      </c>
      <c r="J262" s="5">
        <v>1450.7080000000001</v>
      </c>
      <c r="K262" s="5">
        <v>1685.1630000000005</v>
      </c>
      <c r="L262" s="5">
        <v>1990.6479999999999</v>
      </c>
      <c r="M262" s="5">
        <v>2286.2459999999996</v>
      </c>
      <c r="N262" s="5">
        <v>2596.1640000000002</v>
      </c>
      <c r="O262" s="5">
        <v>2968.3380000000002</v>
      </c>
      <c r="P262" s="5">
        <v>3348.63</v>
      </c>
      <c r="Q262" s="5">
        <v>3694.0590000000002</v>
      </c>
      <c r="R262" s="5">
        <v>3989.7470000000003</v>
      </c>
      <c r="S262" s="5">
        <v>4221.7790000000014</v>
      </c>
      <c r="T262" s="5">
        <v>4413.009</v>
      </c>
      <c r="U262" s="5">
        <v>4478</v>
      </c>
      <c r="V262" s="5">
        <v>4506.9669999999996</v>
      </c>
      <c r="W262" s="5">
        <v>4491.2079999999996</v>
      </c>
      <c r="X262" s="5">
        <v>4479.3630000000012</v>
      </c>
      <c r="Y262" s="5">
        <v>4455.174</v>
      </c>
      <c r="Z262" s="5">
        <v>4424.643</v>
      </c>
      <c r="AA262" s="5">
        <v>4389.6200000000008</v>
      </c>
      <c r="AB262" s="5">
        <v>4351.1210000000001</v>
      </c>
      <c r="AC262" s="5">
        <v>4305.9329999999991</v>
      </c>
      <c r="AD262" s="5">
        <v>4258.4330000000009</v>
      </c>
      <c r="AE262" s="5">
        <v>4204.9129999999996</v>
      </c>
      <c r="AF262" s="5">
        <v>4204.9129999999996</v>
      </c>
    </row>
    <row r="263" spans="1:32">
      <c r="A263" s="58" t="s">
        <v>134</v>
      </c>
      <c r="B263" s="58" t="s">
        <v>124</v>
      </c>
      <c r="C263" s="57" t="s">
        <v>90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</row>
    <row r="264" spans="1:32">
      <c r="A264" s="58" t="s">
        <v>134</v>
      </c>
      <c r="B264" s="58" t="s">
        <v>124</v>
      </c>
      <c r="C264" s="57" t="s">
        <v>91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</row>
    <row r="265" spans="1:32">
      <c r="A265" s="58" t="s">
        <v>134</v>
      </c>
      <c r="B265" s="58" t="s">
        <v>124</v>
      </c>
      <c r="C265" s="57" t="s">
        <v>92</v>
      </c>
      <c r="D265" s="5">
        <v>826.43900000000008</v>
      </c>
      <c r="E265" s="5">
        <v>826.43900000000008</v>
      </c>
      <c r="F265" s="5">
        <v>4906.0849605099993</v>
      </c>
      <c r="G265" s="5">
        <v>8448.2687050799996</v>
      </c>
      <c r="H265" s="5">
        <v>9773.2975165799999</v>
      </c>
      <c r="I265" s="5">
        <v>10677.169834550001</v>
      </c>
      <c r="J265" s="5">
        <v>11069.495206390002</v>
      </c>
      <c r="K265" s="5">
        <v>12476.544251080002</v>
      </c>
      <c r="L265" s="5">
        <v>14633.092761470001</v>
      </c>
      <c r="M265" s="5">
        <v>17257.100327799999</v>
      </c>
      <c r="N265" s="5">
        <v>19812.024153009999</v>
      </c>
      <c r="O265" s="5">
        <v>22075.34175679</v>
      </c>
      <c r="P265" s="5">
        <v>30616.340902980002</v>
      </c>
      <c r="Q265" s="5">
        <v>32144.50799862</v>
      </c>
      <c r="R265" s="5">
        <v>35562.740515789999</v>
      </c>
      <c r="S265" s="5">
        <v>37710.504422960003</v>
      </c>
      <c r="T265" s="5">
        <v>37710.504422960003</v>
      </c>
      <c r="U265" s="5">
        <v>37710.504422960003</v>
      </c>
      <c r="V265" s="5">
        <v>37739.670928959997</v>
      </c>
      <c r="W265" s="5">
        <v>37836.556877209994</v>
      </c>
      <c r="X265" s="5">
        <v>52780.026982489995</v>
      </c>
      <c r="Y265" s="5">
        <v>65670.236453969992</v>
      </c>
      <c r="Z265" s="5">
        <v>67502.188880410002</v>
      </c>
      <c r="AA265" s="5">
        <v>82765.412190970004</v>
      </c>
      <c r="AB265" s="5">
        <v>89395.157902999999</v>
      </c>
      <c r="AC265" s="5">
        <v>95162.247430389994</v>
      </c>
      <c r="AD265" s="5">
        <v>96545.228444690001</v>
      </c>
      <c r="AE265" s="5">
        <v>106162.36858439</v>
      </c>
      <c r="AF265" s="5">
        <v>106162.36858439</v>
      </c>
    </row>
    <row r="266" spans="1:32">
      <c r="A266" s="58" t="s">
        <v>134</v>
      </c>
      <c r="B266" s="58" t="s">
        <v>124</v>
      </c>
      <c r="C266" s="57" t="s">
        <v>93</v>
      </c>
      <c r="D266" s="5">
        <v>3420.3669999999997</v>
      </c>
      <c r="E266" s="5">
        <v>3420.3669999999997</v>
      </c>
      <c r="F266" s="5">
        <v>3562.9409999999993</v>
      </c>
      <c r="G266" s="5">
        <v>3700.8994971299994</v>
      </c>
      <c r="H266" s="5">
        <v>5617.4788478700011</v>
      </c>
      <c r="I266" s="5">
        <v>7615.6624584200017</v>
      </c>
      <c r="J266" s="5">
        <v>8503.564397189999</v>
      </c>
      <c r="K266" s="5">
        <v>9650.6585874399989</v>
      </c>
      <c r="L266" s="5">
        <v>12638.517185119998</v>
      </c>
      <c r="M266" s="5">
        <v>12704.408479779997</v>
      </c>
      <c r="N266" s="5">
        <v>15785.089023609999</v>
      </c>
      <c r="O266" s="5">
        <v>18577.866212259996</v>
      </c>
      <c r="P266" s="5">
        <v>27469.948607750001</v>
      </c>
      <c r="Q266" s="5">
        <v>32816.865175910003</v>
      </c>
      <c r="R266" s="5">
        <v>36025.77391707999</v>
      </c>
      <c r="S266" s="5">
        <v>39604.893174029996</v>
      </c>
      <c r="T266" s="5">
        <v>40310.793488499992</v>
      </c>
      <c r="U266" s="5">
        <v>40310.793488499992</v>
      </c>
      <c r="V266" s="5">
        <v>45450.577093549997</v>
      </c>
      <c r="W266" s="5">
        <v>60712.934733429996</v>
      </c>
      <c r="X266" s="5">
        <v>68975.862450860019</v>
      </c>
      <c r="Y266" s="5">
        <v>75184.020639540016</v>
      </c>
      <c r="Z266" s="5">
        <v>82576.266385270006</v>
      </c>
      <c r="AA266" s="5">
        <v>102896.24300171999</v>
      </c>
      <c r="AB266" s="5">
        <v>103267.22728417999</v>
      </c>
      <c r="AC266" s="5">
        <v>106057.70508233001</v>
      </c>
      <c r="AD266" s="5">
        <v>121653.64411535001</v>
      </c>
      <c r="AE266" s="5">
        <v>156187.94669607002</v>
      </c>
      <c r="AF266" s="5">
        <v>156161.94669607002</v>
      </c>
    </row>
    <row r="267" spans="1:32">
      <c r="A267" s="58" t="s">
        <v>134</v>
      </c>
      <c r="B267" s="58" t="s">
        <v>124</v>
      </c>
      <c r="C267" s="57" t="s">
        <v>94</v>
      </c>
      <c r="D267" s="5">
        <v>5135.7884863966483</v>
      </c>
      <c r="E267" s="5">
        <v>6647.3450414400004</v>
      </c>
      <c r="F267" s="5">
        <v>7457.5624169999992</v>
      </c>
      <c r="G267" s="5">
        <v>8316.3926061000002</v>
      </c>
      <c r="H267" s="5">
        <v>9119.7865911000008</v>
      </c>
      <c r="I267" s="5">
        <v>9916.6116179000001</v>
      </c>
      <c r="J267" s="5">
        <v>10724.709203300001</v>
      </c>
      <c r="K267" s="5">
        <v>11503.510488800001</v>
      </c>
      <c r="L267" s="5">
        <v>12250.042052700001</v>
      </c>
      <c r="M267" s="5">
        <v>12949.5583262</v>
      </c>
      <c r="N267" s="5">
        <v>13650.3951189</v>
      </c>
      <c r="O267" s="5">
        <v>14343.1406424</v>
      </c>
      <c r="P267" s="5">
        <v>15012.600937399999</v>
      </c>
      <c r="Q267" s="5">
        <v>15614.250841999999</v>
      </c>
      <c r="R267" s="5">
        <v>16150.000299399999</v>
      </c>
      <c r="S267" s="5">
        <v>16639.473162300001</v>
      </c>
      <c r="T267" s="5">
        <v>17118.148210700001</v>
      </c>
      <c r="U267" s="5">
        <v>17629.7030466</v>
      </c>
      <c r="V267" s="5">
        <v>18153.173504099999</v>
      </c>
      <c r="W267" s="5">
        <v>18673.432446899998</v>
      </c>
      <c r="X267" s="5">
        <v>19181.124382100003</v>
      </c>
      <c r="Y267" s="5">
        <v>19686.481679199998</v>
      </c>
      <c r="Z267" s="5">
        <v>20176.491095000001</v>
      </c>
      <c r="AA267" s="5">
        <v>20663.766652300001</v>
      </c>
      <c r="AB267" s="5">
        <v>21148.663008399999</v>
      </c>
      <c r="AC267" s="5">
        <v>21626.508005300002</v>
      </c>
      <c r="AD267" s="5">
        <v>22108.205048100001</v>
      </c>
      <c r="AE267" s="5">
        <v>22584.205257699999</v>
      </c>
      <c r="AF267" s="5">
        <v>22584.205257699999</v>
      </c>
    </row>
    <row r="268" spans="1:32">
      <c r="A268" s="58" t="s">
        <v>134</v>
      </c>
      <c r="B268" s="58" t="s">
        <v>124</v>
      </c>
      <c r="C268" s="57" t="s">
        <v>96</v>
      </c>
      <c r="D268" s="5">
        <v>104.02584389254943</v>
      </c>
      <c r="E268" s="5">
        <v>162.00992641159462</v>
      </c>
      <c r="F268" s="5">
        <v>192.01020758171285</v>
      </c>
      <c r="G268" s="5">
        <v>222.5461307461797</v>
      </c>
      <c r="H268" s="5">
        <v>265.08276373223777</v>
      </c>
      <c r="I268" s="5">
        <v>298.12910377014504</v>
      </c>
      <c r="J268" s="5">
        <v>331.96408073484059</v>
      </c>
      <c r="K268" s="5">
        <v>370.15977167600329</v>
      </c>
      <c r="L268" s="5">
        <v>411.94184255640783</v>
      </c>
      <c r="M268" s="5">
        <v>461.35706524462915</v>
      </c>
      <c r="N268" s="5">
        <v>505.01897020947627</v>
      </c>
      <c r="O268" s="5">
        <v>556.04289893651867</v>
      </c>
      <c r="P268" s="5">
        <v>607.31898780205142</v>
      </c>
      <c r="Q268" s="5">
        <v>662.18368965995546</v>
      </c>
      <c r="R268" s="5">
        <v>717.2490678165741</v>
      </c>
      <c r="S268" s="5">
        <v>783.055360420385</v>
      </c>
      <c r="T268" s="5">
        <v>840.60600761910325</v>
      </c>
      <c r="U268" s="5">
        <v>905.94713463406367</v>
      </c>
      <c r="V268" s="5">
        <v>959.69310501665939</v>
      </c>
      <c r="W268" s="5">
        <v>1012.083138514163</v>
      </c>
      <c r="X268" s="5">
        <v>1064.2881550973589</v>
      </c>
      <c r="Y268" s="5">
        <v>1118.2581004210492</v>
      </c>
      <c r="Z268" s="5">
        <v>1168.5947344167273</v>
      </c>
      <c r="AA268" s="5">
        <v>1211.4216564403855</v>
      </c>
      <c r="AB268" s="5">
        <v>1252.3013428138891</v>
      </c>
      <c r="AC268" s="5">
        <v>1289.3887926997281</v>
      </c>
      <c r="AD268" s="5">
        <v>1330.8769836415927</v>
      </c>
      <c r="AE268" s="5">
        <v>1371.410475125545</v>
      </c>
      <c r="AF268" s="5">
        <v>1371.410475125545</v>
      </c>
    </row>
    <row r="270" spans="1:32">
      <c r="A270" s="58" t="s">
        <v>134</v>
      </c>
      <c r="B270" s="58" t="s">
        <v>125</v>
      </c>
      <c r="C270" s="57" t="s">
        <v>81</v>
      </c>
      <c r="D270" s="5">
        <v>4820</v>
      </c>
      <c r="E270" s="5">
        <v>4820</v>
      </c>
      <c r="F270" s="5">
        <v>4820</v>
      </c>
      <c r="G270" s="5">
        <v>3385</v>
      </c>
      <c r="H270" s="5">
        <v>2805</v>
      </c>
      <c r="I270" s="5">
        <v>1665</v>
      </c>
      <c r="J270" s="5">
        <v>1120</v>
      </c>
      <c r="K270" s="5">
        <v>1120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</row>
    <row r="271" spans="1:32">
      <c r="A271" s="58" t="s">
        <v>134</v>
      </c>
      <c r="B271" s="58" t="s">
        <v>125</v>
      </c>
      <c r="C271" s="57" t="s">
        <v>82</v>
      </c>
      <c r="D271" s="5">
        <v>500</v>
      </c>
      <c r="E271" s="5">
        <v>500</v>
      </c>
      <c r="F271" s="5">
        <v>500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</row>
    <row r="272" spans="1:32">
      <c r="A272" s="58" t="s">
        <v>134</v>
      </c>
      <c r="B272" s="58" t="s">
        <v>125</v>
      </c>
      <c r="C272" s="57" t="s">
        <v>83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</row>
    <row r="273" spans="1:32">
      <c r="A273" s="58" t="s">
        <v>134</v>
      </c>
      <c r="B273" s="58" t="s">
        <v>125</v>
      </c>
      <c r="C273" s="57" t="s">
        <v>84</v>
      </c>
      <c r="D273" s="5">
        <v>1900</v>
      </c>
      <c r="E273" s="5">
        <v>1900</v>
      </c>
      <c r="F273" s="5">
        <v>1900</v>
      </c>
      <c r="G273" s="5">
        <v>1900</v>
      </c>
      <c r="H273" s="5">
        <v>1900</v>
      </c>
      <c r="I273" s="5">
        <v>1900</v>
      </c>
      <c r="J273" s="5">
        <v>1900</v>
      </c>
      <c r="K273" s="5">
        <v>1900</v>
      </c>
      <c r="L273" s="5">
        <v>1900</v>
      </c>
      <c r="M273" s="5">
        <v>1900</v>
      </c>
      <c r="N273" s="5">
        <v>1900</v>
      </c>
      <c r="O273" s="5">
        <v>1730</v>
      </c>
      <c r="P273" s="5">
        <v>1730</v>
      </c>
      <c r="Q273" s="5">
        <v>1730</v>
      </c>
      <c r="R273" s="5">
        <v>1730</v>
      </c>
      <c r="S273" s="5">
        <v>1730</v>
      </c>
      <c r="T273" s="5">
        <v>1730</v>
      </c>
      <c r="U273" s="5">
        <v>1290</v>
      </c>
      <c r="V273" s="5">
        <v>1290</v>
      </c>
      <c r="W273" s="5">
        <v>1290</v>
      </c>
      <c r="X273" s="5">
        <v>1196</v>
      </c>
      <c r="Y273" s="5">
        <v>2629.3604477500003</v>
      </c>
      <c r="Z273" s="5">
        <v>2629.3604477500003</v>
      </c>
      <c r="AA273" s="5">
        <v>2629.3604477500003</v>
      </c>
      <c r="AB273" s="5">
        <v>2629.3604477500003</v>
      </c>
      <c r="AC273" s="5">
        <v>2045.36044775</v>
      </c>
      <c r="AD273" s="5">
        <v>2045.36044775</v>
      </c>
      <c r="AE273" s="5">
        <v>2045.36044775</v>
      </c>
      <c r="AF273" s="5">
        <v>2045.36044775</v>
      </c>
    </row>
    <row r="274" spans="1:32">
      <c r="A274" s="58" t="s">
        <v>134</v>
      </c>
      <c r="B274" s="58" t="s">
        <v>125</v>
      </c>
      <c r="C274" s="57" t="s">
        <v>85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4507.6412947500003</v>
      </c>
      <c r="AF274" s="5">
        <v>4507.6412947500003</v>
      </c>
    </row>
    <row r="275" spans="1:32">
      <c r="A275" s="58" t="s">
        <v>134</v>
      </c>
      <c r="B275" s="58" t="s">
        <v>125</v>
      </c>
      <c r="C275" s="57" t="s">
        <v>86</v>
      </c>
      <c r="D275" s="5">
        <v>2204.0200000599998</v>
      </c>
      <c r="E275" s="5">
        <v>2204.0200000599998</v>
      </c>
      <c r="F275" s="5">
        <v>2204.0200000599998</v>
      </c>
      <c r="G275" s="5">
        <v>2204.0200000599998</v>
      </c>
      <c r="H275" s="5">
        <v>2204.0200000599998</v>
      </c>
      <c r="I275" s="5">
        <v>2204.0200000599998</v>
      </c>
      <c r="J275" s="5">
        <v>2204.0200000599998</v>
      </c>
      <c r="K275" s="5">
        <v>2204.0200000599998</v>
      </c>
      <c r="L275" s="5">
        <v>2204.0200000599998</v>
      </c>
      <c r="M275" s="5">
        <v>2204.0200000599998</v>
      </c>
      <c r="N275" s="5">
        <v>2204.0200000599998</v>
      </c>
      <c r="O275" s="5">
        <v>2204.0200000599998</v>
      </c>
      <c r="P275" s="5">
        <v>2204.0200000599998</v>
      </c>
      <c r="Q275" s="5">
        <v>2204.0200000599998</v>
      </c>
      <c r="R275" s="5">
        <v>2204.0200000599998</v>
      </c>
      <c r="S275" s="5">
        <v>2204.0200000599998</v>
      </c>
      <c r="T275" s="5">
        <v>2204.0200000599998</v>
      </c>
      <c r="U275" s="5">
        <v>2204.0200000599998</v>
      </c>
      <c r="V275" s="5">
        <v>2204.0200000599998</v>
      </c>
      <c r="W275" s="5">
        <v>2204.0200000599998</v>
      </c>
      <c r="X275" s="5">
        <v>2204.0200000599998</v>
      </c>
      <c r="Y275" s="5">
        <v>2204.0200000599998</v>
      </c>
      <c r="Z275" s="5">
        <v>2204.0200000599998</v>
      </c>
      <c r="AA275" s="5">
        <v>2204.0200000599998</v>
      </c>
      <c r="AB275" s="5">
        <v>2204.0200000599998</v>
      </c>
      <c r="AC275" s="5">
        <v>2204.0200000599998</v>
      </c>
      <c r="AD275" s="5">
        <v>2204.0200000599998</v>
      </c>
      <c r="AE275" s="5">
        <v>2204.0200000599998</v>
      </c>
      <c r="AF275" s="5">
        <v>2204.0200000599998</v>
      </c>
    </row>
    <row r="276" spans="1:32">
      <c r="A276" s="58" t="s">
        <v>134</v>
      </c>
      <c r="B276" s="58" t="s">
        <v>125</v>
      </c>
      <c r="C276" s="57" t="s">
        <v>87</v>
      </c>
      <c r="D276" s="5">
        <v>125.22999999999999</v>
      </c>
      <c r="E276" s="5">
        <v>125.22999999999999</v>
      </c>
      <c r="F276" s="5">
        <v>124.13</v>
      </c>
      <c r="G276" s="5">
        <v>238.97280139999998</v>
      </c>
      <c r="H276" s="5">
        <v>238.97280139999998</v>
      </c>
      <c r="I276" s="5">
        <v>453.13734077000004</v>
      </c>
      <c r="J276" s="5">
        <v>1127.4177196800001</v>
      </c>
      <c r="K276" s="5">
        <v>1127.4177196800001</v>
      </c>
      <c r="L276" s="5">
        <v>1377.4177196800001</v>
      </c>
      <c r="M276" s="5">
        <v>1377.4177196800001</v>
      </c>
      <c r="N276" s="5">
        <v>1378.51771968</v>
      </c>
      <c r="O276" s="5">
        <v>1377.4177196800001</v>
      </c>
      <c r="P276" s="5">
        <v>1378.51771968</v>
      </c>
      <c r="Q276" s="5">
        <v>1377.4177196800001</v>
      </c>
      <c r="R276" s="5">
        <v>1377.4177196800001</v>
      </c>
      <c r="S276" s="5">
        <v>1377.4177196800001</v>
      </c>
      <c r="T276" s="5">
        <v>1378.51771968</v>
      </c>
      <c r="U276" s="5">
        <v>1377.4177196800001</v>
      </c>
      <c r="V276" s="5">
        <v>1377.4177196800001</v>
      </c>
      <c r="W276" s="5">
        <v>1377.4177196800001</v>
      </c>
      <c r="X276" s="5">
        <v>1377.4177196800001</v>
      </c>
      <c r="Y276" s="5">
        <v>1378.51771968</v>
      </c>
      <c r="Z276" s="5">
        <v>1378.51771968</v>
      </c>
      <c r="AA276" s="5">
        <v>1263.6749182799999</v>
      </c>
      <c r="AB276" s="5">
        <v>1263.6749182799999</v>
      </c>
      <c r="AC276" s="5">
        <v>1050.61037891</v>
      </c>
      <c r="AD276" s="5">
        <v>488.63614981000001</v>
      </c>
      <c r="AE276" s="5">
        <v>488.63614981000001</v>
      </c>
      <c r="AF276" s="5">
        <v>488.63614981000001</v>
      </c>
    </row>
    <row r="277" spans="1:32">
      <c r="A277" s="58" t="s">
        <v>134</v>
      </c>
      <c r="B277" s="58" t="s">
        <v>125</v>
      </c>
      <c r="C277" s="57" t="s">
        <v>88</v>
      </c>
      <c r="D277" s="5">
        <v>5.7080000000000002</v>
      </c>
      <c r="E277" s="5">
        <v>60.468000000000004</v>
      </c>
      <c r="F277" s="5">
        <v>148.648</v>
      </c>
      <c r="G277" s="5">
        <v>275.34800000000001</v>
      </c>
      <c r="H277" s="5">
        <v>442.274</v>
      </c>
      <c r="I277" s="5">
        <v>652.45000000000005</v>
      </c>
      <c r="J277" s="5">
        <v>876.23699999999997</v>
      </c>
      <c r="K277" s="5">
        <v>1210.5730000000001</v>
      </c>
      <c r="L277" s="5">
        <v>1499.50984408</v>
      </c>
      <c r="M277" s="5">
        <v>1763.8192452999999</v>
      </c>
      <c r="N277" s="5">
        <v>2059.8864297800001</v>
      </c>
      <c r="O277" s="5">
        <v>2436.6978076999999</v>
      </c>
      <c r="P277" s="5">
        <v>2865.7631302299997</v>
      </c>
      <c r="Q277" s="5">
        <v>3329.05273197</v>
      </c>
      <c r="R277" s="5">
        <v>3830.46070057</v>
      </c>
      <c r="S277" s="5">
        <v>4377.4487209399995</v>
      </c>
      <c r="T277" s="5">
        <v>4929.4277385200003</v>
      </c>
      <c r="U277" s="5">
        <v>5409.2202714200002</v>
      </c>
      <c r="V277" s="5">
        <v>5890.0950978299998</v>
      </c>
      <c r="W277" s="5">
        <v>6359.8153290499995</v>
      </c>
      <c r="X277" s="5">
        <v>6795.9670817799997</v>
      </c>
      <c r="Y277" s="5">
        <v>7263.3692117000001</v>
      </c>
      <c r="Z277" s="5">
        <v>7737.8938246300004</v>
      </c>
      <c r="AA277" s="5">
        <v>8141.5914787000002</v>
      </c>
      <c r="AB277" s="5">
        <v>8553.9924650800003</v>
      </c>
      <c r="AC277" s="5">
        <v>8975.3127935100001</v>
      </c>
      <c r="AD277" s="5">
        <v>9404.9657990399992</v>
      </c>
      <c r="AE277" s="5">
        <v>9844.0621514499999</v>
      </c>
      <c r="AF277" s="5">
        <v>9881.1261620900004</v>
      </c>
    </row>
    <row r="278" spans="1:32">
      <c r="A278" s="58" t="s">
        <v>134</v>
      </c>
      <c r="B278" s="58" t="s">
        <v>125</v>
      </c>
      <c r="C278" s="57" t="s">
        <v>89</v>
      </c>
      <c r="D278" s="5">
        <v>96.884</v>
      </c>
      <c r="E278" s="5">
        <v>329.29</v>
      </c>
      <c r="F278" s="5">
        <v>584.38700000000006</v>
      </c>
      <c r="G278" s="5">
        <v>822.70399999999995</v>
      </c>
      <c r="H278" s="5">
        <v>1038.2350000000001</v>
      </c>
      <c r="I278" s="5">
        <v>1227.8490000000002</v>
      </c>
      <c r="J278" s="5">
        <v>1335.8109999999997</v>
      </c>
      <c r="K278" s="5">
        <v>1514.9060000000002</v>
      </c>
      <c r="L278" s="5">
        <v>1768.1690000000001</v>
      </c>
      <c r="M278" s="5">
        <v>1950.5929999999998</v>
      </c>
      <c r="N278" s="5">
        <v>2135.6660000000002</v>
      </c>
      <c r="O278" s="5">
        <v>2379.1839999999997</v>
      </c>
      <c r="P278" s="5">
        <v>2646.8049999999998</v>
      </c>
      <c r="Q278" s="5">
        <v>2900.1779999999994</v>
      </c>
      <c r="R278" s="5">
        <v>3149.181</v>
      </c>
      <c r="S278" s="5">
        <v>3402.6410000000005</v>
      </c>
      <c r="T278" s="5">
        <v>3615.8820000000005</v>
      </c>
      <c r="U278" s="5">
        <v>3731.2449999999999</v>
      </c>
      <c r="V278" s="5">
        <v>3816.4100000000008</v>
      </c>
      <c r="W278" s="5">
        <v>3863.6839999999993</v>
      </c>
      <c r="X278" s="5">
        <v>3875.1059999999998</v>
      </c>
      <c r="Y278" s="5">
        <v>3873.7390000000014</v>
      </c>
      <c r="Z278" s="5">
        <v>3868.3439999999982</v>
      </c>
      <c r="AA278" s="5">
        <v>3856.3990000000003</v>
      </c>
      <c r="AB278" s="5">
        <v>3840.6070000000009</v>
      </c>
      <c r="AC278" s="5">
        <v>3820.0049999999992</v>
      </c>
      <c r="AD278" s="5">
        <v>3795.2550000000001</v>
      </c>
      <c r="AE278" s="5">
        <v>3765.7250000000004</v>
      </c>
      <c r="AF278" s="5">
        <v>3765.7250000000004</v>
      </c>
    </row>
    <row r="279" spans="1:32">
      <c r="A279" s="58" t="s">
        <v>134</v>
      </c>
      <c r="B279" s="58" t="s">
        <v>125</v>
      </c>
      <c r="C279" s="57" t="s">
        <v>90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</row>
    <row r="280" spans="1:32">
      <c r="A280" s="58" t="s">
        <v>134</v>
      </c>
      <c r="B280" s="58" t="s">
        <v>125</v>
      </c>
      <c r="C280" s="57" t="s">
        <v>91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</row>
    <row r="281" spans="1:32">
      <c r="A281" s="58" t="s">
        <v>134</v>
      </c>
      <c r="B281" s="58" t="s">
        <v>125</v>
      </c>
      <c r="C281" s="57" t="s">
        <v>92</v>
      </c>
      <c r="D281" s="5">
        <v>4013.0679999999993</v>
      </c>
      <c r="E281" s="5">
        <v>4170.5679999999993</v>
      </c>
      <c r="F281" s="5">
        <v>5105.2493427499985</v>
      </c>
      <c r="G281" s="5">
        <v>7470.5057991199992</v>
      </c>
      <c r="H281" s="5">
        <v>7902.1569773599986</v>
      </c>
      <c r="I281" s="5">
        <v>8592.606174909999</v>
      </c>
      <c r="J281" s="5">
        <v>9166.8208200799982</v>
      </c>
      <c r="K281" s="5">
        <v>9166.8208200799982</v>
      </c>
      <c r="L281" s="5">
        <v>10605.841651719998</v>
      </c>
      <c r="M281" s="5">
        <v>10605.841651719998</v>
      </c>
      <c r="N281" s="5">
        <v>10869.8130344</v>
      </c>
      <c r="O281" s="5">
        <v>11836.25841549</v>
      </c>
      <c r="P281" s="5">
        <v>11722.09774057</v>
      </c>
      <c r="Q281" s="5">
        <v>12240.626813119999</v>
      </c>
      <c r="R281" s="5">
        <v>13106.06495778</v>
      </c>
      <c r="S281" s="5">
        <v>14264.949422199999</v>
      </c>
      <c r="T281" s="5">
        <v>16073.998646579999</v>
      </c>
      <c r="U281" s="5">
        <v>16073.998646579999</v>
      </c>
      <c r="V281" s="5">
        <v>18089.99594728</v>
      </c>
      <c r="W281" s="5">
        <v>18783.691590690003</v>
      </c>
      <c r="X281" s="5">
        <v>20186.974068500003</v>
      </c>
      <c r="Y281" s="5">
        <v>19955.660434390004</v>
      </c>
      <c r="Z281" s="5">
        <v>22114.429534480001</v>
      </c>
      <c r="AA281" s="5">
        <v>24582.563732230006</v>
      </c>
      <c r="AB281" s="5">
        <v>25309.471112370004</v>
      </c>
      <c r="AC281" s="5">
        <v>26737.964961760004</v>
      </c>
      <c r="AD281" s="5">
        <v>26709.264961760004</v>
      </c>
      <c r="AE281" s="5">
        <v>27546.096431810001</v>
      </c>
      <c r="AF281" s="5">
        <v>27307.896431810004</v>
      </c>
    </row>
    <row r="282" spans="1:32">
      <c r="A282" s="58" t="s">
        <v>134</v>
      </c>
      <c r="B282" s="58" t="s">
        <v>125</v>
      </c>
      <c r="C282" s="57" t="s">
        <v>93</v>
      </c>
      <c r="D282" s="5">
        <v>956.69099999999992</v>
      </c>
      <c r="E282" s="5">
        <v>956.69099999999992</v>
      </c>
      <c r="F282" s="5">
        <v>956.26099999999997</v>
      </c>
      <c r="G282" s="5">
        <v>1095.3510696399999</v>
      </c>
      <c r="H282" s="5">
        <v>1094.9310696399998</v>
      </c>
      <c r="I282" s="5">
        <v>2112.77089548</v>
      </c>
      <c r="J282" s="5">
        <v>3195.2908153899998</v>
      </c>
      <c r="K282" s="5">
        <v>3194.8608153899995</v>
      </c>
      <c r="L282" s="5">
        <v>3492.4121244799999</v>
      </c>
      <c r="M282" s="5">
        <v>4762.3949124499995</v>
      </c>
      <c r="N282" s="5">
        <v>5356.7431574900002</v>
      </c>
      <c r="O282" s="5">
        <v>5356.7431574900002</v>
      </c>
      <c r="P282" s="5">
        <v>5547.2616730000009</v>
      </c>
      <c r="Q282" s="5">
        <v>5547.2616730000009</v>
      </c>
      <c r="R282" s="5">
        <v>6390.7331573399997</v>
      </c>
      <c r="S282" s="5">
        <v>6390.7331573399997</v>
      </c>
      <c r="T282" s="5">
        <v>8279.1468994200004</v>
      </c>
      <c r="U282" s="5">
        <v>8279.1468994200004</v>
      </c>
      <c r="V282" s="5">
        <v>9250.7707410500007</v>
      </c>
      <c r="W282" s="5">
        <v>9250.7707410500007</v>
      </c>
      <c r="X282" s="5">
        <v>11301.78959592</v>
      </c>
      <c r="Y282" s="5">
        <v>13448.955580170001</v>
      </c>
      <c r="Z282" s="5">
        <v>13341.43558017</v>
      </c>
      <c r="AA282" s="5">
        <v>13314.170580170001</v>
      </c>
      <c r="AB282" s="5">
        <v>13314.170580170001</v>
      </c>
      <c r="AC282" s="5">
        <v>16055.936235950001</v>
      </c>
      <c r="AD282" s="5">
        <v>15915.87023595</v>
      </c>
      <c r="AE282" s="5">
        <v>21137.127906560003</v>
      </c>
      <c r="AF282" s="5">
        <v>21056.127906560003</v>
      </c>
    </row>
    <row r="283" spans="1:32">
      <c r="A283" s="58" t="s">
        <v>134</v>
      </c>
      <c r="B283" s="58" t="s">
        <v>125</v>
      </c>
      <c r="C283" s="57" t="s">
        <v>94</v>
      </c>
      <c r="D283" s="5">
        <v>3812.4704799729279</v>
      </c>
      <c r="E283" s="5">
        <v>5136.4157260000002</v>
      </c>
      <c r="F283" s="5">
        <v>5889.8776950000001</v>
      </c>
      <c r="G283" s="5">
        <v>6693.2138439999999</v>
      </c>
      <c r="H283" s="5">
        <v>7497.1406360000001</v>
      </c>
      <c r="I283" s="5">
        <v>8318.2243319999998</v>
      </c>
      <c r="J283" s="5">
        <v>8991.6680080000006</v>
      </c>
      <c r="K283" s="5">
        <v>9649.2003359999999</v>
      </c>
      <c r="L283" s="5">
        <v>10271.38193</v>
      </c>
      <c r="M283" s="5">
        <v>10783.47234</v>
      </c>
      <c r="N283" s="5">
        <v>11286.004220000001</v>
      </c>
      <c r="O283" s="5">
        <v>11783.63327</v>
      </c>
      <c r="P283" s="5">
        <v>12291.02289</v>
      </c>
      <c r="Q283" s="5">
        <v>12778.522989999999</v>
      </c>
      <c r="R283" s="5">
        <v>13252.910550000001</v>
      </c>
      <c r="S283" s="5">
        <v>13722.79183</v>
      </c>
      <c r="T283" s="5">
        <v>14215.598180000001</v>
      </c>
      <c r="U283" s="5">
        <v>14737.04565</v>
      </c>
      <c r="V283" s="5">
        <v>15272.29767</v>
      </c>
      <c r="W283" s="5">
        <v>15812.587890000001</v>
      </c>
      <c r="X283" s="5">
        <v>16345.172500000001</v>
      </c>
      <c r="Y283" s="5">
        <v>16883.05068</v>
      </c>
      <c r="Z283" s="5">
        <v>17423.179349999999</v>
      </c>
      <c r="AA283" s="5">
        <v>17956.912130000001</v>
      </c>
      <c r="AB283" s="5">
        <v>18489.99627</v>
      </c>
      <c r="AC283" s="5">
        <v>19024.729780000001</v>
      </c>
      <c r="AD283" s="5">
        <v>19559.099969999999</v>
      </c>
      <c r="AE283" s="5">
        <v>20099.74207</v>
      </c>
      <c r="AF283" s="5">
        <v>20099.74207</v>
      </c>
    </row>
    <row r="284" spans="1:32">
      <c r="A284" s="58" t="s">
        <v>134</v>
      </c>
      <c r="B284" s="58" t="s">
        <v>125</v>
      </c>
      <c r="C284" s="57" t="s">
        <v>96</v>
      </c>
      <c r="D284" s="5">
        <v>212.22</v>
      </c>
      <c r="E284" s="5">
        <v>262.06054480594656</v>
      </c>
      <c r="F284" s="5">
        <v>286.01644854364901</v>
      </c>
      <c r="G284" s="5">
        <v>305.44015602265119</v>
      </c>
      <c r="H284" s="5">
        <v>329.82111367436136</v>
      </c>
      <c r="I284" s="5">
        <v>370.7115207229059</v>
      </c>
      <c r="J284" s="5">
        <v>408.47216173629499</v>
      </c>
      <c r="K284" s="5">
        <v>440.24909969269083</v>
      </c>
      <c r="L284" s="5">
        <v>478.45061544669744</v>
      </c>
      <c r="M284" s="5">
        <v>519.48462508111436</v>
      </c>
      <c r="N284" s="5">
        <v>556.48525291126236</v>
      </c>
      <c r="O284" s="5">
        <v>593.24950629459249</v>
      </c>
      <c r="P284" s="5">
        <v>637.18491006353156</v>
      </c>
      <c r="Q284" s="5">
        <v>680.18456838499071</v>
      </c>
      <c r="R284" s="5">
        <v>720.79751132095544</v>
      </c>
      <c r="S284" s="5">
        <v>761.13682733933319</v>
      </c>
      <c r="T284" s="5">
        <v>807.92785159645155</v>
      </c>
      <c r="U284" s="5">
        <v>847.35434245057456</v>
      </c>
      <c r="V284" s="5">
        <v>893.18040756830862</v>
      </c>
      <c r="W284" s="5">
        <v>936.96429488781223</v>
      </c>
      <c r="X284" s="5">
        <v>986.93282555569135</v>
      </c>
      <c r="Y284" s="5">
        <v>1037.4680183035271</v>
      </c>
      <c r="Z284" s="5">
        <v>1082.8194055580466</v>
      </c>
      <c r="AA284" s="5">
        <v>1122.1758464387287</v>
      </c>
      <c r="AB284" s="5">
        <v>1162.6750732870212</v>
      </c>
      <c r="AC284" s="5">
        <v>1212.2059723881778</v>
      </c>
      <c r="AD284" s="5">
        <v>1218.1698041215959</v>
      </c>
      <c r="AE284" s="5">
        <v>1273.2214280971625</v>
      </c>
      <c r="AF284" s="5">
        <v>1273.2214280971625</v>
      </c>
    </row>
    <row r="286" spans="1:32">
      <c r="A286" s="58" t="s">
        <v>134</v>
      </c>
      <c r="B286" s="58" t="s">
        <v>126</v>
      </c>
      <c r="C286" s="57" t="s">
        <v>82</v>
      </c>
      <c r="D286" s="5">
        <v>1328.9999999900001</v>
      </c>
      <c r="E286" s="5">
        <v>1328.9999999900001</v>
      </c>
      <c r="F286" s="5">
        <v>1328.9999999900001</v>
      </c>
      <c r="G286" s="5">
        <v>528.99999998999999</v>
      </c>
      <c r="H286" s="5">
        <v>528.99999998999999</v>
      </c>
      <c r="I286" s="5">
        <v>528.99999998999999</v>
      </c>
      <c r="J286" s="5">
        <v>528.99999998999999</v>
      </c>
      <c r="K286" s="5">
        <v>528.99999998999999</v>
      </c>
      <c r="L286" s="5">
        <v>528.99999998999999</v>
      </c>
      <c r="M286" s="5">
        <v>528.99999998999999</v>
      </c>
      <c r="N286" s="5">
        <v>528.99999998999999</v>
      </c>
      <c r="O286" s="5">
        <v>528.99999998999999</v>
      </c>
      <c r="P286" s="5">
        <v>528.99999998999999</v>
      </c>
      <c r="Q286" s="5">
        <v>528.99999998999999</v>
      </c>
      <c r="R286" s="5">
        <v>528.99999998999999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</row>
    <row r="287" spans="1:32">
      <c r="A287" s="58" t="s">
        <v>134</v>
      </c>
      <c r="B287" s="58" t="s">
        <v>126</v>
      </c>
      <c r="C287" s="57" t="s">
        <v>83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</row>
    <row r="288" spans="1:32">
      <c r="A288" s="58" t="s">
        <v>134</v>
      </c>
      <c r="B288" s="58" t="s">
        <v>126</v>
      </c>
      <c r="C288" s="57" t="s">
        <v>84</v>
      </c>
      <c r="D288" s="5">
        <v>1583.8600000399999</v>
      </c>
      <c r="E288" s="5">
        <v>1583.8600000399999</v>
      </c>
      <c r="F288" s="5">
        <v>1583.8600000399999</v>
      </c>
      <c r="G288" s="5">
        <v>1583.8600000399999</v>
      </c>
      <c r="H288" s="5">
        <v>1583.8600000399999</v>
      </c>
      <c r="I288" s="5">
        <v>1583.8600000399999</v>
      </c>
      <c r="J288" s="5">
        <v>1583.8600000399999</v>
      </c>
      <c r="K288" s="5">
        <v>1583.8600000399999</v>
      </c>
      <c r="L288" s="5">
        <v>1201.3600000399999</v>
      </c>
      <c r="M288" s="5">
        <v>1201.3600000399999</v>
      </c>
      <c r="N288" s="5">
        <v>924.5</v>
      </c>
      <c r="O288" s="5">
        <v>924.5</v>
      </c>
      <c r="P288" s="5">
        <v>924.5</v>
      </c>
      <c r="Q288" s="5">
        <v>844.5</v>
      </c>
      <c r="R288" s="5">
        <v>844.5</v>
      </c>
      <c r="S288" s="5">
        <v>844.5</v>
      </c>
      <c r="T288" s="5">
        <v>2049.4408383999998</v>
      </c>
      <c r="U288" s="5">
        <v>2049.4408383999998</v>
      </c>
      <c r="V288" s="5">
        <v>2049.4408383999998</v>
      </c>
      <c r="W288" s="5">
        <v>2049.4408383999998</v>
      </c>
      <c r="X288" s="5">
        <v>2049.4408383999998</v>
      </c>
      <c r="Y288" s="5">
        <v>3449.21827605</v>
      </c>
      <c r="Z288" s="5">
        <v>3111.21827605</v>
      </c>
      <c r="AA288" s="5">
        <v>3111.21827605</v>
      </c>
      <c r="AB288" s="5">
        <v>2957.21827605</v>
      </c>
      <c r="AC288" s="5">
        <v>2957.21827605</v>
      </c>
      <c r="AD288" s="5">
        <v>2957.21827605</v>
      </c>
      <c r="AE288" s="5">
        <v>2957.21827605</v>
      </c>
      <c r="AF288" s="5">
        <v>2957.21827605</v>
      </c>
    </row>
    <row r="289" spans="1:32">
      <c r="A289" s="58" t="s">
        <v>134</v>
      </c>
      <c r="B289" s="58" t="s">
        <v>126</v>
      </c>
      <c r="C289" s="57" t="s">
        <v>85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3755.8746799999999</v>
      </c>
      <c r="AF289" s="5">
        <v>3755.8746799999999</v>
      </c>
    </row>
    <row r="290" spans="1:32">
      <c r="A290" s="58" t="s">
        <v>134</v>
      </c>
      <c r="B290" s="58" t="s">
        <v>126</v>
      </c>
      <c r="C290" s="57" t="s">
        <v>86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</row>
    <row r="291" spans="1:32">
      <c r="A291" s="58" t="s">
        <v>134</v>
      </c>
      <c r="B291" s="58" t="s">
        <v>126</v>
      </c>
      <c r="C291" s="57" t="s">
        <v>87</v>
      </c>
      <c r="D291" s="5">
        <v>205.33000000000004</v>
      </c>
      <c r="E291" s="5">
        <v>473.33000000000004</v>
      </c>
      <c r="F291" s="5">
        <v>473.33000000000004</v>
      </c>
      <c r="G291" s="5">
        <v>521.43435352000006</v>
      </c>
      <c r="H291" s="5">
        <v>521.43435352000006</v>
      </c>
      <c r="I291" s="5">
        <v>673.29292189</v>
      </c>
      <c r="J291" s="5">
        <v>673.29292189</v>
      </c>
      <c r="K291" s="5">
        <v>673.29292189</v>
      </c>
      <c r="L291" s="5">
        <v>673.29292189</v>
      </c>
      <c r="M291" s="5">
        <v>673.29292189</v>
      </c>
      <c r="N291" s="5">
        <v>919.17973796000001</v>
      </c>
      <c r="O291" s="5">
        <v>919.17973796000001</v>
      </c>
      <c r="P291" s="5">
        <v>919.17973796000001</v>
      </c>
      <c r="Q291" s="5">
        <v>919.17973796000001</v>
      </c>
      <c r="R291" s="5">
        <v>919.17973796000001</v>
      </c>
      <c r="S291" s="5">
        <v>1207.9432292900001</v>
      </c>
      <c r="T291" s="5">
        <v>1207.9432292900001</v>
      </c>
      <c r="U291" s="5">
        <v>1207.9432292900001</v>
      </c>
      <c r="V291" s="5">
        <v>1207.9432292900001</v>
      </c>
      <c r="W291" s="5">
        <v>1207.9432292900001</v>
      </c>
      <c r="X291" s="5">
        <v>1207.9432292900001</v>
      </c>
      <c r="Y291" s="5">
        <v>1207.9432292900001</v>
      </c>
      <c r="Z291" s="5">
        <v>3448.5538932699997</v>
      </c>
      <c r="AA291" s="5">
        <v>3398.3495397500001</v>
      </c>
      <c r="AB291" s="5">
        <v>3398.3495397500001</v>
      </c>
      <c r="AC291" s="5">
        <v>3246.4909713799998</v>
      </c>
      <c r="AD291" s="5">
        <v>11911.3548615</v>
      </c>
      <c r="AE291" s="5">
        <v>16942.217897480001</v>
      </c>
      <c r="AF291" s="5">
        <v>16942.217897480001</v>
      </c>
    </row>
    <row r="292" spans="1:32">
      <c r="A292" s="58" t="s">
        <v>134</v>
      </c>
      <c r="B292" s="58" t="s">
        <v>126</v>
      </c>
      <c r="C292" s="57" t="s">
        <v>88</v>
      </c>
      <c r="D292" s="5">
        <v>29.535</v>
      </c>
      <c r="E292" s="5">
        <v>103.374</v>
      </c>
      <c r="F292" s="5">
        <v>155.053</v>
      </c>
      <c r="G292" s="5">
        <v>211.02199999999999</v>
      </c>
      <c r="H292" s="5">
        <v>272.83999999999997</v>
      </c>
      <c r="I292" s="5">
        <v>342.29199999999997</v>
      </c>
      <c r="J292" s="5">
        <v>420.23</v>
      </c>
      <c r="K292" s="5">
        <v>540.44000000000005</v>
      </c>
      <c r="L292" s="5">
        <v>660.96435792</v>
      </c>
      <c r="M292" s="5">
        <v>796.17195317000005</v>
      </c>
      <c r="N292" s="5">
        <v>958.17402227999992</v>
      </c>
      <c r="O292" s="5">
        <v>1145.1947517999999</v>
      </c>
      <c r="P292" s="5">
        <v>1342.79875311</v>
      </c>
      <c r="Q292" s="5">
        <v>1546.5239911499998</v>
      </c>
      <c r="R292" s="5">
        <v>1757.30862804</v>
      </c>
      <c r="S292" s="5">
        <v>1963.7499641100001</v>
      </c>
      <c r="T292" s="5">
        <v>2169.9936781400002</v>
      </c>
      <c r="U292" s="5">
        <v>2330.4229793499999</v>
      </c>
      <c r="V292" s="5">
        <v>2480.8329372599997</v>
      </c>
      <c r="W292" s="5">
        <v>2619.9917203999998</v>
      </c>
      <c r="X292" s="5">
        <v>2760.18391509</v>
      </c>
      <c r="Y292" s="5">
        <v>2910.0088553700002</v>
      </c>
      <c r="Z292" s="5">
        <v>3061.9195724699998</v>
      </c>
      <c r="AA292" s="5">
        <v>3195.6967666800001</v>
      </c>
      <c r="AB292" s="5">
        <v>3332.0470560999997</v>
      </c>
      <c r="AC292" s="5">
        <v>3471.4572458299999</v>
      </c>
      <c r="AD292" s="5">
        <v>3613.5280442000003</v>
      </c>
      <c r="AE292" s="5">
        <v>3758.3678000899999</v>
      </c>
      <c r="AF292" s="5">
        <v>3768.8095457299996</v>
      </c>
    </row>
    <row r="293" spans="1:32">
      <c r="A293" s="58" t="s">
        <v>134</v>
      </c>
      <c r="B293" s="58" t="s">
        <v>126</v>
      </c>
      <c r="C293" s="57" t="s">
        <v>89</v>
      </c>
      <c r="D293" s="5">
        <v>86.206000000000003</v>
      </c>
      <c r="E293" s="5">
        <v>234.97200000000001</v>
      </c>
      <c r="F293" s="5">
        <v>315.15100000000001</v>
      </c>
      <c r="G293" s="5">
        <v>386.09899999999999</v>
      </c>
      <c r="H293" s="5">
        <v>448.88200000000001</v>
      </c>
      <c r="I293" s="5">
        <v>507.89399999999995</v>
      </c>
      <c r="J293" s="5">
        <v>563.8309999999999</v>
      </c>
      <c r="K293" s="5">
        <v>659.38799999999992</v>
      </c>
      <c r="L293" s="5">
        <v>765.72799999999984</v>
      </c>
      <c r="M293" s="5">
        <v>874.94299999999998</v>
      </c>
      <c r="N293" s="5">
        <v>999.57100000000003</v>
      </c>
      <c r="O293" s="5">
        <v>1136.2789999999998</v>
      </c>
      <c r="P293" s="5">
        <v>1272.079</v>
      </c>
      <c r="Q293" s="5">
        <v>1391.741</v>
      </c>
      <c r="R293" s="5">
        <v>1500.8809999999999</v>
      </c>
      <c r="S293" s="5">
        <v>1590.4769999999999</v>
      </c>
      <c r="T293" s="5">
        <v>1664.9549999999999</v>
      </c>
      <c r="U293" s="5">
        <v>1688.7670000000003</v>
      </c>
      <c r="V293" s="5">
        <v>1695.3049999999998</v>
      </c>
      <c r="W293" s="5">
        <v>1684.5590000000002</v>
      </c>
      <c r="X293" s="5">
        <v>1675.3009999999999</v>
      </c>
      <c r="Y293" s="5">
        <v>1660.6060000000007</v>
      </c>
      <c r="Z293" s="5">
        <v>1645.1769999999997</v>
      </c>
      <c r="AA293" s="5">
        <v>1628.1010000000001</v>
      </c>
      <c r="AB293" s="5">
        <v>1610.2549999999997</v>
      </c>
      <c r="AC293" s="5">
        <v>1590.7479999999996</v>
      </c>
      <c r="AD293" s="5">
        <v>1570.4659999999999</v>
      </c>
      <c r="AE293" s="5">
        <v>1548.3600000000006</v>
      </c>
      <c r="AF293" s="5">
        <v>1548.3600000000006</v>
      </c>
    </row>
    <row r="294" spans="1:32">
      <c r="A294" s="58" t="s">
        <v>134</v>
      </c>
      <c r="B294" s="58" t="s">
        <v>126</v>
      </c>
      <c r="C294" s="57" t="s">
        <v>90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</row>
    <row r="295" spans="1:32">
      <c r="A295" s="58" t="s">
        <v>134</v>
      </c>
      <c r="B295" s="58" t="s">
        <v>126</v>
      </c>
      <c r="C295" s="57" t="s">
        <v>91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</row>
    <row r="296" spans="1:32">
      <c r="A296" s="58" t="s">
        <v>134</v>
      </c>
      <c r="B296" s="58" t="s">
        <v>126</v>
      </c>
      <c r="C296" s="57" t="s">
        <v>92</v>
      </c>
      <c r="D296" s="5">
        <v>2131.585</v>
      </c>
      <c r="E296" s="5">
        <v>2341.585</v>
      </c>
      <c r="F296" s="5">
        <v>3454.1233521300001</v>
      </c>
      <c r="G296" s="5">
        <v>4704.1252456799994</v>
      </c>
      <c r="H296" s="5">
        <v>5209.7785047999996</v>
      </c>
      <c r="I296" s="5">
        <v>5176.7785047999996</v>
      </c>
      <c r="J296" s="5">
        <v>7960.2727986399996</v>
      </c>
      <c r="K296" s="5">
        <v>7936.5012800699988</v>
      </c>
      <c r="L296" s="5">
        <v>9648.9368184699997</v>
      </c>
      <c r="M296" s="5">
        <v>9648.9368184699997</v>
      </c>
      <c r="N296" s="5">
        <v>10663.96763979</v>
      </c>
      <c r="O296" s="5">
        <v>14383.7516344</v>
      </c>
      <c r="P296" s="5">
        <v>14383.7516344</v>
      </c>
      <c r="Q296" s="5">
        <v>15995.598601810001</v>
      </c>
      <c r="R296" s="5">
        <v>20267.546742210001</v>
      </c>
      <c r="S296" s="5">
        <v>22649.770280929999</v>
      </c>
      <c r="T296" s="5">
        <v>23017.863241809999</v>
      </c>
      <c r="U296" s="5">
        <v>22691.163241810002</v>
      </c>
      <c r="V296" s="5">
        <v>22652.163241810002</v>
      </c>
      <c r="W296" s="5">
        <v>34731.959247810002</v>
      </c>
      <c r="X296" s="5">
        <v>37036.449049540002</v>
      </c>
      <c r="Y296" s="5">
        <v>38393.583025399996</v>
      </c>
      <c r="Z296" s="5">
        <v>46679.064855240002</v>
      </c>
      <c r="AA296" s="5">
        <v>48521.528267769994</v>
      </c>
      <c r="AB296" s="5">
        <v>49296.506759620002</v>
      </c>
      <c r="AC296" s="5">
        <v>49438.912438480002</v>
      </c>
      <c r="AD296" s="5">
        <v>52955.866373849996</v>
      </c>
      <c r="AE296" s="5">
        <v>54974.538073650001</v>
      </c>
      <c r="AF296" s="5">
        <v>54974.538073650001</v>
      </c>
    </row>
    <row r="297" spans="1:32">
      <c r="A297" s="58" t="s">
        <v>134</v>
      </c>
      <c r="B297" s="58" t="s">
        <v>126</v>
      </c>
      <c r="C297" s="57" t="s">
        <v>93</v>
      </c>
      <c r="D297" s="5">
        <v>565.68579999999997</v>
      </c>
      <c r="E297" s="5">
        <v>565.68579999999997</v>
      </c>
      <c r="F297" s="5">
        <v>565.68579999999997</v>
      </c>
      <c r="G297" s="5">
        <v>565.68579999999997</v>
      </c>
      <c r="H297" s="5">
        <v>1576.1577450799998</v>
      </c>
      <c r="I297" s="5">
        <v>2088.3128084</v>
      </c>
      <c r="J297" s="5">
        <v>3197.7490502800001</v>
      </c>
      <c r="K297" s="5">
        <v>3197.7490502800001</v>
      </c>
      <c r="L297" s="5">
        <v>4584.4934366699999</v>
      </c>
      <c r="M297" s="5">
        <v>4578.3654366699993</v>
      </c>
      <c r="N297" s="5">
        <v>5813.434148549999</v>
      </c>
      <c r="O297" s="5">
        <v>8283.7604627600012</v>
      </c>
      <c r="P297" s="5">
        <v>8880.3347240500007</v>
      </c>
      <c r="Q297" s="5">
        <v>10273.491688450002</v>
      </c>
      <c r="R297" s="5">
        <v>12356.972374659999</v>
      </c>
      <c r="S297" s="5">
        <v>16258.07901895</v>
      </c>
      <c r="T297" s="5">
        <v>18615.830016350003</v>
      </c>
      <c r="U297" s="5">
        <v>18615.830016350003</v>
      </c>
      <c r="V297" s="5">
        <v>18665.945990330001</v>
      </c>
      <c r="W297" s="5">
        <v>27803.855358920002</v>
      </c>
      <c r="X297" s="5">
        <v>27803.855358920002</v>
      </c>
      <c r="Y297" s="5">
        <v>36282.246287779999</v>
      </c>
      <c r="Z297" s="5">
        <v>38332.55861082</v>
      </c>
      <c r="AA297" s="5">
        <v>39388.727580040002</v>
      </c>
      <c r="AB297" s="5">
        <v>39388.727580040002</v>
      </c>
      <c r="AC297" s="5">
        <v>42876.780713929998</v>
      </c>
      <c r="AD297" s="5">
        <v>52827.222524670004</v>
      </c>
      <c r="AE297" s="5">
        <v>73128.945985850005</v>
      </c>
      <c r="AF297" s="5">
        <v>73128.945985850005</v>
      </c>
    </row>
    <row r="298" spans="1:32">
      <c r="A298" s="58" t="s">
        <v>134</v>
      </c>
      <c r="B298" s="58" t="s">
        <v>126</v>
      </c>
      <c r="C298" s="57" t="s">
        <v>94</v>
      </c>
      <c r="D298" s="5">
        <v>2267.9023948759509</v>
      </c>
      <c r="E298" s="5">
        <v>2946.7715109999999</v>
      </c>
      <c r="F298" s="5">
        <v>3259.2513100000001</v>
      </c>
      <c r="G298" s="5">
        <v>3551.854754</v>
      </c>
      <c r="H298" s="5">
        <v>3830.2979650000002</v>
      </c>
      <c r="I298" s="5">
        <v>4109.0806480000001</v>
      </c>
      <c r="J298" s="5">
        <v>4384.8510569999999</v>
      </c>
      <c r="K298" s="5">
        <v>4656.6886720000002</v>
      </c>
      <c r="L298" s="5">
        <v>4915.1873340000002</v>
      </c>
      <c r="M298" s="5">
        <v>5171.4598379999998</v>
      </c>
      <c r="N298" s="5">
        <v>5426.7649330000004</v>
      </c>
      <c r="O298" s="5">
        <v>5685.202139</v>
      </c>
      <c r="P298" s="5">
        <v>5936.1716859999997</v>
      </c>
      <c r="Q298" s="5">
        <v>6169.7477289999997</v>
      </c>
      <c r="R298" s="5">
        <v>6390.0547749999996</v>
      </c>
      <c r="S298" s="5">
        <v>6596.2277400000003</v>
      </c>
      <c r="T298" s="5">
        <v>6800.1936610000002</v>
      </c>
      <c r="U298" s="5">
        <v>6995.6816779999999</v>
      </c>
      <c r="V298" s="5">
        <v>7185.1167729999997</v>
      </c>
      <c r="W298" s="5">
        <v>7372.9582129999999</v>
      </c>
      <c r="X298" s="5">
        <v>7558.2638649999999</v>
      </c>
      <c r="Y298" s="5">
        <v>7741.8257299999996</v>
      </c>
      <c r="Z298" s="5">
        <v>7927.6186209999996</v>
      </c>
      <c r="AA298" s="5">
        <v>8106.9556949999997</v>
      </c>
      <c r="AB298" s="5">
        <v>8285.0852080000004</v>
      </c>
      <c r="AC298" s="5">
        <v>8461.0380189999996</v>
      </c>
      <c r="AD298" s="5">
        <v>8636.4027659999992</v>
      </c>
      <c r="AE298" s="5">
        <v>8811.1499220000005</v>
      </c>
      <c r="AF298" s="5">
        <v>8811.1499220000005</v>
      </c>
    </row>
    <row r="299" spans="1:32">
      <c r="A299" s="58" t="s">
        <v>134</v>
      </c>
      <c r="B299" s="58" t="s">
        <v>126</v>
      </c>
      <c r="C299" s="57" t="s">
        <v>96</v>
      </c>
      <c r="D299" s="5">
        <v>32.945</v>
      </c>
      <c r="E299" s="5">
        <v>52.062132690054597</v>
      </c>
      <c r="F299" s="5">
        <v>61.808933893753206</v>
      </c>
      <c r="G299" s="5">
        <v>71.14599845606476</v>
      </c>
      <c r="H299" s="5">
        <v>81.543214221626144</v>
      </c>
      <c r="I299" s="5">
        <v>92.864361857769055</v>
      </c>
      <c r="J299" s="5">
        <v>104.73270032434021</v>
      </c>
      <c r="K299" s="5">
        <v>117.29367535995479</v>
      </c>
      <c r="L299" s="5">
        <v>129.95293053451809</v>
      </c>
      <c r="M299" s="5">
        <v>144.5054965828495</v>
      </c>
      <c r="N299" s="5">
        <v>157.13804075747126</v>
      </c>
      <c r="O299" s="5">
        <v>170.59576340912898</v>
      </c>
      <c r="P299" s="5">
        <v>185.14177722443475</v>
      </c>
      <c r="Q299" s="5">
        <v>201.17662641263729</v>
      </c>
      <c r="R299" s="5">
        <v>216.61814008142704</v>
      </c>
      <c r="S299" s="5">
        <v>233.22053031576914</v>
      </c>
      <c r="T299" s="5">
        <v>248.11812015519877</v>
      </c>
      <c r="U299" s="5">
        <v>266.41527949471072</v>
      </c>
      <c r="V299" s="5">
        <v>281.93235969599181</v>
      </c>
      <c r="W299" s="5">
        <v>301.47114921800494</v>
      </c>
      <c r="X299" s="5">
        <v>319.49152036799518</v>
      </c>
      <c r="Y299" s="5">
        <v>337.51971653401347</v>
      </c>
      <c r="Z299" s="5">
        <v>357.42852334013497</v>
      </c>
      <c r="AA299" s="5">
        <v>370.40844582782057</v>
      </c>
      <c r="AB299" s="5">
        <v>389.99923402303568</v>
      </c>
      <c r="AC299" s="5">
        <v>410.99989141158284</v>
      </c>
      <c r="AD299" s="5">
        <v>432.5884408851494</v>
      </c>
      <c r="AE299" s="5">
        <v>435.44823039334119</v>
      </c>
      <c r="AF299" s="5">
        <v>435.44823039334119</v>
      </c>
    </row>
    <row r="301" spans="1:32">
      <c r="A301" s="58" t="s">
        <v>134</v>
      </c>
      <c r="B301" s="58" t="s">
        <v>127</v>
      </c>
      <c r="C301" s="57" t="s">
        <v>82</v>
      </c>
      <c r="D301" s="5">
        <v>208</v>
      </c>
      <c r="E301" s="5">
        <v>208</v>
      </c>
      <c r="F301" s="5">
        <v>208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</row>
    <row r="302" spans="1:32">
      <c r="A302" s="58" t="s">
        <v>134</v>
      </c>
      <c r="B302" s="58" t="s">
        <v>127</v>
      </c>
      <c r="C302" s="57" t="s">
        <v>83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</row>
    <row r="303" spans="1:32">
      <c r="A303" s="58" t="s">
        <v>134</v>
      </c>
      <c r="B303" s="58" t="s">
        <v>127</v>
      </c>
      <c r="C303" s="57" t="s">
        <v>84</v>
      </c>
      <c r="D303" s="5">
        <v>178</v>
      </c>
      <c r="E303" s="5">
        <v>178</v>
      </c>
      <c r="F303" s="5">
        <v>178</v>
      </c>
      <c r="G303" s="5">
        <v>178</v>
      </c>
      <c r="H303" s="5">
        <v>178</v>
      </c>
      <c r="I303" s="5">
        <v>178</v>
      </c>
      <c r="J303" s="5">
        <v>178</v>
      </c>
      <c r="K303" s="5">
        <v>178</v>
      </c>
      <c r="L303" s="5">
        <v>178</v>
      </c>
      <c r="M303" s="5">
        <v>178</v>
      </c>
      <c r="N303" s="5">
        <v>178</v>
      </c>
      <c r="O303" s="5">
        <v>178</v>
      </c>
      <c r="P303" s="5">
        <v>178</v>
      </c>
      <c r="Q303" s="5">
        <v>178</v>
      </c>
      <c r="R303" s="5">
        <v>178</v>
      </c>
      <c r="S303" s="5">
        <v>178</v>
      </c>
      <c r="T303" s="5">
        <v>178</v>
      </c>
      <c r="U303" s="5">
        <v>178</v>
      </c>
      <c r="V303" s="5">
        <v>58</v>
      </c>
      <c r="W303" s="5">
        <v>58</v>
      </c>
      <c r="X303" s="5">
        <v>58</v>
      </c>
      <c r="Y303" s="5">
        <v>536.32034659999999</v>
      </c>
      <c r="Z303" s="5">
        <v>536.32034659999999</v>
      </c>
      <c r="AA303" s="5">
        <v>536.32034659999999</v>
      </c>
      <c r="AB303" s="5">
        <v>536.32034659999999</v>
      </c>
      <c r="AC303" s="5">
        <v>536.32034659999999</v>
      </c>
      <c r="AD303" s="5">
        <v>536.32034659999999</v>
      </c>
      <c r="AE303" s="5">
        <v>1530.22371535</v>
      </c>
      <c r="AF303" s="5">
        <v>1472.22371535</v>
      </c>
    </row>
    <row r="304" spans="1:32">
      <c r="A304" s="58" t="s">
        <v>134</v>
      </c>
      <c r="B304" s="58" t="s">
        <v>127</v>
      </c>
      <c r="C304" s="57" t="s">
        <v>85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</row>
    <row r="305" spans="1:32">
      <c r="A305" s="58" t="s">
        <v>134</v>
      </c>
      <c r="B305" s="58" t="s">
        <v>127</v>
      </c>
      <c r="C305" s="57" t="s">
        <v>86</v>
      </c>
      <c r="D305" s="5">
        <v>2176.7000000100002</v>
      </c>
      <c r="E305" s="5">
        <v>2176.7000000100002</v>
      </c>
      <c r="F305" s="5">
        <v>2176.7000000100002</v>
      </c>
      <c r="G305" s="5">
        <v>2176.7000000100002</v>
      </c>
      <c r="H305" s="5">
        <v>2176.7000000100002</v>
      </c>
      <c r="I305" s="5">
        <v>2566.7000000099997</v>
      </c>
      <c r="J305" s="5">
        <v>2566.7000000099997</v>
      </c>
      <c r="K305" s="5">
        <v>2566.7000000099997</v>
      </c>
      <c r="L305" s="5">
        <v>2566.7000000099997</v>
      </c>
      <c r="M305" s="5">
        <v>2566.7000000099997</v>
      </c>
      <c r="N305" s="5">
        <v>2566.7000000099997</v>
      </c>
      <c r="O305" s="5">
        <v>2566.7000000099997</v>
      </c>
      <c r="P305" s="5">
        <v>2566.7000000099997</v>
      </c>
      <c r="Q305" s="5">
        <v>2566.7000000099997</v>
      </c>
      <c r="R305" s="5">
        <v>2566.7000000099997</v>
      </c>
      <c r="S305" s="5">
        <v>2566.7000000099997</v>
      </c>
      <c r="T305" s="5">
        <v>2566.7000000099997</v>
      </c>
      <c r="U305" s="5">
        <v>2566.7000000099997</v>
      </c>
      <c r="V305" s="5">
        <v>2566.7000000099997</v>
      </c>
      <c r="W305" s="5">
        <v>2566.7000000099997</v>
      </c>
      <c r="X305" s="5">
        <v>2566.7000000099997</v>
      </c>
      <c r="Y305" s="5">
        <v>2566.7000000099997</v>
      </c>
      <c r="Z305" s="5">
        <v>2566.7000000099997</v>
      </c>
      <c r="AA305" s="5">
        <v>2566.7000000099997</v>
      </c>
      <c r="AB305" s="5">
        <v>2566.7000000099997</v>
      </c>
      <c r="AC305" s="5">
        <v>2566.7000000099997</v>
      </c>
      <c r="AD305" s="5">
        <v>2566.7000000099997</v>
      </c>
      <c r="AE305" s="5">
        <v>2566.7000000099997</v>
      </c>
      <c r="AF305" s="5">
        <v>2566.7000000099997</v>
      </c>
    </row>
    <row r="306" spans="1:32">
      <c r="A306" s="58" t="s">
        <v>134</v>
      </c>
      <c r="B306" s="58" t="s">
        <v>127</v>
      </c>
      <c r="C306" s="57" t="s">
        <v>87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538.76623740000002</v>
      </c>
      <c r="K306" s="5">
        <v>538.76623740000002</v>
      </c>
      <c r="L306" s="5">
        <v>538.76623740000002</v>
      </c>
      <c r="M306" s="5">
        <v>538.76623740000002</v>
      </c>
      <c r="N306" s="5">
        <v>538.76623740000002</v>
      </c>
      <c r="O306" s="5">
        <v>538.76623740000002</v>
      </c>
      <c r="P306" s="5">
        <v>538.76623740000002</v>
      </c>
      <c r="Q306" s="5">
        <v>538.76623740000002</v>
      </c>
      <c r="R306" s="5">
        <v>538.76623740000002</v>
      </c>
      <c r="S306" s="5">
        <v>538.76623740000002</v>
      </c>
      <c r="T306" s="5">
        <v>538.76623740000002</v>
      </c>
      <c r="U306" s="5">
        <v>538.76623740000002</v>
      </c>
      <c r="V306" s="5">
        <v>538.76623740000002</v>
      </c>
      <c r="W306" s="5">
        <v>538.76623740000002</v>
      </c>
      <c r="X306" s="5">
        <v>538.76623740000002</v>
      </c>
      <c r="Y306" s="5">
        <v>914.80969186000004</v>
      </c>
      <c r="Z306" s="5">
        <v>914.80969186000004</v>
      </c>
      <c r="AA306" s="5">
        <v>914.80969186000004</v>
      </c>
      <c r="AB306" s="5">
        <v>914.80969186000004</v>
      </c>
      <c r="AC306" s="5">
        <v>914.80969186000004</v>
      </c>
      <c r="AD306" s="5">
        <v>1286.1152012299999</v>
      </c>
      <c r="AE306" s="5">
        <v>1989.46120208</v>
      </c>
      <c r="AF306" s="5">
        <v>1989.46120208</v>
      </c>
    </row>
    <row r="307" spans="1:32">
      <c r="A307" s="58" t="s">
        <v>134</v>
      </c>
      <c r="B307" s="58" t="s">
        <v>127</v>
      </c>
      <c r="C307" s="57" t="s">
        <v>88</v>
      </c>
      <c r="D307" s="5">
        <v>0.65499999999999992</v>
      </c>
      <c r="E307" s="5">
        <v>7.9119999999999999</v>
      </c>
      <c r="F307" s="5">
        <v>15.837</v>
      </c>
      <c r="G307" s="5">
        <v>26.483000000000001</v>
      </c>
      <c r="H307" s="5">
        <v>39.381999999999998</v>
      </c>
      <c r="I307" s="5">
        <v>55.106999999999999</v>
      </c>
      <c r="J307" s="5">
        <v>73.650000000000006</v>
      </c>
      <c r="K307" s="5">
        <v>101.574</v>
      </c>
      <c r="L307" s="5">
        <v>125.72385559</v>
      </c>
      <c r="M307" s="5">
        <v>153.03731171000001</v>
      </c>
      <c r="N307" s="5">
        <v>186.23757463999999</v>
      </c>
      <c r="O307" s="5">
        <v>224.89593049000001</v>
      </c>
      <c r="P307" s="5">
        <v>266.87614852000002</v>
      </c>
      <c r="Q307" s="5">
        <v>311.41755971999999</v>
      </c>
      <c r="R307" s="5">
        <v>357.86743506000005</v>
      </c>
      <c r="S307" s="5">
        <v>404.78368935000003</v>
      </c>
      <c r="T307" s="5">
        <v>452.62481380999998</v>
      </c>
      <c r="U307" s="5">
        <v>492.5103479</v>
      </c>
      <c r="V307" s="5">
        <v>531.82907490000002</v>
      </c>
      <c r="W307" s="5">
        <v>570.22714911000003</v>
      </c>
      <c r="X307" s="5">
        <v>609.75050940999995</v>
      </c>
      <c r="Y307" s="5">
        <v>651.78980555999999</v>
      </c>
      <c r="Z307" s="5">
        <v>694.24637111999994</v>
      </c>
      <c r="AA307" s="5">
        <v>729.87564465000003</v>
      </c>
      <c r="AB307" s="5">
        <v>765.66522693000002</v>
      </c>
      <c r="AC307" s="5">
        <v>801.68088179999995</v>
      </c>
      <c r="AD307" s="5">
        <v>838.08343994999996</v>
      </c>
      <c r="AE307" s="5">
        <v>874.67753663000008</v>
      </c>
      <c r="AF307" s="5">
        <v>876.72075081000003</v>
      </c>
    </row>
    <row r="308" spans="1:32">
      <c r="A308" s="58" t="s">
        <v>134</v>
      </c>
      <c r="B308" s="58" t="s">
        <v>127</v>
      </c>
      <c r="C308" s="57" t="s">
        <v>89</v>
      </c>
      <c r="D308" s="5">
        <v>12.411999999999999</v>
      </c>
      <c r="E308" s="5">
        <v>45.622999999999998</v>
      </c>
      <c r="F308" s="5">
        <v>65.371999999999986</v>
      </c>
      <c r="G308" s="5">
        <v>82.352000000000004</v>
      </c>
      <c r="H308" s="5">
        <v>95.963999999999999</v>
      </c>
      <c r="I308" s="5">
        <v>107.131</v>
      </c>
      <c r="J308" s="5">
        <v>116.5</v>
      </c>
      <c r="K308" s="5">
        <v>131.535</v>
      </c>
      <c r="L308" s="5">
        <v>152.63800000000001</v>
      </c>
      <c r="M308" s="5">
        <v>173.94100000000003</v>
      </c>
      <c r="N308" s="5">
        <v>198.483</v>
      </c>
      <c r="O308" s="5">
        <v>225.34400000000002</v>
      </c>
      <c r="P308" s="5">
        <v>252.72799999999995</v>
      </c>
      <c r="Q308" s="5">
        <v>277.85400000000004</v>
      </c>
      <c r="R308" s="5">
        <v>300.80500000000006</v>
      </c>
      <c r="S308" s="5">
        <v>320.54400000000004</v>
      </c>
      <c r="T308" s="5">
        <v>337.47999999999996</v>
      </c>
      <c r="U308" s="5">
        <v>344.50700000000001</v>
      </c>
      <c r="V308" s="5">
        <v>348.54900000000009</v>
      </c>
      <c r="W308" s="5">
        <v>349.56599999999992</v>
      </c>
      <c r="X308" s="5">
        <v>350.81700000000012</v>
      </c>
      <c r="Y308" s="5">
        <v>350.685</v>
      </c>
      <c r="Z308" s="5">
        <v>350.02999999999986</v>
      </c>
      <c r="AA308" s="5">
        <v>348.76900000000012</v>
      </c>
      <c r="AB308" s="5">
        <v>346.75099999999986</v>
      </c>
      <c r="AC308" s="5">
        <v>344.07600000000014</v>
      </c>
      <c r="AD308" s="5">
        <v>340.86599999999999</v>
      </c>
      <c r="AE308" s="5">
        <v>337.02599999999995</v>
      </c>
      <c r="AF308" s="5">
        <v>337.02599999999995</v>
      </c>
    </row>
    <row r="309" spans="1:32">
      <c r="A309" s="58" t="s">
        <v>134</v>
      </c>
      <c r="B309" s="58" t="s">
        <v>127</v>
      </c>
      <c r="C309" s="57" t="s">
        <v>90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</row>
    <row r="310" spans="1:32">
      <c r="A310" s="58" t="s">
        <v>134</v>
      </c>
      <c r="B310" s="58" t="s">
        <v>127</v>
      </c>
      <c r="C310" s="57" t="s">
        <v>91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</row>
    <row r="311" spans="1:32">
      <c r="A311" s="58" t="s">
        <v>134</v>
      </c>
      <c r="B311" s="58" t="s">
        <v>127</v>
      </c>
      <c r="C311" s="57" t="s">
        <v>92</v>
      </c>
      <c r="D311" s="5">
        <v>563.35</v>
      </c>
      <c r="E311" s="5">
        <v>563.35</v>
      </c>
      <c r="F311" s="5">
        <v>1105.8250829799999</v>
      </c>
      <c r="G311" s="5">
        <v>2330.44678853</v>
      </c>
      <c r="H311" s="5">
        <v>2631.5360732899999</v>
      </c>
      <c r="I311" s="5">
        <v>5810.0903789000004</v>
      </c>
      <c r="J311" s="5">
        <v>6623.9957368599999</v>
      </c>
      <c r="K311" s="5">
        <v>7950.3439782299993</v>
      </c>
      <c r="L311" s="5">
        <v>7950.3439782299993</v>
      </c>
      <c r="M311" s="5">
        <v>8431.1547386000002</v>
      </c>
      <c r="N311" s="5">
        <v>8552.5712961600002</v>
      </c>
      <c r="O311" s="5">
        <v>10084.44495951</v>
      </c>
      <c r="P311" s="5">
        <v>13542.00044154</v>
      </c>
      <c r="Q311" s="5">
        <v>13542.00044154</v>
      </c>
      <c r="R311" s="5">
        <v>15201.038901280001</v>
      </c>
      <c r="S311" s="5">
        <v>16221.556820379999</v>
      </c>
      <c r="T311" s="5">
        <v>17676.168769620002</v>
      </c>
      <c r="U311" s="5">
        <v>17676.168769609998</v>
      </c>
      <c r="V311" s="5">
        <v>17689.391750319999</v>
      </c>
      <c r="W311" s="5">
        <v>17689.391750310002</v>
      </c>
      <c r="X311" s="5">
        <v>20780.984645930002</v>
      </c>
      <c r="Y311" s="5">
        <v>25138.447359290003</v>
      </c>
      <c r="Z311" s="5">
        <v>24994.447359290003</v>
      </c>
      <c r="AA311" s="5">
        <v>24994.447359290003</v>
      </c>
      <c r="AB311" s="5">
        <v>26020.588681560002</v>
      </c>
      <c r="AC311" s="5">
        <v>26196.133537200003</v>
      </c>
      <c r="AD311" s="5">
        <v>33895.921961</v>
      </c>
      <c r="AE311" s="5">
        <v>33895.921961</v>
      </c>
      <c r="AF311" s="5">
        <v>33588.171961</v>
      </c>
    </row>
    <row r="312" spans="1:32">
      <c r="A312" s="58" t="s">
        <v>134</v>
      </c>
      <c r="B312" s="58" t="s">
        <v>127</v>
      </c>
      <c r="C312" s="57" t="s">
        <v>93</v>
      </c>
      <c r="D312" s="5">
        <v>0</v>
      </c>
      <c r="E312" s="5">
        <v>0</v>
      </c>
      <c r="F312" s="5">
        <v>0</v>
      </c>
      <c r="G312" s="5">
        <v>45.645211490000001</v>
      </c>
      <c r="H312" s="5">
        <v>590.22232804999999</v>
      </c>
      <c r="I312" s="5">
        <v>623.63759688000005</v>
      </c>
      <c r="J312" s="5">
        <v>1393.23153361</v>
      </c>
      <c r="K312" s="5">
        <v>1393.23153361</v>
      </c>
      <c r="L312" s="5">
        <v>1393.23153361</v>
      </c>
      <c r="M312" s="5">
        <v>1393.23153361</v>
      </c>
      <c r="N312" s="5">
        <v>1393.23153361</v>
      </c>
      <c r="O312" s="5">
        <v>2080.4915021799998</v>
      </c>
      <c r="P312" s="5">
        <v>2080.4915021799998</v>
      </c>
      <c r="Q312" s="5">
        <v>2080.4915021799998</v>
      </c>
      <c r="R312" s="5">
        <v>2263.4926471999997</v>
      </c>
      <c r="S312" s="5">
        <v>3653.6327773799999</v>
      </c>
      <c r="T312" s="5">
        <v>5554.1254196099999</v>
      </c>
      <c r="U312" s="5">
        <v>5554.1254196099999</v>
      </c>
      <c r="V312" s="5">
        <v>6379.4000737300003</v>
      </c>
      <c r="W312" s="5">
        <v>6379.4000737300003</v>
      </c>
      <c r="X312" s="5">
        <v>6522.9475138899998</v>
      </c>
      <c r="Y312" s="5">
        <v>11118.725056560001</v>
      </c>
      <c r="Z312" s="5">
        <v>11118.725056560001</v>
      </c>
      <c r="AA312" s="5">
        <v>11118.725056560001</v>
      </c>
      <c r="AB312" s="5">
        <v>11118.725056560001</v>
      </c>
      <c r="AC312" s="5">
        <v>11118.725056560001</v>
      </c>
      <c r="AD312" s="5">
        <v>11569.18111817</v>
      </c>
      <c r="AE312" s="5">
        <v>24696.70480584</v>
      </c>
      <c r="AF312" s="5">
        <v>24696.70480584</v>
      </c>
    </row>
    <row r="313" spans="1:32">
      <c r="A313" s="58" t="s">
        <v>134</v>
      </c>
      <c r="B313" s="58" t="s">
        <v>127</v>
      </c>
      <c r="C313" s="57" t="s">
        <v>94</v>
      </c>
      <c r="D313" s="5">
        <v>254.26031188502159</v>
      </c>
      <c r="E313" s="5">
        <v>357.09563650000001</v>
      </c>
      <c r="F313" s="5">
        <v>411.86271979999998</v>
      </c>
      <c r="G313" s="5">
        <v>465.0025182</v>
      </c>
      <c r="H313" s="5">
        <v>515.22391809999999</v>
      </c>
      <c r="I313" s="5">
        <v>565.32534950000002</v>
      </c>
      <c r="J313" s="5">
        <v>615.13287509999998</v>
      </c>
      <c r="K313" s="5">
        <v>663.49134749999996</v>
      </c>
      <c r="L313" s="5">
        <v>709.41612840000005</v>
      </c>
      <c r="M313" s="5">
        <v>755.11697049999998</v>
      </c>
      <c r="N313" s="5">
        <v>800.72640190000004</v>
      </c>
      <c r="O313" s="5">
        <v>846.17501149999998</v>
      </c>
      <c r="P313" s="5">
        <v>889.8329463</v>
      </c>
      <c r="Q313" s="5">
        <v>930.41484079999998</v>
      </c>
      <c r="R313" s="5">
        <v>971.03314590000002</v>
      </c>
      <c r="S313" s="5">
        <v>1011.33443</v>
      </c>
      <c r="T313" s="5">
        <v>1051.678872</v>
      </c>
      <c r="U313" s="5">
        <v>1092.6075880000001</v>
      </c>
      <c r="V313" s="5">
        <v>1133.359093</v>
      </c>
      <c r="W313" s="5">
        <v>1174.2017249999999</v>
      </c>
      <c r="X313" s="5">
        <v>1215.2160200000001</v>
      </c>
      <c r="Y313" s="5">
        <v>1256.603936</v>
      </c>
      <c r="Z313" s="5">
        <v>1298.228746</v>
      </c>
      <c r="AA313" s="5">
        <v>1338.6137659999999</v>
      </c>
      <c r="AB313" s="5">
        <v>1377.514271</v>
      </c>
      <c r="AC313" s="5">
        <v>1415.449807</v>
      </c>
      <c r="AD313" s="5">
        <v>1452.430165</v>
      </c>
      <c r="AE313" s="5">
        <v>1488.7525539999999</v>
      </c>
      <c r="AF313" s="5">
        <v>1488.7525539999999</v>
      </c>
    </row>
    <row r="314" spans="1:32">
      <c r="A314" s="58" t="s">
        <v>134</v>
      </c>
      <c r="B314" s="58" t="s">
        <v>127</v>
      </c>
      <c r="C314" s="57" t="s">
        <v>96</v>
      </c>
      <c r="D314" s="5">
        <v>26.35</v>
      </c>
      <c r="E314" s="5">
        <v>29.82791073112255</v>
      </c>
      <c r="F314" s="5">
        <v>31.28055562836699</v>
      </c>
      <c r="G314" s="5">
        <v>32.623546302953464</v>
      </c>
      <c r="H314" s="5">
        <v>34.073308892917431</v>
      </c>
      <c r="I314" s="5">
        <v>36.060876215544369</v>
      </c>
      <c r="J314" s="5">
        <v>37.692773458672725</v>
      </c>
      <c r="K314" s="5">
        <v>39.108780570974474</v>
      </c>
      <c r="L314" s="5">
        <v>40.762490287310072</v>
      </c>
      <c r="M314" s="5">
        <v>42.296858902916604</v>
      </c>
      <c r="N314" s="5">
        <v>43.636242187596274</v>
      </c>
      <c r="O314" s="5">
        <v>44.767501269622727</v>
      </c>
      <c r="P314" s="5">
        <v>46.037799813539216</v>
      </c>
      <c r="Q314" s="5">
        <v>47.432308853695282</v>
      </c>
      <c r="R314" s="5">
        <v>48.984448521775313</v>
      </c>
      <c r="S314" s="5">
        <v>50.542077203732426</v>
      </c>
      <c r="T314" s="5">
        <v>51.83482630911756</v>
      </c>
      <c r="U314" s="5">
        <v>53.251699884057722</v>
      </c>
      <c r="V314" s="5">
        <v>54.624112889356901</v>
      </c>
      <c r="W314" s="5">
        <v>56.260423906920956</v>
      </c>
      <c r="X314" s="5">
        <v>58.335159370590205</v>
      </c>
      <c r="Y314" s="5">
        <v>60.794894461290589</v>
      </c>
      <c r="Z314" s="5">
        <v>63.346043512256763</v>
      </c>
      <c r="AA314" s="5">
        <v>65.542755357990174</v>
      </c>
      <c r="AB314" s="5">
        <v>67.581988831273378</v>
      </c>
      <c r="AC314" s="5">
        <v>69.83348596434756</v>
      </c>
      <c r="AD314" s="5">
        <v>71.738562317337681</v>
      </c>
      <c r="AE314" s="5">
        <v>70.016807733237158</v>
      </c>
      <c r="AF314" s="5">
        <v>70.016807733237158</v>
      </c>
    </row>
    <row r="316" spans="1:32">
      <c r="A316" s="58" t="s">
        <v>136</v>
      </c>
      <c r="B316" s="58" t="s">
        <v>123</v>
      </c>
      <c r="C316" s="57" t="s">
        <v>80</v>
      </c>
      <c r="D316" s="5">
        <v>8330</v>
      </c>
      <c r="E316" s="5">
        <v>8330</v>
      </c>
      <c r="F316" s="5">
        <v>8330</v>
      </c>
      <c r="G316" s="5">
        <v>5570</v>
      </c>
      <c r="H316" s="5">
        <v>3445</v>
      </c>
      <c r="I316" s="5">
        <v>1390</v>
      </c>
      <c r="J316" s="5">
        <v>1390</v>
      </c>
      <c r="K316" s="5">
        <v>1390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</row>
    <row r="317" spans="1:32">
      <c r="A317" s="58" t="s">
        <v>136</v>
      </c>
      <c r="B317" s="58" t="s">
        <v>123</v>
      </c>
      <c r="C317" s="57" t="s">
        <v>82</v>
      </c>
      <c r="D317" s="5">
        <v>124</v>
      </c>
      <c r="E317" s="5">
        <v>440</v>
      </c>
      <c r="F317" s="5">
        <v>440</v>
      </c>
      <c r="G317" s="5">
        <v>440</v>
      </c>
      <c r="H317" s="5">
        <v>440</v>
      </c>
      <c r="I317" s="5">
        <v>440</v>
      </c>
      <c r="J317" s="5">
        <v>440</v>
      </c>
      <c r="K317" s="5">
        <v>440</v>
      </c>
      <c r="L317" s="5">
        <v>440</v>
      </c>
      <c r="M317" s="5">
        <v>440</v>
      </c>
      <c r="N317" s="5">
        <v>440</v>
      </c>
      <c r="O317" s="5">
        <v>440</v>
      </c>
      <c r="P317" s="5">
        <v>440</v>
      </c>
      <c r="Q317" s="5">
        <v>440</v>
      </c>
      <c r="R317" s="5">
        <v>440</v>
      </c>
      <c r="S317" s="5">
        <v>440</v>
      </c>
      <c r="T317" s="5">
        <v>440</v>
      </c>
      <c r="U317" s="5">
        <v>440</v>
      </c>
      <c r="V317" s="5">
        <v>440</v>
      </c>
      <c r="W317" s="5">
        <v>440</v>
      </c>
      <c r="X317" s="5">
        <v>440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</row>
    <row r="318" spans="1:32">
      <c r="A318" s="58" t="s">
        <v>136</v>
      </c>
      <c r="B318" s="58" t="s">
        <v>123</v>
      </c>
      <c r="C318" s="57" t="s">
        <v>83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</row>
    <row r="319" spans="1:32">
      <c r="A319" s="58" t="s">
        <v>136</v>
      </c>
      <c r="B319" s="58" t="s">
        <v>123</v>
      </c>
      <c r="C319" s="57" t="s">
        <v>84</v>
      </c>
      <c r="D319" s="5">
        <v>2688.9989999999998</v>
      </c>
      <c r="E319" s="5">
        <v>2688.9989999999998</v>
      </c>
      <c r="F319" s="5">
        <v>2688.9989999999998</v>
      </c>
      <c r="G319" s="5">
        <v>2688.9989999999998</v>
      </c>
      <c r="H319" s="5">
        <v>2688.9989999999998</v>
      </c>
      <c r="I319" s="5">
        <v>2688.9989999999998</v>
      </c>
      <c r="J319" s="5">
        <v>2688.9989999999998</v>
      </c>
      <c r="K319" s="5">
        <v>2688.9989999999998</v>
      </c>
      <c r="L319" s="5">
        <v>2688.9989999999998</v>
      </c>
      <c r="M319" s="5">
        <v>2688.9989999999998</v>
      </c>
      <c r="N319" s="5">
        <v>2688.9989999999998</v>
      </c>
      <c r="O319" s="5">
        <v>2688.9989999999998</v>
      </c>
      <c r="P319" s="5">
        <v>2688.9989999999998</v>
      </c>
      <c r="Q319" s="5">
        <v>2638.9989999999998</v>
      </c>
      <c r="R319" s="5">
        <v>2638.9989999999998</v>
      </c>
      <c r="S319" s="5">
        <v>2638.9989999999998</v>
      </c>
      <c r="T319" s="5">
        <v>2638.9989999999998</v>
      </c>
      <c r="U319" s="5">
        <v>2638.9989999999998</v>
      </c>
      <c r="V319" s="5">
        <v>2638.9989999999998</v>
      </c>
      <c r="W319" s="5">
        <v>2638.9989999999998</v>
      </c>
      <c r="X319" s="5">
        <v>2638.9989999999998</v>
      </c>
      <c r="Y319" s="5">
        <v>2638.9989999999998</v>
      </c>
      <c r="Z319" s="5">
        <v>1790</v>
      </c>
      <c r="AA319" s="5">
        <v>1790</v>
      </c>
      <c r="AB319" s="5">
        <v>1790</v>
      </c>
      <c r="AC319" s="5">
        <v>1790</v>
      </c>
      <c r="AD319" s="5">
        <v>1790</v>
      </c>
      <c r="AE319" s="5">
        <v>1790</v>
      </c>
      <c r="AF319" s="5">
        <v>1790</v>
      </c>
    </row>
    <row r="320" spans="1:32">
      <c r="A320" s="58" t="s">
        <v>136</v>
      </c>
      <c r="B320" s="58" t="s">
        <v>123</v>
      </c>
      <c r="C320" s="57" t="s">
        <v>85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332.19965135000001</v>
      </c>
      <c r="AF320" s="5">
        <v>332.19965135000001</v>
      </c>
    </row>
    <row r="321" spans="1:32">
      <c r="A321" s="58" t="s">
        <v>136</v>
      </c>
      <c r="B321" s="58" t="s">
        <v>123</v>
      </c>
      <c r="C321" s="57" t="s">
        <v>86</v>
      </c>
      <c r="D321" s="5">
        <v>2285</v>
      </c>
      <c r="E321" s="5">
        <v>2285</v>
      </c>
      <c r="F321" s="5">
        <v>2285</v>
      </c>
      <c r="G321" s="5">
        <v>2285</v>
      </c>
      <c r="H321" s="5">
        <v>2285</v>
      </c>
      <c r="I321" s="5">
        <v>2285</v>
      </c>
      <c r="J321" s="5">
        <v>2285</v>
      </c>
      <c r="K321" s="5">
        <v>2285</v>
      </c>
      <c r="L321" s="5">
        <v>2285</v>
      </c>
      <c r="M321" s="5">
        <v>2285</v>
      </c>
      <c r="N321" s="5">
        <v>2285</v>
      </c>
      <c r="O321" s="5">
        <v>2285</v>
      </c>
      <c r="P321" s="5">
        <v>2285</v>
      </c>
      <c r="Q321" s="5">
        <v>2285</v>
      </c>
      <c r="R321" s="5">
        <v>2285</v>
      </c>
      <c r="S321" s="5">
        <v>2285</v>
      </c>
      <c r="T321" s="5">
        <v>2285</v>
      </c>
      <c r="U321" s="5">
        <v>2285</v>
      </c>
      <c r="V321" s="5">
        <v>2285</v>
      </c>
      <c r="W321" s="5">
        <v>2285</v>
      </c>
      <c r="X321" s="5">
        <v>2285</v>
      </c>
      <c r="Y321" s="5">
        <v>2285</v>
      </c>
      <c r="Z321" s="5">
        <v>2285</v>
      </c>
      <c r="AA321" s="5">
        <v>2285</v>
      </c>
      <c r="AB321" s="5">
        <v>2285</v>
      </c>
      <c r="AC321" s="5">
        <v>2285</v>
      </c>
      <c r="AD321" s="5">
        <v>2285</v>
      </c>
      <c r="AE321" s="5">
        <v>2285</v>
      </c>
      <c r="AF321" s="5">
        <v>2285</v>
      </c>
    </row>
    <row r="322" spans="1:32">
      <c r="A322" s="58" t="s">
        <v>136</v>
      </c>
      <c r="B322" s="58" t="s">
        <v>123</v>
      </c>
      <c r="C322" s="57" t="s">
        <v>87</v>
      </c>
      <c r="D322" s="5">
        <v>290</v>
      </c>
      <c r="E322" s="5">
        <v>290</v>
      </c>
      <c r="F322" s="5">
        <v>290</v>
      </c>
      <c r="G322" s="5">
        <v>1570</v>
      </c>
      <c r="H322" s="5">
        <v>4059.4243178000002</v>
      </c>
      <c r="I322" s="5">
        <v>4617.4705915300001</v>
      </c>
      <c r="J322" s="5">
        <v>4768.4144095600004</v>
      </c>
      <c r="K322" s="5">
        <v>4768.4144095600004</v>
      </c>
      <c r="L322" s="5">
        <v>5275.5038717299994</v>
      </c>
      <c r="M322" s="5">
        <v>5275.5038717299994</v>
      </c>
      <c r="N322" s="5">
        <v>5275.5038717299994</v>
      </c>
      <c r="O322" s="5">
        <v>5275.5038717299994</v>
      </c>
      <c r="P322" s="5">
        <v>5275.5038717299994</v>
      </c>
      <c r="Q322" s="5">
        <v>5275.5038717299994</v>
      </c>
      <c r="R322" s="5">
        <v>5275.5038717299994</v>
      </c>
      <c r="S322" s="5">
        <v>5800.6129727999996</v>
      </c>
      <c r="T322" s="5">
        <v>5802.9926597100002</v>
      </c>
      <c r="U322" s="5">
        <v>5802.9926597100002</v>
      </c>
      <c r="V322" s="5">
        <v>5844.2975165299995</v>
      </c>
      <c r="W322" s="5">
        <v>6094.5903750100006</v>
      </c>
      <c r="X322" s="5">
        <v>6094.5903750100006</v>
      </c>
      <c r="Y322" s="5">
        <v>6186.2642363300001</v>
      </c>
      <c r="Z322" s="5">
        <v>6186.2642363300001</v>
      </c>
      <c r="AA322" s="5">
        <v>5586.2642363300001</v>
      </c>
      <c r="AB322" s="5">
        <v>4456.8399185300004</v>
      </c>
      <c r="AC322" s="5">
        <v>3898.7936448</v>
      </c>
      <c r="AD322" s="5">
        <v>4862.6280018699999</v>
      </c>
      <c r="AE322" s="5">
        <v>4862.6280018699999</v>
      </c>
      <c r="AF322" s="5">
        <v>4862.6280018699999</v>
      </c>
    </row>
    <row r="323" spans="1:32">
      <c r="A323" s="58" t="s">
        <v>136</v>
      </c>
      <c r="B323" s="58" t="s">
        <v>123</v>
      </c>
      <c r="C323" s="57" t="s">
        <v>88</v>
      </c>
      <c r="D323" s="5">
        <v>11.647</v>
      </c>
      <c r="E323" s="5">
        <v>113.44800000999999</v>
      </c>
      <c r="F323" s="5">
        <v>234.46199999999999</v>
      </c>
      <c r="G323" s="5">
        <v>391.15199999000004</v>
      </c>
      <c r="H323" s="5">
        <v>583.14700001000006</v>
      </c>
      <c r="I323" s="5">
        <v>817.88</v>
      </c>
      <c r="J323" s="5">
        <v>1099.634</v>
      </c>
      <c r="K323" s="5">
        <v>1524.355</v>
      </c>
      <c r="L323" s="5">
        <v>1897.4574733300001</v>
      </c>
      <c r="M323" s="5">
        <v>2313.5186278800002</v>
      </c>
      <c r="N323" s="5">
        <v>2795.63337916</v>
      </c>
      <c r="O323" s="5">
        <v>3392.9003320800002</v>
      </c>
      <c r="P323" s="5">
        <v>4036.44119688</v>
      </c>
      <c r="Q323" s="5">
        <v>4707.0090007500003</v>
      </c>
      <c r="R323" s="5">
        <v>5411.0381473800007</v>
      </c>
      <c r="S323" s="5">
        <v>6114.3533389300001</v>
      </c>
      <c r="T323" s="5">
        <v>6822.3269472499996</v>
      </c>
      <c r="U323" s="5">
        <v>7403.449441499999</v>
      </c>
      <c r="V323" s="5">
        <v>7964.5992951899998</v>
      </c>
      <c r="W323" s="5">
        <v>8500.4033974100003</v>
      </c>
      <c r="X323" s="5">
        <v>9048.9515982400007</v>
      </c>
      <c r="Y323" s="5">
        <v>9634.5546853399992</v>
      </c>
      <c r="Z323" s="5">
        <v>10227.264545689999</v>
      </c>
      <c r="AA323" s="5">
        <v>10733.091480859999</v>
      </c>
      <c r="AB323" s="5">
        <v>11244.056339999999</v>
      </c>
      <c r="AC323" s="5">
        <v>11762.804082539998</v>
      </c>
      <c r="AD323" s="5">
        <v>12290.264823130001</v>
      </c>
      <c r="AE323" s="5">
        <v>12821.021079919999</v>
      </c>
      <c r="AF323" s="5">
        <v>12857.1914406</v>
      </c>
    </row>
    <row r="324" spans="1:32">
      <c r="A324" s="58" t="s">
        <v>136</v>
      </c>
      <c r="B324" s="58" t="s">
        <v>123</v>
      </c>
      <c r="C324" s="57" t="s">
        <v>89</v>
      </c>
      <c r="D324" s="5">
        <v>171.61300000000003</v>
      </c>
      <c r="E324" s="5">
        <v>588.70600000000002</v>
      </c>
      <c r="F324" s="5">
        <v>887.91499999999996</v>
      </c>
      <c r="G324" s="5">
        <v>1132.692</v>
      </c>
      <c r="H324" s="5">
        <v>1330.7860000000001</v>
      </c>
      <c r="I324" s="5">
        <v>1501.1099999999997</v>
      </c>
      <c r="J324" s="5">
        <v>1644.835</v>
      </c>
      <c r="K324" s="5">
        <v>1879.2280000000001</v>
      </c>
      <c r="L324" s="5">
        <v>2206.7310000000002</v>
      </c>
      <c r="M324" s="5">
        <v>2538.018</v>
      </c>
      <c r="N324" s="5">
        <v>2892.1369999999997</v>
      </c>
      <c r="O324" s="5">
        <v>3323.8410000000003</v>
      </c>
      <c r="P324" s="5">
        <v>3759.1100000000006</v>
      </c>
      <c r="Q324" s="5">
        <v>4148.139000000001</v>
      </c>
      <c r="R324" s="5">
        <v>4509.9309999999996</v>
      </c>
      <c r="S324" s="5">
        <v>4816.4500000000007</v>
      </c>
      <c r="T324" s="5">
        <v>5071.3830000000007</v>
      </c>
      <c r="U324" s="5">
        <v>5175.4100000000008</v>
      </c>
      <c r="V324" s="5">
        <v>5227.704999999999</v>
      </c>
      <c r="W324" s="5">
        <v>5227.0620000000017</v>
      </c>
      <c r="X324" s="5">
        <v>5230.3869999999988</v>
      </c>
      <c r="Y324" s="5">
        <v>5215.023000000001</v>
      </c>
      <c r="Z324" s="5">
        <v>5193.7550000000001</v>
      </c>
      <c r="AA324" s="5">
        <v>5164.8889999999992</v>
      </c>
      <c r="AB324" s="5">
        <v>5128.3240000000005</v>
      </c>
      <c r="AC324" s="5">
        <v>5084.2170000000024</v>
      </c>
      <c r="AD324" s="5">
        <v>5035.3010000000013</v>
      </c>
      <c r="AE324" s="5">
        <v>4976.3359999999993</v>
      </c>
      <c r="AF324" s="5">
        <v>4976.3359999999993</v>
      </c>
    </row>
    <row r="325" spans="1:32">
      <c r="A325" s="58" t="s">
        <v>136</v>
      </c>
      <c r="B325" s="58" t="s">
        <v>123</v>
      </c>
      <c r="C325" s="57" t="s">
        <v>90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</row>
    <row r="326" spans="1:32">
      <c r="A326" s="58" t="s">
        <v>136</v>
      </c>
      <c r="B326" s="58" t="s">
        <v>123</v>
      </c>
      <c r="C326" s="57" t="s">
        <v>91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</row>
    <row r="327" spans="1:32">
      <c r="A327" s="58" t="s">
        <v>136</v>
      </c>
      <c r="B327" s="58" t="s">
        <v>123</v>
      </c>
      <c r="C327" s="57" t="s">
        <v>92</v>
      </c>
      <c r="D327" s="5">
        <v>2219.9819999999991</v>
      </c>
      <c r="E327" s="5">
        <v>7330.8662684599994</v>
      </c>
      <c r="F327" s="5">
        <v>7330.8662684599994</v>
      </c>
      <c r="G327" s="5">
        <v>7411.4230445599987</v>
      </c>
      <c r="H327" s="5">
        <v>8905.9876544499984</v>
      </c>
      <c r="I327" s="5">
        <v>12589.601264929999</v>
      </c>
      <c r="J327" s="5">
        <v>12724.692429029999</v>
      </c>
      <c r="K327" s="5">
        <v>13282.128879519998</v>
      </c>
      <c r="L327" s="5">
        <v>15358.76141288</v>
      </c>
      <c r="M327" s="5">
        <v>18158.465746699996</v>
      </c>
      <c r="N327" s="5">
        <v>18158.465746699996</v>
      </c>
      <c r="O327" s="5">
        <v>18888.419302129998</v>
      </c>
      <c r="P327" s="5">
        <v>19086.892670489997</v>
      </c>
      <c r="Q327" s="5">
        <v>19086.892670489997</v>
      </c>
      <c r="R327" s="5">
        <v>19550.593210539999</v>
      </c>
      <c r="S327" s="5">
        <v>20655.072583009998</v>
      </c>
      <c r="T327" s="5">
        <v>20452.592583009999</v>
      </c>
      <c r="U327" s="5">
        <v>20452.592583009999</v>
      </c>
      <c r="V327" s="5">
        <v>24093.237562349997</v>
      </c>
      <c r="W327" s="5">
        <v>24098.58339792</v>
      </c>
      <c r="X327" s="5">
        <v>25924.49913122</v>
      </c>
      <c r="Y327" s="5">
        <v>26342.320715130001</v>
      </c>
      <c r="Z327" s="5">
        <v>26342.320715130001</v>
      </c>
      <c r="AA327" s="5">
        <v>28353.571289540003</v>
      </c>
      <c r="AB327" s="5">
        <v>29424.532905399999</v>
      </c>
      <c r="AC327" s="5">
        <v>29424.532905399999</v>
      </c>
      <c r="AD327" s="5">
        <v>30751.59328515</v>
      </c>
      <c r="AE327" s="5">
        <v>31782.527684110002</v>
      </c>
      <c r="AF327" s="5">
        <v>31538.727684110003</v>
      </c>
    </row>
    <row r="328" spans="1:32">
      <c r="A328" s="58" t="s">
        <v>136</v>
      </c>
      <c r="B328" s="58" t="s">
        <v>123</v>
      </c>
      <c r="C328" s="57" t="s">
        <v>93</v>
      </c>
      <c r="D328" s="5">
        <v>3548.0110000000004</v>
      </c>
      <c r="E328" s="5">
        <v>3621.4018099200002</v>
      </c>
      <c r="F328" s="5">
        <v>3620.8518099200005</v>
      </c>
      <c r="G328" s="5">
        <v>5645.8855405999993</v>
      </c>
      <c r="H328" s="5">
        <v>6849.9331144999996</v>
      </c>
      <c r="I328" s="5">
        <v>9145.5546695899993</v>
      </c>
      <c r="J328" s="5">
        <v>10221.722673959999</v>
      </c>
      <c r="K328" s="5">
        <v>10656.659636379998</v>
      </c>
      <c r="L328" s="5">
        <v>10698.242074770002</v>
      </c>
      <c r="M328" s="5">
        <v>11211.13982065</v>
      </c>
      <c r="N328" s="5">
        <v>11501.129738670001</v>
      </c>
      <c r="O328" s="5">
        <v>11860.185921729999</v>
      </c>
      <c r="P328" s="5">
        <v>14401.795612779999</v>
      </c>
      <c r="Q328" s="5">
        <v>15189.985284719998</v>
      </c>
      <c r="R328" s="5">
        <v>15767.796141659999</v>
      </c>
      <c r="S328" s="5">
        <v>18105.17434532</v>
      </c>
      <c r="T328" s="5">
        <v>19163.468638019996</v>
      </c>
      <c r="U328" s="5">
        <v>19163.468638019996</v>
      </c>
      <c r="V328" s="5">
        <v>20351.435131729999</v>
      </c>
      <c r="W328" s="5">
        <v>22873.722888890003</v>
      </c>
      <c r="X328" s="5">
        <v>23423.476211919999</v>
      </c>
      <c r="Y328" s="5">
        <v>23458.91000195</v>
      </c>
      <c r="Z328" s="5">
        <v>25141.60433048</v>
      </c>
      <c r="AA328" s="5">
        <v>28225.95521412</v>
      </c>
      <c r="AB328" s="5">
        <v>29227.472863790001</v>
      </c>
      <c r="AC328" s="5">
        <v>29137.456863790001</v>
      </c>
      <c r="AD328" s="5">
        <v>29090.756863789997</v>
      </c>
      <c r="AE328" s="5">
        <v>32951.591357190002</v>
      </c>
      <c r="AF328" s="5">
        <v>32385.787357189998</v>
      </c>
    </row>
    <row r="329" spans="1:32">
      <c r="A329" s="58" t="s">
        <v>136</v>
      </c>
      <c r="B329" s="58" t="s">
        <v>123</v>
      </c>
      <c r="C329" s="57" t="s">
        <v>94</v>
      </c>
      <c r="D329" s="5">
        <v>5456.0018510570899</v>
      </c>
      <c r="E329" s="5">
        <v>7493.2512511000004</v>
      </c>
      <c r="F329" s="5">
        <v>8506.6815404000008</v>
      </c>
      <c r="G329" s="5">
        <v>9484.7640589000002</v>
      </c>
      <c r="H329" s="5">
        <v>10408.619113000001</v>
      </c>
      <c r="I329" s="5">
        <v>11341.636622</v>
      </c>
      <c r="J329" s="5">
        <v>12278.828747</v>
      </c>
      <c r="K329" s="5">
        <v>13198.536527</v>
      </c>
      <c r="L329" s="5">
        <v>14078.069561999999</v>
      </c>
      <c r="M329" s="5">
        <v>14943.290398000001</v>
      </c>
      <c r="N329" s="5">
        <v>15804.026523999999</v>
      </c>
      <c r="O329" s="5">
        <v>16656.378549000001</v>
      </c>
      <c r="P329" s="5">
        <v>17499.933406999997</v>
      </c>
      <c r="Q329" s="5">
        <v>18299.216329999999</v>
      </c>
      <c r="R329" s="5">
        <v>19061.534201999999</v>
      </c>
      <c r="S329" s="5">
        <v>19791.614308</v>
      </c>
      <c r="T329" s="5">
        <v>20520.721545</v>
      </c>
      <c r="U329" s="5">
        <v>21244.162925999997</v>
      </c>
      <c r="V329" s="5">
        <v>21954.814408999999</v>
      </c>
      <c r="W329" s="5">
        <v>22664.486520999999</v>
      </c>
      <c r="X329" s="5">
        <v>23368.825887999999</v>
      </c>
      <c r="Y329" s="5">
        <v>24076.073488000002</v>
      </c>
      <c r="Z329" s="5">
        <v>24783.725623999999</v>
      </c>
      <c r="AA329" s="5">
        <v>25480.079899</v>
      </c>
      <c r="AB329" s="5">
        <v>26162.985921</v>
      </c>
      <c r="AC329" s="5">
        <v>26840.883379999999</v>
      </c>
      <c r="AD329" s="5">
        <v>27514.694609999999</v>
      </c>
      <c r="AE329" s="5">
        <v>28177.258043999998</v>
      </c>
      <c r="AF329" s="5">
        <v>28177.258043999998</v>
      </c>
    </row>
    <row r="330" spans="1:32">
      <c r="A330" s="58" t="s">
        <v>136</v>
      </c>
      <c r="B330" s="58" t="s">
        <v>123</v>
      </c>
      <c r="C330" s="57" t="s">
        <v>96</v>
      </c>
      <c r="D330" s="5">
        <v>308.44499999999999</v>
      </c>
      <c r="E330" s="5">
        <v>372.15207979584034</v>
      </c>
      <c r="F330" s="5">
        <v>404.55856660667826</v>
      </c>
      <c r="G330" s="5">
        <v>579.61648892604603</v>
      </c>
      <c r="H330" s="5">
        <v>803.61397300941553</v>
      </c>
      <c r="I330" s="5">
        <v>923.82718040003522</v>
      </c>
      <c r="J330" s="5">
        <v>1070.2705439745887</v>
      </c>
      <c r="K330" s="5">
        <v>1157.0687904247652</v>
      </c>
      <c r="L330" s="5">
        <v>1178.7730952761801</v>
      </c>
      <c r="M330" s="5">
        <v>1203.3073759065526</v>
      </c>
      <c r="N330" s="5">
        <v>1231.2557226086701</v>
      </c>
      <c r="O330" s="5">
        <v>1257.9685039769029</v>
      </c>
      <c r="P330" s="5">
        <v>1283.5442165670302</v>
      </c>
      <c r="Q330" s="5">
        <v>1305.7036106785577</v>
      </c>
      <c r="R330" s="5">
        <v>1311.3244617506475</v>
      </c>
      <c r="S330" s="5">
        <v>1344.6009052436402</v>
      </c>
      <c r="T330" s="5">
        <v>1364.8633616802676</v>
      </c>
      <c r="U330" s="5">
        <v>1398.5791983879078</v>
      </c>
      <c r="V330" s="5">
        <v>1421.3712385629453</v>
      </c>
      <c r="W330" s="5">
        <v>1429.5459884978777</v>
      </c>
      <c r="X330" s="5">
        <v>1439.0044593952052</v>
      </c>
      <c r="Y330" s="5">
        <v>1471.7366553417003</v>
      </c>
      <c r="Z330" s="5">
        <v>1478.7760894750427</v>
      </c>
      <c r="AA330" s="5">
        <v>1520.2311754023997</v>
      </c>
      <c r="AB330" s="5">
        <v>1579.0410303933775</v>
      </c>
      <c r="AC330" s="5">
        <v>1633.2500550425923</v>
      </c>
      <c r="AD330" s="5">
        <v>1682.2004601067961</v>
      </c>
      <c r="AE330" s="5">
        <v>1747.6377728928071</v>
      </c>
      <c r="AF330" s="5">
        <v>1747.6377728928071</v>
      </c>
    </row>
    <row r="332" spans="1:32">
      <c r="A332" s="58" t="s">
        <v>136</v>
      </c>
      <c r="B332" s="58" t="s">
        <v>124</v>
      </c>
      <c r="C332" s="57" t="s">
        <v>80</v>
      </c>
      <c r="D332" s="5">
        <v>8126</v>
      </c>
      <c r="E332" s="5">
        <v>8126</v>
      </c>
      <c r="F332" s="5">
        <v>8126</v>
      </c>
      <c r="G332" s="5">
        <v>4832</v>
      </c>
      <c r="H332" s="5">
        <v>4102</v>
      </c>
      <c r="I332" s="5">
        <v>2812</v>
      </c>
      <c r="J332" s="5">
        <v>1692</v>
      </c>
      <c r="K332" s="5">
        <v>852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</row>
    <row r="333" spans="1:32">
      <c r="A333" s="58" t="s">
        <v>136</v>
      </c>
      <c r="B333" s="58" t="s">
        <v>124</v>
      </c>
      <c r="C333" s="57" t="s">
        <v>82</v>
      </c>
      <c r="D333" s="5">
        <v>1597.89999999</v>
      </c>
      <c r="E333" s="5">
        <v>1597.89999999</v>
      </c>
      <c r="F333" s="5">
        <v>1597.89999999</v>
      </c>
      <c r="G333" s="5">
        <v>1417.89999999</v>
      </c>
      <c r="H333" s="5">
        <v>1417.89999999</v>
      </c>
      <c r="I333" s="5">
        <v>1417.89999999</v>
      </c>
      <c r="J333" s="5">
        <v>1417.89999999</v>
      </c>
      <c r="K333" s="5">
        <v>1417.89999999</v>
      </c>
      <c r="L333" s="5">
        <v>1417.89999999</v>
      </c>
      <c r="M333" s="5">
        <v>1417.89999999</v>
      </c>
      <c r="N333" s="5">
        <v>1417.89999999</v>
      </c>
      <c r="O333" s="5">
        <v>1417.89999999</v>
      </c>
      <c r="P333" s="5">
        <v>1417.89999999</v>
      </c>
      <c r="Q333" s="5">
        <v>1417.89999999</v>
      </c>
      <c r="R333" s="5">
        <v>1032.89999999</v>
      </c>
      <c r="S333" s="5">
        <v>1032.89999999</v>
      </c>
      <c r="T333" s="5">
        <v>1032.89999999</v>
      </c>
      <c r="U333" s="5">
        <v>888.5</v>
      </c>
      <c r="V333" s="5">
        <v>888.5</v>
      </c>
      <c r="W333" s="5">
        <v>888.5</v>
      </c>
      <c r="X333" s="5">
        <v>888.5</v>
      </c>
      <c r="Y333" s="5">
        <v>888.5</v>
      </c>
      <c r="Z333" s="5">
        <v>888.5</v>
      </c>
      <c r="AA333" s="5">
        <v>244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</row>
    <row r="334" spans="1:32">
      <c r="A334" s="58" t="s">
        <v>136</v>
      </c>
      <c r="B334" s="58" t="s">
        <v>124</v>
      </c>
      <c r="C334" s="57" t="s">
        <v>83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</row>
    <row r="335" spans="1:32">
      <c r="A335" s="58" t="s">
        <v>136</v>
      </c>
      <c r="B335" s="58" t="s">
        <v>124</v>
      </c>
      <c r="C335" s="57" t="s">
        <v>84</v>
      </c>
      <c r="D335" s="5">
        <v>1954.5000000099999</v>
      </c>
      <c r="E335" s="5">
        <v>1954.5000000099999</v>
      </c>
      <c r="F335" s="5">
        <v>1954.5000000099999</v>
      </c>
      <c r="G335" s="5">
        <v>1954.5000000099999</v>
      </c>
      <c r="H335" s="5">
        <v>1954.5000000099999</v>
      </c>
      <c r="I335" s="5">
        <v>1954.5000000099999</v>
      </c>
      <c r="J335" s="5">
        <v>2423.14959778</v>
      </c>
      <c r="K335" s="5">
        <v>2423.14959778</v>
      </c>
      <c r="L335" s="5">
        <v>2423.14959778</v>
      </c>
      <c r="M335" s="5">
        <v>2423.14959778</v>
      </c>
      <c r="N335" s="5">
        <v>2423.14959778</v>
      </c>
      <c r="O335" s="5">
        <v>2131.1495977699997</v>
      </c>
      <c r="P335" s="5">
        <v>2014.1495977699999</v>
      </c>
      <c r="Q335" s="5">
        <v>2014.1495977699999</v>
      </c>
      <c r="R335" s="5">
        <v>2014.1495977699999</v>
      </c>
      <c r="S335" s="5">
        <v>2014.1495977699999</v>
      </c>
      <c r="T335" s="5">
        <v>2715.8691525700001</v>
      </c>
      <c r="U335" s="5">
        <v>2715.8691525700001</v>
      </c>
      <c r="V335" s="5">
        <v>2715.8691525700001</v>
      </c>
      <c r="W335" s="5">
        <v>2856.9249478699999</v>
      </c>
      <c r="X335" s="5">
        <v>2856.9249478699999</v>
      </c>
      <c r="Y335" s="5">
        <v>2856.9249478699999</v>
      </c>
      <c r="Z335" s="5">
        <v>3268.2900857199998</v>
      </c>
      <c r="AA335" s="5">
        <v>3268.2900857199998</v>
      </c>
      <c r="AB335" s="5">
        <v>2719.2900857200002</v>
      </c>
      <c r="AC335" s="5">
        <v>2719.2900857200002</v>
      </c>
      <c r="AD335" s="5">
        <v>2719.2900857200002</v>
      </c>
      <c r="AE335" s="5">
        <v>3408.6355142699999</v>
      </c>
      <c r="AF335" s="5">
        <v>3062.6355142699999</v>
      </c>
    </row>
    <row r="336" spans="1:32">
      <c r="A336" s="58" t="s">
        <v>136</v>
      </c>
      <c r="B336" s="58" t="s">
        <v>124</v>
      </c>
      <c r="C336" s="57" t="s">
        <v>85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</row>
    <row r="337" spans="1:32">
      <c r="A337" s="58" t="s">
        <v>136</v>
      </c>
      <c r="B337" s="58" t="s">
        <v>124</v>
      </c>
      <c r="C337" s="57" t="s">
        <v>86</v>
      </c>
      <c r="D337" s="5">
        <v>152.4</v>
      </c>
      <c r="E337" s="5">
        <v>152.4</v>
      </c>
      <c r="F337" s="5">
        <v>152.4</v>
      </c>
      <c r="G337" s="5">
        <v>152.4</v>
      </c>
      <c r="H337" s="5">
        <v>152.4</v>
      </c>
      <c r="I337" s="5">
        <v>152.4</v>
      </c>
      <c r="J337" s="5">
        <v>152.4</v>
      </c>
      <c r="K337" s="5">
        <v>152.4</v>
      </c>
      <c r="L337" s="5">
        <v>152.4</v>
      </c>
      <c r="M337" s="5">
        <v>152.4</v>
      </c>
      <c r="N337" s="5">
        <v>152.4</v>
      </c>
      <c r="O337" s="5">
        <v>152.4</v>
      </c>
      <c r="P337" s="5">
        <v>152.4</v>
      </c>
      <c r="Q337" s="5">
        <v>152.4</v>
      </c>
      <c r="R337" s="5">
        <v>152.4</v>
      </c>
      <c r="S337" s="5">
        <v>66</v>
      </c>
      <c r="T337" s="5">
        <v>66</v>
      </c>
      <c r="U337" s="5">
        <v>66</v>
      </c>
      <c r="V337" s="5">
        <v>66</v>
      </c>
      <c r="W337" s="5">
        <v>66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</row>
    <row r="338" spans="1:32">
      <c r="A338" s="58" t="s">
        <v>136</v>
      </c>
      <c r="B338" s="58" t="s">
        <v>124</v>
      </c>
      <c r="C338" s="57" t="s">
        <v>87</v>
      </c>
      <c r="D338" s="5">
        <v>670</v>
      </c>
      <c r="E338" s="5">
        <v>670</v>
      </c>
      <c r="F338" s="5">
        <v>670</v>
      </c>
      <c r="G338" s="5">
        <v>1231.2398379799999</v>
      </c>
      <c r="H338" s="5">
        <v>1672.9926339399999</v>
      </c>
      <c r="I338" s="5">
        <v>2958.0087457</v>
      </c>
      <c r="J338" s="5">
        <v>3418.4329050000001</v>
      </c>
      <c r="K338" s="5">
        <v>3420.3763672499999</v>
      </c>
      <c r="L338" s="5">
        <v>3856.50155795</v>
      </c>
      <c r="M338" s="5">
        <v>3856.50155795</v>
      </c>
      <c r="N338" s="5">
        <v>3856.50155795</v>
      </c>
      <c r="O338" s="5">
        <v>4166.7498879799996</v>
      </c>
      <c r="P338" s="5">
        <v>4277.8451513399996</v>
      </c>
      <c r="Q338" s="5">
        <v>6953.1650386499996</v>
      </c>
      <c r="R338" s="5">
        <v>7780.2557039599997</v>
      </c>
      <c r="S338" s="5">
        <v>8881.1171109900006</v>
      </c>
      <c r="T338" s="5">
        <v>9141.6725787300002</v>
      </c>
      <c r="U338" s="5">
        <v>9141.6725787300002</v>
      </c>
      <c r="V338" s="5">
        <v>10394.2831016</v>
      </c>
      <c r="W338" s="5">
        <v>18400.305384260002</v>
      </c>
      <c r="X338" s="5">
        <v>18434.629464930003</v>
      </c>
      <c r="Y338" s="5">
        <v>18434.629464930003</v>
      </c>
      <c r="Z338" s="5">
        <v>18434.629464930003</v>
      </c>
      <c r="AA338" s="5">
        <v>26043.756114040003</v>
      </c>
      <c r="AB338" s="5">
        <v>26991.519401630001</v>
      </c>
      <c r="AC338" s="5">
        <v>28183.628991240003</v>
      </c>
      <c r="AD338" s="5">
        <v>28295.915631520002</v>
      </c>
      <c r="AE338" s="5">
        <v>47212.852174199994</v>
      </c>
      <c r="AF338" s="5">
        <v>46776.726983499997</v>
      </c>
    </row>
    <row r="339" spans="1:32">
      <c r="A339" s="58" t="s">
        <v>136</v>
      </c>
      <c r="B339" s="58" t="s">
        <v>124</v>
      </c>
      <c r="C339" s="57" t="s">
        <v>88</v>
      </c>
      <c r="D339" s="5">
        <v>7.3040000000000003</v>
      </c>
      <c r="E339" s="5">
        <v>81.304999999999993</v>
      </c>
      <c r="F339" s="5">
        <v>177.50700000000001</v>
      </c>
      <c r="G339" s="5">
        <v>314.98700000000002</v>
      </c>
      <c r="H339" s="5">
        <v>485.21</v>
      </c>
      <c r="I339" s="5">
        <v>690.75199999999995</v>
      </c>
      <c r="J339" s="5">
        <v>942.36799999999994</v>
      </c>
      <c r="K339" s="5">
        <v>1319.3320000100002</v>
      </c>
      <c r="L339" s="5">
        <v>1646.1449322999999</v>
      </c>
      <c r="M339" s="5">
        <v>1997.99720783</v>
      </c>
      <c r="N339" s="5">
        <v>2398.7515556399999</v>
      </c>
      <c r="O339" s="5">
        <v>2891.4536417200002</v>
      </c>
      <c r="P339" s="5">
        <v>3423.7156849399998</v>
      </c>
      <c r="Q339" s="5">
        <v>3981.1180689500002</v>
      </c>
      <c r="R339" s="5">
        <v>4537.9600560899999</v>
      </c>
      <c r="S339" s="5">
        <v>5073.4149845700003</v>
      </c>
      <c r="T339" s="5">
        <v>5608.7046190199999</v>
      </c>
      <c r="U339" s="5">
        <v>6036.0734856200006</v>
      </c>
      <c r="V339" s="5">
        <v>6450.86907402</v>
      </c>
      <c r="W339" s="5">
        <v>6838.9187785800004</v>
      </c>
      <c r="X339" s="5">
        <v>7232.87679131</v>
      </c>
      <c r="Y339" s="5">
        <v>7657.7471786699998</v>
      </c>
      <c r="Z339" s="5">
        <v>8085.00838931</v>
      </c>
      <c r="AA339" s="5">
        <v>8457.8420374799989</v>
      </c>
      <c r="AB339" s="5">
        <v>8838.1139046899989</v>
      </c>
      <c r="AC339" s="5">
        <v>9222.6653388399991</v>
      </c>
      <c r="AD339" s="5">
        <v>9616.4493741200004</v>
      </c>
      <c r="AE339" s="5">
        <v>10015.22371271</v>
      </c>
      <c r="AF339" s="5">
        <v>10037.2423246</v>
      </c>
    </row>
    <row r="340" spans="1:32">
      <c r="A340" s="58" t="s">
        <v>136</v>
      </c>
      <c r="B340" s="58" t="s">
        <v>124</v>
      </c>
      <c r="C340" s="57" t="s">
        <v>89</v>
      </c>
      <c r="D340" s="5">
        <v>101.41699999999999</v>
      </c>
      <c r="E340" s="5">
        <v>417.096</v>
      </c>
      <c r="F340" s="5">
        <v>671.0329999999999</v>
      </c>
      <c r="G340" s="5">
        <v>922.27100000000007</v>
      </c>
      <c r="H340" s="5">
        <v>1125.8689999999999</v>
      </c>
      <c r="I340" s="5">
        <v>1299.7470000000001</v>
      </c>
      <c r="J340" s="5">
        <v>1450.7080000000001</v>
      </c>
      <c r="K340" s="5">
        <v>1685.1630000000005</v>
      </c>
      <c r="L340" s="5">
        <v>1990.6479999999999</v>
      </c>
      <c r="M340" s="5">
        <v>2286.2459999999996</v>
      </c>
      <c r="N340" s="5">
        <v>2596.1640000000002</v>
      </c>
      <c r="O340" s="5">
        <v>2968.3380000000002</v>
      </c>
      <c r="P340" s="5">
        <v>3348.63</v>
      </c>
      <c r="Q340" s="5">
        <v>3694.0590000000002</v>
      </c>
      <c r="R340" s="5">
        <v>3989.7470000000003</v>
      </c>
      <c r="S340" s="5">
        <v>4221.7790000000014</v>
      </c>
      <c r="T340" s="5">
        <v>4413.009</v>
      </c>
      <c r="U340" s="5">
        <v>4478</v>
      </c>
      <c r="V340" s="5">
        <v>4506.9669999999996</v>
      </c>
      <c r="W340" s="5">
        <v>4491.2079999999996</v>
      </c>
      <c r="X340" s="5">
        <v>4479.3630000000012</v>
      </c>
      <c r="Y340" s="5">
        <v>4455.174</v>
      </c>
      <c r="Z340" s="5">
        <v>4424.643</v>
      </c>
      <c r="AA340" s="5">
        <v>4389.6200000000008</v>
      </c>
      <c r="AB340" s="5">
        <v>4351.1210000000001</v>
      </c>
      <c r="AC340" s="5">
        <v>4305.9329999999991</v>
      </c>
      <c r="AD340" s="5">
        <v>4258.4330000000009</v>
      </c>
      <c r="AE340" s="5">
        <v>4204.9129999999996</v>
      </c>
      <c r="AF340" s="5">
        <v>4204.9129999999996</v>
      </c>
    </row>
    <row r="341" spans="1:32">
      <c r="A341" s="58" t="s">
        <v>136</v>
      </c>
      <c r="B341" s="58" t="s">
        <v>124</v>
      </c>
      <c r="C341" s="57" t="s">
        <v>90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</row>
    <row r="342" spans="1:32">
      <c r="A342" s="58" t="s">
        <v>136</v>
      </c>
      <c r="B342" s="58" t="s">
        <v>124</v>
      </c>
      <c r="C342" s="57" t="s">
        <v>91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</row>
    <row r="343" spans="1:32">
      <c r="A343" s="58" t="s">
        <v>136</v>
      </c>
      <c r="B343" s="58" t="s">
        <v>124</v>
      </c>
      <c r="C343" s="57" t="s">
        <v>92</v>
      </c>
      <c r="D343" s="5">
        <v>826.43900000000008</v>
      </c>
      <c r="E343" s="5">
        <v>826.43900000000008</v>
      </c>
      <c r="F343" s="5">
        <v>4931.5375545000006</v>
      </c>
      <c r="G343" s="5">
        <v>8459.4061604500002</v>
      </c>
      <c r="H343" s="5">
        <v>9807.8591207499994</v>
      </c>
      <c r="I343" s="5">
        <v>10836.74431595</v>
      </c>
      <c r="J343" s="5">
        <v>11073.684060279998</v>
      </c>
      <c r="K343" s="5">
        <v>12480.234420320001</v>
      </c>
      <c r="L343" s="5">
        <v>14559.92838306</v>
      </c>
      <c r="M343" s="5">
        <v>17219.325087180001</v>
      </c>
      <c r="N343" s="5">
        <v>19774.29889659</v>
      </c>
      <c r="O343" s="5">
        <v>22052.730724720001</v>
      </c>
      <c r="P343" s="5">
        <v>30631.724408070004</v>
      </c>
      <c r="Q343" s="5">
        <v>32158.599067020004</v>
      </c>
      <c r="R343" s="5">
        <v>35578.022194700003</v>
      </c>
      <c r="S343" s="5">
        <v>37669.933817780002</v>
      </c>
      <c r="T343" s="5">
        <v>37669.933817780002</v>
      </c>
      <c r="U343" s="5">
        <v>37669.933817780002</v>
      </c>
      <c r="V343" s="5">
        <v>37689.279881740003</v>
      </c>
      <c r="W343" s="5">
        <v>37820.398932240001</v>
      </c>
      <c r="X343" s="5">
        <v>52781.694105810006</v>
      </c>
      <c r="Y343" s="5">
        <v>65695.077412490005</v>
      </c>
      <c r="Z343" s="5">
        <v>67535.198411809994</v>
      </c>
      <c r="AA343" s="5">
        <v>82818.34451219</v>
      </c>
      <c r="AB343" s="5">
        <v>89419.72651410001</v>
      </c>
      <c r="AC343" s="5">
        <v>95164.925214620001</v>
      </c>
      <c r="AD343" s="5">
        <v>96575.134549659997</v>
      </c>
      <c r="AE343" s="5">
        <v>106166.53629959001</v>
      </c>
      <c r="AF343" s="5">
        <v>106166.53629959001</v>
      </c>
    </row>
    <row r="344" spans="1:32">
      <c r="A344" s="58" t="s">
        <v>136</v>
      </c>
      <c r="B344" s="58" t="s">
        <v>124</v>
      </c>
      <c r="C344" s="57" t="s">
        <v>93</v>
      </c>
      <c r="D344" s="5">
        <v>3420.3669999999997</v>
      </c>
      <c r="E344" s="5">
        <v>3420.3669999999997</v>
      </c>
      <c r="F344" s="5">
        <v>3562.9409999999993</v>
      </c>
      <c r="G344" s="5">
        <v>3835.1600503200002</v>
      </c>
      <c r="H344" s="5">
        <v>5669.8511054700011</v>
      </c>
      <c r="I344" s="5">
        <v>7800.1985321400016</v>
      </c>
      <c r="J344" s="5">
        <v>8468.9412655200013</v>
      </c>
      <c r="K344" s="5">
        <v>9540.0013708899987</v>
      </c>
      <c r="L344" s="5">
        <v>12640.670068199999</v>
      </c>
      <c r="M344" s="5">
        <v>12695.710019289998</v>
      </c>
      <c r="N344" s="5">
        <v>15797.211967579999</v>
      </c>
      <c r="O344" s="5">
        <v>18588.1109521</v>
      </c>
      <c r="P344" s="5">
        <v>27431.20358374</v>
      </c>
      <c r="Q344" s="5">
        <v>32804.218445290004</v>
      </c>
      <c r="R344" s="5">
        <v>36029.377951229995</v>
      </c>
      <c r="S344" s="5">
        <v>39639.300936549989</v>
      </c>
      <c r="T344" s="5">
        <v>40390.885335949992</v>
      </c>
      <c r="U344" s="5">
        <v>40390.885335949992</v>
      </c>
      <c r="V344" s="5">
        <v>45533.242329869987</v>
      </c>
      <c r="W344" s="5">
        <v>60733.19206478999</v>
      </c>
      <c r="X344" s="5">
        <v>69019.03017155001</v>
      </c>
      <c r="Y344" s="5">
        <v>75145.176833250021</v>
      </c>
      <c r="Z344" s="5">
        <v>82595.201170510016</v>
      </c>
      <c r="AA344" s="5">
        <v>102887.85222185</v>
      </c>
      <c r="AB344" s="5">
        <v>103243.87662698</v>
      </c>
      <c r="AC344" s="5">
        <v>106104.98233467001</v>
      </c>
      <c r="AD344" s="5">
        <v>121636.61933751001</v>
      </c>
      <c r="AE344" s="5">
        <v>156198.42960497004</v>
      </c>
      <c r="AF344" s="5">
        <v>156172.42960497004</v>
      </c>
    </row>
    <row r="345" spans="1:32">
      <c r="A345" s="58" t="s">
        <v>136</v>
      </c>
      <c r="B345" s="58" t="s">
        <v>124</v>
      </c>
      <c r="C345" s="57" t="s">
        <v>94</v>
      </c>
      <c r="D345" s="5">
        <v>5135.7884863966483</v>
      </c>
      <c r="E345" s="5">
        <v>6647.3450414400004</v>
      </c>
      <c r="F345" s="5">
        <v>7457.5624169999992</v>
      </c>
      <c r="G345" s="5">
        <v>8316.3926061000002</v>
      </c>
      <c r="H345" s="5">
        <v>9119.7865911000008</v>
      </c>
      <c r="I345" s="5">
        <v>9916.6116179000001</v>
      </c>
      <c r="J345" s="5">
        <v>10724.709203300001</v>
      </c>
      <c r="K345" s="5">
        <v>11503.510488800001</v>
      </c>
      <c r="L345" s="5">
        <v>12250.042052700001</v>
      </c>
      <c r="M345" s="5">
        <v>12949.5583262</v>
      </c>
      <c r="N345" s="5">
        <v>13650.3951189</v>
      </c>
      <c r="O345" s="5">
        <v>14343.1406424</v>
      </c>
      <c r="P345" s="5">
        <v>15012.600937399999</v>
      </c>
      <c r="Q345" s="5">
        <v>15614.250841999999</v>
      </c>
      <c r="R345" s="5">
        <v>16150.000299399999</v>
      </c>
      <c r="S345" s="5">
        <v>16639.473162300001</v>
      </c>
      <c r="T345" s="5">
        <v>17118.148210700001</v>
      </c>
      <c r="U345" s="5">
        <v>17629.7030466</v>
      </c>
      <c r="V345" s="5">
        <v>18153.173504099999</v>
      </c>
      <c r="W345" s="5">
        <v>18673.432446899998</v>
      </c>
      <c r="X345" s="5">
        <v>19181.124382100003</v>
      </c>
      <c r="Y345" s="5">
        <v>19686.481679199998</v>
      </c>
      <c r="Z345" s="5">
        <v>20176.491095000001</v>
      </c>
      <c r="AA345" s="5">
        <v>20663.766652300001</v>
      </c>
      <c r="AB345" s="5">
        <v>21148.663008399999</v>
      </c>
      <c r="AC345" s="5">
        <v>21626.508005300002</v>
      </c>
      <c r="AD345" s="5">
        <v>22108.205048100001</v>
      </c>
      <c r="AE345" s="5">
        <v>22584.205257699999</v>
      </c>
      <c r="AF345" s="5">
        <v>22584.205257699999</v>
      </c>
    </row>
    <row r="346" spans="1:32">
      <c r="A346" s="58" t="s">
        <v>136</v>
      </c>
      <c r="B346" s="58" t="s">
        <v>124</v>
      </c>
      <c r="C346" s="57" t="s">
        <v>96</v>
      </c>
      <c r="D346" s="5">
        <v>104.02584389254943</v>
      </c>
      <c r="E346" s="5">
        <v>162.00992641159462</v>
      </c>
      <c r="F346" s="5">
        <v>192.01020758171285</v>
      </c>
      <c r="G346" s="5">
        <v>222.5461307461797</v>
      </c>
      <c r="H346" s="5">
        <v>265.08276373223777</v>
      </c>
      <c r="I346" s="5">
        <v>298.12910377014504</v>
      </c>
      <c r="J346" s="5">
        <v>331.96408073484059</v>
      </c>
      <c r="K346" s="5">
        <v>370.15977167600329</v>
      </c>
      <c r="L346" s="5">
        <v>411.94184255640783</v>
      </c>
      <c r="M346" s="5">
        <v>461.35706524462915</v>
      </c>
      <c r="N346" s="5">
        <v>505.01897020947627</v>
      </c>
      <c r="O346" s="5">
        <v>556.04289893651867</v>
      </c>
      <c r="P346" s="5">
        <v>607.31898780205142</v>
      </c>
      <c r="Q346" s="5">
        <v>662.18368965995546</v>
      </c>
      <c r="R346" s="5">
        <v>717.2490678165741</v>
      </c>
      <c r="S346" s="5">
        <v>783.055360420385</v>
      </c>
      <c r="T346" s="5">
        <v>840.60600761910325</v>
      </c>
      <c r="U346" s="5">
        <v>905.94713463406367</v>
      </c>
      <c r="V346" s="5">
        <v>959.69310501665939</v>
      </c>
      <c r="W346" s="5">
        <v>1012.083138514163</v>
      </c>
      <c r="X346" s="5">
        <v>1064.2881550973589</v>
      </c>
      <c r="Y346" s="5">
        <v>1118.2581004210492</v>
      </c>
      <c r="Z346" s="5">
        <v>1168.5947344167273</v>
      </c>
      <c r="AA346" s="5">
        <v>1211.4216564403855</v>
      </c>
      <c r="AB346" s="5">
        <v>1252.3013428138891</v>
      </c>
      <c r="AC346" s="5">
        <v>1289.3887926997281</v>
      </c>
      <c r="AD346" s="5">
        <v>1330.8769836415927</v>
      </c>
      <c r="AE346" s="5">
        <v>1371.410475125545</v>
      </c>
      <c r="AF346" s="5">
        <v>1371.410475125545</v>
      </c>
    </row>
    <row r="348" spans="1:32">
      <c r="A348" s="58" t="s">
        <v>136</v>
      </c>
      <c r="B348" s="58" t="s">
        <v>125</v>
      </c>
      <c r="C348" s="57" t="s">
        <v>81</v>
      </c>
      <c r="D348" s="5">
        <v>4820</v>
      </c>
      <c r="E348" s="5">
        <v>4820</v>
      </c>
      <c r="F348" s="5">
        <v>4820</v>
      </c>
      <c r="G348" s="5">
        <v>3385</v>
      </c>
      <c r="H348" s="5">
        <v>2805</v>
      </c>
      <c r="I348" s="5">
        <v>1665</v>
      </c>
      <c r="J348" s="5">
        <v>1120</v>
      </c>
      <c r="K348" s="5">
        <v>1120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</row>
    <row r="349" spans="1:32">
      <c r="A349" s="58" t="s">
        <v>136</v>
      </c>
      <c r="B349" s="58" t="s">
        <v>125</v>
      </c>
      <c r="C349" s="57" t="s">
        <v>82</v>
      </c>
      <c r="D349" s="5">
        <v>500</v>
      </c>
      <c r="E349" s="5">
        <v>500</v>
      </c>
      <c r="F349" s="5">
        <v>500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</row>
    <row r="350" spans="1:32">
      <c r="A350" s="58" t="s">
        <v>136</v>
      </c>
      <c r="B350" s="58" t="s">
        <v>125</v>
      </c>
      <c r="C350" s="57" t="s">
        <v>83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</row>
    <row r="351" spans="1:32">
      <c r="A351" s="58" t="s">
        <v>136</v>
      </c>
      <c r="B351" s="58" t="s">
        <v>125</v>
      </c>
      <c r="C351" s="57" t="s">
        <v>84</v>
      </c>
      <c r="D351" s="5">
        <v>1900</v>
      </c>
      <c r="E351" s="5">
        <v>1900</v>
      </c>
      <c r="F351" s="5">
        <v>1900</v>
      </c>
      <c r="G351" s="5">
        <v>1900</v>
      </c>
      <c r="H351" s="5">
        <v>1900</v>
      </c>
      <c r="I351" s="5">
        <v>1900</v>
      </c>
      <c r="J351" s="5">
        <v>1900</v>
      </c>
      <c r="K351" s="5">
        <v>1900</v>
      </c>
      <c r="L351" s="5">
        <v>1900</v>
      </c>
      <c r="M351" s="5">
        <v>1900</v>
      </c>
      <c r="N351" s="5">
        <v>1900</v>
      </c>
      <c r="O351" s="5">
        <v>1730</v>
      </c>
      <c r="P351" s="5">
        <v>1730</v>
      </c>
      <c r="Q351" s="5">
        <v>1730</v>
      </c>
      <c r="R351" s="5">
        <v>1730</v>
      </c>
      <c r="S351" s="5">
        <v>1730</v>
      </c>
      <c r="T351" s="5">
        <v>1730</v>
      </c>
      <c r="U351" s="5">
        <v>1290</v>
      </c>
      <c r="V351" s="5">
        <v>1290</v>
      </c>
      <c r="W351" s="5">
        <v>1290</v>
      </c>
      <c r="X351" s="5">
        <v>1196</v>
      </c>
      <c r="Y351" s="5">
        <v>2603.26544195</v>
      </c>
      <c r="Z351" s="5">
        <v>2603.26544195</v>
      </c>
      <c r="AA351" s="5">
        <v>2603.26544195</v>
      </c>
      <c r="AB351" s="5">
        <v>2603.26544195</v>
      </c>
      <c r="AC351" s="5">
        <v>2019.26544195</v>
      </c>
      <c r="AD351" s="5">
        <v>2019.26544195</v>
      </c>
      <c r="AE351" s="5">
        <v>2019.26544195</v>
      </c>
      <c r="AF351" s="5">
        <v>2019.26544195</v>
      </c>
    </row>
    <row r="352" spans="1:32">
      <c r="A352" s="58" t="s">
        <v>136</v>
      </c>
      <c r="B352" s="58" t="s">
        <v>125</v>
      </c>
      <c r="C352" s="57" t="s">
        <v>85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4528.3360192500004</v>
      </c>
      <c r="AF352" s="5">
        <v>4528.3360192500004</v>
      </c>
    </row>
    <row r="353" spans="1:32">
      <c r="A353" s="58" t="s">
        <v>136</v>
      </c>
      <c r="B353" s="58" t="s">
        <v>125</v>
      </c>
      <c r="C353" s="57" t="s">
        <v>86</v>
      </c>
      <c r="D353" s="5">
        <v>2204.0200000599998</v>
      </c>
      <c r="E353" s="5">
        <v>2204.0200000599998</v>
      </c>
      <c r="F353" s="5">
        <v>2204.0200000599998</v>
      </c>
      <c r="G353" s="5">
        <v>2204.0200000599998</v>
      </c>
      <c r="H353" s="5">
        <v>2204.0200000599998</v>
      </c>
      <c r="I353" s="5">
        <v>2204.0200000599998</v>
      </c>
      <c r="J353" s="5">
        <v>2204.0200000599998</v>
      </c>
      <c r="K353" s="5">
        <v>2204.0200000599998</v>
      </c>
      <c r="L353" s="5">
        <v>2204.0200000599998</v>
      </c>
      <c r="M353" s="5">
        <v>2204.0200000599998</v>
      </c>
      <c r="N353" s="5">
        <v>2204.0200000599998</v>
      </c>
      <c r="O353" s="5">
        <v>2204.0200000599998</v>
      </c>
      <c r="P353" s="5">
        <v>2204.0200000599998</v>
      </c>
      <c r="Q353" s="5">
        <v>2204.0200000599998</v>
      </c>
      <c r="R353" s="5">
        <v>2204.0200000599998</v>
      </c>
      <c r="S353" s="5">
        <v>2204.0200000599998</v>
      </c>
      <c r="T353" s="5">
        <v>2204.0200000599998</v>
      </c>
      <c r="U353" s="5">
        <v>2204.0200000599998</v>
      </c>
      <c r="V353" s="5">
        <v>2204.0200000599998</v>
      </c>
      <c r="W353" s="5">
        <v>2204.0200000599998</v>
      </c>
      <c r="X353" s="5">
        <v>2204.0200000599998</v>
      </c>
      <c r="Y353" s="5">
        <v>2204.0200000599998</v>
      </c>
      <c r="Z353" s="5">
        <v>2204.0200000599998</v>
      </c>
      <c r="AA353" s="5">
        <v>2204.0200000599998</v>
      </c>
      <c r="AB353" s="5">
        <v>2204.0200000599998</v>
      </c>
      <c r="AC353" s="5">
        <v>2204.0200000599998</v>
      </c>
      <c r="AD353" s="5">
        <v>2204.0200000599998</v>
      </c>
      <c r="AE353" s="5">
        <v>2204.0200000599998</v>
      </c>
      <c r="AF353" s="5">
        <v>2204.0200000599998</v>
      </c>
    </row>
    <row r="354" spans="1:32">
      <c r="A354" s="58" t="s">
        <v>136</v>
      </c>
      <c r="B354" s="58" t="s">
        <v>125</v>
      </c>
      <c r="C354" s="57" t="s">
        <v>87</v>
      </c>
      <c r="D354" s="5">
        <v>125.22999999999999</v>
      </c>
      <c r="E354" s="5">
        <v>125.22999999999999</v>
      </c>
      <c r="F354" s="5">
        <v>124.13</v>
      </c>
      <c r="G354" s="5">
        <v>244.33572206999997</v>
      </c>
      <c r="H354" s="5">
        <v>244.33572206999997</v>
      </c>
      <c r="I354" s="5">
        <v>398.09484940000004</v>
      </c>
      <c r="J354" s="5">
        <v>1126.7269553000001</v>
      </c>
      <c r="K354" s="5">
        <v>1126.7269553000001</v>
      </c>
      <c r="L354" s="5">
        <v>1376.7269553000001</v>
      </c>
      <c r="M354" s="5">
        <v>1376.7269553000001</v>
      </c>
      <c r="N354" s="5">
        <v>1377.8269553</v>
      </c>
      <c r="O354" s="5">
        <v>1376.7269553000001</v>
      </c>
      <c r="P354" s="5">
        <v>1377.8269553</v>
      </c>
      <c r="Q354" s="5">
        <v>1376.7269553000001</v>
      </c>
      <c r="R354" s="5">
        <v>1376.7269553000001</v>
      </c>
      <c r="S354" s="5">
        <v>1376.7269553000001</v>
      </c>
      <c r="T354" s="5">
        <v>1377.8269553</v>
      </c>
      <c r="U354" s="5">
        <v>1376.7269553000001</v>
      </c>
      <c r="V354" s="5">
        <v>1376.7269553000001</v>
      </c>
      <c r="W354" s="5">
        <v>1376.7269553000001</v>
      </c>
      <c r="X354" s="5">
        <v>1376.7269553000001</v>
      </c>
      <c r="Y354" s="5">
        <v>1377.8269553</v>
      </c>
      <c r="Z354" s="5">
        <v>1377.8269553</v>
      </c>
      <c r="AA354" s="5">
        <v>1257.6212332300001</v>
      </c>
      <c r="AB354" s="5">
        <v>1257.6212332300001</v>
      </c>
      <c r="AC354" s="5">
        <v>1104.9621059000001</v>
      </c>
      <c r="AD354" s="5">
        <v>494.84549250000003</v>
      </c>
      <c r="AE354" s="5">
        <v>494.84549250000003</v>
      </c>
      <c r="AF354" s="5">
        <v>494.84549250000003</v>
      </c>
    </row>
    <row r="355" spans="1:32">
      <c r="A355" s="58" t="s">
        <v>136</v>
      </c>
      <c r="B355" s="58" t="s">
        <v>125</v>
      </c>
      <c r="C355" s="57" t="s">
        <v>88</v>
      </c>
      <c r="D355" s="5">
        <v>5.7080000000000002</v>
      </c>
      <c r="E355" s="5">
        <v>60.468000000000004</v>
      </c>
      <c r="F355" s="5">
        <v>148.648</v>
      </c>
      <c r="G355" s="5">
        <v>275.34800000000001</v>
      </c>
      <c r="H355" s="5">
        <v>442.274</v>
      </c>
      <c r="I355" s="5">
        <v>652.45000000000005</v>
      </c>
      <c r="J355" s="5">
        <v>876.23699999999997</v>
      </c>
      <c r="K355" s="5">
        <v>1210.5730000000001</v>
      </c>
      <c r="L355" s="5">
        <v>1499.50984408</v>
      </c>
      <c r="M355" s="5">
        <v>1763.8192452999999</v>
      </c>
      <c r="N355" s="5">
        <v>2059.8864297800001</v>
      </c>
      <c r="O355" s="5">
        <v>2436.6978076999999</v>
      </c>
      <c r="P355" s="5">
        <v>2865.7631302299997</v>
      </c>
      <c r="Q355" s="5">
        <v>3329.05273197</v>
      </c>
      <c r="R355" s="5">
        <v>3830.46070057</v>
      </c>
      <c r="S355" s="5">
        <v>4377.4487209399995</v>
      </c>
      <c r="T355" s="5">
        <v>4929.4277385200003</v>
      </c>
      <c r="U355" s="5">
        <v>5409.2202714200002</v>
      </c>
      <c r="V355" s="5">
        <v>5890.0950978299998</v>
      </c>
      <c r="W355" s="5">
        <v>6359.8153290499995</v>
      </c>
      <c r="X355" s="5">
        <v>6795.9670817799997</v>
      </c>
      <c r="Y355" s="5">
        <v>7263.3692117000001</v>
      </c>
      <c r="Z355" s="5">
        <v>7737.8938246300004</v>
      </c>
      <c r="AA355" s="5">
        <v>8141.5914787000002</v>
      </c>
      <c r="AB355" s="5">
        <v>8553.9924650800003</v>
      </c>
      <c r="AC355" s="5">
        <v>8975.3127935100001</v>
      </c>
      <c r="AD355" s="5">
        <v>9404.9657990399992</v>
      </c>
      <c r="AE355" s="5">
        <v>9844.0621514499999</v>
      </c>
      <c r="AF355" s="5">
        <v>9881.1261620900004</v>
      </c>
    </row>
    <row r="356" spans="1:32">
      <c r="A356" s="58" t="s">
        <v>136</v>
      </c>
      <c r="B356" s="58" t="s">
        <v>125</v>
      </c>
      <c r="C356" s="57" t="s">
        <v>89</v>
      </c>
      <c r="D356" s="5">
        <v>96.884</v>
      </c>
      <c r="E356" s="5">
        <v>329.29</v>
      </c>
      <c r="F356" s="5">
        <v>584.38700000000006</v>
      </c>
      <c r="G356" s="5">
        <v>822.70399999999995</v>
      </c>
      <c r="H356" s="5">
        <v>1038.2350000000001</v>
      </c>
      <c r="I356" s="5">
        <v>1227.8490000000002</v>
      </c>
      <c r="J356" s="5">
        <v>1335.8109999999997</v>
      </c>
      <c r="K356" s="5">
        <v>1514.9060000000002</v>
      </c>
      <c r="L356" s="5">
        <v>1768.1690000000001</v>
      </c>
      <c r="M356" s="5">
        <v>1950.5929999999998</v>
      </c>
      <c r="N356" s="5">
        <v>2135.6660000000002</v>
      </c>
      <c r="O356" s="5">
        <v>2379.1839999999997</v>
      </c>
      <c r="P356" s="5">
        <v>2646.8049999999998</v>
      </c>
      <c r="Q356" s="5">
        <v>2900.1779999999994</v>
      </c>
      <c r="R356" s="5">
        <v>3149.181</v>
      </c>
      <c r="S356" s="5">
        <v>3402.6410000000005</v>
      </c>
      <c r="T356" s="5">
        <v>3615.8820000000005</v>
      </c>
      <c r="U356" s="5">
        <v>3731.2449999999999</v>
      </c>
      <c r="V356" s="5">
        <v>3816.4100000000008</v>
      </c>
      <c r="W356" s="5">
        <v>3863.6839999999993</v>
      </c>
      <c r="X356" s="5">
        <v>3875.1059999999998</v>
      </c>
      <c r="Y356" s="5">
        <v>3873.7390000000014</v>
      </c>
      <c r="Z356" s="5">
        <v>3868.3439999999982</v>
      </c>
      <c r="AA356" s="5">
        <v>3856.3990000000003</v>
      </c>
      <c r="AB356" s="5">
        <v>3840.6070000000009</v>
      </c>
      <c r="AC356" s="5">
        <v>3820.0049999999992</v>
      </c>
      <c r="AD356" s="5">
        <v>3795.2550000000001</v>
      </c>
      <c r="AE356" s="5">
        <v>3765.7250000000004</v>
      </c>
      <c r="AF356" s="5">
        <v>3765.7250000000004</v>
      </c>
    </row>
    <row r="357" spans="1:32">
      <c r="A357" s="58" t="s">
        <v>136</v>
      </c>
      <c r="B357" s="58" t="s">
        <v>125</v>
      </c>
      <c r="C357" s="57" t="s">
        <v>90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</row>
    <row r="358" spans="1:32">
      <c r="A358" s="58" t="s">
        <v>136</v>
      </c>
      <c r="B358" s="58" t="s">
        <v>125</v>
      </c>
      <c r="C358" s="57" t="s">
        <v>91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</row>
    <row r="359" spans="1:32">
      <c r="A359" s="58" t="s">
        <v>136</v>
      </c>
      <c r="B359" s="58" t="s">
        <v>125</v>
      </c>
      <c r="C359" s="57" t="s">
        <v>92</v>
      </c>
      <c r="D359" s="5">
        <v>4013.0679999999993</v>
      </c>
      <c r="E359" s="5">
        <v>4170.5679999999993</v>
      </c>
      <c r="F359" s="5">
        <v>5108.9231716099985</v>
      </c>
      <c r="G359" s="5">
        <v>7502.5303269899987</v>
      </c>
      <c r="H359" s="5">
        <v>7898.0711583799985</v>
      </c>
      <c r="I359" s="5">
        <v>8665.6271494999983</v>
      </c>
      <c r="J359" s="5">
        <v>9183.429518429999</v>
      </c>
      <c r="K359" s="5">
        <v>9183.429518429999</v>
      </c>
      <c r="L359" s="5">
        <v>10600.217891629998</v>
      </c>
      <c r="M359" s="5">
        <v>10600.217891629998</v>
      </c>
      <c r="N359" s="5">
        <v>10878.74551019</v>
      </c>
      <c r="O359" s="5">
        <v>11833.76680992</v>
      </c>
      <c r="P359" s="5">
        <v>11717.62425861</v>
      </c>
      <c r="Q359" s="5">
        <v>12238.901152529999</v>
      </c>
      <c r="R359" s="5">
        <v>13104.6934391</v>
      </c>
      <c r="S359" s="5">
        <v>14261.33403735</v>
      </c>
      <c r="T359" s="5">
        <v>16059.530588019999</v>
      </c>
      <c r="U359" s="5">
        <v>16059.530588019999</v>
      </c>
      <c r="V359" s="5">
        <v>18072.416373880002</v>
      </c>
      <c r="W359" s="5">
        <v>18771.124388080003</v>
      </c>
      <c r="X359" s="5">
        <v>20189.366928170002</v>
      </c>
      <c r="Y359" s="5">
        <v>19961.449606810002</v>
      </c>
      <c r="Z359" s="5">
        <v>22110.222593190003</v>
      </c>
      <c r="AA359" s="5">
        <v>24525.961194830004</v>
      </c>
      <c r="AB359" s="5">
        <v>25235.72714648</v>
      </c>
      <c r="AC359" s="5">
        <v>26749.853050230002</v>
      </c>
      <c r="AD359" s="5">
        <v>26721.153050230001</v>
      </c>
      <c r="AE359" s="5">
        <v>27539.280299999999</v>
      </c>
      <c r="AF359" s="5">
        <v>27301.080300000001</v>
      </c>
    </row>
    <row r="360" spans="1:32">
      <c r="A360" s="58" t="s">
        <v>136</v>
      </c>
      <c r="B360" s="58" t="s">
        <v>125</v>
      </c>
      <c r="C360" s="57" t="s">
        <v>93</v>
      </c>
      <c r="D360" s="5">
        <v>956.69099999999992</v>
      </c>
      <c r="E360" s="5">
        <v>956.69099999999992</v>
      </c>
      <c r="F360" s="5">
        <v>956.26099999999997</v>
      </c>
      <c r="G360" s="5">
        <v>1035.8376389</v>
      </c>
      <c r="H360" s="5">
        <v>1035.4176388999999</v>
      </c>
      <c r="I360" s="5">
        <v>2095.4290430700003</v>
      </c>
      <c r="J360" s="5">
        <v>3211.9021392300001</v>
      </c>
      <c r="K360" s="5">
        <v>3211.4721392299998</v>
      </c>
      <c r="L360" s="5">
        <v>3478.0158879799997</v>
      </c>
      <c r="M360" s="5">
        <v>4779.0062362899998</v>
      </c>
      <c r="N360" s="5">
        <v>5373.3544813299995</v>
      </c>
      <c r="O360" s="5">
        <v>5373.3544813299995</v>
      </c>
      <c r="P360" s="5">
        <v>5563.8729968400003</v>
      </c>
      <c r="Q360" s="5">
        <v>5563.8729968400003</v>
      </c>
      <c r="R360" s="5">
        <v>6408.0604177200003</v>
      </c>
      <c r="S360" s="5">
        <v>6408.0604177200003</v>
      </c>
      <c r="T360" s="5">
        <v>8284.3670117500005</v>
      </c>
      <c r="U360" s="5">
        <v>8284.3670117500005</v>
      </c>
      <c r="V360" s="5">
        <v>9266.0739789700001</v>
      </c>
      <c r="W360" s="5">
        <v>9266.0739789700001</v>
      </c>
      <c r="X360" s="5">
        <v>11309.9753126</v>
      </c>
      <c r="Y360" s="5">
        <v>13448.863799450002</v>
      </c>
      <c r="Z360" s="5">
        <v>13341.343799450002</v>
      </c>
      <c r="AA360" s="5">
        <v>13314.078799450002</v>
      </c>
      <c r="AB360" s="5">
        <v>13314.078799450002</v>
      </c>
      <c r="AC360" s="5">
        <v>16029.05850771</v>
      </c>
      <c r="AD360" s="5">
        <v>15888.99250771</v>
      </c>
      <c r="AE360" s="5">
        <v>21141.872603929998</v>
      </c>
      <c r="AF360" s="5">
        <v>21060.872603929998</v>
      </c>
    </row>
    <row r="361" spans="1:32">
      <c r="A361" s="58" t="s">
        <v>136</v>
      </c>
      <c r="B361" s="58" t="s">
        <v>125</v>
      </c>
      <c r="C361" s="57" t="s">
        <v>94</v>
      </c>
      <c r="D361" s="5">
        <v>3812.4704799729279</v>
      </c>
      <c r="E361" s="5">
        <v>5136.4157260000002</v>
      </c>
      <c r="F361" s="5">
        <v>5889.8776950000001</v>
      </c>
      <c r="G361" s="5">
        <v>6693.2138439999999</v>
      </c>
      <c r="H361" s="5">
        <v>7497.1406360000001</v>
      </c>
      <c r="I361" s="5">
        <v>8318.2243319999998</v>
      </c>
      <c r="J361" s="5">
        <v>8991.6680080000006</v>
      </c>
      <c r="K361" s="5">
        <v>9649.2003359999999</v>
      </c>
      <c r="L361" s="5">
        <v>10271.38193</v>
      </c>
      <c r="M361" s="5">
        <v>10783.47234</v>
      </c>
      <c r="N361" s="5">
        <v>11286.004220000001</v>
      </c>
      <c r="O361" s="5">
        <v>11783.63327</v>
      </c>
      <c r="P361" s="5">
        <v>12291.02289</v>
      </c>
      <c r="Q361" s="5">
        <v>12778.522989999999</v>
      </c>
      <c r="R361" s="5">
        <v>13252.910550000001</v>
      </c>
      <c r="S361" s="5">
        <v>13722.79183</v>
      </c>
      <c r="T361" s="5">
        <v>14215.598180000001</v>
      </c>
      <c r="U361" s="5">
        <v>14737.04565</v>
      </c>
      <c r="V361" s="5">
        <v>15272.29767</v>
      </c>
      <c r="W361" s="5">
        <v>15812.587890000001</v>
      </c>
      <c r="X361" s="5">
        <v>16345.172500000001</v>
      </c>
      <c r="Y361" s="5">
        <v>16883.05068</v>
      </c>
      <c r="Z361" s="5">
        <v>17423.179349999999</v>
      </c>
      <c r="AA361" s="5">
        <v>17956.912130000001</v>
      </c>
      <c r="AB361" s="5">
        <v>18489.99627</v>
      </c>
      <c r="AC361" s="5">
        <v>19024.729780000001</v>
      </c>
      <c r="AD361" s="5">
        <v>19559.099969999999</v>
      </c>
      <c r="AE361" s="5">
        <v>20099.74207</v>
      </c>
      <c r="AF361" s="5">
        <v>20099.74207</v>
      </c>
    </row>
    <row r="362" spans="1:32">
      <c r="A362" s="58" t="s">
        <v>136</v>
      </c>
      <c r="B362" s="58" t="s">
        <v>125</v>
      </c>
      <c r="C362" s="57" t="s">
        <v>96</v>
      </c>
      <c r="D362" s="5">
        <v>212.22</v>
      </c>
      <c r="E362" s="5">
        <v>262.06054480594656</v>
      </c>
      <c r="F362" s="5">
        <v>286.01644854364901</v>
      </c>
      <c r="G362" s="5">
        <v>305.44015602265119</v>
      </c>
      <c r="H362" s="5">
        <v>329.82111367436136</v>
      </c>
      <c r="I362" s="5">
        <v>370.7115207229059</v>
      </c>
      <c r="J362" s="5">
        <v>408.47216173629499</v>
      </c>
      <c r="K362" s="5">
        <v>440.24909969269083</v>
      </c>
      <c r="L362" s="5">
        <v>478.45061544669744</v>
      </c>
      <c r="M362" s="5">
        <v>519.48462508111436</v>
      </c>
      <c r="N362" s="5">
        <v>556.48525291126236</v>
      </c>
      <c r="O362" s="5">
        <v>593.24950629459249</v>
      </c>
      <c r="P362" s="5">
        <v>637.18491006353156</v>
      </c>
      <c r="Q362" s="5">
        <v>680.18456838499071</v>
      </c>
      <c r="R362" s="5">
        <v>720.79751132095544</v>
      </c>
      <c r="S362" s="5">
        <v>761.13682733933319</v>
      </c>
      <c r="T362" s="5">
        <v>807.92785159645155</v>
      </c>
      <c r="U362" s="5">
        <v>847.35434245057456</v>
      </c>
      <c r="V362" s="5">
        <v>893.18040756830862</v>
      </c>
      <c r="W362" s="5">
        <v>936.96429488781223</v>
      </c>
      <c r="X362" s="5">
        <v>986.93282555569135</v>
      </c>
      <c r="Y362" s="5">
        <v>1037.4680183035271</v>
      </c>
      <c r="Z362" s="5">
        <v>1082.8194055580466</v>
      </c>
      <c r="AA362" s="5">
        <v>1122.1758464387287</v>
      </c>
      <c r="AB362" s="5">
        <v>1162.6750732870212</v>
      </c>
      <c r="AC362" s="5">
        <v>1212.2059723881778</v>
      </c>
      <c r="AD362" s="5">
        <v>1218.1698041215959</v>
      </c>
      <c r="AE362" s="5">
        <v>1273.2214280971625</v>
      </c>
      <c r="AF362" s="5">
        <v>1273.2214280971625</v>
      </c>
    </row>
    <row r="364" spans="1:32">
      <c r="A364" s="58" t="s">
        <v>136</v>
      </c>
      <c r="B364" s="58" t="s">
        <v>126</v>
      </c>
      <c r="C364" s="57" t="s">
        <v>82</v>
      </c>
      <c r="D364" s="5">
        <v>1328.9999999900001</v>
      </c>
      <c r="E364" s="5">
        <v>1328.9999999900001</v>
      </c>
      <c r="F364" s="5">
        <v>1328.9999999900001</v>
      </c>
      <c r="G364" s="5">
        <v>528.99999998999999</v>
      </c>
      <c r="H364" s="5">
        <v>528.99999998999999</v>
      </c>
      <c r="I364" s="5">
        <v>528.99999998999999</v>
      </c>
      <c r="J364" s="5">
        <v>528.99999998999999</v>
      </c>
      <c r="K364" s="5">
        <v>528.99999998999999</v>
      </c>
      <c r="L364" s="5">
        <v>528.99999998999999</v>
      </c>
      <c r="M364" s="5">
        <v>528.99999998999999</v>
      </c>
      <c r="N364" s="5">
        <v>528.99999998999999</v>
      </c>
      <c r="O364" s="5">
        <v>528.99999998999999</v>
      </c>
      <c r="P364" s="5">
        <v>528.99999998999999</v>
      </c>
      <c r="Q364" s="5">
        <v>528.99999998999999</v>
      </c>
      <c r="R364" s="5">
        <v>528.99999998999999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</row>
    <row r="365" spans="1:32">
      <c r="A365" s="58" t="s">
        <v>136</v>
      </c>
      <c r="B365" s="58" t="s">
        <v>126</v>
      </c>
      <c r="C365" s="57" t="s">
        <v>83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</row>
    <row r="366" spans="1:32">
      <c r="A366" s="58" t="s">
        <v>136</v>
      </c>
      <c r="B366" s="58" t="s">
        <v>126</v>
      </c>
      <c r="C366" s="57" t="s">
        <v>84</v>
      </c>
      <c r="D366" s="5">
        <v>1583.8600000399999</v>
      </c>
      <c r="E366" s="5">
        <v>1583.8600000399999</v>
      </c>
      <c r="F366" s="5">
        <v>1583.8600000399999</v>
      </c>
      <c r="G366" s="5">
        <v>1583.8600000399999</v>
      </c>
      <c r="H366" s="5">
        <v>1583.8600000399999</v>
      </c>
      <c r="I366" s="5">
        <v>1583.8600000399999</v>
      </c>
      <c r="J366" s="5">
        <v>1583.8600000399999</v>
      </c>
      <c r="K366" s="5">
        <v>1583.8600000399999</v>
      </c>
      <c r="L366" s="5">
        <v>1201.3600000399999</v>
      </c>
      <c r="M366" s="5">
        <v>1201.3600000399999</v>
      </c>
      <c r="N366" s="5">
        <v>924.5</v>
      </c>
      <c r="O366" s="5">
        <v>924.5</v>
      </c>
      <c r="P366" s="5">
        <v>924.5</v>
      </c>
      <c r="Q366" s="5">
        <v>844.5</v>
      </c>
      <c r="R366" s="5">
        <v>844.5</v>
      </c>
      <c r="S366" s="5">
        <v>844.5</v>
      </c>
      <c r="T366" s="5">
        <v>2047.4275909999999</v>
      </c>
      <c r="U366" s="5">
        <v>2047.4275909999999</v>
      </c>
      <c r="V366" s="5">
        <v>2047.4275909999999</v>
      </c>
      <c r="W366" s="5">
        <v>2047.4275909999999</v>
      </c>
      <c r="X366" s="5">
        <v>2047.4275909999999</v>
      </c>
      <c r="Y366" s="5">
        <v>3467.8264753499998</v>
      </c>
      <c r="Z366" s="5">
        <v>3129.8264753499998</v>
      </c>
      <c r="AA366" s="5">
        <v>3129.8264753499998</v>
      </c>
      <c r="AB366" s="5">
        <v>2975.8264753499998</v>
      </c>
      <c r="AC366" s="5">
        <v>2975.8264753499998</v>
      </c>
      <c r="AD366" s="5">
        <v>2975.8264753499998</v>
      </c>
      <c r="AE366" s="5">
        <v>2975.8264753499998</v>
      </c>
      <c r="AF366" s="5">
        <v>2975.8264753499998</v>
      </c>
    </row>
    <row r="367" spans="1:32">
      <c r="A367" s="58" t="s">
        <v>136</v>
      </c>
      <c r="B367" s="58" t="s">
        <v>126</v>
      </c>
      <c r="C367" s="57" t="s">
        <v>85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3757.11652035</v>
      </c>
      <c r="AF367" s="5">
        <v>3757.11652035</v>
      </c>
    </row>
    <row r="368" spans="1:32">
      <c r="A368" s="58" t="s">
        <v>136</v>
      </c>
      <c r="B368" s="58" t="s">
        <v>126</v>
      </c>
      <c r="C368" s="57" t="s">
        <v>86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</row>
    <row r="369" spans="1:32">
      <c r="A369" s="58" t="s">
        <v>136</v>
      </c>
      <c r="B369" s="58" t="s">
        <v>126</v>
      </c>
      <c r="C369" s="57" t="s">
        <v>87</v>
      </c>
      <c r="D369" s="5">
        <v>205.33000000000004</v>
      </c>
      <c r="E369" s="5">
        <v>473.33000000000004</v>
      </c>
      <c r="F369" s="5">
        <v>473.33000000000004</v>
      </c>
      <c r="G369" s="5">
        <v>519.55745174000003</v>
      </c>
      <c r="H369" s="5">
        <v>519.55745174000003</v>
      </c>
      <c r="I369" s="5">
        <v>695.65383605</v>
      </c>
      <c r="J369" s="5">
        <v>695.65383605</v>
      </c>
      <c r="K369" s="5">
        <v>695.65383605</v>
      </c>
      <c r="L369" s="5">
        <v>695.65383605</v>
      </c>
      <c r="M369" s="5">
        <v>695.65383605</v>
      </c>
      <c r="N369" s="5">
        <v>915.15977952000003</v>
      </c>
      <c r="O369" s="5">
        <v>915.15977952000003</v>
      </c>
      <c r="P369" s="5">
        <v>915.15977952000003</v>
      </c>
      <c r="Q369" s="5">
        <v>915.15977952000003</v>
      </c>
      <c r="R369" s="5">
        <v>915.15977952000003</v>
      </c>
      <c r="S369" s="5">
        <v>1207.0615562100002</v>
      </c>
      <c r="T369" s="5">
        <v>1207.0615562100002</v>
      </c>
      <c r="U369" s="5">
        <v>1207.0615562100002</v>
      </c>
      <c r="V369" s="5">
        <v>1207.0615562100002</v>
      </c>
      <c r="W369" s="5">
        <v>1207.0615562100002</v>
      </c>
      <c r="X369" s="5">
        <v>1207.0615562100002</v>
      </c>
      <c r="Y369" s="5">
        <v>1207.0615562100002</v>
      </c>
      <c r="Z369" s="5">
        <v>3455.2271557699996</v>
      </c>
      <c r="AA369" s="5">
        <v>3406.8997040300001</v>
      </c>
      <c r="AB369" s="5">
        <v>3406.8997040300001</v>
      </c>
      <c r="AC369" s="5">
        <v>3230.8033197199998</v>
      </c>
      <c r="AD369" s="5">
        <v>11996.032446069999</v>
      </c>
      <c r="AE369" s="5">
        <v>16917.577680570001</v>
      </c>
      <c r="AF369" s="5">
        <v>16917.577680570001</v>
      </c>
    </row>
    <row r="370" spans="1:32">
      <c r="A370" s="58" t="s">
        <v>136</v>
      </c>
      <c r="B370" s="58" t="s">
        <v>126</v>
      </c>
      <c r="C370" s="57" t="s">
        <v>88</v>
      </c>
      <c r="D370" s="5">
        <v>29.535</v>
      </c>
      <c r="E370" s="5">
        <v>103.374</v>
      </c>
      <c r="F370" s="5">
        <v>155.053</v>
      </c>
      <c r="G370" s="5">
        <v>211.02199999999999</v>
      </c>
      <c r="H370" s="5">
        <v>272.83999999999997</v>
      </c>
      <c r="I370" s="5">
        <v>342.29199999999997</v>
      </c>
      <c r="J370" s="5">
        <v>420.23</v>
      </c>
      <c r="K370" s="5">
        <v>540.44000000000005</v>
      </c>
      <c r="L370" s="5">
        <v>660.96435792</v>
      </c>
      <c r="M370" s="5">
        <v>796.17195317000005</v>
      </c>
      <c r="N370" s="5">
        <v>958.17402227999992</v>
      </c>
      <c r="O370" s="5">
        <v>1145.1947517999999</v>
      </c>
      <c r="P370" s="5">
        <v>1342.79875311</v>
      </c>
      <c r="Q370" s="5">
        <v>1546.5239911499998</v>
      </c>
      <c r="R370" s="5">
        <v>1757.30862804</v>
      </c>
      <c r="S370" s="5">
        <v>1963.7499641100001</v>
      </c>
      <c r="T370" s="5">
        <v>2169.9936781400002</v>
      </c>
      <c r="U370" s="5">
        <v>2330.4229793499999</v>
      </c>
      <c r="V370" s="5">
        <v>2480.8329372599997</v>
      </c>
      <c r="W370" s="5">
        <v>2619.9917203999998</v>
      </c>
      <c r="X370" s="5">
        <v>2760.18391509</v>
      </c>
      <c r="Y370" s="5">
        <v>2910.0088553700002</v>
      </c>
      <c r="Z370" s="5">
        <v>3061.9195724699998</v>
      </c>
      <c r="AA370" s="5">
        <v>3195.6967666800001</v>
      </c>
      <c r="AB370" s="5">
        <v>3332.0470560999997</v>
      </c>
      <c r="AC370" s="5">
        <v>3471.4572458299999</v>
      </c>
      <c r="AD370" s="5">
        <v>3613.5280442000003</v>
      </c>
      <c r="AE370" s="5">
        <v>3758.3678000899999</v>
      </c>
      <c r="AF370" s="5">
        <v>3768.8095457299996</v>
      </c>
    </row>
    <row r="371" spans="1:32">
      <c r="A371" s="58" t="s">
        <v>136</v>
      </c>
      <c r="B371" s="58" t="s">
        <v>126</v>
      </c>
      <c r="C371" s="57" t="s">
        <v>89</v>
      </c>
      <c r="D371" s="5">
        <v>86.206000000000003</v>
      </c>
      <c r="E371" s="5">
        <v>234.97200000000001</v>
      </c>
      <c r="F371" s="5">
        <v>315.15100000000001</v>
      </c>
      <c r="G371" s="5">
        <v>386.09899999999999</v>
      </c>
      <c r="H371" s="5">
        <v>448.88200000000001</v>
      </c>
      <c r="I371" s="5">
        <v>507.89399999999995</v>
      </c>
      <c r="J371" s="5">
        <v>563.8309999999999</v>
      </c>
      <c r="K371" s="5">
        <v>659.38799999999992</v>
      </c>
      <c r="L371" s="5">
        <v>765.72799999999984</v>
      </c>
      <c r="M371" s="5">
        <v>874.94299999999998</v>
      </c>
      <c r="N371" s="5">
        <v>999.57100000000003</v>
      </c>
      <c r="O371" s="5">
        <v>1136.2789999999998</v>
      </c>
      <c r="P371" s="5">
        <v>1272.079</v>
      </c>
      <c r="Q371" s="5">
        <v>1391.741</v>
      </c>
      <c r="R371" s="5">
        <v>1500.8809999999999</v>
      </c>
      <c r="S371" s="5">
        <v>1590.4769999999999</v>
      </c>
      <c r="T371" s="5">
        <v>1664.9549999999999</v>
      </c>
      <c r="U371" s="5">
        <v>1688.7670000000003</v>
      </c>
      <c r="V371" s="5">
        <v>1695.3049999999998</v>
      </c>
      <c r="W371" s="5">
        <v>1684.5590000000002</v>
      </c>
      <c r="X371" s="5">
        <v>1675.3009999999999</v>
      </c>
      <c r="Y371" s="5">
        <v>1660.6060000000007</v>
      </c>
      <c r="Z371" s="5">
        <v>1645.1769999999997</v>
      </c>
      <c r="AA371" s="5">
        <v>1628.1010000000001</v>
      </c>
      <c r="AB371" s="5">
        <v>1610.2549999999997</v>
      </c>
      <c r="AC371" s="5">
        <v>1590.7479999999996</v>
      </c>
      <c r="AD371" s="5">
        <v>1570.4659999999999</v>
      </c>
      <c r="AE371" s="5">
        <v>1548.3600000000006</v>
      </c>
      <c r="AF371" s="5">
        <v>1548.3600000000006</v>
      </c>
    </row>
    <row r="372" spans="1:32">
      <c r="A372" s="58" t="s">
        <v>136</v>
      </c>
      <c r="B372" s="58" t="s">
        <v>126</v>
      </c>
      <c r="C372" s="57" t="s">
        <v>90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</row>
    <row r="373" spans="1:32">
      <c r="A373" s="58" t="s">
        <v>136</v>
      </c>
      <c r="B373" s="58" t="s">
        <v>126</v>
      </c>
      <c r="C373" s="57" t="s">
        <v>91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</row>
    <row r="374" spans="1:32">
      <c r="A374" s="58" t="s">
        <v>136</v>
      </c>
      <c r="B374" s="58" t="s">
        <v>126</v>
      </c>
      <c r="C374" s="57" t="s">
        <v>92</v>
      </c>
      <c r="D374" s="5">
        <v>2131.585</v>
      </c>
      <c r="E374" s="5">
        <v>2341.585</v>
      </c>
      <c r="F374" s="5">
        <v>3460.5395352599999</v>
      </c>
      <c r="G374" s="5">
        <v>4691.6933308299995</v>
      </c>
      <c r="H374" s="5">
        <v>5298.8812243800003</v>
      </c>
      <c r="I374" s="5">
        <v>5265.8812243800003</v>
      </c>
      <c r="J374" s="5">
        <v>7962.5758065199998</v>
      </c>
      <c r="K374" s="5">
        <v>7938.6487343099998</v>
      </c>
      <c r="L374" s="5">
        <v>9634.7230069999987</v>
      </c>
      <c r="M374" s="5">
        <v>9634.7230069999987</v>
      </c>
      <c r="N374" s="5">
        <v>10668.375844599999</v>
      </c>
      <c r="O374" s="5">
        <v>14380.70785209</v>
      </c>
      <c r="P374" s="5">
        <v>14380.70785209</v>
      </c>
      <c r="Q374" s="5">
        <v>15993.855875919999</v>
      </c>
      <c r="R374" s="5">
        <v>20260.483638740003</v>
      </c>
      <c r="S374" s="5">
        <v>22659.956635230003</v>
      </c>
      <c r="T374" s="5">
        <v>23011.90290193</v>
      </c>
      <c r="U374" s="5">
        <v>22685.202901929999</v>
      </c>
      <c r="V374" s="5">
        <v>22646.202901929999</v>
      </c>
      <c r="W374" s="5">
        <v>34736.24711679</v>
      </c>
      <c r="X374" s="5">
        <v>37035.990748950004</v>
      </c>
      <c r="Y374" s="5">
        <v>38402.78801964</v>
      </c>
      <c r="Z374" s="5">
        <v>46647.269268169999</v>
      </c>
      <c r="AA374" s="5">
        <v>48519.874444149995</v>
      </c>
      <c r="AB374" s="5">
        <v>49312.834368819997</v>
      </c>
      <c r="AC374" s="5">
        <v>49498.707462649996</v>
      </c>
      <c r="AD374" s="5">
        <v>52843.87250695</v>
      </c>
      <c r="AE374" s="5">
        <v>55008.674742259995</v>
      </c>
      <c r="AF374" s="5">
        <v>55008.674742259995</v>
      </c>
    </row>
    <row r="375" spans="1:32">
      <c r="A375" s="58" t="s">
        <v>136</v>
      </c>
      <c r="B375" s="58" t="s">
        <v>126</v>
      </c>
      <c r="C375" s="57" t="s">
        <v>93</v>
      </c>
      <c r="D375" s="5">
        <v>565.68579999999997</v>
      </c>
      <c r="E375" s="5">
        <v>565.68579999999997</v>
      </c>
      <c r="F375" s="5">
        <v>565.68579999999997</v>
      </c>
      <c r="G375" s="5">
        <v>565.68579999999997</v>
      </c>
      <c r="H375" s="5">
        <v>1520.5230712399998</v>
      </c>
      <c r="I375" s="5">
        <v>2088.7045080600001</v>
      </c>
      <c r="J375" s="5">
        <v>3204.6809516399999</v>
      </c>
      <c r="K375" s="5">
        <v>3204.6809516399999</v>
      </c>
      <c r="L375" s="5">
        <v>4599.36737051</v>
      </c>
      <c r="M375" s="5">
        <v>4593.2393705099994</v>
      </c>
      <c r="N375" s="5">
        <v>5805.4596147399998</v>
      </c>
      <c r="O375" s="5">
        <v>8286.9495589100006</v>
      </c>
      <c r="P375" s="5">
        <v>8887.7168401300005</v>
      </c>
      <c r="Q375" s="5">
        <v>10262.53599701</v>
      </c>
      <c r="R375" s="5">
        <v>12364.897811230003</v>
      </c>
      <c r="S375" s="5">
        <v>16229.70778165</v>
      </c>
      <c r="T375" s="5">
        <v>18614.921060560002</v>
      </c>
      <c r="U375" s="5">
        <v>18614.921060560002</v>
      </c>
      <c r="V375" s="5">
        <v>18664.021398789999</v>
      </c>
      <c r="W375" s="5">
        <v>27801.188104600002</v>
      </c>
      <c r="X375" s="5">
        <v>27801.188104600002</v>
      </c>
      <c r="Y375" s="5">
        <v>36225.887591529994</v>
      </c>
      <c r="Z375" s="5">
        <v>38354.626907710001</v>
      </c>
      <c r="AA375" s="5">
        <v>39383.957657439998</v>
      </c>
      <c r="AB375" s="5">
        <v>39383.957657439998</v>
      </c>
      <c r="AC375" s="5">
        <v>42853.337808950004</v>
      </c>
      <c r="AD375" s="5">
        <v>52934.891990119999</v>
      </c>
      <c r="AE375" s="5">
        <v>73093.60241883999</v>
      </c>
      <c r="AF375" s="5">
        <v>73093.60241883999</v>
      </c>
    </row>
    <row r="376" spans="1:32">
      <c r="A376" s="58" t="s">
        <v>136</v>
      </c>
      <c r="B376" s="58" t="s">
        <v>126</v>
      </c>
      <c r="C376" s="57" t="s">
        <v>94</v>
      </c>
      <c r="D376" s="5">
        <v>2267.9023948759509</v>
      </c>
      <c r="E376" s="5">
        <v>2946.7715109999999</v>
      </c>
      <c r="F376" s="5">
        <v>3259.2513100000001</v>
      </c>
      <c r="G376" s="5">
        <v>3551.854754</v>
      </c>
      <c r="H376" s="5">
        <v>3830.2979650000002</v>
      </c>
      <c r="I376" s="5">
        <v>4109.0806480000001</v>
      </c>
      <c r="J376" s="5">
        <v>4384.8510569999999</v>
      </c>
      <c r="K376" s="5">
        <v>4656.6886720000002</v>
      </c>
      <c r="L376" s="5">
        <v>4915.1873340000002</v>
      </c>
      <c r="M376" s="5">
        <v>5171.4598379999998</v>
      </c>
      <c r="N376" s="5">
        <v>5426.7649330000004</v>
      </c>
      <c r="O376" s="5">
        <v>5685.202139</v>
      </c>
      <c r="P376" s="5">
        <v>5936.1716859999997</v>
      </c>
      <c r="Q376" s="5">
        <v>6169.7477289999997</v>
      </c>
      <c r="R376" s="5">
        <v>6390.0547749999996</v>
      </c>
      <c r="S376" s="5">
        <v>6596.2277400000003</v>
      </c>
      <c r="T376" s="5">
        <v>6800.1936610000002</v>
      </c>
      <c r="U376" s="5">
        <v>6995.6816779999999</v>
      </c>
      <c r="V376" s="5">
        <v>7185.1167729999997</v>
      </c>
      <c r="W376" s="5">
        <v>7372.9582129999999</v>
      </c>
      <c r="X376" s="5">
        <v>7558.2638649999999</v>
      </c>
      <c r="Y376" s="5">
        <v>7741.8257299999996</v>
      </c>
      <c r="Z376" s="5">
        <v>7927.6186209999996</v>
      </c>
      <c r="AA376" s="5">
        <v>8106.9556949999997</v>
      </c>
      <c r="AB376" s="5">
        <v>8285.0852080000004</v>
      </c>
      <c r="AC376" s="5">
        <v>8461.0380189999996</v>
      </c>
      <c r="AD376" s="5">
        <v>8636.4027659999992</v>
      </c>
      <c r="AE376" s="5">
        <v>8811.1499220000005</v>
      </c>
      <c r="AF376" s="5">
        <v>8811.1499220000005</v>
      </c>
    </row>
    <row r="377" spans="1:32">
      <c r="A377" s="58" t="s">
        <v>136</v>
      </c>
      <c r="B377" s="58" t="s">
        <v>126</v>
      </c>
      <c r="C377" s="57" t="s">
        <v>96</v>
      </c>
      <c r="D377" s="5">
        <v>32.945</v>
      </c>
      <c r="E377" s="5">
        <v>52.062132690054597</v>
      </c>
      <c r="F377" s="5">
        <v>61.808933893753206</v>
      </c>
      <c r="G377" s="5">
        <v>71.14599845606476</v>
      </c>
      <c r="H377" s="5">
        <v>81.543214221626144</v>
      </c>
      <c r="I377" s="5">
        <v>92.864361857769055</v>
      </c>
      <c r="J377" s="5">
        <v>104.73270032434021</v>
      </c>
      <c r="K377" s="5">
        <v>117.29367535995479</v>
      </c>
      <c r="L377" s="5">
        <v>129.95293053451809</v>
      </c>
      <c r="M377" s="5">
        <v>144.5054965828495</v>
      </c>
      <c r="N377" s="5">
        <v>157.13804075747126</v>
      </c>
      <c r="O377" s="5">
        <v>170.59576340912898</v>
      </c>
      <c r="P377" s="5">
        <v>185.14177722443475</v>
      </c>
      <c r="Q377" s="5">
        <v>201.17662641263729</v>
      </c>
      <c r="R377" s="5">
        <v>216.61814008142704</v>
      </c>
      <c r="S377" s="5">
        <v>233.22053031576914</v>
      </c>
      <c r="T377" s="5">
        <v>248.11812015519877</v>
      </c>
      <c r="U377" s="5">
        <v>266.41527949471072</v>
      </c>
      <c r="V377" s="5">
        <v>281.93235969599181</v>
      </c>
      <c r="W377" s="5">
        <v>301.47114921800494</v>
      </c>
      <c r="X377" s="5">
        <v>319.49152036799518</v>
      </c>
      <c r="Y377" s="5">
        <v>337.51971653401347</v>
      </c>
      <c r="Z377" s="5">
        <v>357.42852334013497</v>
      </c>
      <c r="AA377" s="5">
        <v>370.40844582782057</v>
      </c>
      <c r="AB377" s="5">
        <v>389.99923402303568</v>
      </c>
      <c r="AC377" s="5">
        <v>410.99989141158284</v>
      </c>
      <c r="AD377" s="5">
        <v>432.5884408851494</v>
      </c>
      <c r="AE377" s="5">
        <v>435.44823039334119</v>
      </c>
      <c r="AF377" s="5">
        <v>435.44823039334119</v>
      </c>
    </row>
    <row r="379" spans="1:32">
      <c r="A379" s="58" t="s">
        <v>136</v>
      </c>
      <c r="B379" s="58" t="s">
        <v>127</v>
      </c>
      <c r="C379" s="57" t="s">
        <v>82</v>
      </c>
      <c r="D379" s="5">
        <v>208</v>
      </c>
      <c r="E379" s="5">
        <v>208</v>
      </c>
      <c r="F379" s="5">
        <v>208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</row>
    <row r="380" spans="1:32">
      <c r="A380" s="58" t="s">
        <v>136</v>
      </c>
      <c r="B380" s="58" t="s">
        <v>127</v>
      </c>
      <c r="C380" s="57" t="s">
        <v>83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</row>
    <row r="381" spans="1:32">
      <c r="A381" s="58" t="s">
        <v>136</v>
      </c>
      <c r="B381" s="58" t="s">
        <v>127</v>
      </c>
      <c r="C381" s="57" t="s">
        <v>84</v>
      </c>
      <c r="D381" s="5">
        <v>178</v>
      </c>
      <c r="E381" s="5">
        <v>178</v>
      </c>
      <c r="F381" s="5">
        <v>178</v>
      </c>
      <c r="G381" s="5">
        <v>178</v>
      </c>
      <c r="H381" s="5">
        <v>178</v>
      </c>
      <c r="I381" s="5">
        <v>178</v>
      </c>
      <c r="J381" s="5">
        <v>178</v>
      </c>
      <c r="K381" s="5">
        <v>178</v>
      </c>
      <c r="L381" s="5">
        <v>178</v>
      </c>
      <c r="M381" s="5">
        <v>178</v>
      </c>
      <c r="N381" s="5">
        <v>178</v>
      </c>
      <c r="O381" s="5">
        <v>178</v>
      </c>
      <c r="P381" s="5">
        <v>178</v>
      </c>
      <c r="Q381" s="5">
        <v>178</v>
      </c>
      <c r="R381" s="5">
        <v>178</v>
      </c>
      <c r="S381" s="5">
        <v>178</v>
      </c>
      <c r="T381" s="5">
        <v>178</v>
      </c>
      <c r="U381" s="5">
        <v>178</v>
      </c>
      <c r="V381" s="5">
        <v>58</v>
      </c>
      <c r="W381" s="5">
        <v>58</v>
      </c>
      <c r="X381" s="5">
        <v>58</v>
      </c>
      <c r="Y381" s="5">
        <v>541.07430614999998</v>
      </c>
      <c r="Z381" s="5">
        <v>541.07430614999998</v>
      </c>
      <c r="AA381" s="5">
        <v>541.07430614999998</v>
      </c>
      <c r="AB381" s="5">
        <v>541.07430614999998</v>
      </c>
      <c r="AC381" s="5">
        <v>541.07430614999998</v>
      </c>
      <c r="AD381" s="5">
        <v>541.07430614999998</v>
      </c>
      <c r="AE381" s="5">
        <v>1525.22505215</v>
      </c>
      <c r="AF381" s="5">
        <v>1467.22505215</v>
      </c>
    </row>
    <row r="382" spans="1:32">
      <c r="A382" s="58" t="s">
        <v>136</v>
      </c>
      <c r="B382" s="58" t="s">
        <v>127</v>
      </c>
      <c r="C382" s="57" t="s">
        <v>85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</row>
    <row r="383" spans="1:32">
      <c r="A383" s="58" t="s">
        <v>136</v>
      </c>
      <c r="B383" s="58" t="s">
        <v>127</v>
      </c>
      <c r="C383" s="57" t="s">
        <v>86</v>
      </c>
      <c r="D383" s="5">
        <v>2176.7000000100002</v>
      </c>
      <c r="E383" s="5">
        <v>2176.7000000100002</v>
      </c>
      <c r="F383" s="5">
        <v>2176.7000000100002</v>
      </c>
      <c r="G383" s="5">
        <v>2176.7000000100002</v>
      </c>
      <c r="H383" s="5">
        <v>2176.7000000100002</v>
      </c>
      <c r="I383" s="5">
        <v>2566.7000000099997</v>
      </c>
      <c r="J383" s="5">
        <v>2566.7000000099997</v>
      </c>
      <c r="K383" s="5">
        <v>2566.7000000099997</v>
      </c>
      <c r="L383" s="5">
        <v>2566.7000000099997</v>
      </c>
      <c r="M383" s="5">
        <v>2566.7000000099997</v>
      </c>
      <c r="N383" s="5">
        <v>2566.7000000099997</v>
      </c>
      <c r="O383" s="5">
        <v>2566.7000000099997</v>
      </c>
      <c r="P383" s="5">
        <v>2566.7000000099997</v>
      </c>
      <c r="Q383" s="5">
        <v>2566.7000000099997</v>
      </c>
      <c r="R383" s="5">
        <v>2566.7000000099997</v>
      </c>
      <c r="S383" s="5">
        <v>2566.7000000099997</v>
      </c>
      <c r="T383" s="5">
        <v>2566.7000000099997</v>
      </c>
      <c r="U383" s="5">
        <v>2566.7000000099997</v>
      </c>
      <c r="V383" s="5">
        <v>2566.7000000099997</v>
      </c>
      <c r="W383" s="5">
        <v>2566.7000000099997</v>
      </c>
      <c r="X383" s="5">
        <v>2566.7000000099997</v>
      </c>
      <c r="Y383" s="5">
        <v>2566.7000000099997</v>
      </c>
      <c r="Z383" s="5">
        <v>2566.7000000099997</v>
      </c>
      <c r="AA383" s="5">
        <v>2566.7000000099997</v>
      </c>
      <c r="AB383" s="5">
        <v>2566.7000000099997</v>
      </c>
      <c r="AC383" s="5">
        <v>2566.7000000099997</v>
      </c>
      <c r="AD383" s="5">
        <v>2566.7000000099997</v>
      </c>
      <c r="AE383" s="5">
        <v>2566.7000000099997</v>
      </c>
      <c r="AF383" s="5">
        <v>2566.7000000099997</v>
      </c>
    </row>
    <row r="384" spans="1:32">
      <c r="A384" s="58" t="s">
        <v>136</v>
      </c>
      <c r="B384" s="58" t="s">
        <v>127</v>
      </c>
      <c r="C384" s="57" t="s">
        <v>87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537.64278782999997</v>
      </c>
      <c r="K384" s="5">
        <v>537.64278782999997</v>
      </c>
      <c r="L384" s="5">
        <v>537.64278782999997</v>
      </c>
      <c r="M384" s="5">
        <v>537.64278782999997</v>
      </c>
      <c r="N384" s="5">
        <v>537.64278782999997</v>
      </c>
      <c r="O384" s="5">
        <v>537.64278782999997</v>
      </c>
      <c r="P384" s="5">
        <v>537.64278782999997</v>
      </c>
      <c r="Q384" s="5">
        <v>537.64278782999997</v>
      </c>
      <c r="R384" s="5">
        <v>537.64278782999997</v>
      </c>
      <c r="S384" s="5">
        <v>537.64278782999997</v>
      </c>
      <c r="T384" s="5">
        <v>537.64278782999997</v>
      </c>
      <c r="U384" s="5">
        <v>537.64278782999997</v>
      </c>
      <c r="V384" s="5">
        <v>537.64278782999997</v>
      </c>
      <c r="W384" s="5">
        <v>537.64278782999997</v>
      </c>
      <c r="X384" s="5">
        <v>537.64278782999997</v>
      </c>
      <c r="Y384" s="5">
        <v>911.11651037000001</v>
      </c>
      <c r="Z384" s="5">
        <v>911.11651037000001</v>
      </c>
      <c r="AA384" s="5">
        <v>911.11651037000001</v>
      </c>
      <c r="AB384" s="5">
        <v>911.11651037000001</v>
      </c>
      <c r="AC384" s="5">
        <v>911.11651037000001</v>
      </c>
      <c r="AD384" s="5">
        <v>1286.1152012299999</v>
      </c>
      <c r="AE384" s="5">
        <v>2000.87734273</v>
      </c>
      <c r="AF384" s="5">
        <v>2000.87734273</v>
      </c>
    </row>
    <row r="385" spans="1:32">
      <c r="A385" s="58" t="s">
        <v>136</v>
      </c>
      <c r="B385" s="58" t="s">
        <v>127</v>
      </c>
      <c r="C385" s="57" t="s">
        <v>88</v>
      </c>
      <c r="D385" s="5">
        <v>0.65499999999999992</v>
      </c>
      <c r="E385" s="5">
        <v>7.9119999999999999</v>
      </c>
      <c r="F385" s="5">
        <v>15.837</v>
      </c>
      <c r="G385" s="5">
        <v>26.483000000000001</v>
      </c>
      <c r="H385" s="5">
        <v>39.381999999999998</v>
      </c>
      <c r="I385" s="5">
        <v>55.106999999999999</v>
      </c>
      <c r="J385" s="5">
        <v>73.650000000000006</v>
      </c>
      <c r="K385" s="5">
        <v>101.574</v>
      </c>
      <c r="L385" s="5">
        <v>125.72385559</v>
      </c>
      <c r="M385" s="5">
        <v>153.03731171000001</v>
      </c>
      <c r="N385" s="5">
        <v>186.23757463999999</v>
      </c>
      <c r="O385" s="5">
        <v>224.89593049000001</v>
      </c>
      <c r="P385" s="5">
        <v>266.87614852000002</v>
      </c>
      <c r="Q385" s="5">
        <v>311.41755971999999</v>
      </c>
      <c r="R385" s="5">
        <v>357.86743506000005</v>
      </c>
      <c r="S385" s="5">
        <v>404.78368935000003</v>
      </c>
      <c r="T385" s="5">
        <v>452.62481380999998</v>
      </c>
      <c r="U385" s="5">
        <v>492.5103479</v>
      </c>
      <c r="V385" s="5">
        <v>531.82907490000002</v>
      </c>
      <c r="W385" s="5">
        <v>570.22714911000003</v>
      </c>
      <c r="X385" s="5">
        <v>609.75050940999995</v>
      </c>
      <c r="Y385" s="5">
        <v>651.78980555999999</v>
      </c>
      <c r="Z385" s="5">
        <v>694.24637111999994</v>
      </c>
      <c r="AA385" s="5">
        <v>729.87564465000003</v>
      </c>
      <c r="AB385" s="5">
        <v>765.66522693000002</v>
      </c>
      <c r="AC385" s="5">
        <v>801.68088179999995</v>
      </c>
      <c r="AD385" s="5">
        <v>838.08343994999996</v>
      </c>
      <c r="AE385" s="5">
        <v>874.67753663000008</v>
      </c>
      <c r="AF385" s="5">
        <v>876.72075081000003</v>
      </c>
    </row>
    <row r="386" spans="1:32">
      <c r="A386" s="58" t="s">
        <v>136</v>
      </c>
      <c r="B386" s="58" t="s">
        <v>127</v>
      </c>
      <c r="C386" s="57" t="s">
        <v>89</v>
      </c>
      <c r="D386" s="5">
        <v>12.411999999999999</v>
      </c>
      <c r="E386" s="5">
        <v>45.622999999999998</v>
      </c>
      <c r="F386" s="5">
        <v>65.371999999999986</v>
      </c>
      <c r="G386" s="5">
        <v>82.352000000000004</v>
      </c>
      <c r="H386" s="5">
        <v>95.963999999999999</v>
      </c>
      <c r="I386" s="5">
        <v>107.131</v>
      </c>
      <c r="J386" s="5">
        <v>116.5</v>
      </c>
      <c r="K386" s="5">
        <v>131.535</v>
      </c>
      <c r="L386" s="5">
        <v>152.63800000000001</v>
      </c>
      <c r="M386" s="5">
        <v>173.94100000000003</v>
      </c>
      <c r="N386" s="5">
        <v>198.483</v>
      </c>
      <c r="O386" s="5">
        <v>225.34400000000002</v>
      </c>
      <c r="P386" s="5">
        <v>252.72799999999995</v>
      </c>
      <c r="Q386" s="5">
        <v>277.85400000000004</v>
      </c>
      <c r="R386" s="5">
        <v>300.80500000000006</v>
      </c>
      <c r="S386" s="5">
        <v>320.54400000000004</v>
      </c>
      <c r="T386" s="5">
        <v>337.47999999999996</v>
      </c>
      <c r="U386" s="5">
        <v>344.50700000000001</v>
      </c>
      <c r="V386" s="5">
        <v>348.54900000000009</v>
      </c>
      <c r="W386" s="5">
        <v>349.56599999999992</v>
      </c>
      <c r="X386" s="5">
        <v>350.81700000000012</v>
      </c>
      <c r="Y386" s="5">
        <v>350.685</v>
      </c>
      <c r="Z386" s="5">
        <v>350.02999999999986</v>
      </c>
      <c r="AA386" s="5">
        <v>348.76900000000012</v>
      </c>
      <c r="AB386" s="5">
        <v>346.75099999999986</v>
      </c>
      <c r="AC386" s="5">
        <v>344.07600000000014</v>
      </c>
      <c r="AD386" s="5">
        <v>340.86599999999999</v>
      </c>
      <c r="AE386" s="5">
        <v>337.02599999999995</v>
      </c>
      <c r="AF386" s="5">
        <v>337.02599999999995</v>
      </c>
    </row>
    <row r="387" spans="1:32">
      <c r="A387" s="58" t="s">
        <v>136</v>
      </c>
      <c r="B387" s="58" t="s">
        <v>127</v>
      </c>
      <c r="C387" s="57" t="s">
        <v>90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</row>
    <row r="388" spans="1:32">
      <c r="A388" s="58" t="s">
        <v>136</v>
      </c>
      <c r="B388" s="58" t="s">
        <v>127</v>
      </c>
      <c r="C388" s="57" t="s">
        <v>91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</row>
    <row r="389" spans="1:32">
      <c r="A389" s="58" t="s">
        <v>136</v>
      </c>
      <c r="B389" s="58" t="s">
        <v>127</v>
      </c>
      <c r="C389" s="57" t="s">
        <v>92</v>
      </c>
      <c r="D389" s="5">
        <v>563.35</v>
      </c>
      <c r="E389" s="5">
        <v>563.35</v>
      </c>
      <c r="F389" s="5">
        <v>1105.6730461000002</v>
      </c>
      <c r="G389" s="5">
        <v>2328.0140958100001</v>
      </c>
      <c r="H389" s="5">
        <v>2629.8801325700001</v>
      </c>
      <c r="I389" s="5">
        <v>5800.9872384199998</v>
      </c>
      <c r="J389" s="5">
        <v>6616.0549079400007</v>
      </c>
      <c r="K389" s="5">
        <v>7947.1443418899999</v>
      </c>
      <c r="L389" s="5">
        <v>7947.1443418899999</v>
      </c>
      <c r="M389" s="5">
        <v>8433.5538303400008</v>
      </c>
      <c r="N389" s="5">
        <v>8553.718534919999</v>
      </c>
      <c r="O389" s="5">
        <v>10085.131772299999</v>
      </c>
      <c r="P389" s="5">
        <v>13539.860951660001</v>
      </c>
      <c r="Q389" s="5">
        <v>13539.860951660001</v>
      </c>
      <c r="R389" s="5">
        <v>15201.757039280001</v>
      </c>
      <c r="S389" s="5">
        <v>16219.112298780001</v>
      </c>
      <c r="T389" s="5">
        <v>17674.870923410002</v>
      </c>
      <c r="U389" s="5">
        <v>17674.870923410002</v>
      </c>
      <c r="V389" s="5">
        <v>17692.815666410002</v>
      </c>
      <c r="W389" s="5">
        <v>17692.815666410002</v>
      </c>
      <c r="X389" s="5">
        <v>20781.48244896</v>
      </c>
      <c r="Y389" s="5">
        <v>25139.725964680001</v>
      </c>
      <c r="Z389" s="5">
        <v>24995.725964680001</v>
      </c>
      <c r="AA389" s="5">
        <v>24995.725964680001</v>
      </c>
      <c r="AB389" s="5">
        <v>26052.887186270003</v>
      </c>
      <c r="AC389" s="5">
        <v>26217.205972839998</v>
      </c>
      <c r="AD389" s="5">
        <v>33895.921960990003</v>
      </c>
      <c r="AE389" s="5">
        <v>33895.921960990003</v>
      </c>
      <c r="AF389" s="5">
        <v>33588.171960990003</v>
      </c>
    </row>
    <row r="390" spans="1:32">
      <c r="A390" s="58" t="s">
        <v>136</v>
      </c>
      <c r="B390" s="58" t="s">
        <v>127</v>
      </c>
      <c r="C390" s="57" t="s">
        <v>93</v>
      </c>
      <c r="D390" s="5">
        <v>0</v>
      </c>
      <c r="E390" s="5">
        <v>0</v>
      </c>
      <c r="F390" s="5">
        <v>0</v>
      </c>
      <c r="G390" s="5">
        <v>48.176031770000002</v>
      </c>
      <c r="H390" s="5">
        <v>592.64951472000007</v>
      </c>
      <c r="I390" s="5">
        <v>671.30904657999997</v>
      </c>
      <c r="J390" s="5">
        <v>1394.4478897900001</v>
      </c>
      <c r="K390" s="5">
        <v>1394.4478897900001</v>
      </c>
      <c r="L390" s="5">
        <v>1394.4478897900001</v>
      </c>
      <c r="M390" s="5">
        <v>1394.4478897900001</v>
      </c>
      <c r="N390" s="5">
        <v>1394.4478897900001</v>
      </c>
      <c r="O390" s="5">
        <v>2079.3544266700001</v>
      </c>
      <c r="P390" s="5">
        <v>2079.3544266700001</v>
      </c>
      <c r="Q390" s="5">
        <v>2079.3544266700001</v>
      </c>
      <c r="R390" s="5">
        <v>2246.09688319</v>
      </c>
      <c r="S390" s="5">
        <v>3653.2436394699998</v>
      </c>
      <c r="T390" s="5">
        <v>5554.7979899000002</v>
      </c>
      <c r="U390" s="5">
        <v>5554.7979899000002</v>
      </c>
      <c r="V390" s="5">
        <v>6375.9550210199995</v>
      </c>
      <c r="W390" s="5">
        <v>6375.9550210199995</v>
      </c>
      <c r="X390" s="5">
        <v>6514.8405805599996</v>
      </c>
      <c r="Y390" s="5">
        <v>11110.746590999999</v>
      </c>
      <c r="Z390" s="5">
        <v>11110.746590999999</v>
      </c>
      <c r="AA390" s="5">
        <v>11110.746590999999</v>
      </c>
      <c r="AB390" s="5">
        <v>11110.746590999999</v>
      </c>
      <c r="AC390" s="5">
        <v>11110.746590999999</v>
      </c>
      <c r="AD390" s="5">
        <v>11569.18111817</v>
      </c>
      <c r="AE390" s="5">
        <v>24723.213995220001</v>
      </c>
      <c r="AF390" s="5">
        <v>24723.213995220001</v>
      </c>
    </row>
    <row r="391" spans="1:32">
      <c r="A391" s="58" t="s">
        <v>136</v>
      </c>
      <c r="B391" s="58" t="s">
        <v>127</v>
      </c>
      <c r="C391" s="57" t="s">
        <v>94</v>
      </c>
      <c r="D391" s="5">
        <v>254.26031188502159</v>
      </c>
      <c r="E391" s="5">
        <v>357.09563650000001</v>
      </c>
      <c r="F391" s="5">
        <v>411.86271979999998</v>
      </c>
      <c r="G391" s="5">
        <v>465.0025182</v>
      </c>
      <c r="H391" s="5">
        <v>515.22391809999999</v>
      </c>
      <c r="I391" s="5">
        <v>565.32534950000002</v>
      </c>
      <c r="J391" s="5">
        <v>615.13287509999998</v>
      </c>
      <c r="K391" s="5">
        <v>663.49134749999996</v>
      </c>
      <c r="L391" s="5">
        <v>709.41612840000005</v>
      </c>
      <c r="M391" s="5">
        <v>755.11697049999998</v>
      </c>
      <c r="N391" s="5">
        <v>800.72640190000004</v>
      </c>
      <c r="O391" s="5">
        <v>846.17501149999998</v>
      </c>
      <c r="P391" s="5">
        <v>889.8329463</v>
      </c>
      <c r="Q391" s="5">
        <v>930.41484079999998</v>
      </c>
      <c r="R391" s="5">
        <v>971.03314590000002</v>
      </c>
      <c r="S391" s="5">
        <v>1011.33443</v>
      </c>
      <c r="T391" s="5">
        <v>1051.678872</v>
      </c>
      <c r="U391" s="5">
        <v>1092.6075880000001</v>
      </c>
      <c r="V391" s="5">
        <v>1133.359093</v>
      </c>
      <c r="W391" s="5">
        <v>1174.2017249999999</v>
      </c>
      <c r="X391" s="5">
        <v>1215.2160200000001</v>
      </c>
      <c r="Y391" s="5">
        <v>1256.603936</v>
      </c>
      <c r="Z391" s="5">
        <v>1298.228746</v>
      </c>
      <c r="AA391" s="5">
        <v>1338.6137659999999</v>
      </c>
      <c r="AB391" s="5">
        <v>1377.514271</v>
      </c>
      <c r="AC391" s="5">
        <v>1415.449807</v>
      </c>
      <c r="AD391" s="5">
        <v>1452.430165</v>
      </c>
      <c r="AE391" s="5">
        <v>1488.7525539999999</v>
      </c>
      <c r="AF391" s="5">
        <v>1488.7525539999999</v>
      </c>
    </row>
    <row r="392" spans="1:32">
      <c r="A392" s="58" t="s">
        <v>136</v>
      </c>
      <c r="B392" s="58" t="s">
        <v>127</v>
      </c>
      <c r="C392" s="57" t="s">
        <v>96</v>
      </c>
      <c r="D392" s="5">
        <v>26.35</v>
      </c>
      <c r="E392" s="5">
        <v>29.82791073112255</v>
      </c>
      <c r="F392" s="5">
        <v>31.28055562836699</v>
      </c>
      <c r="G392" s="5">
        <v>32.623546302953464</v>
      </c>
      <c r="H392" s="5">
        <v>34.073308892917431</v>
      </c>
      <c r="I392" s="5">
        <v>36.060876215544369</v>
      </c>
      <c r="J392" s="5">
        <v>37.692773458672725</v>
      </c>
      <c r="K392" s="5">
        <v>39.108780570974474</v>
      </c>
      <c r="L392" s="5">
        <v>40.762490287310072</v>
      </c>
      <c r="M392" s="5">
        <v>42.296858902916604</v>
      </c>
      <c r="N392" s="5">
        <v>43.636242187596274</v>
      </c>
      <c r="O392" s="5">
        <v>44.767501269622727</v>
      </c>
      <c r="P392" s="5">
        <v>46.037799813539216</v>
      </c>
      <c r="Q392" s="5">
        <v>47.432308853695282</v>
      </c>
      <c r="R392" s="5">
        <v>48.984448521775313</v>
      </c>
      <c r="S392" s="5">
        <v>50.542077203732426</v>
      </c>
      <c r="T392" s="5">
        <v>51.83482630911756</v>
      </c>
      <c r="U392" s="5">
        <v>53.251699884057722</v>
      </c>
      <c r="V392" s="5">
        <v>54.624112889356901</v>
      </c>
      <c r="W392" s="5">
        <v>56.260423906920956</v>
      </c>
      <c r="X392" s="5">
        <v>58.335159370590205</v>
      </c>
      <c r="Y392" s="5">
        <v>60.794894461290589</v>
      </c>
      <c r="Z392" s="5">
        <v>63.346043512256763</v>
      </c>
      <c r="AA392" s="5">
        <v>65.542755357990174</v>
      </c>
      <c r="AB392" s="5">
        <v>67.581988831273378</v>
      </c>
      <c r="AC392" s="5">
        <v>69.83348596434756</v>
      </c>
      <c r="AD392" s="5">
        <v>71.738562317337681</v>
      </c>
      <c r="AE392" s="5">
        <v>70.016807733237158</v>
      </c>
      <c r="AF392" s="5">
        <v>70.016807733237158</v>
      </c>
    </row>
    <row r="394" spans="1:32">
      <c r="A394" s="58" t="s">
        <v>137</v>
      </c>
      <c r="B394" s="58" t="s">
        <v>123</v>
      </c>
      <c r="C394" s="57" t="s">
        <v>80</v>
      </c>
      <c r="D394" s="5">
        <v>8330</v>
      </c>
      <c r="E394" s="5">
        <v>8330</v>
      </c>
      <c r="F394" s="5">
        <v>8330</v>
      </c>
      <c r="G394" s="5">
        <v>5570</v>
      </c>
      <c r="H394" s="5">
        <v>3445</v>
      </c>
      <c r="I394" s="5">
        <v>1390</v>
      </c>
      <c r="J394" s="5">
        <v>1390</v>
      </c>
      <c r="K394" s="5">
        <v>1390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</row>
    <row r="395" spans="1:32">
      <c r="A395" s="58" t="s">
        <v>137</v>
      </c>
      <c r="B395" s="58" t="s">
        <v>123</v>
      </c>
      <c r="C395" s="57" t="s">
        <v>82</v>
      </c>
      <c r="D395" s="5">
        <v>124</v>
      </c>
      <c r="E395" s="5">
        <v>440</v>
      </c>
      <c r="F395" s="5">
        <v>440</v>
      </c>
      <c r="G395" s="5">
        <v>440</v>
      </c>
      <c r="H395" s="5">
        <v>440</v>
      </c>
      <c r="I395" s="5">
        <v>440</v>
      </c>
      <c r="J395" s="5">
        <v>440</v>
      </c>
      <c r="K395" s="5">
        <v>440</v>
      </c>
      <c r="L395" s="5">
        <v>440</v>
      </c>
      <c r="M395" s="5">
        <v>440</v>
      </c>
      <c r="N395" s="5">
        <v>440</v>
      </c>
      <c r="O395" s="5">
        <v>440</v>
      </c>
      <c r="P395" s="5">
        <v>440</v>
      </c>
      <c r="Q395" s="5">
        <v>440</v>
      </c>
      <c r="R395" s="5">
        <v>440</v>
      </c>
      <c r="S395" s="5">
        <v>440</v>
      </c>
      <c r="T395" s="5">
        <v>440</v>
      </c>
      <c r="U395" s="5">
        <v>440</v>
      </c>
      <c r="V395" s="5">
        <v>440</v>
      </c>
      <c r="W395" s="5">
        <v>440</v>
      </c>
      <c r="X395" s="5">
        <v>440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</row>
    <row r="396" spans="1:32">
      <c r="A396" s="58" t="s">
        <v>137</v>
      </c>
      <c r="B396" s="58" t="s">
        <v>123</v>
      </c>
      <c r="C396" s="57" t="s">
        <v>83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</row>
    <row r="397" spans="1:32">
      <c r="A397" s="58" t="s">
        <v>137</v>
      </c>
      <c r="B397" s="58" t="s">
        <v>123</v>
      </c>
      <c r="C397" s="57" t="s">
        <v>84</v>
      </c>
      <c r="D397" s="5">
        <v>2688.9989999999998</v>
      </c>
      <c r="E397" s="5">
        <v>2688.9989999999998</v>
      </c>
      <c r="F397" s="5">
        <v>2688.9989999999998</v>
      </c>
      <c r="G397" s="5">
        <v>2688.9989999999998</v>
      </c>
      <c r="H397" s="5">
        <v>2688.9989999999998</v>
      </c>
      <c r="I397" s="5">
        <v>2688.9989999999998</v>
      </c>
      <c r="J397" s="5">
        <v>2688.9989999999998</v>
      </c>
      <c r="K397" s="5">
        <v>2688.9989999999998</v>
      </c>
      <c r="L397" s="5">
        <v>2688.9989999999998</v>
      </c>
      <c r="M397" s="5">
        <v>2688.9989999999998</v>
      </c>
      <c r="N397" s="5">
        <v>2688.9989999999998</v>
      </c>
      <c r="O397" s="5">
        <v>2688.9989999999998</v>
      </c>
      <c r="P397" s="5">
        <v>2688.9989999999998</v>
      </c>
      <c r="Q397" s="5">
        <v>2638.9989999999998</v>
      </c>
      <c r="R397" s="5">
        <v>2638.9989999999998</v>
      </c>
      <c r="S397" s="5">
        <v>2638.9989999999998</v>
      </c>
      <c r="T397" s="5">
        <v>2638.9989999999998</v>
      </c>
      <c r="U397" s="5">
        <v>2638.9989999999998</v>
      </c>
      <c r="V397" s="5">
        <v>2638.9989999999998</v>
      </c>
      <c r="W397" s="5">
        <v>2638.9989999999998</v>
      </c>
      <c r="X397" s="5">
        <v>2638.9989999999998</v>
      </c>
      <c r="Y397" s="5">
        <v>2638.9989999999998</v>
      </c>
      <c r="Z397" s="5">
        <v>1790</v>
      </c>
      <c r="AA397" s="5">
        <v>1790</v>
      </c>
      <c r="AB397" s="5">
        <v>1790</v>
      </c>
      <c r="AC397" s="5">
        <v>1790</v>
      </c>
      <c r="AD397" s="5">
        <v>1790</v>
      </c>
      <c r="AE397" s="5">
        <v>1790</v>
      </c>
      <c r="AF397" s="5">
        <v>1790</v>
      </c>
    </row>
    <row r="398" spans="1:32">
      <c r="A398" s="58" t="s">
        <v>137</v>
      </c>
      <c r="B398" s="58" t="s">
        <v>123</v>
      </c>
      <c r="C398" s="57" t="s">
        <v>85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329.17412250000001</v>
      </c>
      <c r="AF398" s="5">
        <v>329.17412250000001</v>
      </c>
    </row>
    <row r="399" spans="1:32">
      <c r="A399" s="58" t="s">
        <v>137</v>
      </c>
      <c r="B399" s="58" t="s">
        <v>123</v>
      </c>
      <c r="C399" s="57" t="s">
        <v>86</v>
      </c>
      <c r="D399" s="5">
        <v>2285</v>
      </c>
      <c r="E399" s="5">
        <v>2285</v>
      </c>
      <c r="F399" s="5">
        <v>2285</v>
      </c>
      <c r="G399" s="5">
        <v>2285</v>
      </c>
      <c r="H399" s="5">
        <v>2285</v>
      </c>
      <c r="I399" s="5">
        <v>2285</v>
      </c>
      <c r="J399" s="5">
        <v>2285</v>
      </c>
      <c r="K399" s="5">
        <v>2285</v>
      </c>
      <c r="L399" s="5">
        <v>2285</v>
      </c>
      <c r="M399" s="5">
        <v>2285</v>
      </c>
      <c r="N399" s="5">
        <v>2285</v>
      </c>
      <c r="O399" s="5">
        <v>2285</v>
      </c>
      <c r="P399" s="5">
        <v>2285</v>
      </c>
      <c r="Q399" s="5">
        <v>2285</v>
      </c>
      <c r="R399" s="5">
        <v>2285</v>
      </c>
      <c r="S399" s="5">
        <v>2285</v>
      </c>
      <c r="T399" s="5">
        <v>2285</v>
      </c>
      <c r="U399" s="5">
        <v>2285</v>
      </c>
      <c r="V399" s="5">
        <v>2285</v>
      </c>
      <c r="W399" s="5">
        <v>2285</v>
      </c>
      <c r="X399" s="5">
        <v>2285</v>
      </c>
      <c r="Y399" s="5">
        <v>2285</v>
      </c>
      <c r="Z399" s="5">
        <v>2285</v>
      </c>
      <c r="AA399" s="5">
        <v>2285</v>
      </c>
      <c r="AB399" s="5">
        <v>2285</v>
      </c>
      <c r="AC399" s="5">
        <v>2285</v>
      </c>
      <c r="AD399" s="5">
        <v>2285</v>
      </c>
      <c r="AE399" s="5">
        <v>2285</v>
      </c>
      <c r="AF399" s="5">
        <v>2285</v>
      </c>
    </row>
    <row r="400" spans="1:32">
      <c r="A400" s="58" t="s">
        <v>137</v>
      </c>
      <c r="B400" s="58" t="s">
        <v>123</v>
      </c>
      <c r="C400" s="57" t="s">
        <v>87</v>
      </c>
      <c r="D400" s="5">
        <v>290</v>
      </c>
      <c r="E400" s="5">
        <v>290</v>
      </c>
      <c r="F400" s="5">
        <v>290</v>
      </c>
      <c r="G400" s="5">
        <v>1570</v>
      </c>
      <c r="H400" s="5">
        <v>3878.89109487</v>
      </c>
      <c r="I400" s="5">
        <v>3878.89109487</v>
      </c>
      <c r="J400" s="5">
        <v>4727.8357377600005</v>
      </c>
      <c r="K400" s="5">
        <v>4727.8357377600005</v>
      </c>
      <c r="L400" s="5">
        <v>5238.6529251499996</v>
      </c>
      <c r="M400" s="5">
        <v>5238.6529251499996</v>
      </c>
      <c r="N400" s="5">
        <v>5245.2500588299999</v>
      </c>
      <c r="O400" s="5">
        <v>5245.2500588299999</v>
      </c>
      <c r="P400" s="5">
        <v>5245.2500588299999</v>
      </c>
      <c r="Q400" s="5">
        <v>5245.2500588299999</v>
      </c>
      <c r="R400" s="5">
        <v>5245.2500588299999</v>
      </c>
      <c r="S400" s="5">
        <v>5793.4563537399999</v>
      </c>
      <c r="T400" s="5">
        <v>5793.4563537399999</v>
      </c>
      <c r="U400" s="5">
        <v>5793.4563537399999</v>
      </c>
      <c r="V400" s="5">
        <v>5866.1058286199996</v>
      </c>
      <c r="W400" s="5">
        <v>6090.7737747299998</v>
      </c>
      <c r="X400" s="5">
        <v>6090.7737747299998</v>
      </c>
      <c r="Y400" s="5">
        <v>6182.4651594799998</v>
      </c>
      <c r="Z400" s="5">
        <v>6182.4651594799998</v>
      </c>
      <c r="AA400" s="5">
        <v>5582.4651594799998</v>
      </c>
      <c r="AB400" s="5">
        <v>4633.5740646100003</v>
      </c>
      <c r="AC400" s="5">
        <v>4633.5740646100003</v>
      </c>
      <c r="AD400" s="5">
        <v>4868.4057780200001</v>
      </c>
      <c r="AE400" s="5">
        <v>4868.4057780200001</v>
      </c>
      <c r="AF400" s="5">
        <v>4868.4057780200001</v>
      </c>
    </row>
    <row r="401" spans="1:32">
      <c r="A401" s="58" t="s">
        <v>137</v>
      </c>
      <c r="B401" s="58" t="s">
        <v>123</v>
      </c>
      <c r="C401" s="57" t="s">
        <v>88</v>
      </c>
      <c r="D401" s="5">
        <v>11.647</v>
      </c>
      <c r="E401" s="5">
        <v>113.44800000999999</v>
      </c>
      <c r="F401" s="5">
        <v>234.46199999999999</v>
      </c>
      <c r="G401" s="5">
        <v>391.15199999000004</v>
      </c>
      <c r="H401" s="5">
        <v>583.14700001000006</v>
      </c>
      <c r="I401" s="5">
        <v>817.88</v>
      </c>
      <c r="J401" s="5">
        <v>1099.634</v>
      </c>
      <c r="K401" s="5">
        <v>1524.355</v>
      </c>
      <c r="L401" s="5">
        <v>1897.4574733300001</v>
      </c>
      <c r="M401" s="5">
        <v>2313.5186278800002</v>
      </c>
      <c r="N401" s="5">
        <v>2795.63337916</v>
      </c>
      <c r="O401" s="5">
        <v>3392.9003320800002</v>
      </c>
      <c r="P401" s="5">
        <v>4036.44119688</v>
      </c>
      <c r="Q401" s="5">
        <v>4707.0090007500003</v>
      </c>
      <c r="R401" s="5">
        <v>5411.0381473800007</v>
      </c>
      <c r="S401" s="5">
        <v>6114.3533389300001</v>
      </c>
      <c r="T401" s="5">
        <v>6822.3269472499996</v>
      </c>
      <c r="U401" s="5">
        <v>7403.449441499999</v>
      </c>
      <c r="V401" s="5">
        <v>7964.5992951899998</v>
      </c>
      <c r="W401" s="5">
        <v>8500.4033974100003</v>
      </c>
      <c r="X401" s="5">
        <v>9048.9515982400007</v>
      </c>
      <c r="Y401" s="5">
        <v>9634.5546853399992</v>
      </c>
      <c r="Z401" s="5">
        <v>10227.264545689999</v>
      </c>
      <c r="AA401" s="5">
        <v>10733.091480859999</v>
      </c>
      <c r="AB401" s="5">
        <v>11244.056339999999</v>
      </c>
      <c r="AC401" s="5">
        <v>11762.804082539998</v>
      </c>
      <c r="AD401" s="5">
        <v>12290.264823130001</v>
      </c>
      <c r="AE401" s="5">
        <v>12821.021079919999</v>
      </c>
      <c r="AF401" s="5">
        <v>12857.1914406</v>
      </c>
    </row>
    <row r="402" spans="1:32">
      <c r="A402" s="58" t="s">
        <v>137</v>
      </c>
      <c r="B402" s="58" t="s">
        <v>123</v>
      </c>
      <c r="C402" s="57" t="s">
        <v>89</v>
      </c>
      <c r="D402" s="5">
        <v>171.61300000000003</v>
      </c>
      <c r="E402" s="5">
        <v>588.70600000000002</v>
      </c>
      <c r="F402" s="5">
        <v>887.91499999999996</v>
      </c>
      <c r="G402" s="5">
        <v>1132.692</v>
      </c>
      <c r="H402" s="5">
        <v>1330.7860000000001</v>
      </c>
      <c r="I402" s="5">
        <v>1501.1099999999997</v>
      </c>
      <c r="J402" s="5">
        <v>1644.835</v>
      </c>
      <c r="K402" s="5">
        <v>1879.2280000000001</v>
      </c>
      <c r="L402" s="5">
        <v>2206.7310000000002</v>
      </c>
      <c r="M402" s="5">
        <v>2538.018</v>
      </c>
      <c r="N402" s="5">
        <v>2892.1369999999997</v>
      </c>
      <c r="O402" s="5">
        <v>3323.8410000000003</v>
      </c>
      <c r="P402" s="5">
        <v>3759.1100000000006</v>
      </c>
      <c r="Q402" s="5">
        <v>4148.139000000001</v>
      </c>
      <c r="R402" s="5">
        <v>4509.9309999999996</v>
      </c>
      <c r="S402" s="5">
        <v>4816.4500000000007</v>
      </c>
      <c r="T402" s="5">
        <v>5071.3830000000007</v>
      </c>
      <c r="U402" s="5">
        <v>5175.4100000000008</v>
      </c>
      <c r="V402" s="5">
        <v>5227.704999999999</v>
      </c>
      <c r="W402" s="5">
        <v>5227.0620000000017</v>
      </c>
      <c r="X402" s="5">
        <v>5230.3869999999988</v>
      </c>
      <c r="Y402" s="5">
        <v>5215.023000000001</v>
      </c>
      <c r="Z402" s="5">
        <v>5193.7550000000001</v>
      </c>
      <c r="AA402" s="5">
        <v>5164.8889999999992</v>
      </c>
      <c r="AB402" s="5">
        <v>5128.3240000000005</v>
      </c>
      <c r="AC402" s="5">
        <v>5084.2170000000024</v>
      </c>
      <c r="AD402" s="5">
        <v>5035.3010000000013</v>
      </c>
      <c r="AE402" s="5">
        <v>4976.3359999999993</v>
      </c>
      <c r="AF402" s="5">
        <v>4976.3359999999993</v>
      </c>
    </row>
    <row r="403" spans="1:32">
      <c r="A403" s="58" t="s">
        <v>137</v>
      </c>
      <c r="B403" s="58" t="s">
        <v>123</v>
      </c>
      <c r="C403" s="57" t="s">
        <v>90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</row>
    <row r="404" spans="1:32">
      <c r="A404" s="58" t="s">
        <v>137</v>
      </c>
      <c r="B404" s="58" t="s">
        <v>123</v>
      </c>
      <c r="C404" s="57" t="s">
        <v>91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</row>
    <row r="405" spans="1:32">
      <c r="A405" s="58" t="s">
        <v>137</v>
      </c>
      <c r="B405" s="58" t="s">
        <v>123</v>
      </c>
      <c r="C405" s="57" t="s">
        <v>92</v>
      </c>
      <c r="D405" s="5">
        <v>2219.982</v>
      </c>
      <c r="E405" s="5">
        <v>7257.7724147700001</v>
      </c>
      <c r="F405" s="5">
        <v>7257.7724147700001</v>
      </c>
      <c r="G405" s="5">
        <v>7385.8832225699998</v>
      </c>
      <c r="H405" s="5">
        <v>8756.8475789499989</v>
      </c>
      <c r="I405" s="5">
        <v>12368.610773509998</v>
      </c>
      <c r="J405" s="5">
        <v>12664.266912449999</v>
      </c>
      <c r="K405" s="5">
        <v>13293.61353013</v>
      </c>
      <c r="L405" s="5">
        <v>15341.083457339999</v>
      </c>
      <c r="M405" s="5">
        <v>18179.880883769998</v>
      </c>
      <c r="N405" s="5">
        <v>18179.880883769998</v>
      </c>
      <c r="O405" s="5">
        <v>18903.616980259998</v>
      </c>
      <c r="P405" s="5">
        <v>19070.615641539996</v>
      </c>
      <c r="Q405" s="5">
        <v>19070.615641539996</v>
      </c>
      <c r="R405" s="5">
        <v>19531.657564139998</v>
      </c>
      <c r="S405" s="5">
        <v>20660.761784169998</v>
      </c>
      <c r="T405" s="5">
        <v>20458.281784169998</v>
      </c>
      <c r="U405" s="5">
        <v>20458.281784169998</v>
      </c>
      <c r="V405" s="5">
        <v>24091.99904848</v>
      </c>
      <c r="W405" s="5">
        <v>24113.898245550001</v>
      </c>
      <c r="X405" s="5">
        <v>25929.369617209999</v>
      </c>
      <c r="Y405" s="5">
        <v>26341.394910910003</v>
      </c>
      <c r="Z405" s="5">
        <v>26341.394910899999</v>
      </c>
      <c r="AA405" s="5">
        <v>28221.988926620001</v>
      </c>
      <c r="AB405" s="5">
        <v>29313.49420144</v>
      </c>
      <c r="AC405" s="5">
        <v>29313.49420144</v>
      </c>
      <c r="AD405" s="5">
        <v>30732.08020624</v>
      </c>
      <c r="AE405" s="5">
        <v>31777.70401003</v>
      </c>
      <c r="AF405" s="5">
        <v>31533.904010030001</v>
      </c>
    </row>
    <row r="406" spans="1:32">
      <c r="A406" s="58" t="s">
        <v>137</v>
      </c>
      <c r="B406" s="58" t="s">
        <v>123</v>
      </c>
      <c r="C406" s="57" t="s">
        <v>93</v>
      </c>
      <c r="D406" s="5">
        <v>3548.011</v>
      </c>
      <c r="E406" s="5">
        <v>3615.4469120200001</v>
      </c>
      <c r="F406" s="5">
        <v>3614.8969120200004</v>
      </c>
      <c r="G406" s="5">
        <v>5705.8372170999992</v>
      </c>
      <c r="H406" s="5">
        <v>7745.6953632599989</v>
      </c>
      <c r="I406" s="5">
        <v>9520.9284349399986</v>
      </c>
      <c r="J406" s="5">
        <v>10254.15029333</v>
      </c>
      <c r="K406" s="5">
        <v>10522.7392334</v>
      </c>
      <c r="L406" s="5">
        <v>10643.308018719999</v>
      </c>
      <c r="M406" s="5">
        <v>11217.77826137</v>
      </c>
      <c r="N406" s="5">
        <v>11494.09803741</v>
      </c>
      <c r="O406" s="5">
        <v>11853.229499610001</v>
      </c>
      <c r="P406" s="5">
        <v>14417.011843549999</v>
      </c>
      <c r="Q406" s="5">
        <v>15209.327474519998</v>
      </c>
      <c r="R406" s="5">
        <v>15809.603010609999</v>
      </c>
      <c r="S406" s="5">
        <v>18082.397960229999</v>
      </c>
      <c r="T406" s="5">
        <v>19143.169825540001</v>
      </c>
      <c r="U406" s="5">
        <v>19143.169825540001</v>
      </c>
      <c r="V406" s="5">
        <v>20330.626519629997</v>
      </c>
      <c r="W406" s="5">
        <v>22826.624797510001</v>
      </c>
      <c r="X406" s="5">
        <v>23426.112403229996</v>
      </c>
      <c r="Y406" s="5">
        <v>23461.546193259997</v>
      </c>
      <c r="Z406" s="5">
        <v>25156.826164959999</v>
      </c>
      <c r="AA406" s="5">
        <v>28353.2152226</v>
      </c>
      <c r="AB406" s="5">
        <v>29235.144040039999</v>
      </c>
      <c r="AC406" s="5">
        <v>29145.128040039999</v>
      </c>
      <c r="AD406" s="5">
        <v>29098.428040039998</v>
      </c>
      <c r="AE406" s="5">
        <v>32961.514434120007</v>
      </c>
      <c r="AF406" s="5">
        <v>32395.710434119999</v>
      </c>
    </row>
    <row r="407" spans="1:32">
      <c r="A407" s="58" t="s">
        <v>137</v>
      </c>
      <c r="B407" s="58" t="s">
        <v>123</v>
      </c>
      <c r="C407" s="57" t="s">
        <v>94</v>
      </c>
      <c r="D407" s="5">
        <v>5456.0018510570899</v>
      </c>
      <c r="E407" s="5">
        <v>7493.2512511000004</v>
      </c>
      <c r="F407" s="5">
        <v>8506.6815404000008</v>
      </c>
      <c r="G407" s="5">
        <v>9484.7640589000002</v>
      </c>
      <c r="H407" s="5">
        <v>10408.619113000001</v>
      </c>
      <c r="I407" s="5">
        <v>11341.636622</v>
      </c>
      <c r="J407" s="5">
        <v>12278.828747</v>
      </c>
      <c r="K407" s="5">
        <v>13198.536527</v>
      </c>
      <c r="L407" s="5">
        <v>14078.069561999999</v>
      </c>
      <c r="M407" s="5">
        <v>14943.290398000001</v>
      </c>
      <c r="N407" s="5">
        <v>15804.026523999999</v>
      </c>
      <c r="O407" s="5">
        <v>16656.378549000001</v>
      </c>
      <c r="P407" s="5">
        <v>17499.933406999997</v>
      </c>
      <c r="Q407" s="5">
        <v>18299.216329999999</v>
      </c>
      <c r="R407" s="5">
        <v>19061.534201999999</v>
      </c>
      <c r="S407" s="5">
        <v>19791.614308</v>
      </c>
      <c r="T407" s="5">
        <v>20520.721545</v>
      </c>
      <c r="U407" s="5">
        <v>21244.162925999997</v>
      </c>
      <c r="V407" s="5">
        <v>21954.814408999999</v>
      </c>
      <c r="W407" s="5">
        <v>22664.486520999999</v>
      </c>
      <c r="X407" s="5">
        <v>23368.825887999999</v>
      </c>
      <c r="Y407" s="5">
        <v>24076.073488000002</v>
      </c>
      <c r="Z407" s="5">
        <v>24783.725623999999</v>
      </c>
      <c r="AA407" s="5">
        <v>25480.079899</v>
      </c>
      <c r="AB407" s="5">
        <v>26162.985921</v>
      </c>
      <c r="AC407" s="5">
        <v>26840.883379999999</v>
      </c>
      <c r="AD407" s="5">
        <v>27514.694609999999</v>
      </c>
      <c r="AE407" s="5">
        <v>28177.258043999998</v>
      </c>
      <c r="AF407" s="5">
        <v>28177.258043999998</v>
      </c>
    </row>
    <row r="408" spans="1:32">
      <c r="A408" s="58" t="s">
        <v>137</v>
      </c>
      <c r="B408" s="58" t="s">
        <v>123</v>
      </c>
      <c r="C408" s="57" t="s">
        <v>96</v>
      </c>
      <c r="D408" s="5">
        <v>308.44499999999999</v>
      </c>
      <c r="E408" s="5">
        <v>372.15207979584034</v>
      </c>
      <c r="F408" s="5">
        <v>404.55856660667826</v>
      </c>
      <c r="G408" s="5">
        <v>579.61648892604603</v>
      </c>
      <c r="H408" s="5">
        <v>803.61397300941553</v>
      </c>
      <c r="I408" s="5">
        <v>923.82718040003522</v>
      </c>
      <c r="J408" s="5">
        <v>1070.2705439745887</v>
      </c>
      <c r="K408" s="5">
        <v>1157.0687904247652</v>
      </c>
      <c r="L408" s="5">
        <v>1178.7730952761801</v>
      </c>
      <c r="M408" s="5">
        <v>1203.3073759065526</v>
      </c>
      <c r="N408" s="5">
        <v>1231.2557226086701</v>
      </c>
      <c r="O408" s="5">
        <v>1257.9685039769029</v>
      </c>
      <c r="P408" s="5">
        <v>1283.5442165670302</v>
      </c>
      <c r="Q408" s="5">
        <v>1305.7036106785577</v>
      </c>
      <c r="R408" s="5">
        <v>1311.3244617506475</v>
      </c>
      <c r="S408" s="5">
        <v>1344.6009052436402</v>
      </c>
      <c r="T408" s="5">
        <v>1364.8633616802676</v>
      </c>
      <c r="U408" s="5">
        <v>1398.5791983879078</v>
      </c>
      <c r="V408" s="5">
        <v>1421.3712385629453</v>
      </c>
      <c r="W408" s="5">
        <v>1429.5459884978777</v>
      </c>
      <c r="X408" s="5">
        <v>1439.0044593952052</v>
      </c>
      <c r="Y408" s="5">
        <v>1471.7366553417003</v>
      </c>
      <c r="Z408" s="5">
        <v>1478.7760894750427</v>
      </c>
      <c r="AA408" s="5">
        <v>1520.2311754023997</v>
      </c>
      <c r="AB408" s="5">
        <v>1579.0410303933775</v>
      </c>
      <c r="AC408" s="5">
        <v>1633.2500550425923</v>
      </c>
      <c r="AD408" s="5">
        <v>1682.2004601067961</v>
      </c>
      <c r="AE408" s="5">
        <v>1747.6377728928071</v>
      </c>
      <c r="AF408" s="5">
        <v>1747.6377728928071</v>
      </c>
    </row>
    <row r="410" spans="1:32">
      <c r="A410" s="58" t="s">
        <v>137</v>
      </c>
      <c r="B410" s="58" t="s">
        <v>124</v>
      </c>
      <c r="C410" s="57" t="s">
        <v>80</v>
      </c>
      <c r="D410" s="5">
        <v>8126</v>
      </c>
      <c r="E410" s="5">
        <v>8126</v>
      </c>
      <c r="F410" s="5">
        <v>8126</v>
      </c>
      <c r="G410" s="5">
        <v>4832</v>
      </c>
      <c r="H410" s="5">
        <v>4102</v>
      </c>
      <c r="I410" s="5">
        <v>2812</v>
      </c>
      <c r="J410" s="5">
        <v>1692</v>
      </c>
      <c r="K410" s="5">
        <v>852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</row>
    <row r="411" spans="1:32">
      <c r="A411" s="58" t="s">
        <v>137</v>
      </c>
      <c r="B411" s="58" t="s">
        <v>124</v>
      </c>
      <c r="C411" s="57" t="s">
        <v>82</v>
      </c>
      <c r="D411" s="5">
        <v>1597.89999999</v>
      </c>
      <c r="E411" s="5">
        <v>1597.89999999</v>
      </c>
      <c r="F411" s="5">
        <v>1597.89999999</v>
      </c>
      <c r="G411" s="5">
        <v>1417.89999999</v>
      </c>
      <c r="H411" s="5">
        <v>1417.89999999</v>
      </c>
      <c r="I411" s="5">
        <v>1417.89999999</v>
      </c>
      <c r="J411" s="5">
        <v>1417.89999999</v>
      </c>
      <c r="K411" s="5">
        <v>1417.89999999</v>
      </c>
      <c r="L411" s="5">
        <v>1417.89999999</v>
      </c>
      <c r="M411" s="5">
        <v>1417.89999999</v>
      </c>
      <c r="N411" s="5">
        <v>1417.89999999</v>
      </c>
      <c r="O411" s="5">
        <v>1417.89999999</v>
      </c>
      <c r="P411" s="5">
        <v>1417.89999999</v>
      </c>
      <c r="Q411" s="5">
        <v>1417.89999999</v>
      </c>
      <c r="R411" s="5">
        <v>1032.89999999</v>
      </c>
      <c r="S411" s="5">
        <v>1032.89999999</v>
      </c>
      <c r="T411" s="5">
        <v>1032.89999999</v>
      </c>
      <c r="U411" s="5">
        <v>888.5</v>
      </c>
      <c r="V411" s="5">
        <v>888.5</v>
      </c>
      <c r="W411" s="5">
        <v>888.5</v>
      </c>
      <c r="X411" s="5">
        <v>888.5</v>
      </c>
      <c r="Y411" s="5">
        <v>888.5</v>
      </c>
      <c r="Z411" s="5">
        <v>888.5</v>
      </c>
      <c r="AA411" s="5">
        <v>244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</row>
    <row r="412" spans="1:32">
      <c r="A412" s="58" t="s">
        <v>137</v>
      </c>
      <c r="B412" s="58" t="s">
        <v>124</v>
      </c>
      <c r="C412" s="57" t="s">
        <v>83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</row>
    <row r="413" spans="1:32">
      <c r="A413" s="58" t="s">
        <v>137</v>
      </c>
      <c r="B413" s="58" t="s">
        <v>124</v>
      </c>
      <c r="C413" s="57" t="s">
        <v>84</v>
      </c>
      <c r="D413" s="5">
        <v>1954.5000000099999</v>
      </c>
      <c r="E413" s="5">
        <v>1954.5000000099999</v>
      </c>
      <c r="F413" s="5">
        <v>1954.5000000099999</v>
      </c>
      <c r="G413" s="5">
        <v>1954.5000000099999</v>
      </c>
      <c r="H413" s="5">
        <v>1954.5000000099999</v>
      </c>
      <c r="I413" s="5">
        <v>1954.5000000099999</v>
      </c>
      <c r="J413" s="5">
        <v>2423.2050684299998</v>
      </c>
      <c r="K413" s="5">
        <v>2423.2050684299998</v>
      </c>
      <c r="L413" s="5">
        <v>2423.2050684299998</v>
      </c>
      <c r="M413" s="5">
        <v>2423.2050684299998</v>
      </c>
      <c r="N413" s="5">
        <v>2423.2050684299998</v>
      </c>
      <c r="O413" s="5">
        <v>2131.2050684199999</v>
      </c>
      <c r="P413" s="5">
        <v>2014.2050684199999</v>
      </c>
      <c r="Q413" s="5">
        <v>2014.2050684199999</v>
      </c>
      <c r="R413" s="5">
        <v>2014.2050684199999</v>
      </c>
      <c r="S413" s="5">
        <v>2014.2050684199999</v>
      </c>
      <c r="T413" s="5">
        <v>2720.8339575700002</v>
      </c>
      <c r="U413" s="5">
        <v>2720.8339575700002</v>
      </c>
      <c r="V413" s="5">
        <v>2720.8339575700002</v>
      </c>
      <c r="W413" s="5">
        <v>2859.49686647</v>
      </c>
      <c r="X413" s="5">
        <v>2859.49686647</v>
      </c>
      <c r="Y413" s="5">
        <v>2859.49686647</v>
      </c>
      <c r="Z413" s="5">
        <v>3277.2849762700002</v>
      </c>
      <c r="AA413" s="5">
        <v>3277.2849762700002</v>
      </c>
      <c r="AB413" s="5">
        <v>2728.2849762700002</v>
      </c>
      <c r="AC413" s="5">
        <v>2728.2849762700002</v>
      </c>
      <c r="AD413" s="5">
        <v>2728.2849762700002</v>
      </c>
      <c r="AE413" s="5">
        <v>3410.5265895699995</v>
      </c>
      <c r="AF413" s="5">
        <v>3064.5265895699995</v>
      </c>
    </row>
    <row r="414" spans="1:32">
      <c r="A414" s="58" t="s">
        <v>137</v>
      </c>
      <c r="B414" s="58" t="s">
        <v>124</v>
      </c>
      <c r="C414" s="57" t="s">
        <v>85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</row>
    <row r="415" spans="1:32">
      <c r="A415" s="58" t="s">
        <v>137</v>
      </c>
      <c r="B415" s="58" t="s">
        <v>124</v>
      </c>
      <c r="C415" s="57" t="s">
        <v>86</v>
      </c>
      <c r="D415" s="5">
        <v>152.4</v>
      </c>
      <c r="E415" s="5">
        <v>152.4</v>
      </c>
      <c r="F415" s="5">
        <v>152.4</v>
      </c>
      <c r="G415" s="5">
        <v>152.4</v>
      </c>
      <c r="H415" s="5">
        <v>152.4</v>
      </c>
      <c r="I415" s="5">
        <v>152.4</v>
      </c>
      <c r="J415" s="5">
        <v>152.4</v>
      </c>
      <c r="K415" s="5">
        <v>152.4</v>
      </c>
      <c r="L415" s="5">
        <v>152.4</v>
      </c>
      <c r="M415" s="5">
        <v>152.4</v>
      </c>
      <c r="N415" s="5">
        <v>152.4</v>
      </c>
      <c r="O415" s="5">
        <v>152.4</v>
      </c>
      <c r="P415" s="5">
        <v>152.4</v>
      </c>
      <c r="Q415" s="5">
        <v>152.4</v>
      </c>
      <c r="R415" s="5">
        <v>152.4</v>
      </c>
      <c r="S415" s="5">
        <v>66</v>
      </c>
      <c r="T415" s="5">
        <v>66</v>
      </c>
      <c r="U415" s="5">
        <v>66</v>
      </c>
      <c r="V415" s="5">
        <v>66</v>
      </c>
      <c r="W415" s="5">
        <v>66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</row>
    <row r="416" spans="1:32">
      <c r="A416" s="58" t="s">
        <v>137</v>
      </c>
      <c r="B416" s="58" t="s">
        <v>124</v>
      </c>
      <c r="C416" s="57" t="s">
        <v>87</v>
      </c>
      <c r="D416" s="5">
        <v>670</v>
      </c>
      <c r="E416" s="5">
        <v>670</v>
      </c>
      <c r="F416" s="5">
        <v>670</v>
      </c>
      <c r="G416" s="5">
        <v>1236.83295634</v>
      </c>
      <c r="H416" s="5">
        <v>1684.2163424800001</v>
      </c>
      <c r="I416" s="5">
        <v>2755.55516154</v>
      </c>
      <c r="J416" s="5">
        <v>3485.23798468</v>
      </c>
      <c r="K416" s="5">
        <v>3487.1814469299998</v>
      </c>
      <c r="L416" s="5">
        <v>3887.3495164599999</v>
      </c>
      <c r="M416" s="5">
        <v>3887.3495164599999</v>
      </c>
      <c r="N416" s="5">
        <v>3887.3495164599999</v>
      </c>
      <c r="O416" s="5">
        <v>4202.3818072699996</v>
      </c>
      <c r="P416" s="5">
        <v>4327.6156450500002</v>
      </c>
      <c r="Q416" s="5">
        <v>7024.8392951799997</v>
      </c>
      <c r="R416" s="5">
        <v>7843.1167744899994</v>
      </c>
      <c r="S416" s="5">
        <v>8883.6776325499995</v>
      </c>
      <c r="T416" s="5">
        <v>9159.37449982</v>
      </c>
      <c r="U416" s="5">
        <v>9159.37449982</v>
      </c>
      <c r="V416" s="5">
        <v>10383.228430520001</v>
      </c>
      <c r="W416" s="5">
        <v>18443.565589960002</v>
      </c>
      <c r="X416" s="5">
        <v>18475.724039660003</v>
      </c>
      <c r="Y416" s="5">
        <v>18475.724039660003</v>
      </c>
      <c r="Z416" s="5">
        <v>18475.724039660003</v>
      </c>
      <c r="AA416" s="5">
        <v>26091.097064819998</v>
      </c>
      <c r="AB416" s="5">
        <v>27038.96581238</v>
      </c>
      <c r="AC416" s="5">
        <v>28461.307308039999</v>
      </c>
      <c r="AD416" s="5">
        <v>28310.716290969998</v>
      </c>
      <c r="AE416" s="5">
        <v>47213.436485760009</v>
      </c>
      <c r="AF416" s="5">
        <v>46813.268416230007</v>
      </c>
    </row>
    <row r="417" spans="1:32">
      <c r="A417" s="58" t="s">
        <v>137</v>
      </c>
      <c r="B417" s="58" t="s">
        <v>124</v>
      </c>
      <c r="C417" s="57" t="s">
        <v>88</v>
      </c>
      <c r="D417" s="5">
        <v>7.3040000000000003</v>
      </c>
      <c r="E417" s="5">
        <v>81.304999999999993</v>
      </c>
      <c r="F417" s="5">
        <v>177.50700000000001</v>
      </c>
      <c r="G417" s="5">
        <v>314.98700000000002</v>
      </c>
      <c r="H417" s="5">
        <v>485.21</v>
      </c>
      <c r="I417" s="5">
        <v>690.75199999999995</v>
      </c>
      <c r="J417" s="5">
        <v>942.36799999999994</v>
      </c>
      <c r="K417" s="5">
        <v>1319.3320000100002</v>
      </c>
      <c r="L417" s="5">
        <v>1646.1449322999999</v>
      </c>
      <c r="M417" s="5">
        <v>1997.99720783</v>
      </c>
      <c r="N417" s="5">
        <v>2398.7515556399999</v>
      </c>
      <c r="O417" s="5">
        <v>2891.4536417200002</v>
      </c>
      <c r="P417" s="5">
        <v>3423.7156849399998</v>
      </c>
      <c r="Q417" s="5">
        <v>3981.1180689500002</v>
      </c>
      <c r="R417" s="5">
        <v>4537.9600560899999</v>
      </c>
      <c r="S417" s="5">
        <v>5073.4149845700003</v>
      </c>
      <c r="T417" s="5">
        <v>5608.7046190199999</v>
      </c>
      <c r="U417" s="5">
        <v>6036.0734856200006</v>
      </c>
      <c r="V417" s="5">
        <v>6450.86907402</v>
      </c>
      <c r="W417" s="5">
        <v>6838.9187785800004</v>
      </c>
      <c r="X417" s="5">
        <v>7232.87679131</v>
      </c>
      <c r="Y417" s="5">
        <v>7657.7471786699998</v>
      </c>
      <c r="Z417" s="5">
        <v>8085.00838931</v>
      </c>
      <c r="AA417" s="5">
        <v>8457.8420374799989</v>
      </c>
      <c r="AB417" s="5">
        <v>8838.1139046899989</v>
      </c>
      <c r="AC417" s="5">
        <v>9222.6653388399991</v>
      </c>
      <c r="AD417" s="5">
        <v>9616.4493741200004</v>
      </c>
      <c r="AE417" s="5">
        <v>10015.22371271</v>
      </c>
      <c r="AF417" s="5">
        <v>10037.2423246</v>
      </c>
    </row>
    <row r="418" spans="1:32">
      <c r="A418" s="58" t="s">
        <v>137</v>
      </c>
      <c r="B418" s="58" t="s">
        <v>124</v>
      </c>
      <c r="C418" s="57" t="s">
        <v>89</v>
      </c>
      <c r="D418" s="5">
        <v>101.41699999999999</v>
      </c>
      <c r="E418" s="5">
        <v>417.096</v>
      </c>
      <c r="F418" s="5">
        <v>671.0329999999999</v>
      </c>
      <c r="G418" s="5">
        <v>922.27100000000007</v>
      </c>
      <c r="H418" s="5">
        <v>1125.8689999999999</v>
      </c>
      <c r="I418" s="5">
        <v>1299.7470000000001</v>
      </c>
      <c r="J418" s="5">
        <v>1450.7080000000001</v>
      </c>
      <c r="K418" s="5">
        <v>1685.1630000000005</v>
      </c>
      <c r="L418" s="5">
        <v>1990.6479999999999</v>
      </c>
      <c r="M418" s="5">
        <v>2286.2459999999996</v>
      </c>
      <c r="N418" s="5">
        <v>2596.1640000000002</v>
      </c>
      <c r="O418" s="5">
        <v>2968.3380000000002</v>
      </c>
      <c r="P418" s="5">
        <v>3348.63</v>
      </c>
      <c r="Q418" s="5">
        <v>3694.0590000000002</v>
      </c>
      <c r="R418" s="5">
        <v>3989.7470000000003</v>
      </c>
      <c r="S418" s="5">
        <v>4221.7790000000014</v>
      </c>
      <c r="T418" s="5">
        <v>4413.009</v>
      </c>
      <c r="U418" s="5">
        <v>4478</v>
      </c>
      <c r="V418" s="5">
        <v>4506.9669999999996</v>
      </c>
      <c r="W418" s="5">
        <v>4491.2079999999996</v>
      </c>
      <c r="X418" s="5">
        <v>4479.3630000000012</v>
      </c>
      <c r="Y418" s="5">
        <v>4455.174</v>
      </c>
      <c r="Z418" s="5">
        <v>4424.643</v>
      </c>
      <c r="AA418" s="5">
        <v>4389.6200000000008</v>
      </c>
      <c r="AB418" s="5">
        <v>4351.1210000000001</v>
      </c>
      <c r="AC418" s="5">
        <v>4305.9329999999991</v>
      </c>
      <c r="AD418" s="5">
        <v>4258.4330000000009</v>
      </c>
      <c r="AE418" s="5">
        <v>4204.9129999999996</v>
      </c>
      <c r="AF418" s="5">
        <v>4204.9129999999996</v>
      </c>
    </row>
    <row r="419" spans="1:32">
      <c r="A419" s="58" t="s">
        <v>137</v>
      </c>
      <c r="B419" s="58" t="s">
        <v>124</v>
      </c>
      <c r="C419" s="57" t="s">
        <v>90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</row>
    <row r="420" spans="1:32">
      <c r="A420" s="58" t="s">
        <v>137</v>
      </c>
      <c r="B420" s="58" t="s">
        <v>124</v>
      </c>
      <c r="C420" s="57" t="s">
        <v>91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</row>
    <row r="421" spans="1:32">
      <c r="A421" s="58" t="s">
        <v>137</v>
      </c>
      <c r="B421" s="58" t="s">
        <v>124</v>
      </c>
      <c r="C421" s="57" t="s">
        <v>92</v>
      </c>
      <c r="D421" s="5">
        <v>826.43900000000008</v>
      </c>
      <c r="E421" s="5">
        <v>826.43900000000008</v>
      </c>
      <c r="F421" s="5">
        <v>4906.0849605099993</v>
      </c>
      <c r="G421" s="5">
        <v>8448.2687050799996</v>
      </c>
      <c r="H421" s="5">
        <v>9773.2975165799999</v>
      </c>
      <c r="I421" s="5">
        <v>10677.169834550001</v>
      </c>
      <c r="J421" s="5">
        <v>11069.495206390002</v>
      </c>
      <c r="K421" s="5">
        <v>12476.544251080002</v>
      </c>
      <c r="L421" s="5">
        <v>14633.092761470001</v>
      </c>
      <c r="M421" s="5">
        <v>17257.100327799999</v>
      </c>
      <c r="N421" s="5">
        <v>19812.024153009999</v>
      </c>
      <c r="O421" s="5">
        <v>22075.34175679</v>
      </c>
      <c r="P421" s="5">
        <v>30616.340902980002</v>
      </c>
      <c r="Q421" s="5">
        <v>32144.50799862</v>
      </c>
      <c r="R421" s="5">
        <v>35562.740515789999</v>
      </c>
      <c r="S421" s="5">
        <v>37710.504422960003</v>
      </c>
      <c r="T421" s="5">
        <v>37710.504422960003</v>
      </c>
      <c r="U421" s="5">
        <v>37710.504422960003</v>
      </c>
      <c r="V421" s="5">
        <v>37739.670928959997</v>
      </c>
      <c r="W421" s="5">
        <v>37836.556877209994</v>
      </c>
      <c r="X421" s="5">
        <v>52780.026982489995</v>
      </c>
      <c r="Y421" s="5">
        <v>65670.236453969992</v>
      </c>
      <c r="Z421" s="5">
        <v>67502.188880410002</v>
      </c>
      <c r="AA421" s="5">
        <v>82765.412190970004</v>
      </c>
      <c r="AB421" s="5">
        <v>89395.157902999999</v>
      </c>
      <c r="AC421" s="5">
        <v>95162.247430389994</v>
      </c>
      <c r="AD421" s="5">
        <v>96545.228444690001</v>
      </c>
      <c r="AE421" s="5">
        <v>106162.36858439</v>
      </c>
      <c r="AF421" s="5">
        <v>106162.36858439</v>
      </c>
    </row>
    <row r="422" spans="1:32">
      <c r="A422" s="58" t="s">
        <v>137</v>
      </c>
      <c r="B422" s="58" t="s">
        <v>124</v>
      </c>
      <c r="C422" s="57" t="s">
        <v>93</v>
      </c>
      <c r="D422" s="5">
        <v>3420.3669999999997</v>
      </c>
      <c r="E422" s="5">
        <v>3420.3669999999997</v>
      </c>
      <c r="F422" s="5">
        <v>3562.9409999999993</v>
      </c>
      <c r="G422" s="5">
        <v>3700.8994971299994</v>
      </c>
      <c r="H422" s="5">
        <v>5617.4788478700011</v>
      </c>
      <c r="I422" s="5">
        <v>7615.6624584200017</v>
      </c>
      <c r="J422" s="5">
        <v>8503.564397189999</v>
      </c>
      <c r="K422" s="5">
        <v>9650.6585874399989</v>
      </c>
      <c r="L422" s="5">
        <v>12638.517185119998</v>
      </c>
      <c r="M422" s="5">
        <v>12704.408479779997</v>
      </c>
      <c r="N422" s="5">
        <v>15785.089023609999</v>
      </c>
      <c r="O422" s="5">
        <v>18577.866212259996</v>
      </c>
      <c r="P422" s="5">
        <v>27469.948607750001</v>
      </c>
      <c r="Q422" s="5">
        <v>32816.865175910003</v>
      </c>
      <c r="R422" s="5">
        <v>36025.77391707999</v>
      </c>
      <c r="S422" s="5">
        <v>39604.893174029996</v>
      </c>
      <c r="T422" s="5">
        <v>40310.793488499992</v>
      </c>
      <c r="U422" s="5">
        <v>40310.793488499992</v>
      </c>
      <c r="V422" s="5">
        <v>45450.577093549997</v>
      </c>
      <c r="W422" s="5">
        <v>60712.934733429996</v>
      </c>
      <c r="X422" s="5">
        <v>68975.862450860019</v>
      </c>
      <c r="Y422" s="5">
        <v>75184.020639540016</v>
      </c>
      <c r="Z422" s="5">
        <v>82576.266385270006</v>
      </c>
      <c r="AA422" s="5">
        <v>102896.24300171999</v>
      </c>
      <c r="AB422" s="5">
        <v>103267.22728417999</v>
      </c>
      <c r="AC422" s="5">
        <v>106057.70508233001</v>
      </c>
      <c r="AD422" s="5">
        <v>121653.64411535001</v>
      </c>
      <c r="AE422" s="5">
        <v>156187.94669607002</v>
      </c>
      <c r="AF422" s="5">
        <v>156161.94669607002</v>
      </c>
    </row>
    <row r="423" spans="1:32">
      <c r="A423" s="58" t="s">
        <v>137</v>
      </c>
      <c r="B423" s="58" t="s">
        <v>124</v>
      </c>
      <c r="C423" s="57" t="s">
        <v>94</v>
      </c>
      <c r="D423" s="5">
        <v>5135.7884863966483</v>
      </c>
      <c r="E423" s="5">
        <v>6647.3450414400004</v>
      </c>
      <c r="F423" s="5">
        <v>7457.5624169999992</v>
      </c>
      <c r="G423" s="5">
        <v>8316.3926061000002</v>
      </c>
      <c r="H423" s="5">
        <v>9119.7865911000008</v>
      </c>
      <c r="I423" s="5">
        <v>9916.6116179000001</v>
      </c>
      <c r="J423" s="5">
        <v>10724.709203300001</v>
      </c>
      <c r="K423" s="5">
        <v>11503.510488800001</v>
      </c>
      <c r="L423" s="5">
        <v>12250.042052700001</v>
      </c>
      <c r="M423" s="5">
        <v>12949.5583262</v>
      </c>
      <c r="N423" s="5">
        <v>13650.3951189</v>
      </c>
      <c r="O423" s="5">
        <v>14343.1406424</v>
      </c>
      <c r="P423" s="5">
        <v>15012.600937399999</v>
      </c>
      <c r="Q423" s="5">
        <v>15614.250841999999</v>
      </c>
      <c r="R423" s="5">
        <v>16150.000299399999</v>
      </c>
      <c r="S423" s="5">
        <v>16639.473162300001</v>
      </c>
      <c r="T423" s="5">
        <v>17118.148210700001</v>
      </c>
      <c r="U423" s="5">
        <v>17629.7030466</v>
      </c>
      <c r="V423" s="5">
        <v>18153.173504099999</v>
      </c>
      <c r="W423" s="5">
        <v>18673.432446899998</v>
      </c>
      <c r="X423" s="5">
        <v>19181.124382100003</v>
      </c>
      <c r="Y423" s="5">
        <v>19686.481679199998</v>
      </c>
      <c r="Z423" s="5">
        <v>20176.491095000001</v>
      </c>
      <c r="AA423" s="5">
        <v>20663.766652300001</v>
      </c>
      <c r="AB423" s="5">
        <v>21148.663008399999</v>
      </c>
      <c r="AC423" s="5">
        <v>21626.508005300002</v>
      </c>
      <c r="AD423" s="5">
        <v>22108.205048100001</v>
      </c>
      <c r="AE423" s="5">
        <v>22584.205257699999</v>
      </c>
      <c r="AF423" s="5">
        <v>22584.205257699999</v>
      </c>
    </row>
    <row r="424" spans="1:32">
      <c r="A424" s="58" t="s">
        <v>137</v>
      </c>
      <c r="B424" s="58" t="s">
        <v>124</v>
      </c>
      <c r="C424" s="57" t="s">
        <v>96</v>
      </c>
      <c r="D424" s="5">
        <v>104.02584389254943</v>
      </c>
      <c r="E424" s="5">
        <v>162.00992641159462</v>
      </c>
      <c r="F424" s="5">
        <v>192.01020758171285</v>
      </c>
      <c r="G424" s="5">
        <v>222.5461307461797</v>
      </c>
      <c r="H424" s="5">
        <v>265.08276373223777</v>
      </c>
      <c r="I424" s="5">
        <v>298.12910377014504</v>
      </c>
      <c r="J424" s="5">
        <v>331.96408073484059</v>
      </c>
      <c r="K424" s="5">
        <v>370.15977167600329</v>
      </c>
      <c r="L424" s="5">
        <v>411.94184255640783</v>
      </c>
      <c r="M424" s="5">
        <v>461.35706524462915</v>
      </c>
      <c r="N424" s="5">
        <v>505.01897020947627</v>
      </c>
      <c r="O424" s="5">
        <v>556.04289893651867</v>
      </c>
      <c r="P424" s="5">
        <v>607.31898780205142</v>
      </c>
      <c r="Q424" s="5">
        <v>662.18368965995546</v>
      </c>
      <c r="R424" s="5">
        <v>717.2490678165741</v>
      </c>
      <c r="S424" s="5">
        <v>783.055360420385</v>
      </c>
      <c r="T424" s="5">
        <v>840.60600761910325</v>
      </c>
      <c r="U424" s="5">
        <v>905.94713463406367</v>
      </c>
      <c r="V424" s="5">
        <v>959.69310501665939</v>
      </c>
      <c r="W424" s="5">
        <v>1012.083138514163</v>
      </c>
      <c r="X424" s="5">
        <v>1064.2881550973589</v>
      </c>
      <c r="Y424" s="5">
        <v>1118.2581004210492</v>
      </c>
      <c r="Z424" s="5">
        <v>1168.5947344167273</v>
      </c>
      <c r="AA424" s="5">
        <v>1211.4216564403855</v>
      </c>
      <c r="AB424" s="5">
        <v>1252.3013428138891</v>
      </c>
      <c r="AC424" s="5">
        <v>1289.3887926997281</v>
      </c>
      <c r="AD424" s="5">
        <v>1330.8769836415927</v>
      </c>
      <c r="AE424" s="5">
        <v>1371.410475125545</v>
      </c>
      <c r="AF424" s="5">
        <v>1371.410475125545</v>
      </c>
    </row>
    <row r="426" spans="1:32">
      <c r="A426" s="58" t="s">
        <v>137</v>
      </c>
      <c r="B426" s="58" t="s">
        <v>125</v>
      </c>
      <c r="C426" s="57" t="s">
        <v>81</v>
      </c>
      <c r="D426" s="5">
        <v>4820</v>
      </c>
      <c r="E426" s="5">
        <v>4820</v>
      </c>
      <c r="F426" s="5">
        <v>4820</v>
      </c>
      <c r="G426" s="5">
        <v>3385</v>
      </c>
      <c r="H426" s="5">
        <v>2805</v>
      </c>
      <c r="I426" s="5">
        <v>1665</v>
      </c>
      <c r="J426" s="5">
        <v>1120</v>
      </c>
      <c r="K426" s="5">
        <v>1120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</row>
    <row r="427" spans="1:32">
      <c r="A427" s="58" t="s">
        <v>137</v>
      </c>
      <c r="B427" s="58" t="s">
        <v>125</v>
      </c>
      <c r="C427" s="57" t="s">
        <v>82</v>
      </c>
      <c r="D427" s="5">
        <v>500</v>
      </c>
      <c r="E427" s="5">
        <v>500</v>
      </c>
      <c r="F427" s="5">
        <v>500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</row>
    <row r="428" spans="1:32">
      <c r="A428" s="58" t="s">
        <v>137</v>
      </c>
      <c r="B428" s="58" t="s">
        <v>125</v>
      </c>
      <c r="C428" s="57" t="s">
        <v>83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</row>
    <row r="429" spans="1:32">
      <c r="A429" s="58" t="s">
        <v>137</v>
      </c>
      <c r="B429" s="58" t="s">
        <v>125</v>
      </c>
      <c r="C429" s="57" t="s">
        <v>84</v>
      </c>
      <c r="D429" s="5">
        <v>1900</v>
      </c>
      <c r="E429" s="5">
        <v>1900</v>
      </c>
      <c r="F429" s="5">
        <v>1900</v>
      </c>
      <c r="G429" s="5">
        <v>1900</v>
      </c>
      <c r="H429" s="5">
        <v>1900</v>
      </c>
      <c r="I429" s="5">
        <v>1900</v>
      </c>
      <c r="J429" s="5">
        <v>1900</v>
      </c>
      <c r="K429" s="5">
        <v>1900</v>
      </c>
      <c r="L429" s="5">
        <v>1900</v>
      </c>
      <c r="M429" s="5">
        <v>1900</v>
      </c>
      <c r="N429" s="5">
        <v>1900</v>
      </c>
      <c r="O429" s="5">
        <v>1730</v>
      </c>
      <c r="P429" s="5">
        <v>1730</v>
      </c>
      <c r="Q429" s="5">
        <v>1730</v>
      </c>
      <c r="R429" s="5">
        <v>1730</v>
      </c>
      <c r="S429" s="5">
        <v>1730</v>
      </c>
      <c r="T429" s="5">
        <v>1730</v>
      </c>
      <c r="U429" s="5">
        <v>1290</v>
      </c>
      <c r="V429" s="5">
        <v>1290</v>
      </c>
      <c r="W429" s="5">
        <v>1290</v>
      </c>
      <c r="X429" s="5">
        <v>1196</v>
      </c>
      <c r="Y429" s="5">
        <v>2629.3604477500003</v>
      </c>
      <c r="Z429" s="5">
        <v>2629.3604477500003</v>
      </c>
      <c r="AA429" s="5">
        <v>2629.3604477500003</v>
      </c>
      <c r="AB429" s="5">
        <v>2629.3604477500003</v>
      </c>
      <c r="AC429" s="5">
        <v>2045.36044775</v>
      </c>
      <c r="AD429" s="5">
        <v>2045.36044775</v>
      </c>
      <c r="AE429" s="5">
        <v>2045.36044775</v>
      </c>
      <c r="AF429" s="5">
        <v>2045.36044775</v>
      </c>
    </row>
    <row r="430" spans="1:32">
      <c r="A430" s="58" t="s">
        <v>137</v>
      </c>
      <c r="B430" s="58" t="s">
        <v>125</v>
      </c>
      <c r="C430" s="57" t="s">
        <v>85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4507.6412947500003</v>
      </c>
      <c r="AF430" s="5">
        <v>4507.6412947500003</v>
      </c>
    </row>
    <row r="431" spans="1:32">
      <c r="A431" s="58" t="s">
        <v>137</v>
      </c>
      <c r="B431" s="58" t="s">
        <v>125</v>
      </c>
      <c r="C431" s="57" t="s">
        <v>86</v>
      </c>
      <c r="D431" s="5">
        <v>2204.0200000599998</v>
      </c>
      <c r="E431" s="5">
        <v>2204.0200000599998</v>
      </c>
      <c r="F431" s="5">
        <v>2204.0200000599998</v>
      </c>
      <c r="G431" s="5">
        <v>2204.0200000599998</v>
      </c>
      <c r="H431" s="5">
        <v>2204.0200000599998</v>
      </c>
      <c r="I431" s="5">
        <v>2204.0200000599998</v>
      </c>
      <c r="J431" s="5">
        <v>2204.0200000599998</v>
      </c>
      <c r="K431" s="5">
        <v>2204.0200000599998</v>
      </c>
      <c r="L431" s="5">
        <v>2204.0200000599998</v>
      </c>
      <c r="M431" s="5">
        <v>2204.0200000599998</v>
      </c>
      <c r="N431" s="5">
        <v>2204.0200000599998</v>
      </c>
      <c r="O431" s="5">
        <v>2204.0200000599998</v>
      </c>
      <c r="P431" s="5">
        <v>2204.0200000599998</v>
      </c>
      <c r="Q431" s="5">
        <v>2204.0200000599998</v>
      </c>
      <c r="R431" s="5">
        <v>2204.0200000599998</v>
      </c>
      <c r="S431" s="5">
        <v>2204.0200000599998</v>
      </c>
      <c r="T431" s="5">
        <v>2204.0200000599998</v>
      </c>
      <c r="U431" s="5">
        <v>2204.0200000599998</v>
      </c>
      <c r="V431" s="5">
        <v>2204.0200000599998</v>
      </c>
      <c r="W431" s="5">
        <v>2204.0200000599998</v>
      </c>
      <c r="X431" s="5">
        <v>2204.0200000599998</v>
      </c>
      <c r="Y431" s="5">
        <v>2204.0200000599998</v>
      </c>
      <c r="Z431" s="5">
        <v>2204.0200000599998</v>
      </c>
      <c r="AA431" s="5">
        <v>2204.0200000599998</v>
      </c>
      <c r="AB431" s="5">
        <v>2204.0200000599998</v>
      </c>
      <c r="AC431" s="5">
        <v>2204.0200000599998</v>
      </c>
      <c r="AD431" s="5">
        <v>2204.0200000599998</v>
      </c>
      <c r="AE431" s="5">
        <v>2204.0200000599998</v>
      </c>
      <c r="AF431" s="5">
        <v>2204.0200000599998</v>
      </c>
    </row>
    <row r="432" spans="1:32">
      <c r="A432" s="58" t="s">
        <v>137</v>
      </c>
      <c r="B432" s="58" t="s">
        <v>125</v>
      </c>
      <c r="C432" s="57" t="s">
        <v>87</v>
      </c>
      <c r="D432" s="5">
        <v>125.22999999999999</v>
      </c>
      <c r="E432" s="5">
        <v>125.22999999999999</v>
      </c>
      <c r="F432" s="5">
        <v>124.13</v>
      </c>
      <c r="G432" s="5">
        <v>238.97280139999998</v>
      </c>
      <c r="H432" s="5">
        <v>238.97280139999998</v>
      </c>
      <c r="I432" s="5">
        <v>453.13734077000004</v>
      </c>
      <c r="J432" s="5">
        <v>1127.4177196800001</v>
      </c>
      <c r="K432" s="5">
        <v>1127.4177196800001</v>
      </c>
      <c r="L432" s="5">
        <v>1377.4177196800001</v>
      </c>
      <c r="M432" s="5">
        <v>1377.4177196800001</v>
      </c>
      <c r="N432" s="5">
        <v>1378.51771968</v>
      </c>
      <c r="O432" s="5">
        <v>1377.4177196800001</v>
      </c>
      <c r="P432" s="5">
        <v>1378.51771968</v>
      </c>
      <c r="Q432" s="5">
        <v>1377.4177196800001</v>
      </c>
      <c r="R432" s="5">
        <v>1377.4177196800001</v>
      </c>
      <c r="S432" s="5">
        <v>1377.4177196800001</v>
      </c>
      <c r="T432" s="5">
        <v>1378.51771968</v>
      </c>
      <c r="U432" s="5">
        <v>1377.4177196800001</v>
      </c>
      <c r="V432" s="5">
        <v>1377.4177196800001</v>
      </c>
      <c r="W432" s="5">
        <v>1377.4177196800001</v>
      </c>
      <c r="X432" s="5">
        <v>1377.4177196800001</v>
      </c>
      <c r="Y432" s="5">
        <v>1378.51771968</v>
      </c>
      <c r="Z432" s="5">
        <v>1378.51771968</v>
      </c>
      <c r="AA432" s="5">
        <v>1263.6749182799999</v>
      </c>
      <c r="AB432" s="5">
        <v>1263.6749182799999</v>
      </c>
      <c r="AC432" s="5">
        <v>1050.61037891</v>
      </c>
      <c r="AD432" s="5">
        <v>488.63614981000001</v>
      </c>
      <c r="AE432" s="5">
        <v>488.63614981000001</v>
      </c>
      <c r="AF432" s="5">
        <v>488.63614981000001</v>
      </c>
    </row>
    <row r="433" spans="1:32">
      <c r="A433" s="58" t="s">
        <v>137</v>
      </c>
      <c r="B433" s="58" t="s">
        <v>125</v>
      </c>
      <c r="C433" s="57" t="s">
        <v>88</v>
      </c>
      <c r="D433" s="5">
        <v>5.7080000000000002</v>
      </c>
      <c r="E433" s="5">
        <v>60.468000000000004</v>
      </c>
      <c r="F433" s="5">
        <v>148.648</v>
      </c>
      <c r="G433" s="5">
        <v>275.34800000000001</v>
      </c>
      <c r="H433" s="5">
        <v>442.274</v>
      </c>
      <c r="I433" s="5">
        <v>652.45000000000005</v>
      </c>
      <c r="J433" s="5">
        <v>876.23699999999997</v>
      </c>
      <c r="K433" s="5">
        <v>1210.5730000000001</v>
      </c>
      <c r="L433" s="5">
        <v>1499.50984408</v>
      </c>
      <c r="M433" s="5">
        <v>1763.8192452999999</v>
      </c>
      <c r="N433" s="5">
        <v>2059.8864297800001</v>
      </c>
      <c r="O433" s="5">
        <v>2436.6978076999999</v>
      </c>
      <c r="P433" s="5">
        <v>2865.7631302299997</v>
      </c>
      <c r="Q433" s="5">
        <v>3329.05273197</v>
      </c>
      <c r="R433" s="5">
        <v>3830.46070057</v>
      </c>
      <c r="S433" s="5">
        <v>4377.4487209399995</v>
      </c>
      <c r="T433" s="5">
        <v>4929.4277385200003</v>
      </c>
      <c r="U433" s="5">
        <v>5409.2202714200002</v>
      </c>
      <c r="V433" s="5">
        <v>5890.0950978299998</v>
      </c>
      <c r="W433" s="5">
        <v>6359.8153290499995</v>
      </c>
      <c r="X433" s="5">
        <v>6795.9670817799997</v>
      </c>
      <c r="Y433" s="5">
        <v>7263.3692117000001</v>
      </c>
      <c r="Z433" s="5">
        <v>7737.8938246300004</v>
      </c>
      <c r="AA433" s="5">
        <v>8141.5914787000002</v>
      </c>
      <c r="AB433" s="5">
        <v>8553.9924650800003</v>
      </c>
      <c r="AC433" s="5">
        <v>8975.3127935100001</v>
      </c>
      <c r="AD433" s="5">
        <v>9404.9657990399992</v>
      </c>
      <c r="AE433" s="5">
        <v>9844.0621514499999</v>
      </c>
      <c r="AF433" s="5">
        <v>9881.1261620900004</v>
      </c>
    </row>
    <row r="434" spans="1:32">
      <c r="A434" s="58" t="s">
        <v>137</v>
      </c>
      <c r="B434" s="58" t="s">
        <v>125</v>
      </c>
      <c r="C434" s="57" t="s">
        <v>89</v>
      </c>
      <c r="D434" s="5">
        <v>96.884</v>
      </c>
      <c r="E434" s="5">
        <v>329.29</v>
      </c>
      <c r="F434" s="5">
        <v>584.38700000000006</v>
      </c>
      <c r="G434" s="5">
        <v>822.70399999999995</v>
      </c>
      <c r="H434" s="5">
        <v>1038.2350000000001</v>
      </c>
      <c r="I434" s="5">
        <v>1227.8490000000002</v>
      </c>
      <c r="J434" s="5">
        <v>1335.8109999999997</v>
      </c>
      <c r="K434" s="5">
        <v>1514.9060000000002</v>
      </c>
      <c r="L434" s="5">
        <v>1768.1690000000001</v>
      </c>
      <c r="M434" s="5">
        <v>1950.5929999999998</v>
      </c>
      <c r="N434" s="5">
        <v>2135.6660000000002</v>
      </c>
      <c r="O434" s="5">
        <v>2379.1839999999997</v>
      </c>
      <c r="P434" s="5">
        <v>2646.8049999999998</v>
      </c>
      <c r="Q434" s="5">
        <v>2900.1779999999994</v>
      </c>
      <c r="R434" s="5">
        <v>3149.181</v>
      </c>
      <c r="S434" s="5">
        <v>3402.6410000000005</v>
      </c>
      <c r="T434" s="5">
        <v>3615.8820000000005</v>
      </c>
      <c r="U434" s="5">
        <v>3731.2449999999999</v>
      </c>
      <c r="V434" s="5">
        <v>3816.4100000000008</v>
      </c>
      <c r="W434" s="5">
        <v>3863.6839999999993</v>
      </c>
      <c r="X434" s="5">
        <v>3875.1059999999998</v>
      </c>
      <c r="Y434" s="5">
        <v>3873.7390000000014</v>
      </c>
      <c r="Z434" s="5">
        <v>3868.3439999999982</v>
      </c>
      <c r="AA434" s="5">
        <v>3856.3990000000003</v>
      </c>
      <c r="AB434" s="5">
        <v>3840.6070000000009</v>
      </c>
      <c r="AC434" s="5">
        <v>3820.0049999999992</v>
      </c>
      <c r="AD434" s="5">
        <v>3795.2550000000001</v>
      </c>
      <c r="AE434" s="5">
        <v>3765.7250000000004</v>
      </c>
      <c r="AF434" s="5">
        <v>3765.7250000000004</v>
      </c>
    </row>
    <row r="435" spans="1:32">
      <c r="A435" s="58" t="s">
        <v>137</v>
      </c>
      <c r="B435" s="58" t="s">
        <v>125</v>
      </c>
      <c r="C435" s="57" t="s">
        <v>90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</row>
    <row r="436" spans="1:32">
      <c r="A436" s="58" t="s">
        <v>137</v>
      </c>
      <c r="B436" s="58" t="s">
        <v>125</v>
      </c>
      <c r="C436" s="57" t="s">
        <v>91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</row>
    <row r="437" spans="1:32">
      <c r="A437" s="58" t="s">
        <v>137</v>
      </c>
      <c r="B437" s="58" t="s">
        <v>125</v>
      </c>
      <c r="C437" s="57" t="s">
        <v>92</v>
      </c>
      <c r="D437" s="5">
        <v>4013.0679999999993</v>
      </c>
      <c r="E437" s="5">
        <v>4170.5679999999993</v>
      </c>
      <c r="F437" s="5">
        <v>5105.2493427499985</v>
      </c>
      <c r="G437" s="5">
        <v>7470.5057991199992</v>
      </c>
      <c r="H437" s="5">
        <v>7902.1569773599986</v>
      </c>
      <c r="I437" s="5">
        <v>8592.606174909999</v>
      </c>
      <c r="J437" s="5">
        <v>9166.8208200799982</v>
      </c>
      <c r="K437" s="5">
        <v>9166.8208200799982</v>
      </c>
      <c r="L437" s="5">
        <v>10605.841651719998</v>
      </c>
      <c r="M437" s="5">
        <v>10605.841651719998</v>
      </c>
      <c r="N437" s="5">
        <v>10869.8130344</v>
      </c>
      <c r="O437" s="5">
        <v>11836.25841549</v>
      </c>
      <c r="P437" s="5">
        <v>11722.09774057</v>
      </c>
      <c r="Q437" s="5">
        <v>12240.626813119999</v>
      </c>
      <c r="R437" s="5">
        <v>13106.06495778</v>
      </c>
      <c r="S437" s="5">
        <v>14264.949422199999</v>
      </c>
      <c r="T437" s="5">
        <v>16073.998646579999</v>
      </c>
      <c r="U437" s="5">
        <v>16073.998646579999</v>
      </c>
      <c r="V437" s="5">
        <v>18089.99594728</v>
      </c>
      <c r="W437" s="5">
        <v>18783.691590690003</v>
      </c>
      <c r="X437" s="5">
        <v>20186.974068500003</v>
      </c>
      <c r="Y437" s="5">
        <v>19955.660434390004</v>
      </c>
      <c r="Z437" s="5">
        <v>22114.429534480001</v>
      </c>
      <c r="AA437" s="5">
        <v>24582.563732230006</v>
      </c>
      <c r="AB437" s="5">
        <v>25309.471112370004</v>
      </c>
      <c r="AC437" s="5">
        <v>26737.964961760004</v>
      </c>
      <c r="AD437" s="5">
        <v>26709.264961760004</v>
      </c>
      <c r="AE437" s="5">
        <v>27546.096431810001</v>
      </c>
      <c r="AF437" s="5">
        <v>27307.896431810004</v>
      </c>
    </row>
    <row r="438" spans="1:32">
      <c r="A438" s="58" t="s">
        <v>137</v>
      </c>
      <c r="B438" s="58" t="s">
        <v>125</v>
      </c>
      <c r="C438" s="57" t="s">
        <v>93</v>
      </c>
      <c r="D438" s="5">
        <v>956.69099999999992</v>
      </c>
      <c r="E438" s="5">
        <v>956.69099999999992</v>
      </c>
      <c r="F438" s="5">
        <v>956.26099999999997</v>
      </c>
      <c r="G438" s="5">
        <v>1095.3510696399999</v>
      </c>
      <c r="H438" s="5">
        <v>1094.9310696399998</v>
      </c>
      <c r="I438" s="5">
        <v>2112.77089548</v>
      </c>
      <c r="J438" s="5">
        <v>3195.2908153899998</v>
      </c>
      <c r="K438" s="5">
        <v>3194.8608153899995</v>
      </c>
      <c r="L438" s="5">
        <v>3492.4121244799999</v>
      </c>
      <c r="M438" s="5">
        <v>4762.3949124499995</v>
      </c>
      <c r="N438" s="5">
        <v>5356.7431574900002</v>
      </c>
      <c r="O438" s="5">
        <v>5356.7431574900002</v>
      </c>
      <c r="P438" s="5">
        <v>5547.2616730000009</v>
      </c>
      <c r="Q438" s="5">
        <v>5547.2616730000009</v>
      </c>
      <c r="R438" s="5">
        <v>6390.7331573399997</v>
      </c>
      <c r="S438" s="5">
        <v>6390.7331573399997</v>
      </c>
      <c r="T438" s="5">
        <v>8279.1468994200004</v>
      </c>
      <c r="U438" s="5">
        <v>8279.1468994200004</v>
      </c>
      <c r="V438" s="5">
        <v>9250.7707410500007</v>
      </c>
      <c r="W438" s="5">
        <v>9250.7707410500007</v>
      </c>
      <c r="X438" s="5">
        <v>11301.78959592</v>
      </c>
      <c r="Y438" s="5">
        <v>13448.955580170001</v>
      </c>
      <c r="Z438" s="5">
        <v>13341.43558017</v>
      </c>
      <c r="AA438" s="5">
        <v>13314.170580170001</v>
      </c>
      <c r="AB438" s="5">
        <v>13314.170580170001</v>
      </c>
      <c r="AC438" s="5">
        <v>16055.936235950001</v>
      </c>
      <c r="AD438" s="5">
        <v>15915.87023595</v>
      </c>
      <c r="AE438" s="5">
        <v>21137.127906560003</v>
      </c>
      <c r="AF438" s="5">
        <v>21056.127906560003</v>
      </c>
    </row>
    <row r="439" spans="1:32">
      <c r="A439" s="58" t="s">
        <v>137</v>
      </c>
      <c r="B439" s="58" t="s">
        <v>125</v>
      </c>
      <c r="C439" s="57" t="s">
        <v>94</v>
      </c>
      <c r="D439" s="5">
        <v>3812.4704799729279</v>
      </c>
      <c r="E439" s="5">
        <v>5136.4157260000002</v>
      </c>
      <c r="F439" s="5">
        <v>5889.8776950000001</v>
      </c>
      <c r="G439" s="5">
        <v>6693.2138439999999</v>
      </c>
      <c r="H439" s="5">
        <v>7497.1406360000001</v>
      </c>
      <c r="I439" s="5">
        <v>8318.2243319999998</v>
      </c>
      <c r="J439" s="5">
        <v>8991.6680080000006</v>
      </c>
      <c r="K439" s="5">
        <v>9649.2003359999999</v>
      </c>
      <c r="L439" s="5">
        <v>10271.38193</v>
      </c>
      <c r="M439" s="5">
        <v>10783.47234</v>
      </c>
      <c r="N439" s="5">
        <v>11286.004220000001</v>
      </c>
      <c r="O439" s="5">
        <v>11783.63327</v>
      </c>
      <c r="P439" s="5">
        <v>12291.02289</v>
      </c>
      <c r="Q439" s="5">
        <v>12778.522989999999</v>
      </c>
      <c r="R439" s="5">
        <v>13252.910550000001</v>
      </c>
      <c r="S439" s="5">
        <v>13722.79183</v>
      </c>
      <c r="T439" s="5">
        <v>14215.598180000001</v>
      </c>
      <c r="U439" s="5">
        <v>14737.04565</v>
      </c>
      <c r="V439" s="5">
        <v>15272.29767</v>
      </c>
      <c r="W439" s="5">
        <v>15812.587890000001</v>
      </c>
      <c r="X439" s="5">
        <v>16345.172500000001</v>
      </c>
      <c r="Y439" s="5">
        <v>16883.05068</v>
      </c>
      <c r="Z439" s="5">
        <v>17423.179349999999</v>
      </c>
      <c r="AA439" s="5">
        <v>17956.912130000001</v>
      </c>
      <c r="AB439" s="5">
        <v>18489.99627</v>
      </c>
      <c r="AC439" s="5">
        <v>19024.729780000001</v>
      </c>
      <c r="AD439" s="5">
        <v>19559.099969999999</v>
      </c>
      <c r="AE439" s="5">
        <v>20099.74207</v>
      </c>
      <c r="AF439" s="5">
        <v>20099.74207</v>
      </c>
    </row>
    <row r="440" spans="1:32">
      <c r="A440" s="58" t="s">
        <v>137</v>
      </c>
      <c r="B440" s="58" t="s">
        <v>125</v>
      </c>
      <c r="C440" s="57" t="s">
        <v>96</v>
      </c>
      <c r="D440" s="5">
        <v>212.22</v>
      </c>
      <c r="E440" s="5">
        <v>262.06054480594656</v>
      </c>
      <c r="F440" s="5">
        <v>286.01644854364901</v>
      </c>
      <c r="G440" s="5">
        <v>305.44015602265119</v>
      </c>
      <c r="H440" s="5">
        <v>329.82111367436136</v>
      </c>
      <c r="I440" s="5">
        <v>370.7115207229059</v>
      </c>
      <c r="J440" s="5">
        <v>408.47216173629499</v>
      </c>
      <c r="K440" s="5">
        <v>440.24909969269083</v>
      </c>
      <c r="L440" s="5">
        <v>478.45061544669744</v>
      </c>
      <c r="M440" s="5">
        <v>519.48462508111436</v>
      </c>
      <c r="N440" s="5">
        <v>556.48525291126236</v>
      </c>
      <c r="O440" s="5">
        <v>593.24950629459249</v>
      </c>
      <c r="P440" s="5">
        <v>637.18491006353156</v>
      </c>
      <c r="Q440" s="5">
        <v>680.18456838499071</v>
      </c>
      <c r="R440" s="5">
        <v>720.79751132095544</v>
      </c>
      <c r="S440" s="5">
        <v>761.13682733933319</v>
      </c>
      <c r="T440" s="5">
        <v>807.92785159645155</v>
      </c>
      <c r="U440" s="5">
        <v>847.35434245057456</v>
      </c>
      <c r="V440" s="5">
        <v>893.18040756830862</v>
      </c>
      <c r="W440" s="5">
        <v>936.96429488781223</v>
      </c>
      <c r="X440" s="5">
        <v>986.93282555569135</v>
      </c>
      <c r="Y440" s="5">
        <v>1037.4680183035271</v>
      </c>
      <c r="Z440" s="5">
        <v>1082.8194055580466</v>
      </c>
      <c r="AA440" s="5">
        <v>1122.1758464387287</v>
      </c>
      <c r="AB440" s="5">
        <v>1162.6750732870212</v>
      </c>
      <c r="AC440" s="5">
        <v>1212.2059723881778</v>
      </c>
      <c r="AD440" s="5">
        <v>1218.1698041215959</v>
      </c>
      <c r="AE440" s="5">
        <v>1273.2214280971625</v>
      </c>
      <c r="AF440" s="5">
        <v>1273.2214280971625</v>
      </c>
    </row>
    <row r="442" spans="1:32">
      <c r="A442" s="58" t="s">
        <v>137</v>
      </c>
      <c r="B442" s="58" t="s">
        <v>126</v>
      </c>
      <c r="C442" s="57" t="s">
        <v>82</v>
      </c>
      <c r="D442" s="5">
        <v>1328.9999999900001</v>
      </c>
      <c r="E442" s="5">
        <v>1328.9999999900001</v>
      </c>
      <c r="F442" s="5">
        <v>1328.9999999900001</v>
      </c>
      <c r="G442" s="5">
        <v>528.99999998999999</v>
      </c>
      <c r="H442" s="5">
        <v>528.99999998999999</v>
      </c>
      <c r="I442" s="5">
        <v>528.99999998999999</v>
      </c>
      <c r="J442" s="5">
        <v>528.99999998999999</v>
      </c>
      <c r="K442" s="5">
        <v>528.99999998999999</v>
      </c>
      <c r="L442" s="5">
        <v>528.99999998999999</v>
      </c>
      <c r="M442" s="5">
        <v>528.99999998999999</v>
      </c>
      <c r="N442" s="5">
        <v>528.99999998999999</v>
      </c>
      <c r="O442" s="5">
        <v>528.99999998999999</v>
      </c>
      <c r="P442" s="5">
        <v>528.99999998999999</v>
      </c>
      <c r="Q442" s="5">
        <v>528.99999998999999</v>
      </c>
      <c r="R442" s="5">
        <v>528.99999998999999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</row>
    <row r="443" spans="1:32">
      <c r="A443" s="58" t="s">
        <v>137</v>
      </c>
      <c r="B443" s="58" t="s">
        <v>126</v>
      </c>
      <c r="C443" s="57" t="s">
        <v>83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</row>
    <row r="444" spans="1:32">
      <c r="A444" s="58" t="s">
        <v>137</v>
      </c>
      <c r="B444" s="58" t="s">
        <v>126</v>
      </c>
      <c r="C444" s="57" t="s">
        <v>84</v>
      </c>
      <c r="D444" s="5">
        <v>1583.8600000399999</v>
      </c>
      <c r="E444" s="5">
        <v>1583.8600000399999</v>
      </c>
      <c r="F444" s="5">
        <v>1583.8600000399999</v>
      </c>
      <c r="G444" s="5">
        <v>1583.8600000399999</v>
      </c>
      <c r="H444" s="5">
        <v>1583.8600000399999</v>
      </c>
      <c r="I444" s="5">
        <v>1583.8600000399999</v>
      </c>
      <c r="J444" s="5">
        <v>1583.8600000399999</v>
      </c>
      <c r="K444" s="5">
        <v>1583.8600000399999</v>
      </c>
      <c r="L444" s="5">
        <v>1201.3600000399999</v>
      </c>
      <c r="M444" s="5">
        <v>1201.3600000399999</v>
      </c>
      <c r="N444" s="5">
        <v>924.5</v>
      </c>
      <c r="O444" s="5">
        <v>924.5</v>
      </c>
      <c r="P444" s="5">
        <v>924.5</v>
      </c>
      <c r="Q444" s="5">
        <v>844.5</v>
      </c>
      <c r="R444" s="5">
        <v>844.5</v>
      </c>
      <c r="S444" s="5">
        <v>844.5</v>
      </c>
      <c r="T444" s="5">
        <v>2049.4408383999998</v>
      </c>
      <c r="U444" s="5">
        <v>2049.4408383999998</v>
      </c>
      <c r="V444" s="5">
        <v>2049.4408383999998</v>
      </c>
      <c r="W444" s="5">
        <v>2049.4408383999998</v>
      </c>
      <c r="X444" s="5">
        <v>2049.4408383999998</v>
      </c>
      <c r="Y444" s="5">
        <v>3449.21827605</v>
      </c>
      <c r="Z444" s="5">
        <v>3111.21827605</v>
      </c>
      <c r="AA444" s="5">
        <v>3111.21827605</v>
      </c>
      <c r="AB444" s="5">
        <v>2957.21827605</v>
      </c>
      <c r="AC444" s="5">
        <v>2957.21827605</v>
      </c>
      <c r="AD444" s="5">
        <v>2957.21827605</v>
      </c>
      <c r="AE444" s="5">
        <v>2957.21827605</v>
      </c>
      <c r="AF444" s="5">
        <v>2957.21827605</v>
      </c>
    </row>
    <row r="445" spans="1:32">
      <c r="A445" s="58" t="s">
        <v>137</v>
      </c>
      <c r="B445" s="58" t="s">
        <v>126</v>
      </c>
      <c r="C445" s="57" t="s">
        <v>85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3755.8746799999999</v>
      </c>
      <c r="AF445" s="5">
        <v>3755.8746799999999</v>
      </c>
    </row>
    <row r="446" spans="1:32">
      <c r="A446" s="58" t="s">
        <v>137</v>
      </c>
      <c r="B446" s="58" t="s">
        <v>126</v>
      </c>
      <c r="C446" s="57" t="s">
        <v>86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</row>
    <row r="447" spans="1:32">
      <c r="A447" s="58" t="s">
        <v>137</v>
      </c>
      <c r="B447" s="58" t="s">
        <v>126</v>
      </c>
      <c r="C447" s="57" t="s">
        <v>87</v>
      </c>
      <c r="D447" s="5">
        <v>205.33000000000004</v>
      </c>
      <c r="E447" s="5">
        <v>473.33000000000004</v>
      </c>
      <c r="F447" s="5">
        <v>473.33000000000004</v>
      </c>
      <c r="G447" s="5">
        <v>521.43435352000006</v>
      </c>
      <c r="H447" s="5">
        <v>521.43435352000006</v>
      </c>
      <c r="I447" s="5">
        <v>673.29292189</v>
      </c>
      <c r="J447" s="5">
        <v>673.29292189</v>
      </c>
      <c r="K447" s="5">
        <v>673.29292189</v>
      </c>
      <c r="L447" s="5">
        <v>673.29292189</v>
      </c>
      <c r="M447" s="5">
        <v>673.29292189</v>
      </c>
      <c r="N447" s="5">
        <v>919.17973796000001</v>
      </c>
      <c r="O447" s="5">
        <v>919.17973796000001</v>
      </c>
      <c r="P447" s="5">
        <v>919.17973796000001</v>
      </c>
      <c r="Q447" s="5">
        <v>919.17973796000001</v>
      </c>
      <c r="R447" s="5">
        <v>919.17973796000001</v>
      </c>
      <c r="S447" s="5">
        <v>1207.9432292900001</v>
      </c>
      <c r="T447" s="5">
        <v>1207.9432292900001</v>
      </c>
      <c r="U447" s="5">
        <v>1207.9432292900001</v>
      </c>
      <c r="V447" s="5">
        <v>1207.9432292900001</v>
      </c>
      <c r="W447" s="5">
        <v>1207.9432292900001</v>
      </c>
      <c r="X447" s="5">
        <v>1207.9432292900001</v>
      </c>
      <c r="Y447" s="5">
        <v>1207.9432292900001</v>
      </c>
      <c r="Z447" s="5">
        <v>3448.5538932699997</v>
      </c>
      <c r="AA447" s="5">
        <v>3398.3495397500001</v>
      </c>
      <c r="AB447" s="5">
        <v>3398.3495397500001</v>
      </c>
      <c r="AC447" s="5">
        <v>3246.4909713799998</v>
      </c>
      <c r="AD447" s="5">
        <v>11911.3548615</v>
      </c>
      <c r="AE447" s="5">
        <v>16942.217897480001</v>
      </c>
      <c r="AF447" s="5">
        <v>16942.217897480001</v>
      </c>
    </row>
    <row r="448" spans="1:32">
      <c r="A448" s="58" t="s">
        <v>137</v>
      </c>
      <c r="B448" s="58" t="s">
        <v>126</v>
      </c>
      <c r="C448" s="57" t="s">
        <v>88</v>
      </c>
      <c r="D448" s="5">
        <v>29.535</v>
      </c>
      <c r="E448" s="5">
        <v>103.374</v>
      </c>
      <c r="F448" s="5">
        <v>155.053</v>
      </c>
      <c r="G448" s="5">
        <v>211.02199999999999</v>
      </c>
      <c r="H448" s="5">
        <v>272.83999999999997</v>
      </c>
      <c r="I448" s="5">
        <v>342.29199999999997</v>
      </c>
      <c r="J448" s="5">
        <v>420.23</v>
      </c>
      <c r="K448" s="5">
        <v>540.44000000000005</v>
      </c>
      <c r="L448" s="5">
        <v>660.96435792</v>
      </c>
      <c r="M448" s="5">
        <v>796.17195317000005</v>
      </c>
      <c r="N448" s="5">
        <v>958.17402227999992</v>
      </c>
      <c r="O448" s="5">
        <v>1145.1947517999999</v>
      </c>
      <c r="P448" s="5">
        <v>1342.79875311</v>
      </c>
      <c r="Q448" s="5">
        <v>1546.5239911499998</v>
      </c>
      <c r="R448" s="5">
        <v>1757.30862804</v>
      </c>
      <c r="S448" s="5">
        <v>1963.7499641100001</v>
      </c>
      <c r="T448" s="5">
        <v>2169.9936781400002</v>
      </c>
      <c r="U448" s="5">
        <v>2330.4229793499999</v>
      </c>
      <c r="V448" s="5">
        <v>2480.8329372599997</v>
      </c>
      <c r="W448" s="5">
        <v>2619.9917203999998</v>
      </c>
      <c r="X448" s="5">
        <v>2760.18391509</v>
      </c>
      <c r="Y448" s="5">
        <v>2910.0088553700002</v>
      </c>
      <c r="Z448" s="5">
        <v>3061.9195724699998</v>
      </c>
      <c r="AA448" s="5">
        <v>3195.6967666800001</v>
      </c>
      <c r="AB448" s="5">
        <v>3332.0470560999997</v>
      </c>
      <c r="AC448" s="5">
        <v>3471.4572458299999</v>
      </c>
      <c r="AD448" s="5">
        <v>3613.5280442000003</v>
      </c>
      <c r="AE448" s="5">
        <v>3758.3678000899999</v>
      </c>
      <c r="AF448" s="5">
        <v>3768.8095457299996</v>
      </c>
    </row>
    <row r="449" spans="1:32">
      <c r="A449" s="58" t="s">
        <v>137</v>
      </c>
      <c r="B449" s="58" t="s">
        <v>126</v>
      </c>
      <c r="C449" s="57" t="s">
        <v>89</v>
      </c>
      <c r="D449" s="5">
        <v>86.206000000000003</v>
      </c>
      <c r="E449" s="5">
        <v>234.97200000000001</v>
      </c>
      <c r="F449" s="5">
        <v>315.15100000000001</v>
      </c>
      <c r="G449" s="5">
        <v>386.09899999999999</v>
      </c>
      <c r="H449" s="5">
        <v>448.88200000000001</v>
      </c>
      <c r="I449" s="5">
        <v>507.89399999999995</v>
      </c>
      <c r="J449" s="5">
        <v>563.8309999999999</v>
      </c>
      <c r="K449" s="5">
        <v>659.38799999999992</v>
      </c>
      <c r="L449" s="5">
        <v>765.72799999999984</v>
      </c>
      <c r="M449" s="5">
        <v>874.94299999999998</v>
      </c>
      <c r="N449" s="5">
        <v>999.57100000000003</v>
      </c>
      <c r="O449" s="5">
        <v>1136.2789999999998</v>
      </c>
      <c r="P449" s="5">
        <v>1272.079</v>
      </c>
      <c r="Q449" s="5">
        <v>1391.741</v>
      </c>
      <c r="R449" s="5">
        <v>1500.8809999999999</v>
      </c>
      <c r="S449" s="5">
        <v>1590.4769999999999</v>
      </c>
      <c r="T449" s="5">
        <v>1664.9549999999999</v>
      </c>
      <c r="U449" s="5">
        <v>1688.7670000000003</v>
      </c>
      <c r="V449" s="5">
        <v>1695.3049999999998</v>
      </c>
      <c r="W449" s="5">
        <v>1684.5590000000002</v>
      </c>
      <c r="X449" s="5">
        <v>1675.3009999999999</v>
      </c>
      <c r="Y449" s="5">
        <v>1660.6060000000007</v>
      </c>
      <c r="Z449" s="5">
        <v>1645.1769999999997</v>
      </c>
      <c r="AA449" s="5">
        <v>1628.1010000000001</v>
      </c>
      <c r="AB449" s="5">
        <v>1610.2549999999997</v>
      </c>
      <c r="AC449" s="5">
        <v>1590.7479999999996</v>
      </c>
      <c r="AD449" s="5">
        <v>1570.4659999999999</v>
      </c>
      <c r="AE449" s="5">
        <v>1548.3600000000006</v>
      </c>
      <c r="AF449" s="5">
        <v>1548.3600000000006</v>
      </c>
    </row>
    <row r="450" spans="1:32">
      <c r="A450" s="58" t="s">
        <v>137</v>
      </c>
      <c r="B450" s="58" t="s">
        <v>126</v>
      </c>
      <c r="C450" s="57" t="s">
        <v>90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</row>
    <row r="451" spans="1:32">
      <c r="A451" s="58" t="s">
        <v>137</v>
      </c>
      <c r="B451" s="58" t="s">
        <v>126</v>
      </c>
      <c r="C451" s="57" t="s">
        <v>91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</row>
    <row r="452" spans="1:32">
      <c r="A452" s="58" t="s">
        <v>137</v>
      </c>
      <c r="B452" s="58" t="s">
        <v>126</v>
      </c>
      <c r="C452" s="57" t="s">
        <v>92</v>
      </c>
      <c r="D452" s="5">
        <v>2131.585</v>
      </c>
      <c r="E452" s="5">
        <v>2341.585</v>
      </c>
      <c r="F452" s="5">
        <v>3454.1233521300001</v>
      </c>
      <c r="G452" s="5">
        <v>4704.1252456799994</v>
      </c>
      <c r="H452" s="5">
        <v>5209.7785047999996</v>
      </c>
      <c r="I452" s="5">
        <v>5176.7785047999996</v>
      </c>
      <c r="J452" s="5">
        <v>7960.2727986399996</v>
      </c>
      <c r="K452" s="5">
        <v>7936.5012800699988</v>
      </c>
      <c r="L452" s="5">
        <v>9648.9368184699997</v>
      </c>
      <c r="M452" s="5">
        <v>9648.9368184699997</v>
      </c>
      <c r="N452" s="5">
        <v>10663.96763979</v>
      </c>
      <c r="O452" s="5">
        <v>14383.7516344</v>
      </c>
      <c r="P452" s="5">
        <v>14383.7516344</v>
      </c>
      <c r="Q452" s="5">
        <v>15995.598601810001</v>
      </c>
      <c r="R452" s="5">
        <v>20267.546742210001</v>
      </c>
      <c r="S452" s="5">
        <v>22649.770280929999</v>
      </c>
      <c r="T452" s="5">
        <v>23017.863241809999</v>
      </c>
      <c r="U452" s="5">
        <v>22691.163241810002</v>
      </c>
      <c r="V452" s="5">
        <v>22652.163241810002</v>
      </c>
      <c r="W452" s="5">
        <v>34731.959247810002</v>
      </c>
      <c r="X452" s="5">
        <v>37036.449049540002</v>
      </c>
      <c r="Y452" s="5">
        <v>38393.583025399996</v>
      </c>
      <c r="Z452" s="5">
        <v>46679.064855240002</v>
      </c>
      <c r="AA452" s="5">
        <v>48521.528267769994</v>
      </c>
      <c r="AB452" s="5">
        <v>49296.506759620002</v>
      </c>
      <c r="AC452" s="5">
        <v>49438.912438480002</v>
      </c>
      <c r="AD452" s="5">
        <v>52955.866373849996</v>
      </c>
      <c r="AE452" s="5">
        <v>54974.538073650001</v>
      </c>
      <c r="AF452" s="5">
        <v>54974.538073650001</v>
      </c>
    </row>
    <row r="453" spans="1:32">
      <c r="A453" s="58" t="s">
        <v>137</v>
      </c>
      <c r="B453" s="58" t="s">
        <v>126</v>
      </c>
      <c r="C453" s="57" t="s">
        <v>93</v>
      </c>
      <c r="D453" s="5">
        <v>565.68579999999997</v>
      </c>
      <c r="E453" s="5">
        <v>565.68579999999997</v>
      </c>
      <c r="F453" s="5">
        <v>565.68579999999997</v>
      </c>
      <c r="G453" s="5">
        <v>565.68579999999997</v>
      </c>
      <c r="H453" s="5">
        <v>1576.1577450799998</v>
      </c>
      <c r="I453" s="5">
        <v>2088.3128084</v>
      </c>
      <c r="J453" s="5">
        <v>3197.7490502800001</v>
      </c>
      <c r="K453" s="5">
        <v>3197.7490502800001</v>
      </c>
      <c r="L453" s="5">
        <v>4584.4934366699999</v>
      </c>
      <c r="M453" s="5">
        <v>4578.3654366699993</v>
      </c>
      <c r="N453" s="5">
        <v>5813.434148549999</v>
      </c>
      <c r="O453" s="5">
        <v>8283.7604627600012</v>
      </c>
      <c r="P453" s="5">
        <v>8880.3347240500007</v>
      </c>
      <c r="Q453" s="5">
        <v>10273.491688450002</v>
      </c>
      <c r="R453" s="5">
        <v>12356.972374659999</v>
      </c>
      <c r="S453" s="5">
        <v>16258.07901895</v>
      </c>
      <c r="T453" s="5">
        <v>18615.830016350003</v>
      </c>
      <c r="U453" s="5">
        <v>18615.830016350003</v>
      </c>
      <c r="V453" s="5">
        <v>18665.945990330001</v>
      </c>
      <c r="W453" s="5">
        <v>27803.855358920002</v>
      </c>
      <c r="X453" s="5">
        <v>27803.855358920002</v>
      </c>
      <c r="Y453" s="5">
        <v>36282.246287779999</v>
      </c>
      <c r="Z453" s="5">
        <v>38332.55861082</v>
      </c>
      <c r="AA453" s="5">
        <v>39388.727580040002</v>
      </c>
      <c r="AB453" s="5">
        <v>39388.727580040002</v>
      </c>
      <c r="AC453" s="5">
        <v>42876.780713929998</v>
      </c>
      <c r="AD453" s="5">
        <v>52827.222524670004</v>
      </c>
      <c r="AE453" s="5">
        <v>73128.945985850005</v>
      </c>
      <c r="AF453" s="5">
        <v>73128.945985850005</v>
      </c>
    </row>
    <row r="454" spans="1:32">
      <c r="A454" s="58" t="s">
        <v>137</v>
      </c>
      <c r="B454" s="58" t="s">
        <v>126</v>
      </c>
      <c r="C454" s="57" t="s">
        <v>94</v>
      </c>
      <c r="D454" s="5">
        <v>2267.9023948759509</v>
      </c>
      <c r="E454" s="5">
        <v>2946.7715109999999</v>
      </c>
      <c r="F454" s="5">
        <v>3259.2513100000001</v>
      </c>
      <c r="G454" s="5">
        <v>3551.854754</v>
      </c>
      <c r="H454" s="5">
        <v>3830.2979650000002</v>
      </c>
      <c r="I454" s="5">
        <v>4109.0806480000001</v>
      </c>
      <c r="J454" s="5">
        <v>4384.8510569999999</v>
      </c>
      <c r="K454" s="5">
        <v>4656.6886720000002</v>
      </c>
      <c r="L454" s="5">
        <v>4915.1873340000002</v>
      </c>
      <c r="M454" s="5">
        <v>5171.4598379999998</v>
      </c>
      <c r="N454" s="5">
        <v>5426.7649330000004</v>
      </c>
      <c r="O454" s="5">
        <v>5685.202139</v>
      </c>
      <c r="P454" s="5">
        <v>5936.1716859999997</v>
      </c>
      <c r="Q454" s="5">
        <v>6169.7477289999997</v>
      </c>
      <c r="R454" s="5">
        <v>6390.0547749999996</v>
      </c>
      <c r="S454" s="5">
        <v>6596.2277400000003</v>
      </c>
      <c r="T454" s="5">
        <v>6800.1936610000002</v>
      </c>
      <c r="U454" s="5">
        <v>6995.6816779999999</v>
      </c>
      <c r="V454" s="5">
        <v>7185.1167729999997</v>
      </c>
      <c r="W454" s="5">
        <v>7372.9582129999999</v>
      </c>
      <c r="X454" s="5">
        <v>7558.2638649999999</v>
      </c>
      <c r="Y454" s="5">
        <v>7741.8257299999996</v>
      </c>
      <c r="Z454" s="5">
        <v>7927.6186209999996</v>
      </c>
      <c r="AA454" s="5">
        <v>8106.9556949999997</v>
      </c>
      <c r="AB454" s="5">
        <v>8285.0852080000004</v>
      </c>
      <c r="AC454" s="5">
        <v>8461.0380189999996</v>
      </c>
      <c r="AD454" s="5">
        <v>8636.4027659999992</v>
      </c>
      <c r="AE454" s="5">
        <v>8811.1499220000005</v>
      </c>
      <c r="AF454" s="5">
        <v>8811.1499220000005</v>
      </c>
    </row>
    <row r="455" spans="1:32">
      <c r="A455" s="58" t="s">
        <v>137</v>
      </c>
      <c r="B455" s="58" t="s">
        <v>126</v>
      </c>
      <c r="C455" s="57" t="s">
        <v>96</v>
      </c>
      <c r="D455" s="5">
        <v>32.945</v>
      </c>
      <c r="E455" s="5">
        <v>52.062132690054597</v>
      </c>
      <c r="F455" s="5">
        <v>61.808933893753206</v>
      </c>
      <c r="G455" s="5">
        <v>71.14599845606476</v>
      </c>
      <c r="H455" s="5">
        <v>81.543214221626144</v>
      </c>
      <c r="I455" s="5">
        <v>92.864361857769055</v>
      </c>
      <c r="J455" s="5">
        <v>104.73270032434021</v>
      </c>
      <c r="K455" s="5">
        <v>117.29367535995479</v>
      </c>
      <c r="L455" s="5">
        <v>129.95293053451809</v>
      </c>
      <c r="M455" s="5">
        <v>144.5054965828495</v>
      </c>
      <c r="N455" s="5">
        <v>157.13804075747126</v>
      </c>
      <c r="O455" s="5">
        <v>170.59576340912898</v>
      </c>
      <c r="P455" s="5">
        <v>185.14177722443475</v>
      </c>
      <c r="Q455" s="5">
        <v>201.17662641263729</v>
      </c>
      <c r="R455" s="5">
        <v>216.61814008142704</v>
      </c>
      <c r="S455" s="5">
        <v>233.22053031576914</v>
      </c>
      <c r="T455" s="5">
        <v>248.11812015519877</v>
      </c>
      <c r="U455" s="5">
        <v>266.41527949471072</v>
      </c>
      <c r="V455" s="5">
        <v>281.93235969599181</v>
      </c>
      <c r="W455" s="5">
        <v>301.47114921800494</v>
      </c>
      <c r="X455" s="5">
        <v>319.49152036799518</v>
      </c>
      <c r="Y455" s="5">
        <v>337.51971653401347</v>
      </c>
      <c r="Z455" s="5">
        <v>357.42852334013497</v>
      </c>
      <c r="AA455" s="5">
        <v>370.40844582782057</v>
      </c>
      <c r="AB455" s="5">
        <v>389.99923402303568</v>
      </c>
      <c r="AC455" s="5">
        <v>410.99989141158284</v>
      </c>
      <c r="AD455" s="5">
        <v>432.5884408851494</v>
      </c>
      <c r="AE455" s="5">
        <v>435.44823039334119</v>
      </c>
      <c r="AF455" s="5">
        <v>435.44823039334119</v>
      </c>
    </row>
    <row r="457" spans="1:32">
      <c r="A457" s="58" t="s">
        <v>137</v>
      </c>
      <c r="B457" s="58" t="s">
        <v>127</v>
      </c>
      <c r="C457" s="57" t="s">
        <v>82</v>
      </c>
      <c r="D457" s="5">
        <v>208</v>
      </c>
      <c r="E457" s="5">
        <v>208</v>
      </c>
      <c r="F457" s="5">
        <v>208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</row>
    <row r="458" spans="1:32">
      <c r="A458" s="58" t="s">
        <v>137</v>
      </c>
      <c r="B458" s="58" t="s">
        <v>127</v>
      </c>
      <c r="C458" s="57" t="s">
        <v>83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</row>
    <row r="459" spans="1:32">
      <c r="A459" s="58" t="s">
        <v>137</v>
      </c>
      <c r="B459" s="58" t="s">
        <v>127</v>
      </c>
      <c r="C459" s="57" t="s">
        <v>84</v>
      </c>
      <c r="D459" s="5">
        <v>178</v>
      </c>
      <c r="E459" s="5">
        <v>178</v>
      </c>
      <c r="F459" s="5">
        <v>178</v>
      </c>
      <c r="G459" s="5">
        <v>178</v>
      </c>
      <c r="H459" s="5">
        <v>178</v>
      </c>
      <c r="I459" s="5">
        <v>178</v>
      </c>
      <c r="J459" s="5">
        <v>178</v>
      </c>
      <c r="K459" s="5">
        <v>178</v>
      </c>
      <c r="L459" s="5">
        <v>178</v>
      </c>
      <c r="M459" s="5">
        <v>178</v>
      </c>
      <c r="N459" s="5">
        <v>178</v>
      </c>
      <c r="O459" s="5">
        <v>178</v>
      </c>
      <c r="P459" s="5">
        <v>178</v>
      </c>
      <c r="Q459" s="5">
        <v>178</v>
      </c>
      <c r="R459" s="5">
        <v>178</v>
      </c>
      <c r="S459" s="5">
        <v>178</v>
      </c>
      <c r="T459" s="5">
        <v>178</v>
      </c>
      <c r="U459" s="5">
        <v>178</v>
      </c>
      <c r="V459" s="5">
        <v>58</v>
      </c>
      <c r="W459" s="5">
        <v>58</v>
      </c>
      <c r="X459" s="5">
        <v>58</v>
      </c>
      <c r="Y459" s="5">
        <v>536.32034659999999</v>
      </c>
      <c r="Z459" s="5">
        <v>536.32034659999999</v>
      </c>
      <c r="AA459" s="5">
        <v>536.32034659999999</v>
      </c>
      <c r="AB459" s="5">
        <v>536.32034659999999</v>
      </c>
      <c r="AC459" s="5">
        <v>536.32034659999999</v>
      </c>
      <c r="AD459" s="5">
        <v>536.32034659999999</v>
      </c>
      <c r="AE459" s="5">
        <v>1530.22371535</v>
      </c>
      <c r="AF459" s="5">
        <v>1472.22371535</v>
      </c>
    </row>
    <row r="460" spans="1:32">
      <c r="A460" s="58" t="s">
        <v>137</v>
      </c>
      <c r="B460" s="58" t="s">
        <v>127</v>
      </c>
      <c r="C460" s="57" t="s">
        <v>85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</row>
    <row r="461" spans="1:32">
      <c r="A461" s="58" t="s">
        <v>137</v>
      </c>
      <c r="B461" s="58" t="s">
        <v>127</v>
      </c>
      <c r="C461" s="57" t="s">
        <v>86</v>
      </c>
      <c r="D461" s="5">
        <v>2176.7000000100002</v>
      </c>
      <c r="E461" s="5">
        <v>2176.7000000100002</v>
      </c>
      <c r="F461" s="5">
        <v>2176.7000000100002</v>
      </c>
      <c r="G461" s="5">
        <v>2176.7000000100002</v>
      </c>
      <c r="H461" s="5">
        <v>2176.7000000100002</v>
      </c>
      <c r="I461" s="5">
        <v>2566.7000000099997</v>
      </c>
      <c r="J461" s="5">
        <v>2566.7000000099997</v>
      </c>
      <c r="K461" s="5">
        <v>2566.7000000099997</v>
      </c>
      <c r="L461" s="5">
        <v>2566.7000000099997</v>
      </c>
      <c r="M461" s="5">
        <v>2566.7000000099997</v>
      </c>
      <c r="N461" s="5">
        <v>2566.7000000099997</v>
      </c>
      <c r="O461" s="5">
        <v>2566.7000000099997</v>
      </c>
      <c r="P461" s="5">
        <v>2566.7000000099997</v>
      </c>
      <c r="Q461" s="5">
        <v>2566.7000000099997</v>
      </c>
      <c r="R461" s="5">
        <v>2566.7000000099997</v>
      </c>
      <c r="S461" s="5">
        <v>2566.7000000099997</v>
      </c>
      <c r="T461" s="5">
        <v>2566.7000000099997</v>
      </c>
      <c r="U461" s="5">
        <v>2566.7000000099997</v>
      </c>
      <c r="V461" s="5">
        <v>2566.7000000099997</v>
      </c>
      <c r="W461" s="5">
        <v>2566.7000000099997</v>
      </c>
      <c r="X461" s="5">
        <v>2566.7000000099997</v>
      </c>
      <c r="Y461" s="5">
        <v>2566.7000000099997</v>
      </c>
      <c r="Z461" s="5">
        <v>2566.7000000099997</v>
      </c>
      <c r="AA461" s="5">
        <v>2566.7000000099997</v>
      </c>
      <c r="AB461" s="5">
        <v>2566.7000000099997</v>
      </c>
      <c r="AC461" s="5">
        <v>2566.7000000099997</v>
      </c>
      <c r="AD461" s="5">
        <v>2566.7000000099997</v>
      </c>
      <c r="AE461" s="5">
        <v>2566.7000000099997</v>
      </c>
      <c r="AF461" s="5">
        <v>2566.7000000099997</v>
      </c>
    </row>
    <row r="462" spans="1:32">
      <c r="A462" s="58" t="s">
        <v>137</v>
      </c>
      <c r="B462" s="58" t="s">
        <v>127</v>
      </c>
      <c r="C462" s="57" t="s">
        <v>87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538.76623740000002</v>
      </c>
      <c r="K462" s="5">
        <v>538.76623740000002</v>
      </c>
      <c r="L462" s="5">
        <v>538.76623740000002</v>
      </c>
      <c r="M462" s="5">
        <v>538.76623740000002</v>
      </c>
      <c r="N462" s="5">
        <v>538.76623740000002</v>
      </c>
      <c r="O462" s="5">
        <v>538.76623740000002</v>
      </c>
      <c r="P462" s="5">
        <v>538.76623740000002</v>
      </c>
      <c r="Q462" s="5">
        <v>538.76623740000002</v>
      </c>
      <c r="R462" s="5">
        <v>538.76623740000002</v>
      </c>
      <c r="S462" s="5">
        <v>538.76623740000002</v>
      </c>
      <c r="T462" s="5">
        <v>538.76623740000002</v>
      </c>
      <c r="U462" s="5">
        <v>538.76623740000002</v>
      </c>
      <c r="V462" s="5">
        <v>538.76623740000002</v>
      </c>
      <c r="W462" s="5">
        <v>538.76623740000002</v>
      </c>
      <c r="X462" s="5">
        <v>538.76623740000002</v>
      </c>
      <c r="Y462" s="5">
        <v>914.80969186000004</v>
      </c>
      <c r="Z462" s="5">
        <v>914.80969186000004</v>
      </c>
      <c r="AA462" s="5">
        <v>914.80969186000004</v>
      </c>
      <c r="AB462" s="5">
        <v>914.80969186000004</v>
      </c>
      <c r="AC462" s="5">
        <v>914.80969186000004</v>
      </c>
      <c r="AD462" s="5">
        <v>1286.1152012299999</v>
      </c>
      <c r="AE462" s="5">
        <v>1989.46120208</v>
      </c>
      <c r="AF462" s="5">
        <v>1989.46120208</v>
      </c>
    </row>
    <row r="463" spans="1:32">
      <c r="A463" s="58" t="s">
        <v>137</v>
      </c>
      <c r="B463" s="58" t="s">
        <v>127</v>
      </c>
      <c r="C463" s="57" t="s">
        <v>88</v>
      </c>
      <c r="D463" s="5">
        <v>0.65499999999999992</v>
      </c>
      <c r="E463" s="5">
        <v>7.9119999999999999</v>
      </c>
      <c r="F463" s="5">
        <v>15.837</v>
      </c>
      <c r="G463" s="5">
        <v>26.483000000000001</v>
      </c>
      <c r="H463" s="5">
        <v>39.381999999999998</v>
      </c>
      <c r="I463" s="5">
        <v>55.106999999999999</v>
      </c>
      <c r="J463" s="5">
        <v>73.650000000000006</v>
      </c>
      <c r="K463" s="5">
        <v>101.574</v>
      </c>
      <c r="L463" s="5">
        <v>125.72385559</v>
      </c>
      <c r="M463" s="5">
        <v>153.03731171000001</v>
      </c>
      <c r="N463" s="5">
        <v>186.23757463999999</v>
      </c>
      <c r="O463" s="5">
        <v>224.89593049000001</v>
      </c>
      <c r="P463" s="5">
        <v>266.87614852000002</v>
      </c>
      <c r="Q463" s="5">
        <v>311.41755971999999</v>
      </c>
      <c r="R463" s="5">
        <v>357.86743506000005</v>
      </c>
      <c r="S463" s="5">
        <v>404.78368935000003</v>
      </c>
      <c r="T463" s="5">
        <v>452.62481380999998</v>
      </c>
      <c r="U463" s="5">
        <v>492.5103479</v>
      </c>
      <c r="V463" s="5">
        <v>531.82907490000002</v>
      </c>
      <c r="W463" s="5">
        <v>570.22714911000003</v>
      </c>
      <c r="X463" s="5">
        <v>609.75050940999995</v>
      </c>
      <c r="Y463" s="5">
        <v>651.78980555999999</v>
      </c>
      <c r="Z463" s="5">
        <v>694.24637111999994</v>
      </c>
      <c r="AA463" s="5">
        <v>729.87564465000003</v>
      </c>
      <c r="AB463" s="5">
        <v>765.66522693000002</v>
      </c>
      <c r="AC463" s="5">
        <v>801.68088179999995</v>
      </c>
      <c r="AD463" s="5">
        <v>838.08343994999996</v>
      </c>
      <c r="AE463" s="5">
        <v>874.67753663000008</v>
      </c>
      <c r="AF463" s="5">
        <v>876.72075081000003</v>
      </c>
    </row>
    <row r="464" spans="1:32">
      <c r="A464" s="58" t="s">
        <v>137</v>
      </c>
      <c r="B464" s="58" t="s">
        <v>127</v>
      </c>
      <c r="C464" s="57" t="s">
        <v>89</v>
      </c>
      <c r="D464" s="5">
        <v>12.411999999999999</v>
      </c>
      <c r="E464" s="5">
        <v>45.622999999999998</v>
      </c>
      <c r="F464" s="5">
        <v>65.371999999999986</v>
      </c>
      <c r="G464" s="5">
        <v>82.352000000000004</v>
      </c>
      <c r="H464" s="5">
        <v>95.963999999999999</v>
      </c>
      <c r="I464" s="5">
        <v>107.131</v>
      </c>
      <c r="J464" s="5">
        <v>116.5</v>
      </c>
      <c r="K464" s="5">
        <v>131.535</v>
      </c>
      <c r="L464" s="5">
        <v>152.63800000000001</v>
      </c>
      <c r="M464" s="5">
        <v>173.94100000000003</v>
      </c>
      <c r="N464" s="5">
        <v>198.483</v>
      </c>
      <c r="O464" s="5">
        <v>225.34400000000002</v>
      </c>
      <c r="P464" s="5">
        <v>252.72799999999995</v>
      </c>
      <c r="Q464" s="5">
        <v>277.85400000000004</v>
      </c>
      <c r="R464" s="5">
        <v>300.80500000000006</v>
      </c>
      <c r="S464" s="5">
        <v>320.54400000000004</v>
      </c>
      <c r="T464" s="5">
        <v>337.47999999999996</v>
      </c>
      <c r="U464" s="5">
        <v>344.50700000000001</v>
      </c>
      <c r="V464" s="5">
        <v>348.54900000000009</v>
      </c>
      <c r="W464" s="5">
        <v>349.56599999999992</v>
      </c>
      <c r="X464" s="5">
        <v>350.81700000000012</v>
      </c>
      <c r="Y464" s="5">
        <v>350.685</v>
      </c>
      <c r="Z464" s="5">
        <v>350.02999999999986</v>
      </c>
      <c r="AA464" s="5">
        <v>348.76900000000012</v>
      </c>
      <c r="AB464" s="5">
        <v>346.75099999999986</v>
      </c>
      <c r="AC464" s="5">
        <v>344.07600000000014</v>
      </c>
      <c r="AD464" s="5">
        <v>340.86599999999999</v>
      </c>
      <c r="AE464" s="5">
        <v>337.02599999999995</v>
      </c>
      <c r="AF464" s="5">
        <v>337.02599999999995</v>
      </c>
    </row>
    <row r="465" spans="1:32">
      <c r="A465" s="58" t="s">
        <v>137</v>
      </c>
      <c r="B465" s="58" t="s">
        <v>127</v>
      </c>
      <c r="C465" s="57" t="s">
        <v>90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</row>
    <row r="466" spans="1:32">
      <c r="A466" s="58" t="s">
        <v>137</v>
      </c>
      <c r="B466" s="58" t="s">
        <v>127</v>
      </c>
      <c r="C466" s="57" t="s">
        <v>91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</row>
    <row r="467" spans="1:32">
      <c r="A467" s="58" t="s">
        <v>137</v>
      </c>
      <c r="B467" s="58" t="s">
        <v>127</v>
      </c>
      <c r="C467" s="57" t="s">
        <v>92</v>
      </c>
      <c r="D467" s="5">
        <v>563.35</v>
      </c>
      <c r="E467" s="5">
        <v>563.35</v>
      </c>
      <c r="F467" s="5">
        <v>1105.8250829799999</v>
      </c>
      <c r="G467" s="5">
        <v>2330.44678853</v>
      </c>
      <c r="H467" s="5">
        <v>2631.5360732899999</v>
      </c>
      <c r="I467" s="5">
        <v>5810.0903789000004</v>
      </c>
      <c r="J467" s="5">
        <v>6623.9957368599999</v>
      </c>
      <c r="K467" s="5">
        <v>7950.3439782299993</v>
      </c>
      <c r="L467" s="5">
        <v>7950.3439782299993</v>
      </c>
      <c r="M467" s="5">
        <v>8431.1547386000002</v>
      </c>
      <c r="N467" s="5">
        <v>8552.5712961600002</v>
      </c>
      <c r="O467" s="5">
        <v>10084.44495951</v>
      </c>
      <c r="P467" s="5">
        <v>13542.00044154</v>
      </c>
      <c r="Q467" s="5">
        <v>13542.00044154</v>
      </c>
      <c r="R467" s="5">
        <v>15201.038901280001</v>
      </c>
      <c r="S467" s="5">
        <v>16221.556820379999</v>
      </c>
      <c r="T467" s="5">
        <v>17676.168769620002</v>
      </c>
      <c r="U467" s="5">
        <v>17676.168769609998</v>
      </c>
      <c r="V467" s="5">
        <v>17689.391750319999</v>
      </c>
      <c r="W467" s="5">
        <v>17689.391750310002</v>
      </c>
      <c r="X467" s="5">
        <v>20780.984645930002</v>
      </c>
      <c r="Y467" s="5">
        <v>25138.447359290003</v>
      </c>
      <c r="Z467" s="5">
        <v>24994.447359290003</v>
      </c>
      <c r="AA467" s="5">
        <v>24994.447359290003</v>
      </c>
      <c r="AB467" s="5">
        <v>26020.588681560002</v>
      </c>
      <c r="AC467" s="5">
        <v>26196.133537200003</v>
      </c>
      <c r="AD467" s="5">
        <v>33895.921961</v>
      </c>
      <c r="AE467" s="5">
        <v>33895.921961</v>
      </c>
      <c r="AF467" s="5">
        <v>33588.171961</v>
      </c>
    </row>
    <row r="468" spans="1:32">
      <c r="A468" s="58" t="s">
        <v>137</v>
      </c>
      <c r="B468" s="58" t="s">
        <v>127</v>
      </c>
      <c r="C468" s="57" t="s">
        <v>93</v>
      </c>
      <c r="D468" s="5">
        <v>0</v>
      </c>
      <c r="E468" s="5">
        <v>0</v>
      </c>
      <c r="F468" s="5">
        <v>0</v>
      </c>
      <c r="G468" s="5">
        <v>45.645211490000001</v>
      </c>
      <c r="H468" s="5">
        <v>590.22232804999999</v>
      </c>
      <c r="I468" s="5">
        <v>623.63759688000005</v>
      </c>
      <c r="J468" s="5">
        <v>1393.23153361</v>
      </c>
      <c r="K468" s="5">
        <v>1393.23153361</v>
      </c>
      <c r="L468" s="5">
        <v>1393.23153361</v>
      </c>
      <c r="M468" s="5">
        <v>1393.23153361</v>
      </c>
      <c r="N468" s="5">
        <v>1393.23153361</v>
      </c>
      <c r="O468" s="5">
        <v>2080.4915021799998</v>
      </c>
      <c r="P468" s="5">
        <v>2080.4915021799998</v>
      </c>
      <c r="Q468" s="5">
        <v>2080.4915021799998</v>
      </c>
      <c r="R468" s="5">
        <v>2263.4926471999997</v>
      </c>
      <c r="S468" s="5">
        <v>3653.6327773799999</v>
      </c>
      <c r="T468" s="5">
        <v>5554.1254196099999</v>
      </c>
      <c r="U468" s="5">
        <v>5554.1254196099999</v>
      </c>
      <c r="V468" s="5">
        <v>6379.4000737300003</v>
      </c>
      <c r="W468" s="5">
        <v>6379.4000737300003</v>
      </c>
      <c r="X468" s="5">
        <v>6522.9475138899998</v>
      </c>
      <c r="Y468" s="5">
        <v>11118.725056560001</v>
      </c>
      <c r="Z468" s="5">
        <v>11118.725056560001</v>
      </c>
      <c r="AA468" s="5">
        <v>11118.725056560001</v>
      </c>
      <c r="AB468" s="5">
        <v>11118.725056560001</v>
      </c>
      <c r="AC468" s="5">
        <v>11118.725056560001</v>
      </c>
      <c r="AD468" s="5">
        <v>11569.18111817</v>
      </c>
      <c r="AE468" s="5">
        <v>24696.70480584</v>
      </c>
      <c r="AF468" s="5">
        <v>24696.70480584</v>
      </c>
    </row>
    <row r="469" spans="1:32">
      <c r="A469" s="58" t="s">
        <v>137</v>
      </c>
      <c r="B469" s="58" t="s">
        <v>127</v>
      </c>
      <c r="C469" s="57" t="s">
        <v>94</v>
      </c>
      <c r="D469" s="5">
        <v>254.26031188502159</v>
      </c>
      <c r="E469" s="5">
        <v>357.09563650000001</v>
      </c>
      <c r="F469" s="5">
        <v>411.86271979999998</v>
      </c>
      <c r="G469" s="5">
        <v>465.0025182</v>
      </c>
      <c r="H469" s="5">
        <v>515.22391809999999</v>
      </c>
      <c r="I469" s="5">
        <v>565.32534950000002</v>
      </c>
      <c r="J469" s="5">
        <v>615.13287509999998</v>
      </c>
      <c r="K469" s="5">
        <v>663.49134749999996</v>
      </c>
      <c r="L469" s="5">
        <v>709.41612840000005</v>
      </c>
      <c r="M469" s="5">
        <v>755.11697049999998</v>
      </c>
      <c r="N469" s="5">
        <v>800.72640190000004</v>
      </c>
      <c r="O469" s="5">
        <v>846.17501149999998</v>
      </c>
      <c r="P469" s="5">
        <v>889.8329463</v>
      </c>
      <c r="Q469" s="5">
        <v>930.41484079999998</v>
      </c>
      <c r="R469" s="5">
        <v>971.03314590000002</v>
      </c>
      <c r="S469" s="5">
        <v>1011.33443</v>
      </c>
      <c r="T469" s="5">
        <v>1051.678872</v>
      </c>
      <c r="U469" s="5">
        <v>1092.6075880000001</v>
      </c>
      <c r="V469" s="5">
        <v>1133.359093</v>
      </c>
      <c r="W469" s="5">
        <v>1174.2017249999999</v>
      </c>
      <c r="X469" s="5">
        <v>1215.2160200000001</v>
      </c>
      <c r="Y469" s="5">
        <v>1256.603936</v>
      </c>
      <c r="Z469" s="5">
        <v>1298.228746</v>
      </c>
      <c r="AA469" s="5">
        <v>1338.6137659999999</v>
      </c>
      <c r="AB469" s="5">
        <v>1377.514271</v>
      </c>
      <c r="AC469" s="5">
        <v>1415.449807</v>
      </c>
      <c r="AD469" s="5">
        <v>1452.430165</v>
      </c>
      <c r="AE469" s="5">
        <v>1488.7525539999999</v>
      </c>
      <c r="AF469" s="5">
        <v>1488.7525539999999</v>
      </c>
    </row>
    <row r="470" spans="1:32">
      <c r="A470" s="58" t="s">
        <v>137</v>
      </c>
      <c r="B470" s="58" t="s">
        <v>127</v>
      </c>
      <c r="C470" s="57" t="s">
        <v>96</v>
      </c>
      <c r="D470" s="5">
        <v>26.35</v>
      </c>
      <c r="E470" s="5">
        <v>29.82791073112255</v>
      </c>
      <c r="F470" s="5">
        <v>31.28055562836699</v>
      </c>
      <c r="G470" s="5">
        <v>32.623546302953464</v>
      </c>
      <c r="H470" s="5">
        <v>34.073308892917431</v>
      </c>
      <c r="I470" s="5">
        <v>36.060876215544369</v>
      </c>
      <c r="J470" s="5">
        <v>37.692773458672725</v>
      </c>
      <c r="K470" s="5">
        <v>39.108780570974474</v>
      </c>
      <c r="L470" s="5">
        <v>40.762490287310072</v>
      </c>
      <c r="M470" s="5">
        <v>42.296858902916604</v>
      </c>
      <c r="N470" s="5">
        <v>43.636242187596274</v>
      </c>
      <c r="O470" s="5">
        <v>44.767501269622727</v>
      </c>
      <c r="P470" s="5">
        <v>46.037799813539216</v>
      </c>
      <c r="Q470" s="5">
        <v>47.432308853695282</v>
      </c>
      <c r="R470" s="5">
        <v>48.984448521775313</v>
      </c>
      <c r="S470" s="5">
        <v>50.542077203732426</v>
      </c>
      <c r="T470" s="5">
        <v>51.83482630911756</v>
      </c>
      <c r="U470" s="5">
        <v>53.251699884057722</v>
      </c>
      <c r="V470" s="5">
        <v>54.624112889356901</v>
      </c>
      <c r="W470" s="5">
        <v>56.260423906920956</v>
      </c>
      <c r="X470" s="5">
        <v>58.335159370590205</v>
      </c>
      <c r="Y470" s="5">
        <v>60.794894461290589</v>
      </c>
      <c r="Z470" s="5">
        <v>63.346043512256763</v>
      </c>
      <c r="AA470" s="5">
        <v>65.542755357990174</v>
      </c>
      <c r="AB470" s="5">
        <v>67.581988831273378</v>
      </c>
      <c r="AC470" s="5">
        <v>69.83348596434756</v>
      </c>
      <c r="AD470" s="5">
        <v>71.738562317337681</v>
      </c>
      <c r="AE470" s="5">
        <v>70.016807733237158</v>
      </c>
      <c r="AF470" s="5">
        <v>70.016807733237158</v>
      </c>
    </row>
    <row r="472" spans="1:32">
      <c r="A472" s="58" t="s">
        <v>138</v>
      </c>
      <c r="B472" s="58" t="s">
        <v>123</v>
      </c>
      <c r="C472" s="57" t="s">
        <v>80</v>
      </c>
      <c r="D472" s="5">
        <v>8330</v>
      </c>
      <c r="E472" s="5">
        <v>8330</v>
      </c>
      <c r="F472" s="5">
        <v>8330</v>
      </c>
      <c r="G472" s="5">
        <v>5570</v>
      </c>
      <c r="H472" s="5">
        <v>3445</v>
      </c>
      <c r="I472" s="5">
        <v>1390</v>
      </c>
      <c r="J472" s="5">
        <v>1390</v>
      </c>
      <c r="K472" s="5">
        <v>1390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</row>
    <row r="473" spans="1:32">
      <c r="A473" s="58" t="s">
        <v>138</v>
      </c>
      <c r="B473" s="58" t="s">
        <v>123</v>
      </c>
      <c r="C473" s="57" t="s">
        <v>82</v>
      </c>
      <c r="D473" s="5">
        <v>124</v>
      </c>
      <c r="E473" s="5">
        <v>440</v>
      </c>
      <c r="F473" s="5">
        <v>440</v>
      </c>
      <c r="G473" s="5">
        <v>440</v>
      </c>
      <c r="H473" s="5">
        <v>440</v>
      </c>
      <c r="I473" s="5">
        <v>440</v>
      </c>
      <c r="J473" s="5">
        <v>440</v>
      </c>
      <c r="K473" s="5">
        <v>440</v>
      </c>
      <c r="L473" s="5">
        <v>440</v>
      </c>
      <c r="M473" s="5">
        <v>440</v>
      </c>
      <c r="N473" s="5">
        <v>440</v>
      </c>
      <c r="O473" s="5">
        <v>440</v>
      </c>
      <c r="P473" s="5">
        <v>440</v>
      </c>
      <c r="Q473" s="5">
        <v>440</v>
      </c>
      <c r="R473" s="5">
        <v>440</v>
      </c>
      <c r="S473" s="5">
        <v>440</v>
      </c>
      <c r="T473" s="5">
        <v>440</v>
      </c>
      <c r="U473" s="5">
        <v>440</v>
      </c>
      <c r="V473" s="5">
        <v>440</v>
      </c>
      <c r="W473" s="5">
        <v>440</v>
      </c>
      <c r="X473" s="5">
        <v>440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</row>
    <row r="474" spans="1:32">
      <c r="A474" s="58" t="s">
        <v>138</v>
      </c>
      <c r="B474" s="58" t="s">
        <v>123</v>
      </c>
      <c r="C474" s="57" t="s">
        <v>83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</row>
    <row r="475" spans="1:32">
      <c r="A475" s="58" t="s">
        <v>138</v>
      </c>
      <c r="B475" s="58" t="s">
        <v>123</v>
      </c>
      <c r="C475" s="57" t="s">
        <v>84</v>
      </c>
      <c r="D475" s="5">
        <v>2688.9989999999998</v>
      </c>
      <c r="E475" s="5">
        <v>2688.9989999999998</v>
      </c>
      <c r="F475" s="5">
        <v>2688.9989999999998</v>
      </c>
      <c r="G475" s="5">
        <v>2688.9989999999998</v>
      </c>
      <c r="H475" s="5">
        <v>2688.9989999999998</v>
      </c>
      <c r="I475" s="5">
        <v>2688.9989999999998</v>
      </c>
      <c r="J475" s="5">
        <v>2688.9989999999998</v>
      </c>
      <c r="K475" s="5">
        <v>2688.9989999999998</v>
      </c>
      <c r="L475" s="5">
        <v>2688.9989999999998</v>
      </c>
      <c r="M475" s="5">
        <v>2688.9989999999998</v>
      </c>
      <c r="N475" s="5">
        <v>2688.9989999999998</v>
      </c>
      <c r="O475" s="5">
        <v>2688.9989999999998</v>
      </c>
      <c r="P475" s="5">
        <v>2688.9989999999998</v>
      </c>
      <c r="Q475" s="5">
        <v>2638.9989999999998</v>
      </c>
      <c r="R475" s="5">
        <v>2638.9989999999998</v>
      </c>
      <c r="S475" s="5">
        <v>2638.9989999999998</v>
      </c>
      <c r="T475" s="5">
        <v>2638.9989999999998</v>
      </c>
      <c r="U475" s="5">
        <v>2638.9989999999998</v>
      </c>
      <c r="V475" s="5">
        <v>2638.9989999999998</v>
      </c>
      <c r="W475" s="5">
        <v>2638.9989999999998</v>
      </c>
      <c r="X475" s="5">
        <v>2638.9989999999998</v>
      </c>
      <c r="Y475" s="5">
        <v>2638.9989999999998</v>
      </c>
      <c r="Z475" s="5">
        <v>1790</v>
      </c>
      <c r="AA475" s="5">
        <v>1790</v>
      </c>
      <c r="AB475" s="5">
        <v>1790</v>
      </c>
      <c r="AC475" s="5">
        <v>1790</v>
      </c>
      <c r="AD475" s="5">
        <v>1790</v>
      </c>
      <c r="AE475" s="5">
        <v>1790</v>
      </c>
      <c r="AF475" s="5">
        <v>1790</v>
      </c>
    </row>
    <row r="476" spans="1:32">
      <c r="A476" s="58" t="s">
        <v>138</v>
      </c>
      <c r="B476" s="58" t="s">
        <v>123</v>
      </c>
      <c r="C476" s="57" t="s">
        <v>85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329.17412250000001</v>
      </c>
      <c r="AF476" s="5">
        <v>329.17412250000001</v>
      </c>
    </row>
    <row r="477" spans="1:32">
      <c r="A477" s="58" t="s">
        <v>138</v>
      </c>
      <c r="B477" s="58" t="s">
        <v>123</v>
      </c>
      <c r="C477" s="57" t="s">
        <v>86</v>
      </c>
      <c r="D477" s="5">
        <v>2285</v>
      </c>
      <c r="E477" s="5">
        <v>2285</v>
      </c>
      <c r="F477" s="5">
        <v>2285</v>
      </c>
      <c r="G477" s="5">
        <v>2285</v>
      </c>
      <c r="H477" s="5">
        <v>2285</v>
      </c>
      <c r="I477" s="5">
        <v>2285</v>
      </c>
      <c r="J477" s="5">
        <v>2285</v>
      </c>
      <c r="K477" s="5">
        <v>2285</v>
      </c>
      <c r="L477" s="5">
        <v>2285</v>
      </c>
      <c r="M477" s="5">
        <v>2285</v>
      </c>
      <c r="N477" s="5">
        <v>2285</v>
      </c>
      <c r="O477" s="5">
        <v>2285</v>
      </c>
      <c r="P477" s="5">
        <v>2285</v>
      </c>
      <c r="Q477" s="5">
        <v>2285</v>
      </c>
      <c r="R477" s="5">
        <v>2285</v>
      </c>
      <c r="S477" s="5">
        <v>2285</v>
      </c>
      <c r="T477" s="5">
        <v>2285</v>
      </c>
      <c r="U477" s="5">
        <v>2285</v>
      </c>
      <c r="V477" s="5">
        <v>2285</v>
      </c>
      <c r="W477" s="5">
        <v>2285</v>
      </c>
      <c r="X477" s="5">
        <v>2285</v>
      </c>
      <c r="Y477" s="5">
        <v>2285</v>
      </c>
      <c r="Z477" s="5">
        <v>2285</v>
      </c>
      <c r="AA477" s="5">
        <v>2285</v>
      </c>
      <c r="AB477" s="5">
        <v>2285</v>
      </c>
      <c r="AC477" s="5">
        <v>2285</v>
      </c>
      <c r="AD477" s="5">
        <v>2285</v>
      </c>
      <c r="AE477" s="5">
        <v>2285</v>
      </c>
      <c r="AF477" s="5">
        <v>2285</v>
      </c>
    </row>
    <row r="478" spans="1:32">
      <c r="A478" s="58" t="s">
        <v>138</v>
      </c>
      <c r="B478" s="58" t="s">
        <v>123</v>
      </c>
      <c r="C478" s="57" t="s">
        <v>87</v>
      </c>
      <c r="D478" s="5">
        <v>290</v>
      </c>
      <c r="E478" s="5">
        <v>290</v>
      </c>
      <c r="F478" s="5">
        <v>290</v>
      </c>
      <c r="G478" s="5">
        <v>1570</v>
      </c>
      <c r="H478" s="5">
        <v>3878.89109487</v>
      </c>
      <c r="I478" s="5">
        <v>3878.89109487</v>
      </c>
      <c r="J478" s="5">
        <v>4727.8357377600005</v>
      </c>
      <c r="K478" s="5">
        <v>4727.8357377600005</v>
      </c>
      <c r="L478" s="5">
        <v>5238.6529251499996</v>
      </c>
      <c r="M478" s="5">
        <v>5238.6529251499996</v>
      </c>
      <c r="N478" s="5">
        <v>5245.2500588299999</v>
      </c>
      <c r="O478" s="5">
        <v>5245.2500588299999</v>
      </c>
      <c r="P478" s="5">
        <v>5245.2500588299999</v>
      </c>
      <c r="Q478" s="5">
        <v>5245.2500588299999</v>
      </c>
      <c r="R478" s="5">
        <v>5245.2500588299999</v>
      </c>
      <c r="S478" s="5">
        <v>5793.4563537399999</v>
      </c>
      <c r="T478" s="5">
        <v>5793.4563537399999</v>
      </c>
      <c r="U478" s="5">
        <v>5793.4563537399999</v>
      </c>
      <c r="V478" s="5">
        <v>5866.1058286199996</v>
      </c>
      <c r="W478" s="5">
        <v>6090.7737747299998</v>
      </c>
      <c r="X478" s="5">
        <v>6090.7737747299998</v>
      </c>
      <c r="Y478" s="5">
        <v>6182.4651594799998</v>
      </c>
      <c r="Z478" s="5">
        <v>6182.4651594799998</v>
      </c>
      <c r="AA478" s="5">
        <v>5582.4651594799998</v>
      </c>
      <c r="AB478" s="5">
        <v>4633.5740646100003</v>
      </c>
      <c r="AC478" s="5">
        <v>4633.5740646100003</v>
      </c>
      <c r="AD478" s="5">
        <v>4868.4057780200001</v>
      </c>
      <c r="AE478" s="5">
        <v>4868.4057780200001</v>
      </c>
      <c r="AF478" s="5">
        <v>4868.4057780200001</v>
      </c>
    </row>
    <row r="479" spans="1:32">
      <c r="A479" s="58" t="s">
        <v>138</v>
      </c>
      <c r="B479" s="58" t="s">
        <v>123</v>
      </c>
      <c r="C479" s="57" t="s">
        <v>88</v>
      </c>
      <c r="D479" s="5">
        <v>11.647</v>
      </c>
      <c r="E479" s="5">
        <v>113.44800000999999</v>
      </c>
      <c r="F479" s="5">
        <v>234.46199999999999</v>
      </c>
      <c r="G479" s="5">
        <v>391.15199999000004</v>
      </c>
      <c r="H479" s="5">
        <v>583.14700001000006</v>
      </c>
      <c r="I479" s="5">
        <v>817.88</v>
      </c>
      <c r="J479" s="5">
        <v>1099.634</v>
      </c>
      <c r="K479" s="5">
        <v>1524.355</v>
      </c>
      <c r="L479" s="5">
        <v>1897.4574733300001</v>
      </c>
      <c r="M479" s="5">
        <v>2313.5186278800002</v>
      </c>
      <c r="N479" s="5">
        <v>2795.63337916</v>
      </c>
      <c r="O479" s="5">
        <v>3392.9003320800002</v>
      </c>
      <c r="P479" s="5">
        <v>4036.44119688</v>
      </c>
      <c r="Q479" s="5">
        <v>4707.0090007500003</v>
      </c>
      <c r="R479" s="5">
        <v>5411.0381473800007</v>
      </c>
      <c r="S479" s="5">
        <v>6114.3533389300001</v>
      </c>
      <c r="T479" s="5">
        <v>6822.3269472499996</v>
      </c>
      <c r="U479" s="5">
        <v>7403.449441499999</v>
      </c>
      <c r="V479" s="5">
        <v>7964.5992951899998</v>
      </c>
      <c r="W479" s="5">
        <v>8500.4033974100003</v>
      </c>
      <c r="X479" s="5">
        <v>9048.9515982400007</v>
      </c>
      <c r="Y479" s="5">
        <v>9634.5546853399992</v>
      </c>
      <c r="Z479" s="5">
        <v>10227.264545689999</v>
      </c>
      <c r="AA479" s="5">
        <v>10733.091480859999</v>
      </c>
      <c r="AB479" s="5">
        <v>11244.056339999999</v>
      </c>
      <c r="AC479" s="5">
        <v>11762.804082539998</v>
      </c>
      <c r="AD479" s="5">
        <v>12290.264823130001</v>
      </c>
      <c r="AE479" s="5">
        <v>12821.021079919999</v>
      </c>
      <c r="AF479" s="5">
        <v>12857.1914406</v>
      </c>
    </row>
    <row r="480" spans="1:32">
      <c r="A480" s="58" t="s">
        <v>138</v>
      </c>
      <c r="B480" s="58" t="s">
        <v>123</v>
      </c>
      <c r="C480" s="57" t="s">
        <v>89</v>
      </c>
      <c r="D480" s="5">
        <v>171.61300000000003</v>
      </c>
      <c r="E480" s="5">
        <v>588.70600000000002</v>
      </c>
      <c r="F480" s="5">
        <v>887.91499999999996</v>
      </c>
      <c r="G480" s="5">
        <v>1132.692</v>
      </c>
      <c r="H480" s="5">
        <v>1330.7860000000001</v>
      </c>
      <c r="I480" s="5">
        <v>1501.1099999999997</v>
      </c>
      <c r="J480" s="5">
        <v>1644.835</v>
      </c>
      <c r="K480" s="5">
        <v>1879.2280000000001</v>
      </c>
      <c r="L480" s="5">
        <v>2206.7310000000002</v>
      </c>
      <c r="M480" s="5">
        <v>2538.018</v>
      </c>
      <c r="N480" s="5">
        <v>2892.1369999999997</v>
      </c>
      <c r="O480" s="5">
        <v>3323.8410000000003</v>
      </c>
      <c r="P480" s="5">
        <v>3759.1100000000006</v>
      </c>
      <c r="Q480" s="5">
        <v>4148.139000000001</v>
      </c>
      <c r="R480" s="5">
        <v>4509.9309999999996</v>
      </c>
      <c r="S480" s="5">
        <v>4816.4500000000007</v>
      </c>
      <c r="T480" s="5">
        <v>5071.3830000000007</v>
      </c>
      <c r="U480" s="5">
        <v>5175.4100000000008</v>
      </c>
      <c r="V480" s="5">
        <v>5227.704999999999</v>
      </c>
      <c r="W480" s="5">
        <v>5227.0620000000017</v>
      </c>
      <c r="X480" s="5">
        <v>5230.3869999999988</v>
      </c>
      <c r="Y480" s="5">
        <v>5215.023000000001</v>
      </c>
      <c r="Z480" s="5">
        <v>5193.7550000000001</v>
      </c>
      <c r="AA480" s="5">
        <v>5164.8889999999992</v>
      </c>
      <c r="AB480" s="5">
        <v>5128.3240000000005</v>
      </c>
      <c r="AC480" s="5">
        <v>5084.2170000000024</v>
      </c>
      <c r="AD480" s="5">
        <v>5035.3010000000013</v>
      </c>
      <c r="AE480" s="5">
        <v>4976.3359999999993</v>
      </c>
      <c r="AF480" s="5">
        <v>4976.3359999999993</v>
      </c>
    </row>
    <row r="481" spans="1:32">
      <c r="A481" s="58" t="s">
        <v>138</v>
      </c>
      <c r="B481" s="58" t="s">
        <v>123</v>
      </c>
      <c r="C481" s="57" t="s">
        <v>90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</row>
    <row r="482" spans="1:32">
      <c r="A482" s="58" t="s">
        <v>138</v>
      </c>
      <c r="B482" s="58" t="s">
        <v>123</v>
      </c>
      <c r="C482" s="57" t="s">
        <v>91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</row>
    <row r="483" spans="1:32">
      <c r="A483" s="58" t="s">
        <v>138</v>
      </c>
      <c r="B483" s="58" t="s">
        <v>123</v>
      </c>
      <c r="C483" s="57" t="s">
        <v>92</v>
      </c>
      <c r="D483" s="5">
        <v>2219.982</v>
      </c>
      <c r="E483" s="5">
        <v>7257.7724147700001</v>
      </c>
      <c r="F483" s="5">
        <v>7257.7724147700001</v>
      </c>
      <c r="G483" s="5">
        <v>7385.8832225699998</v>
      </c>
      <c r="H483" s="5">
        <v>8756.8475789499989</v>
      </c>
      <c r="I483" s="5">
        <v>12368.610773509998</v>
      </c>
      <c r="J483" s="5">
        <v>12664.266912449999</v>
      </c>
      <c r="K483" s="5">
        <v>13293.61353013</v>
      </c>
      <c r="L483" s="5">
        <v>15341.083457339999</v>
      </c>
      <c r="M483" s="5">
        <v>18179.880883769998</v>
      </c>
      <c r="N483" s="5">
        <v>18179.880883769998</v>
      </c>
      <c r="O483" s="5">
        <v>18903.616980259998</v>
      </c>
      <c r="P483" s="5">
        <v>19070.615641539996</v>
      </c>
      <c r="Q483" s="5">
        <v>19070.615641539996</v>
      </c>
      <c r="R483" s="5">
        <v>19531.657564139998</v>
      </c>
      <c r="S483" s="5">
        <v>20660.761784169998</v>
      </c>
      <c r="T483" s="5">
        <v>20458.281784169998</v>
      </c>
      <c r="U483" s="5">
        <v>20458.281784169998</v>
      </c>
      <c r="V483" s="5">
        <v>24091.99904848</v>
      </c>
      <c r="W483" s="5">
        <v>24113.898245550001</v>
      </c>
      <c r="X483" s="5">
        <v>25929.369617209999</v>
      </c>
      <c r="Y483" s="5">
        <v>26341.394910910003</v>
      </c>
      <c r="Z483" s="5">
        <v>26341.394910899999</v>
      </c>
      <c r="AA483" s="5">
        <v>28221.988926620001</v>
      </c>
      <c r="AB483" s="5">
        <v>29313.49420144</v>
      </c>
      <c r="AC483" s="5">
        <v>29313.49420144</v>
      </c>
      <c r="AD483" s="5">
        <v>30732.08020624</v>
      </c>
      <c r="AE483" s="5">
        <v>31777.70401003</v>
      </c>
      <c r="AF483" s="5">
        <v>31533.904010030001</v>
      </c>
    </row>
    <row r="484" spans="1:32">
      <c r="A484" s="58" t="s">
        <v>138</v>
      </c>
      <c r="B484" s="58" t="s">
        <v>123</v>
      </c>
      <c r="C484" s="57" t="s">
        <v>93</v>
      </c>
      <c r="D484" s="5">
        <v>3548.011</v>
      </c>
      <c r="E484" s="5">
        <v>3615.4469120200001</v>
      </c>
      <c r="F484" s="5">
        <v>3614.8969120200004</v>
      </c>
      <c r="G484" s="5">
        <v>5705.8372170999992</v>
      </c>
      <c r="H484" s="5">
        <v>7745.6953632599989</v>
      </c>
      <c r="I484" s="5">
        <v>9520.9284349399986</v>
      </c>
      <c r="J484" s="5">
        <v>10254.15029333</v>
      </c>
      <c r="K484" s="5">
        <v>10522.7392334</v>
      </c>
      <c r="L484" s="5">
        <v>10643.308018719999</v>
      </c>
      <c r="M484" s="5">
        <v>11217.77826137</v>
      </c>
      <c r="N484" s="5">
        <v>11494.09803741</v>
      </c>
      <c r="O484" s="5">
        <v>11853.229499610001</v>
      </c>
      <c r="P484" s="5">
        <v>14417.011843549999</v>
      </c>
      <c r="Q484" s="5">
        <v>15209.327474519998</v>
      </c>
      <c r="R484" s="5">
        <v>15809.603010609999</v>
      </c>
      <c r="S484" s="5">
        <v>18082.397960229999</v>
      </c>
      <c r="T484" s="5">
        <v>19143.169825540001</v>
      </c>
      <c r="U484" s="5">
        <v>19143.169825540001</v>
      </c>
      <c r="V484" s="5">
        <v>20330.626519629997</v>
      </c>
      <c r="W484" s="5">
        <v>22826.624797510001</v>
      </c>
      <c r="X484" s="5">
        <v>23426.112403229996</v>
      </c>
      <c r="Y484" s="5">
        <v>23461.546193259997</v>
      </c>
      <c r="Z484" s="5">
        <v>25156.826164959999</v>
      </c>
      <c r="AA484" s="5">
        <v>28353.2152226</v>
      </c>
      <c r="AB484" s="5">
        <v>29235.144040039999</v>
      </c>
      <c r="AC484" s="5">
        <v>29145.128040039999</v>
      </c>
      <c r="AD484" s="5">
        <v>29098.428040039998</v>
      </c>
      <c r="AE484" s="5">
        <v>32961.514434120007</v>
      </c>
      <c r="AF484" s="5">
        <v>32395.710434119999</v>
      </c>
    </row>
    <row r="485" spans="1:32">
      <c r="A485" s="58" t="s">
        <v>138</v>
      </c>
      <c r="B485" s="58" t="s">
        <v>123</v>
      </c>
      <c r="C485" s="57" t="s">
        <v>94</v>
      </c>
      <c r="D485" s="5">
        <v>5456.0018510570899</v>
      </c>
      <c r="E485" s="5">
        <v>7493.2512511000004</v>
      </c>
      <c r="F485" s="5">
        <v>8506.6815404000008</v>
      </c>
      <c r="G485" s="5">
        <v>9484.7640589000002</v>
      </c>
      <c r="H485" s="5">
        <v>10408.619113000001</v>
      </c>
      <c r="I485" s="5">
        <v>11341.636622</v>
      </c>
      <c r="J485" s="5">
        <v>12278.828747</v>
      </c>
      <c r="K485" s="5">
        <v>13198.536527</v>
      </c>
      <c r="L485" s="5">
        <v>14078.069561999999</v>
      </c>
      <c r="M485" s="5">
        <v>14943.290398000001</v>
      </c>
      <c r="N485" s="5">
        <v>15804.026523999999</v>
      </c>
      <c r="O485" s="5">
        <v>16656.378549000001</v>
      </c>
      <c r="P485" s="5">
        <v>17499.933406999997</v>
      </c>
      <c r="Q485" s="5">
        <v>18299.216329999999</v>
      </c>
      <c r="R485" s="5">
        <v>19061.534201999999</v>
      </c>
      <c r="S485" s="5">
        <v>19791.614308</v>
      </c>
      <c r="T485" s="5">
        <v>20520.721545</v>
      </c>
      <c r="U485" s="5">
        <v>21244.162925999997</v>
      </c>
      <c r="V485" s="5">
        <v>21954.814408999999</v>
      </c>
      <c r="W485" s="5">
        <v>22664.486520999999</v>
      </c>
      <c r="X485" s="5">
        <v>23368.825887999999</v>
      </c>
      <c r="Y485" s="5">
        <v>24076.073488000002</v>
      </c>
      <c r="Z485" s="5">
        <v>24783.725623999999</v>
      </c>
      <c r="AA485" s="5">
        <v>25480.079899</v>
      </c>
      <c r="AB485" s="5">
        <v>26162.985921</v>
      </c>
      <c r="AC485" s="5">
        <v>26840.883379999999</v>
      </c>
      <c r="AD485" s="5">
        <v>27514.694609999999</v>
      </c>
      <c r="AE485" s="5">
        <v>28177.258043999998</v>
      </c>
      <c r="AF485" s="5">
        <v>28177.258043999998</v>
      </c>
    </row>
    <row r="486" spans="1:32">
      <c r="A486" s="58" t="s">
        <v>138</v>
      </c>
      <c r="B486" s="58" t="s">
        <v>123</v>
      </c>
      <c r="C486" s="57" t="s">
        <v>96</v>
      </c>
      <c r="D486" s="5">
        <v>308.44499999999999</v>
      </c>
      <c r="E486" s="5">
        <v>372.15207979584034</v>
      </c>
      <c r="F486" s="5">
        <v>404.55856660667826</v>
      </c>
      <c r="G486" s="5">
        <v>579.61648892604603</v>
      </c>
      <c r="H486" s="5">
        <v>803.61397300941553</v>
      </c>
      <c r="I486" s="5">
        <v>923.82718040003522</v>
      </c>
      <c r="J486" s="5">
        <v>1070.2705439745887</v>
      </c>
      <c r="K486" s="5">
        <v>1157.0687904247652</v>
      </c>
      <c r="L486" s="5">
        <v>1178.7730952761801</v>
      </c>
      <c r="M486" s="5">
        <v>1203.3073759065526</v>
      </c>
      <c r="N486" s="5">
        <v>1231.2557226086701</v>
      </c>
      <c r="O486" s="5">
        <v>1257.9685039769029</v>
      </c>
      <c r="P486" s="5">
        <v>1283.5442165670302</v>
      </c>
      <c r="Q486" s="5">
        <v>1305.7036106785577</v>
      </c>
      <c r="R486" s="5">
        <v>1311.3244617506475</v>
      </c>
      <c r="S486" s="5">
        <v>1344.6009052436402</v>
      </c>
      <c r="T486" s="5">
        <v>1364.8633616802676</v>
      </c>
      <c r="U486" s="5">
        <v>1398.5791983879078</v>
      </c>
      <c r="V486" s="5">
        <v>1421.3712385629453</v>
      </c>
      <c r="W486" s="5">
        <v>1429.5459884978777</v>
      </c>
      <c r="X486" s="5">
        <v>1439.0044593952052</v>
      </c>
      <c r="Y486" s="5">
        <v>1471.7366553417003</v>
      </c>
      <c r="Z486" s="5">
        <v>1478.7760894750427</v>
      </c>
      <c r="AA486" s="5">
        <v>1520.2311754023997</v>
      </c>
      <c r="AB486" s="5">
        <v>1579.0410303933775</v>
      </c>
      <c r="AC486" s="5">
        <v>1633.2500550425923</v>
      </c>
      <c r="AD486" s="5">
        <v>1682.2004601067961</v>
      </c>
      <c r="AE486" s="5">
        <v>1747.6377728928071</v>
      </c>
      <c r="AF486" s="5">
        <v>1747.6377728928071</v>
      </c>
    </row>
    <row r="488" spans="1:32">
      <c r="A488" s="58" t="s">
        <v>138</v>
      </c>
      <c r="B488" s="58" t="s">
        <v>124</v>
      </c>
      <c r="C488" s="57" t="s">
        <v>80</v>
      </c>
      <c r="D488" s="5">
        <v>8126</v>
      </c>
      <c r="E488" s="5">
        <v>8126</v>
      </c>
      <c r="F488" s="5">
        <v>8126</v>
      </c>
      <c r="G488" s="5">
        <v>4832</v>
      </c>
      <c r="H488" s="5">
        <v>4102</v>
      </c>
      <c r="I488" s="5">
        <v>2812</v>
      </c>
      <c r="J488" s="5">
        <v>1692</v>
      </c>
      <c r="K488" s="5">
        <v>852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</row>
    <row r="489" spans="1:32">
      <c r="A489" s="58" t="s">
        <v>138</v>
      </c>
      <c r="B489" s="58" t="s">
        <v>124</v>
      </c>
      <c r="C489" s="57" t="s">
        <v>82</v>
      </c>
      <c r="D489" s="5">
        <v>1597.89999999</v>
      </c>
      <c r="E489" s="5">
        <v>1597.89999999</v>
      </c>
      <c r="F489" s="5">
        <v>1597.89999999</v>
      </c>
      <c r="G489" s="5">
        <v>1417.89999999</v>
      </c>
      <c r="H489" s="5">
        <v>1417.89999999</v>
      </c>
      <c r="I489" s="5">
        <v>1417.89999999</v>
      </c>
      <c r="J489" s="5">
        <v>1417.89999999</v>
      </c>
      <c r="K489" s="5">
        <v>1417.89999999</v>
      </c>
      <c r="L489" s="5">
        <v>1417.89999999</v>
      </c>
      <c r="M489" s="5">
        <v>1417.89999999</v>
      </c>
      <c r="N489" s="5">
        <v>1417.89999999</v>
      </c>
      <c r="O489" s="5">
        <v>1417.89999999</v>
      </c>
      <c r="P489" s="5">
        <v>1417.89999999</v>
      </c>
      <c r="Q489" s="5">
        <v>1417.89999999</v>
      </c>
      <c r="R489" s="5">
        <v>1032.89999999</v>
      </c>
      <c r="S489" s="5">
        <v>1032.89999999</v>
      </c>
      <c r="T489" s="5">
        <v>1032.89999999</v>
      </c>
      <c r="U489" s="5">
        <v>888.5</v>
      </c>
      <c r="V489" s="5">
        <v>888.5</v>
      </c>
      <c r="W489" s="5">
        <v>888.5</v>
      </c>
      <c r="X489" s="5">
        <v>888.5</v>
      </c>
      <c r="Y489" s="5">
        <v>888.5</v>
      </c>
      <c r="Z489" s="5">
        <v>888.5</v>
      </c>
      <c r="AA489" s="5">
        <v>244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</row>
    <row r="490" spans="1:32">
      <c r="A490" s="58" t="s">
        <v>138</v>
      </c>
      <c r="B490" s="58" t="s">
        <v>124</v>
      </c>
      <c r="C490" s="57" t="s">
        <v>83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</row>
    <row r="491" spans="1:32">
      <c r="A491" s="58" t="s">
        <v>138</v>
      </c>
      <c r="B491" s="58" t="s">
        <v>124</v>
      </c>
      <c r="C491" s="57" t="s">
        <v>84</v>
      </c>
      <c r="D491" s="5">
        <v>1954.5000000099999</v>
      </c>
      <c r="E491" s="5">
        <v>1954.5000000099999</v>
      </c>
      <c r="F491" s="5">
        <v>1954.5000000099999</v>
      </c>
      <c r="G491" s="5">
        <v>1954.5000000099999</v>
      </c>
      <c r="H491" s="5">
        <v>1954.5000000099999</v>
      </c>
      <c r="I491" s="5">
        <v>1954.5000000099999</v>
      </c>
      <c r="J491" s="5">
        <v>2423.2050684299998</v>
      </c>
      <c r="K491" s="5">
        <v>2423.2050684299998</v>
      </c>
      <c r="L491" s="5">
        <v>2423.2050684299998</v>
      </c>
      <c r="M491" s="5">
        <v>2423.2050684299998</v>
      </c>
      <c r="N491" s="5">
        <v>2423.2050684299998</v>
      </c>
      <c r="O491" s="5">
        <v>2131.2050684199999</v>
      </c>
      <c r="P491" s="5">
        <v>2014.2050684199999</v>
      </c>
      <c r="Q491" s="5">
        <v>2014.2050684199999</v>
      </c>
      <c r="R491" s="5">
        <v>2014.2050684199999</v>
      </c>
      <c r="S491" s="5">
        <v>2014.2050684199999</v>
      </c>
      <c r="T491" s="5">
        <v>2720.8339575700002</v>
      </c>
      <c r="U491" s="5">
        <v>2720.8339575700002</v>
      </c>
      <c r="V491" s="5">
        <v>2720.8339575700002</v>
      </c>
      <c r="W491" s="5">
        <v>2859.49686647</v>
      </c>
      <c r="X491" s="5">
        <v>2859.49686647</v>
      </c>
      <c r="Y491" s="5">
        <v>2859.49686647</v>
      </c>
      <c r="Z491" s="5">
        <v>3277.2849762700002</v>
      </c>
      <c r="AA491" s="5">
        <v>3277.2849762700002</v>
      </c>
      <c r="AB491" s="5">
        <v>2728.2849762700002</v>
      </c>
      <c r="AC491" s="5">
        <v>2728.2849762700002</v>
      </c>
      <c r="AD491" s="5">
        <v>2728.2849762700002</v>
      </c>
      <c r="AE491" s="5">
        <v>3410.5265895699995</v>
      </c>
      <c r="AF491" s="5">
        <v>3064.5265895699995</v>
      </c>
    </row>
    <row r="492" spans="1:32">
      <c r="A492" s="58" t="s">
        <v>138</v>
      </c>
      <c r="B492" s="58" t="s">
        <v>124</v>
      </c>
      <c r="C492" s="57" t="s">
        <v>85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</row>
    <row r="493" spans="1:32">
      <c r="A493" s="58" t="s">
        <v>138</v>
      </c>
      <c r="B493" s="58" t="s">
        <v>124</v>
      </c>
      <c r="C493" s="57" t="s">
        <v>86</v>
      </c>
      <c r="D493" s="5">
        <v>152.4</v>
      </c>
      <c r="E493" s="5">
        <v>152.4</v>
      </c>
      <c r="F493" s="5">
        <v>152.4</v>
      </c>
      <c r="G493" s="5">
        <v>152.4</v>
      </c>
      <c r="H493" s="5">
        <v>152.4</v>
      </c>
      <c r="I493" s="5">
        <v>152.4</v>
      </c>
      <c r="J493" s="5">
        <v>152.4</v>
      </c>
      <c r="K493" s="5">
        <v>152.4</v>
      </c>
      <c r="L493" s="5">
        <v>152.4</v>
      </c>
      <c r="M493" s="5">
        <v>152.4</v>
      </c>
      <c r="N493" s="5">
        <v>152.4</v>
      </c>
      <c r="O493" s="5">
        <v>152.4</v>
      </c>
      <c r="P493" s="5">
        <v>152.4</v>
      </c>
      <c r="Q493" s="5">
        <v>152.4</v>
      </c>
      <c r="R493" s="5">
        <v>152.4</v>
      </c>
      <c r="S493" s="5">
        <v>66</v>
      </c>
      <c r="T493" s="5">
        <v>66</v>
      </c>
      <c r="U493" s="5">
        <v>66</v>
      </c>
      <c r="V493" s="5">
        <v>66</v>
      </c>
      <c r="W493" s="5">
        <v>66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</row>
    <row r="494" spans="1:32">
      <c r="A494" s="58" t="s">
        <v>138</v>
      </c>
      <c r="B494" s="58" t="s">
        <v>124</v>
      </c>
      <c r="C494" s="57" t="s">
        <v>87</v>
      </c>
      <c r="D494" s="5">
        <v>670</v>
      </c>
      <c r="E494" s="5">
        <v>670</v>
      </c>
      <c r="F494" s="5">
        <v>670</v>
      </c>
      <c r="G494" s="5">
        <v>1236.83295634</v>
      </c>
      <c r="H494" s="5">
        <v>1684.2163424800001</v>
      </c>
      <c r="I494" s="5">
        <v>2755.55516154</v>
      </c>
      <c r="J494" s="5">
        <v>3485.23798468</v>
      </c>
      <c r="K494" s="5">
        <v>3487.1814469299998</v>
      </c>
      <c r="L494" s="5">
        <v>3887.3495164599999</v>
      </c>
      <c r="M494" s="5">
        <v>3887.3495164599999</v>
      </c>
      <c r="N494" s="5">
        <v>3887.3495164599999</v>
      </c>
      <c r="O494" s="5">
        <v>4202.3818072699996</v>
      </c>
      <c r="P494" s="5">
        <v>4327.6156450500002</v>
      </c>
      <c r="Q494" s="5">
        <v>7024.8392951799997</v>
      </c>
      <c r="R494" s="5">
        <v>7843.1167744899994</v>
      </c>
      <c r="S494" s="5">
        <v>8883.6776325499995</v>
      </c>
      <c r="T494" s="5">
        <v>9159.37449982</v>
      </c>
      <c r="U494" s="5">
        <v>9159.37449982</v>
      </c>
      <c r="V494" s="5">
        <v>10383.228430520001</v>
      </c>
      <c r="W494" s="5">
        <v>18443.565589960002</v>
      </c>
      <c r="X494" s="5">
        <v>18475.724039660003</v>
      </c>
      <c r="Y494" s="5">
        <v>18475.724039660003</v>
      </c>
      <c r="Z494" s="5">
        <v>18475.724039660003</v>
      </c>
      <c r="AA494" s="5">
        <v>26091.097064819998</v>
      </c>
      <c r="AB494" s="5">
        <v>27038.96581238</v>
      </c>
      <c r="AC494" s="5">
        <v>28461.307308039999</v>
      </c>
      <c r="AD494" s="5">
        <v>28310.716290969998</v>
      </c>
      <c r="AE494" s="5">
        <v>47213.436485760009</v>
      </c>
      <c r="AF494" s="5">
        <v>46813.268416230007</v>
      </c>
    </row>
    <row r="495" spans="1:32">
      <c r="A495" s="58" t="s">
        <v>138</v>
      </c>
      <c r="B495" s="58" t="s">
        <v>124</v>
      </c>
      <c r="C495" s="57" t="s">
        <v>88</v>
      </c>
      <c r="D495" s="5">
        <v>7.3040000000000003</v>
      </c>
      <c r="E495" s="5">
        <v>81.304999999999993</v>
      </c>
      <c r="F495" s="5">
        <v>177.50700000000001</v>
      </c>
      <c r="G495" s="5">
        <v>314.98700000000002</v>
      </c>
      <c r="H495" s="5">
        <v>485.21</v>
      </c>
      <c r="I495" s="5">
        <v>690.75199999999995</v>
      </c>
      <c r="J495" s="5">
        <v>942.36799999999994</v>
      </c>
      <c r="K495" s="5">
        <v>1319.3320000100002</v>
      </c>
      <c r="L495" s="5">
        <v>1646.1449322999999</v>
      </c>
      <c r="M495" s="5">
        <v>1997.99720783</v>
      </c>
      <c r="N495" s="5">
        <v>2398.7515556399999</v>
      </c>
      <c r="O495" s="5">
        <v>2891.4536417200002</v>
      </c>
      <c r="P495" s="5">
        <v>3423.7156849399998</v>
      </c>
      <c r="Q495" s="5">
        <v>3981.1180689500002</v>
      </c>
      <c r="R495" s="5">
        <v>4537.9600560899999</v>
      </c>
      <c r="S495" s="5">
        <v>5073.4149845700003</v>
      </c>
      <c r="T495" s="5">
        <v>5608.7046190199999</v>
      </c>
      <c r="U495" s="5">
        <v>6036.0734856200006</v>
      </c>
      <c r="V495" s="5">
        <v>6450.86907402</v>
      </c>
      <c r="W495" s="5">
        <v>6838.9187785800004</v>
      </c>
      <c r="X495" s="5">
        <v>7232.87679131</v>
      </c>
      <c r="Y495" s="5">
        <v>7657.7471786699998</v>
      </c>
      <c r="Z495" s="5">
        <v>8085.00838931</v>
      </c>
      <c r="AA495" s="5">
        <v>8457.8420374799989</v>
      </c>
      <c r="AB495" s="5">
        <v>8838.1139046899989</v>
      </c>
      <c r="AC495" s="5">
        <v>9222.6653388399991</v>
      </c>
      <c r="AD495" s="5">
        <v>9616.4493741200004</v>
      </c>
      <c r="AE495" s="5">
        <v>10015.22371271</v>
      </c>
      <c r="AF495" s="5">
        <v>10037.2423246</v>
      </c>
    </row>
    <row r="496" spans="1:32">
      <c r="A496" s="58" t="s">
        <v>138</v>
      </c>
      <c r="B496" s="58" t="s">
        <v>124</v>
      </c>
      <c r="C496" s="57" t="s">
        <v>89</v>
      </c>
      <c r="D496" s="5">
        <v>101.41699999999999</v>
      </c>
      <c r="E496" s="5">
        <v>417.096</v>
      </c>
      <c r="F496" s="5">
        <v>671.0329999999999</v>
      </c>
      <c r="G496" s="5">
        <v>922.27100000000007</v>
      </c>
      <c r="H496" s="5">
        <v>1125.8689999999999</v>
      </c>
      <c r="I496" s="5">
        <v>1299.7470000000001</v>
      </c>
      <c r="J496" s="5">
        <v>1450.7080000000001</v>
      </c>
      <c r="K496" s="5">
        <v>1685.1630000000005</v>
      </c>
      <c r="L496" s="5">
        <v>1990.6479999999999</v>
      </c>
      <c r="M496" s="5">
        <v>2286.2459999999996</v>
      </c>
      <c r="N496" s="5">
        <v>2596.1640000000002</v>
      </c>
      <c r="O496" s="5">
        <v>2968.3380000000002</v>
      </c>
      <c r="P496" s="5">
        <v>3348.63</v>
      </c>
      <c r="Q496" s="5">
        <v>3694.0590000000002</v>
      </c>
      <c r="R496" s="5">
        <v>3989.7470000000003</v>
      </c>
      <c r="S496" s="5">
        <v>4221.7790000000014</v>
      </c>
      <c r="T496" s="5">
        <v>4413.009</v>
      </c>
      <c r="U496" s="5">
        <v>4478</v>
      </c>
      <c r="V496" s="5">
        <v>4506.9669999999996</v>
      </c>
      <c r="W496" s="5">
        <v>4491.2079999999996</v>
      </c>
      <c r="X496" s="5">
        <v>4479.3630000000012</v>
      </c>
      <c r="Y496" s="5">
        <v>4455.174</v>
      </c>
      <c r="Z496" s="5">
        <v>4424.643</v>
      </c>
      <c r="AA496" s="5">
        <v>4389.6200000000008</v>
      </c>
      <c r="AB496" s="5">
        <v>4351.1210000000001</v>
      </c>
      <c r="AC496" s="5">
        <v>4305.9329999999991</v>
      </c>
      <c r="AD496" s="5">
        <v>4258.4330000000009</v>
      </c>
      <c r="AE496" s="5">
        <v>4204.9129999999996</v>
      </c>
      <c r="AF496" s="5">
        <v>4204.9129999999996</v>
      </c>
    </row>
    <row r="497" spans="1:32">
      <c r="A497" s="58" t="s">
        <v>138</v>
      </c>
      <c r="B497" s="58" t="s">
        <v>124</v>
      </c>
      <c r="C497" s="57" t="s">
        <v>90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</row>
    <row r="498" spans="1:32">
      <c r="A498" s="58" t="s">
        <v>138</v>
      </c>
      <c r="B498" s="58" t="s">
        <v>124</v>
      </c>
      <c r="C498" s="57" t="s">
        <v>91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</row>
    <row r="499" spans="1:32">
      <c r="A499" s="58" t="s">
        <v>138</v>
      </c>
      <c r="B499" s="58" t="s">
        <v>124</v>
      </c>
      <c r="C499" s="57" t="s">
        <v>92</v>
      </c>
      <c r="D499" s="5">
        <v>826.43900000000008</v>
      </c>
      <c r="E499" s="5">
        <v>826.43900000000008</v>
      </c>
      <c r="F499" s="5">
        <v>4906.0849605099993</v>
      </c>
      <c r="G499" s="5">
        <v>8448.2687050799996</v>
      </c>
      <c r="H499" s="5">
        <v>9773.2975165799999</v>
      </c>
      <c r="I499" s="5">
        <v>10677.169834550001</v>
      </c>
      <c r="J499" s="5">
        <v>11069.495206390002</v>
      </c>
      <c r="K499" s="5">
        <v>12476.544251080002</v>
      </c>
      <c r="L499" s="5">
        <v>14633.092761470001</v>
      </c>
      <c r="M499" s="5">
        <v>17257.100327799999</v>
      </c>
      <c r="N499" s="5">
        <v>19812.024153009999</v>
      </c>
      <c r="O499" s="5">
        <v>22075.34175679</v>
      </c>
      <c r="P499" s="5">
        <v>30616.340902980002</v>
      </c>
      <c r="Q499" s="5">
        <v>32144.50799862</v>
      </c>
      <c r="R499" s="5">
        <v>35562.740515789999</v>
      </c>
      <c r="S499" s="5">
        <v>37710.504422960003</v>
      </c>
      <c r="T499" s="5">
        <v>37710.504422960003</v>
      </c>
      <c r="U499" s="5">
        <v>37710.504422960003</v>
      </c>
      <c r="V499" s="5">
        <v>37739.670928959997</v>
      </c>
      <c r="W499" s="5">
        <v>37836.556877209994</v>
      </c>
      <c r="X499" s="5">
        <v>52780.026982489995</v>
      </c>
      <c r="Y499" s="5">
        <v>65670.236453969992</v>
      </c>
      <c r="Z499" s="5">
        <v>67502.188880410002</v>
      </c>
      <c r="AA499" s="5">
        <v>82765.412190970004</v>
      </c>
      <c r="AB499" s="5">
        <v>89395.157902999999</v>
      </c>
      <c r="AC499" s="5">
        <v>95162.247430389994</v>
      </c>
      <c r="AD499" s="5">
        <v>96545.228444690001</v>
      </c>
      <c r="AE499" s="5">
        <v>106162.36858439</v>
      </c>
      <c r="AF499" s="5">
        <v>106162.36858439</v>
      </c>
    </row>
    <row r="500" spans="1:32">
      <c r="A500" s="58" t="s">
        <v>138</v>
      </c>
      <c r="B500" s="58" t="s">
        <v>124</v>
      </c>
      <c r="C500" s="57" t="s">
        <v>93</v>
      </c>
      <c r="D500" s="5">
        <v>3420.3669999999997</v>
      </c>
      <c r="E500" s="5">
        <v>3420.3669999999997</v>
      </c>
      <c r="F500" s="5">
        <v>3562.9409999999993</v>
      </c>
      <c r="G500" s="5">
        <v>3700.8994971299994</v>
      </c>
      <c r="H500" s="5">
        <v>5617.4788478700011</v>
      </c>
      <c r="I500" s="5">
        <v>7615.6624584200017</v>
      </c>
      <c r="J500" s="5">
        <v>8503.564397189999</v>
      </c>
      <c r="K500" s="5">
        <v>9650.6585874399989</v>
      </c>
      <c r="L500" s="5">
        <v>12638.517185119998</v>
      </c>
      <c r="M500" s="5">
        <v>12704.408479779997</v>
      </c>
      <c r="N500" s="5">
        <v>15785.089023609999</v>
      </c>
      <c r="O500" s="5">
        <v>18577.866212259996</v>
      </c>
      <c r="P500" s="5">
        <v>27469.948607750001</v>
      </c>
      <c r="Q500" s="5">
        <v>32816.865175910003</v>
      </c>
      <c r="R500" s="5">
        <v>36025.77391707999</v>
      </c>
      <c r="S500" s="5">
        <v>39604.893174029996</v>
      </c>
      <c r="T500" s="5">
        <v>40310.793488499992</v>
      </c>
      <c r="U500" s="5">
        <v>40310.793488499992</v>
      </c>
      <c r="V500" s="5">
        <v>45450.577093549997</v>
      </c>
      <c r="W500" s="5">
        <v>60712.934733429996</v>
      </c>
      <c r="X500" s="5">
        <v>68975.862450860019</v>
      </c>
      <c r="Y500" s="5">
        <v>75184.020639540016</v>
      </c>
      <c r="Z500" s="5">
        <v>82576.266385270006</v>
      </c>
      <c r="AA500" s="5">
        <v>102896.24300171999</v>
      </c>
      <c r="AB500" s="5">
        <v>103267.22728417999</v>
      </c>
      <c r="AC500" s="5">
        <v>106057.70508233001</v>
      </c>
      <c r="AD500" s="5">
        <v>121653.64411535001</v>
      </c>
      <c r="AE500" s="5">
        <v>156187.94669607002</v>
      </c>
      <c r="AF500" s="5">
        <v>156161.94669607002</v>
      </c>
    </row>
    <row r="501" spans="1:32">
      <c r="A501" s="58" t="s">
        <v>138</v>
      </c>
      <c r="B501" s="58" t="s">
        <v>124</v>
      </c>
      <c r="C501" s="57" t="s">
        <v>94</v>
      </c>
      <c r="D501" s="5">
        <v>5135.7884863966483</v>
      </c>
      <c r="E501" s="5">
        <v>6647.3450414400004</v>
      </c>
      <c r="F501" s="5">
        <v>7457.5624169999992</v>
      </c>
      <c r="G501" s="5">
        <v>8316.3926061000002</v>
      </c>
      <c r="H501" s="5">
        <v>9119.7865911000008</v>
      </c>
      <c r="I501" s="5">
        <v>9916.6116179000001</v>
      </c>
      <c r="J501" s="5">
        <v>10724.709203300001</v>
      </c>
      <c r="K501" s="5">
        <v>11503.510488800001</v>
      </c>
      <c r="L501" s="5">
        <v>12250.042052700001</v>
      </c>
      <c r="M501" s="5">
        <v>12949.5583262</v>
      </c>
      <c r="N501" s="5">
        <v>13650.3951189</v>
      </c>
      <c r="O501" s="5">
        <v>14343.1406424</v>
      </c>
      <c r="P501" s="5">
        <v>15012.600937399999</v>
      </c>
      <c r="Q501" s="5">
        <v>15614.250841999999</v>
      </c>
      <c r="R501" s="5">
        <v>16150.000299399999</v>
      </c>
      <c r="S501" s="5">
        <v>16639.473162300001</v>
      </c>
      <c r="T501" s="5">
        <v>17118.148210700001</v>
      </c>
      <c r="U501" s="5">
        <v>17629.7030466</v>
      </c>
      <c r="V501" s="5">
        <v>18153.173504099999</v>
      </c>
      <c r="W501" s="5">
        <v>18673.432446899998</v>
      </c>
      <c r="X501" s="5">
        <v>19181.124382100003</v>
      </c>
      <c r="Y501" s="5">
        <v>19686.481679199998</v>
      </c>
      <c r="Z501" s="5">
        <v>20176.491095000001</v>
      </c>
      <c r="AA501" s="5">
        <v>20663.766652300001</v>
      </c>
      <c r="AB501" s="5">
        <v>21148.663008399999</v>
      </c>
      <c r="AC501" s="5">
        <v>21626.508005300002</v>
      </c>
      <c r="AD501" s="5">
        <v>22108.205048100001</v>
      </c>
      <c r="AE501" s="5">
        <v>22584.205257699999</v>
      </c>
      <c r="AF501" s="5">
        <v>22584.205257699999</v>
      </c>
    </row>
    <row r="502" spans="1:32">
      <c r="A502" s="58" t="s">
        <v>138</v>
      </c>
      <c r="B502" s="58" t="s">
        <v>124</v>
      </c>
      <c r="C502" s="57" t="s">
        <v>96</v>
      </c>
      <c r="D502" s="5">
        <v>104.02584389254943</v>
      </c>
      <c r="E502" s="5">
        <v>162.00992641159462</v>
      </c>
      <c r="F502" s="5">
        <v>192.01020758171285</v>
      </c>
      <c r="G502" s="5">
        <v>222.5461307461797</v>
      </c>
      <c r="H502" s="5">
        <v>265.08276373223777</v>
      </c>
      <c r="I502" s="5">
        <v>298.12910377014504</v>
      </c>
      <c r="J502" s="5">
        <v>331.96408073484059</v>
      </c>
      <c r="K502" s="5">
        <v>370.15977167600329</v>
      </c>
      <c r="L502" s="5">
        <v>411.94184255640783</v>
      </c>
      <c r="M502" s="5">
        <v>461.35706524462915</v>
      </c>
      <c r="N502" s="5">
        <v>505.01897020947627</v>
      </c>
      <c r="O502" s="5">
        <v>556.04289893651867</v>
      </c>
      <c r="P502" s="5">
        <v>607.31898780205142</v>
      </c>
      <c r="Q502" s="5">
        <v>662.18368965995546</v>
      </c>
      <c r="R502" s="5">
        <v>717.2490678165741</v>
      </c>
      <c r="S502" s="5">
        <v>783.055360420385</v>
      </c>
      <c r="T502" s="5">
        <v>840.60600761910325</v>
      </c>
      <c r="U502" s="5">
        <v>905.94713463406367</v>
      </c>
      <c r="V502" s="5">
        <v>959.69310501665939</v>
      </c>
      <c r="W502" s="5">
        <v>1012.083138514163</v>
      </c>
      <c r="X502" s="5">
        <v>1064.2881550973589</v>
      </c>
      <c r="Y502" s="5">
        <v>1118.2581004210492</v>
      </c>
      <c r="Z502" s="5">
        <v>1168.5947344167273</v>
      </c>
      <c r="AA502" s="5">
        <v>1211.4216564403855</v>
      </c>
      <c r="AB502" s="5">
        <v>1252.3013428138891</v>
      </c>
      <c r="AC502" s="5">
        <v>1289.3887926997281</v>
      </c>
      <c r="AD502" s="5">
        <v>1330.8769836415927</v>
      </c>
      <c r="AE502" s="5">
        <v>1371.410475125545</v>
      </c>
      <c r="AF502" s="5">
        <v>1371.410475125545</v>
      </c>
    </row>
    <row r="504" spans="1:32">
      <c r="A504" s="58" t="s">
        <v>138</v>
      </c>
      <c r="B504" s="58" t="s">
        <v>125</v>
      </c>
      <c r="C504" s="57" t="s">
        <v>81</v>
      </c>
      <c r="D504" s="5">
        <v>4820</v>
      </c>
      <c r="E504" s="5">
        <v>4820</v>
      </c>
      <c r="F504" s="5">
        <v>4820</v>
      </c>
      <c r="G504" s="5">
        <v>3385</v>
      </c>
      <c r="H504" s="5">
        <v>2805</v>
      </c>
      <c r="I504" s="5">
        <v>1665</v>
      </c>
      <c r="J504" s="5">
        <v>1120</v>
      </c>
      <c r="K504" s="5">
        <v>1120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</row>
    <row r="505" spans="1:32">
      <c r="A505" s="58" t="s">
        <v>138</v>
      </c>
      <c r="B505" s="58" t="s">
        <v>125</v>
      </c>
      <c r="C505" s="57" t="s">
        <v>82</v>
      </c>
      <c r="D505" s="5">
        <v>500</v>
      </c>
      <c r="E505" s="5">
        <v>500</v>
      </c>
      <c r="F505" s="5">
        <v>500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</row>
    <row r="506" spans="1:32">
      <c r="A506" s="58" t="s">
        <v>138</v>
      </c>
      <c r="B506" s="58" t="s">
        <v>125</v>
      </c>
      <c r="C506" s="57" t="s">
        <v>83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</row>
    <row r="507" spans="1:32">
      <c r="A507" s="58" t="s">
        <v>138</v>
      </c>
      <c r="B507" s="58" t="s">
        <v>125</v>
      </c>
      <c r="C507" s="57" t="s">
        <v>84</v>
      </c>
      <c r="D507" s="5">
        <v>1900</v>
      </c>
      <c r="E507" s="5">
        <v>1900</v>
      </c>
      <c r="F507" s="5">
        <v>1900</v>
      </c>
      <c r="G507" s="5">
        <v>1900</v>
      </c>
      <c r="H507" s="5">
        <v>1900</v>
      </c>
      <c r="I507" s="5">
        <v>1900</v>
      </c>
      <c r="J507" s="5">
        <v>1900</v>
      </c>
      <c r="K507" s="5">
        <v>1900</v>
      </c>
      <c r="L507" s="5">
        <v>1900</v>
      </c>
      <c r="M507" s="5">
        <v>1900</v>
      </c>
      <c r="N507" s="5">
        <v>1900</v>
      </c>
      <c r="O507" s="5">
        <v>1730</v>
      </c>
      <c r="P507" s="5">
        <v>1730</v>
      </c>
      <c r="Q507" s="5">
        <v>1730</v>
      </c>
      <c r="R507" s="5">
        <v>1730</v>
      </c>
      <c r="S507" s="5">
        <v>1730</v>
      </c>
      <c r="T507" s="5">
        <v>1730</v>
      </c>
      <c r="U507" s="5">
        <v>1290</v>
      </c>
      <c r="V507" s="5">
        <v>1290</v>
      </c>
      <c r="W507" s="5">
        <v>1290</v>
      </c>
      <c r="X507" s="5">
        <v>1196</v>
      </c>
      <c r="Y507" s="5">
        <v>2629.3604477500003</v>
      </c>
      <c r="Z507" s="5">
        <v>2629.3604477500003</v>
      </c>
      <c r="AA507" s="5">
        <v>2629.3604477500003</v>
      </c>
      <c r="AB507" s="5">
        <v>2629.3604477500003</v>
      </c>
      <c r="AC507" s="5">
        <v>2045.36044775</v>
      </c>
      <c r="AD507" s="5">
        <v>2045.36044775</v>
      </c>
      <c r="AE507" s="5">
        <v>2045.36044775</v>
      </c>
      <c r="AF507" s="5">
        <v>2045.36044775</v>
      </c>
    </row>
    <row r="508" spans="1:32">
      <c r="A508" s="58" t="s">
        <v>138</v>
      </c>
      <c r="B508" s="58" t="s">
        <v>125</v>
      </c>
      <c r="C508" s="57" t="s">
        <v>85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4507.6412947500003</v>
      </c>
      <c r="AF508" s="5">
        <v>4507.6412947500003</v>
      </c>
    </row>
    <row r="509" spans="1:32">
      <c r="A509" s="58" t="s">
        <v>138</v>
      </c>
      <c r="B509" s="58" t="s">
        <v>125</v>
      </c>
      <c r="C509" s="57" t="s">
        <v>86</v>
      </c>
      <c r="D509" s="5">
        <v>2204.0200000599998</v>
      </c>
      <c r="E509" s="5">
        <v>2204.0200000599998</v>
      </c>
      <c r="F509" s="5">
        <v>2204.0200000599998</v>
      </c>
      <c r="G509" s="5">
        <v>2204.0200000599998</v>
      </c>
      <c r="H509" s="5">
        <v>2204.0200000599998</v>
      </c>
      <c r="I509" s="5">
        <v>2204.0200000599998</v>
      </c>
      <c r="J509" s="5">
        <v>2204.0200000599998</v>
      </c>
      <c r="K509" s="5">
        <v>2204.0200000599998</v>
      </c>
      <c r="L509" s="5">
        <v>2204.0200000599998</v>
      </c>
      <c r="M509" s="5">
        <v>2204.0200000599998</v>
      </c>
      <c r="N509" s="5">
        <v>2204.0200000599998</v>
      </c>
      <c r="O509" s="5">
        <v>2204.0200000599998</v>
      </c>
      <c r="P509" s="5">
        <v>2204.0200000599998</v>
      </c>
      <c r="Q509" s="5">
        <v>2204.0200000599998</v>
      </c>
      <c r="R509" s="5">
        <v>2204.0200000599998</v>
      </c>
      <c r="S509" s="5">
        <v>2204.0200000599998</v>
      </c>
      <c r="T509" s="5">
        <v>2204.0200000599998</v>
      </c>
      <c r="U509" s="5">
        <v>2204.0200000599998</v>
      </c>
      <c r="V509" s="5">
        <v>2204.0200000599998</v>
      </c>
      <c r="W509" s="5">
        <v>2204.0200000599998</v>
      </c>
      <c r="X509" s="5">
        <v>2204.0200000599998</v>
      </c>
      <c r="Y509" s="5">
        <v>2204.0200000599998</v>
      </c>
      <c r="Z509" s="5">
        <v>2204.0200000599998</v>
      </c>
      <c r="AA509" s="5">
        <v>2204.0200000599998</v>
      </c>
      <c r="AB509" s="5">
        <v>2204.0200000599998</v>
      </c>
      <c r="AC509" s="5">
        <v>2204.0200000599998</v>
      </c>
      <c r="AD509" s="5">
        <v>2204.0200000599998</v>
      </c>
      <c r="AE509" s="5">
        <v>2204.0200000599998</v>
      </c>
      <c r="AF509" s="5">
        <v>2204.0200000599998</v>
      </c>
    </row>
    <row r="510" spans="1:32">
      <c r="A510" s="58" t="s">
        <v>138</v>
      </c>
      <c r="B510" s="58" t="s">
        <v>125</v>
      </c>
      <c r="C510" s="57" t="s">
        <v>87</v>
      </c>
      <c r="D510" s="5">
        <v>125.22999999999999</v>
      </c>
      <c r="E510" s="5">
        <v>125.22999999999999</v>
      </c>
      <c r="F510" s="5">
        <v>124.13</v>
      </c>
      <c r="G510" s="5">
        <v>238.97280139999998</v>
      </c>
      <c r="H510" s="5">
        <v>238.97280139999998</v>
      </c>
      <c r="I510" s="5">
        <v>453.13734077000004</v>
      </c>
      <c r="J510" s="5">
        <v>1127.4177196800001</v>
      </c>
      <c r="K510" s="5">
        <v>1127.4177196800001</v>
      </c>
      <c r="L510" s="5">
        <v>1377.4177196800001</v>
      </c>
      <c r="M510" s="5">
        <v>1377.4177196800001</v>
      </c>
      <c r="N510" s="5">
        <v>1378.51771968</v>
      </c>
      <c r="O510" s="5">
        <v>1377.4177196800001</v>
      </c>
      <c r="P510" s="5">
        <v>1378.51771968</v>
      </c>
      <c r="Q510" s="5">
        <v>1377.4177196800001</v>
      </c>
      <c r="R510" s="5">
        <v>1377.4177196800001</v>
      </c>
      <c r="S510" s="5">
        <v>1377.4177196800001</v>
      </c>
      <c r="T510" s="5">
        <v>1378.51771968</v>
      </c>
      <c r="U510" s="5">
        <v>1377.4177196800001</v>
      </c>
      <c r="V510" s="5">
        <v>1377.4177196800001</v>
      </c>
      <c r="W510" s="5">
        <v>1377.4177196800001</v>
      </c>
      <c r="X510" s="5">
        <v>1377.4177196800001</v>
      </c>
      <c r="Y510" s="5">
        <v>1378.51771968</v>
      </c>
      <c r="Z510" s="5">
        <v>1378.51771968</v>
      </c>
      <c r="AA510" s="5">
        <v>1263.6749182799999</v>
      </c>
      <c r="AB510" s="5">
        <v>1263.6749182799999</v>
      </c>
      <c r="AC510" s="5">
        <v>1050.61037891</v>
      </c>
      <c r="AD510" s="5">
        <v>488.63614981000001</v>
      </c>
      <c r="AE510" s="5">
        <v>488.63614981000001</v>
      </c>
      <c r="AF510" s="5">
        <v>488.63614981000001</v>
      </c>
    </row>
    <row r="511" spans="1:32">
      <c r="A511" s="58" t="s">
        <v>138</v>
      </c>
      <c r="B511" s="58" t="s">
        <v>125</v>
      </c>
      <c r="C511" s="57" t="s">
        <v>88</v>
      </c>
      <c r="D511" s="5">
        <v>5.7080000000000002</v>
      </c>
      <c r="E511" s="5">
        <v>60.468000000000004</v>
      </c>
      <c r="F511" s="5">
        <v>148.648</v>
      </c>
      <c r="G511" s="5">
        <v>275.34800000000001</v>
      </c>
      <c r="H511" s="5">
        <v>442.274</v>
      </c>
      <c r="I511" s="5">
        <v>652.45000000000005</v>
      </c>
      <c r="J511" s="5">
        <v>876.23699999999997</v>
      </c>
      <c r="K511" s="5">
        <v>1210.5730000000001</v>
      </c>
      <c r="L511" s="5">
        <v>1499.50984408</v>
      </c>
      <c r="M511" s="5">
        <v>1763.8192452999999</v>
      </c>
      <c r="N511" s="5">
        <v>2059.8864297800001</v>
      </c>
      <c r="O511" s="5">
        <v>2436.6978076999999</v>
      </c>
      <c r="P511" s="5">
        <v>2865.7631302299997</v>
      </c>
      <c r="Q511" s="5">
        <v>3329.05273197</v>
      </c>
      <c r="R511" s="5">
        <v>3830.46070057</v>
      </c>
      <c r="S511" s="5">
        <v>4377.4487209399995</v>
      </c>
      <c r="T511" s="5">
        <v>4929.4277385200003</v>
      </c>
      <c r="U511" s="5">
        <v>5409.2202714200002</v>
      </c>
      <c r="V511" s="5">
        <v>5890.0950978299998</v>
      </c>
      <c r="W511" s="5">
        <v>6359.8153290499995</v>
      </c>
      <c r="X511" s="5">
        <v>6795.9670817799997</v>
      </c>
      <c r="Y511" s="5">
        <v>7263.3692117000001</v>
      </c>
      <c r="Z511" s="5">
        <v>7737.8938246300004</v>
      </c>
      <c r="AA511" s="5">
        <v>8141.5914787000002</v>
      </c>
      <c r="AB511" s="5">
        <v>8553.9924650800003</v>
      </c>
      <c r="AC511" s="5">
        <v>8975.3127935100001</v>
      </c>
      <c r="AD511" s="5">
        <v>9404.9657990399992</v>
      </c>
      <c r="AE511" s="5">
        <v>9844.0621514499999</v>
      </c>
      <c r="AF511" s="5">
        <v>9881.1261620900004</v>
      </c>
    </row>
    <row r="512" spans="1:32">
      <c r="A512" s="58" t="s">
        <v>138</v>
      </c>
      <c r="B512" s="58" t="s">
        <v>125</v>
      </c>
      <c r="C512" s="57" t="s">
        <v>89</v>
      </c>
      <c r="D512" s="5">
        <v>96.884</v>
      </c>
      <c r="E512" s="5">
        <v>329.29</v>
      </c>
      <c r="F512" s="5">
        <v>584.38700000000006</v>
      </c>
      <c r="G512" s="5">
        <v>822.70399999999995</v>
      </c>
      <c r="H512" s="5">
        <v>1038.2350000000001</v>
      </c>
      <c r="I512" s="5">
        <v>1227.8490000000002</v>
      </c>
      <c r="J512" s="5">
        <v>1335.8109999999997</v>
      </c>
      <c r="K512" s="5">
        <v>1514.9060000000002</v>
      </c>
      <c r="L512" s="5">
        <v>1768.1690000000001</v>
      </c>
      <c r="M512" s="5">
        <v>1950.5929999999998</v>
      </c>
      <c r="N512" s="5">
        <v>2135.6660000000002</v>
      </c>
      <c r="O512" s="5">
        <v>2379.1839999999997</v>
      </c>
      <c r="P512" s="5">
        <v>2646.8049999999998</v>
      </c>
      <c r="Q512" s="5">
        <v>2900.1779999999994</v>
      </c>
      <c r="R512" s="5">
        <v>3149.181</v>
      </c>
      <c r="S512" s="5">
        <v>3402.6410000000005</v>
      </c>
      <c r="T512" s="5">
        <v>3615.8820000000005</v>
      </c>
      <c r="U512" s="5">
        <v>3731.2449999999999</v>
      </c>
      <c r="V512" s="5">
        <v>3816.4100000000008</v>
      </c>
      <c r="W512" s="5">
        <v>3863.6839999999993</v>
      </c>
      <c r="X512" s="5">
        <v>3875.1059999999998</v>
      </c>
      <c r="Y512" s="5">
        <v>3873.7390000000014</v>
      </c>
      <c r="Z512" s="5">
        <v>3868.3439999999982</v>
      </c>
      <c r="AA512" s="5">
        <v>3856.3990000000003</v>
      </c>
      <c r="AB512" s="5">
        <v>3840.6070000000009</v>
      </c>
      <c r="AC512" s="5">
        <v>3820.0049999999992</v>
      </c>
      <c r="AD512" s="5">
        <v>3795.2550000000001</v>
      </c>
      <c r="AE512" s="5">
        <v>3765.7250000000004</v>
      </c>
      <c r="AF512" s="5">
        <v>3765.7250000000004</v>
      </c>
    </row>
    <row r="513" spans="1:32">
      <c r="A513" s="58" t="s">
        <v>138</v>
      </c>
      <c r="B513" s="58" t="s">
        <v>125</v>
      </c>
      <c r="C513" s="57" t="s">
        <v>90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</row>
    <row r="514" spans="1:32">
      <c r="A514" s="58" t="s">
        <v>138</v>
      </c>
      <c r="B514" s="58" t="s">
        <v>125</v>
      </c>
      <c r="C514" s="57" t="s">
        <v>91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</row>
    <row r="515" spans="1:32">
      <c r="A515" s="58" t="s">
        <v>138</v>
      </c>
      <c r="B515" s="58" t="s">
        <v>125</v>
      </c>
      <c r="C515" s="57" t="s">
        <v>92</v>
      </c>
      <c r="D515" s="5">
        <v>4013.0679999999993</v>
      </c>
      <c r="E515" s="5">
        <v>4170.5679999999993</v>
      </c>
      <c r="F515" s="5">
        <v>5105.2493427499985</v>
      </c>
      <c r="G515" s="5">
        <v>7470.5057991199992</v>
      </c>
      <c r="H515" s="5">
        <v>7902.1569773599986</v>
      </c>
      <c r="I515" s="5">
        <v>8592.606174909999</v>
      </c>
      <c r="J515" s="5">
        <v>9166.8208200799982</v>
      </c>
      <c r="K515" s="5">
        <v>9166.8208200799982</v>
      </c>
      <c r="L515" s="5">
        <v>10605.841651719998</v>
      </c>
      <c r="M515" s="5">
        <v>10605.841651719998</v>
      </c>
      <c r="N515" s="5">
        <v>10869.8130344</v>
      </c>
      <c r="O515" s="5">
        <v>11836.25841549</v>
      </c>
      <c r="P515" s="5">
        <v>11722.09774057</v>
      </c>
      <c r="Q515" s="5">
        <v>12240.626813119999</v>
      </c>
      <c r="R515" s="5">
        <v>13106.06495778</v>
      </c>
      <c r="S515" s="5">
        <v>14264.949422199999</v>
      </c>
      <c r="T515" s="5">
        <v>16073.998646579999</v>
      </c>
      <c r="U515" s="5">
        <v>16073.998646579999</v>
      </c>
      <c r="V515" s="5">
        <v>18089.99594728</v>
      </c>
      <c r="W515" s="5">
        <v>18783.691590690003</v>
      </c>
      <c r="X515" s="5">
        <v>20186.974068500003</v>
      </c>
      <c r="Y515" s="5">
        <v>19955.660434390004</v>
      </c>
      <c r="Z515" s="5">
        <v>22114.429534480001</v>
      </c>
      <c r="AA515" s="5">
        <v>24582.563732230006</v>
      </c>
      <c r="AB515" s="5">
        <v>25309.471112370004</v>
      </c>
      <c r="AC515" s="5">
        <v>26737.964961760004</v>
      </c>
      <c r="AD515" s="5">
        <v>26709.264961760004</v>
      </c>
      <c r="AE515" s="5">
        <v>27546.096431810001</v>
      </c>
      <c r="AF515" s="5">
        <v>27307.896431810004</v>
      </c>
    </row>
    <row r="516" spans="1:32">
      <c r="A516" s="58" t="s">
        <v>138</v>
      </c>
      <c r="B516" s="58" t="s">
        <v>125</v>
      </c>
      <c r="C516" s="57" t="s">
        <v>93</v>
      </c>
      <c r="D516" s="5">
        <v>956.69099999999992</v>
      </c>
      <c r="E516" s="5">
        <v>956.69099999999992</v>
      </c>
      <c r="F516" s="5">
        <v>956.26099999999997</v>
      </c>
      <c r="G516" s="5">
        <v>1095.3510696399999</v>
      </c>
      <c r="H516" s="5">
        <v>1094.9310696399998</v>
      </c>
      <c r="I516" s="5">
        <v>2112.77089548</v>
      </c>
      <c r="J516" s="5">
        <v>3195.2908153899998</v>
      </c>
      <c r="K516" s="5">
        <v>3194.8608153899995</v>
      </c>
      <c r="L516" s="5">
        <v>3492.4121244799999</v>
      </c>
      <c r="M516" s="5">
        <v>4762.3949124499995</v>
      </c>
      <c r="N516" s="5">
        <v>5356.7431574900002</v>
      </c>
      <c r="O516" s="5">
        <v>5356.7431574900002</v>
      </c>
      <c r="P516" s="5">
        <v>5547.2616730000009</v>
      </c>
      <c r="Q516" s="5">
        <v>5547.2616730000009</v>
      </c>
      <c r="R516" s="5">
        <v>6390.7331573399997</v>
      </c>
      <c r="S516" s="5">
        <v>6390.7331573399997</v>
      </c>
      <c r="T516" s="5">
        <v>8279.1468994200004</v>
      </c>
      <c r="U516" s="5">
        <v>8279.1468994200004</v>
      </c>
      <c r="V516" s="5">
        <v>9250.7707410500007</v>
      </c>
      <c r="W516" s="5">
        <v>9250.7707410500007</v>
      </c>
      <c r="X516" s="5">
        <v>11301.78959592</v>
      </c>
      <c r="Y516" s="5">
        <v>13448.955580170001</v>
      </c>
      <c r="Z516" s="5">
        <v>13341.43558017</v>
      </c>
      <c r="AA516" s="5">
        <v>13314.170580170001</v>
      </c>
      <c r="AB516" s="5">
        <v>13314.170580170001</v>
      </c>
      <c r="AC516" s="5">
        <v>16055.936235950001</v>
      </c>
      <c r="AD516" s="5">
        <v>15915.87023595</v>
      </c>
      <c r="AE516" s="5">
        <v>21137.127906560003</v>
      </c>
      <c r="AF516" s="5">
        <v>21056.127906560003</v>
      </c>
    </row>
    <row r="517" spans="1:32">
      <c r="A517" s="58" t="s">
        <v>138</v>
      </c>
      <c r="B517" s="58" t="s">
        <v>125</v>
      </c>
      <c r="C517" s="57" t="s">
        <v>94</v>
      </c>
      <c r="D517" s="5">
        <v>3812.4704799729279</v>
      </c>
      <c r="E517" s="5">
        <v>5136.4157260000002</v>
      </c>
      <c r="F517" s="5">
        <v>5889.8776950000001</v>
      </c>
      <c r="G517" s="5">
        <v>6693.2138439999999</v>
      </c>
      <c r="H517" s="5">
        <v>7497.1406360000001</v>
      </c>
      <c r="I517" s="5">
        <v>8318.2243319999998</v>
      </c>
      <c r="J517" s="5">
        <v>8991.6680080000006</v>
      </c>
      <c r="K517" s="5">
        <v>9649.2003359999999</v>
      </c>
      <c r="L517" s="5">
        <v>10271.38193</v>
      </c>
      <c r="M517" s="5">
        <v>10783.47234</v>
      </c>
      <c r="N517" s="5">
        <v>11286.004220000001</v>
      </c>
      <c r="O517" s="5">
        <v>11783.63327</v>
      </c>
      <c r="P517" s="5">
        <v>12291.02289</v>
      </c>
      <c r="Q517" s="5">
        <v>12778.522989999999</v>
      </c>
      <c r="R517" s="5">
        <v>13252.910550000001</v>
      </c>
      <c r="S517" s="5">
        <v>13722.79183</v>
      </c>
      <c r="T517" s="5">
        <v>14215.598180000001</v>
      </c>
      <c r="U517" s="5">
        <v>14737.04565</v>
      </c>
      <c r="V517" s="5">
        <v>15272.29767</v>
      </c>
      <c r="W517" s="5">
        <v>15812.587890000001</v>
      </c>
      <c r="X517" s="5">
        <v>16345.172500000001</v>
      </c>
      <c r="Y517" s="5">
        <v>16883.05068</v>
      </c>
      <c r="Z517" s="5">
        <v>17423.179349999999</v>
      </c>
      <c r="AA517" s="5">
        <v>17956.912130000001</v>
      </c>
      <c r="AB517" s="5">
        <v>18489.99627</v>
      </c>
      <c r="AC517" s="5">
        <v>19024.729780000001</v>
      </c>
      <c r="AD517" s="5">
        <v>19559.099969999999</v>
      </c>
      <c r="AE517" s="5">
        <v>20099.74207</v>
      </c>
      <c r="AF517" s="5">
        <v>20099.74207</v>
      </c>
    </row>
    <row r="518" spans="1:32">
      <c r="A518" s="58" t="s">
        <v>138</v>
      </c>
      <c r="B518" s="58" t="s">
        <v>125</v>
      </c>
      <c r="C518" s="57" t="s">
        <v>96</v>
      </c>
      <c r="D518" s="5">
        <v>212.22</v>
      </c>
      <c r="E518" s="5">
        <v>262.06054480594656</v>
      </c>
      <c r="F518" s="5">
        <v>286.01644854364901</v>
      </c>
      <c r="G518" s="5">
        <v>305.44015602265119</v>
      </c>
      <c r="H518" s="5">
        <v>329.82111367436136</v>
      </c>
      <c r="I518" s="5">
        <v>370.7115207229059</v>
      </c>
      <c r="J518" s="5">
        <v>408.47216173629499</v>
      </c>
      <c r="K518" s="5">
        <v>440.24909969269083</v>
      </c>
      <c r="L518" s="5">
        <v>478.45061544669744</v>
      </c>
      <c r="M518" s="5">
        <v>519.48462508111436</v>
      </c>
      <c r="N518" s="5">
        <v>556.48525291126236</v>
      </c>
      <c r="O518" s="5">
        <v>593.24950629459249</v>
      </c>
      <c r="P518" s="5">
        <v>637.18491006353156</v>
      </c>
      <c r="Q518" s="5">
        <v>680.18456838499071</v>
      </c>
      <c r="R518" s="5">
        <v>720.79751132095544</v>
      </c>
      <c r="S518" s="5">
        <v>761.13682733933319</v>
      </c>
      <c r="T518" s="5">
        <v>807.92785159645155</v>
      </c>
      <c r="U518" s="5">
        <v>847.35434245057456</v>
      </c>
      <c r="V518" s="5">
        <v>893.18040756830862</v>
      </c>
      <c r="W518" s="5">
        <v>936.96429488781223</v>
      </c>
      <c r="X518" s="5">
        <v>986.93282555569135</v>
      </c>
      <c r="Y518" s="5">
        <v>1037.4680183035271</v>
      </c>
      <c r="Z518" s="5">
        <v>1082.8194055580466</v>
      </c>
      <c r="AA518" s="5">
        <v>1122.1758464387287</v>
      </c>
      <c r="AB518" s="5">
        <v>1162.6750732870212</v>
      </c>
      <c r="AC518" s="5">
        <v>1212.2059723881778</v>
      </c>
      <c r="AD518" s="5">
        <v>1218.1698041215959</v>
      </c>
      <c r="AE518" s="5">
        <v>1273.2214280971625</v>
      </c>
      <c r="AF518" s="5">
        <v>1273.2214280971625</v>
      </c>
    </row>
    <row r="520" spans="1:32">
      <c r="A520" s="58" t="s">
        <v>138</v>
      </c>
      <c r="B520" s="58" t="s">
        <v>126</v>
      </c>
      <c r="C520" s="57" t="s">
        <v>82</v>
      </c>
      <c r="D520" s="5">
        <v>1328.9999999900001</v>
      </c>
      <c r="E520" s="5">
        <v>1328.9999999900001</v>
      </c>
      <c r="F520" s="5">
        <v>1328.9999999900001</v>
      </c>
      <c r="G520" s="5">
        <v>528.99999998999999</v>
      </c>
      <c r="H520" s="5">
        <v>528.99999998999999</v>
      </c>
      <c r="I520" s="5">
        <v>528.99999998999999</v>
      </c>
      <c r="J520" s="5">
        <v>528.99999998999999</v>
      </c>
      <c r="K520" s="5">
        <v>528.99999998999999</v>
      </c>
      <c r="L520" s="5">
        <v>528.99999998999999</v>
      </c>
      <c r="M520" s="5">
        <v>528.99999998999999</v>
      </c>
      <c r="N520" s="5">
        <v>528.99999998999999</v>
      </c>
      <c r="O520" s="5">
        <v>528.99999998999999</v>
      </c>
      <c r="P520" s="5">
        <v>528.99999998999999</v>
      </c>
      <c r="Q520" s="5">
        <v>528.99999998999999</v>
      </c>
      <c r="R520" s="5">
        <v>528.99999998999999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</row>
    <row r="521" spans="1:32">
      <c r="A521" s="58" t="s">
        <v>138</v>
      </c>
      <c r="B521" s="58" t="s">
        <v>126</v>
      </c>
      <c r="C521" s="57" t="s">
        <v>83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</row>
    <row r="522" spans="1:32">
      <c r="A522" s="58" t="s">
        <v>138</v>
      </c>
      <c r="B522" s="58" t="s">
        <v>126</v>
      </c>
      <c r="C522" s="57" t="s">
        <v>84</v>
      </c>
      <c r="D522" s="5">
        <v>1583.8600000399999</v>
      </c>
      <c r="E522" s="5">
        <v>1583.8600000399999</v>
      </c>
      <c r="F522" s="5">
        <v>1583.8600000399999</v>
      </c>
      <c r="G522" s="5">
        <v>1583.8600000399999</v>
      </c>
      <c r="H522" s="5">
        <v>1583.8600000399999</v>
      </c>
      <c r="I522" s="5">
        <v>1583.8600000399999</v>
      </c>
      <c r="J522" s="5">
        <v>1583.8600000399999</v>
      </c>
      <c r="K522" s="5">
        <v>1583.8600000399999</v>
      </c>
      <c r="L522" s="5">
        <v>1201.3600000399999</v>
      </c>
      <c r="M522" s="5">
        <v>1201.3600000399999</v>
      </c>
      <c r="N522" s="5">
        <v>924.5</v>
      </c>
      <c r="O522" s="5">
        <v>924.5</v>
      </c>
      <c r="P522" s="5">
        <v>924.5</v>
      </c>
      <c r="Q522" s="5">
        <v>844.5</v>
      </c>
      <c r="R522" s="5">
        <v>844.5</v>
      </c>
      <c r="S522" s="5">
        <v>844.5</v>
      </c>
      <c r="T522" s="5">
        <v>2049.4408383999998</v>
      </c>
      <c r="U522" s="5">
        <v>2049.4408383999998</v>
      </c>
      <c r="V522" s="5">
        <v>2049.4408383999998</v>
      </c>
      <c r="W522" s="5">
        <v>2049.4408383999998</v>
      </c>
      <c r="X522" s="5">
        <v>2049.4408383999998</v>
      </c>
      <c r="Y522" s="5">
        <v>3449.21827605</v>
      </c>
      <c r="Z522" s="5">
        <v>3111.21827605</v>
      </c>
      <c r="AA522" s="5">
        <v>3111.21827605</v>
      </c>
      <c r="AB522" s="5">
        <v>2957.21827605</v>
      </c>
      <c r="AC522" s="5">
        <v>2957.21827605</v>
      </c>
      <c r="AD522" s="5">
        <v>2957.21827605</v>
      </c>
      <c r="AE522" s="5">
        <v>2957.21827605</v>
      </c>
      <c r="AF522" s="5">
        <v>2957.21827605</v>
      </c>
    </row>
    <row r="523" spans="1:32">
      <c r="A523" s="58" t="s">
        <v>138</v>
      </c>
      <c r="B523" s="58" t="s">
        <v>126</v>
      </c>
      <c r="C523" s="57" t="s">
        <v>85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3755.8746799999999</v>
      </c>
      <c r="AF523" s="5">
        <v>3755.8746799999999</v>
      </c>
    </row>
    <row r="524" spans="1:32">
      <c r="A524" s="58" t="s">
        <v>138</v>
      </c>
      <c r="B524" s="58" t="s">
        <v>126</v>
      </c>
      <c r="C524" s="57" t="s">
        <v>86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</row>
    <row r="525" spans="1:32">
      <c r="A525" s="58" t="s">
        <v>138</v>
      </c>
      <c r="B525" s="58" t="s">
        <v>126</v>
      </c>
      <c r="C525" s="57" t="s">
        <v>87</v>
      </c>
      <c r="D525" s="5">
        <v>205.33000000000004</v>
      </c>
      <c r="E525" s="5">
        <v>473.33000000000004</v>
      </c>
      <c r="F525" s="5">
        <v>473.33000000000004</v>
      </c>
      <c r="G525" s="5">
        <v>521.43435352000006</v>
      </c>
      <c r="H525" s="5">
        <v>521.43435352000006</v>
      </c>
      <c r="I525" s="5">
        <v>673.29292189</v>
      </c>
      <c r="J525" s="5">
        <v>673.29292189</v>
      </c>
      <c r="K525" s="5">
        <v>673.29292189</v>
      </c>
      <c r="L525" s="5">
        <v>673.29292189</v>
      </c>
      <c r="M525" s="5">
        <v>673.29292189</v>
      </c>
      <c r="N525" s="5">
        <v>919.17973796000001</v>
      </c>
      <c r="O525" s="5">
        <v>919.17973796000001</v>
      </c>
      <c r="P525" s="5">
        <v>919.17973796000001</v>
      </c>
      <c r="Q525" s="5">
        <v>919.17973796000001</v>
      </c>
      <c r="R525" s="5">
        <v>919.17973796000001</v>
      </c>
      <c r="S525" s="5">
        <v>1207.9432292900001</v>
      </c>
      <c r="T525" s="5">
        <v>1207.9432292900001</v>
      </c>
      <c r="U525" s="5">
        <v>1207.9432292900001</v>
      </c>
      <c r="V525" s="5">
        <v>1207.9432292900001</v>
      </c>
      <c r="W525" s="5">
        <v>1207.9432292900001</v>
      </c>
      <c r="X525" s="5">
        <v>1207.9432292900001</v>
      </c>
      <c r="Y525" s="5">
        <v>1207.9432292900001</v>
      </c>
      <c r="Z525" s="5">
        <v>3448.5538932699997</v>
      </c>
      <c r="AA525" s="5">
        <v>3398.3495397500001</v>
      </c>
      <c r="AB525" s="5">
        <v>3398.3495397500001</v>
      </c>
      <c r="AC525" s="5">
        <v>3246.4909713799998</v>
      </c>
      <c r="AD525" s="5">
        <v>11911.3548615</v>
      </c>
      <c r="AE525" s="5">
        <v>16942.217897480001</v>
      </c>
      <c r="AF525" s="5">
        <v>16942.217897480001</v>
      </c>
    </row>
    <row r="526" spans="1:32">
      <c r="A526" s="58" t="s">
        <v>138</v>
      </c>
      <c r="B526" s="58" t="s">
        <v>126</v>
      </c>
      <c r="C526" s="57" t="s">
        <v>88</v>
      </c>
      <c r="D526" s="5">
        <v>29.535</v>
      </c>
      <c r="E526" s="5">
        <v>103.374</v>
      </c>
      <c r="F526" s="5">
        <v>155.053</v>
      </c>
      <c r="G526" s="5">
        <v>211.02199999999999</v>
      </c>
      <c r="H526" s="5">
        <v>272.83999999999997</v>
      </c>
      <c r="I526" s="5">
        <v>342.29199999999997</v>
      </c>
      <c r="J526" s="5">
        <v>420.23</v>
      </c>
      <c r="K526" s="5">
        <v>540.44000000000005</v>
      </c>
      <c r="L526" s="5">
        <v>660.96435792</v>
      </c>
      <c r="M526" s="5">
        <v>796.17195317000005</v>
      </c>
      <c r="N526" s="5">
        <v>958.17402227999992</v>
      </c>
      <c r="O526" s="5">
        <v>1145.1947517999999</v>
      </c>
      <c r="P526" s="5">
        <v>1342.79875311</v>
      </c>
      <c r="Q526" s="5">
        <v>1546.5239911499998</v>
      </c>
      <c r="R526" s="5">
        <v>1757.30862804</v>
      </c>
      <c r="S526" s="5">
        <v>1963.7499641100001</v>
      </c>
      <c r="T526" s="5">
        <v>2169.9936781400002</v>
      </c>
      <c r="U526" s="5">
        <v>2330.4229793499999</v>
      </c>
      <c r="V526" s="5">
        <v>2480.8329372599997</v>
      </c>
      <c r="W526" s="5">
        <v>2619.9917203999998</v>
      </c>
      <c r="X526" s="5">
        <v>2760.18391509</v>
      </c>
      <c r="Y526" s="5">
        <v>2910.0088553700002</v>
      </c>
      <c r="Z526" s="5">
        <v>3061.9195724699998</v>
      </c>
      <c r="AA526" s="5">
        <v>3195.6967666800001</v>
      </c>
      <c r="AB526" s="5">
        <v>3332.0470560999997</v>
      </c>
      <c r="AC526" s="5">
        <v>3471.4572458299999</v>
      </c>
      <c r="AD526" s="5">
        <v>3613.5280442000003</v>
      </c>
      <c r="AE526" s="5">
        <v>3758.3678000899999</v>
      </c>
      <c r="AF526" s="5">
        <v>3768.8095457299996</v>
      </c>
    </row>
    <row r="527" spans="1:32">
      <c r="A527" s="58" t="s">
        <v>138</v>
      </c>
      <c r="B527" s="58" t="s">
        <v>126</v>
      </c>
      <c r="C527" s="57" t="s">
        <v>89</v>
      </c>
      <c r="D527" s="5">
        <v>86.206000000000003</v>
      </c>
      <c r="E527" s="5">
        <v>234.97200000000001</v>
      </c>
      <c r="F527" s="5">
        <v>315.15100000000001</v>
      </c>
      <c r="G527" s="5">
        <v>386.09899999999999</v>
      </c>
      <c r="H527" s="5">
        <v>448.88200000000001</v>
      </c>
      <c r="I527" s="5">
        <v>507.89399999999995</v>
      </c>
      <c r="J527" s="5">
        <v>563.8309999999999</v>
      </c>
      <c r="K527" s="5">
        <v>659.38799999999992</v>
      </c>
      <c r="L527" s="5">
        <v>765.72799999999984</v>
      </c>
      <c r="M527" s="5">
        <v>874.94299999999998</v>
      </c>
      <c r="N527" s="5">
        <v>999.57100000000003</v>
      </c>
      <c r="O527" s="5">
        <v>1136.2789999999998</v>
      </c>
      <c r="P527" s="5">
        <v>1272.079</v>
      </c>
      <c r="Q527" s="5">
        <v>1391.741</v>
      </c>
      <c r="R527" s="5">
        <v>1500.8809999999999</v>
      </c>
      <c r="S527" s="5">
        <v>1590.4769999999999</v>
      </c>
      <c r="T527" s="5">
        <v>1664.9549999999999</v>
      </c>
      <c r="U527" s="5">
        <v>1688.7670000000003</v>
      </c>
      <c r="V527" s="5">
        <v>1695.3049999999998</v>
      </c>
      <c r="W527" s="5">
        <v>1684.5590000000002</v>
      </c>
      <c r="X527" s="5">
        <v>1675.3009999999999</v>
      </c>
      <c r="Y527" s="5">
        <v>1660.6060000000007</v>
      </c>
      <c r="Z527" s="5">
        <v>1645.1769999999997</v>
      </c>
      <c r="AA527" s="5">
        <v>1628.1010000000001</v>
      </c>
      <c r="AB527" s="5">
        <v>1610.2549999999997</v>
      </c>
      <c r="AC527" s="5">
        <v>1590.7479999999996</v>
      </c>
      <c r="AD527" s="5">
        <v>1570.4659999999999</v>
      </c>
      <c r="AE527" s="5">
        <v>1548.3600000000006</v>
      </c>
      <c r="AF527" s="5">
        <v>1548.3600000000006</v>
      </c>
    </row>
    <row r="528" spans="1:32">
      <c r="A528" s="58" t="s">
        <v>138</v>
      </c>
      <c r="B528" s="58" t="s">
        <v>126</v>
      </c>
      <c r="C528" s="57" t="s">
        <v>90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</row>
    <row r="529" spans="1:32">
      <c r="A529" s="58" t="s">
        <v>138</v>
      </c>
      <c r="B529" s="58" t="s">
        <v>126</v>
      </c>
      <c r="C529" s="57" t="s">
        <v>91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</row>
    <row r="530" spans="1:32">
      <c r="A530" s="58" t="s">
        <v>138</v>
      </c>
      <c r="B530" s="58" t="s">
        <v>126</v>
      </c>
      <c r="C530" s="57" t="s">
        <v>92</v>
      </c>
      <c r="D530" s="5">
        <v>2131.585</v>
      </c>
      <c r="E530" s="5">
        <v>2341.585</v>
      </c>
      <c r="F530" s="5">
        <v>3454.1233521300001</v>
      </c>
      <c r="G530" s="5">
        <v>4704.1252456799994</v>
      </c>
      <c r="H530" s="5">
        <v>5209.7785047999996</v>
      </c>
      <c r="I530" s="5">
        <v>5176.7785047999996</v>
      </c>
      <c r="J530" s="5">
        <v>7960.2727986399996</v>
      </c>
      <c r="K530" s="5">
        <v>7936.5012800699988</v>
      </c>
      <c r="L530" s="5">
        <v>9648.9368184699997</v>
      </c>
      <c r="M530" s="5">
        <v>9648.9368184699997</v>
      </c>
      <c r="N530" s="5">
        <v>10663.96763979</v>
      </c>
      <c r="O530" s="5">
        <v>14383.7516344</v>
      </c>
      <c r="P530" s="5">
        <v>14383.7516344</v>
      </c>
      <c r="Q530" s="5">
        <v>15995.598601810001</v>
      </c>
      <c r="R530" s="5">
        <v>20267.546742210001</v>
      </c>
      <c r="S530" s="5">
        <v>22649.770280929999</v>
      </c>
      <c r="T530" s="5">
        <v>23017.863241809999</v>
      </c>
      <c r="U530" s="5">
        <v>22691.163241810002</v>
      </c>
      <c r="V530" s="5">
        <v>22652.163241810002</v>
      </c>
      <c r="W530" s="5">
        <v>34731.959247810002</v>
      </c>
      <c r="X530" s="5">
        <v>37036.449049540002</v>
      </c>
      <c r="Y530" s="5">
        <v>38393.583025399996</v>
      </c>
      <c r="Z530" s="5">
        <v>46679.064855240002</v>
      </c>
      <c r="AA530" s="5">
        <v>48521.528267769994</v>
      </c>
      <c r="AB530" s="5">
        <v>49296.506759620002</v>
      </c>
      <c r="AC530" s="5">
        <v>49438.912438480002</v>
      </c>
      <c r="AD530" s="5">
        <v>52955.866373849996</v>
      </c>
      <c r="AE530" s="5">
        <v>54974.538073650001</v>
      </c>
      <c r="AF530" s="5">
        <v>54974.538073650001</v>
      </c>
    </row>
    <row r="531" spans="1:32">
      <c r="A531" s="58" t="s">
        <v>138</v>
      </c>
      <c r="B531" s="58" t="s">
        <v>126</v>
      </c>
      <c r="C531" s="57" t="s">
        <v>93</v>
      </c>
      <c r="D531" s="5">
        <v>565.68579999999997</v>
      </c>
      <c r="E531" s="5">
        <v>565.68579999999997</v>
      </c>
      <c r="F531" s="5">
        <v>565.68579999999997</v>
      </c>
      <c r="G531" s="5">
        <v>565.68579999999997</v>
      </c>
      <c r="H531" s="5">
        <v>1576.1577450799998</v>
      </c>
      <c r="I531" s="5">
        <v>2088.3128084</v>
      </c>
      <c r="J531" s="5">
        <v>3197.7490502800001</v>
      </c>
      <c r="K531" s="5">
        <v>3197.7490502800001</v>
      </c>
      <c r="L531" s="5">
        <v>4584.4934366699999</v>
      </c>
      <c r="M531" s="5">
        <v>4578.3654366699993</v>
      </c>
      <c r="N531" s="5">
        <v>5813.434148549999</v>
      </c>
      <c r="O531" s="5">
        <v>8283.7604627600012</v>
      </c>
      <c r="P531" s="5">
        <v>8880.3347240500007</v>
      </c>
      <c r="Q531" s="5">
        <v>10273.491688450002</v>
      </c>
      <c r="R531" s="5">
        <v>12356.972374659999</v>
      </c>
      <c r="S531" s="5">
        <v>16258.07901895</v>
      </c>
      <c r="T531" s="5">
        <v>18615.830016350003</v>
      </c>
      <c r="U531" s="5">
        <v>18615.830016350003</v>
      </c>
      <c r="V531" s="5">
        <v>18665.945990330001</v>
      </c>
      <c r="W531" s="5">
        <v>27803.855358920002</v>
      </c>
      <c r="X531" s="5">
        <v>27803.855358920002</v>
      </c>
      <c r="Y531" s="5">
        <v>36282.246287779999</v>
      </c>
      <c r="Z531" s="5">
        <v>38332.55861082</v>
      </c>
      <c r="AA531" s="5">
        <v>39388.727580040002</v>
      </c>
      <c r="AB531" s="5">
        <v>39388.727580040002</v>
      </c>
      <c r="AC531" s="5">
        <v>42876.780713929998</v>
      </c>
      <c r="AD531" s="5">
        <v>52827.222524670004</v>
      </c>
      <c r="AE531" s="5">
        <v>73128.945985850005</v>
      </c>
      <c r="AF531" s="5">
        <v>73128.945985850005</v>
      </c>
    </row>
    <row r="532" spans="1:32">
      <c r="A532" s="58" t="s">
        <v>138</v>
      </c>
      <c r="B532" s="58" t="s">
        <v>126</v>
      </c>
      <c r="C532" s="57" t="s">
        <v>94</v>
      </c>
      <c r="D532" s="5">
        <v>2267.9023948759509</v>
      </c>
      <c r="E532" s="5">
        <v>2946.7715109999999</v>
      </c>
      <c r="F532" s="5">
        <v>3259.2513100000001</v>
      </c>
      <c r="G532" s="5">
        <v>3551.854754</v>
      </c>
      <c r="H532" s="5">
        <v>3830.2979650000002</v>
      </c>
      <c r="I532" s="5">
        <v>4109.0806480000001</v>
      </c>
      <c r="J532" s="5">
        <v>4384.8510569999999</v>
      </c>
      <c r="K532" s="5">
        <v>4656.6886720000002</v>
      </c>
      <c r="L532" s="5">
        <v>4915.1873340000002</v>
      </c>
      <c r="M532" s="5">
        <v>5171.4598379999998</v>
      </c>
      <c r="N532" s="5">
        <v>5426.7649330000004</v>
      </c>
      <c r="O532" s="5">
        <v>5685.202139</v>
      </c>
      <c r="P532" s="5">
        <v>5936.1716859999997</v>
      </c>
      <c r="Q532" s="5">
        <v>6169.7477289999997</v>
      </c>
      <c r="R532" s="5">
        <v>6390.0547749999996</v>
      </c>
      <c r="S532" s="5">
        <v>6596.2277400000003</v>
      </c>
      <c r="T532" s="5">
        <v>6800.1936610000002</v>
      </c>
      <c r="U532" s="5">
        <v>6995.6816779999999</v>
      </c>
      <c r="V532" s="5">
        <v>7185.1167729999997</v>
      </c>
      <c r="W532" s="5">
        <v>7372.9582129999999</v>
      </c>
      <c r="X532" s="5">
        <v>7558.2638649999999</v>
      </c>
      <c r="Y532" s="5">
        <v>7741.8257299999996</v>
      </c>
      <c r="Z532" s="5">
        <v>7927.6186209999996</v>
      </c>
      <c r="AA532" s="5">
        <v>8106.9556949999997</v>
      </c>
      <c r="AB532" s="5">
        <v>8285.0852080000004</v>
      </c>
      <c r="AC532" s="5">
        <v>8461.0380189999996</v>
      </c>
      <c r="AD532" s="5">
        <v>8636.4027659999992</v>
      </c>
      <c r="AE532" s="5">
        <v>8811.1499220000005</v>
      </c>
      <c r="AF532" s="5">
        <v>8811.1499220000005</v>
      </c>
    </row>
    <row r="533" spans="1:32">
      <c r="A533" s="58" t="s">
        <v>138</v>
      </c>
      <c r="B533" s="58" t="s">
        <v>126</v>
      </c>
      <c r="C533" s="57" t="s">
        <v>96</v>
      </c>
      <c r="D533" s="5">
        <v>32.945</v>
      </c>
      <c r="E533" s="5">
        <v>52.062132690054597</v>
      </c>
      <c r="F533" s="5">
        <v>61.808933893753206</v>
      </c>
      <c r="G533" s="5">
        <v>71.14599845606476</v>
      </c>
      <c r="H533" s="5">
        <v>81.543214221626144</v>
      </c>
      <c r="I533" s="5">
        <v>92.864361857769055</v>
      </c>
      <c r="J533" s="5">
        <v>104.73270032434021</v>
      </c>
      <c r="K533" s="5">
        <v>117.29367535995479</v>
      </c>
      <c r="L533" s="5">
        <v>129.95293053451809</v>
      </c>
      <c r="M533" s="5">
        <v>144.5054965828495</v>
      </c>
      <c r="N533" s="5">
        <v>157.13804075747126</v>
      </c>
      <c r="O533" s="5">
        <v>170.59576340912898</v>
      </c>
      <c r="P533" s="5">
        <v>185.14177722443475</v>
      </c>
      <c r="Q533" s="5">
        <v>201.17662641263729</v>
      </c>
      <c r="R533" s="5">
        <v>216.61814008142704</v>
      </c>
      <c r="S533" s="5">
        <v>233.22053031576914</v>
      </c>
      <c r="T533" s="5">
        <v>248.11812015519877</v>
      </c>
      <c r="U533" s="5">
        <v>266.41527949471072</v>
      </c>
      <c r="V533" s="5">
        <v>281.93235969599181</v>
      </c>
      <c r="W533" s="5">
        <v>301.47114921800494</v>
      </c>
      <c r="X533" s="5">
        <v>319.49152036799518</v>
      </c>
      <c r="Y533" s="5">
        <v>337.51971653401347</v>
      </c>
      <c r="Z533" s="5">
        <v>357.42852334013497</v>
      </c>
      <c r="AA533" s="5">
        <v>370.40844582782057</v>
      </c>
      <c r="AB533" s="5">
        <v>389.99923402303568</v>
      </c>
      <c r="AC533" s="5">
        <v>410.99989141158284</v>
      </c>
      <c r="AD533" s="5">
        <v>432.5884408851494</v>
      </c>
      <c r="AE533" s="5">
        <v>435.44823039334119</v>
      </c>
      <c r="AF533" s="5">
        <v>435.44823039334119</v>
      </c>
    </row>
    <row r="535" spans="1:32">
      <c r="A535" s="58" t="s">
        <v>138</v>
      </c>
      <c r="B535" s="58" t="s">
        <v>127</v>
      </c>
      <c r="C535" s="57" t="s">
        <v>82</v>
      </c>
      <c r="D535" s="5">
        <v>208</v>
      </c>
      <c r="E535" s="5">
        <v>208</v>
      </c>
      <c r="F535" s="5">
        <v>208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</row>
    <row r="536" spans="1:32">
      <c r="A536" s="58" t="s">
        <v>138</v>
      </c>
      <c r="B536" s="58" t="s">
        <v>127</v>
      </c>
      <c r="C536" s="57" t="s">
        <v>83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</row>
    <row r="537" spans="1:32">
      <c r="A537" s="58" t="s">
        <v>138</v>
      </c>
      <c r="B537" s="58" t="s">
        <v>127</v>
      </c>
      <c r="C537" s="57" t="s">
        <v>84</v>
      </c>
      <c r="D537" s="5">
        <v>178</v>
      </c>
      <c r="E537" s="5">
        <v>178</v>
      </c>
      <c r="F537" s="5">
        <v>178</v>
      </c>
      <c r="G537" s="5">
        <v>178</v>
      </c>
      <c r="H537" s="5">
        <v>178</v>
      </c>
      <c r="I537" s="5">
        <v>178</v>
      </c>
      <c r="J537" s="5">
        <v>178</v>
      </c>
      <c r="K537" s="5">
        <v>178</v>
      </c>
      <c r="L537" s="5">
        <v>178</v>
      </c>
      <c r="M537" s="5">
        <v>178</v>
      </c>
      <c r="N537" s="5">
        <v>178</v>
      </c>
      <c r="O537" s="5">
        <v>178</v>
      </c>
      <c r="P537" s="5">
        <v>178</v>
      </c>
      <c r="Q537" s="5">
        <v>178</v>
      </c>
      <c r="R537" s="5">
        <v>178</v>
      </c>
      <c r="S537" s="5">
        <v>178</v>
      </c>
      <c r="T537" s="5">
        <v>178</v>
      </c>
      <c r="U537" s="5">
        <v>178</v>
      </c>
      <c r="V537" s="5">
        <v>58</v>
      </c>
      <c r="W537" s="5">
        <v>58</v>
      </c>
      <c r="X537" s="5">
        <v>58</v>
      </c>
      <c r="Y537" s="5">
        <v>536.32034659999999</v>
      </c>
      <c r="Z537" s="5">
        <v>536.32034659999999</v>
      </c>
      <c r="AA537" s="5">
        <v>536.32034659999999</v>
      </c>
      <c r="AB537" s="5">
        <v>536.32034659999999</v>
      </c>
      <c r="AC537" s="5">
        <v>536.32034659999999</v>
      </c>
      <c r="AD537" s="5">
        <v>536.32034659999999</v>
      </c>
      <c r="AE537" s="5">
        <v>1530.22371535</v>
      </c>
      <c r="AF537" s="5">
        <v>1472.22371535</v>
      </c>
    </row>
    <row r="538" spans="1:32">
      <c r="A538" s="58" t="s">
        <v>138</v>
      </c>
      <c r="B538" s="58" t="s">
        <v>127</v>
      </c>
      <c r="C538" s="57" t="s">
        <v>85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</row>
    <row r="539" spans="1:32">
      <c r="A539" s="58" t="s">
        <v>138</v>
      </c>
      <c r="B539" s="58" t="s">
        <v>127</v>
      </c>
      <c r="C539" s="57" t="s">
        <v>86</v>
      </c>
      <c r="D539" s="5">
        <v>2176.7000000100002</v>
      </c>
      <c r="E539" s="5">
        <v>2176.7000000100002</v>
      </c>
      <c r="F539" s="5">
        <v>2176.7000000100002</v>
      </c>
      <c r="G539" s="5">
        <v>2176.7000000100002</v>
      </c>
      <c r="H539" s="5">
        <v>2176.7000000100002</v>
      </c>
      <c r="I539" s="5">
        <v>2566.7000000099997</v>
      </c>
      <c r="J539" s="5">
        <v>2566.7000000099997</v>
      </c>
      <c r="K539" s="5">
        <v>2566.7000000099997</v>
      </c>
      <c r="L539" s="5">
        <v>2566.7000000099997</v>
      </c>
      <c r="M539" s="5">
        <v>2566.7000000099997</v>
      </c>
      <c r="N539" s="5">
        <v>2566.7000000099997</v>
      </c>
      <c r="O539" s="5">
        <v>2566.7000000099997</v>
      </c>
      <c r="P539" s="5">
        <v>2566.7000000099997</v>
      </c>
      <c r="Q539" s="5">
        <v>2566.7000000099997</v>
      </c>
      <c r="R539" s="5">
        <v>2566.7000000099997</v>
      </c>
      <c r="S539" s="5">
        <v>2566.7000000099997</v>
      </c>
      <c r="T539" s="5">
        <v>2566.7000000099997</v>
      </c>
      <c r="U539" s="5">
        <v>2566.7000000099997</v>
      </c>
      <c r="V539" s="5">
        <v>2566.7000000099997</v>
      </c>
      <c r="W539" s="5">
        <v>2566.7000000099997</v>
      </c>
      <c r="X539" s="5">
        <v>2566.7000000099997</v>
      </c>
      <c r="Y539" s="5">
        <v>2566.7000000099997</v>
      </c>
      <c r="Z539" s="5">
        <v>2566.7000000099997</v>
      </c>
      <c r="AA539" s="5">
        <v>2566.7000000099997</v>
      </c>
      <c r="AB539" s="5">
        <v>2566.7000000099997</v>
      </c>
      <c r="AC539" s="5">
        <v>2566.7000000099997</v>
      </c>
      <c r="AD539" s="5">
        <v>2566.7000000099997</v>
      </c>
      <c r="AE539" s="5">
        <v>2566.7000000099997</v>
      </c>
      <c r="AF539" s="5">
        <v>2566.7000000099997</v>
      </c>
    </row>
    <row r="540" spans="1:32">
      <c r="A540" s="58" t="s">
        <v>138</v>
      </c>
      <c r="B540" s="58" t="s">
        <v>127</v>
      </c>
      <c r="C540" s="57" t="s">
        <v>87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538.76623740000002</v>
      </c>
      <c r="K540" s="5">
        <v>538.76623740000002</v>
      </c>
      <c r="L540" s="5">
        <v>538.76623740000002</v>
      </c>
      <c r="M540" s="5">
        <v>538.76623740000002</v>
      </c>
      <c r="N540" s="5">
        <v>538.76623740000002</v>
      </c>
      <c r="O540" s="5">
        <v>538.76623740000002</v>
      </c>
      <c r="P540" s="5">
        <v>538.76623740000002</v>
      </c>
      <c r="Q540" s="5">
        <v>538.76623740000002</v>
      </c>
      <c r="R540" s="5">
        <v>538.76623740000002</v>
      </c>
      <c r="S540" s="5">
        <v>538.76623740000002</v>
      </c>
      <c r="T540" s="5">
        <v>538.76623740000002</v>
      </c>
      <c r="U540" s="5">
        <v>538.76623740000002</v>
      </c>
      <c r="V540" s="5">
        <v>538.76623740000002</v>
      </c>
      <c r="W540" s="5">
        <v>538.76623740000002</v>
      </c>
      <c r="X540" s="5">
        <v>538.76623740000002</v>
      </c>
      <c r="Y540" s="5">
        <v>914.80969186000004</v>
      </c>
      <c r="Z540" s="5">
        <v>914.80969186000004</v>
      </c>
      <c r="AA540" s="5">
        <v>914.80969186000004</v>
      </c>
      <c r="AB540" s="5">
        <v>914.80969186000004</v>
      </c>
      <c r="AC540" s="5">
        <v>914.80969186000004</v>
      </c>
      <c r="AD540" s="5">
        <v>1286.1152012299999</v>
      </c>
      <c r="AE540" s="5">
        <v>1989.46120208</v>
      </c>
      <c r="AF540" s="5">
        <v>1989.46120208</v>
      </c>
    </row>
    <row r="541" spans="1:32">
      <c r="A541" s="58" t="s">
        <v>138</v>
      </c>
      <c r="B541" s="58" t="s">
        <v>127</v>
      </c>
      <c r="C541" s="57" t="s">
        <v>88</v>
      </c>
      <c r="D541" s="5">
        <v>0.65499999999999992</v>
      </c>
      <c r="E541" s="5">
        <v>7.9119999999999999</v>
      </c>
      <c r="F541" s="5">
        <v>15.837</v>
      </c>
      <c r="G541" s="5">
        <v>26.483000000000001</v>
      </c>
      <c r="H541" s="5">
        <v>39.381999999999998</v>
      </c>
      <c r="I541" s="5">
        <v>55.106999999999999</v>
      </c>
      <c r="J541" s="5">
        <v>73.650000000000006</v>
      </c>
      <c r="K541" s="5">
        <v>101.574</v>
      </c>
      <c r="L541" s="5">
        <v>125.72385559</v>
      </c>
      <c r="M541" s="5">
        <v>153.03731171000001</v>
      </c>
      <c r="N541" s="5">
        <v>186.23757463999999</v>
      </c>
      <c r="O541" s="5">
        <v>224.89593049000001</v>
      </c>
      <c r="P541" s="5">
        <v>266.87614852000002</v>
      </c>
      <c r="Q541" s="5">
        <v>311.41755971999999</v>
      </c>
      <c r="R541" s="5">
        <v>357.86743506000005</v>
      </c>
      <c r="S541" s="5">
        <v>404.78368935000003</v>
      </c>
      <c r="T541" s="5">
        <v>452.62481380999998</v>
      </c>
      <c r="U541" s="5">
        <v>492.5103479</v>
      </c>
      <c r="V541" s="5">
        <v>531.82907490000002</v>
      </c>
      <c r="W541" s="5">
        <v>570.22714911000003</v>
      </c>
      <c r="X541" s="5">
        <v>609.75050940999995</v>
      </c>
      <c r="Y541" s="5">
        <v>651.78980555999999</v>
      </c>
      <c r="Z541" s="5">
        <v>694.24637111999994</v>
      </c>
      <c r="AA541" s="5">
        <v>729.87564465000003</v>
      </c>
      <c r="AB541" s="5">
        <v>765.66522693000002</v>
      </c>
      <c r="AC541" s="5">
        <v>801.68088179999995</v>
      </c>
      <c r="AD541" s="5">
        <v>838.08343994999996</v>
      </c>
      <c r="AE541" s="5">
        <v>874.67753663000008</v>
      </c>
      <c r="AF541" s="5">
        <v>876.72075081000003</v>
      </c>
    </row>
    <row r="542" spans="1:32">
      <c r="A542" s="58" t="s">
        <v>138</v>
      </c>
      <c r="B542" s="58" t="s">
        <v>127</v>
      </c>
      <c r="C542" s="57" t="s">
        <v>89</v>
      </c>
      <c r="D542" s="5">
        <v>12.411999999999999</v>
      </c>
      <c r="E542" s="5">
        <v>45.622999999999998</v>
      </c>
      <c r="F542" s="5">
        <v>65.371999999999986</v>
      </c>
      <c r="G542" s="5">
        <v>82.352000000000004</v>
      </c>
      <c r="H542" s="5">
        <v>95.963999999999999</v>
      </c>
      <c r="I542" s="5">
        <v>107.131</v>
      </c>
      <c r="J542" s="5">
        <v>116.5</v>
      </c>
      <c r="K542" s="5">
        <v>131.535</v>
      </c>
      <c r="L542" s="5">
        <v>152.63800000000001</v>
      </c>
      <c r="M542" s="5">
        <v>173.94100000000003</v>
      </c>
      <c r="N542" s="5">
        <v>198.483</v>
      </c>
      <c r="O542" s="5">
        <v>225.34400000000002</v>
      </c>
      <c r="P542" s="5">
        <v>252.72799999999995</v>
      </c>
      <c r="Q542" s="5">
        <v>277.85400000000004</v>
      </c>
      <c r="R542" s="5">
        <v>300.80500000000006</v>
      </c>
      <c r="S542" s="5">
        <v>320.54400000000004</v>
      </c>
      <c r="T542" s="5">
        <v>337.47999999999996</v>
      </c>
      <c r="U542" s="5">
        <v>344.50700000000001</v>
      </c>
      <c r="V542" s="5">
        <v>348.54900000000009</v>
      </c>
      <c r="W542" s="5">
        <v>349.56599999999992</v>
      </c>
      <c r="X542" s="5">
        <v>350.81700000000012</v>
      </c>
      <c r="Y542" s="5">
        <v>350.685</v>
      </c>
      <c r="Z542" s="5">
        <v>350.02999999999986</v>
      </c>
      <c r="AA542" s="5">
        <v>348.76900000000012</v>
      </c>
      <c r="AB542" s="5">
        <v>346.75099999999986</v>
      </c>
      <c r="AC542" s="5">
        <v>344.07600000000014</v>
      </c>
      <c r="AD542" s="5">
        <v>340.86599999999999</v>
      </c>
      <c r="AE542" s="5">
        <v>337.02599999999995</v>
      </c>
      <c r="AF542" s="5">
        <v>337.02599999999995</v>
      </c>
    </row>
    <row r="543" spans="1:32">
      <c r="A543" s="58" t="s">
        <v>138</v>
      </c>
      <c r="B543" s="58" t="s">
        <v>127</v>
      </c>
      <c r="C543" s="57" t="s">
        <v>90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</row>
    <row r="544" spans="1:32">
      <c r="A544" s="58" t="s">
        <v>138</v>
      </c>
      <c r="B544" s="58" t="s">
        <v>127</v>
      </c>
      <c r="C544" s="57" t="s">
        <v>91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</row>
    <row r="545" spans="1:32">
      <c r="A545" s="58" t="s">
        <v>138</v>
      </c>
      <c r="B545" s="58" t="s">
        <v>127</v>
      </c>
      <c r="C545" s="57" t="s">
        <v>92</v>
      </c>
      <c r="D545" s="5">
        <v>563.35</v>
      </c>
      <c r="E545" s="5">
        <v>563.35</v>
      </c>
      <c r="F545" s="5">
        <v>1105.8250829799999</v>
      </c>
      <c r="G545" s="5">
        <v>2330.44678853</v>
      </c>
      <c r="H545" s="5">
        <v>2631.5360732899999</v>
      </c>
      <c r="I545" s="5">
        <v>5810.0903789000004</v>
      </c>
      <c r="J545" s="5">
        <v>6623.9957368599999</v>
      </c>
      <c r="K545" s="5">
        <v>7950.3439782299993</v>
      </c>
      <c r="L545" s="5">
        <v>7950.3439782299993</v>
      </c>
      <c r="M545" s="5">
        <v>8431.1547386000002</v>
      </c>
      <c r="N545" s="5">
        <v>8552.5712961600002</v>
      </c>
      <c r="O545" s="5">
        <v>10084.44495951</v>
      </c>
      <c r="P545" s="5">
        <v>13542.00044154</v>
      </c>
      <c r="Q545" s="5">
        <v>13542.00044154</v>
      </c>
      <c r="R545" s="5">
        <v>15201.038901280001</v>
      </c>
      <c r="S545" s="5">
        <v>16221.556820379999</v>
      </c>
      <c r="T545" s="5">
        <v>17676.168769620002</v>
      </c>
      <c r="U545" s="5">
        <v>17676.168769609998</v>
      </c>
      <c r="V545" s="5">
        <v>17689.391750319999</v>
      </c>
      <c r="W545" s="5">
        <v>17689.391750310002</v>
      </c>
      <c r="X545" s="5">
        <v>20780.984645930002</v>
      </c>
      <c r="Y545" s="5">
        <v>25138.447359290003</v>
      </c>
      <c r="Z545" s="5">
        <v>24994.447359290003</v>
      </c>
      <c r="AA545" s="5">
        <v>24994.447359290003</v>
      </c>
      <c r="AB545" s="5">
        <v>26020.588681560002</v>
      </c>
      <c r="AC545" s="5">
        <v>26196.133537200003</v>
      </c>
      <c r="AD545" s="5">
        <v>33895.921961</v>
      </c>
      <c r="AE545" s="5">
        <v>33895.921961</v>
      </c>
      <c r="AF545" s="5">
        <v>33588.171961</v>
      </c>
    </row>
    <row r="546" spans="1:32">
      <c r="A546" s="58" t="s">
        <v>138</v>
      </c>
      <c r="B546" s="58" t="s">
        <v>127</v>
      </c>
      <c r="C546" s="57" t="s">
        <v>93</v>
      </c>
      <c r="D546" s="5">
        <v>0</v>
      </c>
      <c r="E546" s="5">
        <v>0</v>
      </c>
      <c r="F546" s="5">
        <v>0</v>
      </c>
      <c r="G546" s="5">
        <v>45.645211490000001</v>
      </c>
      <c r="H546" s="5">
        <v>590.22232804999999</v>
      </c>
      <c r="I546" s="5">
        <v>623.63759688000005</v>
      </c>
      <c r="J546" s="5">
        <v>1393.23153361</v>
      </c>
      <c r="K546" s="5">
        <v>1393.23153361</v>
      </c>
      <c r="L546" s="5">
        <v>1393.23153361</v>
      </c>
      <c r="M546" s="5">
        <v>1393.23153361</v>
      </c>
      <c r="N546" s="5">
        <v>1393.23153361</v>
      </c>
      <c r="O546" s="5">
        <v>2080.4915021799998</v>
      </c>
      <c r="P546" s="5">
        <v>2080.4915021799998</v>
      </c>
      <c r="Q546" s="5">
        <v>2080.4915021799998</v>
      </c>
      <c r="R546" s="5">
        <v>2263.4926471999997</v>
      </c>
      <c r="S546" s="5">
        <v>3653.6327773799999</v>
      </c>
      <c r="T546" s="5">
        <v>5554.1254196099999</v>
      </c>
      <c r="U546" s="5">
        <v>5554.1254196099999</v>
      </c>
      <c r="V546" s="5">
        <v>6379.4000737300003</v>
      </c>
      <c r="W546" s="5">
        <v>6379.4000737300003</v>
      </c>
      <c r="X546" s="5">
        <v>6522.9475138899998</v>
      </c>
      <c r="Y546" s="5">
        <v>11118.725056560001</v>
      </c>
      <c r="Z546" s="5">
        <v>11118.725056560001</v>
      </c>
      <c r="AA546" s="5">
        <v>11118.725056560001</v>
      </c>
      <c r="AB546" s="5">
        <v>11118.725056560001</v>
      </c>
      <c r="AC546" s="5">
        <v>11118.725056560001</v>
      </c>
      <c r="AD546" s="5">
        <v>11569.18111817</v>
      </c>
      <c r="AE546" s="5">
        <v>24696.70480584</v>
      </c>
      <c r="AF546" s="5">
        <v>24696.70480584</v>
      </c>
    </row>
    <row r="547" spans="1:32">
      <c r="A547" s="58" t="s">
        <v>138</v>
      </c>
      <c r="B547" s="58" t="s">
        <v>127</v>
      </c>
      <c r="C547" s="57" t="s">
        <v>94</v>
      </c>
      <c r="D547" s="5">
        <v>254.26031188502159</v>
      </c>
      <c r="E547" s="5">
        <v>357.09563650000001</v>
      </c>
      <c r="F547" s="5">
        <v>411.86271979999998</v>
      </c>
      <c r="G547" s="5">
        <v>465.0025182</v>
      </c>
      <c r="H547" s="5">
        <v>515.22391809999999</v>
      </c>
      <c r="I547" s="5">
        <v>565.32534950000002</v>
      </c>
      <c r="J547" s="5">
        <v>615.13287509999998</v>
      </c>
      <c r="K547" s="5">
        <v>663.49134749999996</v>
      </c>
      <c r="L547" s="5">
        <v>709.41612840000005</v>
      </c>
      <c r="M547" s="5">
        <v>755.11697049999998</v>
      </c>
      <c r="N547" s="5">
        <v>800.72640190000004</v>
      </c>
      <c r="O547" s="5">
        <v>846.17501149999998</v>
      </c>
      <c r="P547" s="5">
        <v>889.8329463</v>
      </c>
      <c r="Q547" s="5">
        <v>930.41484079999998</v>
      </c>
      <c r="R547" s="5">
        <v>971.03314590000002</v>
      </c>
      <c r="S547" s="5">
        <v>1011.33443</v>
      </c>
      <c r="T547" s="5">
        <v>1051.678872</v>
      </c>
      <c r="U547" s="5">
        <v>1092.6075880000001</v>
      </c>
      <c r="V547" s="5">
        <v>1133.359093</v>
      </c>
      <c r="W547" s="5">
        <v>1174.2017249999999</v>
      </c>
      <c r="X547" s="5">
        <v>1215.2160200000001</v>
      </c>
      <c r="Y547" s="5">
        <v>1256.603936</v>
      </c>
      <c r="Z547" s="5">
        <v>1298.228746</v>
      </c>
      <c r="AA547" s="5">
        <v>1338.6137659999999</v>
      </c>
      <c r="AB547" s="5">
        <v>1377.514271</v>
      </c>
      <c r="AC547" s="5">
        <v>1415.449807</v>
      </c>
      <c r="AD547" s="5">
        <v>1452.430165</v>
      </c>
      <c r="AE547" s="5">
        <v>1488.7525539999999</v>
      </c>
      <c r="AF547" s="5">
        <v>1488.7525539999999</v>
      </c>
    </row>
    <row r="548" spans="1:32">
      <c r="A548" s="58" t="s">
        <v>138</v>
      </c>
      <c r="B548" s="58" t="s">
        <v>127</v>
      </c>
      <c r="C548" s="57" t="s">
        <v>96</v>
      </c>
      <c r="D548" s="5">
        <v>26.35</v>
      </c>
      <c r="E548" s="5">
        <v>29.82791073112255</v>
      </c>
      <c r="F548" s="5">
        <v>31.28055562836699</v>
      </c>
      <c r="G548" s="5">
        <v>32.623546302953464</v>
      </c>
      <c r="H548" s="5">
        <v>34.073308892917431</v>
      </c>
      <c r="I548" s="5">
        <v>36.060876215544369</v>
      </c>
      <c r="J548" s="5">
        <v>37.692773458672725</v>
      </c>
      <c r="K548" s="5">
        <v>39.108780570974474</v>
      </c>
      <c r="L548" s="5">
        <v>40.762490287310072</v>
      </c>
      <c r="M548" s="5">
        <v>42.296858902916604</v>
      </c>
      <c r="N548" s="5">
        <v>43.636242187596274</v>
      </c>
      <c r="O548" s="5">
        <v>44.767501269622727</v>
      </c>
      <c r="P548" s="5">
        <v>46.037799813539216</v>
      </c>
      <c r="Q548" s="5">
        <v>47.432308853695282</v>
      </c>
      <c r="R548" s="5">
        <v>48.984448521775313</v>
      </c>
      <c r="S548" s="5">
        <v>50.542077203732426</v>
      </c>
      <c r="T548" s="5">
        <v>51.83482630911756</v>
      </c>
      <c r="U548" s="5">
        <v>53.251699884057722</v>
      </c>
      <c r="V548" s="5">
        <v>54.624112889356901</v>
      </c>
      <c r="W548" s="5">
        <v>56.260423906920956</v>
      </c>
      <c r="X548" s="5">
        <v>58.335159370590205</v>
      </c>
      <c r="Y548" s="5">
        <v>60.794894461290589</v>
      </c>
      <c r="Z548" s="5">
        <v>63.346043512256763</v>
      </c>
      <c r="AA548" s="5">
        <v>65.542755357990174</v>
      </c>
      <c r="AB548" s="5">
        <v>67.581988831273378</v>
      </c>
      <c r="AC548" s="5">
        <v>69.83348596434756</v>
      </c>
      <c r="AD548" s="5">
        <v>71.738562317337681</v>
      </c>
      <c r="AE548" s="5">
        <v>70.016807733237158</v>
      </c>
      <c r="AF548" s="5">
        <v>70.016807733237158</v>
      </c>
    </row>
    <row r="550" spans="1:32">
      <c r="A550" s="58" t="s">
        <v>37</v>
      </c>
      <c r="B550" s="58" t="s">
        <v>123</v>
      </c>
      <c r="C550" s="57" t="s">
        <v>80</v>
      </c>
      <c r="D550" s="5">
        <v>8330</v>
      </c>
      <c r="E550" s="5">
        <v>8330</v>
      </c>
      <c r="F550" s="5">
        <v>8330</v>
      </c>
      <c r="G550" s="5">
        <v>5570</v>
      </c>
      <c r="H550" s="5">
        <v>3445</v>
      </c>
      <c r="I550" s="5">
        <v>1390</v>
      </c>
      <c r="J550" s="5">
        <v>1390</v>
      </c>
      <c r="K550" s="5">
        <v>1390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</row>
    <row r="551" spans="1:32">
      <c r="A551" s="58" t="s">
        <v>37</v>
      </c>
      <c r="B551" s="58" t="s">
        <v>123</v>
      </c>
      <c r="C551" s="57" t="s">
        <v>82</v>
      </c>
      <c r="D551" s="5">
        <v>124</v>
      </c>
      <c r="E551" s="5">
        <v>440</v>
      </c>
      <c r="F551" s="5">
        <v>440</v>
      </c>
      <c r="G551" s="5">
        <v>440</v>
      </c>
      <c r="H551" s="5">
        <v>440</v>
      </c>
      <c r="I551" s="5">
        <v>440</v>
      </c>
      <c r="J551" s="5">
        <v>440</v>
      </c>
      <c r="K551" s="5">
        <v>440</v>
      </c>
      <c r="L551" s="5">
        <v>440</v>
      </c>
      <c r="M551" s="5">
        <v>440</v>
      </c>
      <c r="N551" s="5">
        <v>440</v>
      </c>
      <c r="O551" s="5">
        <v>440</v>
      </c>
      <c r="P551" s="5">
        <v>440</v>
      </c>
      <c r="Q551" s="5">
        <v>440</v>
      </c>
      <c r="R551" s="5">
        <v>440</v>
      </c>
      <c r="S551" s="5">
        <v>440</v>
      </c>
      <c r="T551" s="5">
        <v>440</v>
      </c>
      <c r="U551" s="5">
        <v>440</v>
      </c>
      <c r="V551" s="5">
        <v>440</v>
      </c>
      <c r="W551" s="5">
        <v>440</v>
      </c>
      <c r="X551" s="5">
        <v>440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</row>
    <row r="552" spans="1:32">
      <c r="A552" s="58" t="s">
        <v>37</v>
      </c>
      <c r="B552" s="58" t="s">
        <v>123</v>
      </c>
      <c r="C552" s="57" t="s">
        <v>83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</row>
    <row r="553" spans="1:32">
      <c r="A553" s="58" t="s">
        <v>37</v>
      </c>
      <c r="B553" s="58" t="s">
        <v>123</v>
      </c>
      <c r="C553" s="57" t="s">
        <v>84</v>
      </c>
      <c r="D553" s="5">
        <v>2688.9989999999998</v>
      </c>
      <c r="E553" s="5">
        <v>2688.9989999999998</v>
      </c>
      <c r="F553" s="5">
        <v>2688.9989999999998</v>
      </c>
      <c r="G553" s="5">
        <v>2688.9989999999998</v>
      </c>
      <c r="H553" s="5">
        <v>2688.9989999999998</v>
      </c>
      <c r="I553" s="5">
        <v>2688.9989999999998</v>
      </c>
      <c r="J553" s="5">
        <v>2936.1000546499999</v>
      </c>
      <c r="K553" s="5">
        <v>2936.1000546499999</v>
      </c>
      <c r="L553" s="5">
        <v>2936.1000546499999</v>
      </c>
      <c r="M553" s="5">
        <v>2936.1000546499999</v>
      </c>
      <c r="N553" s="5">
        <v>2936.1000546499999</v>
      </c>
      <c r="O553" s="5">
        <v>2936.1000546499999</v>
      </c>
      <c r="P553" s="5">
        <v>2936.1000546499999</v>
      </c>
      <c r="Q553" s="5">
        <v>2886.1000546499999</v>
      </c>
      <c r="R553" s="5">
        <v>2886.1000546499999</v>
      </c>
      <c r="S553" s="5">
        <v>2886.1000546499999</v>
      </c>
      <c r="T553" s="5">
        <v>2886.1000546499999</v>
      </c>
      <c r="U553" s="5">
        <v>2886.1000546499999</v>
      </c>
      <c r="V553" s="5">
        <v>3565.9301579100002</v>
      </c>
      <c r="W553" s="5">
        <v>3565.9301579100002</v>
      </c>
      <c r="X553" s="5">
        <v>4212.8903854599994</v>
      </c>
      <c r="Y553" s="5">
        <v>4267.2860577000001</v>
      </c>
      <c r="Z553" s="5">
        <v>3686.9430728799998</v>
      </c>
      <c r="AA553" s="5">
        <v>3686.9430728799998</v>
      </c>
      <c r="AB553" s="5">
        <v>4183.53190688</v>
      </c>
      <c r="AC553" s="5">
        <v>4183.53190688</v>
      </c>
      <c r="AD553" s="5">
        <v>4183.53190688</v>
      </c>
      <c r="AE553" s="5">
        <v>4218.09571357</v>
      </c>
      <c r="AF553" s="5">
        <v>4218.09571357</v>
      </c>
    </row>
    <row r="554" spans="1:32">
      <c r="A554" s="58" t="s">
        <v>37</v>
      </c>
      <c r="B554" s="58" t="s">
        <v>123</v>
      </c>
      <c r="C554" s="57" t="s">
        <v>85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2174.5602245999999</v>
      </c>
      <c r="O554" s="5">
        <v>2174.5602245999999</v>
      </c>
      <c r="P554" s="5">
        <v>2174.5602245999999</v>
      </c>
      <c r="Q554" s="5">
        <v>2174.5602245999999</v>
      </c>
      <c r="R554" s="5">
        <v>2174.5602245999999</v>
      </c>
      <c r="S554" s="5">
        <v>2457.5891789499997</v>
      </c>
      <c r="T554" s="5">
        <v>2457.5891789499997</v>
      </c>
      <c r="U554" s="5">
        <v>2457.5891789499997</v>
      </c>
      <c r="V554" s="5">
        <v>2457.5891789499997</v>
      </c>
      <c r="W554" s="5">
        <v>2457.5891789499997</v>
      </c>
      <c r="X554" s="5">
        <v>2457.5891789499997</v>
      </c>
      <c r="Y554" s="5">
        <v>2457.5891789499997</v>
      </c>
      <c r="Z554" s="5">
        <v>2457.5891789499997</v>
      </c>
      <c r="AA554" s="5">
        <v>10313.868144749998</v>
      </c>
      <c r="AB554" s="5">
        <v>11970.283014500001</v>
      </c>
      <c r="AC554" s="5">
        <v>15976.759017549999</v>
      </c>
      <c r="AD554" s="5">
        <v>16487.086822049998</v>
      </c>
      <c r="AE554" s="5">
        <v>19509.776936399998</v>
      </c>
      <c r="AF554" s="5">
        <v>19509.776936399998</v>
      </c>
    </row>
    <row r="555" spans="1:32">
      <c r="A555" s="58" t="s">
        <v>37</v>
      </c>
      <c r="B555" s="58" t="s">
        <v>123</v>
      </c>
      <c r="C555" s="57" t="s">
        <v>86</v>
      </c>
      <c r="D555" s="5">
        <v>2285</v>
      </c>
      <c r="E555" s="5">
        <v>2285</v>
      </c>
      <c r="F555" s="5">
        <v>2285</v>
      </c>
      <c r="G555" s="5">
        <v>2285</v>
      </c>
      <c r="H555" s="5">
        <v>2285</v>
      </c>
      <c r="I555" s="5">
        <v>2285</v>
      </c>
      <c r="J555" s="5">
        <v>2285</v>
      </c>
      <c r="K555" s="5">
        <v>2285</v>
      </c>
      <c r="L555" s="5">
        <v>2285</v>
      </c>
      <c r="M555" s="5">
        <v>2285</v>
      </c>
      <c r="N555" s="5">
        <v>2285</v>
      </c>
      <c r="O555" s="5">
        <v>2285</v>
      </c>
      <c r="P555" s="5">
        <v>2285</v>
      </c>
      <c r="Q555" s="5">
        <v>2285</v>
      </c>
      <c r="R555" s="5">
        <v>2285</v>
      </c>
      <c r="S555" s="5">
        <v>2285</v>
      </c>
      <c r="T555" s="5">
        <v>2285</v>
      </c>
      <c r="U555" s="5">
        <v>2285</v>
      </c>
      <c r="V555" s="5">
        <v>2285</v>
      </c>
      <c r="W555" s="5">
        <v>2285</v>
      </c>
      <c r="X555" s="5">
        <v>2285</v>
      </c>
      <c r="Y555" s="5">
        <v>2285</v>
      </c>
      <c r="Z555" s="5">
        <v>2285</v>
      </c>
      <c r="AA555" s="5">
        <v>2285</v>
      </c>
      <c r="AB555" s="5">
        <v>2285</v>
      </c>
      <c r="AC555" s="5">
        <v>2285</v>
      </c>
      <c r="AD555" s="5">
        <v>2285</v>
      </c>
      <c r="AE555" s="5">
        <v>2285</v>
      </c>
      <c r="AF555" s="5">
        <v>2285</v>
      </c>
    </row>
    <row r="556" spans="1:32">
      <c r="A556" s="58" t="s">
        <v>37</v>
      </c>
      <c r="B556" s="58" t="s">
        <v>123</v>
      </c>
      <c r="C556" s="57" t="s">
        <v>87</v>
      </c>
      <c r="D556" s="5">
        <v>290</v>
      </c>
      <c r="E556" s="5">
        <v>439.03344090999997</v>
      </c>
      <c r="F556" s="5">
        <v>698.89703374999999</v>
      </c>
      <c r="G556" s="5">
        <v>2525.9163435199998</v>
      </c>
      <c r="H556" s="5">
        <v>5064.0484463499997</v>
      </c>
      <c r="I556" s="5">
        <v>6066.6509522300003</v>
      </c>
      <c r="J556" s="5">
        <v>6587.6304901599997</v>
      </c>
      <c r="K556" s="5">
        <v>6896.1750678600001</v>
      </c>
      <c r="L556" s="5">
        <v>7068.2060835900002</v>
      </c>
      <c r="M556" s="5">
        <v>7068.2060835900002</v>
      </c>
      <c r="N556" s="5">
        <v>7316.7117391499996</v>
      </c>
      <c r="O556" s="5">
        <v>7316.7117391499996</v>
      </c>
      <c r="P556" s="5">
        <v>7316.7117391499996</v>
      </c>
      <c r="Q556" s="5">
        <v>7316.7117391499996</v>
      </c>
      <c r="R556" s="5">
        <v>7316.7117391499996</v>
      </c>
      <c r="S556" s="5">
        <v>7316.7117391499996</v>
      </c>
      <c r="T556" s="5">
        <v>7316.7117391499996</v>
      </c>
      <c r="U556" s="5">
        <v>7453.9587481199997</v>
      </c>
      <c r="V556" s="5">
        <v>7774.2270243000003</v>
      </c>
      <c r="W556" s="5">
        <v>8121.5957930099994</v>
      </c>
      <c r="X556" s="5">
        <v>8202.1709416800004</v>
      </c>
      <c r="Y556" s="5">
        <v>8682.1140512800011</v>
      </c>
      <c r="Z556" s="5">
        <v>8422.2504584400012</v>
      </c>
      <c r="AA556" s="5">
        <v>7801.9228809800006</v>
      </c>
      <c r="AB556" s="5">
        <v>7429.3524252300003</v>
      </c>
      <c r="AC556" s="5">
        <v>6755.55246816</v>
      </c>
      <c r="AD556" s="5">
        <v>6998.00582725</v>
      </c>
      <c r="AE556" s="5">
        <v>6908.7351325700001</v>
      </c>
      <c r="AF556" s="5">
        <v>6965.1552604600001</v>
      </c>
    </row>
    <row r="557" spans="1:32">
      <c r="A557" s="58" t="s">
        <v>37</v>
      </c>
      <c r="B557" s="58" t="s">
        <v>123</v>
      </c>
      <c r="C557" s="57" t="s">
        <v>88</v>
      </c>
      <c r="D557" s="5">
        <v>11.647</v>
      </c>
      <c r="E557" s="5">
        <v>113.44800000999999</v>
      </c>
      <c r="F557" s="5">
        <v>234.46199999999999</v>
      </c>
      <c r="G557" s="5">
        <v>391.15199999000004</v>
      </c>
      <c r="H557" s="5">
        <v>583.14700001000006</v>
      </c>
      <c r="I557" s="5">
        <v>817.88</v>
      </c>
      <c r="J557" s="5">
        <v>1099.634</v>
      </c>
      <c r="K557" s="5">
        <v>1524.355</v>
      </c>
      <c r="L557" s="5">
        <v>1897.4574733300001</v>
      </c>
      <c r="M557" s="5">
        <v>2313.5186278800002</v>
      </c>
      <c r="N557" s="5">
        <v>2795.63337916</v>
      </c>
      <c r="O557" s="5">
        <v>3392.9003320800002</v>
      </c>
      <c r="P557" s="5">
        <v>4036.44119688</v>
      </c>
      <c r="Q557" s="5">
        <v>4707.0090007500003</v>
      </c>
      <c r="R557" s="5">
        <v>5411.0381473800007</v>
      </c>
      <c r="S557" s="5">
        <v>6114.3533389300001</v>
      </c>
      <c r="T557" s="5">
        <v>6822.3269472499996</v>
      </c>
      <c r="U557" s="5">
        <v>7403.449441499999</v>
      </c>
      <c r="V557" s="5">
        <v>7964.5992951899998</v>
      </c>
      <c r="W557" s="5">
        <v>8500.4033974100003</v>
      </c>
      <c r="X557" s="5">
        <v>9048.9515982400007</v>
      </c>
      <c r="Y557" s="5">
        <v>9634.5546853399992</v>
      </c>
      <c r="Z557" s="5">
        <v>10227.264545689999</v>
      </c>
      <c r="AA557" s="5">
        <v>10733.091480859999</v>
      </c>
      <c r="AB557" s="5">
        <v>11244.056339999999</v>
      </c>
      <c r="AC557" s="5">
        <v>11762.804082539998</v>
      </c>
      <c r="AD557" s="5">
        <v>12290.264823130001</v>
      </c>
      <c r="AE557" s="5">
        <v>12821.021079919999</v>
      </c>
      <c r="AF557" s="5">
        <v>12857.1914406</v>
      </c>
    </row>
    <row r="558" spans="1:32">
      <c r="A558" s="58" t="s">
        <v>37</v>
      </c>
      <c r="B558" s="58" t="s">
        <v>123</v>
      </c>
      <c r="C558" s="57" t="s">
        <v>89</v>
      </c>
      <c r="D558" s="5">
        <v>171.61300000000003</v>
      </c>
      <c r="E558" s="5">
        <v>588.70600000000002</v>
      </c>
      <c r="F558" s="5">
        <v>887.91499999999996</v>
      </c>
      <c r="G558" s="5">
        <v>1132.692</v>
      </c>
      <c r="H558" s="5">
        <v>1330.7860000000001</v>
      </c>
      <c r="I558" s="5">
        <v>1501.1099999999997</v>
      </c>
      <c r="J558" s="5">
        <v>1644.835</v>
      </c>
      <c r="K558" s="5">
        <v>1879.2280000000001</v>
      </c>
      <c r="L558" s="5">
        <v>2206.7310000000002</v>
      </c>
      <c r="M558" s="5">
        <v>2538.018</v>
      </c>
      <c r="N558" s="5">
        <v>2892.1369999999997</v>
      </c>
      <c r="O558" s="5">
        <v>3323.8410000000003</v>
      </c>
      <c r="P558" s="5">
        <v>3759.1100000000006</v>
      </c>
      <c r="Q558" s="5">
        <v>4148.139000000001</v>
      </c>
      <c r="R558" s="5">
        <v>4509.9309999999996</v>
      </c>
      <c r="S558" s="5">
        <v>4816.4500000000007</v>
      </c>
      <c r="T558" s="5">
        <v>5071.3830000000007</v>
      </c>
      <c r="U558" s="5">
        <v>5175.4100000000008</v>
      </c>
      <c r="V558" s="5">
        <v>5227.704999999999</v>
      </c>
      <c r="W558" s="5">
        <v>5227.0620000000017</v>
      </c>
      <c r="X558" s="5">
        <v>5230.3869999999988</v>
      </c>
      <c r="Y558" s="5">
        <v>5215.023000000001</v>
      </c>
      <c r="Z558" s="5">
        <v>5193.7550000000001</v>
      </c>
      <c r="AA558" s="5">
        <v>5164.8889999999992</v>
      </c>
      <c r="AB558" s="5">
        <v>5128.3240000000005</v>
      </c>
      <c r="AC558" s="5">
        <v>5084.2170000000024</v>
      </c>
      <c r="AD558" s="5">
        <v>5035.3010000000013</v>
      </c>
      <c r="AE558" s="5">
        <v>4976.3359999999993</v>
      </c>
      <c r="AF558" s="5">
        <v>4976.3359999999993</v>
      </c>
    </row>
    <row r="559" spans="1:32">
      <c r="A559" s="58" t="s">
        <v>37</v>
      </c>
      <c r="B559" s="58" t="s">
        <v>123</v>
      </c>
      <c r="C559" s="57" t="s">
        <v>90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</row>
    <row r="560" spans="1:32">
      <c r="A560" s="58" t="s">
        <v>37</v>
      </c>
      <c r="B560" s="58" t="s">
        <v>123</v>
      </c>
      <c r="C560" s="57" t="s">
        <v>91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692.57730034999997</v>
      </c>
      <c r="N560" s="5">
        <v>2125.8584812999998</v>
      </c>
      <c r="O560" s="5">
        <v>2242.9798764099996</v>
      </c>
      <c r="P560" s="5">
        <v>2830.8918039999999</v>
      </c>
      <c r="Q560" s="5">
        <v>3512.3281005099998</v>
      </c>
      <c r="R560" s="5">
        <v>4591.8488861299993</v>
      </c>
      <c r="S560" s="5">
        <v>5060.3194657200002</v>
      </c>
      <c r="T560" s="5">
        <v>6383.1501134099999</v>
      </c>
      <c r="U560" s="5">
        <v>7194.6446369000005</v>
      </c>
      <c r="V560" s="5">
        <v>10728.691628889999</v>
      </c>
      <c r="W560" s="5">
        <v>11663.31034401</v>
      </c>
      <c r="X560" s="5">
        <v>11761.07941841</v>
      </c>
      <c r="Y560" s="5">
        <v>12040.49810599</v>
      </c>
      <c r="Z560" s="5">
        <v>12589.520915090001</v>
      </c>
      <c r="AA560" s="5">
        <v>12589.520915090001</v>
      </c>
      <c r="AB560" s="5">
        <v>12806.55448972</v>
      </c>
      <c r="AC560" s="5">
        <v>12922.112551009999</v>
      </c>
      <c r="AD560" s="5">
        <v>12922.112551009999</v>
      </c>
      <c r="AE560" s="5">
        <v>13138.773329719999</v>
      </c>
      <c r="AF560" s="5">
        <v>13244.90387846</v>
      </c>
    </row>
    <row r="561" spans="1:32">
      <c r="A561" s="58" t="s">
        <v>37</v>
      </c>
      <c r="B561" s="58" t="s">
        <v>123</v>
      </c>
      <c r="C561" s="57" t="s">
        <v>92</v>
      </c>
      <c r="D561" s="5">
        <v>2219.9819999999963</v>
      </c>
      <c r="E561" s="5">
        <v>10561.973507709998</v>
      </c>
      <c r="F561" s="5">
        <v>10561.973507709998</v>
      </c>
      <c r="G561" s="5">
        <v>11123.421819119998</v>
      </c>
      <c r="H561" s="5">
        <v>11330.933660609999</v>
      </c>
      <c r="I561" s="5">
        <v>13379.692598549997</v>
      </c>
      <c r="J561" s="5">
        <v>15002.706891129999</v>
      </c>
      <c r="K561" s="5">
        <v>16475.314344900002</v>
      </c>
      <c r="L561" s="5">
        <v>16475.314344900002</v>
      </c>
      <c r="M561" s="5">
        <v>16475.314344900002</v>
      </c>
      <c r="N561" s="5">
        <v>16475.314344900002</v>
      </c>
      <c r="O561" s="5">
        <v>16475.314344900002</v>
      </c>
      <c r="P561" s="5">
        <v>16475.314344900002</v>
      </c>
      <c r="Q561" s="5">
        <v>16475.314344900002</v>
      </c>
      <c r="R561" s="5">
        <v>16428.814344900002</v>
      </c>
      <c r="S561" s="5">
        <v>16428.814344900002</v>
      </c>
      <c r="T561" s="5">
        <v>16226.3343449</v>
      </c>
      <c r="U561" s="5">
        <v>16226.3343449</v>
      </c>
      <c r="V561" s="5">
        <v>15865.6543449</v>
      </c>
      <c r="W561" s="5">
        <v>15817.354344900001</v>
      </c>
      <c r="X561" s="5">
        <v>15817.354344900001</v>
      </c>
      <c r="Y561" s="5">
        <v>15793.334361629997</v>
      </c>
      <c r="Z561" s="5">
        <v>16268.997921799997</v>
      </c>
      <c r="AA561" s="5">
        <v>16723.915943469998</v>
      </c>
      <c r="AB561" s="5">
        <v>16834.62620739</v>
      </c>
      <c r="AC561" s="5">
        <v>16836.971834689997</v>
      </c>
      <c r="AD561" s="5">
        <v>16961.546444640004</v>
      </c>
      <c r="AE561" s="5">
        <v>17647.868330310001</v>
      </c>
      <c r="AF561" s="5">
        <v>17404.068330310001</v>
      </c>
    </row>
    <row r="562" spans="1:32">
      <c r="A562" s="58" t="s">
        <v>37</v>
      </c>
      <c r="B562" s="58" t="s">
        <v>123</v>
      </c>
      <c r="C562" s="57" t="s">
        <v>93</v>
      </c>
      <c r="D562" s="5">
        <v>3548.0109999999986</v>
      </c>
      <c r="E562" s="5">
        <v>5881.1645047699985</v>
      </c>
      <c r="F562" s="5">
        <v>5880.6145047699993</v>
      </c>
      <c r="G562" s="5">
        <v>7301.9473171999989</v>
      </c>
      <c r="H562" s="5">
        <v>9577.9019403900002</v>
      </c>
      <c r="I562" s="5">
        <v>12496.699292200001</v>
      </c>
      <c r="J562" s="5">
        <v>12809.394555750001</v>
      </c>
      <c r="K562" s="5">
        <v>13513.80033799</v>
      </c>
      <c r="L562" s="5">
        <v>13512.37233799</v>
      </c>
      <c r="M562" s="5">
        <v>13512.37233799</v>
      </c>
      <c r="N562" s="5">
        <v>13512.37233799</v>
      </c>
      <c r="O562" s="5">
        <v>13512.37233799</v>
      </c>
      <c r="P562" s="5">
        <v>13512.37233799</v>
      </c>
      <c r="Q562" s="5">
        <v>13564.05345358</v>
      </c>
      <c r="R562" s="5">
        <v>13707.8202435</v>
      </c>
      <c r="S562" s="5">
        <v>13707.8202435</v>
      </c>
      <c r="T562" s="5">
        <v>13704.00163167</v>
      </c>
      <c r="U562" s="5">
        <v>13704.00163167</v>
      </c>
      <c r="V562" s="5">
        <v>13704.00163167</v>
      </c>
      <c r="W562" s="5">
        <v>14006.60658229</v>
      </c>
      <c r="X562" s="5">
        <v>14389.6622618</v>
      </c>
      <c r="Y562" s="5">
        <v>14921.51264975</v>
      </c>
      <c r="Z562" s="5">
        <v>14962.75597013</v>
      </c>
      <c r="AA562" s="5">
        <v>15025.50064634</v>
      </c>
      <c r="AB562" s="5">
        <v>15347.341708309999</v>
      </c>
      <c r="AC562" s="5">
        <v>15257.32570831</v>
      </c>
      <c r="AD562" s="5">
        <v>15223.771299190001</v>
      </c>
      <c r="AE562" s="5">
        <v>15515.4184468</v>
      </c>
      <c r="AF562" s="5">
        <v>14949.6144468</v>
      </c>
    </row>
    <row r="563" spans="1:32">
      <c r="A563" s="58" t="s">
        <v>37</v>
      </c>
      <c r="B563" s="58" t="s">
        <v>123</v>
      </c>
      <c r="C563" s="57" t="s">
        <v>94</v>
      </c>
      <c r="D563" s="5">
        <v>5456.0018510570899</v>
      </c>
      <c r="E563" s="5">
        <v>7493.2512511000004</v>
      </c>
      <c r="F563" s="5">
        <v>8506.6815404000008</v>
      </c>
      <c r="G563" s="5">
        <v>9484.7640589000002</v>
      </c>
      <c r="H563" s="5">
        <v>10408.619113000001</v>
      </c>
      <c r="I563" s="5">
        <v>11341.636622</v>
      </c>
      <c r="J563" s="5">
        <v>12278.828747</v>
      </c>
      <c r="K563" s="5">
        <v>13198.536527</v>
      </c>
      <c r="L563" s="5">
        <v>14078.069561999999</v>
      </c>
      <c r="M563" s="5">
        <v>14943.290398000001</v>
      </c>
      <c r="N563" s="5">
        <v>15804.026523999999</v>
      </c>
      <c r="O563" s="5">
        <v>16656.378549000001</v>
      </c>
      <c r="P563" s="5">
        <v>17499.933406999997</v>
      </c>
      <c r="Q563" s="5">
        <v>18299.216329999999</v>
      </c>
      <c r="R563" s="5">
        <v>19061.534201999999</v>
      </c>
      <c r="S563" s="5">
        <v>19791.614308</v>
      </c>
      <c r="T563" s="5">
        <v>20520.721545</v>
      </c>
      <c r="U563" s="5">
        <v>21244.162925999997</v>
      </c>
      <c r="V563" s="5">
        <v>21954.814408999999</v>
      </c>
      <c r="W563" s="5">
        <v>22664.486520999999</v>
      </c>
      <c r="X563" s="5">
        <v>23368.825887999999</v>
      </c>
      <c r="Y563" s="5">
        <v>24076.073488000002</v>
      </c>
      <c r="Z563" s="5">
        <v>24783.725623999999</v>
      </c>
      <c r="AA563" s="5">
        <v>25480.079899</v>
      </c>
      <c r="AB563" s="5">
        <v>26162.985921</v>
      </c>
      <c r="AC563" s="5">
        <v>26840.883379999999</v>
      </c>
      <c r="AD563" s="5">
        <v>27514.694609999999</v>
      </c>
      <c r="AE563" s="5">
        <v>28177.258043999998</v>
      </c>
      <c r="AF563" s="5">
        <v>28177.258043999998</v>
      </c>
    </row>
    <row r="564" spans="1:32">
      <c r="A564" s="58" t="s">
        <v>37</v>
      </c>
      <c r="B564" s="58" t="s">
        <v>123</v>
      </c>
      <c r="C564" s="57" t="s">
        <v>96</v>
      </c>
      <c r="D564" s="5">
        <v>308.44499999999999</v>
      </c>
      <c r="E564" s="5">
        <v>372.15207979584034</v>
      </c>
      <c r="F564" s="5">
        <v>404.55856660667826</v>
      </c>
      <c r="G564" s="5">
        <v>579.61648892604603</v>
      </c>
      <c r="H564" s="5">
        <v>803.61397300941553</v>
      </c>
      <c r="I564" s="5">
        <v>923.82718040003522</v>
      </c>
      <c r="J564" s="5">
        <v>1070.2705439745887</v>
      </c>
      <c r="K564" s="5">
        <v>1157.0687904247652</v>
      </c>
      <c r="L564" s="5">
        <v>1178.7730952761801</v>
      </c>
      <c r="M564" s="5">
        <v>1203.3073759065526</v>
      </c>
      <c r="N564" s="5">
        <v>1231.2557226086701</v>
      </c>
      <c r="O564" s="5">
        <v>1257.9685039769029</v>
      </c>
      <c r="P564" s="5">
        <v>1283.5442165670302</v>
      </c>
      <c r="Q564" s="5">
        <v>1305.7036106785577</v>
      </c>
      <c r="R564" s="5">
        <v>1311.3244617506475</v>
      </c>
      <c r="S564" s="5">
        <v>1344.6009052436402</v>
      </c>
      <c r="T564" s="5">
        <v>1364.8633616802676</v>
      </c>
      <c r="U564" s="5">
        <v>1398.5791983879078</v>
      </c>
      <c r="V564" s="5">
        <v>1421.3712385629453</v>
      </c>
      <c r="W564" s="5">
        <v>1429.5459884978777</v>
      </c>
      <c r="X564" s="5">
        <v>1439.0044593952052</v>
      </c>
      <c r="Y564" s="5">
        <v>1471.7366553417003</v>
      </c>
      <c r="Z564" s="5">
        <v>1478.7760894750427</v>
      </c>
      <c r="AA564" s="5">
        <v>1520.2311754023997</v>
      </c>
      <c r="AB564" s="5">
        <v>1579.0410303933775</v>
      </c>
      <c r="AC564" s="5">
        <v>1633.2500550425923</v>
      </c>
      <c r="AD564" s="5">
        <v>1682.2004601067961</v>
      </c>
      <c r="AE564" s="5">
        <v>1747.6377728928071</v>
      </c>
      <c r="AF564" s="5">
        <v>1747.6377728928071</v>
      </c>
    </row>
    <row r="566" spans="1:32">
      <c r="A566" s="58" t="s">
        <v>37</v>
      </c>
      <c r="B566" s="58" t="s">
        <v>124</v>
      </c>
      <c r="C566" s="57" t="s">
        <v>80</v>
      </c>
      <c r="D566" s="5">
        <v>8126</v>
      </c>
      <c r="E566" s="5">
        <v>8126</v>
      </c>
      <c r="F566" s="5">
        <v>8126</v>
      </c>
      <c r="G566" s="5">
        <v>4832</v>
      </c>
      <c r="H566" s="5">
        <v>4102</v>
      </c>
      <c r="I566" s="5">
        <v>2812</v>
      </c>
      <c r="J566" s="5">
        <v>1692</v>
      </c>
      <c r="K566" s="5">
        <v>852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</row>
    <row r="567" spans="1:32">
      <c r="A567" s="58" t="s">
        <v>37</v>
      </c>
      <c r="B567" s="58" t="s">
        <v>124</v>
      </c>
      <c r="C567" s="57" t="s">
        <v>82</v>
      </c>
      <c r="D567" s="5">
        <v>1597.89999999</v>
      </c>
      <c r="E567" s="5">
        <v>1597.89999999</v>
      </c>
      <c r="F567" s="5">
        <v>1597.89999999</v>
      </c>
      <c r="G567" s="5">
        <v>1417.89999999</v>
      </c>
      <c r="H567" s="5">
        <v>1417.89999999</v>
      </c>
      <c r="I567" s="5">
        <v>1417.89999999</v>
      </c>
      <c r="J567" s="5">
        <v>1417.89999999</v>
      </c>
      <c r="K567" s="5">
        <v>1417.89999999</v>
      </c>
      <c r="L567" s="5">
        <v>1417.89999999</v>
      </c>
      <c r="M567" s="5">
        <v>1417.89999999</v>
      </c>
      <c r="N567" s="5">
        <v>1417.89999999</v>
      </c>
      <c r="O567" s="5">
        <v>1417.89999999</v>
      </c>
      <c r="P567" s="5">
        <v>1417.89999999</v>
      </c>
      <c r="Q567" s="5">
        <v>1417.89999999</v>
      </c>
      <c r="R567" s="5">
        <v>1032.89999999</v>
      </c>
      <c r="S567" s="5">
        <v>1032.89999999</v>
      </c>
      <c r="T567" s="5">
        <v>1032.89999999</v>
      </c>
      <c r="U567" s="5">
        <v>888.5</v>
      </c>
      <c r="V567" s="5">
        <v>888.5</v>
      </c>
      <c r="W567" s="5">
        <v>888.5</v>
      </c>
      <c r="X567" s="5">
        <v>888.5</v>
      </c>
      <c r="Y567" s="5">
        <v>888.5</v>
      </c>
      <c r="Z567" s="5">
        <v>888.5</v>
      </c>
      <c r="AA567" s="5">
        <v>244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</row>
    <row r="568" spans="1:32">
      <c r="A568" s="58" t="s">
        <v>37</v>
      </c>
      <c r="B568" s="58" t="s">
        <v>124</v>
      </c>
      <c r="C568" s="57" t="s">
        <v>83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</row>
    <row r="569" spans="1:32">
      <c r="A569" s="58" t="s">
        <v>37</v>
      </c>
      <c r="B569" s="58" t="s">
        <v>124</v>
      </c>
      <c r="C569" s="57" t="s">
        <v>84</v>
      </c>
      <c r="D569" s="5">
        <v>1954.5000000099999</v>
      </c>
      <c r="E569" s="5">
        <v>1954.5000000099999</v>
      </c>
      <c r="F569" s="5">
        <v>1954.5000000099999</v>
      </c>
      <c r="G569" s="5">
        <v>2049.33923443</v>
      </c>
      <c r="H569" s="5">
        <v>2063.0630681900002</v>
      </c>
      <c r="I569" s="5">
        <v>2283.67957402</v>
      </c>
      <c r="J569" s="5">
        <v>2697.9081373700001</v>
      </c>
      <c r="K569" s="5">
        <v>2697.9081373700001</v>
      </c>
      <c r="L569" s="5">
        <v>2697.9081373700001</v>
      </c>
      <c r="M569" s="5">
        <v>2697.9081373700001</v>
      </c>
      <c r="N569" s="5">
        <v>2697.9081373700001</v>
      </c>
      <c r="O569" s="5">
        <v>2405.9081373600002</v>
      </c>
      <c r="P569" s="5">
        <v>2288.9081373600002</v>
      </c>
      <c r="Q569" s="5">
        <v>2288.9081373600002</v>
      </c>
      <c r="R569" s="5">
        <v>2288.9081373600002</v>
      </c>
      <c r="S569" s="5">
        <v>2288.9081373600002</v>
      </c>
      <c r="T569" s="5">
        <v>2288.9081373600002</v>
      </c>
      <c r="U569" s="5">
        <v>2288.9081373600002</v>
      </c>
      <c r="V569" s="5">
        <v>2288.9081373600002</v>
      </c>
      <c r="W569" s="5">
        <v>2288.9081373600002</v>
      </c>
      <c r="X569" s="5">
        <v>2288.9081373600002</v>
      </c>
      <c r="Y569" s="5">
        <v>2288.9081373600002</v>
      </c>
      <c r="Z569" s="5">
        <v>2157.4081373600002</v>
      </c>
      <c r="AA569" s="5">
        <v>2157.4081373600002</v>
      </c>
      <c r="AB569" s="5">
        <v>1608.40813736</v>
      </c>
      <c r="AC569" s="5">
        <v>1608.40813736</v>
      </c>
      <c r="AD569" s="5">
        <v>1608.40813736</v>
      </c>
      <c r="AE569" s="5">
        <v>1089.40813736</v>
      </c>
      <c r="AF569" s="5">
        <v>743.40813735999996</v>
      </c>
    </row>
    <row r="570" spans="1:32">
      <c r="A570" s="58" t="s">
        <v>37</v>
      </c>
      <c r="B570" s="58" t="s">
        <v>124</v>
      </c>
      <c r="C570" s="57" t="s">
        <v>85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5.9440957499999998</v>
      </c>
      <c r="M570" s="5">
        <v>25.326826449999999</v>
      </c>
      <c r="N570" s="5">
        <v>25.326826449999999</v>
      </c>
      <c r="O570" s="5">
        <v>25.326826449999999</v>
      </c>
      <c r="P570" s="5">
        <v>153.17800299999999</v>
      </c>
      <c r="Q570" s="5">
        <v>153.17800299999999</v>
      </c>
      <c r="R570" s="5">
        <v>153.17800299999999</v>
      </c>
      <c r="S570" s="5">
        <v>1376.46674975</v>
      </c>
      <c r="T570" s="5">
        <v>1376.46674975</v>
      </c>
      <c r="U570" s="5">
        <v>1376.46674975</v>
      </c>
      <c r="V570" s="5">
        <v>1376.46674975</v>
      </c>
      <c r="W570" s="5">
        <v>1376.46674975</v>
      </c>
      <c r="X570" s="5">
        <v>1376.46674975</v>
      </c>
      <c r="Y570" s="5">
        <v>1376.46674975</v>
      </c>
      <c r="Z570" s="5">
        <v>1376.46674975</v>
      </c>
      <c r="AA570" s="5">
        <v>2164.44939075</v>
      </c>
      <c r="AB570" s="5">
        <v>6323.7994550499998</v>
      </c>
      <c r="AC570" s="5">
        <v>7052.8033382999993</v>
      </c>
      <c r="AD570" s="5">
        <v>12085.327281649999</v>
      </c>
      <c r="AE570" s="5">
        <v>12085.327281649999</v>
      </c>
      <c r="AF570" s="5">
        <v>12085.327281649999</v>
      </c>
    </row>
    <row r="571" spans="1:32">
      <c r="A571" s="58" t="s">
        <v>37</v>
      </c>
      <c r="B571" s="58" t="s">
        <v>124</v>
      </c>
      <c r="C571" s="57" t="s">
        <v>86</v>
      </c>
      <c r="D571" s="5">
        <v>152.4</v>
      </c>
      <c r="E571" s="5">
        <v>152.4</v>
      </c>
      <c r="F571" s="5">
        <v>152.4</v>
      </c>
      <c r="G571" s="5">
        <v>152.4</v>
      </c>
      <c r="H571" s="5">
        <v>152.4</v>
      </c>
      <c r="I571" s="5">
        <v>152.4</v>
      </c>
      <c r="J571" s="5">
        <v>152.4</v>
      </c>
      <c r="K571" s="5">
        <v>152.4</v>
      </c>
      <c r="L571" s="5">
        <v>152.4</v>
      </c>
      <c r="M571" s="5">
        <v>152.4</v>
      </c>
      <c r="N571" s="5">
        <v>152.4</v>
      </c>
      <c r="O571" s="5">
        <v>152.4</v>
      </c>
      <c r="P571" s="5">
        <v>152.4</v>
      </c>
      <c r="Q571" s="5">
        <v>152.4</v>
      </c>
      <c r="R571" s="5">
        <v>152.4</v>
      </c>
      <c r="S571" s="5">
        <v>66</v>
      </c>
      <c r="T571" s="5">
        <v>66</v>
      </c>
      <c r="U571" s="5">
        <v>66</v>
      </c>
      <c r="V571" s="5">
        <v>66</v>
      </c>
      <c r="W571" s="5">
        <v>66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</row>
    <row r="572" spans="1:32">
      <c r="A572" s="58" t="s">
        <v>37</v>
      </c>
      <c r="B572" s="58" t="s">
        <v>124</v>
      </c>
      <c r="C572" s="57" t="s">
        <v>87</v>
      </c>
      <c r="D572" s="5">
        <v>670.00000000000011</v>
      </c>
      <c r="E572" s="5">
        <v>1355.4252808800002</v>
      </c>
      <c r="F572" s="5">
        <v>1355.4252808800002</v>
      </c>
      <c r="G572" s="5">
        <v>2049.7821287699999</v>
      </c>
      <c r="H572" s="5">
        <v>3422.8539823199999</v>
      </c>
      <c r="I572" s="5">
        <v>3422.8539823199999</v>
      </c>
      <c r="J572" s="5">
        <v>3422.8539823199999</v>
      </c>
      <c r="K572" s="5">
        <v>3422.8539823199999</v>
      </c>
      <c r="L572" s="5">
        <v>5598.3927262500001</v>
      </c>
      <c r="M572" s="5">
        <v>6011.42306345</v>
      </c>
      <c r="N572" s="5">
        <v>6271.6805495099998</v>
      </c>
      <c r="O572" s="5">
        <v>6606.3574703899994</v>
      </c>
      <c r="P572" s="5">
        <v>7642.0967192400003</v>
      </c>
      <c r="Q572" s="5">
        <v>7800.7303234499996</v>
      </c>
      <c r="R572" s="5">
        <v>7800.7303234499996</v>
      </c>
      <c r="S572" s="5">
        <v>7909.5470612499994</v>
      </c>
      <c r="T572" s="5">
        <v>9818.9050383800004</v>
      </c>
      <c r="U572" s="5">
        <v>9818.9050383800004</v>
      </c>
      <c r="V572" s="5">
        <v>10326.1105933</v>
      </c>
      <c r="W572" s="5">
        <v>13246.297205569999</v>
      </c>
      <c r="X572" s="5">
        <v>13246.297205569999</v>
      </c>
      <c r="Y572" s="5">
        <v>12919.776252899999</v>
      </c>
      <c r="Z572" s="5">
        <v>13132.283581469999</v>
      </c>
      <c r="AA572" s="5">
        <v>13129.537480499999</v>
      </c>
      <c r="AB572" s="5">
        <v>15867.3273422</v>
      </c>
      <c r="AC572" s="5">
        <v>19335.420582229999</v>
      </c>
      <c r="AD572" s="5">
        <v>19571.358110720001</v>
      </c>
      <c r="AE572" s="5">
        <v>23979.993180329999</v>
      </c>
      <c r="AF572" s="5">
        <v>23003.838265549999</v>
      </c>
    </row>
    <row r="573" spans="1:32">
      <c r="A573" s="58" t="s">
        <v>37</v>
      </c>
      <c r="B573" s="58" t="s">
        <v>124</v>
      </c>
      <c r="C573" s="57" t="s">
        <v>88</v>
      </c>
      <c r="D573" s="5">
        <v>7.3040000000000003</v>
      </c>
      <c r="E573" s="5">
        <v>81.304999999999993</v>
      </c>
      <c r="F573" s="5">
        <v>177.50700000000001</v>
      </c>
      <c r="G573" s="5">
        <v>314.98700000000002</v>
      </c>
      <c r="H573" s="5">
        <v>485.21</v>
      </c>
      <c r="I573" s="5">
        <v>690.75199999999995</v>
      </c>
      <c r="J573" s="5">
        <v>942.36799999999994</v>
      </c>
      <c r="K573" s="5">
        <v>1319.3320000100002</v>
      </c>
      <c r="L573" s="5">
        <v>1646.1449322999999</v>
      </c>
      <c r="M573" s="5">
        <v>1997.99720783</v>
      </c>
      <c r="N573" s="5">
        <v>2398.7515556399999</v>
      </c>
      <c r="O573" s="5">
        <v>2891.4536417200002</v>
      </c>
      <c r="P573" s="5">
        <v>3423.7156849399998</v>
      </c>
      <c r="Q573" s="5">
        <v>3981.1180689500002</v>
      </c>
      <c r="R573" s="5">
        <v>4537.9600560899999</v>
      </c>
      <c r="S573" s="5">
        <v>5073.4149845700003</v>
      </c>
      <c r="T573" s="5">
        <v>5608.7046190199999</v>
      </c>
      <c r="U573" s="5">
        <v>6036.0734856200006</v>
      </c>
      <c r="V573" s="5">
        <v>6450.86907402</v>
      </c>
      <c r="W573" s="5">
        <v>6838.9187785800004</v>
      </c>
      <c r="X573" s="5">
        <v>7232.87679131</v>
      </c>
      <c r="Y573" s="5">
        <v>7657.7471786699998</v>
      </c>
      <c r="Z573" s="5">
        <v>8085.00838931</v>
      </c>
      <c r="AA573" s="5">
        <v>8457.8420374799989</v>
      </c>
      <c r="AB573" s="5">
        <v>8838.1139046899989</v>
      </c>
      <c r="AC573" s="5">
        <v>9222.6653388399991</v>
      </c>
      <c r="AD573" s="5">
        <v>9616.4493741200004</v>
      </c>
      <c r="AE573" s="5">
        <v>10015.22371271</v>
      </c>
      <c r="AF573" s="5">
        <v>10037.2423246</v>
      </c>
    </row>
    <row r="574" spans="1:32">
      <c r="A574" s="58" t="s">
        <v>37</v>
      </c>
      <c r="B574" s="58" t="s">
        <v>124</v>
      </c>
      <c r="C574" s="57" t="s">
        <v>89</v>
      </c>
      <c r="D574" s="5">
        <v>101.41699999999999</v>
      </c>
      <c r="E574" s="5">
        <v>417.096</v>
      </c>
      <c r="F574" s="5">
        <v>671.0329999999999</v>
      </c>
      <c r="G574" s="5">
        <v>922.27100000000007</v>
      </c>
      <c r="H574" s="5">
        <v>1125.8689999999999</v>
      </c>
      <c r="I574" s="5">
        <v>1299.7470000000001</v>
      </c>
      <c r="J574" s="5">
        <v>1450.7080000000001</v>
      </c>
      <c r="K574" s="5">
        <v>1685.1630000000005</v>
      </c>
      <c r="L574" s="5">
        <v>1990.6479999999999</v>
      </c>
      <c r="M574" s="5">
        <v>2286.2459999999996</v>
      </c>
      <c r="N574" s="5">
        <v>2596.1640000000002</v>
      </c>
      <c r="O574" s="5">
        <v>2968.3380000000002</v>
      </c>
      <c r="P574" s="5">
        <v>3348.63</v>
      </c>
      <c r="Q574" s="5">
        <v>3694.0590000000002</v>
      </c>
      <c r="R574" s="5">
        <v>3989.7470000000003</v>
      </c>
      <c r="S574" s="5">
        <v>4221.7790000000014</v>
      </c>
      <c r="T574" s="5">
        <v>4413.009</v>
      </c>
      <c r="U574" s="5">
        <v>4478</v>
      </c>
      <c r="V574" s="5">
        <v>4506.9669999999996</v>
      </c>
      <c r="W574" s="5">
        <v>4491.2079999999996</v>
      </c>
      <c r="X574" s="5">
        <v>4479.3630000000012</v>
      </c>
      <c r="Y574" s="5">
        <v>4455.174</v>
      </c>
      <c r="Z574" s="5">
        <v>4424.643</v>
      </c>
      <c r="AA574" s="5">
        <v>4389.6200000000008</v>
      </c>
      <c r="AB574" s="5">
        <v>4351.1210000000001</v>
      </c>
      <c r="AC574" s="5">
        <v>4305.9329999999991</v>
      </c>
      <c r="AD574" s="5">
        <v>4258.4330000000009</v>
      </c>
      <c r="AE574" s="5">
        <v>4204.9129999999996</v>
      </c>
      <c r="AF574" s="5">
        <v>4204.9129999999996</v>
      </c>
    </row>
    <row r="575" spans="1:32">
      <c r="A575" s="58" t="s">
        <v>37</v>
      </c>
      <c r="B575" s="58" t="s">
        <v>124</v>
      </c>
      <c r="C575" s="57" t="s">
        <v>90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</row>
    <row r="576" spans="1:32">
      <c r="A576" s="58" t="s">
        <v>37</v>
      </c>
      <c r="B576" s="58" t="s">
        <v>124</v>
      </c>
      <c r="C576" s="57" t="s">
        <v>91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</row>
    <row r="577" spans="1:32">
      <c r="A577" s="58" t="s">
        <v>37</v>
      </c>
      <c r="B577" s="58" t="s">
        <v>124</v>
      </c>
      <c r="C577" s="57" t="s">
        <v>92</v>
      </c>
      <c r="D577" s="5">
        <v>826.43900000000008</v>
      </c>
      <c r="E577" s="5">
        <v>826.43900000000008</v>
      </c>
      <c r="F577" s="5">
        <v>6574.0527537299995</v>
      </c>
      <c r="G577" s="5">
        <v>9789.4801503199997</v>
      </c>
      <c r="H577" s="5">
        <v>10814.281924489998</v>
      </c>
      <c r="I577" s="5">
        <v>13086.404997529999</v>
      </c>
      <c r="J577" s="5">
        <v>15475.55574543</v>
      </c>
      <c r="K577" s="5">
        <v>17288.132203019999</v>
      </c>
      <c r="L577" s="5">
        <v>17288.132203019999</v>
      </c>
      <c r="M577" s="5">
        <v>18754.919294520001</v>
      </c>
      <c r="N577" s="5">
        <v>19809.029109049996</v>
      </c>
      <c r="O577" s="5">
        <v>19809.029109049996</v>
      </c>
      <c r="P577" s="5">
        <v>30419.114552250001</v>
      </c>
      <c r="Q577" s="5">
        <v>30419.114552250001</v>
      </c>
      <c r="R577" s="5">
        <v>31666.215530910002</v>
      </c>
      <c r="S577" s="5">
        <v>35375.274981679999</v>
      </c>
      <c r="T577" s="5">
        <v>35375.274981679999</v>
      </c>
      <c r="U577" s="5">
        <v>35375.274981679999</v>
      </c>
      <c r="V577" s="5">
        <v>38270.20678439</v>
      </c>
      <c r="W577" s="5">
        <v>40510.060575430005</v>
      </c>
      <c r="X577" s="5">
        <v>42697.474349880002</v>
      </c>
      <c r="Y577" s="5">
        <v>52504.538884740003</v>
      </c>
      <c r="Z577" s="5">
        <v>52051.564884740001</v>
      </c>
      <c r="AA577" s="5">
        <v>52051.564884740001</v>
      </c>
      <c r="AB577" s="5">
        <v>52051.564884740001</v>
      </c>
      <c r="AC577" s="5">
        <v>52051.564884740001</v>
      </c>
      <c r="AD577" s="5">
        <v>52051.564884740001</v>
      </c>
      <c r="AE577" s="5">
        <v>52372.402911869998</v>
      </c>
      <c r="AF577" s="5">
        <v>52372.402911869998</v>
      </c>
    </row>
    <row r="578" spans="1:32">
      <c r="A578" s="58" t="s">
        <v>37</v>
      </c>
      <c r="B578" s="58" t="s">
        <v>124</v>
      </c>
      <c r="C578" s="57" t="s">
        <v>93</v>
      </c>
      <c r="D578" s="5">
        <v>3420.3669999999997</v>
      </c>
      <c r="E578" s="5">
        <v>3420.3669999999997</v>
      </c>
      <c r="F578" s="5">
        <v>3562.9409999999993</v>
      </c>
      <c r="G578" s="5">
        <v>5664.7123857800016</v>
      </c>
      <c r="H578" s="5">
        <v>8587.6885361099994</v>
      </c>
      <c r="I578" s="5">
        <v>9984.1673800199987</v>
      </c>
      <c r="J578" s="5">
        <v>11727.853249349999</v>
      </c>
      <c r="K578" s="5">
        <v>12320.824256209999</v>
      </c>
      <c r="L578" s="5">
        <v>17480.35655203</v>
      </c>
      <c r="M578" s="5">
        <v>17809.843764040001</v>
      </c>
      <c r="N578" s="5">
        <v>19029.12775947</v>
      </c>
      <c r="O578" s="5">
        <v>19822.853596100002</v>
      </c>
      <c r="P578" s="5">
        <v>28699.680331489999</v>
      </c>
      <c r="Q578" s="5">
        <v>33022.319642479997</v>
      </c>
      <c r="R578" s="5">
        <v>32912.319642479997</v>
      </c>
      <c r="S578" s="5">
        <v>37707.377858579988</v>
      </c>
      <c r="T578" s="5">
        <v>42196.77410450999</v>
      </c>
      <c r="U578" s="5">
        <v>42196.77410450999</v>
      </c>
      <c r="V578" s="5">
        <v>45177.419018199987</v>
      </c>
      <c r="W578" s="5">
        <v>54451.415009729986</v>
      </c>
      <c r="X578" s="5">
        <v>55904.307979889985</v>
      </c>
      <c r="Y578" s="5">
        <v>58681.213023629993</v>
      </c>
      <c r="Z578" s="5">
        <v>59078.074745809987</v>
      </c>
      <c r="AA578" s="5">
        <v>64356.476843359989</v>
      </c>
      <c r="AB578" s="5">
        <v>69658.108300690001</v>
      </c>
      <c r="AC578" s="5">
        <v>79971.44556778</v>
      </c>
      <c r="AD578" s="5">
        <v>91064.941038349993</v>
      </c>
      <c r="AE578" s="5">
        <v>95251.038266179996</v>
      </c>
      <c r="AF578" s="5">
        <v>95225.038266179996</v>
      </c>
    </row>
    <row r="579" spans="1:32">
      <c r="A579" s="58" t="s">
        <v>37</v>
      </c>
      <c r="B579" s="58" t="s">
        <v>124</v>
      </c>
      <c r="C579" s="57" t="s">
        <v>94</v>
      </c>
      <c r="D579" s="5">
        <v>5135.7884863966483</v>
      </c>
      <c r="E579" s="5">
        <v>6647.3450414400004</v>
      </c>
      <c r="F579" s="5">
        <v>7457.5624169999992</v>
      </c>
      <c r="G579" s="5">
        <v>8316.3926061000002</v>
      </c>
      <c r="H579" s="5">
        <v>9119.7865911000008</v>
      </c>
      <c r="I579" s="5">
        <v>9916.6116179000001</v>
      </c>
      <c r="J579" s="5">
        <v>10724.709203300001</v>
      </c>
      <c r="K579" s="5">
        <v>11503.510488800001</v>
      </c>
      <c r="L579" s="5">
        <v>12250.042052700001</v>
      </c>
      <c r="M579" s="5">
        <v>12949.5583262</v>
      </c>
      <c r="N579" s="5">
        <v>13650.3951189</v>
      </c>
      <c r="O579" s="5">
        <v>14343.1406424</v>
      </c>
      <c r="P579" s="5">
        <v>15012.600937399999</v>
      </c>
      <c r="Q579" s="5">
        <v>15614.250841999999</v>
      </c>
      <c r="R579" s="5">
        <v>16150.000299399999</v>
      </c>
      <c r="S579" s="5">
        <v>16639.473162300001</v>
      </c>
      <c r="T579" s="5">
        <v>17118.148210700001</v>
      </c>
      <c r="U579" s="5">
        <v>17629.7030466</v>
      </c>
      <c r="V579" s="5">
        <v>18153.173504099999</v>
      </c>
      <c r="W579" s="5">
        <v>18673.432446899998</v>
      </c>
      <c r="X579" s="5">
        <v>19181.124382100003</v>
      </c>
      <c r="Y579" s="5">
        <v>19686.481679199998</v>
      </c>
      <c r="Z579" s="5">
        <v>20176.491095000001</v>
      </c>
      <c r="AA579" s="5">
        <v>20663.766652300001</v>
      </c>
      <c r="AB579" s="5">
        <v>21148.663008399999</v>
      </c>
      <c r="AC579" s="5">
        <v>21626.508005300002</v>
      </c>
      <c r="AD579" s="5">
        <v>22108.205048100001</v>
      </c>
      <c r="AE579" s="5">
        <v>22584.205257699999</v>
      </c>
      <c r="AF579" s="5">
        <v>22584.205257699999</v>
      </c>
    </row>
    <row r="580" spans="1:32">
      <c r="A580" s="58" t="s">
        <v>37</v>
      </c>
      <c r="B580" s="58" t="s">
        <v>124</v>
      </c>
      <c r="C580" s="57" t="s">
        <v>96</v>
      </c>
      <c r="D580" s="5">
        <v>104.02584389254943</v>
      </c>
      <c r="E580" s="5">
        <v>162.00992641159462</v>
      </c>
      <c r="F580" s="5">
        <v>192.01020758171285</v>
      </c>
      <c r="G580" s="5">
        <v>222.5461307461797</v>
      </c>
      <c r="H580" s="5">
        <v>265.08276373223777</v>
      </c>
      <c r="I580" s="5">
        <v>298.12910377014504</v>
      </c>
      <c r="J580" s="5">
        <v>331.96408073484059</v>
      </c>
      <c r="K580" s="5">
        <v>370.15977167600329</v>
      </c>
      <c r="L580" s="5">
        <v>411.94184255640783</v>
      </c>
      <c r="M580" s="5">
        <v>461.35706524462915</v>
      </c>
      <c r="N580" s="5">
        <v>505.01897020947627</v>
      </c>
      <c r="O580" s="5">
        <v>556.04289893651867</v>
      </c>
      <c r="P580" s="5">
        <v>607.31898780205142</v>
      </c>
      <c r="Q580" s="5">
        <v>662.18368965995546</v>
      </c>
      <c r="R580" s="5">
        <v>717.2490678165741</v>
      </c>
      <c r="S580" s="5">
        <v>783.055360420385</v>
      </c>
      <c r="T580" s="5">
        <v>840.60600761910325</v>
      </c>
      <c r="U580" s="5">
        <v>905.94713463406367</v>
      </c>
      <c r="V580" s="5">
        <v>959.69310501665939</v>
      </c>
      <c r="W580" s="5">
        <v>1012.083138514163</v>
      </c>
      <c r="X580" s="5">
        <v>1064.2881550973589</v>
      </c>
      <c r="Y580" s="5">
        <v>1118.2581004210492</v>
      </c>
      <c r="Z580" s="5">
        <v>1168.5947344167273</v>
      </c>
      <c r="AA580" s="5">
        <v>1211.4216564403855</v>
      </c>
      <c r="AB580" s="5">
        <v>1252.3013428138891</v>
      </c>
      <c r="AC580" s="5">
        <v>1289.3887926997281</v>
      </c>
      <c r="AD580" s="5">
        <v>1330.8769836415927</v>
      </c>
      <c r="AE580" s="5">
        <v>1371.410475125545</v>
      </c>
      <c r="AF580" s="5">
        <v>1371.410475125545</v>
      </c>
    </row>
    <row r="582" spans="1:32">
      <c r="A582" s="58" t="s">
        <v>37</v>
      </c>
      <c r="B582" s="58" t="s">
        <v>125</v>
      </c>
      <c r="C582" s="57" t="s">
        <v>81</v>
      </c>
      <c r="D582" s="5">
        <v>4820</v>
      </c>
      <c r="E582" s="5">
        <v>4820</v>
      </c>
      <c r="F582" s="5">
        <v>4820</v>
      </c>
      <c r="G582" s="5">
        <v>3385</v>
      </c>
      <c r="H582" s="5">
        <v>2805</v>
      </c>
      <c r="I582" s="5">
        <v>1665</v>
      </c>
      <c r="J582" s="5">
        <v>1120</v>
      </c>
      <c r="K582" s="5">
        <v>1120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</row>
    <row r="583" spans="1:32">
      <c r="A583" s="58" t="s">
        <v>37</v>
      </c>
      <c r="B583" s="58" t="s">
        <v>125</v>
      </c>
      <c r="C583" s="57" t="s">
        <v>82</v>
      </c>
      <c r="D583" s="5">
        <v>500</v>
      </c>
      <c r="E583" s="5">
        <v>500</v>
      </c>
      <c r="F583" s="5">
        <v>500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</row>
    <row r="584" spans="1:32">
      <c r="A584" s="58" t="s">
        <v>37</v>
      </c>
      <c r="B584" s="58" t="s">
        <v>125</v>
      </c>
      <c r="C584" s="57" t="s">
        <v>83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</row>
    <row r="585" spans="1:32">
      <c r="A585" s="58" t="s">
        <v>37</v>
      </c>
      <c r="B585" s="58" t="s">
        <v>125</v>
      </c>
      <c r="C585" s="57" t="s">
        <v>84</v>
      </c>
      <c r="D585" s="5">
        <v>1900</v>
      </c>
      <c r="E585" s="5">
        <v>1900</v>
      </c>
      <c r="F585" s="5">
        <v>1900</v>
      </c>
      <c r="G585" s="5">
        <v>1900</v>
      </c>
      <c r="H585" s="5">
        <v>1900</v>
      </c>
      <c r="I585" s="5">
        <v>1900</v>
      </c>
      <c r="J585" s="5">
        <v>1900</v>
      </c>
      <c r="K585" s="5">
        <v>1900</v>
      </c>
      <c r="L585" s="5">
        <v>1900</v>
      </c>
      <c r="M585" s="5">
        <v>1900</v>
      </c>
      <c r="N585" s="5">
        <v>1900</v>
      </c>
      <c r="O585" s="5">
        <v>1730</v>
      </c>
      <c r="P585" s="5">
        <v>1730</v>
      </c>
      <c r="Q585" s="5">
        <v>1730</v>
      </c>
      <c r="R585" s="5">
        <v>1730</v>
      </c>
      <c r="S585" s="5">
        <v>1730</v>
      </c>
      <c r="T585" s="5">
        <v>1730</v>
      </c>
      <c r="U585" s="5">
        <v>1290</v>
      </c>
      <c r="V585" s="5">
        <v>1290</v>
      </c>
      <c r="W585" s="5">
        <v>1290</v>
      </c>
      <c r="X585" s="5">
        <v>1501.5408421500001</v>
      </c>
      <c r="Y585" s="5">
        <v>1501.5408421500001</v>
      </c>
      <c r="Z585" s="5">
        <v>1501.5408421500001</v>
      </c>
      <c r="AA585" s="5">
        <v>1501.5408421500001</v>
      </c>
      <c r="AB585" s="5">
        <v>1501.5408421500001</v>
      </c>
      <c r="AC585" s="5">
        <v>917.54084215</v>
      </c>
      <c r="AD585" s="5">
        <v>917.54084215</v>
      </c>
      <c r="AE585" s="5">
        <v>3536.0211565</v>
      </c>
      <c r="AF585" s="5">
        <v>3536.0211565</v>
      </c>
    </row>
    <row r="586" spans="1:32">
      <c r="A586" s="58" t="s">
        <v>37</v>
      </c>
      <c r="B586" s="58" t="s">
        <v>125</v>
      </c>
      <c r="C586" s="57" t="s">
        <v>85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241.31359775000001</v>
      </c>
      <c r="S586" s="5">
        <v>241.31359775000001</v>
      </c>
      <c r="T586" s="5">
        <v>241.31359775000001</v>
      </c>
      <c r="U586" s="5">
        <v>933.26139680000006</v>
      </c>
      <c r="V586" s="5">
        <v>933.26139680000006</v>
      </c>
      <c r="W586" s="5">
        <v>1996.83910085</v>
      </c>
      <c r="X586" s="5">
        <v>2958.9512304999998</v>
      </c>
      <c r="Y586" s="5">
        <v>4997.9000026499998</v>
      </c>
      <c r="Z586" s="5">
        <v>4997.9000026499998</v>
      </c>
      <c r="AA586" s="5">
        <v>4997.9000026499998</v>
      </c>
      <c r="AB586" s="5">
        <v>4997.9000026499998</v>
      </c>
      <c r="AC586" s="5">
        <v>4997.9000026499998</v>
      </c>
      <c r="AD586" s="5">
        <v>4997.9000026499998</v>
      </c>
      <c r="AE586" s="5">
        <v>4997.9000026499998</v>
      </c>
      <c r="AF586" s="5">
        <v>4997.9000026499998</v>
      </c>
    </row>
    <row r="587" spans="1:32">
      <c r="A587" s="58" t="s">
        <v>37</v>
      </c>
      <c r="B587" s="58" t="s">
        <v>125</v>
      </c>
      <c r="C587" s="57" t="s">
        <v>86</v>
      </c>
      <c r="D587" s="5">
        <v>2204.0200000599998</v>
      </c>
      <c r="E587" s="5">
        <v>2204.0200000599998</v>
      </c>
      <c r="F587" s="5">
        <v>2204.0200000599998</v>
      </c>
      <c r="G587" s="5">
        <v>2204.0200000599998</v>
      </c>
      <c r="H587" s="5">
        <v>2204.0200000599998</v>
      </c>
      <c r="I587" s="5">
        <v>2204.0200000599998</v>
      </c>
      <c r="J587" s="5">
        <v>2204.0200000599998</v>
      </c>
      <c r="K587" s="5">
        <v>2204.0200000599998</v>
      </c>
      <c r="L587" s="5">
        <v>2204.0200000599998</v>
      </c>
      <c r="M587" s="5">
        <v>2204.0200000599998</v>
      </c>
      <c r="N587" s="5">
        <v>2204.0200000599998</v>
      </c>
      <c r="O587" s="5">
        <v>2204.0200000599998</v>
      </c>
      <c r="P587" s="5">
        <v>2204.0200000599998</v>
      </c>
      <c r="Q587" s="5">
        <v>2204.0200000599998</v>
      </c>
      <c r="R587" s="5">
        <v>2204.0200000599998</v>
      </c>
      <c r="S587" s="5">
        <v>2204.0200000599998</v>
      </c>
      <c r="T587" s="5">
        <v>2204.0200000599998</v>
      </c>
      <c r="U587" s="5">
        <v>2204.0200000599998</v>
      </c>
      <c r="V587" s="5">
        <v>2204.0200000599998</v>
      </c>
      <c r="W587" s="5">
        <v>2204.0200000599998</v>
      </c>
      <c r="X587" s="5">
        <v>2204.0200000599998</v>
      </c>
      <c r="Y587" s="5">
        <v>2204.0200000599998</v>
      </c>
      <c r="Z587" s="5">
        <v>2204.0200000599998</v>
      </c>
      <c r="AA587" s="5">
        <v>2204.0200000599998</v>
      </c>
      <c r="AB587" s="5">
        <v>2204.0200000599998</v>
      </c>
      <c r="AC587" s="5">
        <v>2204.0200000599998</v>
      </c>
      <c r="AD587" s="5">
        <v>2204.0200000599998</v>
      </c>
      <c r="AE587" s="5">
        <v>2204.0200000599998</v>
      </c>
      <c r="AF587" s="5">
        <v>2204.0200000599998</v>
      </c>
    </row>
    <row r="588" spans="1:32">
      <c r="A588" s="58" t="s">
        <v>37</v>
      </c>
      <c r="B588" s="58" t="s">
        <v>125</v>
      </c>
      <c r="C588" s="57" t="s">
        <v>87</v>
      </c>
      <c r="D588" s="5">
        <v>125.22999999999999</v>
      </c>
      <c r="E588" s="5">
        <v>125.22999999999999</v>
      </c>
      <c r="F588" s="5">
        <v>124.13</v>
      </c>
      <c r="G588" s="5">
        <v>365.00539172000003</v>
      </c>
      <c r="H588" s="5">
        <v>560.79356280999991</v>
      </c>
      <c r="I588" s="5">
        <v>1376.02899796</v>
      </c>
      <c r="J588" s="5">
        <v>2438.3523868699999</v>
      </c>
      <c r="K588" s="5">
        <v>3139.9771963799999</v>
      </c>
      <c r="L588" s="5">
        <v>4053.9900447499999</v>
      </c>
      <c r="M588" s="5">
        <v>4053.9900447499999</v>
      </c>
      <c r="N588" s="5">
        <v>4150.5649742899996</v>
      </c>
      <c r="O588" s="5">
        <v>4149.4649742900001</v>
      </c>
      <c r="P588" s="5">
        <v>4150.5649742899996</v>
      </c>
      <c r="Q588" s="5">
        <v>4392.6538762800001</v>
      </c>
      <c r="R588" s="5">
        <v>4392.6538762800001</v>
      </c>
      <c r="S588" s="5">
        <v>4392.6538762800001</v>
      </c>
      <c r="T588" s="5">
        <v>4393.7538762799995</v>
      </c>
      <c r="U588" s="5">
        <v>4392.6538762800001</v>
      </c>
      <c r="V588" s="5">
        <v>4392.6538762800001</v>
      </c>
      <c r="W588" s="5">
        <v>4453.9900447500004</v>
      </c>
      <c r="X588" s="5">
        <v>4453.9900447500004</v>
      </c>
      <c r="Y588" s="5">
        <v>4455.0900447499998</v>
      </c>
      <c r="Z588" s="5">
        <v>4455.0900447499998</v>
      </c>
      <c r="AA588" s="5">
        <v>4214.2146530299997</v>
      </c>
      <c r="AB588" s="5">
        <v>4143.5512149900005</v>
      </c>
      <c r="AC588" s="5">
        <v>7476.1790097699995</v>
      </c>
      <c r="AD588" s="5">
        <v>6448.7427724899999</v>
      </c>
      <c r="AE588" s="5">
        <v>8543.7516823699989</v>
      </c>
      <c r="AF588" s="5">
        <v>8543.7516823699989</v>
      </c>
    </row>
    <row r="589" spans="1:32">
      <c r="A589" s="58" t="s">
        <v>37</v>
      </c>
      <c r="B589" s="58" t="s">
        <v>125</v>
      </c>
      <c r="C589" s="57" t="s">
        <v>88</v>
      </c>
      <c r="D589" s="5">
        <v>5.7080000000000002</v>
      </c>
      <c r="E589" s="5">
        <v>60.468000000000004</v>
      </c>
      <c r="F589" s="5">
        <v>148.648</v>
      </c>
      <c r="G589" s="5">
        <v>275.34800000000001</v>
      </c>
      <c r="H589" s="5">
        <v>442.274</v>
      </c>
      <c r="I589" s="5">
        <v>652.45000000000005</v>
      </c>
      <c r="J589" s="5">
        <v>876.23699999999997</v>
      </c>
      <c r="K589" s="5">
        <v>1210.5730000000001</v>
      </c>
      <c r="L589" s="5">
        <v>1499.50984408</v>
      </c>
      <c r="M589" s="5">
        <v>1763.8192452999999</v>
      </c>
      <c r="N589" s="5">
        <v>2059.8864297800001</v>
      </c>
      <c r="O589" s="5">
        <v>2436.6978076999999</v>
      </c>
      <c r="P589" s="5">
        <v>2865.7631302299997</v>
      </c>
      <c r="Q589" s="5">
        <v>3329.05273197</v>
      </c>
      <c r="R589" s="5">
        <v>3830.46070057</v>
      </c>
      <c r="S589" s="5">
        <v>4377.4487209399995</v>
      </c>
      <c r="T589" s="5">
        <v>4929.4277385200003</v>
      </c>
      <c r="U589" s="5">
        <v>5409.2202714200002</v>
      </c>
      <c r="V589" s="5">
        <v>5890.0950978299998</v>
      </c>
      <c r="W589" s="5">
        <v>6359.8153290499995</v>
      </c>
      <c r="X589" s="5">
        <v>6795.9670817799997</v>
      </c>
      <c r="Y589" s="5">
        <v>7263.3692117000001</v>
      </c>
      <c r="Z589" s="5">
        <v>7737.8938246300004</v>
      </c>
      <c r="AA589" s="5">
        <v>8141.5914787000002</v>
      </c>
      <c r="AB589" s="5">
        <v>8553.9924650800003</v>
      </c>
      <c r="AC589" s="5">
        <v>8975.3127935100001</v>
      </c>
      <c r="AD589" s="5">
        <v>9404.9657990399992</v>
      </c>
      <c r="AE589" s="5">
        <v>9844.0621514499999</v>
      </c>
      <c r="AF589" s="5">
        <v>9881.1261620900004</v>
      </c>
    </row>
    <row r="590" spans="1:32">
      <c r="A590" s="58" t="s">
        <v>37</v>
      </c>
      <c r="B590" s="58" t="s">
        <v>125</v>
      </c>
      <c r="C590" s="57" t="s">
        <v>89</v>
      </c>
      <c r="D590" s="5">
        <v>96.884</v>
      </c>
      <c r="E590" s="5">
        <v>329.29</v>
      </c>
      <c r="F590" s="5">
        <v>584.38700000000006</v>
      </c>
      <c r="G590" s="5">
        <v>822.70399999999995</v>
      </c>
      <c r="H590" s="5">
        <v>1038.2350000000001</v>
      </c>
      <c r="I590" s="5">
        <v>1227.8490000000002</v>
      </c>
      <c r="J590" s="5">
        <v>1335.8109999999997</v>
      </c>
      <c r="K590" s="5">
        <v>1514.9060000000002</v>
      </c>
      <c r="L590" s="5">
        <v>1768.1690000000001</v>
      </c>
      <c r="M590" s="5">
        <v>1950.5929999999998</v>
      </c>
      <c r="N590" s="5">
        <v>2135.6660000000002</v>
      </c>
      <c r="O590" s="5">
        <v>2379.1839999999997</v>
      </c>
      <c r="P590" s="5">
        <v>2646.8049999999998</v>
      </c>
      <c r="Q590" s="5">
        <v>2900.1779999999994</v>
      </c>
      <c r="R590" s="5">
        <v>3149.181</v>
      </c>
      <c r="S590" s="5">
        <v>3402.6410000000005</v>
      </c>
      <c r="T590" s="5">
        <v>3615.8820000000005</v>
      </c>
      <c r="U590" s="5">
        <v>3731.2449999999999</v>
      </c>
      <c r="V590" s="5">
        <v>3816.4100000000008</v>
      </c>
      <c r="W590" s="5">
        <v>3863.6839999999993</v>
      </c>
      <c r="X590" s="5">
        <v>3875.1059999999998</v>
      </c>
      <c r="Y590" s="5">
        <v>3873.7390000000014</v>
      </c>
      <c r="Z590" s="5">
        <v>3868.3439999999982</v>
      </c>
      <c r="AA590" s="5">
        <v>3856.3990000000003</v>
      </c>
      <c r="AB590" s="5">
        <v>3840.6070000000009</v>
      </c>
      <c r="AC590" s="5">
        <v>3820.0049999999992</v>
      </c>
      <c r="AD590" s="5">
        <v>3795.2550000000001</v>
      </c>
      <c r="AE590" s="5">
        <v>3765.7250000000004</v>
      </c>
      <c r="AF590" s="5">
        <v>3765.7250000000004</v>
      </c>
    </row>
    <row r="591" spans="1:32">
      <c r="A591" s="58" t="s">
        <v>37</v>
      </c>
      <c r="B591" s="58" t="s">
        <v>125</v>
      </c>
      <c r="C591" s="57" t="s">
        <v>90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</row>
    <row r="592" spans="1:32">
      <c r="A592" s="58" t="s">
        <v>37</v>
      </c>
      <c r="B592" s="58" t="s">
        <v>125</v>
      </c>
      <c r="C592" s="57" t="s">
        <v>91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</row>
    <row r="593" spans="1:32">
      <c r="A593" s="58" t="s">
        <v>37</v>
      </c>
      <c r="B593" s="58" t="s">
        <v>125</v>
      </c>
      <c r="C593" s="57" t="s">
        <v>92</v>
      </c>
      <c r="D593" s="5">
        <v>4013.0679999999993</v>
      </c>
      <c r="E593" s="5">
        <v>4170.5679999999993</v>
      </c>
      <c r="F593" s="5">
        <v>6765.3205536299984</v>
      </c>
      <c r="G593" s="5">
        <v>8691.8433209900013</v>
      </c>
      <c r="H593" s="5">
        <v>10262.78369665</v>
      </c>
      <c r="I593" s="5">
        <v>12276.948236159998</v>
      </c>
      <c r="J593" s="5">
        <v>12606.110761309999</v>
      </c>
      <c r="K593" s="5">
        <v>13622.752394549998</v>
      </c>
      <c r="L593" s="5">
        <v>13735.405988389999</v>
      </c>
      <c r="M593" s="5">
        <v>14989.940395249998</v>
      </c>
      <c r="N593" s="5">
        <v>15526.578622939998</v>
      </c>
      <c r="O593" s="5">
        <v>17263.464481200001</v>
      </c>
      <c r="P593" s="5">
        <v>17816.432792420001</v>
      </c>
      <c r="Q593" s="5">
        <v>18018.739511710002</v>
      </c>
      <c r="R593" s="5">
        <v>18493.659558400002</v>
      </c>
      <c r="S593" s="5">
        <v>19416.800640540005</v>
      </c>
      <c r="T593" s="5">
        <v>20875.486811490002</v>
      </c>
      <c r="U593" s="5">
        <v>20875.486811490002</v>
      </c>
      <c r="V593" s="5">
        <v>20746.482105190003</v>
      </c>
      <c r="W593" s="5">
        <v>23358.120210030007</v>
      </c>
      <c r="X593" s="5">
        <v>25360.740649320003</v>
      </c>
      <c r="Y593" s="5">
        <v>26387.717454640006</v>
      </c>
      <c r="Z593" s="5">
        <v>30110.850680530006</v>
      </c>
      <c r="AA593" s="5">
        <v>36179.78018845</v>
      </c>
      <c r="AB593" s="5">
        <v>36286.569716669997</v>
      </c>
      <c r="AC593" s="5">
        <v>41279.968093100004</v>
      </c>
      <c r="AD593" s="5">
        <v>45360.766073580002</v>
      </c>
      <c r="AE593" s="5">
        <v>44622.716073579999</v>
      </c>
      <c r="AF593" s="5">
        <v>44384.516073579995</v>
      </c>
    </row>
    <row r="594" spans="1:32">
      <c r="A594" s="58" t="s">
        <v>37</v>
      </c>
      <c r="B594" s="58" t="s">
        <v>125</v>
      </c>
      <c r="C594" s="57" t="s">
        <v>93</v>
      </c>
      <c r="D594" s="5">
        <v>956.69099999999992</v>
      </c>
      <c r="E594" s="5">
        <v>956.69099999999992</v>
      </c>
      <c r="F594" s="5">
        <v>956.26099999999997</v>
      </c>
      <c r="G594" s="5">
        <v>1204.5277372999999</v>
      </c>
      <c r="H594" s="5">
        <v>1608.85016851</v>
      </c>
      <c r="I594" s="5">
        <v>4005.1292436200001</v>
      </c>
      <c r="J594" s="5">
        <v>6770.8949541699994</v>
      </c>
      <c r="K594" s="5">
        <v>7481.7976025400003</v>
      </c>
      <c r="L594" s="5">
        <v>7679.2006794200006</v>
      </c>
      <c r="M594" s="5">
        <v>8463.85881204</v>
      </c>
      <c r="N594" s="5">
        <v>8601.1588264800012</v>
      </c>
      <c r="O594" s="5">
        <v>8601.1588264800012</v>
      </c>
      <c r="P594" s="5">
        <v>9977.4713915600005</v>
      </c>
      <c r="Q594" s="5">
        <v>9977.4713915600005</v>
      </c>
      <c r="R594" s="5">
        <v>11743.32492569</v>
      </c>
      <c r="S594" s="5">
        <v>11743.32492569</v>
      </c>
      <c r="T594" s="5">
        <v>15471.745721720001</v>
      </c>
      <c r="U594" s="5">
        <v>15471.745721720001</v>
      </c>
      <c r="V594" s="5">
        <v>15471.745721720001</v>
      </c>
      <c r="W594" s="5">
        <v>15471.745721720001</v>
      </c>
      <c r="X594" s="5">
        <v>21528.401827729998</v>
      </c>
      <c r="Y594" s="5">
        <v>23157.240629259999</v>
      </c>
      <c r="Z594" s="5">
        <v>23049.720629259999</v>
      </c>
      <c r="AA594" s="5">
        <v>30495.861548249999</v>
      </c>
      <c r="AB594" s="5">
        <v>30495.861548249999</v>
      </c>
      <c r="AC594" s="5">
        <v>44019.237610800003</v>
      </c>
      <c r="AD594" s="5">
        <v>45252.762449859998</v>
      </c>
      <c r="AE594" s="5">
        <v>65852.604266639988</v>
      </c>
      <c r="AF594" s="5">
        <v>65771.604266639988</v>
      </c>
    </row>
    <row r="595" spans="1:32">
      <c r="A595" s="58" t="s">
        <v>37</v>
      </c>
      <c r="B595" s="58" t="s">
        <v>125</v>
      </c>
      <c r="C595" s="57" t="s">
        <v>94</v>
      </c>
      <c r="D595" s="5">
        <v>3812.4704799729279</v>
      </c>
      <c r="E595" s="5">
        <v>5136.4157260000002</v>
      </c>
      <c r="F595" s="5">
        <v>5889.8776950000001</v>
      </c>
      <c r="G595" s="5">
        <v>6693.2138439999999</v>
      </c>
      <c r="H595" s="5">
        <v>7497.1406360000001</v>
      </c>
      <c r="I595" s="5">
        <v>8318.2243319999998</v>
      </c>
      <c r="J595" s="5">
        <v>8991.6680080000006</v>
      </c>
      <c r="K595" s="5">
        <v>9649.2003359999999</v>
      </c>
      <c r="L595" s="5">
        <v>10271.38193</v>
      </c>
      <c r="M595" s="5">
        <v>10783.47234</v>
      </c>
      <c r="N595" s="5">
        <v>11286.004220000001</v>
      </c>
      <c r="O595" s="5">
        <v>11783.63327</v>
      </c>
      <c r="P595" s="5">
        <v>12291.02289</v>
      </c>
      <c r="Q595" s="5">
        <v>12778.522989999999</v>
      </c>
      <c r="R595" s="5">
        <v>13252.910550000001</v>
      </c>
      <c r="S595" s="5">
        <v>13722.79183</v>
      </c>
      <c r="T595" s="5">
        <v>14215.598180000001</v>
      </c>
      <c r="U595" s="5">
        <v>14737.04565</v>
      </c>
      <c r="V595" s="5">
        <v>15272.29767</v>
      </c>
      <c r="W595" s="5">
        <v>15812.587890000001</v>
      </c>
      <c r="X595" s="5">
        <v>16345.172500000001</v>
      </c>
      <c r="Y595" s="5">
        <v>16883.05068</v>
      </c>
      <c r="Z595" s="5">
        <v>17423.179349999999</v>
      </c>
      <c r="AA595" s="5">
        <v>17956.912130000001</v>
      </c>
      <c r="AB595" s="5">
        <v>18489.99627</v>
      </c>
      <c r="AC595" s="5">
        <v>19024.729780000001</v>
      </c>
      <c r="AD595" s="5">
        <v>19559.099969999999</v>
      </c>
      <c r="AE595" s="5">
        <v>20099.74207</v>
      </c>
      <c r="AF595" s="5">
        <v>20099.74207</v>
      </c>
    </row>
    <row r="596" spans="1:32">
      <c r="A596" s="58" t="s">
        <v>37</v>
      </c>
      <c r="B596" s="58" t="s">
        <v>125</v>
      </c>
      <c r="C596" s="57" t="s">
        <v>96</v>
      </c>
      <c r="D596" s="5">
        <v>212.22</v>
      </c>
      <c r="E596" s="5">
        <v>262.06054480594656</v>
      </c>
      <c r="F596" s="5">
        <v>286.01644854364901</v>
      </c>
      <c r="G596" s="5">
        <v>305.44015602265119</v>
      </c>
      <c r="H596" s="5">
        <v>329.82111367436136</v>
      </c>
      <c r="I596" s="5">
        <v>370.7115207229059</v>
      </c>
      <c r="J596" s="5">
        <v>408.47216173629499</v>
      </c>
      <c r="K596" s="5">
        <v>440.24909969269083</v>
      </c>
      <c r="L596" s="5">
        <v>478.45061544669744</v>
      </c>
      <c r="M596" s="5">
        <v>519.48462508111436</v>
      </c>
      <c r="N596" s="5">
        <v>556.48525291126236</v>
      </c>
      <c r="O596" s="5">
        <v>593.24950629459249</v>
      </c>
      <c r="P596" s="5">
        <v>637.18491006353156</v>
      </c>
      <c r="Q596" s="5">
        <v>680.18456838499071</v>
      </c>
      <c r="R596" s="5">
        <v>720.79751132095544</v>
      </c>
      <c r="S596" s="5">
        <v>761.13682733933319</v>
      </c>
      <c r="T596" s="5">
        <v>807.92785159645155</v>
      </c>
      <c r="U596" s="5">
        <v>847.35434245057456</v>
      </c>
      <c r="V596" s="5">
        <v>893.18040756830862</v>
      </c>
      <c r="W596" s="5">
        <v>936.96429488781223</v>
      </c>
      <c r="X596" s="5">
        <v>986.93282555569135</v>
      </c>
      <c r="Y596" s="5">
        <v>1037.4680183035271</v>
      </c>
      <c r="Z596" s="5">
        <v>1082.8194055580466</v>
      </c>
      <c r="AA596" s="5">
        <v>1122.1758464387287</v>
      </c>
      <c r="AB596" s="5">
        <v>1162.6750732870212</v>
      </c>
      <c r="AC596" s="5">
        <v>1212.2059723881778</v>
      </c>
      <c r="AD596" s="5">
        <v>1218.1698041215959</v>
      </c>
      <c r="AE596" s="5">
        <v>1273.2214280971625</v>
      </c>
      <c r="AF596" s="5">
        <v>1273.2214280971625</v>
      </c>
    </row>
    <row r="598" spans="1:32">
      <c r="A598" s="58" t="s">
        <v>37</v>
      </c>
      <c r="B598" s="58" t="s">
        <v>126</v>
      </c>
      <c r="C598" s="57" t="s">
        <v>82</v>
      </c>
      <c r="D598" s="5">
        <v>1328.9999999900001</v>
      </c>
      <c r="E598" s="5">
        <v>1328.9999999900001</v>
      </c>
      <c r="F598" s="5">
        <v>1328.9999999900001</v>
      </c>
      <c r="G598" s="5">
        <v>528.99999998999999</v>
      </c>
      <c r="H598" s="5">
        <v>528.99999998999999</v>
      </c>
      <c r="I598" s="5">
        <v>528.99999998999999</v>
      </c>
      <c r="J598" s="5">
        <v>528.99999998999999</v>
      </c>
      <c r="K598" s="5">
        <v>528.99999998999999</v>
      </c>
      <c r="L598" s="5">
        <v>528.99999998999999</v>
      </c>
      <c r="M598" s="5">
        <v>528.99999998999999</v>
      </c>
      <c r="N598" s="5">
        <v>528.99999998999999</v>
      </c>
      <c r="O598" s="5">
        <v>528.99999998999999</v>
      </c>
      <c r="P598" s="5">
        <v>528.99999998999999</v>
      </c>
      <c r="Q598" s="5">
        <v>528.99999998999999</v>
      </c>
      <c r="R598" s="5">
        <v>528.99999998999999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</row>
    <row r="599" spans="1:32">
      <c r="A599" s="58" t="s">
        <v>37</v>
      </c>
      <c r="B599" s="58" t="s">
        <v>126</v>
      </c>
      <c r="C599" s="57" t="s">
        <v>83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</row>
    <row r="600" spans="1:32">
      <c r="A600" s="58" t="s">
        <v>37</v>
      </c>
      <c r="B600" s="58" t="s">
        <v>126</v>
      </c>
      <c r="C600" s="57" t="s">
        <v>84</v>
      </c>
      <c r="D600" s="5">
        <v>1583.8600000399999</v>
      </c>
      <c r="E600" s="5">
        <v>1583.8600000399999</v>
      </c>
      <c r="F600" s="5">
        <v>1583.8600000399999</v>
      </c>
      <c r="G600" s="5">
        <v>1583.8600000399999</v>
      </c>
      <c r="H600" s="5">
        <v>1583.8600000399999</v>
      </c>
      <c r="I600" s="5">
        <v>1583.8600000399999</v>
      </c>
      <c r="J600" s="5">
        <v>1583.8600000399999</v>
      </c>
      <c r="K600" s="5">
        <v>1583.8600000399999</v>
      </c>
      <c r="L600" s="5">
        <v>1201.3600000399999</v>
      </c>
      <c r="M600" s="5">
        <v>1201.3600000399999</v>
      </c>
      <c r="N600" s="5">
        <v>924.5</v>
      </c>
      <c r="O600" s="5">
        <v>924.5</v>
      </c>
      <c r="P600" s="5">
        <v>924.5</v>
      </c>
      <c r="Q600" s="5">
        <v>844.5</v>
      </c>
      <c r="R600" s="5">
        <v>844.5</v>
      </c>
      <c r="S600" s="5">
        <v>844.5</v>
      </c>
      <c r="T600" s="5">
        <v>844.5</v>
      </c>
      <c r="U600" s="5">
        <v>844.5</v>
      </c>
      <c r="V600" s="5">
        <v>844.5</v>
      </c>
      <c r="W600" s="5">
        <v>844.5</v>
      </c>
      <c r="X600" s="5">
        <v>844.5</v>
      </c>
      <c r="Y600" s="5">
        <v>1418.9316755</v>
      </c>
      <c r="Z600" s="5">
        <v>1080.9316755</v>
      </c>
      <c r="AA600" s="5">
        <v>3550.2730612</v>
      </c>
      <c r="AB600" s="5">
        <v>3396.2730612</v>
      </c>
      <c r="AC600" s="5">
        <v>3396.2730612</v>
      </c>
      <c r="AD600" s="5">
        <v>3396.2730612</v>
      </c>
      <c r="AE600" s="5">
        <v>8060.2161259499999</v>
      </c>
      <c r="AF600" s="5">
        <v>8060.2161259499999</v>
      </c>
    </row>
    <row r="601" spans="1:32">
      <c r="A601" s="58" t="s">
        <v>37</v>
      </c>
      <c r="B601" s="58" t="s">
        <v>126</v>
      </c>
      <c r="C601" s="57" t="s">
        <v>85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2504.2307477499999</v>
      </c>
      <c r="Y601" s="5">
        <v>2504.2307477499999</v>
      </c>
      <c r="Z601" s="5">
        <v>2504.2307477499999</v>
      </c>
      <c r="AA601" s="5">
        <v>4997.8999999999996</v>
      </c>
      <c r="AB601" s="5">
        <v>4997.8999999999996</v>
      </c>
      <c r="AC601" s="5">
        <v>4997.8999999999996</v>
      </c>
      <c r="AD601" s="5">
        <v>4997.8999999999996</v>
      </c>
      <c r="AE601" s="5">
        <v>4997.8999999999996</v>
      </c>
      <c r="AF601" s="5">
        <v>4997.8999999999996</v>
      </c>
    </row>
    <row r="602" spans="1:32">
      <c r="A602" s="58" t="s">
        <v>37</v>
      </c>
      <c r="B602" s="58" t="s">
        <v>126</v>
      </c>
      <c r="C602" s="57" t="s">
        <v>86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</row>
    <row r="603" spans="1:32">
      <c r="A603" s="58" t="s">
        <v>37</v>
      </c>
      <c r="B603" s="58" t="s">
        <v>126</v>
      </c>
      <c r="C603" s="57" t="s">
        <v>87</v>
      </c>
      <c r="D603" s="5">
        <v>205.33000000000004</v>
      </c>
      <c r="E603" s="5">
        <v>473.33000000000004</v>
      </c>
      <c r="F603" s="5">
        <v>473.33000000000004</v>
      </c>
      <c r="G603" s="5">
        <v>473.33000000000004</v>
      </c>
      <c r="H603" s="5">
        <v>581.72235186</v>
      </c>
      <c r="I603" s="5">
        <v>1029.8114453600001</v>
      </c>
      <c r="J603" s="5">
        <v>1029.8114453600001</v>
      </c>
      <c r="K603" s="5">
        <v>1373.4763716800001</v>
      </c>
      <c r="L603" s="5">
        <v>1373.4763716800001</v>
      </c>
      <c r="M603" s="5">
        <v>1373.4763716800001</v>
      </c>
      <c r="N603" s="5">
        <v>1388.5093004600001</v>
      </c>
      <c r="O603" s="5">
        <v>1799.23048264</v>
      </c>
      <c r="P603" s="5">
        <v>1799.23048264</v>
      </c>
      <c r="Q603" s="5">
        <v>2299.1559449699998</v>
      </c>
      <c r="R603" s="5">
        <v>2336.2130268999999</v>
      </c>
      <c r="S603" s="5">
        <v>2551.2200898599999</v>
      </c>
      <c r="T603" s="5">
        <v>2551.2200898599999</v>
      </c>
      <c r="U603" s="5">
        <v>2551.2200898599999</v>
      </c>
      <c r="V603" s="5">
        <v>2583.5168725600001</v>
      </c>
      <c r="W603" s="5">
        <v>2871.3962048999997</v>
      </c>
      <c r="X603" s="5">
        <v>2871.3962048999997</v>
      </c>
      <c r="Y603" s="5">
        <v>4782.6419105799996</v>
      </c>
      <c r="Z603" s="5">
        <v>14885.77836434</v>
      </c>
      <c r="AA603" s="5">
        <v>22034.604945820003</v>
      </c>
      <c r="AB603" s="5">
        <v>26096.547865740002</v>
      </c>
      <c r="AC603" s="5">
        <v>25648.458772240003</v>
      </c>
      <c r="AD603" s="5">
        <v>25648.458772240003</v>
      </c>
      <c r="AE603" s="5">
        <v>49573.183628320003</v>
      </c>
      <c r="AF603" s="5">
        <v>49573.183628320003</v>
      </c>
    </row>
    <row r="604" spans="1:32">
      <c r="A604" s="58" t="s">
        <v>37</v>
      </c>
      <c r="B604" s="58" t="s">
        <v>126</v>
      </c>
      <c r="C604" s="57" t="s">
        <v>88</v>
      </c>
      <c r="D604" s="5">
        <v>29.535</v>
      </c>
      <c r="E604" s="5">
        <v>103.374</v>
      </c>
      <c r="F604" s="5">
        <v>155.053</v>
      </c>
      <c r="G604" s="5">
        <v>211.02199999999999</v>
      </c>
      <c r="H604" s="5">
        <v>272.83999999999997</v>
      </c>
      <c r="I604" s="5">
        <v>342.29199999999997</v>
      </c>
      <c r="J604" s="5">
        <v>420.23</v>
      </c>
      <c r="K604" s="5">
        <v>540.44000000000005</v>
      </c>
      <c r="L604" s="5">
        <v>660.96435792</v>
      </c>
      <c r="M604" s="5">
        <v>796.17195317000005</v>
      </c>
      <c r="N604" s="5">
        <v>958.17402227999992</v>
      </c>
      <c r="O604" s="5">
        <v>1145.1947517999999</v>
      </c>
      <c r="P604" s="5">
        <v>1342.79875311</v>
      </c>
      <c r="Q604" s="5">
        <v>1546.5239911499998</v>
      </c>
      <c r="R604" s="5">
        <v>1757.30862804</v>
      </c>
      <c r="S604" s="5">
        <v>1963.7499641100001</v>
      </c>
      <c r="T604" s="5">
        <v>2169.9936781400002</v>
      </c>
      <c r="U604" s="5">
        <v>2330.4229793499999</v>
      </c>
      <c r="V604" s="5">
        <v>2480.8329372599997</v>
      </c>
      <c r="W604" s="5">
        <v>2619.9917203999998</v>
      </c>
      <c r="X604" s="5">
        <v>2760.18391509</v>
      </c>
      <c r="Y604" s="5">
        <v>2910.0088553700002</v>
      </c>
      <c r="Z604" s="5">
        <v>3061.9195724699998</v>
      </c>
      <c r="AA604" s="5">
        <v>3195.6967666800001</v>
      </c>
      <c r="AB604" s="5">
        <v>3332.0470560999997</v>
      </c>
      <c r="AC604" s="5">
        <v>3471.4572458299999</v>
      </c>
      <c r="AD604" s="5">
        <v>3613.5280442000003</v>
      </c>
      <c r="AE604" s="5">
        <v>3758.3678000899999</v>
      </c>
      <c r="AF604" s="5">
        <v>3768.8095457299996</v>
      </c>
    </row>
    <row r="605" spans="1:32">
      <c r="A605" s="58" t="s">
        <v>37</v>
      </c>
      <c r="B605" s="58" t="s">
        <v>126</v>
      </c>
      <c r="C605" s="57" t="s">
        <v>89</v>
      </c>
      <c r="D605" s="5">
        <v>86.206000000000003</v>
      </c>
      <c r="E605" s="5">
        <v>234.97200000000001</v>
      </c>
      <c r="F605" s="5">
        <v>315.15100000000001</v>
      </c>
      <c r="G605" s="5">
        <v>386.09899999999999</v>
      </c>
      <c r="H605" s="5">
        <v>448.88200000000001</v>
      </c>
      <c r="I605" s="5">
        <v>507.89399999999995</v>
      </c>
      <c r="J605" s="5">
        <v>563.8309999999999</v>
      </c>
      <c r="K605" s="5">
        <v>659.38799999999992</v>
      </c>
      <c r="L605" s="5">
        <v>765.72799999999984</v>
      </c>
      <c r="M605" s="5">
        <v>874.94299999999998</v>
      </c>
      <c r="N605" s="5">
        <v>999.57100000000003</v>
      </c>
      <c r="O605" s="5">
        <v>1136.2789999999998</v>
      </c>
      <c r="P605" s="5">
        <v>1272.079</v>
      </c>
      <c r="Q605" s="5">
        <v>1391.741</v>
      </c>
      <c r="R605" s="5">
        <v>1500.8809999999999</v>
      </c>
      <c r="S605" s="5">
        <v>1590.4769999999999</v>
      </c>
      <c r="T605" s="5">
        <v>1664.9549999999999</v>
      </c>
      <c r="U605" s="5">
        <v>1688.7670000000003</v>
      </c>
      <c r="V605" s="5">
        <v>1695.3049999999998</v>
      </c>
      <c r="W605" s="5">
        <v>1684.5590000000002</v>
      </c>
      <c r="X605" s="5">
        <v>1675.3009999999999</v>
      </c>
      <c r="Y605" s="5">
        <v>1660.6060000000007</v>
      </c>
      <c r="Z605" s="5">
        <v>1645.1769999999997</v>
      </c>
      <c r="AA605" s="5">
        <v>1628.1010000000001</v>
      </c>
      <c r="AB605" s="5">
        <v>1610.2549999999997</v>
      </c>
      <c r="AC605" s="5">
        <v>1590.7479999999996</v>
      </c>
      <c r="AD605" s="5">
        <v>1570.4659999999999</v>
      </c>
      <c r="AE605" s="5">
        <v>1548.3600000000006</v>
      </c>
      <c r="AF605" s="5">
        <v>1548.3600000000006</v>
      </c>
    </row>
    <row r="606" spans="1:32">
      <c r="A606" s="58" t="s">
        <v>37</v>
      </c>
      <c r="B606" s="58" t="s">
        <v>126</v>
      </c>
      <c r="C606" s="57" t="s">
        <v>90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</row>
    <row r="607" spans="1:32">
      <c r="A607" s="58" t="s">
        <v>37</v>
      </c>
      <c r="B607" s="58" t="s">
        <v>126</v>
      </c>
      <c r="C607" s="57" t="s">
        <v>91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</row>
    <row r="608" spans="1:32">
      <c r="A608" s="58" t="s">
        <v>37</v>
      </c>
      <c r="B608" s="58" t="s">
        <v>126</v>
      </c>
      <c r="C608" s="57" t="s">
        <v>92</v>
      </c>
      <c r="D608" s="5">
        <v>2131.585</v>
      </c>
      <c r="E608" s="5">
        <v>2341.585</v>
      </c>
      <c r="F608" s="5">
        <v>4034.2643671799997</v>
      </c>
      <c r="G608" s="5">
        <v>5066.6792640199992</v>
      </c>
      <c r="H608" s="5">
        <v>6138.033667409999</v>
      </c>
      <c r="I608" s="5">
        <v>6982.9754383399995</v>
      </c>
      <c r="J608" s="5">
        <v>8268.0469337499999</v>
      </c>
      <c r="K608" s="5">
        <v>8785.977021040002</v>
      </c>
      <c r="L608" s="5">
        <v>10834.45940999</v>
      </c>
      <c r="M608" s="5">
        <v>11410.078576010001</v>
      </c>
      <c r="N608" s="5">
        <v>11854.06416159</v>
      </c>
      <c r="O608" s="5">
        <v>13058.637393560002</v>
      </c>
      <c r="P608" s="5">
        <v>13751.062176380003</v>
      </c>
      <c r="Q608" s="5">
        <v>15296.037972480002</v>
      </c>
      <c r="R608" s="5">
        <v>18947.023773660003</v>
      </c>
      <c r="S608" s="5">
        <v>18947.023773660003</v>
      </c>
      <c r="T608" s="5">
        <v>18788.023773660003</v>
      </c>
      <c r="U608" s="5">
        <v>18461.323773659999</v>
      </c>
      <c r="V608" s="5">
        <v>19263.09000462</v>
      </c>
      <c r="W608" s="5">
        <v>29831.992946810002</v>
      </c>
      <c r="X608" s="5">
        <v>43659.653830500007</v>
      </c>
      <c r="Y608" s="5">
        <v>48842.946183070009</v>
      </c>
      <c r="Z608" s="5">
        <v>57364.455326350006</v>
      </c>
      <c r="AA608" s="5">
        <v>68487.023633229997</v>
      </c>
      <c r="AB608" s="5">
        <v>68487.023633229997</v>
      </c>
      <c r="AC608" s="5">
        <v>68487.023633229997</v>
      </c>
      <c r="AD608" s="5">
        <v>68487.023633229997</v>
      </c>
      <c r="AE608" s="5">
        <v>68660.53818429001</v>
      </c>
      <c r="AF608" s="5">
        <v>68660.53818429001</v>
      </c>
    </row>
    <row r="609" spans="1:32">
      <c r="A609" s="58" t="s">
        <v>37</v>
      </c>
      <c r="B609" s="58" t="s">
        <v>126</v>
      </c>
      <c r="C609" s="57" t="s">
        <v>93</v>
      </c>
      <c r="D609" s="5">
        <v>565.68579999999997</v>
      </c>
      <c r="E609" s="5">
        <v>565.68579999999997</v>
      </c>
      <c r="F609" s="5">
        <v>565.68579999999997</v>
      </c>
      <c r="G609" s="5">
        <v>1085.3807847799999</v>
      </c>
      <c r="H609" s="5">
        <v>2473.8540286100001</v>
      </c>
      <c r="I609" s="5">
        <v>6328.7217263699986</v>
      </c>
      <c r="J609" s="5">
        <v>7273.5703602899994</v>
      </c>
      <c r="K609" s="5">
        <v>8168.1947408599999</v>
      </c>
      <c r="L609" s="5">
        <v>9932.1999478899997</v>
      </c>
      <c r="M609" s="5">
        <v>9926.0719478899991</v>
      </c>
      <c r="N609" s="5">
        <v>11016.69224088</v>
      </c>
      <c r="O609" s="5">
        <v>11338.90997726</v>
      </c>
      <c r="P609" s="5">
        <v>13008.258146959999</v>
      </c>
      <c r="Q609" s="5">
        <v>14662.06674086</v>
      </c>
      <c r="R609" s="5">
        <v>15937.560629239999</v>
      </c>
      <c r="S609" s="5">
        <v>16808.142406160001</v>
      </c>
      <c r="T609" s="5">
        <v>18527.804127969997</v>
      </c>
      <c r="U609" s="5">
        <v>18527.804127969997</v>
      </c>
      <c r="V609" s="5">
        <v>20886.255329399999</v>
      </c>
      <c r="W609" s="5">
        <v>27676.277281340001</v>
      </c>
      <c r="X609" s="5">
        <v>38644.109409019999</v>
      </c>
      <c r="Y609" s="5">
        <v>56763.311353749996</v>
      </c>
      <c r="Z609" s="5">
        <v>68328.41879725999</v>
      </c>
      <c r="AA609" s="5">
        <v>108255.82154474</v>
      </c>
      <c r="AB609" s="5">
        <v>109396.16003709</v>
      </c>
      <c r="AC609" s="5">
        <v>109316.96003709</v>
      </c>
      <c r="AD609" s="5">
        <v>116336.07755833</v>
      </c>
      <c r="AE609" s="5">
        <v>197551.58213023999</v>
      </c>
      <c r="AF609" s="5">
        <v>197551.58213023999</v>
      </c>
    </row>
    <row r="610" spans="1:32">
      <c r="A610" s="58" t="s">
        <v>37</v>
      </c>
      <c r="B610" s="58" t="s">
        <v>126</v>
      </c>
      <c r="C610" s="57" t="s">
        <v>94</v>
      </c>
      <c r="D610" s="5">
        <v>2267.9023948759509</v>
      </c>
      <c r="E610" s="5">
        <v>2946.7715109999999</v>
      </c>
      <c r="F610" s="5">
        <v>3259.2513100000001</v>
      </c>
      <c r="G610" s="5">
        <v>3551.854754</v>
      </c>
      <c r="H610" s="5">
        <v>3830.2979650000002</v>
      </c>
      <c r="I610" s="5">
        <v>4109.0806480000001</v>
      </c>
      <c r="J610" s="5">
        <v>4384.8510569999999</v>
      </c>
      <c r="K610" s="5">
        <v>4656.6886720000002</v>
      </c>
      <c r="L610" s="5">
        <v>4915.1873340000002</v>
      </c>
      <c r="M610" s="5">
        <v>5171.4598379999998</v>
      </c>
      <c r="N610" s="5">
        <v>5426.7649330000004</v>
      </c>
      <c r="O610" s="5">
        <v>5685.202139</v>
      </c>
      <c r="P610" s="5">
        <v>5936.1716859999997</v>
      </c>
      <c r="Q610" s="5">
        <v>6169.7477289999997</v>
      </c>
      <c r="R610" s="5">
        <v>6390.0547749999996</v>
      </c>
      <c r="S610" s="5">
        <v>6596.2277400000003</v>
      </c>
      <c r="T610" s="5">
        <v>6800.1936610000002</v>
      </c>
      <c r="U610" s="5">
        <v>6995.6816779999999</v>
      </c>
      <c r="V610" s="5">
        <v>7185.1167729999997</v>
      </c>
      <c r="W610" s="5">
        <v>7372.9582129999999</v>
      </c>
      <c r="X610" s="5">
        <v>7558.2638649999999</v>
      </c>
      <c r="Y610" s="5">
        <v>7741.8257299999996</v>
      </c>
      <c r="Z610" s="5">
        <v>7927.6186209999996</v>
      </c>
      <c r="AA610" s="5">
        <v>8106.9556949999997</v>
      </c>
      <c r="AB610" s="5">
        <v>8285.0852080000004</v>
      </c>
      <c r="AC610" s="5">
        <v>8461.0380189999996</v>
      </c>
      <c r="AD610" s="5">
        <v>8636.4027659999992</v>
      </c>
      <c r="AE610" s="5">
        <v>8811.1499220000005</v>
      </c>
      <c r="AF610" s="5">
        <v>8811.1499220000005</v>
      </c>
    </row>
    <row r="611" spans="1:32">
      <c r="A611" s="58" t="s">
        <v>37</v>
      </c>
      <c r="B611" s="58" t="s">
        <v>126</v>
      </c>
      <c r="C611" s="57" t="s">
        <v>96</v>
      </c>
      <c r="D611" s="5">
        <v>32.945</v>
      </c>
      <c r="E611" s="5">
        <v>52.062132690054597</v>
      </c>
      <c r="F611" s="5">
        <v>61.808933893753206</v>
      </c>
      <c r="G611" s="5">
        <v>71.14599845606476</v>
      </c>
      <c r="H611" s="5">
        <v>81.543214221626144</v>
      </c>
      <c r="I611" s="5">
        <v>92.864361857769055</v>
      </c>
      <c r="J611" s="5">
        <v>104.73270032434021</v>
      </c>
      <c r="K611" s="5">
        <v>117.29367535995479</v>
      </c>
      <c r="L611" s="5">
        <v>129.95293053451809</v>
      </c>
      <c r="M611" s="5">
        <v>144.5054965828495</v>
      </c>
      <c r="N611" s="5">
        <v>157.13804075747126</v>
      </c>
      <c r="O611" s="5">
        <v>170.59576340912898</v>
      </c>
      <c r="P611" s="5">
        <v>185.14177722443475</v>
      </c>
      <c r="Q611" s="5">
        <v>201.17662641263729</v>
      </c>
      <c r="R611" s="5">
        <v>216.61814008142704</v>
      </c>
      <c r="S611" s="5">
        <v>233.22053031576914</v>
      </c>
      <c r="T611" s="5">
        <v>248.11812015519877</v>
      </c>
      <c r="U611" s="5">
        <v>266.41527949471072</v>
      </c>
      <c r="V611" s="5">
        <v>281.93235969599181</v>
      </c>
      <c r="W611" s="5">
        <v>301.47114921800494</v>
      </c>
      <c r="X611" s="5">
        <v>319.49152036799518</v>
      </c>
      <c r="Y611" s="5">
        <v>337.51971653401347</v>
      </c>
      <c r="Z611" s="5">
        <v>357.42852334013497</v>
      </c>
      <c r="AA611" s="5">
        <v>370.40844582782057</v>
      </c>
      <c r="AB611" s="5">
        <v>389.99923402303568</v>
      </c>
      <c r="AC611" s="5">
        <v>410.99989141158284</v>
      </c>
      <c r="AD611" s="5">
        <v>432.5884408851494</v>
      </c>
      <c r="AE611" s="5">
        <v>435.44823039334119</v>
      </c>
      <c r="AF611" s="5">
        <v>435.44823039334119</v>
      </c>
    </row>
    <row r="613" spans="1:32">
      <c r="A613" s="58" t="s">
        <v>37</v>
      </c>
      <c r="B613" s="58" t="s">
        <v>127</v>
      </c>
      <c r="C613" s="57" t="s">
        <v>82</v>
      </c>
      <c r="D613" s="5">
        <v>208</v>
      </c>
      <c r="E613" s="5">
        <v>208</v>
      </c>
      <c r="F613" s="5">
        <v>208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</row>
    <row r="614" spans="1:32">
      <c r="A614" s="58" t="s">
        <v>37</v>
      </c>
      <c r="B614" s="58" t="s">
        <v>127</v>
      </c>
      <c r="C614" s="57" t="s">
        <v>83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</row>
    <row r="615" spans="1:32">
      <c r="A615" s="58" t="s">
        <v>37</v>
      </c>
      <c r="B615" s="58" t="s">
        <v>127</v>
      </c>
      <c r="C615" s="57" t="s">
        <v>84</v>
      </c>
      <c r="D615" s="5">
        <v>178</v>
      </c>
      <c r="E615" s="5">
        <v>178</v>
      </c>
      <c r="F615" s="5">
        <v>178</v>
      </c>
      <c r="G615" s="5">
        <v>178</v>
      </c>
      <c r="H615" s="5">
        <v>178</v>
      </c>
      <c r="I615" s="5">
        <v>178</v>
      </c>
      <c r="J615" s="5">
        <v>178</v>
      </c>
      <c r="K615" s="5">
        <v>178</v>
      </c>
      <c r="L615" s="5">
        <v>178</v>
      </c>
      <c r="M615" s="5">
        <v>178</v>
      </c>
      <c r="N615" s="5">
        <v>178</v>
      </c>
      <c r="O615" s="5">
        <v>548.30028605000007</v>
      </c>
      <c r="P615" s="5">
        <v>548.30028605000007</v>
      </c>
      <c r="Q615" s="5">
        <v>548.30028605000007</v>
      </c>
      <c r="R615" s="5">
        <v>548.30028605000007</v>
      </c>
      <c r="S615" s="5">
        <v>548.30028605000007</v>
      </c>
      <c r="T615" s="5">
        <v>1578.23749355</v>
      </c>
      <c r="U615" s="5">
        <v>1578.23749355</v>
      </c>
      <c r="V615" s="5">
        <v>1458.23749355</v>
      </c>
      <c r="W615" s="5">
        <v>1458.23749355</v>
      </c>
      <c r="X615" s="5">
        <v>1458.23749355</v>
      </c>
      <c r="Y615" s="5">
        <v>1458.23749355</v>
      </c>
      <c r="Z615" s="5">
        <v>1458.23749355</v>
      </c>
      <c r="AA615" s="5">
        <v>1458.23749355</v>
      </c>
      <c r="AB615" s="5">
        <v>1458.23749355</v>
      </c>
      <c r="AC615" s="5">
        <v>1458.23749355</v>
      </c>
      <c r="AD615" s="5">
        <v>1458.23749355</v>
      </c>
      <c r="AE615" s="5">
        <v>1458.23749355</v>
      </c>
      <c r="AF615" s="5">
        <v>1400.23749355</v>
      </c>
    </row>
    <row r="616" spans="1:32">
      <c r="A616" s="58" t="s">
        <v>37</v>
      </c>
      <c r="B616" s="58" t="s">
        <v>127</v>
      </c>
      <c r="C616" s="57" t="s">
        <v>85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788.41525349999995</v>
      </c>
      <c r="AF616" s="5">
        <v>788.41525349999995</v>
      </c>
    </row>
    <row r="617" spans="1:32">
      <c r="A617" s="58" t="s">
        <v>37</v>
      </c>
      <c r="B617" s="58" t="s">
        <v>127</v>
      </c>
      <c r="C617" s="57" t="s">
        <v>86</v>
      </c>
      <c r="D617" s="5">
        <v>2176.7000000100002</v>
      </c>
      <c r="E617" s="5">
        <v>2176.7000000100002</v>
      </c>
      <c r="F617" s="5">
        <v>2176.7000000100002</v>
      </c>
      <c r="G617" s="5">
        <v>2176.7000000100002</v>
      </c>
      <c r="H617" s="5">
        <v>2176.7000000100002</v>
      </c>
      <c r="I617" s="5">
        <v>2176.7000000100002</v>
      </c>
      <c r="J617" s="5">
        <v>2176.7000000100002</v>
      </c>
      <c r="K617" s="5">
        <v>2176.7000000100002</v>
      </c>
      <c r="L617" s="5">
        <v>2176.7000000100002</v>
      </c>
      <c r="M617" s="5">
        <v>2176.7000000100002</v>
      </c>
      <c r="N617" s="5">
        <v>2176.7000000100002</v>
      </c>
      <c r="O617" s="5">
        <v>2176.7000000100002</v>
      </c>
      <c r="P617" s="5">
        <v>2176.7000000100002</v>
      </c>
      <c r="Q617" s="5">
        <v>2176.7000000100002</v>
      </c>
      <c r="R617" s="5">
        <v>2176.7000000100002</v>
      </c>
      <c r="S617" s="5">
        <v>2176.7000000100002</v>
      </c>
      <c r="T617" s="5">
        <v>2176.7000000100002</v>
      </c>
      <c r="U617" s="5">
        <v>2176.7000000100002</v>
      </c>
      <c r="V617" s="5">
        <v>2176.7000000100002</v>
      </c>
      <c r="W617" s="5">
        <v>2176.7000000100002</v>
      </c>
      <c r="X617" s="5">
        <v>2176.7000000100002</v>
      </c>
      <c r="Y617" s="5">
        <v>2176.7000000100002</v>
      </c>
      <c r="Z617" s="5">
        <v>2176.7000000100002</v>
      </c>
      <c r="AA617" s="5">
        <v>2176.7000000100002</v>
      </c>
      <c r="AB617" s="5">
        <v>2176.7000000100002</v>
      </c>
      <c r="AC617" s="5">
        <v>2176.7000000100002</v>
      </c>
      <c r="AD617" s="5">
        <v>2176.7000000100002</v>
      </c>
      <c r="AE617" s="5">
        <v>2176.7000000100002</v>
      </c>
      <c r="AF617" s="5">
        <v>2176.7000000100002</v>
      </c>
    </row>
    <row r="618" spans="1:32">
      <c r="A618" s="58" t="s">
        <v>37</v>
      </c>
      <c r="B618" s="58" t="s">
        <v>127</v>
      </c>
      <c r="C618" s="57" t="s">
        <v>87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37.128395660000002</v>
      </c>
      <c r="O618" s="5">
        <v>462.69195790999999</v>
      </c>
      <c r="P618" s="5">
        <v>462.69195790999999</v>
      </c>
      <c r="Q618" s="5">
        <v>473.92066383999997</v>
      </c>
      <c r="R618" s="5">
        <v>576.03601737999998</v>
      </c>
      <c r="S618" s="5">
        <v>576.03601737999998</v>
      </c>
      <c r="T618" s="5">
        <v>576.03601737999998</v>
      </c>
      <c r="U618" s="5">
        <v>576.03601737999998</v>
      </c>
      <c r="V618" s="5">
        <v>576.03601737999998</v>
      </c>
      <c r="W618" s="5">
        <v>576.03601737999998</v>
      </c>
      <c r="X618" s="5">
        <v>576.03601737999998</v>
      </c>
      <c r="Y618" s="5">
        <v>1062.28614444</v>
      </c>
      <c r="Z618" s="5">
        <v>1488.3126853599999</v>
      </c>
      <c r="AA618" s="5">
        <v>1488.3126853599999</v>
      </c>
      <c r="AB618" s="5">
        <v>1488.3126853599999</v>
      </c>
      <c r="AC618" s="5">
        <v>1488.3126853599999</v>
      </c>
      <c r="AD618" s="5">
        <v>1488.3126853599999</v>
      </c>
      <c r="AE618" s="5">
        <v>2859.8899909299998</v>
      </c>
      <c r="AF618" s="5">
        <v>2859.8899909299998</v>
      </c>
    </row>
    <row r="619" spans="1:32">
      <c r="A619" s="58" t="s">
        <v>37</v>
      </c>
      <c r="B619" s="58" t="s">
        <v>127</v>
      </c>
      <c r="C619" s="57" t="s">
        <v>88</v>
      </c>
      <c r="D619" s="5">
        <v>0.65499999999999992</v>
      </c>
      <c r="E619" s="5">
        <v>7.9119999999999999</v>
      </c>
      <c r="F619" s="5">
        <v>15.837</v>
      </c>
      <c r="G619" s="5">
        <v>26.483000000000001</v>
      </c>
      <c r="H619" s="5">
        <v>39.381999999999998</v>
      </c>
      <c r="I619" s="5">
        <v>55.106999999999999</v>
      </c>
      <c r="J619" s="5">
        <v>73.650000000000006</v>
      </c>
      <c r="K619" s="5">
        <v>101.574</v>
      </c>
      <c r="L619" s="5">
        <v>125.72385559</v>
      </c>
      <c r="M619" s="5">
        <v>153.03731171000001</v>
      </c>
      <c r="N619" s="5">
        <v>186.23757463999999</v>
      </c>
      <c r="O619" s="5">
        <v>224.89593049000001</v>
      </c>
      <c r="P619" s="5">
        <v>266.87614852000002</v>
      </c>
      <c r="Q619" s="5">
        <v>311.41755971999999</v>
      </c>
      <c r="R619" s="5">
        <v>357.86743506000005</v>
      </c>
      <c r="S619" s="5">
        <v>404.78368935000003</v>
      </c>
      <c r="T619" s="5">
        <v>452.62481380999998</v>
      </c>
      <c r="U619" s="5">
        <v>492.5103479</v>
      </c>
      <c r="V619" s="5">
        <v>531.82907490000002</v>
      </c>
      <c r="W619" s="5">
        <v>570.22714911000003</v>
      </c>
      <c r="X619" s="5">
        <v>609.75050940999995</v>
      </c>
      <c r="Y619" s="5">
        <v>651.78980555999999</v>
      </c>
      <c r="Z619" s="5">
        <v>694.24637111999994</v>
      </c>
      <c r="AA619" s="5">
        <v>729.87564465000003</v>
      </c>
      <c r="AB619" s="5">
        <v>765.66522693000002</v>
      </c>
      <c r="AC619" s="5">
        <v>801.68088179999995</v>
      </c>
      <c r="AD619" s="5">
        <v>838.08343994999996</v>
      </c>
      <c r="AE619" s="5">
        <v>874.67753663000008</v>
      </c>
      <c r="AF619" s="5">
        <v>876.72075081000003</v>
      </c>
    </row>
    <row r="620" spans="1:32">
      <c r="A620" s="58" t="s">
        <v>37</v>
      </c>
      <c r="B620" s="58" t="s">
        <v>127</v>
      </c>
      <c r="C620" s="57" t="s">
        <v>89</v>
      </c>
      <c r="D620" s="5">
        <v>12.411999999999999</v>
      </c>
      <c r="E620" s="5">
        <v>45.622999999999998</v>
      </c>
      <c r="F620" s="5">
        <v>65.371999999999986</v>
      </c>
      <c r="G620" s="5">
        <v>82.352000000000004</v>
      </c>
      <c r="H620" s="5">
        <v>95.963999999999999</v>
      </c>
      <c r="I620" s="5">
        <v>107.131</v>
      </c>
      <c r="J620" s="5">
        <v>116.5</v>
      </c>
      <c r="K620" s="5">
        <v>131.535</v>
      </c>
      <c r="L620" s="5">
        <v>152.63800000000001</v>
      </c>
      <c r="M620" s="5">
        <v>173.94100000000003</v>
      </c>
      <c r="N620" s="5">
        <v>198.483</v>
      </c>
      <c r="O620" s="5">
        <v>225.34400000000002</v>
      </c>
      <c r="P620" s="5">
        <v>252.72799999999995</v>
      </c>
      <c r="Q620" s="5">
        <v>277.85400000000004</v>
      </c>
      <c r="R620" s="5">
        <v>300.80500000000006</v>
      </c>
      <c r="S620" s="5">
        <v>320.54400000000004</v>
      </c>
      <c r="T620" s="5">
        <v>337.47999999999996</v>
      </c>
      <c r="U620" s="5">
        <v>344.50700000000001</v>
      </c>
      <c r="V620" s="5">
        <v>348.54900000000009</v>
      </c>
      <c r="W620" s="5">
        <v>349.56599999999992</v>
      </c>
      <c r="X620" s="5">
        <v>350.81700000000012</v>
      </c>
      <c r="Y620" s="5">
        <v>350.685</v>
      </c>
      <c r="Z620" s="5">
        <v>350.02999999999986</v>
      </c>
      <c r="AA620" s="5">
        <v>348.76900000000012</v>
      </c>
      <c r="AB620" s="5">
        <v>346.75099999999986</v>
      </c>
      <c r="AC620" s="5">
        <v>344.07600000000014</v>
      </c>
      <c r="AD620" s="5">
        <v>340.86599999999999</v>
      </c>
      <c r="AE620" s="5">
        <v>337.02599999999995</v>
      </c>
      <c r="AF620" s="5">
        <v>337.02599999999995</v>
      </c>
    </row>
    <row r="621" spans="1:32">
      <c r="A621" s="58" t="s">
        <v>37</v>
      </c>
      <c r="B621" s="58" t="s">
        <v>127</v>
      </c>
      <c r="C621" s="57" t="s">
        <v>90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</row>
    <row r="622" spans="1:32">
      <c r="A622" s="58" t="s">
        <v>37</v>
      </c>
      <c r="B622" s="58" t="s">
        <v>127</v>
      </c>
      <c r="C622" s="57" t="s">
        <v>91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</row>
    <row r="623" spans="1:32">
      <c r="A623" s="58" t="s">
        <v>37</v>
      </c>
      <c r="B623" s="58" t="s">
        <v>127</v>
      </c>
      <c r="C623" s="57" t="s">
        <v>92</v>
      </c>
      <c r="D623" s="5">
        <v>563.35</v>
      </c>
      <c r="E623" s="5">
        <v>563.35</v>
      </c>
      <c r="F623" s="5">
        <v>714.07560405000004</v>
      </c>
      <c r="G623" s="5">
        <v>1504.6461279700002</v>
      </c>
      <c r="H623" s="5">
        <v>1609.19384311</v>
      </c>
      <c r="I623" s="5">
        <v>1897.0806182599999</v>
      </c>
      <c r="J623" s="5">
        <v>2214.75523419</v>
      </c>
      <c r="K623" s="5">
        <v>2485.4274052000001</v>
      </c>
      <c r="L623" s="5">
        <v>3358.4706918000002</v>
      </c>
      <c r="M623" s="5">
        <v>5898.1155940400004</v>
      </c>
      <c r="N623" s="5">
        <v>6921.0580168699998</v>
      </c>
      <c r="O623" s="5">
        <v>12506.89631921</v>
      </c>
      <c r="P623" s="5">
        <v>17592.886735560001</v>
      </c>
      <c r="Q623" s="5">
        <v>19960.842711000001</v>
      </c>
      <c r="R623" s="5">
        <v>22250.296206750001</v>
      </c>
      <c r="S623" s="5">
        <v>25286.205151120004</v>
      </c>
      <c r="T623" s="5">
        <v>28087.840290669999</v>
      </c>
      <c r="U623" s="5">
        <v>28087.840290669999</v>
      </c>
      <c r="V623" s="5">
        <v>28087.840290669999</v>
      </c>
      <c r="W623" s="5">
        <v>28220.238244660002</v>
      </c>
      <c r="X623" s="5">
        <v>28220.238244660002</v>
      </c>
      <c r="Y623" s="5">
        <v>33802.018811360002</v>
      </c>
      <c r="Z623" s="5">
        <v>33658.018811360002</v>
      </c>
      <c r="AA623" s="5">
        <v>33658.018811360002</v>
      </c>
      <c r="AB623" s="5">
        <v>33658.018811360002</v>
      </c>
      <c r="AC623" s="5">
        <v>33658.018811360002</v>
      </c>
      <c r="AD623" s="5">
        <v>33658.018811360002</v>
      </c>
      <c r="AE623" s="5">
        <v>33895.921961</v>
      </c>
      <c r="AF623" s="5">
        <v>33588.171961</v>
      </c>
    </row>
    <row r="624" spans="1:32">
      <c r="A624" s="58" t="s">
        <v>37</v>
      </c>
      <c r="B624" s="58" t="s">
        <v>127</v>
      </c>
      <c r="C624" s="57" t="s">
        <v>93</v>
      </c>
      <c r="D624" s="5">
        <v>0</v>
      </c>
      <c r="E624" s="5">
        <v>0</v>
      </c>
      <c r="F624" s="5">
        <v>0</v>
      </c>
      <c r="G624" s="5">
        <v>76.761009630000004</v>
      </c>
      <c r="H624" s="5">
        <v>215.70924739999998</v>
      </c>
      <c r="I624" s="5">
        <v>215.70924739999998</v>
      </c>
      <c r="J624" s="5">
        <v>1047.4698651799999</v>
      </c>
      <c r="K624" s="5">
        <v>1349.5439408100001</v>
      </c>
      <c r="L624" s="5">
        <v>1349.5439408100001</v>
      </c>
      <c r="M624" s="5">
        <v>1375.3621360699999</v>
      </c>
      <c r="N624" s="5">
        <v>1375.3621360699999</v>
      </c>
      <c r="O624" s="5">
        <v>9652.2818776999993</v>
      </c>
      <c r="P624" s="5">
        <v>9652.2818776999993</v>
      </c>
      <c r="Q624" s="5">
        <v>11737.912123509999</v>
      </c>
      <c r="R624" s="5">
        <v>13686.364447280001</v>
      </c>
      <c r="S624" s="5">
        <v>14006.394983040002</v>
      </c>
      <c r="T624" s="5">
        <v>17512.251397840002</v>
      </c>
      <c r="U624" s="5">
        <v>17512.251397840002</v>
      </c>
      <c r="V624" s="5">
        <v>17512.251397840002</v>
      </c>
      <c r="W624" s="5">
        <v>17512.251397840002</v>
      </c>
      <c r="X624" s="5">
        <v>17512.251397840002</v>
      </c>
      <c r="Y624" s="5">
        <v>21889.121231630001</v>
      </c>
      <c r="Z624" s="5">
        <v>22883.984841779995</v>
      </c>
      <c r="AA624" s="5">
        <v>24924.113492650002</v>
      </c>
      <c r="AB624" s="5">
        <v>25204.49055794</v>
      </c>
      <c r="AC624" s="5">
        <v>25204.49055794</v>
      </c>
      <c r="AD624" s="5">
        <v>25204.49055794</v>
      </c>
      <c r="AE624" s="5">
        <v>35617.835116939998</v>
      </c>
      <c r="AF624" s="5">
        <v>35617.835116939998</v>
      </c>
    </row>
    <row r="625" spans="1:32">
      <c r="A625" s="58" t="s">
        <v>37</v>
      </c>
      <c r="B625" s="58" t="s">
        <v>127</v>
      </c>
      <c r="C625" s="57" t="s">
        <v>94</v>
      </c>
      <c r="D625" s="5">
        <v>254.26031188502159</v>
      </c>
      <c r="E625" s="5">
        <v>357.09563650000001</v>
      </c>
      <c r="F625" s="5">
        <v>411.86271979999998</v>
      </c>
      <c r="G625" s="5">
        <v>465.0025182</v>
      </c>
      <c r="H625" s="5">
        <v>515.22391809999999</v>
      </c>
      <c r="I625" s="5">
        <v>565.32534950000002</v>
      </c>
      <c r="J625" s="5">
        <v>615.13287509999998</v>
      </c>
      <c r="K625" s="5">
        <v>663.49134749999996</v>
      </c>
      <c r="L625" s="5">
        <v>709.41612840000005</v>
      </c>
      <c r="M625" s="5">
        <v>755.11697049999998</v>
      </c>
      <c r="N625" s="5">
        <v>800.72640190000004</v>
      </c>
      <c r="O625" s="5">
        <v>846.17501149999998</v>
      </c>
      <c r="P625" s="5">
        <v>889.8329463</v>
      </c>
      <c r="Q625" s="5">
        <v>930.41484079999998</v>
      </c>
      <c r="R625" s="5">
        <v>971.03314590000002</v>
      </c>
      <c r="S625" s="5">
        <v>1011.33443</v>
      </c>
      <c r="T625" s="5">
        <v>1051.678872</v>
      </c>
      <c r="U625" s="5">
        <v>1092.6075880000001</v>
      </c>
      <c r="V625" s="5">
        <v>1133.359093</v>
      </c>
      <c r="W625" s="5">
        <v>1174.2017249999999</v>
      </c>
      <c r="X625" s="5">
        <v>1215.2160200000001</v>
      </c>
      <c r="Y625" s="5">
        <v>1256.603936</v>
      </c>
      <c r="Z625" s="5">
        <v>1298.228746</v>
      </c>
      <c r="AA625" s="5">
        <v>1338.6137659999999</v>
      </c>
      <c r="AB625" s="5">
        <v>1377.514271</v>
      </c>
      <c r="AC625" s="5">
        <v>1415.449807</v>
      </c>
      <c r="AD625" s="5">
        <v>1452.430165</v>
      </c>
      <c r="AE625" s="5">
        <v>1488.7525539999999</v>
      </c>
      <c r="AF625" s="5">
        <v>1488.7525539999999</v>
      </c>
    </row>
    <row r="626" spans="1:32">
      <c r="A626" s="58" t="s">
        <v>37</v>
      </c>
      <c r="B626" s="58" t="s">
        <v>127</v>
      </c>
      <c r="C626" s="57" t="s">
        <v>96</v>
      </c>
      <c r="D626" s="5">
        <v>26.35</v>
      </c>
      <c r="E626" s="5">
        <v>29.82791073112255</v>
      </c>
      <c r="F626" s="5">
        <v>31.28055562836699</v>
      </c>
      <c r="G626" s="5">
        <v>32.623546302953464</v>
      </c>
      <c r="H626" s="5">
        <v>34.073308892917431</v>
      </c>
      <c r="I626" s="5">
        <v>36.060876215544369</v>
      </c>
      <c r="J626" s="5">
        <v>37.692773458672725</v>
      </c>
      <c r="K626" s="5">
        <v>39.108780570974474</v>
      </c>
      <c r="L626" s="5">
        <v>40.762490287310072</v>
      </c>
      <c r="M626" s="5">
        <v>42.296858902916604</v>
      </c>
      <c r="N626" s="5">
        <v>43.636242187596274</v>
      </c>
      <c r="O626" s="5">
        <v>44.767501269622727</v>
      </c>
      <c r="P626" s="5">
        <v>46.037799813539216</v>
      </c>
      <c r="Q626" s="5">
        <v>47.432308853695282</v>
      </c>
      <c r="R626" s="5">
        <v>48.984448521775313</v>
      </c>
      <c r="S626" s="5">
        <v>50.542077203732426</v>
      </c>
      <c r="T626" s="5">
        <v>51.83482630911756</v>
      </c>
      <c r="U626" s="5">
        <v>53.251699884057722</v>
      </c>
      <c r="V626" s="5">
        <v>54.624112889356901</v>
      </c>
      <c r="W626" s="5">
        <v>56.260423906920956</v>
      </c>
      <c r="X626" s="5">
        <v>58.335159370590205</v>
      </c>
      <c r="Y626" s="5">
        <v>60.794894461290589</v>
      </c>
      <c r="Z626" s="5">
        <v>63.346043512256763</v>
      </c>
      <c r="AA626" s="5">
        <v>65.542755357990174</v>
      </c>
      <c r="AB626" s="5">
        <v>67.581988831273378</v>
      </c>
      <c r="AC626" s="5">
        <v>69.83348596434756</v>
      </c>
      <c r="AD626" s="5">
        <v>71.738562317337681</v>
      </c>
      <c r="AE626" s="5">
        <v>70.016807733237158</v>
      </c>
      <c r="AF626" s="5">
        <v>70.016807733237158</v>
      </c>
    </row>
  </sheetData>
  <autoFilter ref="A3:C626" xr:uid="{B61E1B10-FBA1-4CF9-A87F-355C67F32411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58FE-98B4-4483-9657-9D73FEA755D1}">
  <sheetPr codeName="Sheet27">
    <tabColor theme="7"/>
  </sheetPr>
  <dimension ref="A1:AE74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" style="6" customWidth="1"/>
    <col min="3" max="3" width="27.4140625" style="6" customWidth="1"/>
    <col min="4" max="31" width="11.9140625" style="6" customWidth="1"/>
    <col min="32" max="16384" width="9" style="6"/>
  </cols>
  <sheetData>
    <row r="1" spans="1:31" s="51" customFormat="1" ht="23.25" customHeight="1" thickBot="1">
      <c r="A1" s="1" t="s">
        <v>140</v>
      </c>
      <c r="B1" s="1"/>
      <c r="C1" s="4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5"/>
      <c r="Z1" s="15"/>
      <c r="AA1" s="15"/>
      <c r="AB1" s="15"/>
      <c r="AC1" s="15"/>
      <c r="AD1" s="15"/>
      <c r="AE1" s="15"/>
    </row>
    <row r="2" spans="1:31" ht="14.5" thickTop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>
      <c r="A3" s="59" t="s">
        <v>119</v>
      </c>
      <c r="B3" s="59" t="s">
        <v>120</v>
      </c>
      <c r="C3" s="59" t="s">
        <v>121</v>
      </c>
      <c r="D3" s="59">
        <v>2024</v>
      </c>
      <c r="E3" s="59">
        <v>2025</v>
      </c>
      <c r="F3" s="59">
        <v>2026</v>
      </c>
      <c r="G3" s="59">
        <v>2027</v>
      </c>
      <c r="H3" s="59">
        <v>2028</v>
      </c>
      <c r="I3" s="59">
        <v>2029</v>
      </c>
      <c r="J3" s="59">
        <v>2030</v>
      </c>
      <c r="K3" s="59">
        <v>2031</v>
      </c>
      <c r="L3" s="59">
        <v>2032</v>
      </c>
      <c r="M3" s="59">
        <v>2033</v>
      </c>
      <c r="N3" s="59">
        <v>2034</v>
      </c>
      <c r="O3" s="59">
        <v>2035</v>
      </c>
      <c r="P3" s="59">
        <v>2036</v>
      </c>
      <c r="Q3" s="59">
        <v>2037</v>
      </c>
      <c r="R3" s="59">
        <v>2038</v>
      </c>
      <c r="S3" s="59">
        <v>2039</v>
      </c>
      <c r="T3" s="59">
        <v>2040</v>
      </c>
      <c r="U3" s="59">
        <v>2041</v>
      </c>
      <c r="V3" s="59">
        <v>2042</v>
      </c>
      <c r="W3" s="59">
        <v>2043</v>
      </c>
      <c r="X3" s="59">
        <v>2044</v>
      </c>
      <c r="Y3" s="59">
        <v>2045</v>
      </c>
      <c r="Z3" s="59">
        <v>2046</v>
      </c>
      <c r="AA3" s="59">
        <v>2047</v>
      </c>
      <c r="AB3" s="59">
        <v>2048</v>
      </c>
      <c r="AC3" s="59">
        <v>2049</v>
      </c>
      <c r="AD3" s="59">
        <v>2050</v>
      </c>
      <c r="AE3" s="59">
        <v>2051</v>
      </c>
    </row>
    <row r="4" spans="1:31">
      <c r="A4" s="58" t="s">
        <v>115</v>
      </c>
      <c r="B4" s="58" t="s">
        <v>123</v>
      </c>
      <c r="C4" s="57" t="s">
        <v>80</v>
      </c>
      <c r="D4" s="5">
        <v>38633.292805795383</v>
      </c>
      <c r="E4" s="5">
        <v>36301.795615568117</v>
      </c>
      <c r="F4" s="5">
        <v>28161.17375034919</v>
      </c>
      <c r="G4" s="5">
        <v>19546.984689193021</v>
      </c>
      <c r="H4" s="5">
        <v>7606.7669072030221</v>
      </c>
      <c r="I4" s="5">
        <v>7114.7089540000898</v>
      </c>
      <c r="J4" s="5">
        <v>6361.0325489361585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>
      <c r="A5" s="58" t="s">
        <v>115</v>
      </c>
      <c r="B5" s="58" t="s">
        <v>123</v>
      </c>
      <c r="C5" s="57" t="s">
        <v>82</v>
      </c>
      <c r="D5" s="5">
        <v>48.649598650935012</v>
      </c>
      <c r="E5" s="5">
        <v>10.626862093385</v>
      </c>
      <c r="F5" s="5">
        <v>608.01157225250518</v>
      </c>
      <c r="G5" s="5">
        <v>1417.4575623626654</v>
      </c>
      <c r="H5" s="5">
        <v>1483.0614951594389</v>
      </c>
      <c r="I5" s="5">
        <v>1499.5539950238679</v>
      </c>
      <c r="J5" s="5">
        <v>1150.9344761801856</v>
      </c>
      <c r="K5" s="5">
        <v>1021.17852167767</v>
      </c>
      <c r="L5" s="5">
        <v>705.64022464954473</v>
      </c>
      <c r="M5" s="5">
        <v>604.44791949136504</v>
      </c>
      <c r="N5" s="5">
        <v>911.02537600134508</v>
      </c>
      <c r="O5" s="5">
        <v>995.62053902040532</v>
      </c>
      <c r="P5" s="5">
        <v>1180.6047730156649</v>
      </c>
      <c r="Q5" s="5">
        <v>872.82378356460981</v>
      </c>
      <c r="R5" s="5">
        <v>1106.3795417638551</v>
      </c>
      <c r="S5" s="5">
        <v>1356.9408261076146</v>
      </c>
      <c r="T5" s="5">
        <v>916.21927350234955</v>
      </c>
      <c r="U5" s="5">
        <v>897.68745963119568</v>
      </c>
      <c r="V5" s="5">
        <v>818.65564009141997</v>
      </c>
      <c r="W5" s="5">
        <v>833.97308787528004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>
      <c r="A6" s="58" t="s">
        <v>115</v>
      </c>
      <c r="B6" s="58" t="s">
        <v>123</v>
      </c>
      <c r="C6" s="57" t="s">
        <v>83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>
      <c r="A7" s="58" t="s">
        <v>115</v>
      </c>
      <c r="B7" s="58" t="s">
        <v>123</v>
      </c>
      <c r="C7" s="57" t="s">
        <v>84</v>
      </c>
      <c r="D7" s="5">
        <v>0</v>
      </c>
      <c r="E7" s="5">
        <v>2.2553340149999998E-3</v>
      </c>
      <c r="F7" s="5">
        <v>134.114797104655</v>
      </c>
      <c r="G7" s="5">
        <v>350.47221213580502</v>
      </c>
      <c r="H7" s="5">
        <v>1042.9601761557849</v>
      </c>
      <c r="I7" s="5">
        <v>329.79761120976508</v>
      </c>
      <c r="J7" s="5">
        <v>266.73537964870007</v>
      </c>
      <c r="K7" s="5">
        <v>411.75571399307506</v>
      </c>
      <c r="L7" s="5">
        <v>595.3647962130849</v>
      </c>
      <c r="M7" s="5">
        <v>345.95227278232505</v>
      </c>
      <c r="N7" s="5">
        <v>61.80849181968</v>
      </c>
      <c r="O7" s="5">
        <v>516.99703567905999</v>
      </c>
      <c r="P7" s="5">
        <v>80.58939577329501</v>
      </c>
      <c r="Q7" s="5">
        <v>499.15682607409002</v>
      </c>
      <c r="R7" s="5">
        <v>160.19381479968501</v>
      </c>
      <c r="S7" s="5">
        <v>1364.5105284614601</v>
      </c>
      <c r="T7" s="5">
        <v>864.55962626074995</v>
      </c>
      <c r="U7" s="5">
        <v>239.374297018785</v>
      </c>
      <c r="V7" s="5">
        <v>755.48167590983985</v>
      </c>
      <c r="W7" s="5">
        <v>1212.5453449601898</v>
      </c>
      <c r="X7" s="5">
        <v>1155.9576887198598</v>
      </c>
      <c r="Y7" s="5">
        <v>273.13336568096497</v>
      </c>
      <c r="Z7" s="5">
        <v>623.95707318839004</v>
      </c>
      <c r="AA7" s="5">
        <v>23.040826599995</v>
      </c>
      <c r="AB7" s="5">
        <v>513.21721831981495</v>
      </c>
      <c r="AC7" s="5">
        <v>172.98561777046501</v>
      </c>
      <c r="AD7" s="5">
        <v>1208.8807776200451</v>
      </c>
      <c r="AE7" s="5">
        <v>4.6565712404599999</v>
      </c>
    </row>
    <row r="8" spans="1:31">
      <c r="A8" s="58" t="s">
        <v>115</v>
      </c>
      <c r="B8" s="58" t="s">
        <v>123</v>
      </c>
      <c r="C8" s="57" t="s">
        <v>85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77.407321888235003</v>
      </c>
      <c r="AE8" s="5">
        <v>77.40732188825001</v>
      </c>
    </row>
    <row r="9" spans="1:31">
      <c r="A9" s="58" t="s">
        <v>115</v>
      </c>
      <c r="B9" s="58" t="s">
        <v>123</v>
      </c>
      <c r="C9" s="57" t="s">
        <v>86</v>
      </c>
      <c r="D9" s="5">
        <v>3810.9603991927215</v>
      </c>
      <c r="E9" s="5">
        <v>2011.2204412850049</v>
      </c>
      <c r="F9" s="5">
        <v>2827.9677801133548</v>
      </c>
      <c r="G9" s="5">
        <v>3419.6842386821909</v>
      </c>
      <c r="H9" s="5">
        <v>4403.5537103093175</v>
      </c>
      <c r="I9" s="5">
        <v>2848.6894053611163</v>
      </c>
      <c r="J9" s="5">
        <v>2555.002692404265</v>
      </c>
      <c r="K9" s="5">
        <v>3726.1409737516665</v>
      </c>
      <c r="L9" s="5">
        <v>2247.0159246290095</v>
      </c>
      <c r="M9" s="5">
        <v>2887.7524075384663</v>
      </c>
      <c r="N9" s="5">
        <v>3140.7596313106496</v>
      </c>
      <c r="O9" s="5">
        <v>3098.2397402549177</v>
      </c>
      <c r="P9" s="5">
        <v>3056.2018017119267</v>
      </c>
      <c r="Q9" s="5">
        <v>2094.8057810954342</v>
      </c>
      <c r="R9" s="5">
        <v>3117.4243764877074</v>
      </c>
      <c r="S9" s="5">
        <v>3606.9337762801383</v>
      </c>
      <c r="T9" s="5">
        <v>1716.1406663160494</v>
      </c>
      <c r="U9" s="5">
        <v>2714.0374555309522</v>
      </c>
      <c r="V9" s="5">
        <v>2463.8840355568063</v>
      </c>
      <c r="W9" s="5">
        <v>1908.7981383479791</v>
      </c>
      <c r="X9" s="5">
        <v>2229.7992243775643</v>
      </c>
      <c r="Y9" s="5">
        <v>3331.9876606340476</v>
      </c>
      <c r="Z9" s="5">
        <v>2852.3999832371919</v>
      </c>
      <c r="AA9" s="5">
        <v>2861.9735323202176</v>
      </c>
      <c r="AB9" s="5">
        <v>2327.6221163111259</v>
      </c>
      <c r="AC9" s="5">
        <v>2135.645652123605</v>
      </c>
      <c r="AD9" s="5">
        <v>2631.1089363144565</v>
      </c>
      <c r="AE9" s="5">
        <v>1129.0201458302045</v>
      </c>
    </row>
    <row r="10" spans="1:31">
      <c r="A10" s="58" t="s">
        <v>115</v>
      </c>
      <c r="B10" s="58" t="s">
        <v>123</v>
      </c>
      <c r="C10" s="57" t="s">
        <v>87</v>
      </c>
      <c r="D10" s="5">
        <v>280.19426148581977</v>
      </c>
      <c r="E10" s="5">
        <v>481.4397913560303</v>
      </c>
      <c r="F10" s="5">
        <v>2292.8092623836046</v>
      </c>
      <c r="G10" s="5">
        <v>5076.8076828683461</v>
      </c>
      <c r="H10" s="5">
        <v>7052.5087121120032</v>
      </c>
      <c r="I10" s="5">
        <v>11181.042083734013</v>
      </c>
      <c r="J10" s="5">
        <v>10831.268898382532</v>
      </c>
      <c r="K10" s="5">
        <v>12034.773010348621</v>
      </c>
      <c r="L10" s="5">
        <v>11179.501604331155</v>
      </c>
      <c r="M10" s="5">
        <v>11477.961710196825</v>
      </c>
      <c r="N10" s="5">
        <v>10842.813258853912</v>
      </c>
      <c r="O10" s="5">
        <v>11539.993022853505</v>
      </c>
      <c r="P10" s="5">
        <v>11231.862928028215</v>
      </c>
      <c r="Q10" s="5">
        <v>10915.219084668148</v>
      </c>
      <c r="R10" s="5">
        <v>11824.610687613655</v>
      </c>
      <c r="S10" s="5">
        <v>10970.417720677373</v>
      </c>
      <c r="T10" s="5">
        <v>12333.709649083412</v>
      </c>
      <c r="U10" s="5">
        <v>12044.53167034408</v>
      </c>
      <c r="V10" s="5">
        <v>13023.603513666258</v>
      </c>
      <c r="W10" s="5">
        <v>11968.318558687102</v>
      </c>
      <c r="X10" s="5">
        <v>12103.578029027874</v>
      </c>
      <c r="Y10" s="5">
        <v>12221.418138784957</v>
      </c>
      <c r="Z10" s="5">
        <v>10678.846435525869</v>
      </c>
      <c r="AA10" s="5">
        <v>8225.1609590045919</v>
      </c>
      <c r="AB10" s="5">
        <v>7687.4451004295988</v>
      </c>
      <c r="AC10" s="5">
        <v>9329.335357312546</v>
      </c>
      <c r="AD10" s="5">
        <v>8908.3571889295308</v>
      </c>
      <c r="AE10" s="5">
        <v>8501.350449477879</v>
      </c>
    </row>
    <row r="11" spans="1:31">
      <c r="A11" s="58" t="s">
        <v>115</v>
      </c>
      <c r="B11" s="58" t="s">
        <v>123</v>
      </c>
      <c r="C11" s="57" t="s">
        <v>88</v>
      </c>
      <c r="D11" s="5">
        <v>49.817515683895067</v>
      </c>
      <c r="E11" s="5">
        <v>144.48588270575016</v>
      </c>
      <c r="F11" s="5">
        <v>262.73737829009525</v>
      </c>
      <c r="G11" s="5">
        <v>385.17674136273376</v>
      </c>
      <c r="H11" s="5">
        <v>557.09103775729432</v>
      </c>
      <c r="I11" s="5">
        <v>714.29117278890499</v>
      </c>
      <c r="J11" s="5">
        <v>996.18547703883564</v>
      </c>
      <c r="K11" s="5">
        <v>1231.3879048216643</v>
      </c>
      <c r="L11" s="5">
        <v>1540.4242392758142</v>
      </c>
      <c r="M11" s="5">
        <v>1729.5784986359636</v>
      </c>
      <c r="N11" s="5">
        <v>2282.1257883560975</v>
      </c>
      <c r="O11" s="5">
        <v>2773.6795042858894</v>
      </c>
      <c r="P11" s="5">
        <v>3412.6028352173021</v>
      </c>
      <c r="Q11" s="5">
        <v>3890.6775702486057</v>
      </c>
      <c r="R11" s="5">
        <v>4656.2684161772204</v>
      </c>
      <c r="S11" s="5">
        <v>4804.3311679938161</v>
      </c>
      <c r="T11" s="5">
        <v>5582.2956590125286</v>
      </c>
      <c r="U11" s="5">
        <v>6549.527595623651</v>
      </c>
      <c r="V11" s="5">
        <v>7007.3585368421918</v>
      </c>
      <c r="W11" s="5">
        <v>7666.101232243067</v>
      </c>
      <c r="X11" s="5">
        <v>7624.3691817664821</v>
      </c>
      <c r="Y11" s="5">
        <v>8728.817997969727</v>
      </c>
      <c r="Z11" s="5">
        <v>9446.7014472975588</v>
      </c>
      <c r="AA11" s="5">
        <v>9326.9779737650242</v>
      </c>
      <c r="AB11" s="5">
        <v>10000.964587176581</v>
      </c>
      <c r="AC11" s="5">
        <v>10583.040318603506</v>
      </c>
      <c r="AD11" s="5">
        <v>10878.034453230943</v>
      </c>
      <c r="AE11" s="5">
        <v>11857.334665511005</v>
      </c>
    </row>
    <row r="12" spans="1:31">
      <c r="A12" s="58" t="s">
        <v>115</v>
      </c>
      <c r="B12" s="58" t="s">
        <v>123</v>
      </c>
      <c r="C12" s="57" t="s">
        <v>89</v>
      </c>
      <c r="D12" s="5">
        <v>147.68708042608699</v>
      </c>
      <c r="E12" s="5">
        <v>251.57438692229499</v>
      </c>
      <c r="F12" s="5">
        <v>342.08902950355701</v>
      </c>
      <c r="G12" s="5">
        <v>417.302919471834</v>
      </c>
      <c r="H12" s="5">
        <v>478.55526513380499</v>
      </c>
      <c r="I12" s="5">
        <v>531.42327531833701</v>
      </c>
      <c r="J12" s="5">
        <v>601.68638583002496</v>
      </c>
      <c r="K12" s="5">
        <v>718.30929723432905</v>
      </c>
      <c r="L12" s="5">
        <v>833.26413369937904</v>
      </c>
      <c r="M12" s="5">
        <v>949.02043487322703</v>
      </c>
      <c r="N12" s="5">
        <v>1092.0615864203201</v>
      </c>
      <c r="O12" s="5">
        <v>1242.19315541682</v>
      </c>
      <c r="P12" s="5">
        <v>1397.14097760354</v>
      </c>
      <c r="Q12" s="5">
        <v>1520.02364860847</v>
      </c>
      <c r="R12" s="5">
        <v>1640.69061805261</v>
      </c>
      <c r="S12" s="5">
        <v>1729.88831412932</v>
      </c>
      <c r="T12" s="5">
        <v>1799.4739377769499</v>
      </c>
      <c r="U12" s="5">
        <v>1811.20625266721</v>
      </c>
      <c r="V12" s="5">
        <v>1834.2570406180901</v>
      </c>
      <c r="W12" s="5">
        <v>1829.3977363059701</v>
      </c>
      <c r="X12" s="5">
        <v>1828.99757679396</v>
      </c>
      <c r="Y12" s="5">
        <v>1816.7944385457599</v>
      </c>
      <c r="Z12" s="5">
        <v>1803.86322084266</v>
      </c>
      <c r="AA12" s="5">
        <v>1801.94097184922</v>
      </c>
      <c r="AB12" s="5">
        <v>1786.44652036617</v>
      </c>
      <c r="AC12" s="5">
        <v>1766.2855257036199</v>
      </c>
      <c r="AD12" s="5">
        <v>1743.64814373796</v>
      </c>
      <c r="AE12" s="5">
        <v>1761.98764473344</v>
      </c>
    </row>
    <row r="13" spans="1:31">
      <c r="A13" s="58" t="s">
        <v>115</v>
      </c>
      <c r="B13" s="58" t="s">
        <v>123</v>
      </c>
      <c r="C13" s="57" t="s">
        <v>90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>
      <c r="A14" s="58" t="s">
        <v>115</v>
      </c>
      <c r="B14" s="58" t="s">
        <v>123</v>
      </c>
      <c r="C14" s="57" t="s">
        <v>91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</row>
    <row r="15" spans="1:31">
      <c r="A15" s="58" t="s">
        <v>115</v>
      </c>
      <c r="B15" s="58" t="s">
        <v>123</v>
      </c>
      <c r="C15" s="57" t="s">
        <v>92</v>
      </c>
      <c r="D15" s="5">
        <v>21920.739565419324</v>
      </c>
      <c r="E15" s="5">
        <v>21063.933894958613</v>
      </c>
      <c r="F15" s="5">
        <v>21223.614515402882</v>
      </c>
      <c r="G15" s="5">
        <v>25971.497684194881</v>
      </c>
      <c r="H15" s="5">
        <v>35295.738510521784</v>
      </c>
      <c r="I15" s="5">
        <v>37754.275725659201</v>
      </c>
      <c r="J15" s="5">
        <v>39337.680061605024</v>
      </c>
      <c r="K15" s="5">
        <v>46352.965751843527</v>
      </c>
      <c r="L15" s="5">
        <v>53379.595894832455</v>
      </c>
      <c r="M15" s="5">
        <v>58705.130241998137</v>
      </c>
      <c r="N15" s="5">
        <v>59140.793208516021</v>
      </c>
      <c r="O15" s="5">
        <v>59446.10880585618</v>
      </c>
      <c r="P15" s="5">
        <v>57666.200196572048</v>
      </c>
      <c r="Q15" s="5">
        <v>59350.90088548584</v>
      </c>
      <c r="R15" s="5">
        <v>60520.621228947166</v>
      </c>
      <c r="S15" s="5">
        <v>58241.672933800837</v>
      </c>
      <c r="T15" s="5">
        <v>62241.172922483187</v>
      </c>
      <c r="U15" s="5">
        <v>71630.667353985918</v>
      </c>
      <c r="V15" s="5">
        <v>69861.222401918159</v>
      </c>
      <c r="W15" s="5">
        <v>75342.411428196516</v>
      </c>
      <c r="X15" s="5">
        <v>82592.696039991468</v>
      </c>
      <c r="Y15" s="5">
        <v>78589.543385621611</v>
      </c>
      <c r="Z15" s="5">
        <v>79791.234926712874</v>
      </c>
      <c r="AA15" s="5">
        <v>79256.698180993204</v>
      </c>
      <c r="AB15" s="5">
        <v>82319.984138720378</v>
      </c>
      <c r="AC15" s="5">
        <v>85146.122991137119</v>
      </c>
      <c r="AD15" s="5">
        <v>83688.272776160622</v>
      </c>
      <c r="AE15" s="5">
        <v>85576.123411375665</v>
      </c>
    </row>
    <row r="16" spans="1:31">
      <c r="A16" s="58" t="s">
        <v>115</v>
      </c>
      <c r="B16" s="58" t="s">
        <v>123</v>
      </c>
      <c r="C16" s="57" t="s">
        <v>93</v>
      </c>
      <c r="D16" s="5">
        <v>6798.6327768866067</v>
      </c>
      <c r="E16" s="5">
        <v>6486.7941873513282</v>
      </c>
      <c r="F16" s="5">
        <v>11868.291476065277</v>
      </c>
      <c r="G16" s="5">
        <v>14607.119561596404</v>
      </c>
      <c r="H16" s="5">
        <v>18244.5063476512</v>
      </c>
      <c r="I16" s="5">
        <v>22778.205379486419</v>
      </c>
      <c r="J16" s="5">
        <v>23859.760603382518</v>
      </c>
      <c r="K16" s="5">
        <v>21906.237104187872</v>
      </c>
      <c r="L16" s="5">
        <v>21310.008331439018</v>
      </c>
      <c r="M16" s="5">
        <v>20411.969066349884</v>
      </c>
      <c r="N16" s="5">
        <v>21817.865060105258</v>
      </c>
      <c r="O16" s="5">
        <v>29055.091931390329</v>
      </c>
      <c r="P16" s="5">
        <v>29060.652608567427</v>
      </c>
      <c r="Q16" s="5">
        <v>29636.373348490659</v>
      </c>
      <c r="R16" s="5">
        <v>33417.707496643343</v>
      </c>
      <c r="S16" s="5">
        <v>34854.670464558731</v>
      </c>
      <c r="T16" s="5">
        <v>38694.374963858907</v>
      </c>
      <c r="U16" s="5">
        <v>42438.301533441423</v>
      </c>
      <c r="V16" s="5">
        <v>44631.672548534749</v>
      </c>
      <c r="W16" s="5">
        <v>44138.973639883938</v>
      </c>
      <c r="X16" s="5">
        <v>39954.630746340437</v>
      </c>
      <c r="Y16" s="5">
        <v>45552.134552693286</v>
      </c>
      <c r="Z16" s="5">
        <v>51332.285050837883</v>
      </c>
      <c r="AA16" s="5">
        <v>54450.774832998715</v>
      </c>
      <c r="AB16" s="5">
        <v>56866.538724616847</v>
      </c>
      <c r="AC16" s="5">
        <v>57458.185513714474</v>
      </c>
      <c r="AD16" s="5">
        <v>57675.121760783652</v>
      </c>
      <c r="AE16" s="5">
        <v>61088.712837361709</v>
      </c>
    </row>
    <row r="17" spans="1:31">
      <c r="A17" s="58" t="s">
        <v>115</v>
      </c>
      <c r="B17" s="58" t="s">
        <v>123</v>
      </c>
      <c r="C17" s="57" t="s">
        <v>94</v>
      </c>
      <c r="D17" s="5">
        <v>9022.5652429999991</v>
      </c>
      <c r="E17" s="5">
        <v>10360.47539</v>
      </c>
      <c r="F17" s="5">
        <v>11714.952759</v>
      </c>
      <c r="G17" s="5">
        <v>13031.270875</v>
      </c>
      <c r="H17" s="5">
        <v>14353.708610999998</v>
      </c>
      <c r="I17" s="5">
        <v>15632.711501999998</v>
      </c>
      <c r="J17" s="5">
        <v>16910.683467000003</v>
      </c>
      <c r="K17" s="5">
        <v>18163.852714000001</v>
      </c>
      <c r="L17" s="5">
        <v>19411.917863999999</v>
      </c>
      <c r="M17" s="5">
        <v>20586.131863999999</v>
      </c>
      <c r="N17" s="5">
        <v>21767.574877999999</v>
      </c>
      <c r="O17" s="5">
        <v>22954.643037000002</v>
      </c>
      <c r="P17" s="5">
        <v>24162.339490999999</v>
      </c>
      <c r="Q17" s="5">
        <v>25237.053598000002</v>
      </c>
      <c r="R17" s="5">
        <v>26281.886845000001</v>
      </c>
      <c r="S17" s="5">
        <v>27326.868216999996</v>
      </c>
      <c r="T17" s="5">
        <v>28436.910612</v>
      </c>
      <c r="U17" s="5">
        <v>29427.267205</v>
      </c>
      <c r="V17" s="5">
        <v>30433.063289999998</v>
      </c>
      <c r="W17" s="5">
        <v>31454.762943000002</v>
      </c>
      <c r="X17" s="5">
        <v>32549.091078999998</v>
      </c>
      <c r="Y17" s="5">
        <v>33517.065546999998</v>
      </c>
      <c r="Z17" s="5">
        <v>34506.879883000001</v>
      </c>
      <c r="AA17" s="5">
        <v>35503.237704999992</v>
      </c>
      <c r="AB17" s="5">
        <v>36571.407772999999</v>
      </c>
      <c r="AC17" s="5">
        <v>37488.122686000002</v>
      </c>
      <c r="AD17" s="5">
        <v>38430.016286999999</v>
      </c>
      <c r="AE17" s="5">
        <v>38430.016286999999</v>
      </c>
    </row>
    <row r="18" spans="1:31">
      <c r="A18" s="58" t="s">
        <v>115</v>
      </c>
      <c r="B18" s="58" t="s">
        <v>123</v>
      </c>
      <c r="C18" s="57" t="s">
        <v>96</v>
      </c>
      <c r="D18" s="5">
        <v>0</v>
      </c>
      <c r="E18" s="5">
        <v>0</v>
      </c>
      <c r="F18" s="5">
        <v>0</v>
      </c>
      <c r="G18" s="5">
        <v>2.3327482144</v>
      </c>
      <c r="H18" s="5">
        <v>0.20852439006500001</v>
      </c>
      <c r="I18" s="5">
        <v>0</v>
      </c>
      <c r="J18" s="5">
        <v>0</v>
      </c>
      <c r="K18" s="5">
        <v>10.961659222455003</v>
      </c>
      <c r="L18" s="5">
        <v>20.289495611589999</v>
      </c>
      <c r="M18" s="5">
        <v>19.561654111799999</v>
      </c>
      <c r="N18" s="5">
        <v>13.462691088829999</v>
      </c>
      <c r="O18" s="5">
        <v>75.564513788075004</v>
      </c>
      <c r="P18" s="5">
        <v>97.334527149505035</v>
      </c>
      <c r="Q18" s="5">
        <v>114.88584974216498</v>
      </c>
      <c r="R18" s="5">
        <v>75.899133945710034</v>
      </c>
      <c r="S18" s="5">
        <v>344.72967620119016</v>
      </c>
      <c r="T18" s="5">
        <v>228.95436330864496</v>
      </c>
      <c r="U18" s="5">
        <v>268.10421044465016</v>
      </c>
      <c r="V18" s="5">
        <v>300.87134746489522</v>
      </c>
      <c r="W18" s="5">
        <v>285.4212175503697</v>
      </c>
      <c r="X18" s="5">
        <v>306.94184761331502</v>
      </c>
      <c r="Y18" s="5">
        <v>356.18197635835014</v>
      </c>
      <c r="Z18" s="5">
        <v>321.89494207509534</v>
      </c>
      <c r="AA18" s="5">
        <v>461.37958753497463</v>
      </c>
      <c r="AB18" s="5">
        <v>218.30503983737523</v>
      </c>
      <c r="AC18" s="5">
        <v>314.71039041541525</v>
      </c>
      <c r="AD18" s="5">
        <v>487.98781694922894</v>
      </c>
      <c r="AE18" s="5">
        <v>161.954626502075</v>
      </c>
    </row>
    <row r="19" spans="1:31">
      <c r="A19" s="58" t="s">
        <v>115</v>
      </c>
      <c r="B19" s="58" t="s">
        <v>123</v>
      </c>
      <c r="C19" s="57" t="s">
        <v>98</v>
      </c>
      <c r="D19" s="5">
        <v>-1138.783089022885</v>
      </c>
      <c r="E19" s="5">
        <v>-2074.3565545276597</v>
      </c>
      <c r="F19" s="5">
        <v>-4225.7901667387068</v>
      </c>
      <c r="G19" s="5">
        <v>-7707.8861976338903</v>
      </c>
      <c r="H19" s="5">
        <v>-10219.097023661197</v>
      </c>
      <c r="I19" s="5">
        <v>-15538.934907218889</v>
      </c>
      <c r="J19" s="5">
        <v>-15276.436729107181</v>
      </c>
      <c r="K19" s="5">
        <v>-16430.299322416951</v>
      </c>
      <c r="L19" s="5">
        <v>-15531.571855962869</v>
      </c>
      <c r="M19" s="5">
        <v>-15583.006644167272</v>
      </c>
      <c r="N19" s="5">
        <v>-15017.787976529926</v>
      </c>
      <c r="O19" s="5">
        <v>-15234.369320188609</v>
      </c>
      <c r="P19" s="5">
        <v>-15624.239360401072</v>
      </c>
      <c r="Q19" s="5">
        <v>-14880.579903371123</v>
      </c>
      <c r="R19" s="5">
        <v>-16315.669740151388</v>
      </c>
      <c r="S19" s="5">
        <v>-14951.02166995265</v>
      </c>
      <c r="T19" s="5">
        <v>-16704.700230669627</v>
      </c>
      <c r="U19" s="5">
        <v>-16623.191485195988</v>
      </c>
      <c r="V19" s="5">
        <v>-17500.951165786468</v>
      </c>
      <c r="W19" s="5">
        <v>-16555.629823527583</v>
      </c>
      <c r="X19" s="5">
        <v>-16456.394784510732</v>
      </c>
      <c r="Y19" s="5">
        <v>-17008.888931044225</v>
      </c>
      <c r="Z19" s="5">
        <v>-15025.61239236087</v>
      </c>
      <c r="AA19" s="5">
        <v>-12428.485987916079</v>
      </c>
      <c r="AB19" s="5">
        <v>-11064.027756208849</v>
      </c>
      <c r="AC19" s="5">
        <v>-13544.451425783673</v>
      </c>
      <c r="AD19" s="5">
        <v>-13427.41895321592</v>
      </c>
      <c r="AE19" s="5">
        <v>-13014.492700405019</v>
      </c>
    </row>
    <row r="20" spans="1:31">
      <c r="A20" s="58" t="s">
        <v>115</v>
      </c>
      <c r="B20" s="58" t="s">
        <v>123</v>
      </c>
      <c r="C20" s="57" t="s">
        <v>99</v>
      </c>
      <c r="D20" s="5">
        <v>-58.603050619210009</v>
      </c>
      <c r="E20" s="5">
        <v>-170.47130204032459</v>
      </c>
      <c r="F20" s="5">
        <v>-308.56754705606886</v>
      </c>
      <c r="G20" s="5">
        <v>-453.85985274064103</v>
      </c>
      <c r="H20" s="5">
        <v>-654.58093560403813</v>
      </c>
      <c r="I20" s="5">
        <v>-840.25951880997673</v>
      </c>
      <c r="J20" s="5">
        <v>-1171.8671061199616</v>
      </c>
      <c r="K20" s="5">
        <v>-1463.6154641839933</v>
      </c>
      <c r="L20" s="5">
        <v>-1848.2409436016176</v>
      </c>
      <c r="M20" s="5">
        <v>-2085.3468461198318</v>
      </c>
      <c r="N20" s="5">
        <v>-2772.5693357917321</v>
      </c>
      <c r="O20" s="5">
        <v>-3389.6902443061526</v>
      </c>
      <c r="P20" s="5">
        <v>-4199.7798027008539</v>
      </c>
      <c r="Q20" s="5">
        <v>-4795.9807481243051</v>
      </c>
      <c r="R20" s="5">
        <v>-5779.8361390328782</v>
      </c>
      <c r="S20" s="5">
        <v>-5974.2206356086044</v>
      </c>
      <c r="T20" s="5">
        <v>-6986.7976996171656</v>
      </c>
      <c r="U20" s="5">
        <v>-8234.2020144739654</v>
      </c>
      <c r="V20" s="5">
        <v>-8896.6449562427661</v>
      </c>
      <c r="W20" s="5">
        <v>-9759.3125220651636</v>
      </c>
      <c r="X20" s="5">
        <v>-9736.6372888845945</v>
      </c>
      <c r="Y20" s="5">
        <v>-11201.848496880983</v>
      </c>
      <c r="Z20" s="5">
        <v>-12056.987239655969</v>
      </c>
      <c r="AA20" s="5">
        <v>-11997.684458886812</v>
      </c>
      <c r="AB20" s="5">
        <v>-12753.583919573735</v>
      </c>
      <c r="AC20" s="5">
        <v>-13645.318341680413</v>
      </c>
      <c r="AD20" s="5">
        <v>-13937.714485805784</v>
      </c>
      <c r="AE20" s="5">
        <v>-15260.895380593183</v>
      </c>
    </row>
    <row r="21" spans="1:31">
      <c r="A21" s="58" t="s">
        <v>115</v>
      </c>
      <c r="B21" s="58" t="s">
        <v>123</v>
      </c>
      <c r="C21" s="57" t="s">
        <v>100</v>
      </c>
      <c r="D21" s="5">
        <v>-175.48155982371199</v>
      </c>
      <c r="E21" s="5">
        <v>-299.17888471892502</v>
      </c>
      <c r="F21" s="5">
        <v>-407.48950697774097</v>
      </c>
      <c r="G21" s="5">
        <v>-495.29969942901602</v>
      </c>
      <c r="H21" s="5">
        <v>-568.38111370570903</v>
      </c>
      <c r="I21" s="5">
        <v>-630.98551602596399</v>
      </c>
      <c r="J21" s="5">
        <v>-716.758216929578</v>
      </c>
      <c r="K21" s="5">
        <v>-853.21227491718605</v>
      </c>
      <c r="L21" s="5">
        <v>-990.34926263692</v>
      </c>
      <c r="M21" s="5">
        <v>-1127.0184923475199</v>
      </c>
      <c r="N21" s="5">
        <v>-1296.33829067177</v>
      </c>
      <c r="O21" s="5">
        <v>-1475.09043114525</v>
      </c>
      <c r="P21" s="5">
        <v>-1662.15564983326</v>
      </c>
      <c r="Q21" s="5">
        <v>-1808.8781163988899</v>
      </c>
      <c r="R21" s="5">
        <v>-1945.40458752066</v>
      </c>
      <c r="S21" s="5">
        <v>-2053.3625341189299</v>
      </c>
      <c r="T21" s="5">
        <v>-2134.1499027433601</v>
      </c>
      <c r="U21" s="5">
        <v>-2159.3690157038</v>
      </c>
      <c r="V21" s="5">
        <v>-2177.2769590723501</v>
      </c>
      <c r="W21" s="5">
        <v>-2176.78350680424</v>
      </c>
      <c r="X21" s="5">
        <v>-2166.6049372171901</v>
      </c>
      <c r="Y21" s="5">
        <v>-2156.51407503685</v>
      </c>
      <c r="Z21" s="5">
        <v>-2141.7783934882</v>
      </c>
      <c r="AA21" s="5">
        <v>-2145.9975549425599</v>
      </c>
      <c r="AB21" s="5">
        <v>-2121.8731571366702</v>
      </c>
      <c r="AC21" s="5">
        <v>-2094.3823612317701</v>
      </c>
      <c r="AD21" s="5">
        <v>-2069.3896033890201</v>
      </c>
      <c r="AE21" s="5">
        <v>-2090.3742779477402</v>
      </c>
    </row>
    <row r="23" spans="1:31">
      <c r="A23" s="58" t="s">
        <v>115</v>
      </c>
      <c r="B23" s="58" t="s">
        <v>124</v>
      </c>
      <c r="C23" s="57" t="s">
        <v>80</v>
      </c>
      <c r="D23" s="5">
        <v>38919.785815034164</v>
      </c>
      <c r="E23" s="5">
        <v>31427.348167903427</v>
      </c>
      <c r="F23" s="5">
        <v>19011.433491874217</v>
      </c>
      <c r="G23" s="5">
        <v>17930.544096179288</v>
      </c>
      <c r="H23" s="5">
        <v>13121.665774286625</v>
      </c>
      <c r="I23" s="5">
        <v>9556.9741850706741</v>
      </c>
      <c r="J23" s="5">
        <v>5210.0440366795865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>
      <c r="A24" s="58" t="s">
        <v>115</v>
      </c>
      <c r="B24" s="58" t="s">
        <v>124</v>
      </c>
      <c r="C24" s="57" t="s">
        <v>82</v>
      </c>
      <c r="D24" s="5">
        <v>6066.6585133207145</v>
      </c>
      <c r="E24" s="5">
        <v>2334.2471792788119</v>
      </c>
      <c r="F24" s="5">
        <v>3417.3922902587997</v>
      </c>
      <c r="G24" s="5">
        <v>3691.7707636106329</v>
      </c>
      <c r="H24" s="5">
        <v>4445.5529320603328</v>
      </c>
      <c r="I24" s="5">
        <v>4182.4818046428954</v>
      </c>
      <c r="J24" s="5">
        <v>3407.8405245105168</v>
      </c>
      <c r="K24" s="5">
        <v>3030.4100643352895</v>
      </c>
      <c r="L24" s="5">
        <v>1922.3806039083656</v>
      </c>
      <c r="M24" s="5">
        <v>1818.8652356453808</v>
      </c>
      <c r="N24" s="5">
        <v>2394.8241372418197</v>
      </c>
      <c r="O24" s="5">
        <v>2811.2309814016694</v>
      </c>
      <c r="P24" s="5">
        <v>2508.8929347307962</v>
      </c>
      <c r="Q24" s="5">
        <v>1026.9219237236653</v>
      </c>
      <c r="R24" s="5">
        <v>1755.6057385600106</v>
      </c>
      <c r="S24" s="5">
        <v>1740.709452666129</v>
      </c>
      <c r="T24" s="5">
        <v>603.09230112472039</v>
      </c>
      <c r="U24" s="5">
        <v>1509.7884811168146</v>
      </c>
      <c r="V24" s="5">
        <v>1408.7999362680901</v>
      </c>
      <c r="W24" s="5">
        <v>777.85682980296531</v>
      </c>
      <c r="X24" s="5">
        <v>1052.3429958665204</v>
      </c>
      <c r="Y24" s="5">
        <v>686.12768056669995</v>
      </c>
      <c r="Z24" s="5">
        <v>114.19630794173001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>
      <c r="A25" s="58" t="s">
        <v>115</v>
      </c>
      <c r="B25" s="58" t="s">
        <v>124</v>
      </c>
      <c r="C25" s="57" t="s">
        <v>83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  <row r="26" spans="1:31">
      <c r="A26" s="58" t="s">
        <v>115</v>
      </c>
      <c r="B26" s="58" t="s">
        <v>124</v>
      </c>
      <c r="C26" s="57" t="s">
        <v>84</v>
      </c>
      <c r="D26" s="5">
        <v>0</v>
      </c>
      <c r="E26" s="5">
        <v>4.1301880130000003E-2</v>
      </c>
      <c r="F26" s="5">
        <v>24.237213880499997</v>
      </c>
      <c r="G26" s="5">
        <v>56.42434828239</v>
      </c>
      <c r="H26" s="5">
        <v>211.31988257683506</v>
      </c>
      <c r="I26" s="5">
        <v>2117.5769591987068</v>
      </c>
      <c r="J26" s="5">
        <v>2112.6623011160718</v>
      </c>
      <c r="K26" s="5">
        <v>805.85262955161988</v>
      </c>
      <c r="L26" s="5">
        <v>359.3753897472501</v>
      </c>
      <c r="M26" s="5">
        <v>327.31040915450501</v>
      </c>
      <c r="N26" s="5">
        <v>66.11494210842001</v>
      </c>
      <c r="O26" s="5">
        <v>1059.9408946806452</v>
      </c>
      <c r="P26" s="5">
        <v>199.77565981105499</v>
      </c>
      <c r="Q26" s="5">
        <v>194.84993984639004</v>
      </c>
      <c r="R26" s="5">
        <v>375.99324510863994</v>
      </c>
      <c r="S26" s="5">
        <v>1382.6694315483203</v>
      </c>
      <c r="T26" s="5">
        <v>24.97433136726</v>
      </c>
      <c r="U26" s="5">
        <v>474.99572861353511</v>
      </c>
      <c r="V26" s="5">
        <v>874.12899718223503</v>
      </c>
      <c r="W26" s="5">
        <v>629.3462915225798</v>
      </c>
      <c r="X26" s="5">
        <v>1247.286472817925</v>
      </c>
      <c r="Y26" s="5">
        <v>975.392142185475</v>
      </c>
      <c r="Z26" s="5">
        <v>1201.3003251333901</v>
      </c>
      <c r="AA26" s="5">
        <v>685.42804190584002</v>
      </c>
      <c r="AB26" s="5">
        <v>581.93049231987493</v>
      </c>
      <c r="AC26" s="5">
        <v>375.70600864214003</v>
      </c>
      <c r="AD26" s="5">
        <v>1709.57890745124</v>
      </c>
      <c r="AE26" s="5">
        <v>0</v>
      </c>
    </row>
    <row r="27" spans="1:31">
      <c r="A27" s="58" t="s">
        <v>115</v>
      </c>
      <c r="B27" s="58" t="s">
        <v>124</v>
      </c>
      <c r="C27" s="57" t="s">
        <v>85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</row>
    <row r="28" spans="1:31">
      <c r="A28" s="58" t="s">
        <v>115</v>
      </c>
      <c r="B28" s="58" t="s">
        <v>124</v>
      </c>
      <c r="C28" s="57" t="s">
        <v>86</v>
      </c>
      <c r="D28" s="5">
        <v>213.04516874994971</v>
      </c>
      <c r="E28" s="5">
        <v>251.42043875000005</v>
      </c>
      <c r="F28" s="5">
        <v>199.22103999992481</v>
      </c>
      <c r="G28" s="5">
        <v>126.74201749996996</v>
      </c>
      <c r="H28" s="5">
        <v>180.51341749999494</v>
      </c>
      <c r="I28" s="5">
        <v>184.41773249999494</v>
      </c>
      <c r="J28" s="5">
        <v>308.66523000004975</v>
      </c>
      <c r="K28" s="5">
        <v>160.58270249998498</v>
      </c>
      <c r="L28" s="5">
        <v>280.0297412499749</v>
      </c>
      <c r="M28" s="5">
        <v>299.18002000002491</v>
      </c>
      <c r="N28" s="5">
        <v>248.91692375001998</v>
      </c>
      <c r="O28" s="5">
        <v>213.04516875004987</v>
      </c>
      <c r="P28" s="5">
        <v>251.42043874998009</v>
      </c>
      <c r="Q28" s="5">
        <v>199.22104000003003</v>
      </c>
      <c r="R28" s="5">
        <v>54.607374999975008</v>
      </c>
      <c r="S28" s="5">
        <v>64.035429999985027</v>
      </c>
      <c r="T28" s="5">
        <v>64.235135015215022</v>
      </c>
      <c r="U28" s="5">
        <v>166.56127999999478</v>
      </c>
      <c r="V28" s="5">
        <v>81.759812499944999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</row>
    <row r="29" spans="1:31">
      <c r="A29" s="58" t="s">
        <v>115</v>
      </c>
      <c r="B29" s="58" t="s">
        <v>124</v>
      </c>
      <c r="C29" s="57" t="s">
        <v>87</v>
      </c>
      <c r="D29" s="5">
        <v>566.61184052912063</v>
      </c>
      <c r="E29" s="5">
        <v>1013.7163977396664</v>
      </c>
      <c r="F29" s="5">
        <v>1504.467705143451</v>
      </c>
      <c r="G29" s="5">
        <v>2424.6217837555014</v>
      </c>
      <c r="H29" s="5">
        <v>4829.4563751711376</v>
      </c>
      <c r="I29" s="5">
        <v>5961.4007399354168</v>
      </c>
      <c r="J29" s="5">
        <v>5903.9747127342007</v>
      </c>
      <c r="K29" s="5">
        <v>7467.9557714985076</v>
      </c>
      <c r="L29" s="5">
        <v>6829.4102112119672</v>
      </c>
      <c r="M29" s="5">
        <v>6369.0831850588011</v>
      </c>
      <c r="N29" s="5">
        <v>6513.702771573272</v>
      </c>
      <c r="O29" s="5">
        <v>6724.1823408717746</v>
      </c>
      <c r="P29" s="5">
        <v>11608.555046201529</v>
      </c>
      <c r="Q29" s="5">
        <v>12689.026850318276</v>
      </c>
      <c r="R29" s="5">
        <v>15120.018281504563</v>
      </c>
      <c r="S29" s="5">
        <v>14604.26993271812</v>
      </c>
      <c r="T29" s="5">
        <v>15292.885746704667</v>
      </c>
      <c r="U29" s="5">
        <v>17698.743733094772</v>
      </c>
      <c r="V29" s="5">
        <v>31771.969218580889</v>
      </c>
      <c r="W29" s="5">
        <v>29821.143795933745</v>
      </c>
      <c r="X29" s="5">
        <v>24450.921294657623</v>
      </c>
      <c r="Y29" s="5">
        <v>27492.377026393169</v>
      </c>
      <c r="Z29" s="5">
        <v>40710.86146651522</v>
      </c>
      <c r="AA29" s="5">
        <v>44568.618373740464</v>
      </c>
      <c r="AB29" s="5">
        <v>45051.569027827711</v>
      </c>
      <c r="AC29" s="5">
        <v>46480.79826937888</v>
      </c>
      <c r="AD29" s="5">
        <v>71795.85468192822</v>
      </c>
      <c r="AE29" s="5">
        <v>74603.178158911236</v>
      </c>
    </row>
    <row r="30" spans="1:31">
      <c r="A30" s="58" t="s">
        <v>115</v>
      </c>
      <c r="B30" s="58" t="s">
        <v>124</v>
      </c>
      <c r="C30" s="57" t="s">
        <v>88</v>
      </c>
      <c r="D30" s="5">
        <v>46.265528373190129</v>
      </c>
      <c r="E30" s="5">
        <v>119.94663800244048</v>
      </c>
      <c r="F30" s="5">
        <v>204.97245726301927</v>
      </c>
      <c r="G30" s="5">
        <v>320.74888130551375</v>
      </c>
      <c r="H30" s="5">
        <v>477.18071858038655</v>
      </c>
      <c r="I30" s="5">
        <v>630.04915911243893</v>
      </c>
      <c r="J30" s="5">
        <v>851.20692401397787</v>
      </c>
      <c r="K30" s="5">
        <v>1075.63764070921</v>
      </c>
      <c r="L30" s="5">
        <v>1319.6873018226281</v>
      </c>
      <c r="M30" s="5">
        <v>1513.5057764969968</v>
      </c>
      <c r="N30" s="5">
        <v>1828.6090803123143</v>
      </c>
      <c r="O30" s="5">
        <v>2231.147697923026</v>
      </c>
      <c r="P30" s="5">
        <v>2736.0419065620868</v>
      </c>
      <c r="Q30" s="5">
        <v>3130.119098956724</v>
      </c>
      <c r="R30" s="5">
        <v>3717.4818459242938</v>
      </c>
      <c r="S30" s="5">
        <v>3926.8307736885317</v>
      </c>
      <c r="T30" s="5">
        <v>4533.2355907574547</v>
      </c>
      <c r="U30" s="5">
        <v>4687.8741842653653</v>
      </c>
      <c r="V30" s="5">
        <v>5203.0028022146544</v>
      </c>
      <c r="W30" s="5">
        <v>5209.6146420308478</v>
      </c>
      <c r="X30" s="5">
        <v>5400.8667474337553</v>
      </c>
      <c r="Y30" s="5">
        <v>6159.2166490865147</v>
      </c>
      <c r="Z30" s="5">
        <v>6659.716196799297</v>
      </c>
      <c r="AA30" s="5">
        <v>6806.9999926163873</v>
      </c>
      <c r="AB30" s="5">
        <v>7150.3119828069666</v>
      </c>
      <c r="AC30" s="5">
        <v>7941.3077002831942</v>
      </c>
      <c r="AD30" s="5">
        <v>7852.4078895019093</v>
      </c>
      <c r="AE30" s="5">
        <v>8344.0898883070331</v>
      </c>
    </row>
    <row r="31" spans="1:31">
      <c r="A31" s="58" t="s">
        <v>115</v>
      </c>
      <c r="B31" s="58" t="s">
        <v>124</v>
      </c>
      <c r="C31" s="57" t="s">
        <v>89</v>
      </c>
      <c r="D31" s="5">
        <v>117.708012944182</v>
      </c>
      <c r="E31" s="5">
        <v>216.29087114607799</v>
      </c>
      <c r="F31" s="5">
        <v>315.05816867460101</v>
      </c>
      <c r="G31" s="5">
        <v>404.569016027045</v>
      </c>
      <c r="H31" s="5">
        <v>477.08600055434403</v>
      </c>
      <c r="I31" s="5">
        <v>539.81601364244102</v>
      </c>
      <c r="J31" s="5">
        <v>619.77329918372197</v>
      </c>
      <c r="K31" s="5">
        <v>744.99204622779803</v>
      </c>
      <c r="L31" s="5">
        <v>864.86442787715305</v>
      </c>
      <c r="M31" s="5">
        <v>982.99075735453596</v>
      </c>
      <c r="N31" s="5">
        <v>1124.37031389923</v>
      </c>
      <c r="O31" s="5">
        <v>1272.6243124039299</v>
      </c>
      <c r="P31" s="5">
        <v>1425.6570954143101</v>
      </c>
      <c r="Q31" s="5">
        <v>1546.18328757059</v>
      </c>
      <c r="R31" s="5">
        <v>1656.45293021404</v>
      </c>
      <c r="S31" s="5">
        <v>1731.09925367247</v>
      </c>
      <c r="T31" s="5">
        <v>1788.21133276249</v>
      </c>
      <c r="U31" s="5">
        <v>1795.7954867508899</v>
      </c>
      <c r="V31" s="5">
        <v>1807.03895162093</v>
      </c>
      <c r="W31" s="5">
        <v>1796.32846920986</v>
      </c>
      <c r="X31" s="5">
        <v>1790.1670089784</v>
      </c>
      <c r="Y31" s="5">
        <v>1775.2961307316</v>
      </c>
      <c r="Z31" s="5">
        <v>1758.06782873975</v>
      </c>
      <c r="AA31" s="5">
        <v>1749.3109197604199</v>
      </c>
      <c r="AB31" s="5">
        <v>1733.90439033553</v>
      </c>
      <c r="AC31" s="5">
        <v>1712.4232230948901</v>
      </c>
      <c r="AD31" s="5">
        <v>1688.2023443186299</v>
      </c>
      <c r="AE31" s="5">
        <v>1705.85198974333</v>
      </c>
    </row>
    <row r="32" spans="1:31">
      <c r="A32" s="58" t="s">
        <v>115</v>
      </c>
      <c r="B32" s="58" t="s">
        <v>124</v>
      </c>
      <c r="C32" s="57" t="s">
        <v>90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</row>
    <row r="33" spans="1:31">
      <c r="A33" s="58" t="s">
        <v>115</v>
      </c>
      <c r="B33" s="58" t="s">
        <v>124</v>
      </c>
      <c r="C33" s="57" t="s">
        <v>91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</row>
    <row r="34" spans="1:31">
      <c r="A34" s="58" t="s">
        <v>115</v>
      </c>
      <c r="B34" s="58" t="s">
        <v>124</v>
      </c>
      <c r="C34" s="57" t="s">
        <v>92</v>
      </c>
      <c r="D34" s="5">
        <v>2973.6293843410613</v>
      </c>
      <c r="E34" s="5">
        <v>16584.245207788448</v>
      </c>
      <c r="F34" s="5">
        <v>27020.921373465848</v>
      </c>
      <c r="G34" s="5">
        <v>28931.628732096378</v>
      </c>
      <c r="H34" s="5">
        <v>31376.21606786436</v>
      </c>
      <c r="I34" s="5">
        <v>32071.847120566243</v>
      </c>
      <c r="J34" s="5">
        <v>39388.701957704849</v>
      </c>
      <c r="K34" s="5">
        <v>43151.153129658247</v>
      </c>
      <c r="L34" s="5">
        <v>53632.612173336907</v>
      </c>
      <c r="M34" s="5">
        <v>60661.564022281149</v>
      </c>
      <c r="N34" s="5">
        <v>68009.050632202125</v>
      </c>
      <c r="O34" s="5">
        <v>96967.343248297242</v>
      </c>
      <c r="P34" s="5">
        <v>101768.12489656295</v>
      </c>
      <c r="Q34" s="5">
        <v>110758.32996493361</v>
      </c>
      <c r="R34" s="5">
        <v>105607.16261273138</v>
      </c>
      <c r="S34" s="5">
        <v>107180.01937173148</v>
      </c>
      <c r="T34" s="5">
        <v>113203.23461480769</v>
      </c>
      <c r="U34" s="5">
        <v>118204.62955260499</v>
      </c>
      <c r="V34" s="5">
        <v>103634.61251809198</v>
      </c>
      <c r="W34" s="5">
        <v>150805.22397231805</v>
      </c>
      <c r="X34" s="5">
        <v>186282.0078252856</v>
      </c>
      <c r="Y34" s="5">
        <v>189582.51519183634</v>
      </c>
      <c r="Z34" s="5">
        <v>227053.69904867123</v>
      </c>
      <c r="AA34" s="5">
        <v>244445.69948365711</v>
      </c>
      <c r="AB34" s="5">
        <v>255580.42765974347</v>
      </c>
      <c r="AC34" s="5">
        <v>236582.16271990439</v>
      </c>
      <c r="AD34" s="5">
        <v>258700.56021881077</v>
      </c>
      <c r="AE34" s="5">
        <v>258603.57132752959</v>
      </c>
    </row>
    <row r="35" spans="1:31">
      <c r="A35" s="58" t="s">
        <v>115</v>
      </c>
      <c r="B35" s="58" t="s">
        <v>124</v>
      </c>
      <c r="C35" s="57" t="s">
        <v>93</v>
      </c>
      <c r="D35" s="5">
        <v>7308.3750377823562</v>
      </c>
      <c r="E35" s="5">
        <v>6891.5782861538346</v>
      </c>
      <c r="F35" s="5">
        <v>7979.8016829729277</v>
      </c>
      <c r="G35" s="5">
        <v>12269.9047519657</v>
      </c>
      <c r="H35" s="5">
        <v>16834.543938015842</v>
      </c>
      <c r="I35" s="5">
        <v>18951.365470512552</v>
      </c>
      <c r="J35" s="5">
        <v>20476.237585832732</v>
      </c>
      <c r="K35" s="5">
        <v>27887.805347805021</v>
      </c>
      <c r="L35" s="5">
        <v>27296.244597558758</v>
      </c>
      <c r="M35" s="5">
        <v>28545.311797086524</v>
      </c>
      <c r="N35" s="5">
        <v>37299.673238340743</v>
      </c>
      <c r="O35" s="5">
        <v>56797.253864982442</v>
      </c>
      <c r="P35" s="5">
        <v>70757.567861829768</v>
      </c>
      <c r="Q35" s="5">
        <v>78613.969713063998</v>
      </c>
      <c r="R35" s="5">
        <v>86627.129161656921</v>
      </c>
      <c r="S35" s="5">
        <v>86589.085293433411</v>
      </c>
      <c r="T35" s="5">
        <v>89234.105869422303</v>
      </c>
      <c r="U35" s="5">
        <v>101167.78403260464</v>
      </c>
      <c r="V35" s="5">
        <v>136138.08834760185</v>
      </c>
      <c r="W35" s="5">
        <v>154142.45569686586</v>
      </c>
      <c r="X35" s="5">
        <v>130474.83129300959</v>
      </c>
      <c r="Y35" s="5">
        <v>167023.9735948155</v>
      </c>
      <c r="Z35" s="5">
        <v>204269.86547296552</v>
      </c>
      <c r="AA35" s="5">
        <v>220224.23421380454</v>
      </c>
      <c r="AB35" s="5">
        <v>233124.52997926364</v>
      </c>
      <c r="AC35" s="5">
        <v>260236.5015670743</v>
      </c>
      <c r="AD35" s="5">
        <v>312656.9748406352</v>
      </c>
      <c r="AE35" s="5">
        <v>322062.27926047327</v>
      </c>
    </row>
    <row r="36" spans="1:31">
      <c r="A36" s="58" t="s">
        <v>115</v>
      </c>
      <c r="B36" s="58" t="s">
        <v>124</v>
      </c>
      <c r="C36" s="57" t="s">
        <v>94</v>
      </c>
      <c r="D36" s="5">
        <v>8479.9990908</v>
      </c>
      <c r="E36" s="5">
        <v>9559.0008366000002</v>
      </c>
      <c r="F36" s="5">
        <v>10745.4802191</v>
      </c>
      <c r="G36" s="5">
        <v>11930.2513784</v>
      </c>
      <c r="H36" s="5">
        <v>13106.8910703</v>
      </c>
      <c r="I36" s="5">
        <v>14229.467897899998</v>
      </c>
      <c r="J36" s="5">
        <v>15360.405836900001</v>
      </c>
      <c r="K36" s="5">
        <v>16456.256894599999</v>
      </c>
      <c r="L36" s="5">
        <v>17527.511694000001</v>
      </c>
      <c r="M36" s="5">
        <v>18507.895565799998</v>
      </c>
      <c r="N36" s="5">
        <v>19510.810355900001</v>
      </c>
      <c r="O36" s="5">
        <v>20499.366839399998</v>
      </c>
      <c r="P36" s="5">
        <v>21478.626854599999</v>
      </c>
      <c r="Q36" s="5">
        <v>22278.395411500002</v>
      </c>
      <c r="R36" s="5">
        <v>23038.9386381</v>
      </c>
      <c r="S36" s="5">
        <v>23770.344909399999</v>
      </c>
      <c r="T36" s="5">
        <v>24577.874808100001</v>
      </c>
      <c r="U36" s="5">
        <v>25306.991188499996</v>
      </c>
      <c r="V36" s="5">
        <v>26082.992490199998</v>
      </c>
      <c r="W36" s="5">
        <v>26857.1239308</v>
      </c>
      <c r="X36" s="5">
        <v>27687.389024700002</v>
      </c>
      <c r="Y36" s="5">
        <v>28381.8181348</v>
      </c>
      <c r="Z36" s="5">
        <v>29110.7653536</v>
      </c>
      <c r="AA36" s="5">
        <v>29845.345328000003</v>
      </c>
      <c r="AB36" s="5">
        <v>30647.097598600001</v>
      </c>
      <c r="AC36" s="5">
        <v>31308.422296999997</v>
      </c>
      <c r="AD36" s="5">
        <v>32021.139212500002</v>
      </c>
      <c r="AE36" s="5">
        <v>32021.139212500002</v>
      </c>
    </row>
    <row r="37" spans="1:31">
      <c r="A37" s="58" t="s">
        <v>115</v>
      </c>
      <c r="B37" s="58" t="s">
        <v>124</v>
      </c>
      <c r="C37" s="57" t="s">
        <v>96</v>
      </c>
      <c r="D37" s="5">
        <v>0</v>
      </c>
      <c r="E37" s="5">
        <v>0</v>
      </c>
      <c r="F37" s="5">
        <v>2.5580499645000001E-2</v>
      </c>
      <c r="G37" s="5">
        <v>0.549703498505</v>
      </c>
      <c r="H37" s="5">
        <v>1.70835689923</v>
      </c>
      <c r="I37" s="5">
        <v>6.1400689799999998E-3</v>
      </c>
      <c r="J37" s="5">
        <v>0</v>
      </c>
      <c r="K37" s="5">
        <v>11.8141955771</v>
      </c>
      <c r="L37" s="5">
        <v>4.8316757045400003</v>
      </c>
      <c r="M37" s="5">
        <v>17.171995371685004</v>
      </c>
      <c r="N37" s="5">
        <v>0</v>
      </c>
      <c r="O37" s="5">
        <v>254.31694503470999</v>
      </c>
      <c r="P37" s="5">
        <v>63.261628083080012</v>
      </c>
      <c r="Q37" s="5">
        <v>145.65908049439497</v>
      </c>
      <c r="R37" s="5">
        <v>94.325027019630014</v>
      </c>
      <c r="S37" s="5">
        <v>751.48173101945497</v>
      </c>
      <c r="T37" s="5">
        <v>317.70250804557003</v>
      </c>
      <c r="U37" s="5">
        <v>872.17474046041445</v>
      </c>
      <c r="V37" s="5">
        <v>1184.040563511345</v>
      </c>
      <c r="W37" s="5">
        <v>1067.0077257459761</v>
      </c>
      <c r="X37" s="5">
        <v>1140.916258988364</v>
      </c>
      <c r="Y37" s="5">
        <v>1209.4648448837404</v>
      </c>
      <c r="Z37" s="5">
        <v>1068.8717694589855</v>
      </c>
      <c r="AA37" s="5">
        <v>1854.6496545803177</v>
      </c>
      <c r="AB37" s="5">
        <v>662.57992839971985</v>
      </c>
      <c r="AC37" s="5">
        <v>1285.2973808409704</v>
      </c>
      <c r="AD37" s="5">
        <v>1851.1290464765052</v>
      </c>
      <c r="AE37" s="5">
        <v>663.01461256768482</v>
      </c>
    </row>
    <row r="38" spans="1:31">
      <c r="A38" s="58" t="s">
        <v>115</v>
      </c>
      <c r="B38" s="58" t="s">
        <v>124</v>
      </c>
      <c r="C38" s="57" t="s">
        <v>98</v>
      </c>
      <c r="D38" s="5">
        <v>-800.22577397542523</v>
      </c>
      <c r="E38" s="5">
        <v>-1428.3632855447358</v>
      </c>
      <c r="F38" s="5">
        <v>-2015.299458387037</v>
      </c>
      <c r="G38" s="5">
        <v>-3152.0191950342178</v>
      </c>
      <c r="H38" s="5">
        <v>-6023.5972886121817</v>
      </c>
      <c r="I38" s="5">
        <v>-7424.9134969280867</v>
      </c>
      <c r="J38" s="5">
        <v>-7326.6041189365278</v>
      </c>
      <c r="K38" s="5">
        <v>-9240.6472978356924</v>
      </c>
      <c r="L38" s="5">
        <v>-8445.633313428214</v>
      </c>
      <c r="M38" s="5">
        <v>-7844.4907850079553</v>
      </c>
      <c r="N38" s="5">
        <v>-8055.9422119107785</v>
      </c>
      <c r="O38" s="5">
        <v>-8299.5048883539584</v>
      </c>
      <c r="P38" s="5">
        <v>-14231.829439784337</v>
      </c>
      <c r="Q38" s="5">
        <v>-15447.355612593172</v>
      </c>
      <c r="R38" s="5">
        <v>-18602.080041109915</v>
      </c>
      <c r="S38" s="5">
        <v>-18069.294534990549</v>
      </c>
      <c r="T38" s="5">
        <v>-18854.641982571578</v>
      </c>
      <c r="U38" s="5">
        <v>-21600.603927628723</v>
      </c>
      <c r="V38" s="5">
        <v>-38788.015242121728</v>
      </c>
      <c r="W38" s="5">
        <v>-36316.950440623521</v>
      </c>
      <c r="X38" s="5">
        <v>-30075.667196335871</v>
      </c>
      <c r="Y38" s="5">
        <v>-33703.249310083462</v>
      </c>
      <c r="Z38" s="5">
        <v>-49945.024590370267</v>
      </c>
      <c r="AA38" s="5">
        <v>-54489.638103202895</v>
      </c>
      <c r="AB38" s="5">
        <v>-54938.432405809341</v>
      </c>
      <c r="AC38" s="5">
        <v>-56778.328268581419</v>
      </c>
      <c r="AD38" s="5">
        <v>-87618.107895999099</v>
      </c>
      <c r="AE38" s="5">
        <v>-90609.380575573101</v>
      </c>
    </row>
    <row r="39" spans="1:31">
      <c r="A39" s="58" t="s">
        <v>115</v>
      </c>
      <c r="B39" s="58" t="s">
        <v>124</v>
      </c>
      <c r="C39" s="57" t="s">
        <v>99</v>
      </c>
      <c r="D39" s="5">
        <v>-54.424654943550237</v>
      </c>
      <c r="E39" s="5">
        <v>-141.09974779094054</v>
      </c>
      <c r="F39" s="5">
        <v>-241.12023901468126</v>
      </c>
      <c r="G39" s="5">
        <v>-377.44374534364368</v>
      </c>
      <c r="H39" s="5">
        <v>-561.21846659769733</v>
      </c>
      <c r="I39" s="5">
        <v>-742.58938577036611</v>
      </c>
      <c r="J39" s="5">
        <v>-999.87836475295126</v>
      </c>
      <c r="K39" s="5">
        <v>-1275.9972333864184</v>
      </c>
      <c r="L39" s="5">
        <v>-1575.9794880695208</v>
      </c>
      <c r="M39" s="5">
        <v>-1817.0032143320843</v>
      </c>
      <c r="N39" s="5">
        <v>-2212.4725960365658</v>
      </c>
      <c r="O39" s="5">
        <v>-2715.0403924369907</v>
      </c>
      <c r="P39" s="5">
        <v>-3345.7109836361233</v>
      </c>
      <c r="Q39" s="5">
        <v>-3833.8983402426097</v>
      </c>
      <c r="R39" s="5">
        <v>-4558.5793571323111</v>
      </c>
      <c r="S39" s="5">
        <v>-4844.6134587786873</v>
      </c>
      <c r="T39" s="5">
        <v>-5616.9337825950897</v>
      </c>
      <c r="U39" s="5">
        <v>-5821.0817557196851</v>
      </c>
      <c r="V39" s="5">
        <v>-6508.2672623315384</v>
      </c>
      <c r="W39" s="5">
        <v>-6507.9769675509824</v>
      </c>
      <c r="X39" s="5">
        <v>-6771.6193817160729</v>
      </c>
      <c r="Y39" s="5">
        <v>-7805.4298563867505</v>
      </c>
      <c r="Z39" s="5">
        <v>-8389.1894239559515</v>
      </c>
      <c r="AA39" s="5">
        <v>-8650.0850246629743</v>
      </c>
      <c r="AB39" s="5">
        <v>-9080.5278883928731</v>
      </c>
      <c r="AC39" s="5">
        <v>-10067.2940858853</v>
      </c>
      <c r="AD39" s="5">
        <v>-9960.2584586089215</v>
      </c>
      <c r="AE39" s="5">
        <v>-10507.794468568594</v>
      </c>
    </row>
    <row r="40" spans="1:31">
      <c r="A40" s="58" t="s">
        <v>115</v>
      </c>
      <c r="B40" s="58" t="s">
        <v>124</v>
      </c>
      <c r="C40" s="57" t="s">
        <v>100</v>
      </c>
      <c r="D40" s="5">
        <v>-135.03141914529701</v>
      </c>
      <c r="E40" s="5">
        <v>-250.11829264994901</v>
      </c>
      <c r="F40" s="5">
        <v>-366.42709503692902</v>
      </c>
      <c r="G40" s="5">
        <v>-470.37303837280098</v>
      </c>
      <c r="H40" s="5">
        <v>-554.50501734490899</v>
      </c>
      <c r="I40" s="5">
        <v>-628.70588004408899</v>
      </c>
      <c r="J40" s="5">
        <v>-723.78902302699498</v>
      </c>
      <c r="K40" s="5">
        <v>-869.60417595556805</v>
      </c>
      <c r="L40" s="5">
        <v>-1011.00523428778</v>
      </c>
      <c r="M40" s="5">
        <v>-1147.68086708187</v>
      </c>
      <c r="N40" s="5">
        <v>-1315.89604410794</v>
      </c>
      <c r="O40" s="5">
        <v>-1488.5548674332599</v>
      </c>
      <c r="P40" s="5">
        <v>-1669.8738044352301</v>
      </c>
      <c r="Q40" s="5">
        <v>-1814.1461567226499</v>
      </c>
      <c r="R40" s="5">
        <v>-1938.9997101705001</v>
      </c>
      <c r="S40" s="5">
        <v>-2024.7612407727399</v>
      </c>
      <c r="T40" s="5">
        <v>-2094.5088763854701</v>
      </c>
      <c r="U40" s="5">
        <v>-2107.1377644836698</v>
      </c>
      <c r="V40" s="5">
        <v>-2113.6550992092398</v>
      </c>
      <c r="W40" s="5">
        <v>-2105.8701616343001</v>
      </c>
      <c r="X40" s="5">
        <v>-2091.1597770232001</v>
      </c>
      <c r="Y40" s="5">
        <v>-2077.9914698767702</v>
      </c>
      <c r="Z40" s="5">
        <v>-2054.6267511872802</v>
      </c>
      <c r="AA40" s="5">
        <v>-2047.94718990355</v>
      </c>
      <c r="AB40" s="5">
        <v>-2026.3572782374899</v>
      </c>
      <c r="AC40" s="5">
        <v>-2000.7288204579099</v>
      </c>
      <c r="AD40" s="5">
        <v>-1970.5279745892001</v>
      </c>
      <c r="AE40" s="5">
        <v>-1993.9232328144101</v>
      </c>
    </row>
    <row r="42" spans="1:31">
      <c r="A42" s="58" t="s">
        <v>115</v>
      </c>
      <c r="B42" s="58" t="s">
        <v>125</v>
      </c>
      <c r="C42" s="57" t="s">
        <v>81</v>
      </c>
      <c r="D42" s="5">
        <v>31199.075792484022</v>
      </c>
      <c r="E42" s="5">
        <v>26710.75676745941</v>
      </c>
      <c r="F42" s="5">
        <v>19228.597320664023</v>
      </c>
      <c r="G42" s="5">
        <v>16321.512986242349</v>
      </c>
      <c r="H42" s="5">
        <v>10440.935275690101</v>
      </c>
      <c r="I42" s="5">
        <v>6937.0605445773799</v>
      </c>
      <c r="J42" s="5">
        <v>6292.0500907268288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</row>
    <row r="43" spans="1:31">
      <c r="A43" s="58" t="s">
        <v>115</v>
      </c>
      <c r="B43" s="58" t="s">
        <v>125</v>
      </c>
      <c r="C43" s="57" t="s">
        <v>82</v>
      </c>
      <c r="D43" s="5">
        <v>20.480069960664999</v>
      </c>
      <c r="E43" s="5">
        <v>9.0138249514000002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</row>
    <row r="44" spans="1:31">
      <c r="A44" s="58" t="s">
        <v>115</v>
      </c>
      <c r="B44" s="58" t="s">
        <v>125</v>
      </c>
      <c r="C44" s="57" t="s">
        <v>83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</row>
    <row r="45" spans="1:31">
      <c r="A45" s="58" t="s">
        <v>115</v>
      </c>
      <c r="B45" s="58" t="s">
        <v>125</v>
      </c>
      <c r="C45" s="57" t="s">
        <v>84</v>
      </c>
      <c r="D45" s="5">
        <v>12.20038732143</v>
      </c>
      <c r="E45" s="5">
        <v>7.3773077985399995</v>
      </c>
      <c r="F45" s="5">
        <v>56.33263688297999</v>
      </c>
      <c r="G45" s="5">
        <v>52.753299648615005</v>
      </c>
      <c r="H45" s="5">
        <v>852.84641806833031</v>
      </c>
      <c r="I45" s="5">
        <v>946.83138044815519</v>
      </c>
      <c r="J45" s="5">
        <v>522.03595845398502</v>
      </c>
      <c r="K45" s="5">
        <v>725.14052091214</v>
      </c>
      <c r="L45" s="5">
        <v>959.87534567345028</v>
      </c>
      <c r="M45" s="5">
        <v>434.80729140533498</v>
      </c>
      <c r="N45" s="5">
        <v>3.7013827151149998</v>
      </c>
      <c r="O45" s="5">
        <v>328.03534647643505</v>
      </c>
      <c r="P45" s="5">
        <v>85.272630839950011</v>
      </c>
      <c r="Q45" s="5">
        <v>254.46690101007505</v>
      </c>
      <c r="R45" s="5">
        <v>114.91407234516497</v>
      </c>
      <c r="S45" s="5">
        <v>957.40163208203558</v>
      </c>
      <c r="T45" s="5">
        <v>282.50934658829499</v>
      </c>
      <c r="U45" s="5">
        <v>224.71632012992495</v>
      </c>
      <c r="V45" s="5">
        <v>411.37589731471502</v>
      </c>
      <c r="W45" s="5">
        <v>604.9054905254801</v>
      </c>
      <c r="X45" s="5">
        <v>1348.1566726070803</v>
      </c>
      <c r="Y45" s="5">
        <v>28.371089602404997</v>
      </c>
      <c r="Z45" s="5">
        <v>667.42234421984506</v>
      </c>
      <c r="AA45" s="5">
        <v>17.516581734744999</v>
      </c>
      <c r="AB45" s="5">
        <v>617.91584287573505</v>
      </c>
      <c r="AC45" s="5">
        <v>91.169439207470006</v>
      </c>
      <c r="AD45" s="5">
        <v>1926.7845540124301</v>
      </c>
      <c r="AE45" s="5">
        <v>0</v>
      </c>
    </row>
    <row r="46" spans="1:31">
      <c r="A46" s="58" t="s">
        <v>115</v>
      </c>
      <c r="B46" s="58" t="s">
        <v>125</v>
      </c>
      <c r="C46" s="57" t="s">
        <v>85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725.70718844296493</v>
      </c>
      <c r="AE46" s="5">
        <v>725.70718844296994</v>
      </c>
    </row>
    <row r="47" spans="1:31">
      <c r="A47" s="58" t="s">
        <v>115</v>
      </c>
      <c r="B47" s="58" t="s">
        <v>125</v>
      </c>
      <c r="C47" s="57" t="s">
        <v>86</v>
      </c>
      <c r="D47" s="5">
        <v>3810.682240107024</v>
      </c>
      <c r="E47" s="5">
        <v>1298.6079809127398</v>
      </c>
      <c r="F47" s="5">
        <v>1777.7937864713797</v>
      </c>
      <c r="G47" s="5">
        <v>2074.0794837802796</v>
      </c>
      <c r="H47" s="5">
        <v>3678.7904139811212</v>
      </c>
      <c r="I47" s="5">
        <v>3121.8161247312</v>
      </c>
      <c r="J47" s="5">
        <v>1740.0680034444995</v>
      </c>
      <c r="K47" s="5">
        <v>2703.9456387080695</v>
      </c>
      <c r="L47" s="5">
        <v>2013.8020012909199</v>
      </c>
      <c r="M47" s="5">
        <v>1822.4797255611295</v>
      </c>
      <c r="N47" s="5">
        <v>1724.7841718213454</v>
      </c>
      <c r="O47" s="5">
        <v>3252.7366484353743</v>
      </c>
      <c r="P47" s="5">
        <v>3002.0612090303839</v>
      </c>
      <c r="Q47" s="5">
        <v>2296.8914240702638</v>
      </c>
      <c r="R47" s="5">
        <v>2238.9599574963645</v>
      </c>
      <c r="S47" s="5">
        <v>3377.5522183258854</v>
      </c>
      <c r="T47" s="5">
        <v>1272.7850260001346</v>
      </c>
      <c r="U47" s="5">
        <v>2024.1382919478542</v>
      </c>
      <c r="V47" s="5">
        <v>1895.7585886504398</v>
      </c>
      <c r="W47" s="5">
        <v>2202.7395685331799</v>
      </c>
      <c r="X47" s="5">
        <v>2259.5907067039998</v>
      </c>
      <c r="Y47" s="5">
        <v>2239.3617255099653</v>
      </c>
      <c r="Z47" s="5">
        <v>1827.2611620155849</v>
      </c>
      <c r="AA47" s="5">
        <v>2256.9909757980199</v>
      </c>
      <c r="AB47" s="5">
        <v>2523.9693574267294</v>
      </c>
      <c r="AC47" s="5">
        <v>2279.9309829689196</v>
      </c>
      <c r="AD47" s="5">
        <v>3522.6702833911945</v>
      </c>
      <c r="AE47" s="5">
        <v>1105.400778378475</v>
      </c>
    </row>
    <row r="48" spans="1:31">
      <c r="A48" s="58" t="s">
        <v>115</v>
      </c>
      <c r="B48" s="58" t="s">
        <v>125</v>
      </c>
      <c r="C48" s="57" t="s">
        <v>87</v>
      </c>
      <c r="D48" s="5">
        <v>70.586479504640167</v>
      </c>
      <c r="E48" s="5">
        <v>130.70988553977514</v>
      </c>
      <c r="F48" s="5">
        <v>355.01045493958537</v>
      </c>
      <c r="G48" s="5">
        <v>360.87060551729547</v>
      </c>
      <c r="H48" s="5">
        <v>1452.5034670593343</v>
      </c>
      <c r="I48" s="5">
        <v>3485.197025514522</v>
      </c>
      <c r="J48" s="5">
        <v>3643.033412368175</v>
      </c>
      <c r="K48" s="5">
        <v>4503.5729675352013</v>
      </c>
      <c r="L48" s="5">
        <v>4231.2435869931342</v>
      </c>
      <c r="M48" s="5">
        <v>4144.6887836906426</v>
      </c>
      <c r="N48" s="5">
        <v>4273.4859136615432</v>
      </c>
      <c r="O48" s="5">
        <v>4058.4298706633676</v>
      </c>
      <c r="P48" s="5">
        <v>4153.528314802059</v>
      </c>
      <c r="Q48" s="5">
        <v>4235.6326300903338</v>
      </c>
      <c r="R48" s="5">
        <v>4401.8587888411139</v>
      </c>
      <c r="S48" s="5">
        <v>3985.0726158119342</v>
      </c>
      <c r="T48" s="5">
        <v>4529.1096434058854</v>
      </c>
      <c r="U48" s="5">
        <v>4429.7586268935811</v>
      </c>
      <c r="V48" s="5">
        <v>4178.3081098727689</v>
      </c>
      <c r="W48" s="5">
        <v>4130.5015812333659</v>
      </c>
      <c r="X48" s="5">
        <v>3667.3970488008181</v>
      </c>
      <c r="Y48" s="5">
        <v>3910.1949882819727</v>
      </c>
      <c r="Z48" s="5">
        <v>3146.1446377638176</v>
      </c>
      <c r="AA48" s="5">
        <v>3279.469677574114</v>
      </c>
      <c r="AB48" s="5">
        <v>2169.8034656698001</v>
      </c>
      <c r="AC48" s="5">
        <v>2050.7056463275258</v>
      </c>
      <c r="AD48" s="5">
        <v>1947.3150547115804</v>
      </c>
      <c r="AE48" s="5">
        <v>1269.4174381513499</v>
      </c>
    </row>
    <row r="49" spans="1:31">
      <c r="A49" s="58" t="s">
        <v>115</v>
      </c>
      <c r="B49" s="58" t="s">
        <v>125</v>
      </c>
      <c r="C49" s="57" t="s">
        <v>88</v>
      </c>
      <c r="D49" s="5">
        <v>24.213262205029963</v>
      </c>
      <c r="E49" s="5">
        <v>98.229353633075249</v>
      </c>
      <c r="F49" s="5">
        <v>185.79696390362992</v>
      </c>
      <c r="G49" s="5">
        <v>286.41647258104877</v>
      </c>
      <c r="H49" s="5">
        <v>421.02516504962108</v>
      </c>
      <c r="I49" s="5">
        <v>565.3341324618516</v>
      </c>
      <c r="J49" s="5">
        <v>768.33951826752661</v>
      </c>
      <c r="K49" s="5">
        <v>924.7243897543924</v>
      </c>
      <c r="L49" s="5">
        <v>1106.6878225290986</v>
      </c>
      <c r="M49" s="5">
        <v>1215.124691440787</v>
      </c>
      <c r="N49" s="5">
        <v>1551.5925892692749</v>
      </c>
      <c r="O49" s="5">
        <v>1881.2189173327442</v>
      </c>
      <c r="P49" s="5">
        <v>2331.9148496001544</v>
      </c>
      <c r="Q49" s="5">
        <v>2829.3967048770737</v>
      </c>
      <c r="R49" s="5">
        <v>3423.8050994786986</v>
      </c>
      <c r="S49" s="5">
        <v>3892.3033365965111</v>
      </c>
      <c r="T49" s="5">
        <v>4519.2890434470264</v>
      </c>
      <c r="U49" s="5">
        <v>4982.7463608700455</v>
      </c>
      <c r="V49" s="5">
        <v>4979.3140443836819</v>
      </c>
      <c r="W49" s="5">
        <v>5739.5158712894499</v>
      </c>
      <c r="X49" s="5">
        <v>5339.4200828000048</v>
      </c>
      <c r="Y49" s="5">
        <v>6487.3652080285865</v>
      </c>
      <c r="Z49" s="5">
        <v>7588.9498460243722</v>
      </c>
      <c r="AA49" s="5">
        <v>7909.6084562919732</v>
      </c>
      <c r="AB49" s="5">
        <v>7352.4867382469065</v>
      </c>
      <c r="AC49" s="5">
        <v>7887.6967195137768</v>
      </c>
      <c r="AD49" s="5">
        <v>9286.2349619395391</v>
      </c>
      <c r="AE49" s="5">
        <v>9894.8109678986621</v>
      </c>
    </row>
    <row r="50" spans="1:31">
      <c r="A50" s="58" t="s">
        <v>115</v>
      </c>
      <c r="B50" s="58" t="s">
        <v>125</v>
      </c>
      <c r="C50" s="57" t="s">
        <v>89</v>
      </c>
      <c r="D50" s="5">
        <v>68.294795686997603</v>
      </c>
      <c r="E50" s="5">
        <v>137.42513599108901</v>
      </c>
      <c r="F50" s="5">
        <v>209.96938808425301</v>
      </c>
      <c r="G50" s="5">
        <v>278.07005379568301</v>
      </c>
      <c r="H50" s="5">
        <v>336.69285066459599</v>
      </c>
      <c r="I50" s="5">
        <v>378.98086966461</v>
      </c>
      <c r="J50" s="5">
        <v>425.41102868106901</v>
      </c>
      <c r="K50" s="5">
        <v>504.94793903530302</v>
      </c>
      <c r="L50" s="5">
        <v>569.64949919189201</v>
      </c>
      <c r="M50" s="5">
        <v>620.974754111425</v>
      </c>
      <c r="N50" s="5">
        <v>690.00687150699105</v>
      </c>
      <c r="O50" s="5">
        <v>767.17636609820704</v>
      </c>
      <c r="P50" s="5">
        <v>852.34192507637795</v>
      </c>
      <c r="Q50" s="5">
        <v>925.37785735145201</v>
      </c>
      <c r="R50" s="5">
        <v>1006.10967595389</v>
      </c>
      <c r="S50" s="5">
        <v>1069.4848060797001</v>
      </c>
      <c r="T50" s="5">
        <v>1122.7314107408799</v>
      </c>
      <c r="U50" s="5">
        <v>1153.5857453061501</v>
      </c>
      <c r="V50" s="5">
        <v>1175.4556096511401</v>
      </c>
      <c r="W50" s="5">
        <v>1180.20808273081</v>
      </c>
      <c r="X50" s="5">
        <v>1183.0162733807399</v>
      </c>
      <c r="Y50" s="5">
        <v>1175.98128660098</v>
      </c>
      <c r="Z50" s="5">
        <v>1171.1063092643701</v>
      </c>
      <c r="AA50" s="5">
        <v>1171.8638933289401</v>
      </c>
      <c r="AB50" s="5">
        <v>1166.26946185973</v>
      </c>
      <c r="AC50" s="5">
        <v>1157.9191882038999</v>
      </c>
      <c r="AD50" s="5">
        <v>1145.63707674733</v>
      </c>
      <c r="AE50" s="5">
        <v>1159.6165491801701</v>
      </c>
    </row>
    <row r="51" spans="1:31">
      <c r="A51" s="58" t="s">
        <v>115</v>
      </c>
      <c r="B51" s="58" t="s">
        <v>125</v>
      </c>
      <c r="C51" s="57" t="s">
        <v>90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</row>
    <row r="52" spans="1:31">
      <c r="A52" s="58" t="s">
        <v>115</v>
      </c>
      <c r="B52" s="58" t="s">
        <v>125</v>
      </c>
      <c r="C52" s="57" t="s">
        <v>91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</row>
    <row r="53" spans="1:31">
      <c r="A53" s="58" t="s">
        <v>115</v>
      </c>
      <c r="B53" s="58" t="s">
        <v>125</v>
      </c>
      <c r="C53" s="57" t="s">
        <v>92</v>
      </c>
      <c r="D53" s="5">
        <v>11531.423643587923</v>
      </c>
      <c r="E53" s="5">
        <v>15980.363734793695</v>
      </c>
      <c r="F53" s="5">
        <v>20834.837925561264</v>
      </c>
      <c r="G53" s="5">
        <v>22963.152030452649</v>
      </c>
      <c r="H53" s="5">
        <v>25726.228943265418</v>
      </c>
      <c r="I53" s="5">
        <v>28459.457039056335</v>
      </c>
      <c r="J53" s="5">
        <v>29026.057036266317</v>
      </c>
      <c r="K53" s="5">
        <v>33967.785954579449</v>
      </c>
      <c r="L53" s="5">
        <v>31201.261556931669</v>
      </c>
      <c r="M53" s="5">
        <v>31010.875990600813</v>
      </c>
      <c r="N53" s="5">
        <v>35884.304859868244</v>
      </c>
      <c r="O53" s="5">
        <v>32805.785882259217</v>
      </c>
      <c r="P53" s="5">
        <v>41220.566566554815</v>
      </c>
      <c r="Q53" s="5">
        <v>36980.775405616703</v>
      </c>
      <c r="R53" s="5">
        <v>41760.218296393105</v>
      </c>
      <c r="S53" s="5">
        <v>43309.999669526936</v>
      </c>
      <c r="T53" s="5">
        <v>45794.972958514176</v>
      </c>
      <c r="U53" s="5">
        <v>55448.182598650783</v>
      </c>
      <c r="V53" s="5">
        <v>58412.753146918229</v>
      </c>
      <c r="W53" s="5">
        <v>55462.935675431814</v>
      </c>
      <c r="X53" s="5">
        <v>55926.91254531224</v>
      </c>
      <c r="Y53" s="5">
        <v>64437.281374064143</v>
      </c>
      <c r="Z53" s="5">
        <v>66139.633614625462</v>
      </c>
      <c r="AA53" s="5">
        <v>76420.075775384539</v>
      </c>
      <c r="AB53" s="5">
        <v>76263.409852316821</v>
      </c>
      <c r="AC53" s="5">
        <v>79562.294713315045</v>
      </c>
      <c r="AD53" s="5">
        <v>73492.73216037052</v>
      </c>
      <c r="AE53" s="5">
        <v>75038.764545309779</v>
      </c>
    </row>
    <row r="54" spans="1:31">
      <c r="A54" s="58" t="s">
        <v>115</v>
      </c>
      <c r="B54" s="58" t="s">
        <v>125</v>
      </c>
      <c r="C54" s="57" t="s">
        <v>93</v>
      </c>
      <c r="D54" s="5">
        <v>1742.8693875561501</v>
      </c>
      <c r="E54" s="5">
        <v>1517.1288552819256</v>
      </c>
      <c r="F54" s="5">
        <v>1683.3220051272706</v>
      </c>
      <c r="G54" s="5">
        <v>1750.6841503440346</v>
      </c>
      <c r="H54" s="5">
        <v>3588.126086906791</v>
      </c>
      <c r="I54" s="5">
        <v>6325.0998112883399</v>
      </c>
      <c r="J54" s="5">
        <v>6476.9673456188402</v>
      </c>
      <c r="K54" s="5">
        <v>7527.797559855886</v>
      </c>
      <c r="L54" s="5">
        <v>10157.439278876462</v>
      </c>
      <c r="M54" s="5">
        <v>9419.0214161639196</v>
      </c>
      <c r="N54" s="5">
        <v>9719.890782140661</v>
      </c>
      <c r="O54" s="5">
        <v>10140.621241714382</v>
      </c>
      <c r="P54" s="5">
        <v>8821.2325731410619</v>
      </c>
      <c r="Q54" s="5">
        <v>12115.887011840563</v>
      </c>
      <c r="R54" s="5">
        <v>12178.849391175336</v>
      </c>
      <c r="S54" s="5">
        <v>15227.678445539043</v>
      </c>
      <c r="T54" s="5">
        <v>16459.29200316493</v>
      </c>
      <c r="U54" s="5">
        <v>17669.673381177407</v>
      </c>
      <c r="V54" s="5">
        <v>17012.456120210656</v>
      </c>
      <c r="W54" s="5">
        <v>21316.02806665139</v>
      </c>
      <c r="X54" s="5">
        <v>24520.50402667126</v>
      </c>
      <c r="Y54" s="5">
        <v>24718.655667145202</v>
      </c>
      <c r="Z54" s="5">
        <v>23378.084889834372</v>
      </c>
      <c r="AA54" s="5">
        <v>21748.820993955873</v>
      </c>
      <c r="AB54" s="5">
        <v>29392.394550713863</v>
      </c>
      <c r="AC54" s="5">
        <v>29724.900390470895</v>
      </c>
      <c r="AD54" s="5">
        <v>35525.837708823194</v>
      </c>
      <c r="AE54" s="5">
        <v>36397.14627694308</v>
      </c>
    </row>
    <row r="55" spans="1:31">
      <c r="A55" s="58" t="s">
        <v>115</v>
      </c>
      <c r="B55" s="58" t="s">
        <v>125</v>
      </c>
      <c r="C55" s="57" t="s">
        <v>94</v>
      </c>
      <c r="D55" s="5">
        <v>5789.1238059999996</v>
      </c>
      <c r="E55" s="5">
        <v>6709.2754150000001</v>
      </c>
      <c r="F55" s="5">
        <v>7721.1149459999997</v>
      </c>
      <c r="G55" s="5">
        <v>8786.7644110000001</v>
      </c>
      <c r="H55" s="5">
        <v>9887.3108190000003</v>
      </c>
      <c r="I55" s="5">
        <v>10892.914930000001</v>
      </c>
      <c r="J55" s="5">
        <v>11791.678400000001</v>
      </c>
      <c r="K55" s="5">
        <v>12677.64098</v>
      </c>
      <c r="L55" s="5">
        <v>13501.183789999999</v>
      </c>
      <c r="M55" s="5">
        <v>14222.48914</v>
      </c>
      <c r="N55" s="5">
        <v>14921.77255</v>
      </c>
      <c r="O55" s="5">
        <v>15649.48821</v>
      </c>
      <c r="P55" s="5">
        <v>16409.22208</v>
      </c>
      <c r="Q55" s="5">
        <v>17107.183939999999</v>
      </c>
      <c r="R55" s="5">
        <v>17778.010709999999</v>
      </c>
      <c r="S55" s="5">
        <v>18486.730360000001</v>
      </c>
      <c r="T55" s="5">
        <v>19272.65697</v>
      </c>
      <c r="U55" s="5">
        <v>20025.109410000001</v>
      </c>
      <c r="V55" s="5">
        <v>20778.62816</v>
      </c>
      <c r="W55" s="5">
        <v>21556.70148</v>
      </c>
      <c r="X55" s="5">
        <v>22383.90408</v>
      </c>
      <c r="Y55" s="5">
        <v>23141.00693</v>
      </c>
      <c r="Z55" s="5">
        <v>23886.775290000001</v>
      </c>
      <c r="AA55" s="5">
        <v>24656.925439999999</v>
      </c>
      <c r="AB55" s="5">
        <v>25485.120749999998</v>
      </c>
      <c r="AC55" s="5">
        <v>26226.518550000001</v>
      </c>
      <c r="AD55" s="5">
        <v>26964.80977</v>
      </c>
      <c r="AE55" s="5">
        <v>26964.80977</v>
      </c>
    </row>
    <row r="56" spans="1:31">
      <c r="A56" s="58" t="s">
        <v>115</v>
      </c>
      <c r="B56" s="58" t="s">
        <v>125</v>
      </c>
      <c r="C56" s="57" t="s">
        <v>96</v>
      </c>
      <c r="D56" s="5">
        <v>0</v>
      </c>
      <c r="E56" s="5">
        <v>0</v>
      </c>
      <c r="F56" s="5">
        <v>0</v>
      </c>
      <c r="G56" s="5">
        <v>6.2935734775000002E-2</v>
      </c>
      <c r="H56" s="5">
        <v>1.018136371135</v>
      </c>
      <c r="I56" s="5">
        <v>9.3983314358200012</v>
      </c>
      <c r="J56" s="5">
        <v>0</v>
      </c>
      <c r="K56" s="5">
        <v>40.915216776570006</v>
      </c>
      <c r="L56" s="5">
        <v>43.176276799160007</v>
      </c>
      <c r="M56" s="5">
        <v>56.535010031270005</v>
      </c>
      <c r="N56" s="5">
        <v>3.1354150148</v>
      </c>
      <c r="O56" s="5">
        <v>91.516323543984981</v>
      </c>
      <c r="P56" s="5">
        <v>68.445595984139999</v>
      </c>
      <c r="Q56" s="5">
        <v>208.85684150437507</v>
      </c>
      <c r="R56" s="5">
        <v>85.721713051349994</v>
      </c>
      <c r="S56" s="5">
        <v>416.1901041819707</v>
      </c>
      <c r="T56" s="5">
        <v>232.25829679247494</v>
      </c>
      <c r="U56" s="5">
        <v>340.49200469319987</v>
      </c>
      <c r="V56" s="5">
        <v>315.26895511684006</v>
      </c>
      <c r="W56" s="5">
        <v>425.99394461725541</v>
      </c>
      <c r="X56" s="5">
        <v>462.56749565617469</v>
      </c>
      <c r="Y56" s="5">
        <v>595.15463860762952</v>
      </c>
      <c r="Z56" s="5">
        <v>565.72020869752987</v>
      </c>
      <c r="AA56" s="5">
        <v>537.56407523469954</v>
      </c>
      <c r="AB56" s="5">
        <v>492.43062474922482</v>
      </c>
      <c r="AC56" s="5">
        <v>520.53414692228046</v>
      </c>
      <c r="AD56" s="5">
        <v>798.78689700362543</v>
      </c>
      <c r="AE56" s="5">
        <v>197.97509432867511</v>
      </c>
    </row>
    <row r="57" spans="1:31">
      <c r="A57" s="58" t="s">
        <v>115</v>
      </c>
      <c r="B57" s="58" t="s">
        <v>125</v>
      </c>
      <c r="C57" s="57" t="s">
        <v>98</v>
      </c>
      <c r="D57" s="5">
        <v>-84.031548706474894</v>
      </c>
      <c r="E57" s="5">
        <v>-156.22242833424951</v>
      </c>
      <c r="F57" s="5">
        <v>-425.44706240311496</v>
      </c>
      <c r="G57" s="5">
        <v>-434.27902430979526</v>
      </c>
      <c r="H57" s="5">
        <v>-1746.7882481948259</v>
      </c>
      <c r="I57" s="5">
        <v>-4356.8730205813572</v>
      </c>
      <c r="J57" s="5">
        <v>-4556.4396947026862</v>
      </c>
      <c r="K57" s="5">
        <v>-5618.3148210770005</v>
      </c>
      <c r="L57" s="5">
        <v>-5269.0241001241557</v>
      </c>
      <c r="M57" s="5">
        <v>-5113.9222149545021</v>
      </c>
      <c r="N57" s="5">
        <v>-5339.6979422217319</v>
      </c>
      <c r="O57" s="5">
        <v>-5008.247751693847</v>
      </c>
      <c r="P57" s="5">
        <v>-5193.2927058135319</v>
      </c>
      <c r="Q57" s="5">
        <v>-5229.7659523960683</v>
      </c>
      <c r="R57" s="5">
        <v>-5467.2492856955187</v>
      </c>
      <c r="S57" s="5">
        <v>-4928.5004666270015</v>
      </c>
      <c r="T57" s="5">
        <v>-5621.2566154197129</v>
      </c>
      <c r="U57" s="5">
        <v>-5502.1410934691376</v>
      </c>
      <c r="V57" s="5">
        <v>-5199.3739862995062</v>
      </c>
      <c r="W57" s="5">
        <v>-5105.683134352299</v>
      </c>
      <c r="X57" s="5">
        <v>-4555.6730634286323</v>
      </c>
      <c r="Y57" s="5">
        <v>-4889.2248259725911</v>
      </c>
      <c r="Z57" s="5">
        <v>-3877.3446780717004</v>
      </c>
      <c r="AA57" s="5">
        <v>-4105.1372711914928</v>
      </c>
      <c r="AB57" s="5">
        <v>-2707.0565853237067</v>
      </c>
      <c r="AC57" s="5">
        <v>-2608.5872964984455</v>
      </c>
      <c r="AD57" s="5">
        <v>-2473.4588882898133</v>
      </c>
      <c r="AE57" s="5">
        <v>-1656.1685596017155</v>
      </c>
    </row>
    <row r="58" spans="1:31">
      <c r="A58" s="58" t="s">
        <v>115</v>
      </c>
      <c r="B58" s="58" t="s">
        <v>125</v>
      </c>
      <c r="C58" s="57" t="s">
        <v>99</v>
      </c>
      <c r="D58" s="5">
        <v>-28.483376002120139</v>
      </c>
      <c r="E58" s="5">
        <v>-115.87653655499548</v>
      </c>
      <c r="F58" s="5">
        <v>-218.49918929894471</v>
      </c>
      <c r="G58" s="5">
        <v>-337.60113680340453</v>
      </c>
      <c r="H58" s="5">
        <v>-494.3407661500566</v>
      </c>
      <c r="I58" s="5">
        <v>-665.03325843376649</v>
      </c>
      <c r="J58" s="5">
        <v>-903.83952440923576</v>
      </c>
      <c r="K58" s="5">
        <v>-1102.00870130422</v>
      </c>
      <c r="L58" s="5">
        <v>-1323.7786888529952</v>
      </c>
      <c r="M58" s="5">
        <v>-1468.1824800050176</v>
      </c>
      <c r="N58" s="5">
        <v>-1902.6431033847689</v>
      </c>
      <c r="O58" s="5">
        <v>-2302.0433938149095</v>
      </c>
      <c r="P58" s="5">
        <v>-2885.0844980678312</v>
      </c>
      <c r="Q58" s="5">
        <v>-3506.8641045979607</v>
      </c>
      <c r="R58" s="5">
        <v>-4276.8813810634883</v>
      </c>
      <c r="S58" s="5">
        <v>-4853.1323063759655</v>
      </c>
      <c r="T58" s="5">
        <v>-5700.9553070071915</v>
      </c>
      <c r="U58" s="5">
        <v>-6308.7810026944007</v>
      </c>
      <c r="V58" s="5">
        <v>-6362.6252179638104</v>
      </c>
      <c r="W58" s="5">
        <v>-7300.2770523529198</v>
      </c>
      <c r="X58" s="5">
        <v>-6867.3825180476615</v>
      </c>
      <c r="Y58" s="5">
        <v>-8393.0916331236731</v>
      </c>
      <c r="Z58" s="5">
        <v>-9663.045208906211</v>
      </c>
      <c r="AA58" s="5">
        <v>-10187.072065599023</v>
      </c>
      <c r="AB58" s="5">
        <v>-9451.9443505310701</v>
      </c>
      <c r="AC58" s="5">
        <v>-10253.138632642716</v>
      </c>
      <c r="AD58" s="5">
        <v>-11954.194154808221</v>
      </c>
      <c r="AE58" s="5">
        <v>-12819.137774943421</v>
      </c>
    </row>
    <row r="59" spans="1:31">
      <c r="A59" s="58" t="s">
        <v>115</v>
      </c>
      <c r="B59" s="58" t="s">
        <v>125</v>
      </c>
      <c r="C59" s="57" t="s">
        <v>100</v>
      </c>
      <c r="D59" s="5">
        <v>-81.979000204861094</v>
      </c>
      <c r="E59" s="5">
        <v>-164.180024044775</v>
      </c>
      <c r="F59" s="5">
        <v>-251.51620922330699</v>
      </c>
      <c r="G59" s="5">
        <v>-331.817942706981</v>
      </c>
      <c r="H59" s="5">
        <v>-401.07512940375301</v>
      </c>
      <c r="I59" s="5">
        <v>-452.14235168364303</v>
      </c>
      <c r="J59" s="5">
        <v>-509.33252440275697</v>
      </c>
      <c r="K59" s="5">
        <v>-601.64367717395703</v>
      </c>
      <c r="L59" s="5">
        <v>-679.80867172317505</v>
      </c>
      <c r="M59" s="5">
        <v>-741.48463756212004</v>
      </c>
      <c r="N59" s="5">
        <v>-821.41165357987597</v>
      </c>
      <c r="O59" s="5">
        <v>-914.82304154901703</v>
      </c>
      <c r="P59" s="5">
        <v>-1014.69305361211</v>
      </c>
      <c r="Q59" s="5">
        <v>-1105.3491088194701</v>
      </c>
      <c r="R59" s="5">
        <v>-1196.35869268689</v>
      </c>
      <c r="S59" s="5">
        <v>-1273.4699923227099</v>
      </c>
      <c r="T59" s="5">
        <v>-1332.53011215232</v>
      </c>
      <c r="U59" s="5">
        <v>-1384.67570382602</v>
      </c>
      <c r="V59" s="5">
        <v>-1398.75627891872</v>
      </c>
      <c r="W59" s="5">
        <v>-1409.59457475575</v>
      </c>
      <c r="X59" s="5">
        <v>-1406.8551028637601</v>
      </c>
      <c r="Y59" s="5">
        <v>-1399.58177803751</v>
      </c>
      <c r="Z59" s="5">
        <v>-1396.44233510755</v>
      </c>
      <c r="AA59" s="5">
        <v>-1401.43469293367</v>
      </c>
      <c r="AB59" s="5">
        <v>-1390.30294703148</v>
      </c>
      <c r="AC59" s="5">
        <v>-1379.13112945126</v>
      </c>
      <c r="AD59" s="5">
        <v>-1364.77773159966</v>
      </c>
      <c r="AE59" s="5">
        <v>-1380.0063310666201</v>
      </c>
    </row>
    <row r="61" spans="1:31">
      <c r="A61" s="58" t="s">
        <v>115</v>
      </c>
      <c r="B61" s="58" t="s">
        <v>126</v>
      </c>
      <c r="C61" s="57" t="s">
        <v>82</v>
      </c>
      <c r="D61" s="5">
        <v>2580.2621196368236</v>
      </c>
      <c r="E61" s="5">
        <v>1059.3185073762302</v>
      </c>
      <c r="F61" s="5">
        <v>427.85772737784515</v>
      </c>
      <c r="G61" s="5">
        <v>798.87443567869047</v>
      </c>
      <c r="H61" s="5">
        <v>1482.2079199251091</v>
      </c>
      <c r="I61" s="5">
        <v>1267.4758616499787</v>
      </c>
      <c r="J61" s="5">
        <v>779.33016325421102</v>
      </c>
      <c r="K61" s="5">
        <v>1045.9286497237511</v>
      </c>
      <c r="L61" s="5">
        <v>1001.5005070133815</v>
      </c>
      <c r="M61" s="5">
        <v>485.62304252234492</v>
      </c>
      <c r="N61" s="5">
        <v>959.23303516135491</v>
      </c>
      <c r="O61" s="5">
        <v>1060.0800909045308</v>
      </c>
      <c r="P61" s="5">
        <v>1079.2288903521508</v>
      </c>
      <c r="Q61" s="5">
        <v>741.87580441837576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</row>
    <row r="62" spans="1:31">
      <c r="A62" s="58" t="s">
        <v>115</v>
      </c>
      <c r="B62" s="58" t="s">
        <v>126</v>
      </c>
      <c r="C62" s="57" t="s">
        <v>83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</row>
    <row r="63" spans="1:31">
      <c r="A63" s="58" t="s">
        <v>115</v>
      </c>
      <c r="B63" s="58" t="s">
        <v>126</v>
      </c>
      <c r="C63" s="57" t="s">
        <v>84</v>
      </c>
      <c r="D63" s="5">
        <v>459.11088378188515</v>
      </c>
      <c r="E63" s="5">
        <v>227.72925530859501</v>
      </c>
      <c r="F63" s="5">
        <v>96.713727608580044</v>
      </c>
      <c r="G63" s="5">
        <v>213.07319592005004</v>
      </c>
      <c r="H63" s="5">
        <v>592.30801684520452</v>
      </c>
      <c r="I63" s="5">
        <v>539.76534741155967</v>
      </c>
      <c r="J63" s="5">
        <v>283.05207375940512</v>
      </c>
      <c r="K63" s="5">
        <v>405.12235834003479</v>
      </c>
      <c r="L63" s="5">
        <v>335.67502152832492</v>
      </c>
      <c r="M63" s="5">
        <v>257.11806632483507</v>
      </c>
      <c r="N63" s="5">
        <v>342.90990237368004</v>
      </c>
      <c r="O63" s="5">
        <v>489.05866822673954</v>
      </c>
      <c r="P63" s="5">
        <v>328.05471216121481</v>
      </c>
      <c r="Q63" s="5">
        <v>301.36796596690516</v>
      </c>
      <c r="R63" s="5">
        <v>396.31695013777511</v>
      </c>
      <c r="S63" s="5">
        <v>2006.6708757823944</v>
      </c>
      <c r="T63" s="5">
        <v>703.77649712259506</v>
      </c>
      <c r="U63" s="5">
        <v>568.77120252352506</v>
      </c>
      <c r="V63" s="5">
        <v>1580.9387748060192</v>
      </c>
      <c r="W63" s="5">
        <v>1026.14659605935</v>
      </c>
      <c r="X63" s="5">
        <v>2566.07116468922</v>
      </c>
      <c r="Y63" s="5">
        <v>1073.6543988162146</v>
      </c>
      <c r="Z63" s="5">
        <v>1623.98758965262</v>
      </c>
      <c r="AA63" s="5">
        <v>722.10828351231498</v>
      </c>
      <c r="AB63" s="5">
        <v>1240.883062244515</v>
      </c>
      <c r="AC63" s="5">
        <v>1032.4248259946899</v>
      </c>
      <c r="AD63" s="5">
        <v>2022.0206211071609</v>
      </c>
      <c r="AE63" s="5">
        <v>0</v>
      </c>
    </row>
    <row r="64" spans="1:31">
      <c r="A64" s="58" t="s">
        <v>115</v>
      </c>
      <c r="B64" s="58" t="s">
        <v>126</v>
      </c>
      <c r="C64" s="57" t="s">
        <v>85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705.81486023749505</v>
      </c>
      <c r="AE64" s="5">
        <v>705.81486023748016</v>
      </c>
    </row>
    <row r="65" spans="1:31">
      <c r="A65" s="58" t="s">
        <v>115</v>
      </c>
      <c r="B65" s="58" t="s">
        <v>126</v>
      </c>
      <c r="C65" s="57" t="s">
        <v>86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</row>
    <row r="66" spans="1:31">
      <c r="A66" s="58" t="s">
        <v>115</v>
      </c>
      <c r="B66" s="58" t="s">
        <v>126</v>
      </c>
      <c r="C66" s="57" t="s">
        <v>87</v>
      </c>
      <c r="D66" s="5">
        <v>142.24435787711519</v>
      </c>
      <c r="E66" s="5">
        <v>185.02273922314018</v>
      </c>
      <c r="F66" s="5">
        <v>239.49270417338028</v>
      </c>
      <c r="G66" s="5">
        <v>237.5497269022602</v>
      </c>
      <c r="H66" s="5">
        <v>615.31779845813037</v>
      </c>
      <c r="I66" s="5">
        <v>620.59124595707522</v>
      </c>
      <c r="J66" s="5">
        <v>642.57565557249018</v>
      </c>
      <c r="K66" s="5">
        <v>1778.3723383628967</v>
      </c>
      <c r="L66" s="5">
        <v>1609.4223434845401</v>
      </c>
      <c r="M66" s="5">
        <v>1560.7764620554622</v>
      </c>
      <c r="N66" s="5">
        <v>1654.7835609284159</v>
      </c>
      <c r="O66" s="5">
        <v>1593.4974847672163</v>
      </c>
      <c r="P66" s="5">
        <v>1580.8579471185267</v>
      </c>
      <c r="Q66" s="5">
        <v>1450.8740485024296</v>
      </c>
      <c r="R66" s="5">
        <v>1519.2282787397155</v>
      </c>
      <c r="S66" s="5">
        <v>1430.7708823723003</v>
      </c>
      <c r="T66" s="5">
        <v>1484.1049320550637</v>
      </c>
      <c r="U66" s="5">
        <v>1491.1268062100953</v>
      </c>
      <c r="V66" s="5">
        <v>1394.9456183671746</v>
      </c>
      <c r="W66" s="5">
        <v>1208.8208773383892</v>
      </c>
      <c r="X66" s="5">
        <v>1351.9470735485259</v>
      </c>
      <c r="Y66" s="5">
        <v>3706.4622125693791</v>
      </c>
      <c r="Z66" s="5">
        <v>3356.2307222822092</v>
      </c>
      <c r="AA66" s="5">
        <v>4064.8231542751155</v>
      </c>
      <c r="AB66" s="5">
        <v>3536.6883548279502</v>
      </c>
      <c r="AC66" s="5">
        <v>17729.946715466838</v>
      </c>
      <c r="AD66" s="5">
        <v>25358.197478196449</v>
      </c>
      <c r="AE66" s="5">
        <v>24005.514455588866</v>
      </c>
    </row>
    <row r="67" spans="1:31">
      <c r="A67" s="58" t="s">
        <v>115</v>
      </c>
      <c r="B67" s="58" t="s">
        <v>126</v>
      </c>
      <c r="C67" s="57" t="s">
        <v>88</v>
      </c>
      <c r="D67" s="5">
        <v>62.07396217234534</v>
      </c>
      <c r="E67" s="5">
        <v>105.97512600540477</v>
      </c>
      <c r="F67" s="5">
        <v>142.29435679417949</v>
      </c>
      <c r="G67" s="5">
        <v>181.39229900279517</v>
      </c>
      <c r="H67" s="5">
        <v>225.97246174245566</v>
      </c>
      <c r="I67" s="5">
        <v>263.90596347208981</v>
      </c>
      <c r="J67" s="5">
        <v>346.91192666181945</v>
      </c>
      <c r="K67" s="5">
        <v>409.7502508243353</v>
      </c>
      <c r="L67" s="5">
        <v>492.22950574392667</v>
      </c>
      <c r="M67" s="5">
        <v>582.62529459119867</v>
      </c>
      <c r="N67" s="5">
        <v>749.73033931801899</v>
      </c>
      <c r="O67" s="5">
        <v>860.24233004184134</v>
      </c>
      <c r="P67" s="5">
        <v>1053.3044618321915</v>
      </c>
      <c r="Q67" s="5">
        <v>1260.6410926600358</v>
      </c>
      <c r="R67" s="5">
        <v>1370.1419896539232</v>
      </c>
      <c r="S67" s="5">
        <v>1504.090264411906</v>
      </c>
      <c r="T67" s="5">
        <v>1723.367081554914</v>
      </c>
      <c r="U67" s="5">
        <v>1868.4740324244153</v>
      </c>
      <c r="V67" s="5">
        <v>1952.3492809087709</v>
      </c>
      <c r="W67" s="5">
        <v>2058.5243721645802</v>
      </c>
      <c r="X67" s="5">
        <v>2072.5512951740779</v>
      </c>
      <c r="Y67" s="5">
        <v>1901.2522111840594</v>
      </c>
      <c r="Z67" s="5">
        <v>2065.8559099655013</v>
      </c>
      <c r="AA67" s="5">
        <v>2313.4532445976934</v>
      </c>
      <c r="AB67" s="5">
        <v>2369.8376221596072</v>
      </c>
      <c r="AC67" s="5">
        <v>2368.051087780992</v>
      </c>
      <c r="AD67" s="5">
        <v>2743.8687001735434</v>
      </c>
      <c r="AE67" s="5">
        <v>2720.1899881557292</v>
      </c>
    </row>
    <row r="68" spans="1:31">
      <c r="A68" s="58" t="s">
        <v>115</v>
      </c>
      <c r="B68" s="58" t="s">
        <v>126</v>
      </c>
      <c r="C68" s="57" t="s">
        <v>89</v>
      </c>
      <c r="D68" s="5">
        <v>68.895163690666294</v>
      </c>
      <c r="E68" s="5">
        <v>97.954661409106706</v>
      </c>
      <c r="F68" s="5">
        <v>124.274232323511</v>
      </c>
      <c r="G68" s="5">
        <v>148.16228569098499</v>
      </c>
      <c r="H68" s="5">
        <v>169.36085970677101</v>
      </c>
      <c r="I68" s="5">
        <v>189.899868105981</v>
      </c>
      <c r="J68" s="5">
        <v>219.562957035376</v>
      </c>
      <c r="K68" s="5">
        <v>258.75919173128301</v>
      </c>
      <c r="L68" s="5">
        <v>297.60477817919201</v>
      </c>
      <c r="M68" s="5">
        <v>337.38753966586199</v>
      </c>
      <c r="N68" s="5">
        <v>385.95067759280801</v>
      </c>
      <c r="O68" s="5">
        <v>434.14076779321999</v>
      </c>
      <c r="P68" s="5">
        <v>483.53722375227198</v>
      </c>
      <c r="Q68" s="5">
        <v>522.67723044417698</v>
      </c>
      <c r="R68" s="5">
        <v>558.93970617016998</v>
      </c>
      <c r="S68" s="5">
        <v>584.15928738679099</v>
      </c>
      <c r="T68" s="5">
        <v>603.86422306525401</v>
      </c>
      <c r="U68" s="5">
        <v>607.02033181903801</v>
      </c>
      <c r="V68" s="5">
        <v>609.20661153048195</v>
      </c>
      <c r="W68" s="5">
        <v>603.94972943296705</v>
      </c>
      <c r="X68" s="5">
        <v>599.63684466445102</v>
      </c>
      <c r="Y68" s="5">
        <v>591.17237207886899</v>
      </c>
      <c r="Z68" s="5">
        <v>584.08369973584001</v>
      </c>
      <c r="AA68" s="5">
        <v>580.71993932475402</v>
      </c>
      <c r="AB68" s="5">
        <v>575.36864518668301</v>
      </c>
      <c r="AC68" s="5">
        <v>565.74723489812095</v>
      </c>
      <c r="AD68" s="5">
        <v>556.14829585299799</v>
      </c>
      <c r="AE68" s="5">
        <v>561.73877020609996</v>
      </c>
    </row>
    <row r="69" spans="1:31">
      <c r="A69" s="58" t="s">
        <v>115</v>
      </c>
      <c r="B69" s="58" t="s">
        <v>126</v>
      </c>
      <c r="C69" s="57" t="s">
        <v>90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</row>
    <row r="70" spans="1:31">
      <c r="A70" s="58" t="s">
        <v>115</v>
      </c>
      <c r="B70" s="58" t="s">
        <v>126</v>
      </c>
      <c r="C70" s="57" t="s">
        <v>91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</row>
    <row r="71" spans="1:31">
      <c r="A71" s="58" t="s">
        <v>115</v>
      </c>
      <c r="B71" s="58" t="s">
        <v>126</v>
      </c>
      <c r="C71" s="57" t="s">
        <v>92</v>
      </c>
      <c r="D71" s="5">
        <v>6671.4497014223007</v>
      </c>
      <c r="E71" s="5">
        <v>10475.370970953749</v>
      </c>
      <c r="F71" s="5">
        <v>13412.140769260901</v>
      </c>
      <c r="G71" s="5">
        <v>15498.079695159842</v>
      </c>
      <c r="H71" s="5">
        <v>13997.717537581964</v>
      </c>
      <c r="I71" s="5">
        <v>24713.78449317492</v>
      </c>
      <c r="J71" s="5">
        <v>24574.154115989208</v>
      </c>
      <c r="K71" s="5">
        <v>29088.140573819044</v>
      </c>
      <c r="L71" s="5">
        <v>28615.988531388597</v>
      </c>
      <c r="M71" s="5">
        <v>30064.548702950848</v>
      </c>
      <c r="N71" s="5">
        <v>41000.785756617981</v>
      </c>
      <c r="O71" s="5">
        <v>38624.534614643933</v>
      </c>
      <c r="P71" s="5">
        <v>46660.89103945026</v>
      </c>
      <c r="Q71" s="5">
        <v>56710.01949886277</v>
      </c>
      <c r="R71" s="5">
        <v>62451.878771558346</v>
      </c>
      <c r="S71" s="5">
        <v>58226.169227298407</v>
      </c>
      <c r="T71" s="5">
        <v>63388.574616140548</v>
      </c>
      <c r="U71" s="5">
        <v>65077.17117118997</v>
      </c>
      <c r="V71" s="5">
        <v>97270.699662138548</v>
      </c>
      <c r="W71" s="5">
        <v>100695.84628976999</v>
      </c>
      <c r="X71" s="5">
        <v>110596.12081762891</v>
      </c>
      <c r="Y71" s="5">
        <v>136424.28483239425</v>
      </c>
      <c r="Z71" s="5">
        <v>128066.74819503036</v>
      </c>
      <c r="AA71" s="5">
        <v>139309.25654783749</v>
      </c>
      <c r="AB71" s="5">
        <v>141009.84464176118</v>
      </c>
      <c r="AC71" s="5">
        <v>149239.97980368373</v>
      </c>
      <c r="AD71" s="5">
        <v>130263.62084425366</v>
      </c>
      <c r="AE71" s="5">
        <v>140401.63866547565</v>
      </c>
    </row>
    <row r="72" spans="1:31">
      <c r="A72" s="58" t="s">
        <v>115</v>
      </c>
      <c r="B72" s="58" t="s">
        <v>126</v>
      </c>
      <c r="C72" s="57" t="s">
        <v>93</v>
      </c>
      <c r="D72" s="5">
        <v>1172.6504286637044</v>
      </c>
      <c r="E72" s="5">
        <v>978.50578782924538</v>
      </c>
      <c r="F72" s="5">
        <v>1050.1311508845899</v>
      </c>
      <c r="G72" s="5">
        <v>2762.9794957201802</v>
      </c>
      <c r="H72" s="5">
        <v>3730.3009005584181</v>
      </c>
      <c r="I72" s="5">
        <v>6429.5503041127322</v>
      </c>
      <c r="J72" s="5">
        <v>6855.418501613336</v>
      </c>
      <c r="K72" s="5">
        <v>11272.085661558118</v>
      </c>
      <c r="L72" s="5">
        <v>10969.062806758278</v>
      </c>
      <c r="M72" s="5">
        <v>12438.450420953455</v>
      </c>
      <c r="N72" s="5">
        <v>18383.075397912333</v>
      </c>
      <c r="O72" s="5">
        <v>19056.332602607516</v>
      </c>
      <c r="P72" s="5">
        <v>22244.891785130952</v>
      </c>
      <c r="Q72" s="5">
        <v>27349.645764101573</v>
      </c>
      <c r="R72" s="5">
        <v>30418.784753093682</v>
      </c>
      <c r="S72" s="5">
        <v>34189.511970690051</v>
      </c>
      <c r="T72" s="5">
        <v>35588.321497131685</v>
      </c>
      <c r="U72" s="5">
        <v>39635.997772252922</v>
      </c>
      <c r="V72" s="5">
        <v>61345.019508505648</v>
      </c>
      <c r="W72" s="5">
        <v>56711.451897376988</v>
      </c>
      <c r="X72" s="5">
        <v>67157.346791088668</v>
      </c>
      <c r="Y72" s="5">
        <v>60648.336393073798</v>
      </c>
      <c r="Z72" s="5">
        <v>60597.871878657403</v>
      </c>
      <c r="AA72" s="5">
        <v>60823.92871641049</v>
      </c>
      <c r="AB72" s="5">
        <v>74058.54415225258</v>
      </c>
      <c r="AC72" s="5">
        <v>91150.414792732481</v>
      </c>
      <c r="AD72" s="5">
        <v>121467.78729522061</v>
      </c>
      <c r="AE72" s="5">
        <v>118213.07291549229</v>
      </c>
    </row>
    <row r="73" spans="1:31">
      <c r="A73" s="58" t="s">
        <v>115</v>
      </c>
      <c r="B73" s="58" t="s">
        <v>126</v>
      </c>
      <c r="C73" s="57" t="s">
        <v>94</v>
      </c>
      <c r="D73" s="5">
        <v>3735.501608</v>
      </c>
      <c r="E73" s="5">
        <v>4203.1892319999997</v>
      </c>
      <c r="F73" s="5">
        <v>4631.4915940000001</v>
      </c>
      <c r="G73" s="5">
        <v>5045.0803390000001</v>
      </c>
      <c r="H73" s="5">
        <v>5461.1269759999996</v>
      </c>
      <c r="I73" s="5">
        <v>5860.9404219999997</v>
      </c>
      <c r="J73" s="5">
        <v>6250.3674659999997</v>
      </c>
      <c r="K73" s="5">
        <v>6635.9564</v>
      </c>
      <c r="L73" s="5">
        <v>7021.223602</v>
      </c>
      <c r="M73" s="5">
        <v>7389.2024250000004</v>
      </c>
      <c r="N73" s="5">
        <v>7754.8742329999995</v>
      </c>
      <c r="O73" s="5">
        <v>8131.3691779999999</v>
      </c>
      <c r="P73" s="5">
        <v>8505.4052670000001</v>
      </c>
      <c r="Q73" s="5">
        <v>8841.9675829999996</v>
      </c>
      <c r="R73" s="5">
        <v>9152.5151679999999</v>
      </c>
      <c r="S73" s="5">
        <v>9465.0842620000003</v>
      </c>
      <c r="T73" s="5">
        <v>9793.1011209999997</v>
      </c>
      <c r="U73" s="5">
        <v>10081.97025</v>
      </c>
      <c r="V73" s="5">
        <v>10360.61687</v>
      </c>
      <c r="W73" s="5">
        <v>10649.53584</v>
      </c>
      <c r="X73" s="5">
        <v>10959.77939</v>
      </c>
      <c r="Y73" s="5">
        <v>11235.469580000001</v>
      </c>
      <c r="Z73" s="5">
        <v>11503.75532</v>
      </c>
      <c r="AA73" s="5">
        <v>11781.08664</v>
      </c>
      <c r="AB73" s="5">
        <v>12084.065060000001</v>
      </c>
      <c r="AC73" s="5">
        <v>12346.35737</v>
      </c>
      <c r="AD73" s="5">
        <v>12604.12501</v>
      </c>
      <c r="AE73" s="5">
        <v>12604.12501</v>
      </c>
    </row>
    <row r="74" spans="1:31">
      <c r="A74" s="58" t="s">
        <v>115</v>
      </c>
      <c r="B74" s="58" t="s">
        <v>126</v>
      </c>
      <c r="C74" s="57" t="s">
        <v>96</v>
      </c>
      <c r="D74" s="5">
        <v>0</v>
      </c>
      <c r="E74" s="5">
        <v>0</v>
      </c>
      <c r="F74" s="5">
        <v>0</v>
      </c>
      <c r="G74" s="5">
        <v>0</v>
      </c>
      <c r="H74" s="5">
        <v>0.12834831564500002</v>
      </c>
      <c r="I74" s="5">
        <v>1.3506071509650002</v>
      </c>
      <c r="J74" s="5">
        <v>0</v>
      </c>
      <c r="K74" s="5">
        <v>13.806436512145002</v>
      </c>
      <c r="L74" s="5">
        <v>23.256506490934992</v>
      </c>
      <c r="M74" s="5">
        <v>23.527123917659996</v>
      </c>
      <c r="N74" s="5">
        <v>1.2576274894049999</v>
      </c>
      <c r="O74" s="5">
        <v>39.504279379150013</v>
      </c>
      <c r="P74" s="5">
        <v>89.282075994945004</v>
      </c>
      <c r="Q74" s="5">
        <v>50.011162032975001</v>
      </c>
      <c r="R74" s="5">
        <v>115.14483135134003</v>
      </c>
      <c r="S74" s="5">
        <v>201.5468683409099</v>
      </c>
      <c r="T74" s="5">
        <v>57.730768895014975</v>
      </c>
      <c r="U74" s="5">
        <v>173.11048225581496</v>
      </c>
      <c r="V74" s="5">
        <v>171.10709660772494</v>
      </c>
      <c r="W74" s="5">
        <v>176.50960204742009</v>
      </c>
      <c r="X74" s="5">
        <v>211.27100958871978</v>
      </c>
      <c r="Y74" s="5">
        <v>151.11281555007997</v>
      </c>
      <c r="Z74" s="5">
        <v>285.25708065785022</v>
      </c>
      <c r="AA74" s="5">
        <v>249.04702865866997</v>
      </c>
      <c r="AB74" s="5">
        <v>168.17428950678999</v>
      </c>
      <c r="AC74" s="5">
        <v>229.72131323451521</v>
      </c>
      <c r="AD74" s="5">
        <v>356.37310258932047</v>
      </c>
      <c r="AE74" s="5">
        <v>83.005139936440003</v>
      </c>
    </row>
    <row r="75" spans="1:31">
      <c r="A75" s="58" t="s">
        <v>115</v>
      </c>
      <c r="B75" s="58" t="s">
        <v>126</v>
      </c>
      <c r="C75" s="57" t="s">
        <v>98</v>
      </c>
      <c r="D75" s="5">
        <v>-169.33857264460502</v>
      </c>
      <c r="E75" s="5">
        <v>-220.42095951027494</v>
      </c>
      <c r="F75" s="5">
        <v>-285.77436341605483</v>
      </c>
      <c r="G75" s="5">
        <v>-284.35599915740499</v>
      </c>
      <c r="H75" s="5">
        <v>-737.88159333232602</v>
      </c>
      <c r="I75" s="5">
        <v>-745.50347881689618</v>
      </c>
      <c r="J75" s="5">
        <v>-771.04984367862619</v>
      </c>
      <c r="K75" s="5">
        <v>-2140.2879447654609</v>
      </c>
      <c r="L75" s="5">
        <v>-1943.6402318501621</v>
      </c>
      <c r="M75" s="5">
        <v>-1871.3613724911615</v>
      </c>
      <c r="N75" s="5">
        <v>-1998.3217763977427</v>
      </c>
      <c r="O75" s="5">
        <v>-1910.8269478588008</v>
      </c>
      <c r="P75" s="5">
        <v>-1902.5413373201363</v>
      </c>
      <c r="Q75" s="5">
        <v>-1746.2076581944125</v>
      </c>
      <c r="R75" s="5">
        <v>-1828.3367210612964</v>
      </c>
      <c r="S75" s="5">
        <v>-1721.9305627793217</v>
      </c>
      <c r="T75" s="5">
        <v>-1787.200180282761</v>
      </c>
      <c r="U75" s="5">
        <v>-1793.5729798062259</v>
      </c>
      <c r="V75" s="5">
        <v>-1678.9602037269806</v>
      </c>
      <c r="W75" s="5">
        <v>-1454.8358750717227</v>
      </c>
      <c r="X75" s="5">
        <v>-1626.7521892545317</v>
      </c>
      <c r="Y75" s="5">
        <v>-4485.147521813703</v>
      </c>
      <c r="Z75" s="5">
        <v>-4021.9854694709197</v>
      </c>
      <c r="AA75" s="5">
        <v>-4916.8173595790859</v>
      </c>
      <c r="AB75" s="5">
        <v>-4239.4549012016814</v>
      </c>
      <c r="AC75" s="5">
        <v>-21361.750018352122</v>
      </c>
      <c r="AD75" s="5">
        <v>-30553.444936240176</v>
      </c>
      <c r="AE75" s="5">
        <v>-28924.377868732561</v>
      </c>
    </row>
    <row r="76" spans="1:31">
      <c r="A76" s="58" t="s">
        <v>115</v>
      </c>
      <c r="B76" s="58" t="s">
        <v>126</v>
      </c>
      <c r="C76" s="57" t="s">
        <v>99</v>
      </c>
      <c r="D76" s="5">
        <v>-73.02097460018453</v>
      </c>
      <c r="E76" s="5">
        <v>-124.66429906408041</v>
      </c>
      <c r="F76" s="5">
        <v>-167.38858370969547</v>
      </c>
      <c r="G76" s="5">
        <v>-213.93559171663506</v>
      </c>
      <c r="H76" s="5">
        <v>-265.26971122433002</v>
      </c>
      <c r="I76" s="5">
        <v>-311.27139788806625</v>
      </c>
      <c r="J76" s="5">
        <v>-407.26687613319297</v>
      </c>
      <c r="K76" s="5">
        <v>-485.59629856567307</v>
      </c>
      <c r="L76" s="5">
        <v>-588.31050407653095</v>
      </c>
      <c r="M76" s="5">
        <v>-696.29110745423486</v>
      </c>
      <c r="N76" s="5">
        <v>-906.39197136921882</v>
      </c>
      <c r="O76" s="5">
        <v>-1039.9334048124967</v>
      </c>
      <c r="P76" s="5">
        <v>-1283.1126027334628</v>
      </c>
      <c r="Q76" s="5">
        <v>-1532.8146385656769</v>
      </c>
      <c r="R76" s="5">
        <v>-1680.2195009999257</v>
      </c>
      <c r="S76" s="5">
        <v>-1847.2458803112181</v>
      </c>
      <c r="T76" s="5">
        <v>-2117.2757307990978</v>
      </c>
      <c r="U76" s="5">
        <v>-2315.3510021125867</v>
      </c>
      <c r="V76" s="5">
        <v>-2443.1218239674736</v>
      </c>
      <c r="W76" s="5">
        <v>-2584.6605299784255</v>
      </c>
      <c r="X76" s="5">
        <v>-2607.5752372809666</v>
      </c>
      <c r="Y76" s="5">
        <v>-2428.9890105228324</v>
      </c>
      <c r="Z76" s="5">
        <v>-2610.5694361992637</v>
      </c>
      <c r="AA76" s="5">
        <v>-2960.3667955187184</v>
      </c>
      <c r="AB76" s="5">
        <v>-3019.7552705789976</v>
      </c>
      <c r="AC76" s="5">
        <v>-3036.8606291738979</v>
      </c>
      <c r="AD76" s="5">
        <v>-3532.7142441493916</v>
      </c>
      <c r="AE76" s="5">
        <v>-3518.6925036947991</v>
      </c>
    </row>
    <row r="77" spans="1:31">
      <c r="A77" s="58" t="s">
        <v>115</v>
      </c>
      <c r="B77" s="58" t="s">
        <v>126</v>
      </c>
      <c r="C77" s="57" t="s">
        <v>100</v>
      </c>
      <c r="D77" s="5">
        <v>-79.645634122406506</v>
      </c>
      <c r="E77" s="5">
        <v>-113.03997529582</v>
      </c>
      <c r="F77" s="5">
        <v>-143.44573414562501</v>
      </c>
      <c r="G77" s="5">
        <v>-170.512795046939</v>
      </c>
      <c r="H77" s="5">
        <v>-194.073476657762</v>
      </c>
      <c r="I77" s="5">
        <v>-218.69436428123799</v>
      </c>
      <c r="J77" s="5">
        <v>-251.56114466663601</v>
      </c>
      <c r="K77" s="5">
        <v>-297.46433432764201</v>
      </c>
      <c r="L77" s="5">
        <v>-342.26704652155701</v>
      </c>
      <c r="M77" s="5">
        <v>-388.279863954897</v>
      </c>
      <c r="N77" s="5">
        <v>-443.30560571842301</v>
      </c>
      <c r="O77" s="5">
        <v>-502.22071264317401</v>
      </c>
      <c r="P77" s="5">
        <v>-557.37534616897801</v>
      </c>
      <c r="Q77" s="5">
        <v>-604.35654673114902</v>
      </c>
      <c r="R77" s="5">
        <v>-645.31445214416999</v>
      </c>
      <c r="S77" s="5">
        <v>-673.97165973593201</v>
      </c>
      <c r="T77" s="5">
        <v>-697.09079725116305</v>
      </c>
      <c r="U77" s="5">
        <v>-701.79507888865703</v>
      </c>
      <c r="V77" s="5">
        <v>-704.11558295005204</v>
      </c>
      <c r="W77" s="5">
        <v>-697.97200634377702</v>
      </c>
      <c r="X77" s="5">
        <v>-691.96128474813395</v>
      </c>
      <c r="Y77" s="5">
        <v>-680.049311823469</v>
      </c>
      <c r="Z77" s="5">
        <v>-675.63349627397997</v>
      </c>
      <c r="AA77" s="5">
        <v>-668.32880644493196</v>
      </c>
      <c r="AB77" s="5">
        <v>-664.04708589651102</v>
      </c>
      <c r="AC77" s="5">
        <v>-652.33174125279095</v>
      </c>
      <c r="AD77" s="5">
        <v>-640.34147474788199</v>
      </c>
      <c r="AE77" s="5">
        <v>-645.65695904309996</v>
      </c>
    </row>
    <row r="79" spans="1:31">
      <c r="A79" s="58" t="s">
        <v>115</v>
      </c>
      <c r="B79" s="58" t="s">
        <v>127</v>
      </c>
      <c r="C79" s="57" t="s">
        <v>82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</row>
    <row r="80" spans="1:31">
      <c r="A80" s="58" t="s">
        <v>115</v>
      </c>
      <c r="B80" s="58" t="s">
        <v>127</v>
      </c>
      <c r="C80" s="57" t="s">
        <v>83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</row>
    <row r="81" spans="1:31">
      <c r="A81" s="58" t="s">
        <v>115</v>
      </c>
      <c r="B81" s="58" t="s">
        <v>127</v>
      </c>
      <c r="C81" s="57" t="s">
        <v>84</v>
      </c>
      <c r="D81" s="5">
        <v>0</v>
      </c>
      <c r="E81" s="5">
        <v>0</v>
      </c>
      <c r="F81" s="5">
        <v>0.58585377147500006</v>
      </c>
      <c r="G81" s="5">
        <v>0</v>
      </c>
      <c r="H81" s="5">
        <v>0.80857266383000015</v>
      </c>
      <c r="I81" s="5">
        <v>63.284847122225003</v>
      </c>
      <c r="J81" s="5">
        <v>1.1623706716450002</v>
      </c>
      <c r="K81" s="5">
        <v>0.55075220343499998</v>
      </c>
      <c r="L81" s="5">
        <v>11.833156830844999</v>
      </c>
      <c r="M81" s="5">
        <v>3.5455910895449998</v>
      </c>
      <c r="N81" s="5">
        <v>0</v>
      </c>
      <c r="O81" s="5">
        <v>4.12554541057</v>
      </c>
      <c r="P81" s="5">
        <v>0</v>
      </c>
      <c r="Q81" s="5">
        <v>5.6755162619799995</v>
      </c>
      <c r="R81" s="5">
        <v>1.9459714143250002</v>
      </c>
      <c r="S81" s="5">
        <v>82.440138108674986</v>
      </c>
      <c r="T81" s="5">
        <v>1.7099544601950001</v>
      </c>
      <c r="U81" s="5">
        <v>1.3275273890549999</v>
      </c>
      <c r="V81" s="5">
        <v>23.895493003084994</v>
      </c>
      <c r="W81" s="5">
        <v>3.6561156178349998</v>
      </c>
      <c r="X81" s="5">
        <v>272.64956435475506</v>
      </c>
      <c r="Y81" s="5">
        <v>192.84705604177498</v>
      </c>
      <c r="Z81" s="5">
        <v>9.6665409046349993</v>
      </c>
      <c r="AA81" s="5">
        <v>0</v>
      </c>
      <c r="AB81" s="5">
        <v>34.566883757894978</v>
      </c>
      <c r="AC81" s="5">
        <v>0</v>
      </c>
      <c r="AD81" s="5">
        <v>2025.4991977078037</v>
      </c>
      <c r="AE81" s="5">
        <v>0</v>
      </c>
    </row>
    <row r="82" spans="1:31">
      <c r="A82" s="58" t="s">
        <v>115</v>
      </c>
      <c r="B82" s="58" t="s">
        <v>127</v>
      </c>
      <c r="C82" s="57" t="s">
        <v>85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</row>
    <row r="83" spans="1:31">
      <c r="A83" s="58" t="s">
        <v>115</v>
      </c>
      <c r="B83" s="58" t="s">
        <v>127</v>
      </c>
      <c r="C83" s="57" t="s">
        <v>86</v>
      </c>
      <c r="D83" s="5">
        <v>7200.157620837972</v>
      </c>
      <c r="E83" s="5">
        <v>9864.2704921933691</v>
      </c>
      <c r="F83" s="5">
        <v>7772.6938148761692</v>
      </c>
      <c r="G83" s="5">
        <v>7889.0085413538491</v>
      </c>
      <c r="H83" s="5">
        <v>8606.1080349059011</v>
      </c>
      <c r="I83" s="5">
        <v>7968.2446384139239</v>
      </c>
      <c r="J83" s="5">
        <v>8180.7877024436011</v>
      </c>
      <c r="K83" s="5">
        <v>8734.3107671267317</v>
      </c>
      <c r="L83" s="5">
        <v>6362.5566975444435</v>
      </c>
      <c r="M83" s="5">
        <v>9413.3922763173196</v>
      </c>
      <c r="N83" s="5">
        <v>8506.9744622698017</v>
      </c>
      <c r="O83" s="5">
        <v>5975.9265660084684</v>
      </c>
      <c r="P83" s="5">
        <v>6742.7807274076122</v>
      </c>
      <c r="Q83" s="5">
        <v>7121.8894515596694</v>
      </c>
      <c r="R83" s="5">
        <v>7824.0854886302286</v>
      </c>
      <c r="S83" s="5">
        <v>7622.9320063993364</v>
      </c>
      <c r="T83" s="5">
        <v>5074.9141576553484</v>
      </c>
      <c r="U83" s="5">
        <v>7617.363814515531</v>
      </c>
      <c r="V83" s="5">
        <v>8393.3930778660488</v>
      </c>
      <c r="W83" s="5">
        <v>5442.904279325995</v>
      </c>
      <c r="X83" s="5">
        <v>6906.3634739720701</v>
      </c>
      <c r="Y83" s="5">
        <v>7393.3996141304751</v>
      </c>
      <c r="Z83" s="5">
        <v>4966.2737542308842</v>
      </c>
      <c r="AA83" s="5">
        <v>5359.5925438198865</v>
      </c>
      <c r="AB83" s="5">
        <v>6281.8144853930253</v>
      </c>
      <c r="AC83" s="5">
        <v>7280.9213976553556</v>
      </c>
      <c r="AD83" s="5">
        <v>5945.2165095067076</v>
      </c>
      <c r="AE83" s="5">
        <v>4417.6624035220775</v>
      </c>
    </row>
    <row r="84" spans="1:31">
      <c r="A84" s="58" t="s">
        <v>115</v>
      </c>
      <c r="B84" s="58" t="s">
        <v>127</v>
      </c>
      <c r="C84" s="57" t="s">
        <v>87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690.50292389347032</v>
      </c>
      <c r="J84" s="5">
        <v>530.66918100142482</v>
      </c>
      <c r="K84" s="5">
        <v>584.57278944814936</v>
      </c>
      <c r="L84" s="5">
        <v>556.24720455916963</v>
      </c>
      <c r="M84" s="5">
        <v>659.74828001664537</v>
      </c>
      <c r="N84" s="5">
        <v>595.49581052385997</v>
      </c>
      <c r="O84" s="5">
        <v>567.54804937851009</v>
      </c>
      <c r="P84" s="5">
        <v>594.71370722662505</v>
      </c>
      <c r="Q84" s="5">
        <v>563.43741916560475</v>
      </c>
      <c r="R84" s="5">
        <v>442.79808566227496</v>
      </c>
      <c r="S84" s="5">
        <v>472.0955814323197</v>
      </c>
      <c r="T84" s="5">
        <v>513.07110696644975</v>
      </c>
      <c r="U84" s="5">
        <v>437.3689261722547</v>
      </c>
      <c r="V84" s="5">
        <v>418.3037122023245</v>
      </c>
      <c r="W84" s="5">
        <v>591.35729884523869</v>
      </c>
      <c r="X84" s="5">
        <v>1113.6028106029048</v>
      </c>
      <c r="Y84" s="5">
        <v>1083.5147927283397</v>
      </c>
      <c r="Z84" s="5">
        <v>1069.0078014904843</v>
      </c>
      <c r="AA84" s="5">
        <v>911.35221302608488</v>
      </c>
      <c r="AB84" s="5">
        <v>943.85798241909993</v>
      </c>
      <c r="AC84" s="5">
        <v>1576.468098539425</v>
      </c>
      <c r="AD84" s="5">
        <v>2708.7294883093955</v>
      </c>
      <c r="AE84" s="5">
        <v>2813.9332946817749</v>
      </c>
    </row>
    <row r="85" spans="1:31">
      <c r="A85" s="58" t="s">
        <v>115</v>
      </c>
      <c r="B85" s="58" t="s">
        <v>127</v>
      </c>
      <c r="C85" s="57" t="s">
        <v>88</v>
      </c>
      <c r="D85" s="5">
        <v>0.16446481330000001</v>
      </c>
      <c r="E85" s="5">
        <v>3.1980768791449976</v>
      </c>
      <c r="F85" s="5">
        <v>9.8368619847499801</v>
      </c>
      <c r="G85" s="5">
        <v>18.569860002994989</v>
      </c>
      <c r="H85" s="5">
        <v>21.336080959680018</v>
      </c>
      <c r="I85" s="5">
        <v>34.856973881539929</v>
      </c>
      <c r="J85" s="5">
        <v>37.243947771460043</v>
      </c>
      <c r="K85" s="5">
        <v>49.857110987449914</v>
      </c>
      <c r="L85" s="5">
        <v>70.424492090295104</v>
      </c>
      <c r="M85" s="5">
        <v>85.120191996450117</v>
      </c>
      <c r="N85" s="5">
        <v>103.20719573933509</v>
      </c>
      <c r="O85" s="5">
        <v>129.16745346797495</v>
      </c>
      <c r="P85" s="5">
        <v>150.82220277535538</v>
      </c>
      <c r="Q85" s="5">
        <v>178.94000585463465</v>
      </c>
      <c r="R85" s="5">
        <v>175.48904023012528</v>
      </c>
      <c r="S85" s="5">
        <v>257.04333937661033</v>
      </c>
      <c r="T85" s="5">
        <v>277.81349538080019</v>
      </c>
      <c r="U85" s="5">
        <v>261.8939885990452</v>
      </c>
      <c r="V85" s="5">
        <v>246.61455470051033</v>
      </c>
      <c r="W85" s="5">
        <v>376.92848165773478</v>
      </c>
      <c r="X85" s="5">
        <v>394.90937685760525</v>
      </c>
      <c r="Y85" s="5">
        <v>424.39865563342539</v>
      </c>
      <c r="Z85" s="5">
        <v>611.57230933334495</v>
      </c>
      <c r="AA85" s="5">
        <v>562.24907521179557</v>
      </c>
      <c r="AB85" s="5">
        <v>634.27891574430009</v>
      </c>
      <c r="AC85" s="5">
        <v>498.50932277292543</v>
      </c>
      <c r="AD85" s="5">
        <v>634.12090261257526</v>
      </c>
      <c r="AE85" s="5">
        <v>699.76049095232611</v>
      </c>
    </row>
    <row r="86" spans="1:31">
      <c r="A86" s="58" t="s">
        <v>115</v>
      </c>
      <c r="B86" s="58" t="s">
        <v>127</v>
      </c>
      <c r="C86" s="57" t="s">
        <v>89</v>
      </c>
      <c r="D86" s="5">
        <v>12.181482531735</v>
      </c>
      <c r="E86" s="5">
        <v>18.6533270586844</v>
      </c>
      <c r="F86" s="5">
        <v>24.862128386070999</v>
      </c>
      <c r="G86" s="5">
        <v>30.141386471284299</v>
      </c>
      <c r="H86" s="5">
        <v>34.295980929509298</v>
      </c>
      <c r="I86" s="5">
        <v>37.894167055529401</v>
      </c>
      <c r="J86" s="5">
        <v>42.387449727187402</v>
      </c>
      <c r="K86" s="5">
        <v>49.874731073036202</v>
      </c>
      <c r="L86" s="5">
        <v>57.248241580036499</v>
      </c>
      <c r="M86" s="5">
        <v>64.973415528101498</v>
      </c>
      <c r="N86" s="5">
        <v>74.171486746852693</v>
      </c>
      <c r="O86" s="5">
        <v>83.528326023098202</v>
      </c>
      <c r="P86" s="5">
        <v>92.599928799600406</v>
      </c>
      <c r="Q86" s="5">
        <v>100.69279345963101</v>
      </c>
      <c r="R86" s="5">
        <v>108.135562515343</v>
      </c>
      <c r="S86" s="5">
        <v>113.93287285753399</v>
      </c>
      <c r="T86" s="5">
        <v>118.550501317373</v>
      </c>
      <c r="U86" s="5">
        <v>119.97397325825899</v>
      </c>
      <c r="V86" s="5">
        <v>120.731609673178</v>
      </c>
      <c r="W86" s="5">
        <v>120.921528391683</v>
      </c>
      <c r="X86" s="5">
        <v>120.826160635078</v>
      </c>
      <c r="Y86" s="5">
        <v>120.605881764413</v>
      </c>
      <c r="Z86" s="5">
        <v>120.129762888035</v>
      </c>
      <c r="AA86" s="5">
        <v>119.25983141101</v>
      </c>
      <c r="AB86" s="5">
        <v>118.643108390168</v>
      </c>
      <c r="AC86" s="5">
        <v>117.216198842331</v>
      </c>
      <c r="AD86" s="5">
        <v>115.782745493151</v>
      </c>
      <c r="AE86" s="5">
        <v>117.19611211226101</v>
      </c>
    </row>
    <row r="87" spans="1:31">
      <c r="A87" s="58" t="s">
        <v>115</v>
      </c>
      <c r="B87" s="58" t="s">
        <v>127</v>
      </c>
      <c r="C87" s="57" t="s">
        <v>90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</row>
    <row r="88" spans="1:31">
      <c r="A88" s="58" t="s">
        <v>115</v>
      </c>
      <c r="B88" s="58" t="s">
        <v>127</v>
      </c>
      <c r="C88" s="57" t="s">
        <v>91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</row>
    <row r="89" spans="1:31">
      <c r="A89" s="58" t="s">
        <v>115</v>
      </c>
      <c r="B89" s="58" t="s">
        <v>127</v>
      </c>
      <c r="C89" s="57" t="s">
        <v>92</v>
      </c>
      <c r="D89" s="5">
        <v>1845.0012127957002</v>
      </c>
      <c r="E89" s="5">
        <v>4746.8767396078911</v>
      </c>
      <c r="F89" s="5">
        <v>9793.217920096411</v>
      </c>
      <c r="G89" s="5">
        <v>10428.252585359596</v>
      </c>
      <c r="H89" s="5">
        <v>21077.978460995739</v>
      </c>
      <c r="I89" s="5">
        <v>24333.277623957445</v>
      </c>
      <c r="J89" s="5">
        <v>30607.426301019666</v>
      </c>
      <c r="K89" s="5">
        <v>31509.877311297492</v>
      </c>
      <c r="L89" s="5">
        <v>37386.494682860655</v>
      </c>
      <c r="M89" s="5">
        <v>37192.871879781422</v>
      </c>
      <c r="N89" s="5">
        <v>42905.932292242913</v>
      </c>
      <c r="O89" s="5">
        <v>56378.004980582773</v>
      </c>
      <c r="P89" s="5">
        <v>60965.205881063383</v>
      </c>
      <c r="Q89" s="5">
        <v>68644.895810893839</v>
      </c>
      <c r="R89" s="5">
        <v>68118.312524597</v>
      </c>
      <c r="S89" s="5">
        <v>74524.095155987015</v>
      </c>
      <c r="T89" s="5">
        <v>73541.530031697766</v>
      </c>
      <c r="U89" s="5">
        <v>79582.22506953009</v>
      </c>
      <c r="V89" s="5">
        <v>82378.324518086447</v>
      </c>
      <c r="W89" s="5">
        <v>88661.483509213969</v>
      </c>
      <c r="X89" s="5">
        <v>101467.25983756752</v>
      </c>
      <c r="Y89" s="5">
        <v>97339.739591258622</v>
      </c>
      <c r="Z89" s="5">
        <v>92510.032151417516</v>
      </c>
      <c r="AA89" s="5">
        <v>106178.24740707416</v>
      </c>
      <c r="AB89" s="5">
        <v>108995.26731220468</v>
      </c>
      <c r="AC89" s="5">
        <v>131412.99643496497</v>
      </c>
      <c r="AD89" s="5">
        <v>124958.59075131513</v>
      </c>
      <c r="AE89" s="5">
        <v>118980.81902507917</v>
      </c>
    </row>
    <row r="90" spans="1:31">
      <c r="A90" s="58" t="s">
        <v>115</v>
      </c>
      <c r="B90" s="58" t="s">
        <v>127</v>
      </c>
      <c r="C90" s="57" t="s">
        <v>93</v>
      </c>
      <c r="D90" s="5">
        <v>0</v>
      </c>
      <c r="E90" s="5">
        <v>0</v>
      </c>
      <c r="F90" s="5">
        <v>72.213982125465094</v>
      </c>
      <c r="G90" s="5">
        <v>928.98888052279483</v>
      </c>
      <c r="H90" s="5">
        <v>1074.6778965749406</v>
      </c>
      <c r="I90" s="5">
        <v>2966.7452919081111</v>
      </c>
      <c r="J90" s="5">
        <v>2877.2018115733999</v>
      </c>
      <c r="K90" s="5">
        <v>2719.1960754200109</v>
      </c>
      <c r="L90" s="5">
        <v>2713.9883049816094</v>
      </c>
      <c r="M90" s="5">
        <v>2732.7588638881907</v>
      </c>
      <c r="N90" s="5">
        <v>2986.2512306328908</v>
      </c>
      <c r="O90" s="5">
        <v>2992.0501888543731</v>
      </c>
      <c r="P90" s="5">
        <v>2661.0982942043261</v>
      </c>
      <c r="Q90" s="5">
        <v>2884.1999696104012</v>
      </c>
      <c r="R90" s="5">
        <v>6658.2992237502758</v>
      </c>
      <c r="S90" s="5">
        <v>9547.0522674014137</v>
      </c>
      <c r="T90" s="5">
        <v>10091.019579083704</v>
      </c>
      <c r="U90" s="5">
        <v>10927.738387664625</v>
      </c>
      <c r="V90" s="5">
        <v>10428.461052026156</v>
      </c>
      <c r="W90" s="5">
        <v>9944.852634780922</v>
      </c>
      <c r="X90" s="5">
        <v>17635.767554426577</v>
      </c>
      <c r="Y90" s="5">
        <v>18858.802642544415</v>
      </c>
      <c r="Z90" s="5">
        <v>19095.108737690425</v>
      </c>
      <c r="AA90" s="5">
        <v>17066.544337125088</v>
      </c>
      <c r="AB90" s="5">
        <v>19119.732309956536</v>
      </c>
      <c r="AC90" s="5">
        <v>19815.008762135774</v>
      </c>
      <c r="AD90" s="5">
        <v>42518.868619919616</v>
      </c>
      <c r="AE90" s="5">
        <v>44493.818983404934</v>
      </c>
    </row>
    <row r="91" spans="1:31">
      <c r="A91" s="58" t="s">
        <v>115</v>
      </c>
      <c r="B91" s="58" t="s">
        <v>127</v>
      </c>
      <c r="C91" s="57" t="s">
        <v>94</v>
      </c>
      <c r="D91" s="5">
        <v>367.33154589999998</v>
      </c>
      <c r="E91" s="5">
        <v>427.96010919999998</v>
      </c>
      <c r="F91" s="5">
        <v>489.60910660000002</v>
      </c>
      <c r="G91" s="5">
        <v>549.67047339999999</v>
      </c>
      <c r="H91" s="5">
        <v>609.22429039999997</v>
      </c>
      <c r="I91" s="5">
        <v>667.71666519999997</v>
      </c>
      <c r="J91" s="5">
        <v>723.62491339999997</v>
      </c>
      <c r="K91" s="5">
        <v>778.70016610000005</v>
      </c>
      <c r="L91" s="5">
        <v>833.0406352</v>
      </c>
      <c r="M91" s="5">
        <v>886.63890760000004</v>
      </c>
      <c r="N91" s="5">
        <v>938.26647649999995</v>
      </c>
      <c r="O91" s="5">
        <v>990.39721510000004</v>
      </c>
      <c r="P91" s="5">
        <v>1041.9401800000001</v>
      </c>
      <c r="Q91" s="5">
        <v>1090.1405279999999</v>
      </c>
      <c r="R91" s="5">
        <v>1135.9990170000001</v>
      </c>
      <c r="S91" s="5">
        <v>1183.7655299999999</v>
      </c>
      <c r="T91" s="5">
        <v>1234.3384579999999</v>
      </c>
      <c r="U91" s="5">
        <v>1282.8370709999999</v>
      </c>
      <c r="V91" s="5">
        <v>1328.8336999999999</v>
      </c>
      <c r="W91" s="5">
        <v>1377.3429779999999</v>
      </c>
      <c r="X91" s="5">
        <v>1428.900402</v>
      </c>
      <c r="Y91" s="5">
        <v>1477.9173000000001</v>
      </c>
      <c r="Z91" s="5">
        <v>1523.7005730000001</v>
      </c>
      <c r="AA91" s="5">
        <v>1570.6982399999999</v>
      </c>
      <c r="AB91" s="5">
        <v>1619.511225</v>
      </c>
      <c r="AC91" s="5">
        <v>1663.916588</v>
      </c>
      <c r="AD91" s="5">
        <v>1704.5725809999999</v>
      </c>
      <c r="AE91" s="5">
        <v>1704.5725809999999</v>
      </c>
    </row>
    <row r="92" spans="1:31">
      <c r="A92" s="58" t="s">
        <v>115</v>
      </c>
      <c r="B92" s="58" t="s">
        <v>127</v>
      </c>
      <c r="C92" s="57" t="s">
        <v>96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9.9581652164599994</v>
      </c>
      <c r="J92" s="5">
        <v>0</v>
      </c>
      <c r="K92" s="5">
        <v>0</v>
      </c>
      <c r="L92" s="5">
        <v>4.2962106960950006</v>
      </c>
      <c r="M92" s="5">
        <v>16.800913327895</v>
      </c>
      <c r="N92" s="5">
        <v>0</v>
      </c>
      <c r="O92" s="5">
        <v>21.905847327890001</v>
      </c>
      <c r="P92" s="5">
        <v>2.37816215381</v>
      </c>
      <c r="Q92" s="5">
        <v>31.618488918290009</v>
      </c>
      <c r="R92" s="5">
        <v>26.496739893885003</v>
      </c>
      <c r="S92" s="5">
        <v>133.10842845537491</v>
      </c>
      <c r="T92" s="5">
        <v>33.811058190999994</v>
      </c>
      <c r="U92" s="5">
        <v>35.443222378005004</v>
      </c>
      <c r="V92" s="5">
        <v>37.340043153684995</v>
      </c>
      <c r="W92" s="5">
        <v>43.834825140249997</v>
      </c>
      <c r="X92" s="5">
        <v>97.409037038359997</v>
      </c>
      <c r="Y92" s="5">
        <v>70.87906689559</v>
      </c>
      <c r="Z92" s="5">
        <v>121.78694828473502</v>
      </c>
      <c r="AA92" s="5">
        <v>93.952627540450052</v>
      </c>
      <c r="AB92" s="5">
        <v>96.547126175069948</v>
      </c>
      <c r="AC92" s="5">
        <v>93.643848918080067</v>
      </c>
      <c r="AD92" s="5">
        <v>157.15645737266499</v>
      </c>
      <c r="AE92" s="5">
        <v>43.796804891640015</v>
      </c>
    </row>
    <row r="93" spans="1:31">
      <c r="A93" s="58" t="s">
        <v>115</v>
      </c>
      <c r="B93" s="58" t="s">
        <v>127</v>
      </c>
      <c r="C93" s="57" t="s">
        <v>98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-908.55647880719596</v>
      </c>
      <c r="J93" s="5">
        <v>-698.24892237030974</v>
      </c>
      <c r="K93" s="5">
        <v>-776.28002052169018</v>
      </c>
      <c r="L93" s="5">
        <v>-741.93298896024078</v>
      </c>
      <c r="M93" s="5">
        <v>-857.3832617010595</v>
      </c>
      <c r="N93" s="5">
        <v>-796.00665123818533</v>
      </c>
      <c r="O93" s="5">
        <v>-727.88672748228566</v>
      </c>
      <c r="P93" s="5">
        <v>-800.43119546821515</v>
      </c>
      <c r="Q93" s="5">
        <v>-723.45186557436023</v>
      </c>
      <c r="R93" s="5">
        <v>-582.62906008198024</v>
      </c>
      <c r="S93" s="5">
        <v>-623.75456468205516</v>
      </c>
      <c r="T93" s="5">
        <v>-672.51739373742976</v>
      </c>
      <c r="U93" s="5">
        <v>-581.44275108292504</v>
      </c>
      <c r="V93" s="5">
        <v>-550.49698908429013</v>
      </c>
      <c r="W93" s="5">
        <v>-794.64764364078974</v>
      </c>
      <c r="X93" s="5">
        <v>-1442.6662317482499</v>
      </c>
      <c r="Y93" s="5">
        <v>-1456.3474714880545</v>
      </c>
      <c r="Z93" s="5">
        <v>-1375.9190998524846</v>
      </c>
      <c r="AA93" s="5">
        <v>-1223.5058833536298</v>
      </c>
      <c r="AB93" s="5">
        <v>-1217.5601632848893</v>
      </c>
      <c r="AC93" s="5">
        <v>-2080.5900686045106</v>
      </c>
      <c r="AD93" s="5">
        <v>-3585.0458777629001</v>
      </c>
      <c r="AE93" s="5">
        <v>-3675.3257398570631</v>
      </c>
    </row>
    <row r="94" spans="1:31">
      <c r="A94" s="58" t="s">
        <v>115</v>
      </c>
      <c r="B94" s="58" t="s">
        <v>127</v>
      </c>
      <c r="C94" s="57" t="s">
        <v>99</v>
      </c>
      <c r="D94" s="5">
        <v>-0.19346889634500003</v>
      </c>
      <c r="E94" s="5">
        <v>-3.7867160803399975</v>
      </c>
      <c r="F94" s="5">
        <v>-11.602747831294995</v>
      </c>
      <c r="G94" s="5">
        <v>-21.87026208278499</v>
      </c>
      <c r="H94" s="5">
        <v>-25.129283502949953</v>
      </c>
      <c r="I94" s="5">
        <v>-40.89237646965487</v>
      </c>
      <c r="J94" s="5">
        <v>-43.812079478874963</v>
      </c>
      <c r="K94" s="5">
        <v>-59.641279092410173</v>
      </c>
      <c r="L94" s="5">
        <v>-84.889239908600189</v>
      </c>
      <c r="M94" s="5">
        <v>-103.32933341964026</v>
      </c>
      <c r="N94" s="5">
        <v>-126.32415986980502</v>
      </c>
      <c r="O94" s="5">
        <v>-158.24847345136021</v>
      </c>
      <c r="P94" s="5">
        <v>-188.28034831161972</v>
      </c>
      <c r="Q94" s="5">
        <v>-222.83412809907975</v>
      </c>
      <c r="R94" s="5">
        <v>-219.94946990297484</v>
      </c>
      <c r="S94" s="5">
        <v>-324.32671050204954</v>
      </c>
      <c r="T94" s="5">
        <v>-349.87830825527465</v>
      </c>
      <c r="U94" s="5">
        <v>-332.24423819225501</v>
      </c>
      <c r="V94" s="5">
        <v>-319.17555698067486</v>
      </c>
      <c r="W94" s="5">
        <v>-484.44458341679433</v>
      </c>
      <c r="X94" s="5">
        <v>-506.45488586852929</v>
      </c>
      <c r="Y94" s="5">
        <v>-553.23840708807984</v>
      </c>
      <c r="Z94" s="5">
        <v>-789.9432485610854</v>
      </c>
      <c r="AA94" s="5">
        <v>-728.58296897051946</v>
      </c>
      <c r="AB94" s="5">
        <v>-811.33909514800916</v>
      </c>
      <c r="AC94" s="5">
        <v>-654.34418856305024</v>
      </c>
      <c r="AD94" s="5">
        <v>-828.23576404577875</v>
      </c>
      <c r="AE94" s="5">
        <v>-914.3513014289498</v>
      </c>
    </row>
    <row r="95" spans="1:31">
      <c r="A95" s="58" t="s">
        <v>115</v>
      </c>
      <c r="B95" s="58" t="s">
        <v>127</v>
      </c>
      <c r="C95" s="57" t="s">
        <v>100</v>
      </c>
      <c r="D95" s="5">
        <v>-14.3922028761059</v>
      </c>
      <c r="E95" s="5">
        <v>-22.088133718892699</v>
      </c>
      <c r="F95" s="5">
        <v>-29.416109761069901</v>
      </c>
      <c r="G95" s="5">
        <v>-35.576832807411101</v>
      </c>
      <c r="H95" s="5">
        <v>-40.291742234416702</v>
      </c>
      <c r="I95" s="5">
        <v>-44.548375044535497</v>
      </c>
      <c r="J95" s="5">
        <v>-49.9646827406212</v>
      </c>
      <c r="K95" s="5">
        <v>-58.7268371596465</v>
      </c>
      <c r="L95" s="5">
        <v>-67.2928956248643</v>
      </c>
      <c r="M95" s="5">
        <v>-76.282008622118695</v>
      </c>
      <c r="N95" s="5">
        <v>-86.894502135418904</v>
      </c>
      <c r="O95" s="5">
        <v>-98.236883437969993</v>
      </c>
      <c r="P95" s="5">
        <v>-109.105390187033</v>
      </c>
      <c r="Q95" s="5">
        <v>-118.64276340924199</v>
      </c>
      <c r="R95" s="5">
        <v>-126.950513373726</v>
      </c>
      <c r="S95" s="5">
        <v>-133.938389988458</v>
      </c>
      <c r="T95" s="5">
        <v>-139.099176972159</v>
      </c>
      <c r="U95" s="5">
        <v>-141.95263889256299</v>
      </c>
      <c r="V95" s="5">
        <v>-142.474846469151</v>
      </c>
      <c r="W95" s="5">
        <v>-142.698372833723</v>
      </c>
      <c r="X95" s="5">
        <v>-142.13258843471201</v>
      </c>
      <c r="Y95" s="5">
        <v>-141.71053224812201</v>
      </c>
      <c r="Z95" s="5">
        <v>-141.713371007592</v>
      </c>
      <c r="AA95" s="5">
        <v>-141.234351421089</v>
      </c>
      <c r="AB95" s="5">
        <v>-140.285767222598</v>
      </c>
      <c r="AC95" s="5">
        <v>-138.279272541654</v>
      </c>
      <c r="AD95" s="5">
        <v>-136.58548681222101</v>
      </c>
      <c r="AE95" s="5">
        <v>-137.90869418321</v>
      </c>
    </row>
    <row r="97" spans="1:31">
      <c r="A97" s="58" t="s">
        <v>128</v>
      </c>
      <c r="B97" s="58" t="s">
        <v>123</v>
      </c>
      <c r="C97" s="57" t="s">
        <v>80</v>
      </c>
      <c r="D97" s="5">
        <v>38727.02942376076</v>
      </c>
      <c r="E97" s="5">
        <v>36507.943859684419</v>
      </c>
      <c r="F97" s="5">
        <v>28260.785551938112</v>
      </c>
      <c r="G97" s="5">
        <v>19649.461411108852</v>
      </c>
      <c r="H97" s="5">
        <v>7640.4837617679104</v>
      </c>
      <c r="I97" s="5">
        <v>7072.3848896434711</v>
      </c>
      <c r="J97" s="5">
        <v>6388.6712937496686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</row>
    <row r="98" spans="1:31">
      <c r="A98" s="58" t="s">
        <v>128</v>
      </c>
      <c r="B98" s="58" t="s">
        <v>123</v>
      </c>
      <c r="C98" s="57" t="s">
        <v>82</v>
      </c>
      <c r="D98" s="5">
        <v>26.427308640069999</v>
      </c>
      <c r="E98" s="5">
        <v>10.075643242255</v>
      </c>
      <c r="F98" s="5">
        <v>548.28614012129526</v>
      </c>
      <c r="G98" s="5">
        <v>1417.68653858377</v>
      </c>
      <c r="H98" s="5">
        <v>1493.2353485262697</v>
      </c>
      <c r="I98" s="5">
        <v>1514.596295163708</v>
      </c>
      <c r="J98" s="5">
        <v>1165.8862505738759</v>
      </c>
      <c r="K98" s="5">
        <v>1123.1414366819147</v>
      </c>
      <c r="L98" s="5">
        <v>912.1636318898901</v>
      </c>
      <c r="M98" s="5">
        <v>663.25279591639492</v>
      </c>
      <c r="N98" s="5">
        <v>973.67804940387555</v>
      </c>
      <c r="O98" s="5">
        <v>1029.4984395071456</v>
      </c>
      <c r="P98" s="5">
        <v>1229.4895011457647</v>
      </c>
      <c r="Q98" s="5">
        <v>842.90659252169985</v>
      </c>
      <c r="R98" s="5">
        <v>1108.3972581307646</v>
      </c>
      <c r="S98" s="5">
        <v>1343.0844575926142</v>
      </c>
      <c r="T98" s="5">
        <v>889.39595308545449</v>
      </c>
      <c r="U98" s="5">
        <v>889.28522700492533</v>
      </c>
      <c r="V98" s="5">
        <v>820.59275541879481</v>
      </c>
      <c r="W98" s="5">
        <v>826.31210595645496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</row>
    <row r="99" spans="1:31">
      <c r="A99" s="58" t="s">
        <v>128</v>
      </c>
      <c r="B99" s="58" t="s">
        <v>123</v>
      </c>
      <c r="C99" s="57" t="s">
        <v>83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</row>
    <row r="100" spans="1:31">
      <c r="A100" s="58" t="s">
        <v>128</v>
      </c>
      <c r="B100" s="58" t="s">
        <v>123</v>
      </c>
      <c r="C100" s="57" t="s">
        <v>84</v>
      </c>
      <c r="D100" s="5">
        <v>0</v>
      </c>
      <c r="E100" s="5">
        <v>0</v>
      </c>
      <c r="F100" s="5">
        <v>130.78245356838499</v>
      </c>
      <c r="G100" s="5">
        <v>350.18420677365503</v>
      </c>
      <c r="H100" s="5">
        <v>847.93188072916985</v>
      </c>
      <c r="I100" s="5">
        <v>246.58083494327499</v>
      </c>
      <c r="J100" s="5">
        <v>213.85552943302002</v>
      </c>
      <c r="K100" s="5">
        <v>461.96058096741501</v>
      </c>
      <c r="L100" s="5">
        <v>520.90569253857007</v>
      </c>
      <c r="M100" s="5">
        <v>303.49744704015507</v>
      </c>
      <c r="N100" s="5">
        <v>56.155556271180004</v>
      </c>
      <c r="O100" s="5">
        <v>538.38262778202511</v>
      </c>
      <c r="P100" s="5">
        <v>132.64159204290999</v>
      </c>
      <c r="Q100" s="5">
        <v>555.76702389605009</v>
      </c>
      <c r="R100" s="5">
        <v>160.426530409885</v>
      </c>
      <c r="S100" s="5">
        <v>1293.6548314620752</v>
      </c>
      <c r="T100" s="5">
        <v>841.52576516291992</v>
      </c>
      <c r="U100" s="5">
        <v>270.65797561584503</v>
      </c>
      <c r="V100" s="5">
        <v>728.14025076763505</v>
      </c>
      <c r="W100" s="5">
        <v>1199.5683209143599</v>
      </c>
      <c r="X100" s="5">
        <v>1116.6504212722098</v>
      </c>
      <c r="Y100" s="5">
        <v>291.46213217977004</v>
      </c>
      <c r="Z100" s="5">
        <v>625.12399409992497</v>
      </c>
      <c r="AA100" s="5">
        <v>23.263372630030002</v>
      </c>
      <c r="AB100" s="5">
        <v>530.11480558980497</v>
      </c>
      <c r="AC100" s="5">
        <v>176.48413556497502</v>
      </c>
      <c r="AD100" s="5">
        <v>1230.2576923711499</v>
      </c>
      <c r="AE100" s="5">
        <v>5.0188280060900006</v>
      </c>
    </row>
    <row r="101" spans="1:31">
      <c r="A101" s="58" t="s">
        <v>128</v>
      </c>
      <c r="B101" s="58" t="s">
        <v>123</v>
      </c>
      <c r="C101" s="57" t="s">
        <v>85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58.201378810765007</v>
      </c>
      <c r="AE101" s="5">
        <v>58.201378810764993</v>
      </c>
    </row>
    <row r="102" spans="1:31">
      <c r="A102" s="58" t="s">
        <v>128</v>
      </c>
      <c r="B102" s="58" t="s">
        <v>123</v>
      </c>
      <c r="C102" s="57" t="s">
        <v>86</v>
      </c>
      <c r="D102" s="5">
        <v>3814.2599936576762</v>
      </c>
      <c r="E102" s="5">
        <v>1963.9216687694552</v>
      </c>
      <c r="F102" s="5">
        <v>2870.9142417304606</v>
      </c>
      <c r="G102" s="5">
        <v>3449.7355509667022</v>
      </c>
      <c r="H102" s="5">
        <v>4320.624773760871</v>
      </c>
      <c r="I102" s="5">
        <v>2822.2967346774158</v>
      </c>
      <c r="J102" s="5">
        <v>2564.42580499617</v>
      </c>
      <c r="K102" s="5">
        <v>3666.6106151022532</v>
      </c>
      <c r="L102" s="5">
        <v>2471.4229345399449</v>
      </c>
      <c r="M102" s="5">
        <v>2946.2102759612753</v>
      </c>
      <c r="N102" s="5">
        <v>3180.7345056335253</v>
      </c>
      <c r="O102" s="5">
        <v>3172.5436282854866</v>
      </c>
      <c r="P102" s="5">
        <v>3122.5338323209025</v>
      </c>
      <c r="Q102" s="5">
        <v>2126.1890776563496</v>
      </c>
      <c r="R102" s="5">
        <v>3108.1424042294971</v>
      </c>
      <c r="S102" s="5">
        <v>3650.1796864705848</v>
      </c>
      <c r="T102" s="5">
        <v>1748.6577792240796</v>
      </c>
      <c r="U102" s="5">
        <v>2723.5570143636369</v>
      </c>
      <c r="V102" s="5">
        <v>2520.5417164025162</v>
      </c>
      <c r="W102" s="5">
        <v>1890.2562582269493</v>
      </c>
      <c r="X102" s="5">
        <v>2271.7825797771347</v>
      </c>
      <c r="Y102" s="5">
        <v>3308.2147353650616</v>
      </c>
      <c r="Z102" s="5">
        <v>2858.4992517221422</v>
      </c>
      <c r="AA102" s="5">
        <v>2873.0523681308823</v>
      </c>
      <c r="AB102" s="5">
        <v>2369.3851506432266</v>
      </c>
      <c r="AC102" s="5">
        <v>2205.8572193855298</v>
      </c>
      <c r="AD102" s="5">
        <v>2656.6517014319606</v>
      </c>
      <c r="AE102" s="5">
        <v>1138.9629356149046</v>
      </c>
    </row>
    <row r="103" spans="1:31">
      <c r="A103" s="58" t="s">
        <v>128</v>
      </c>
      <c r="B103" s="58" t="s">
        <v>123</v>
      </c>
      <c r="C103" s="57" t="s">
        <v>87</v>
      </c>
      <c r="D103" s="5">
        <v>276.15982644225494</v>
      </c>
      <c r="E103" s="5">
        <v>475.12424000698519</v>
      </c>
      <c r="F103" s="5">
        <v>2287.3423912499456</v>
      </c>
      <c r="G103" s="5">
        <v>5079.89766618876</v>
      </c>
      <c r="H103" s="5">
        <v>6975.4557129893719</v>
      </c>
      <c r="I103" s="5">
        <v>11101.499294380366</v>
      </c>
      <c r="J103" s="5">
        <v>10769.662625531808</v>
      </c>
      <c r="K103" s="5">
        <v>12514.816295465409</v>
      </c>
      <c r="L103" s="5">
        <v>11599.451758194858</v>
      </c>
      <c r="M103" s="5">
        <v>11951.689305926702</v>
      </c>
      <c r="N103" s="5">
        <v>11482.418699103588</v>
      </c>
      <c r="O103" s="5">
        <v>12035.464523921726</v>
      </c>
      <c r="P103" s="5">
        <v>11718.467671315921</v>
      </c>
      <c r="Q103" s="5">
        <v>11485.913573114754</v>
      </c>
      <c r="R103" s="5">
        <v>12879.606114885923</v>
      </c>
      <c r="S103" s="5">
        <v>12093.174657546719</v>
      </c>
      <c r="T103" s="5">
        <v>13026.611922760891</v>
      </c>
      <c r="U103" s="5">
        <v>12884.862811343197</v>
      </c>
      <c r="V103" s="5">
        <v>13790.143203855829</v>
      </c>
      <c r="W103" s="5">
        <v>12740.075976088767</v>
      </c>
      <c r="X103" s="5">
        <v>12674.599097714323</v>
      </c>
      <c r="Y103" s="5">
        <v>12365.680622351229</v>
      </c>
      <c r="Z103" s="5">
        <v>10958.443596228681</v>
      </c>
      <c r="AA103" s="5">
        <v>8464.89963717508</v>
      </c>
      <c r="AB103" s="5">
        <v>7992.9045393487559</v>
      </c>
      <c r="AC103" s="5">
        <v>10024.450113226492</v>
      </c>
      <c r="AD103" s="5">
        <v>9193.6337376335941</v>
      </c>
      <c r="AE103" s="5">
        <v>8782.9381455756084</v>
      </c>
    </row>
    <row r="104" spans="1:31">
      <c r="A104" s="58" t="s">
        <v>128</v>
      </c>
      <c r="B104" s="58" t="s">
        <v>123</v>
      </c>
      <c r="C104" s="57" t="s">
        <v>88</v>
      </c>
      <c r="D104" s="5">
        <v>51.105579256365047</v>
      </c>
      <c r="E104" s="5">
        <v>147.12945479408017</v>
      </c>
      <c r="F104" s="5">
        <v>261.04506562806534</v>
      </c>
      <c r="G104" s="5">
        <v>384.2112434882838</v>
      </c>
      <c r="H104" s="5">
        <v>549.65415371618451</v>
      </c>
      <c r="I104" s="5">
        <v>705.58451470380999</v>
      </c>
      <c r="J104" s="5">
        <v>988.25962432652091</v>
      </c>
      <c r="K104" s="5">
        <v>1228.535587322014</v>
      </c>
      <c r="L104" s="5">
        <v>1524.4427309247453</v>
      </c>
      <c r="M104" s="5">
        <v>1794.0801926002539</v>
      </c>
      <c r="N104" s="5">
        <v>2274.1780987931488</v>
      </c>
      <c r="O104" s="5">
        <v>2821.1987993066882</v>
      </c>
      <c r="P104" s="5">
        <v>3402.9826643929086</v>
      </c>
      <c r="Q104" s="5">
        <v>3914.7061209479316</v>
      </c>
      <c r="R104" s="5">
        <v>4533.4698266141668</v>
      </c>
      <c r="S104" s="5">
        <v>4810.2733557483452</v>
      </c>
      <c r="T104" s="5">
        <v>5407.4099377299735</v>
      </c>
      <c r="U104" s="5">
        <v>6477.8786964328929</v>
      </c>
      <c r="V104" s="5">
        <v>6989.3994034909438</v>
      </c>
      <c r="W104" s="5">
        <v>7535.0255260776794</v>
      </c>
      <c r="X104" s="5">
        <v>7510.9859983316182</v>
      </c>
      <c r="Y104" s="5">
        <v>8545.2346089450675</v>
      </c>
      <c r="Z104" s="5">
        <v>9498.5832424920136</v>
      </c>
      <c r="AA104" s="5">
        <v>9036.6126798678561</v>
      </c>
      <c r="AB104" s="5">
        <v>9873.8246417479404</v>
      </c>
      <c r="AC104" s="5">
        <v>10641.769820899679</v>
      </c>
      <c r="AD104" s="5">
        <v>10860.98814316491</v>
      </c>
      <c r="AE104" s="5">
        <v>11988.767638719421</v>
      </c>
    </row>
    <row r="105" spans="1:31">
      <c r="A105" s="58" t="s">
        <v>128</v>
      </c>
      <c r="B105" s="58" t="s">
        <v>123</v>
      </c>
      <c r="C105" s="57" t="s">
        <v>89</v>
      </c>
      <c r="D105" s="5">
        <v>147.68708042608699</v>
      </c>
      <c r="E105" s="5">
        <v>251.57438692229499</v>
      </c>
      <c r="F105" s="5">
        <v>342.08902950355701</v>
      </c>
      <c r="G105" s="5">
        <v>417.302919471834</v>
      </c>
      <c r="H105" s="5">
        <v>478.55526513380499</v>
      </c>
      <c r="I105" s="5">
        <v>531.42327531833701</v>
      </c>
      <c r="J105" s="5">
        <v>601.68638583002496</v>
      </c>
      <c r="K105" s="5">
        <v>718.30929723432905</v>
      </c>
      <c r="L105" s="5">
        <v>833.26413369937904</v>
      </c>
      <c r="M105" s="5">
        <v>949.02043487322703</v>
      </c>
      <c r="N105" s="5">
        <v>1092.0615864203201</v>
      </c>
      <c r="O105" s="5">
        <v>1242.19315541682</v>
      </c>
      <c r="P105" s="5">
        <v>1397.14097760354</v>
      </c>
      <c r="Q105" s="5">
        <v>1520.02364860847</v>
      </c>
      <c r="R105" s="5">
        <v>1640.69061805261</v>
      </c>
      <c r="S105" s="5">
        <v>1729.88831412932</v>
      </c>
      <c r="T105" s="5">
        <v>1799.4739377769499</v>
      </c>
      <c r="U105" s="5">
        <v>1811.20625266721</v>
      </c>
      <c r="V105" s="5">
        <v>1834.2570406180901</v>
      </c>
      <c r="W105" s="5">
        <v>1829.3977363059701</v>
      </c>
      <c r="X105" s="5">
        <v>1828.99757679396</v>
      </c>
      <c r="Y105" s="5">
        <v>1816.7944385457599</v>
      </c>
      <c r="Z105" s="5">
        <v>1803.86322084266</v>
      </c>
      <c r="AA105" s="5">
        <v>1801.94097184922</v>
      </c>
      <c r="AB105" s="5">
        <v>1786.44652036617</v>
      </c>
      <c r="AC105" s="5">
        <v>1766.2855257036199</v>
      </c>
      <c r="AD105" s="5">
        <v>1743.64814373796</v>
      </c>
      <c r="AE105" s="5">
        <v>1761.98764473344</v>
      </c>
    </row>
    <row r="106" spans="1:31">
      <c r="A106" s="58" t="s">
        <v>128</v>
      </c>
      <c r="B106" s="58" t="s">
        <v>123</v>
      </c>
      <c r="C106" s="57" t="s">
        <v>90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</row>
    <row r="107" spans="1:31">
      <c r="A107" s="58" t="s">
        <v>128</v>
      </c>
      <c r="B107" s="58" t="s">
        <v>123</v>
      </c>
      <c r="C107" s="57" t="s">
        <v>91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</row>
    <row r="108" spans="1:31">
      <c r="A108" s="58" t="s">
        <v>128</v>
      </c>
      <c r="B108" s="58" t="s">
        <v>123</v>
      </c>
      <c r="C108" s="57" t="s">
        <v>92</v>
      </c>
      <c r="D108" s="5">
        <v>21778.663517553457</v>
      </c>
      <c r="E108" s="5">
        <v>20983.415291374004</v>
      </c>
      <c r="F108" s="5">
        <v>21268.972569714955</v>
      </c>
      <c r="G108" s="5">
        <v>25902.77255190966</v>
      </c>
      <c r="H108" s="5">
        <v>35229.565509070751</v>
      </c>
      <c r="I108" s="5">
        <v>37966.118498203061</v>
      </c>
      <c r="J108" s="5">
        <v>39387.212708819905</v>
      </c>
      <c r="K108" s="5">
        <v>47140.417924158923</v>
      </c>
      <c r="L108" s="5">
        <v>55706.403176518295</v>
      </c>
      <c r="M108" s="5">
        <v>58897.311566463737</v>
      </c>
      <c r="N108" s="5">
        <v>59212.521990587898</v>
      </c>
      <c r="O108" s="5">
        <v>59710.748468211357</v>
      </c>
      <c r="P108" s="5">
        <v>57679.126166463117</v>
      </c>
      <c r="Q108" s="5">
        <v>58668.164538905112</v>
      </c>
      <c r="R108" s="5">
        <v>59415.273226783509</v>
      </c>
      <c r="S108" s="5">
        <v>57012.064160286289</v>
      </c>
      <c r="T108" s="5">
        <v>61474.560016983145</v>
      </c>
      <c r="U108" s="5">
        <v>71220.071004366851</v>
      </c>
      <c r="V108" s="5">
        <v>69487.059629545809</v>
      </c>
      <c r="W108" s="5">
        <v>75458.285062034513</v>
      </c>
      <c r="X108" s="5">
        <v>81869.906099574466</v>
      </c>
      <c r="Y108" s="5">
        <v>79117.396124845982</v>
      </c>
      <c r="Z108" s="5">
        <v>80113.675847177408</v>
      </c>
      <c r="AA108" s="5">
        <v>79749.472770927867</v>
      </c>
      <c r="AB108" s="5">
        <v>82184.0828288786</v>
      </c>
      <c r="AC108" s="5">
        <v>85215.49595507179</v>
      </c>
      <c r="AD108" s="5">
        <v>84041.479468900667</v>
      </c>
      <c r="AE108" s="5">
        <v>86048.093935529498</v>
      </c>
    </row>
    <row r="109" spans="1:31">
      <c r="A109" s="58" t="s">
        <v>128</v>
      </c>
      <c r="B109" s="58" t="s">
        <v>123</v>
      </c>
      <c r="C109" s="57" t="s">
        <v>93</v>
      </c>
      <c r="D109" s="5">
        <v>6779.9726934319506</v>
      </c>
      <c r="E109" s="5">
        <v>6452.3329476745093</v>
      </c>
      <c r="F109" s="5">
        <v>11778.247428731398</v>
      </c>
      <c r="G109" s="5">
        <v>14586.747008727612</v>
      </c>
      <c r="H109" s="5">
        <v>18292.869553237168</v>
      </c>
      <c r="I109" s="5">
        <v>22548.459576402463</v>
      </c>
      <c r="J109" s="5">
        <v>23731.954468067652</v>
      </c>
      <c r="K109" s="5">
        <v>22033.985981921349</v>
      </c>
      <c r="L109" s="5">
        <v>22579.892573620891</v>
      </c>
      <c r="M109" s="5">
        <v>20143.271144516813</v>
      </c>
      <c r="N109" s="5">
        <v>21438.03118151805</v>
      </c>
      <c r="O109" s="5">
        <v>27621.226457241777</v>
      </c>
      <c r="P109" s="5">
        <v>28598.766043072785</v>
      </c>
      <c r="Q109" s="5">
        <v>30037.91708826309</v>
      </c>
      <c r="R109" s="5">
        <v>33689.214982967613</v>
      </c>
      <c r="S109" s="5">
        <v>35171.598618125048</v>
      </c>
      <c r="T109" s="5">
        <v>39077.393078194051</v>
      </c>
      <c r="U109" s="5">
        <v>41035.812667981474</v>
      </c>
      <c r="V109" s="5">
        <v>43228.812980208859</v>
      </c>
      <c r="W109" s="5">
        <v>42687.424518733307</v>
      </c>
      <c r="X109" s="5">
        <v>39328.647110834339</v>
      </c>
      <c r="Y109" s="5">
        <v>44413.042003513496</v>
      </c>
      <c r="Z109" s="5">
        <v>50054.458648503183</v>
      </c>
      <c r="AA109" s="5">
        <v>52834.958966394013</v>
      </c>
      <c r="AB109" s="5">
        <v>55662.174286981506</v>
      </c>
      <c r="AC109" s="5">
        <v>56470.024163975089</v>
      </c>
      <c r="AD109" s="5">
        <v>56903.120310980761</v>
      </c>
      <c r="AE109" s="5">
        <v>59894.6615348013</v>
      </c>
    </row>
    <row r="110" spans="1:31">
      <c r="A110" s="58" t="s">
        <v>128</v>
      </c>
      <c r="B110" s="58" t="s">
        <v>123</v>
      </c>
      <c r="C110" s="57" t="s">
        <v>94</v>
      </c>
      <c r="D110" s="5">
        <v>9022.5652429999991</v>
      </c>
      <c r="E110" s="5">
        <v>10360.47539</v>
      </c>
      <c r="F110" s="5">
        <v>11714.952759</v>
      </c>
      <c r="G110" s="5">
        <v>13031.270875</v>
      </c>
      <c r="H110" s="5">
        <v>14353.708610999998</v>
      </c>
      <c r="I110" s="5">
        <v>15632.711501999998</v>
      </c>
      <c r="J110" s="5">
        <v>16910.683467000003</v>
      </c>
      <c r="K110" s="5">
        <v>18163.852714000001</v>
      </c>
      <c r="L110" s="5">
        <v>19411.917863999999</v>
      </c>
      <c r="M110" s="5">
        <v>20586.131863999999</v>
      </c>
      <c r="N110" s="5">
        <v>21767.574877999999</v>
      </c>
      <c r="O110" s="5">
        <v>22954.643037000002</v>
      </c>
      <c r="P110" s="5">
        <v>24162.339490999999</v>
      </c>
      <c r="Q110" s="5">
        <v>25237.053598000002</v>
      </c>
      <c r="R110" s="5">
        <v>26281.886845000001</v>
      </c>
      <c r="S110" s="5">
        <v>27326.868216999996</v>
      </c>
      <c r="T110" s="5">
        <v>28436.910612</v>
      </c>
      <c r="U110" s="5">
        <v>29427.267205</v>
      </c>
      <c r="V110" s="5">
        <v>30433.063289999998</v>
      </c>
      <c r="W110" s="5">
        <v>31454.762943000002</v>
      </c>
      <c r="X110" s="5">
        <v>32549.091078999998</v>
      </c>
      <c r="Y110" s="5">
        <v>33517.065546999998</v>
      </c>
      <c r="Z110" s="5">
        <v>34506.879883000001</v>
      </c>
      <c r="AA110" s="5">
        <v>35503.237704999992</v>
      </c>
      <c r="AB110" s="5">
        <v>36571.407772999999</v>
      </c>
      <c r="AC110" s="5">
        <v>37488.122686000002</v>
      </c>
      <c r="AD110" s="5">
        <v>38430.016286999999</v>
      </c>
      <c r="AE110" s="5">
        <v>38430.016286999999</v>
      </c>
    </row>
    <row r="111" spans="1:31">
      <c r="A111" s="58" t="s">
        <v>128</v>
      </c>
      <c r="B111" s="58" t="s">
        <v>123</v>
      </c>
      <c r="C111" s="57" t="s">
        <v>96</v>
      </c>
      <c r="D111" s="5">
        <v>0</v>
      </c>
      <c r="E111" s="5">
        <v>0</v>
      </c>
      <c r="F111" s="5">
        <v>0</v>
      </c>
      <c r="G111" s="5">
        <v>2.3480787635650002</v>
      </c>
      <c r="H111" s="5">
        <v>0.18417231115999999</v>
      </c>
      <c r="I111" s="5">
        <v>0</v>
      </c>
      <c r="J111" s="5">
        <v>0</v>
      </c>
      <c r="K111" s="5">
        <v>5.5636976615249996</v>
      </c>
      <c r="L111" s="5">
        <v>12.527695238814999</v>
      </c>
      <c r="M111" s="5">
        <v>16.268677515099998</v>
      </c>
      <c r="N111" s="5">
        <v>14.976819288194996</v>
      </c>
      <c r="O111" s="5">
        <v>75.430985032030009</v>
      </c>
      <c r="P111" s="5">
        <v>136.120128478655</v>
      </c>
      <c r="Q111" s="5">
        <v>110.312029278395</v>
      </c>
      <c r="R111" s="5">
        <v>133.26479523188993</v>
      </c>
      <c r="S111" s="5">
        <v>349.58612282738517</v>
      </c>
      <c r="T111" s="5">
        <v>218.34000865957498</v>
      </c>
      <c r="U111" s="5">
        <v>270.38626674755523</v>
      </c>
      <c r="V111" s="5">
        <v>301.44520893649519</v>
      </c>
      <c r="W111" s="5">
        <v>282.00071065409469</v>
      </c>
      <c r="X111" s="5">
        <v>298.90916675702994</v>
      </c>
      <c r="Y111" s="5">
        <v>349.29984713356509</v>
      </c>
      <c r="Z111" s="5">
        <v>317.43546579064031</v>
      </c>
      <c r="AA111" s="5">
        <v>479.69418167076958</v>
      </c>
      <c r="AB111" s="5">
        <v>218.31420442855523</v>
      </c>
      <c r="AC111" s="5">
        <v>306.0925824428802</v>
      </c>
      <c r="AD111" s="5">
        <v>486.26579772178894</v>
      </c>
      <c r="AE111" s="5">
        <v>161.07902373474499</v>
      </c>
    </row>
    <row r="112" spans="1:31">
      <c r="A112" s="58" t="s">
        <v>128</v>
      </c>
      <c r="B112" s="58" t="s">
        <v>123</v>
      </c>
      <c r="C112" s="57" t="s">
        <v>98</v>
      </c>
      <c r="D112" s="5">
        <v>-1127.2702571916352</v>
      </c>
      <c r="E112" s="5">
        <v>-2046.0436100252691</v>
      </c>
      <c r="F112" s="5">
        <v>-4202.2638242972153</v>
      </c>
      <c r="G112" s="5">
        <v>-7681.9893617491289</v>
      </c>
      <c r="H112" s="5">
        <v>-10119.565985708654</v>
      </c>
      <c r="I112" s="5">
        <v>-15394.782998880522</v>
      </c>
      <c r="J112" s="5">
        <v>-15213.720991011854</v>
      </c>
      <c r="K112" s="5">
        <v>-17122.780520893837</v>
      </c>
      <c r="L112" s="5">
        <v>-16094.733206564375</v>
      </c>
      <c r="M112" s="5">
        <v>-16296.856735048037</v>
      </c>
      <c r="N112" s="5">
        <v>-15903.06357665398</v>
      </c>
      <c r="O112" s="5">
        <v>-15858.860722271105</v>
      </c>
      <c r="P112" s="5">
        <v>-16175.536957176206</v>
      </c>
      <c r="Q112" s="5">
        <v>-15597.546038410954</v>
      </c>
      <c r="R112" s="5">
        <v>-17633.411181859188</v>
      </c>
      <c r="S112" s="5">
        <v>-16234.690294318818</v>
      </c>
      <c r="T112" s="5">
        <v>-17641.462615484656</v>
      </c>
      <c r="U112" s="5">
        <v>-17266.90418230823</v>
      </c>
      <c r="V112" s="5">
        <v>-18309.307794988064</v>
      </c>
      <c r="W112" s="5">
        <v>-17444.771167903436</v>
      </c>
      <c r="X112" s="5">
        <v>-17009.254992800412</v>
      </c>
      <c r="Y112" s="5">
        <v>-17297.894791231382</v>
      </c>
      <c r="Z112" s="5">
        <v>-14865.991106265439</v>
      </c>
      <c r="AA112" s="5">
        <v>-12521.834346019936</v>
      </c>
      <c r="AB112" s="5">
        <v>-11290.395679669164</v>
      </c>
      <c r="AC112" s="5">
        <v>-14136.923669163654</v>
      </c>
      <c r="AD112" s="5">
        <v>-13705.299750613762</v>
      </c>
      <c r="AE112" s="5">
        <v>-12938.507147066546</v>
      </c>
    </row>
    <row r="113" spans="1:31">
      <c r="A113" s="58" t="s">
        <v>128</v>
      </c>
      <c r="B113" s="58" t="s">
        <v>123</v>
      </c>
      <c r="C113" s="57" t="s">
        <v>99</v>
      </c>
      <c r="D113" s="5">
        <v>-60.118269788610014</v>
      </c>
      <c r="E113" s="5">
        <v>-173.58107953091459</v>
      </c>
      <c r="F113" s="5">
        <v>-306.57678771691394</v>
      </c>
      <c r="G113" s="5">
        <v>-452.70922948708608</v>
      </c>
      <c r="H113" s="5">
        <v>-645.84738045232803</v>
      </c>
      <c r="I113" s="5">
        <v>-830.01740381293678</v>
      </c>
      <c r="J113" s="5">
        <v>-1162.5434949094765</v>
      </c>
      <c r="K113" s="5">
        <v>-1460.3582166525287</v>
      </c>
      <c r="L113" s="5">
        <v>-1827.8726005046933</v>
      </c>
      <c r="M113" s="5">
        <v>-2164.9804595480059</v>
      </c>
      <c r="N113" s="5">
        <v>-2767.1933978508973</v>
      </c>
      <c r="O113" s="5">
        <v>-3441.5378525399146</v>
      </c>
      <c r="P113" s="5">
        <v>-4182.7035979081975</v>
      </c>
      <c r="Q113" s="5">
        <v>-4826.1639060504804</v>
      </c>
      <c r="R113" s="5">
        <v>-5630.7631565523225</v>
      </c>
      <c r="S113" s="5">
        <v>-5974.5417812128944</v>
      </c>
      <c r="T113" s="5">
        <v>-6781.6994474303865</v>
      </c>
      <c r="U113" s="5">
        <v>-8164.9266992118919</v>
      </c>
      <c r="V113" s="5">
        <v>-8879.8125911660518</v>
      </c>
      <c r="W113" s="5">
        <v>-9584.5273291711692</v>
      </c>
      <c r="X113" s="5">
        <v>-9598.9407500501566</v>
      </c>
      <c r="Y113" s="5">
        <v>-10983.215824995857</v>
      </c>
      <c r="Z113" s="5">
        <v>-12113.268724341229</v>
      </c>
      <c r="AA113" s="5">
        <v>-11623.643552571884</v>
      </c>
      <c r="AB113" s="5">
        <v>-12611.161499372138</v>
      </c>
      <c r="AC113" s="5">
        <v>-13706.004714518433</v>
      </c>
      <c r="AD113" s="5">
        <v>-13901.131909566811</v>
      </c>
      <c r="AE113" s="5">
        <v>-15420.185614960512</v>
      </c>
    </row>
    <row r="114" spans="1:31">
      <c r="A114" s="58" t="s">
        <v>128</v>
      </c>
      <c r="B114" s="58" t="s">
        <v>123</v>
      </c>
      <c r="C114" s="57" t="s">
        <v>100</v>
      </c>
      <c r="D114" s="5">
        <v>-175.48155982371199</v>
      </c>
      <c r="E114" s="5">
        <v>-299.17888471892502</v>
      </c>
      <c r="F114" s="5">
        <v>-407.48950697774097</v>
      </c>
      <c r="G114" s="5">
        <v>-495.29969942901602</v>
      </c>
      <c r="H114" s="5">
        <v>-568.38111370570903</v>
      </c>
      <c r="I114" s="5">
        <v>-630.98551602596399</v>
      </c>
      <c r="J114" s="5">
        <v>-716.758216929578</v>
      </c>
      <c r="K114" s="5">
        <v>-853.21227491718605</v>
      </c>
      <c r="L114" s="5">
        <v>-990.34926263692</v>
      </c>
      <c r="M114" s="5">
        <v>-1127.0184923475199</v>
      </c>
      <c r="N114" s="5">
        <v>-1296.33829067177</v>
      </c>
      <c r="O114" s="5">
        <v>-1475.09043114525</v>
      </c>
      <c r="P114" s="5">
        <v>-1662.15564983326</v>
      </c>
      <c r="Q114" s="5">
        <v>-1808.8781163988899</v>
      </c>
      <c r="R114" s="5">
        <v>-1945.40458752066</v>
      </c>
      <c r="S114" s="5">
        <v>-2053.3625341189299</v>
      </c>
      <c r="T114" s="5">
        <v>-2134.1499027433601</v>
      </c>
      <c r="U114" s="5">
        <v>-2159.3690157038</v>
      </c>
      <c r="V114" s="5">
        <v>-2177.2769590723501</v>
      </c>
      <c r="W114" s="5">
        <v>-2176.78350680424</v>
      </c>
      <c r="X114" s="5">
        <v>-2166.6049372171901</v>
      </c>
      <c r="Y114" s="5">
        <v>-2156.51407503685</v>
      </c>
      <c r="Z114" s="5">
        <v>-2141.7783934882</v>
      </c>
      <c r="AA114" s="5">
        <v>-2145.9975549425599</v>
      </c>
      <c r="AB114" s="5">
        <v>-2121.8731571366702</v>
      </c>
      <c r="AC114" s="5">
        <v>-2094.3823612317701</v>
      </c>
      <c r="AD114" s="5">
        <v>-2069.3896033890201</v>
      </c>
      <c r="AE114" s="5">
        <v>-2090.3742779477402</v>
      </c>
    </row>
    <row r="116" spans="1:31">
      <c r="A116" s="58" t="s">
        <v>128</v>
      </c>
      <c r="B116" s="58" t="s">
        <v>124</v>
      </c>
      <c r="C116" s="57" t="s">
        <v>80</v>
      </c>
      <c r="D116" s="5">
        <v>39277.576051055126</v>
      </c>
      <c r="E116" s="5">
        <v>31818.652550108291</v>
      </c>
      <c r="F116" s="5">
        <v>19128.897177811246</v>
      </c>
      <c r="G116" s="5">
        <v>17999.836378071715</v>
      </c>
      <c r="H116" s="5">
        <v>13358.376657392666</v>
      </c>
      <c r="I116" s="5">
        <v>9708.7478218257093</v>
      </c>
      <c r="J116" s="5">
        <v>5215.5180106861562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</row>
    <row r="117" spans="1:31">
      <c r="A117" s="58" t="s">
        <v>128</v>
      </c>
      <c r="B117" s="58" t="s">
        <v>124</v>
      </c>
      <c r="C117" s="57" t="s">
        <v>82</v>
      </c>
      <c r="D117" s="5">
        <v>5773.4337169279324</v>
      </c>
      <c r="E117" s="5">
        <v>2029.750821238938</v>
      </c>
      <c r="F117" s="5">
        <v>3440.2641730403407</v>
      </c>
      <c r="G117" s="5">
        <v>3690.1341529594656</v>
      </c>
      <c r="H117" s="5">
        <v>4120.5850688612418</v>
      </c>
      <c r="I117" s="5">
        <v>4124.3316592113906</v>
      </c>
      <c r="J117" s="5">
        <v>3399.7224338435558</v>
      </c>
      <c r="K117" s="5">
        <v>3200.7693063477341</v>
      </c>
      <c r="L117" s="5">
        <v>2000.0443710328004</v>
      </c>
      <c r="M117" s="5">
        <v>1864.1218285279904</v>
      </c>
      <c r="N117" s="5">
        <v>2458.8987324904147</v>
      </c>
      <c r="O117" s="5">
        <v>2850.1303719648395</v>
      </c>
      <c r="P117" s="5">
        <v>2749.7066522719465</v>
      </c>
      <c r="Q117" s="5">
        <v>1064.1807377828704</v>
      </c>
      <c r="R117" s="5">
        <v>1703.6347390326005</v>
      </c>
      <c r="S117" s="5">
        <v>1712.131353752349</v>
      </c>
      <c r="T117" s="5">
        <v>602.94699045448033</v>
      </c>
      <c r="U117" s="5">
        <v>1465.0703299461807</v>
      </c>
      <c r="V117" s="5">
        <v>1403.7296908024148</v>
      </c>
      <c r="W117" s="5">
        <v>714.44637133454023</v>
      </c>
      <c r="X117" s="5">
        <v>950.09630844153537</v>
      </c>
      <c r="Y117" s="5">
        <v>678.91856015362998</v>
      </c>
      <c r="Z117" s="5">
        <v>113.59899823320001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</row>
    <row r="118" spans="1:31">
      <c r="A118" s="58" t="s">
        <v>128</v>
      </c>
      <c r="B118" s="58" t="s">
        <v>124</v>
      </c>
      <c r="C118" s="57" t="s">
        <v>83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</row>
    <row r="119" spans="1:31">
      <c r="A119" s="58" t="s">
        <v>128</v>
      </c>
      <c r="B119" s="58" t="s">
        <v>124</v>
      </c>
      <c r="C119" s="57" t="s">
        <v>84</v>
      </c>
      <c r="D119" s="5">
        <v>0</v>
      </c>
      <c r="E119" s="5">
        <v>6.5339400595E-2</v>
      </c>
      <c r="F119" s="5">
        <v>28.339113863175001</v>
      </c>
      <c r="G119" s="5">
        <v>57.016515332344994</v>
      </c>
      <c r="H119" s="5">
        <v>194.41371149962004</v>
      </c>
      <c r="I119" s="5">
        <v>2105.2541797292511</v>
      </c>
      <c r="J119" s="5">
        <v>2110.2499502826108</v>
      </c>
      <c r="K119" s="5">
        <v>747.81124128505519</v>
      </c>
      <c r="L119" s="5">
        <v>330.67412022996496</v>
      </c>
      <c r="M119" s="5">
        <v>325.01923785921508</v>
      </c>
      <c r="N119" s="5">
        <v>73.291808530585016</v>
      </c>
      <c r="O119" s="5">
        <v>1050.5378573782305</v>
      </c>
      <c r="P119" s="5">
        <v>224.68822693537004</v>
      </c>
      <c r="Q119" s="5">
        <v>230.29503304477493</v>
      </c>
      <c r="R119" s="5">
        <v>384.10942088435013</v>
      </c>
      <c r="S119" s="5">
        <v>1387.6002232269702</v>
      </c>
      <c r="T119" s="5">
        <v>18.092800320304999</v>
      </c>
      <c r="U119" s="5">
        <v>478.59727031486011</v>
      </c>
      <c r="V119" s="5">
        <v>823.72913909015494</v>
      </c>
      <c r="W119" s="5">
        <v>610.65646023881504</v>
      </c>
      <c r="X119" s="5">
        <v>1221.8501189249801</v>
      </c>
      <c r="Y119" s="5">
        <v>950.53951595056537</v>
      </c>
      <c r="Z119" s="5">
        <v>1174.1924160873752</v>
      </c>
      <c r="AA119" s="5">
        <v>663.6301329951051</v>
      </c>
      <c r="AB119" s="5">
        <v>568.64991302110502</v>
      </c>
      <c r="AC119" s="5">
        <v>355.67806680357501</v>
      </c>
      <c r="AD119" s="5">
        <v>1710.3406025788345</v>
      </c>
      <c r="AE119" s="5">
        <v>0</v>
      </c>
    </row>
    <row r="120" spans="1:31">
      <c r="A120" s="58" t="s">
        <v>128</v>
      </c>
      <c r="B120" s="58" t="s">
        <v>124</v>
      </c>
      <c r="C120" s="57" t="s">
        <v>85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</row>
    <row r="121" spans="1:31">
      <c r="A121" s="58" t="s">
        <v>128</v>
      </c>
      <c r="B121" s="58" t="s">
        <v>124</v>
      </c>
      <c r="C121" s="57" t="s">
        <v>86</v>
      </c>
      <c r="D121" s="5">
        <v>213.04516874994965</v>
      </c>
      <c r="E121" s="5">
        <v>251.42043874998495</v>
      </c>
      <c r="F121" s="5">
        <v>199.22103999993976</v>
      </c>
      <c r="G121" s="5">
        <v>126.74201749996499</v>
      </c>
      <c r="H121" s="5">
        <v>180.5134174999649</v>
      </c>
      <c r="I121" s="5">
        <v>184.41773250001495</v>
      </c>
      <c r="J121" s="5">
        <v>308.66523000003485</v>
      </c>
      <c r="K121" s="5">
        <v>160.58270249999495</v>
      </c>
      <c r="L121" s="5">
        <v>280.02974125001492</v>
      </c>
      <c r="M121" s="5">
        <v>299.18002000000979</v>
      </c>
      <c r="N121" s="5">
        <v>248.91692375000494</v>
      </c>
      <c r="O121" s="5">
        <v>213.04516875007985</v>
      </c>
      <c r="P121" s="5">
        <v>251.42043875000002</v>
      </c>
      <c r="Q121" s="5">
        <v>199.22104000001502</v>
      </c>
      <c r="R121" s="5">
        <v>54.607374999965032</v>
      </c>
      <c r="S121" s="5">
        <v>64.035429999990001</v>
      </c>
      <c r="T121" s="5">
        <v>56.559299962070028</v>
      </c>
      <c r="U121" s="5">
        <v>166.56127999999472</v>
      </c>
      <c r="V121" s="5">
        <v>81.759812499950002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</row>
    <row r="122" spans="1:31">
      <c r="A122" s="58" t="s">
        <v>128</v>
      </c>
      <c r="B122" s="58" t="s">
        <v>124</v>
      </c>
      <c r="C122" s="57" t="s">
        <v>87</v>
      </c>
      <c r="D122" s="5">
        <v>566.61575230708593</v>
      </c>
      <c r="E122" s="5">
        <v>1010.6546670908069</v>
      </c>
      <c r="F122" s="5">
        <v>1481.0783707109154</v>
      </c>
      <c r="G122" s="5">
        <v>2420.3129193050318</v>
      </c>
      <c r="H122" s="5">
        <v>4765.6179994731465</v>
      </c>
      <c r="I122" s="5">
        <v>5918.6639628056519</v>
      </c>
      <c r="J122" s="5">
        <v>5884.309309010504</v>
      </c>
      <c r="K122" s="5">
        <v>7081.2574524800439</v>
      </c>
      <c r="L122" s="5">
        <v>6580.3152210867329</v>
      </c>
      <c r="M122" s="5">
        <v>5999.6084967125189</v>
      </c>
      <c r="N122" s="5">
        <v>6538.4578156306488</v>
      </c>
      <c r="O122" s="5">
        <v>6784.686449853396</v>
      </c>
      <c r="P122" s="5">
        <v>11959.001205941584</v>
      </c>
      <c r="Q122" s="5">
        <v>13020.930712622559</v>
      </c>
      <c r="R122" s="5">
        <v>15077.317798297474</v>
      </c>
      <c r="S122" s="5">
        <v>14495.13130909865</v>
      </c>
      <c r="T122" s="5">
        <v>15194.930312029192</v>
      </c>
      <c r="U122" s="5">
        <v>17823.902087900678</v>
      </c>
      <c r="V122" s="5">
        <v>31754.949310793898</v>
      </c>
      <c r="W122" s="5">
        <v>29953.555791821473</v>
      </c>
      <c r="X122" s="5">
        <v>24761.813774440743</v>
      </c>
      <c r="Y122" s="5">
        <v>27875.112311455468</v>
      </c>
      <c r="Z122" s="5">
        <v>41991.515335989738</v>
      </c>
      <c r="AA122" s="5">
        <v>44783.203212562759</v>
      </c>
      <c r="AB122" s="5">
        <v>45721.415224125354</v>
      </c>
      <c r="AC122" s="5">
        <v>46678.620668591968</v>
      </c>
      <c r="AD122" s="5">
        <v>72475.620282923934</v>
      </c>
      <c r="AE122" s="5">
        <v>74051.240008069595</v>
      </c>
    </row>
    <row r="123" spans="1:31">
      <c r="A123" s="58" t="s">
        <v>128</v>
      </c>
      <c r="B123" s="58" t="s">
        <v>124</v>
      </c>
      <c r="C123" s="57" t="s">
        <v>88</v>
      </c>
      <c r="D123" s="5">
        <v>46.442315397395134</v>
      </c>
      <c r="E123" s="5">
        <v>120.92599434723536</v>
      </c>
      <c r="F123" s="5">
        <v>206.50606749414925</v>
      </c>
      <c r="G123" s="5">
        <v>318.39344856460366</v>
      </c>
      <c r="H123" s="5">
        <v>468.68010111186624</v>
      </c>
      <c r="I123" s="5">
        <v>620.04151382403438</v>
      </c>
      <c r="J123" s="5">
        <v>864.64424172274335</v>
      </c>
      <c r="K123" s="5">
        <v>1066.1900603048603</v>
      </c>
      <c r="L123" s="5">
        <v>1289.0303709324919</v>
      </c>
      <c r="M123" s="5">
        <v>1482.6722152490622</v>
      </c>
      <c r="N123" s="5">
        <v>1834.7095163530989</v>
      </c>
      <c r="O123" s="5">
        <v>2206.8158863535932</v>
      </c>
      <c r="P123" s="5">
        <v>2690.5289962533056</v>
      </c>
      <c r="Q123" s="5">
        <v>3097.3196948026753</v>
      </c>
      <c r="R123" s="5">
        <v>3582.7756129022991</v>
      </c>
      <c r="S123" s="5">
        <v>3984.0300077841284</v>
      </c>
      <c r="T123" s="5">
        <v>4281.8254075212399</v>
      </c>
      <c r="U123" s="5">
        <v>4698.0036084984931</v>
      </c>
      <c r="V123" s="5">
        <v>5161.3011014098038</v>
      </c>
      <c r="W123" s="5">
        <v>5164.4211399468932</v>
      </c>
      <c r="X123" s="5">
        <v>5412.1837132347773</v>
      </c>
      <c r="Y123" s="5">
        <v>6186.0642692379006</v>
      </c>
      <c r="Z123" s="5">
        <v>6591.4311954442501</v>
      </c>
      <c r="AA123" s="5">
        <v>6744.1692041208707</v>
      </c>
      <c r="AB123" s="5">
        <v>7439.4765341196635</v>
      </c>
      <c r="AC123" s="5">
        <v>7751.9491235086225</v>
      </c>
      <c r="AD123" s="5">
        <v>8002.2451795906491</v>
      </c>
      <c r="AE123" s="5">
        <v>8461.8790940975559</v>
      </c>
    </row>
    <row r="124" spans="1:31">
      <c r="A124" s="58" t="s">
        <v>128</v>
      </c>
      <c r="B124" s="58" t="s">
        <v>124</v>
      </c>
      <c r="C124" s="57" t="s">
        <v>89</v>
      </c>
      <c r="D124" s="5">
        <v>117.708012944182</v>
      </c>
      <c r="E124" s="5">
        <v>216.29087114607799</v>
      </c>
      <c r="F124" s="5">
        <v>315.05816867460101</v>
      </c>
      <c r="G124" s="5">
        <v>404.569016027045</v>
      </c>
      <c r="H124" s="5">
        <v>477.08600055434403</v>
      </c>
      <c r="I124" s="5">
        <v>539.81601364244102</v>
      </c>
      <c r="J124" s="5">
        <v>619.77329918372197</v>
      </c>
      <c r="K124" s="5">
        <v>744.99204622779803</v>
      </c>
      <c r="L124" s="5">
        <v>864.86442787715305</v>
      </c>
      <c r="M124" s="5">
        <v>982.99075735453596</v>
      </c>
      <c r="N124" s="5">
        <v>1124.37031389923</v>
      </c>
      <c r="O124" s="5">
        <v>1272.6243124039299</v>
      </c>
      <c r="P124" s="5">
        <v>1425.6570954143101</v>
      </c>
      <c r="Q124" s="5">
        <v>1546.18328757059</v>
      </c>
      <c r="R124" s="5">
        <v>1656.45293021404</v>
      </c>
      <c r="S124" s="5">
        <v>1731.09925367247</v>
      </c>
      <c r="T124" s="5">
        <v>1788.21133276249</v>
      </c>
      <c r="U124" s="5">
        <v>1795.7954867508899</v>
      </c>
      <c r="V124" s="5">
        <v>1807.03895162093</v>
      </c>
      <c r="W124" s="5">
        <v>1796.32846920986</v>
      </c>
      <c r="X124" s="5">
        <v>1790.1670089784</v>
      </c>
      <c r="Y124" s="5">
        <v>1775.2961307316</v>
      </c>
      <c r="Z124" s="5">
        <v>1758.06782873975</v>
      </c>
      <c r="AA124" s="5">
        <v>1749.3109197604199</v>
      </c>
      <c r="AB124" s="5">
        <v>1733.90439033553</v>
      </c>
      <c r="AC124" s="5">
        <v>1712.4232230948901</v>
      </c>
      <c r="AD124" s="5">
        <v>1688.2023443186299</v>
      </c>
      <c r="AE124" s="5">
        <v>1705.85198974333</v>
      </c>
    </row>
    <row r="125" spans="1:31">
      <c r="A125" s="58" t="s">
        <v>128</v>
      </c>
      <c r="B125" s="58" t="s">
        <v>124</v>
      </c>
      <c r="C125" s="57" t="s">
        <v>90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</row>
    <row r="126" spans="1:31">
      <c r="A126" s="58" t="s">
        <v>128</v>
      </c>
      <c r="B126" s="58" t="s">
        <v>124</v>
      </c>
      <c r="C126" s="57" t="s">
        <v>91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</row>
    <row r="127" spans="1:31">
      <c r="A127" s="58" t="s">
        <v>128</v>
      </c>
      <c r="B127" s="58" t="s">
        <v>124</v>
      </c>
      <c r="C127" s="57" t="s">
        <v>92</v>
      </c>
      <c r="D127" s="5">
        <v>2962.8609455902861</v>
      </c>
      <c r="E127" s="5">
        <v>16471.874283019501</v>
      </c>
      <c r="F127" s="5">
        <v>26847.561872049188</v>
      </c>
      <c r="G127" s="5">
        <v>28823.664545292275</v>
      </c>
      <c r="H127" s="5">
        <v>31429.188195146624</v>
      </c>
      <c r="I127" s="5">
        <v>32130.233935435394</v>
      </c>
      <c r="J127" s="5">
        <v>39202.646205245001</v>
      </c>
      <c r="K127" s="5">
        <v>43244.949983533341</v>
      </c>
      <c r="L127" s="5">
        <v>54554.147456845676</v>
      </c>
      <c r="M127" s="5">
        <v>62267.23477089985</v>
      </c>
      <c r="N127" s="5">
        <v>68249.175988356321</v>
      </c>
      <c r="O127" s="5">
        <v>97708.608021376014</v>
      </c>
      <c r="P127" s="5">
        <v>102660.72363328919</v>
      </c>
      <c r="Q127" s="5">
        <v>111716.11861121764</v>
      </c>
      <c r="R127" s="5">
        <v>105604.82061139829</v>
      </c>
      <c r="S127" s="5">
        <v>107451.61263533398</v>
      </c>
      <c r="T127" s="5">
        <v>113144.67141078966</v>
      </c>
      <c r="U127" s="5">
        <v>118204.29554020167</v>
      </c>
      <c r="V127" s="5">
        <v>104617.27516314208</v>
      </c>
      <c r="W127" s="5">
        <v>150813.2225421218</v>
      </c>
      <c r="X127" s="5">
        <v>185828.57087737171</v>
      </c>
      <c r="Y127" s="5">
        <v>190098.42890882422</v>
      </c>
      <c r="Z127" s="5">
        <v>227217.41050133726</v>
      </c>
      <c r="AA127" s="5">
        <v>243326.17382023338</v>
      </c>
      <c r="AB127" s="5">
        <v>256292.72081639286</v>
      </c>
      <c r="AC127" s="5">
        <v>236791.66565367387</v>
      </c>
      <c r="AD127" s="5">
        <v>259735.32706614505</v>
      </c>
      <c r="AE127" s="5">
        <v>259621.21382823685</v>
      </c>
    </row>
    <row r="128" spans="1:31">
      <c r="A128" s="58" t="s">
        <v>128</v>
      </c>
      <c r="B128" s="58" t="s">
        <v>124</v>
      </c>
      <c r="C128" s="57" t="s">
        <v>93</v>
      </c>
      <c r="D128" s="5">
        <v>7329.3037366157969</v>
      </c>
      <c r="E128" s="5">
        <v>6907.0597648699559</v>
      </c>
      <c r="F128" s="5">
        <v>8017.9945873455663</v>
      </c>
      <c r="G128" s="5">
        <v>12310.566851329851</v>
      </c>
      <c r="H128" s="5">
        <v>16789.524082206677</v>
      </c>
      <c r="I128" s="5">
        <v>18765.1643111501</v>
      </c>
      <c r="J128" s="5">
        <v>20715.189277447735</v>
      </c>
      <c r="K128" s="5">
        <v>27204.596131179751</v>
      </c>
      <c r="L128" s="5">
        <v>26706.673416903195</v>
      </c>
      <c r="M128" s="5">
        <v>27374.948497050558</v>
      </c>
      <c r="N128" s="5">
        <v>36805.59531143526</v>
      </c>
      <c r="O128" s="5">
        <v>56442.545158922534</v>
      </c>
      <c r="P128" s="5">
        <v>70075.25339729301</v>
      </c>
      <c r="Q128" s="5">
        <v>77570.970009410375</v>
      </c>
      <c r="R128" s="5">
        <v>87102.823968674653</v>
      </c>
      <c r="S128" s="5">
        <v>86852.303501570059</v>
      </c>
      <c r="T128" s="5">
        <v>89795.390640288286</v>
      </c>
      <c r="U128" s="5">
        <v>102082.0651114858</v>
      </c>
      <c r="V128" s="5">
        <v>136461.67240341791</v>
      </c>
      <c r="W128" s="5">
        <v>154717.4361030276</v>
      </c>
      <c r="X128" s="5">
        <v>131680.51622768235</v>
      </c>
      <c r="Y128" s="5">
        <v>166826.22461927851</v>
      </c>
      <c r="Z128" s="5">
        <v>204755.32008859792</v>
      </c>
      <c r="AA128" s="5">
        <v>221892.45542828404</v>
      </c>
      <c r="AB128" s="5">
        <v>233115.35548516474</v>
      </c>
      <c r="AC128" s="5">
        <v>260379.1824042949</v>
      </c>
      <c r="AD128" s="5">
        <v>311955.77846178651</v>
      </c>
      <c r="AE128" s="5">
        <v>321071.28366445901</v>
      </c>
    </row>
    <row r="129" spans="1:31">
      <c r="A129" s="58" t="s">
        <v>128</v>
      </c>
      <c r="B129" s="58" t="s">
        <v>124</v>
      </c>
      <c r="C129" s="57" t="s">
        <v>94</v>
      </c>
      <c r="D129" s="5">
        <v>8479.9990908</v>
      </c>
      <c r="E129" s="5">
        <v>9559.0008366000002</v>
      </c>
      <c r="F129" s="5">
        <v>10745.4802191</v>
      </c>
      <c r="G129" s="5">
        <v>11930.2513784</v>
      </c>
      <c r="H129" s="5">
        <v>13106.8910703</v>
      </c>
      <c r="I129" s="5">
        <v>14229.467897899998</v>
      </c>
      <c r="J129" s="5">
        <v>15360.405836900001</v>
      </c>
      <c r="K129" s="5">
        <v>16456.256894599999</v>
      </c>
      <c r="L129" s="5">
        <v>17527.511694000001</v>
      </c>
      <c r="M129" s="5">
        <v>18507.895565799998</v>
      </c>
      <c r="N129" s="5">
        <v>19510.810355900001</v>
      </c>
      <c r="O129" s="5">
        <v>20499.366839399998</v>
      </c>
      <c r="P129" s="5">
        <v>21478.626854599999</v>
      </c>
      <c r="Q129" s="5">
        <v>22278.395411500002</v>
      </c>
      <c r="R129" s="5">
        <v>23038.9386381</v>
      </c>
      <c r="S129" s="5">
        <v>23770.344909399999</v>
      </c>
      <c r="T129" s="5">
        <v>24577.874808100001</v>
      </c>
      <c r="U129" s="5">
        <v>25306.991188499996</v>
      </c>
      <c r="V129" s="5">
        <v>26082.992490199998</v>
      </c>
      <c r="W129" s="5">
        <v>26857.1239308</v>
      </c>
      <c r="X129" s="5">
        <v>27687.389024700002</v>
      </c>
      <c r="Y129" s="5">
        <v>28381.8181348</v>
      </c>
      <c r="Z129" s="5">
        <v>29110.7653536</v>
      </c>
      <c r="AA129" s="5">
        <v>29845.345328000003</v>
      </c>
      <c r="AB129" s="5">
        <v>30647.097598600001</v>
      </c>
      <c r="AC129" s="5">
        <v>31308.422296999997</v>
      </c>
      <c r="AD129" s="5">
        <v>32021.139212500002</v>
      </c>
      <c r="AE129" s="5">
        <v>32021.139212500002</v>
      </c>
    </row>
    <row r="130" spans="1:31">
      <c r="A130" s="58" t="s">
        <v>128</v>
      </c>
      <c r="B130" s="58" t="s">
        <v>124</v>
      </c>
      <c r="C130" s="57" t="s">
        <v>96</v>
      </c>
      <c r="D130" s="5">
        <v>0</v>
      </c>
      <c r="E130" s="5">
        <v>0</v>
      </c>
      <c r="F130" s="5">
        <v>2.9681872250000001E-2</v>
      </c>
      <c r="G130" s="5">
        <v>0.54276598712500002</v>
      </c>
      <c r="H130" s="5">
        <v>1.71721563467</v>
      </c>
      <c r="I130" s="5">
        <v>4.9679477295000003E-2</v>
      </c>
      <c r="J130" s="5">
        <v>0</v>
      </c>
      <c r="K130" s="5">
        <v>11.913986490955001</v>
      </c>
      <c r="L130" s="5">
        <v>7.5322529161050005</v>
      </c>
      <c r="M130" s="5">
        <v>11.763451940455001</v>
      </c>
      <c r="N130" s="5">
        <v>0</v>
      </c>
      <c r="O130" s="5">
        <v>256.90236771629998</v>
      </c>
      <c r="P130" s="5">
        <v>68.242104038880001</v>
      </c>
      <c r="Q130" s="5">
        <v>128.27322904445498</v>
      </c>
      <c r="R130" s="5">
        <v>102.006882164955</v>
      </c>
      <c r="S130" s="5">
        <v>768.73470514679502</v>
      </c>
      <c r="T130" s="5">
        <v>316.1065639338201</v>
      </c>
      <c r="U130" s="5">
        <v>877.7232741302995</v>
      </c>
      <c r="V130" s="5">
        <v>1140.1894403676654</v>
      </c>
      <c r="W130" s="5">
        <v>1083.5237285965707</v>
      </c>
      <c r="X130" s="5">
        <v>1106.3408303600941</v>
      </c>
      <c r="Y130" s="5">
        <v>1205.4904230497552</v>
      </c>
      <c r="Z130" s="5">
        <v>1064.3927140203605</v>
      </c>
      <c r="AA130" s="5">
        <v>1858.2084390186221</v>
      </c>
      <c r="AB130" s="5">
        <v>664.41090942539483</v>
      </c>
      <c r="AC130" s="5">
        <v>1280.0625489029705</v>
      </c>
      <c r="AD130" s="5">
        <v>1852.8618139883954</v>
      </c>
      <c r="AE130" s="5">
        <v>634.595461654205</v>
      </c>
    </row>
    <row r="131" spans="1:31">
      <c r="A131" s="58" t="s">
        <v>128</v>
      </c>
      <c r="B131" s="58" t="s">
        <v>124</v>
      </c>
      <c r="C131" s="57" t="s">
        <v>98</v>
      </c>
      <c r="D131" s="5">
        <v>-799.76392337666994</v>
      </c>
      <c r="E131" s="5">
        <v>-1416.556979076086</v>
      </c>
      <c r="F131" s="5">
        <v>-1989.7476422136115</v>
      </c>
      <c r="G131" s="5">
        <v>-3145.2916310655946</v>
      </c>
      <c r="H131" s="5">
        <v>-5956.7590599223604</v>
      </c>
      <c r="I131" s="5">
        <v>-7369.8858422250378</v>
      </c>
      <c r="J131" s="5">
        <v>-7314.7416623274066</v>
      </c>
      <c r="K131" s="5">
        <v>-8766.6554833552382</v>
      </c>
      <c r="L131" s="5">
        <v>-8165.9718018506428</v>
      </c>
      <c r="M131" s="5">
        <v>-7421.2866032789598</v>
      </c>
      <c r="N131" s="5">
        <v>-8093.8183932364</v>
      </c>
      <c r="O131" s="5">
        <v>-8375.8309557635239</v>
      </c>
      <c r="P131" s="5">
        <v>-14664.305613286462</v>
      </c>
      <c r="Q131" s="5">
        <v>-15875.584949550013</v>
      </c>
      <c r="R131" s="5">
        <v>-18477.421546826823</v>
      </c>
      <c r="S131" s="5">
        <v>-17683.854901845727</v>
      </c>
      <c r="T131" s="5">
        <v>-18628.164800210921</v>
      </c>
      <c r="U131" s="5">
        <v>-21677.956759396628</v>
      </c>
      <c r="V131" s="5">
        <v>-38521.40082314652</v>
      </c>
      <c r="W131" s="5">
        <v>-36305.299701522541</v>
      </c>
      <c r="X131" s="5">
        <v>-30153.711083822414</v>
      </c>
      <c r="Y131" s="5">
        <v>-34166.543929831831</v>
      </c>
      <c r="Z131" s="5">
        <v>-51389.279652554447</v>
      </c>
      <c r="AA131" s="5">
        <v>-54794.470520559677</v>
      </c>
      <c r="AB131" s="5">
        <v>-55566.4819680043</v>
      </c>
      <c r="AC131" s="5">
        <v>-56839.075835145777</v>
      </c>
      <c r="AD131" s="5">
        <v>-88397.004954704389</v>
      </c>
      <c r="AE131" s="5">
        <v>-89903.373631176015</v>
      </c>
    </row>
    <row r="132" spans="1:31">
      <c r="A132" s="58" t="s">
        <v>128</v>
      </c>
      <c r="B132" s="58" t="s">
        <v>124</v>
      </c>
      <c r="C132" s="57" t="s">
        <v>99</v>
      </c>
      <c r="D132" s="5">
        <v>-54.632619126165238</v>
      </c>
      <c r="E132" s="5">
        <v>-142.25181787451555</v>
      </c>
      <c r="F132" s="5">
        <v>-242.92430806096633</v>
      </c>
      <c r="G132" s="5">
        <v>-374.62045513969366</v>
      </c>
      <c r="H132" s="5">
        <v>-551.27119505783742</v>
      </c>
      <c r="I132" s="5">
        <v>-731.1743636783865</v>
      </c>
      <c r="J132" s="5">
        <v>-1015.3278968702509</v>
      </c>
      <c r="K132" s="5">
        <v>-1264.9368864539324</v>
      </c>
      <c r="L132" s="5">
        <v>-1539.8043965850954</v>
      </c>
      <c r="M132" s="5">
        <v>-1779.4664553769237</v>
      </c>
      <c r="N132" s="5">
        <v>-2217.6909555760658</v>
      </c>
      <c r="O132" s="5">
        <v>-2680.2676463857156</v>
      </c>
      <c r="P132" s="5">
        <v>-3281.6488102423891</v>
      </c>
      <c r="Q132" s="5">
        <v>-3778.5437164308537</v>
      </c>
      <c r="R132" s="5">
        <v>-4412.9992622022128</v>
      </c>
      <c r="S132" s="5">
        <v>-4920.6109023802837</v>
      </c>
      <c r="T132" s="5">
        <v>-5333.6457640833478</v>
      </c>
      <c r="U132" s="5">
        <v>-5845.1289741608825</v>
      </c>
      <c r="V132" s="5">
        <v>-6483.7923354796403</v>
      </c>
      <c r="W132" s="5">
        <v>-6489.7329751949119</v>
      </c>
      <c r="X132" s="5">
        <v>-6836.0714256930551</v>
      </c>
      <c r="Y132" s="5">
        <v>-7827.2536454265482</v>
      </c>
      <c r="Z132" s="5">
        <v>-8300.8788651660689</v>
      </c>
      <c r="AA132" s="5">
        <v>-8575.0466642317333</v>
      </c>
      <c r="AB132" s="5">
        <v>-9430.3667370263993</v>
      </c>
      <c r="AC132" s="5">
        <v>-9832.1188503207304</v>
      </c>
      <c r="AD132" s="5">
        <v>-10124.318473419227</v>
      </c>
      <c r="AE132" s="5">
        <v>-10666.8463037233</v>
      </c>
    </row>
    <row r="133" spans="1:31">
      <c r="A133" s="58" t="s">
        <v>128</v>
      </c>
      <c r="B133" s="58" t="s">
        <v>124</v>
      </c>
      <c r="C133" s="57" t="s">
        <v>100</v>
      </c>
      <c r="D133" s="5">
        <v>-135.03141914529701</v>
      </c>
      <c r="E133" s="5">
        <v>-250.11829264994901</v>
      </c>
      <c r="F133" s="5">
        <v>-366.42709503692902</v>
      </c>
      <c r="G133" s="5">
        <v>-470.37303837280098</v>
      </c>
      <c r="H133" s="5">
        <v>-554.50501734490899</v>
      </c>
      <c r="I133" s="5">
        <v>-628.70588004408899</v>
      </c>
      <c r="J133" s="5">
        <v>-723.78902302699498</v>
      </c>
      <c r="K133" s="5">
        <v>-869.60417595556805</v>
      </c>
      <c r="L133" s="5">
        <v>-1011.00523428778</v>
      </c>
      <c r="M133" s="5">
        <v>-1147.68086708187</v>
      </c>
      <c r="N133" s="5">
        <v>-1315.89604410794</v>
      </c>
      <c r="O133" s="5">
        <v>-1488.5548674332599</v>
      </c>
      <c r="P133" s="5">
        <v>-1669.8738044352301</v>
      </c>
      <c r="Q133" s="5">
        <v>-1814.1461567226499</v>
      </c>
      <c r="R133" s="5">
        <v>-1938.9997101705001</v>
      </c>
      <c r="S133" s="5">
        <v>-2024.7612407727399</v>
      </c>
      <c r="T133" s="5">
        <v>-2094.5088763854701</v>
      </c>
      <c r="U133" s="5">
        <v>-2107.1377644836698</v>
      </c>
      <c r="V133" s="5">
        <v>-2113.6550992092398</v>
      </c>
      <c r="W133" s="5">
        <v>-2105.8701616343001</v>
      </c>
      <c r="X133" s="5">
        <v>-2091.1597770232001</v>
      </c>
      <c r="Y133" s="5">
        <v>-2077.9914698767702</v>
      </c>
      <c r="Z133" s="5">
        <v>-2054.6267511872802</v>
      </c>
      <c r="AA133" s="5">
        <v>-2047.94718990355</v>
      </c>
      <c r="AB133" s="5">
        <v>-2026.3572782374899</v>
      </c>
      <c r="AC133" s="5">
        <v>-2000.7288204579099</v>
      </c>
      <c r="AD133" s="5">
        <v>-1970.5279745892001</v>
      </c>
      <c r="AE133" s="5">
        <v>-1993.9232328144101</v>
      </c>
    </row>
    <row r="135" spans="1:31">
      <c r="A135" s="58" t="s">
        <v>128</v>
      </c>
      <c r="B135" s="58" t="s">
        <v>125</v>
      </c>
      <c r="C135" s="57" t="s">
        <v>81</v>
      </c>
      <c r="D135" s="5">
        <v>31225.802014089822</v>
      </c>
      <c r="E135" s="5">
        <v>26801.489299813631</v>
      </c>
      <c r="F135" s="5">
        <v>19251.461883086675</v>
      </c>
      <c r="G135" s="5">
        <v>16381.8647140415</v>
      </c>
      <c r="H135" s="5">
        <v>10235.448554486855</v>
      </c>
      <c r="I135" s="5">
        <v>6846.720343409962</v>
      </c>
      <c r="J135" s="5">
        <v>6269.7810156661853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</row>
    <row r="136" spans="1:31">
      <c r="A136" s="58" t="s">
        <v>128</v>
      </c>
      <c r="B136" s="58" t="s">
        <v>125</v>
      </c>
      <c r="C136" s="57" t="s">
        <v>82</v>
      </c>
      <c r="D136" s="5">
        <v>20.482438104634998</v>
      </c>
      <c r="E136" s="5">
        <v>9.2288033845400008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</row>
    <row r="137" spans="1:31">
      <c r="A137" s="58" t="s">
        <v>128</v>
      </c>
      <c r="B137" s="58" t="s">
        <v>125</v>
      </c>
      <c r="C137" s="57" t="s">
        <v>83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</row>
    <row r="138" spans="1:31">
      <c r="A138" s="58" t="s">
        <v>128</v>
      </c>
      <c r="B138" s="58" t="s">
        <v>125</v>
      </c>
      <c r="C138" s="57" t="s">
        <v>84</v>
      </c>
      <c r="D138" s="5">
        <v>12.20038732143</v>
      </c>
      <c r="E138" s="5">
        <v>7.4900581530249992</v>
      </c>
      <c r="F138" s="5">
        <v>56.477586187759997</v>
      </c>
      <c r="G138" s="5">
        <v>53.167743464209991</v>
      </c>
      <c r="H138" s="5">
        <v>462.50521208213502</v>
      </c>
      <c r="I138" s="5">
        <v>612.2114080913201</v>
      </c>
      <c r="J138" s="5">
        <v>177.38199961479003</v>
      </c>
      <c r="K138" s="5">
        <v>239.67355498244504</v>
      </c>
      <c r="L138" s="5">
        <v>338.62633991301999</v>
      </c>
      <c r="M138" s="5">
        <v>371.94731207577496</v>
      </c>
      <c r="N138" s="5">
        <v>39.952223782315002</v>
      </c>
      <c r="O138" s="5">
        <v>373.36182058763995</v>
      </c>
      <c r="P138" s="5">
        <v>147.09594865189001</v>
      </c>
      <c r="Q138" s="5">
        <v>321.98322125112503</v>
      </c>
      <c r="R138" s="5">
        <v>174.958411536075</v>
      </c>
      <c r="S138" s="5">
        <v>1065.9068847894357</v>
      </c>
      <c r="T138" s="5">
        <v>299.74586824969003</v>
      </c>
      <c r="U138" s="5">
        <v>279.45687559611497</v>
      </c>
      <c r="V138" s="5">
        <v>441.97282004480502</v>
      </c>
      <c r="W138" s="5">
        <v>628.99068766595508</v>
      </c>
      <c r="X138" s="5">
        <v>1364.9741662205504</v>
      </c>
      <c r="Y138" s="5">
        <v>92.141644385939998</v>
      </c>
      <c r="Z138" s="5">
        <v>688.05675597302013</v>
      </c>
      <c r="AA138" s="5">
        <v>42.170039187364999</v>
      </c>
      <c r="AB138" s="5">
        <v>700.7492153412951</v>
      </c>
      <c r="AC138" s="5">
        <v>91.954867604469996</v>
      </c>
      <c r="AD138" s="5">
        <v>1934.9132685610259</v>
      </c>
      <c r="AE138" s="5">
        <v>0</v>
      </c>
    </row>
    <row r="139" spans="1:31">
      <c r="A139" s="58" t="s">
        <v>128</v>
      </c>
      <c r="B139" s="58" t="s">
        <v>125</v>
      </c>
      <c r="C139" s="57" t="s">
        <v>85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793.36447035913</v>
      </c>
      <c r="AE139" s="5">
        <v>793.36447035913</v>
      </c>
    </row>
    <row r="140" spans="1:31">
      <c r="A140" s="58" t="s">
        <v>128</v>
      </c>
      <c r="B140" s="58" t="s">
        <v>125</v>
      </c>
      <c r="C140" s="57" t="s">
        <v>86</v>
      </c>
      <c r="D140" s="5">
        <v>3812.0606850279755</v>
      </c>
      <c r="E140" s="5">
        <v>1303.6085439202598</v>
      </c>
      <c r="F140" s="5">
        <v>1792.9386917398401</v>
      </c>
      <c r="G140" s="5">
        <v>2189.2620026678251</v>
      </c>
      <c r="H140" s="5">
        <v>3244.9376138630605</v>
      </c>
      <c r="I140" s="5">
        <v>3128.7517601682757</v>
      </c>
      <c r="J140" s="5">
        <v>2037.8280131707093</v>
      </c>
      <c r="K140" s="5">
        <v>2401.7061780817603</v>
      </c>
      <c r="L140" s="5">
        <v>2135.6820302361593</v>
      </c>
      <c r="M140" s="5">
        <v>2071.4870295848646</v>
      </c>
      <c r="N140" s="5">
        <v>1882.5393844961345</v>
      </c>
      <c r="O140" s="5">
        <v>3046.3379286905642</v>
      </c>
      <c r="P140" s="5">
        <v>3007.9488640049435</v>
      </c>
      <c r="Q140" s="5">
        <v>2421.3185812383595</v>
      </c>
      <c r="R140" s="5">
        <v>2282.6478141981347</v>
      </c>
      <c r="S140" s="5">
        <v>3334.2352592435</v>
      </c>
      <c r="T140" s="5">
        <v>1398.0766094764851</v>
      </c>
      <c r="U140" s="5">
        <v>2053.1483362621648</v>
      </c>
      <c r="V140" s="5">
        <v>1914.6999495658599</v>
      </c>
      <c r="W140" s="5">
        <v>2188.4455960877699</v>
      </c>
      <c r="X140" s="5">
        <v>2238.9207909638494</v>
      </c>
      <c r="Y140" s="5">
        <v>2277.27485889643</v>
      </c>
      <c r="Z140" s="5">
        <v>1757.7921141480199</v>
      </c>
      <c r="AA140" s="5">
        <v>2248.0068312137596</v>
      </c>
      <c r="AB140" s="5">
        <v>2522.6539584991942</v>
      </c>
      <c r="AC140" s="5">
        <v>2428.4362900105598</v>
      </c>
      <c r="AD140" s="5">
        <v>3491.3328319769294</v>
      </c>
      <c r="AE140" s="5">
        <v>1097.0769594467201</v>
      </c>
    </row>
    <row r="141" spans="1:31">
      <c r="A141" s="58" t="s">
        <v>128</v>
      </c>
      <c r="B141" s="58" t="s">
        <v>125</v>
      </c>
      <c r="C141" s="57" t="s">
        <v>87</v>
      </c>
      <c r="D141" s="5">
        <v>70.51248533782514</v>
      </c>
      <c r="E141" s="5">
        <v>132.44821123555516</v>
      </c>
      <c r="F141" s="5">
        <v>337.1887198200655</v>
      </c>
      <c r="G141" s="5">
        <v>344.28804558313033</v>
      </c>
      <c r="H141" s="5">
        <v>576.9744283310647</v>
      </c>
      <c r="I141" s="5">
        <v>1950.7073520519211</v>
      </c>
      <c r="J141" s="5">
        <v>2041.5226250123064</v>
      </c>
      <c r="K141" s="5">
        <v>2145.7575170817377</v>
      </c>
      <c r="L141" s="5">
        <v>2046.6948496435703</v>
      </c>
      <c r="M141" s="5">
        <v>1943.4581312159967</v>
      </c>
      <c r="N141" s="5">
        <v>1989.1414591505295</v>
      </c>
      <c r="O141" s="5">
        <v>1877.8798723968907</v>
      </c>
      <c r="P141" s="5">
        <v>1876.3585394663696</v>
      </c>
      <c r="Q141" s="5">
        <v>1927.2544449839856</v>
      </c>
      <c r="R141" s="5">
        <v>1959.8135336504008</v>
      </c>
      <c r="S141" s="5">
        <v>1752.5596039862507</v>
      </c>
      <c r="T141" s="5">
        <v>1926.4841335478154</v>
      </c>
      <c r="U141" s="5">
        <v>1998.740465632326</v>
      </c>
      <c r="V141" s="5">
        <v>1863.0305047887698</v>
      </c>
      <c r="W141" s="5">
        <v>1781.8211784582058</v>
      </c>
      <c r="X141" s="5">
        <v>1586.2299507227694</v>
      </c>
      <c r="Y141" s="5">
        <v>1599.0314420138791</v>
      </c>
      <c r="Z141" s="5">
        <v>1093.7086038621492</v>
      </c>
      <c r="AA141" s="5">
        <v>1223.0419021932701</v>
      </c>
      <c r="AB141" s="5">
        <v>1011.6616332666403</v>
      </c>
      <c r="AC141" s="5">
        <v>373.0846034002098</v>
      </c>
      <c r="AD141" s="5">
        <v>346.96396915273988</v>
      </c>
      <c r="AE141" s="5">
        <v>341.79259948005006</v>
      </c>
    </row>
    <row r="142" spans="1:31">
      <c r="A142" s="58" t="s">
        <v>128</v>
      </c>
      <c r="B142" s="58" t="s">
        <v>125</v>
      </c>
      <c r="C142" s="57" t="s">
        <v>88</v>
      </c>
      <c r="D142" s="5">
        <v>24.673583671869963</v>
      </c>
      <c r="E142" s="5">
        <v>98.391648740600232</v>
      </c>
      <c r="F142" s="5">
        <v>185.49773140788997</v>
      </c>
      <c r="G142" s="5">
        <v>288.20553388735385</v>
      </c>
      <c r="H142" s="5">
        <v>420.13171629569104</v>
      </c>
      <c r="I142" s="5">
        <v>578.77116928267674</v>
      </c>
      <c r="J142" s="5">
        <v>775.37784464833589</v>
      </c>
      <c r="K142" s="5">
        <v>965.18479143785737</v>
      </c>
      <c r="L142" s="5">
        <v>1111.7783432958827</v>
      </c>
      <c r="M142" s="5">
        <v>1248.3184020821179</v>
      </c>
      <c r="N142" s="5">
        <v>1633.4712284814498</v>
      </c>
      <c r="O142" s="5">
        <v>1947.4080427822601</v>
      </c>
      <c r="P142" s="5">
        <v>2280.4053850421928</v>
      </c>
      <c r="Q142" s="5">
        <v>2764.72886355729</v>
      </c>
      <c r="R142" s="5">
        <v>3396.2251497530269</v>
      </c>
      <c r="S142" s="5">
        <v>3730.8286536285254</v>
      </c>
      <c r="T142" s="5">
        <v>4405.4998683966969</v>
      </c>
      <c r="U142" s="5">
        <v>4864.5204376737147</v>
      </c>
      <c r="V142" s="5">
        <v>5157.6997449148466</v>
      </c>
      <c r="W142" s="5">
        <v>5597.7254289593511</v>
      </c>
      <c r="X142" s="5">
        <v>5301.4767565916209</v>
      </c>
      <c r="Y142" s="5">
        <v>6462.1396768386057</v>
      </c>
      <c r="Z142" s="5">
        <v>7299.8825400580718</v>
      </c>
      <c r="AA142" s="5">
        <v>7784.915274841871</v>
      </c>
      <c r="AB142" s="5">
        <v>7510.7488398786718</v>
      </c>
      <c r="AC142" s="5">
        <v>8165.1404650033983</v>
      </c>
      <c r="AD142" s="5">
        <v>8793.6721190485641</v>
      </c>
      <c r="AE142" s="5">
        <v>9661.5402352798556</v>
      </c>
    </row>
    <row r="143" spans="1:31">
      <c r="A143" s="58" t="s">
        <v>128</v>
      </c>
      <c r="B143" s="58" t="s">
        <v>125</v>
      </c>
      <c r="C143" s="57" t="s">
        <v>89</v>
      </c>
      <c r="D143" s="5">
        <v>68.294795686997603</v>
      </c>
      <c r="E143" s="5">
        <v>137.42513599108901</v>
      </c>
      <c r="F143" s="5">
        <v>209.96938808425301</v>
      </c>
      <c r="G143" s="5">
        <v>278.07005379568301</v>
      </c>
      <c r="H143" s="5">
        <v>336.69285066459599</v>
      </c>
      <c r="I143" s="5">
        <v>378.98086966461</v>
      </c>
      <c r="J143" s="5">
        <v>425.41102868106901</v>
      </c>
      <c r="K143" s="5">
        <v>504.94793903530302</v>
      </c>
      <c r="L143" s="5">
        <v>569.64949919189201</v>
      </c>
      <c r="M143" s="5">
        <v>620.974754111425</v>
      </c>
      <c r="N143" s="5">
        <v>690.00687150699105</v>
      </c>
      <c r="O143" s="5">
        <v>767.17636609820704</v>
      </c>
      <c r="P143" s="5">
        <v>852.34192507637795</v>
      </c>
      <c r="Q143" s="5">
        <v>925.37785735145201</v>
      </c>
      <c r="R143" s="5">
        <v>1006.10967595389</v>
      </c>
      <c r="S143" s="5">
        <v>1069.4848060797001</v>
      </c>
      <c r="T143" s="5">
        <v>1122.7314107408799</v>
      </c>
      <c r="U143" s="5">
        <v>1153.5857453061501</v>
      </c>
      <c r="V143" s="5">
        <v>1175.4556096511401</v>
      </c>
      <c r="W143" s="5">
        <v>1180.20808273081</v>
      </c>
      <c r="X143" s="5">
        <v>1183.0162733807399</v>
      </c>
      <c r="Y143" s="5">
        <v>1175.98128660098</v>
      </c>
      <c r="Z143" s="5">
        <v>1171.1063092643701</v>
      </c>
      <c r="AA143" s="5">
        <v>1171.8638933289401</v>
      </c>
      <c r="AB143" s="5">
        <v>1166.26946185973</v>
      </c>
      <c r="AC143" s="5">
        <v>1157.9191882038999</v>
      </c>
      <c r="AD143" s="5">
        <v>1145.63707674733</v>
      </c>
      <c r="AE143" s="5">
        <v>1159.6165491801701</v>
      </c>
    </row>
    <row r="144" spans="1:31">
      <c r="A144" s="58" t="s">
        <v>128</v>
      </c>
      <c r="B144" s="58" t="s">
        <v>125</v>
      </c>
      <c r="C144" s="57" t="s">
        <v>90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</row>
    <row r="145" spans="1:31">
      <c r="A145" s="58" t="s">
        <v>128</v>
      </c>
      <c r="B145" s="58" t="s">
        <v>125</v>
      </c>
      <c r="C145" s="57" t="s">
        <v>91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</row>
    <row r="146" spans="1:31">
      <c r="A146" s="58" t="s">
        <v>128</v>
      </c>
      <c r="B146" s="58" t="s">
        <v>125</v>
      </c>
      <c r="C146" s="57" t="s">
        <v>92</v>
      </c>
      <c r="D146" s="5">
        <v>11542.134789243004</v>
      </c>
      <c r="E146" s="5">
        <v>15874.873215374011</v>
      </c>
      <c r="F146" s="5">
        <v>20848.760630762183</v>
      </c>
      <c r="G146" s="5">
        <v>22686.223920680135</v>
      </c>
      <c r="H146" s="5">
        <v>23627.960620607755</v>
      </c>
      <c r="I146" s="5">
        <v>26555.32057220229</v>
      </c>
      <c r="J146" s="5">
        <v>26884.006905855855</v>
      </c>
      <c r="K146" s="5">
        <v>33969.645060875228</v>
      </c>
      <c r="L146" s="5">
        <v>31332.187241897707</v>
      </c>
      <c r="M146" s="5">
        <v>31666.678995727798</v>
      </c>
      <c r="N146" s="5">
        <v>37125.022510936811</v>
      </c>
      <c r="O146" s="5">
        <v>33815.930201515956</v>
      </c>
      <c r="P146" s="5">
        <v>40235.726800802076</v>
      </c>
      <c r="Q146" s="5">
        <v>37550.557035299811</v>
      </c>
      <c r="R146" s="5">
        <v>42396.172318372388</v>
      </c>
      <c r="S146" s="5">
        <v>44983.728995727768</v>
      </c>
      <c r="T146" s="5">
        <v>47155.97295208498</v>
      </c>
      <c r="U146" s="5">
        <v>55867.343563536837</v>
      </c>
      <c r="V146" s="5">
        <v>58763.906907030323</v>
      </c>
      <c r="W146" s="5">
        <v>56603.354074462201</v>
      </c>
      <c r="X146" s="5">
        <v>57570.527923609545</v>
      </c>
      <c r="Y146" s="5">
        <v>66573.376254932227</v>
      </c>
      <c r="Z146" s="5">
        <v>66626.75623787471</v>
      </c>
      <c r="AA146" s="5">
        <v>77635.716175929614</v>
      </c>
      <c r="AB146" s="5">
        <v>77801.674067751243</v>
      </c>
      <c r="AC146" s="5">
        <v>81036.252983013866</v>
      </c>
      <c r="AD146" s="5">
        <v>75759.97488123113</v>
      </c>
      <c r="AE146" s="5">
        <v>78107.060338080395</v>
      </c>
    </row>
    <row r="147" spans="1:31">
      <c r="A147" s="58" t="s">
        <v>128</v>
      </c>
      <c r="B147" s="58" t="s">
        <v>125</v>
      </c>
      <c r="C147" s="57" t="s">
        <v>93</v>
      </c>
      <c r="D147" s="5">
        <v>1751.6991376304304</v>
      </c>
      <c r="E147" s="5">
        <v>1505.542180835595</v>
      </c>
      <c r="F147" s="5">
        <v>1687.7744934368307</v>
      </c>
      <c r="G147" s="5">
        <v>1746.3991379425047</v>
      </c>
      <c r="H147" s="5">
        <v>3431.6013552358409</v>
      </c>
      <c r="I147" s="5">
        <v>5759.6206266498848</v>
      </c>
      <c r="J147" s="5">
        <v>5837.8395589941865</v>
      </c>
      <c r="K147" s="5">
        <v>5773.2232746453155</v>
      </c>
      <c r="L147" s="5">
        <v>8642.4063107106103</v>
      </c>
      <c r="M147" s="5">
        <v>8855.9315346458025</v>
      </c>
      <c r="N147" s="5">
        <v>9120.8236530052818</v>
      </c>
      <c r="O147" s="5">
        <v>9290.6105871238069</v>
      </c>
      <c r="P147" s="5">
        <v>8396.0357441228407</v>
      </c>
      <c r="Q147" s="5">
        <v>10734.905215230501</v>
      </c>
      <c r="R147" s="5">
        <v>10451.615030019419</v>
      </c>
      <c r="S147" s="5">
        <v>12293.079078360521</v>
      </c>
      <c r="T147" s="5">
        <v>13447.741589224039</v>
      </c>
      <c r="U147" s="5">
        <v>16193.806784621171</v>
      </c>
      <c r="V147" s="5">
        <v>15468.262614157231</v>
      </c>
      <c r="W147" s="5">
        <v>19634.977546263526</v>
      </c>
      <c r="X147" s="5">
        <v>22090.117769476034</v>
      </c>
      <c r="Y147" s="5">
        <v>22665.162720024353</v>
      </c>
      <c r="Z147" s="5">
        <v>21719.211171795123</v>
      </c>
      <c r="AA147" s="5">
        <v>20257.886785086783</v>
      </c>
      <c r="AB147" s="5">
        <v>27493.930001106604</v>
      </c>
      <c r="AC147" s="5">
        <v>27907.349390922871</v>
      </c>
      <c r="AD147" s="5">
        <v>32324.10166222824</v>
      </c>
      <c r="AE147" s="5">
        <v>32531.527200234246</v>
      </c>
    </row>
    <row r="148" spans="1:31">
      <c r="A148" s="58" t="s">
        <v>128</v>
      </c>
      <c r="B148" s="58" t="s">
        <v>125</v>
      </c>
      <c r="C148" s="57" t="s">
        <v>94</v>
      </c>
      <c r="D148" s="5">
        <v>5789.1238059999996</v>
      </c>
      <c r="E148" s="5">
        <v>6709.2754150000001</v>
      </c>
      <c r="F148" s="5">
        <v>7721.1149459999997</v>
      </c>
      <c r="G148" s="5">
        <v>8786.7644110000001</v>
      </c>
      <c r="H148" s="5">
        <v>9887.3108190000003</v>
      </c>
      <c r="I148" s="5">
        <v>10892.914930000001</v>
      </c>
      <c r="J148" s="5">
        <v>11791.678400000001</v>
      </c>
      <c r="K148" s="5">
        <v>12677.64098</v>
      </c>
      <c r="L148" s="5">
        <v>13501.183789999999</v>
      </c>
      <c r="M148" s="5">
        <v>14222.48914</v>
      </c>
      <c r="N148" s="5">
        <v>14921.77255</v>
      </c>
      <c r="O148" s="5">
        <v>15649.48821</v>
      </c>
      <c r="P148" s="5">
        <v>16409.22208</v>
      </c>
      <c r="Q148" s="5">
        <v>17107.183939999999</v>
      </c>
      <c r="R148" s="5">
        <v>17778.010709999999</v>
      </c>
      <c r="S148" s="5">
        <v>18486.730360000001</v>
      </c>
      <c r="T148" s="5">
        <v>19272.65697</v>
      </c>
      <c r="U148" s="5">
        <v>20025.109410000001</v>
      </c>
      <c r="V148" s="5">
        <v>20778.62816</v>
      </c>
      <c r="W148" s="5">
        <v>21556.70148</v>
      </c>
      <c r="X148" s="5">
        <v>22383.90408</v>
      </c>
      <c r="Y148" s="5">
        <v>23141.00693</v>
      </c>
      <c r="Z148" s="5">
        <v>23886.775290000001</v>
      </c>
      <c r="AA148" s="5">
        <v>24656.925439999999</v>
      </c>
      <c r="AB148" s="5">
        <v>25485.120749999998</v>
      </c>
      <c r="AC148" s="5">
        <v>26226.518550000001</v>
      </c>
      <c r="AD148" s="5">
        <v>26964.80977</v>
      </c>
      <c r="AE148" s="5">
        <v>26964.80977</v>
      </c>
    </row>
    <row r="149" spans="1:31">
      <c r="A149" s="58" t="s">
        <v>128</v>
      </c>
      <c r="B149" s="58" t="s">
        <v>125</v>
      </c>
      <c r="C149" s="57" t="s">
        <v>96</v>
      </c>
      <c r="D149" s="5">
        <v>0</v>
      </c>
      <c r="E149" s="5">
        <v>0</v>
      </c>
      <c r="F149" s="5">
        <v>0</v>
      </c>
      <c r="G149" s="5">
        <v>9.9542145085000006E-2</v>
      </c>
      <c r="H149" s="5">
        <v>0</v>
      </c>
      <c r="I149" s="5">
        <v>4.4488623088400008</v>
      </c>
      <c r="J149" s="5">
        <v>5.1664943240000004E-2</v>
      </c>
      <c r="K149" s="5">
        <v>5.3200108112999995</v>
      </c>
      <c r="L149" s="5">
        <v>15.966434060365</v>
      </c>
      <c r="M149" s="5">
        <v>40.184464095515011</v>
      </c>
      <c r="N149" s="5">
        <v>8.2758474499600005</v>
      </c>
      <c r="O149" s="5">
        <v>103.854904556015</v>
      </c>
      <c r="P149" s="5">
        <v>97.873988503024904</v>
      </c>
      <c r="Q149" s="5">
        <v>228.84076082484003</v>
      </c>
      <c r="R149" s="5">
        <v>93.756133277925002</v>
      </c>
      <c r="S149" s="5">
        <v>456.57780910673591</v>
      </c>
      <c r="T149" s="5">
        <v>257.27091617787994</v>
      </c>
      <c r="U149" s="5">
        <v>363.73112487188973</v>
      </c>
      <c r="V149" s="5">
        <v>352.63670648236496</v>
      </c>
      <c r="W149" s="5">
        <v>423.05481260867543</v>
      </c>
      <c r="X149" s="5">
        <v>488.05127514758453</v>
      </c>
      <c r="Y149" s="5">
        <v>602.94456337383951</v>
      </c>
      <c r="Z149" s="5">
        <v>578.59656212807988</v>
      </c>
      <c r="AA149" s="5">
        <v>546.90554220180468</v>
      </c>
      <c r="AB149" s="5">
        <v>479.80533020127484</v>
      </c>
      <c r="AC149" s="5">
        <v>519.88806436046559</v>
      </c>
      <c r="AD149" s="5">
        <v>798.51321223727041</v>
      </c>
      <c r="AE149" s="5">
        <v>205.16067241922011</v>
      </c>
    </row>
    <row r="150" spans="1:31">
      <c r="A150" s="58" t="s">
        <v>128</v>
      </c>
      <c r="B150" s="58" t="s">
        <v>125</v>
      </c>
      <c r="C150" s="57" t="s">
        <v>98</v>
      </c>
      <c r="D150" s="5">
        <v>-83.943460385944888</v>
      </c>
      <c r="E150" s="5">
        <v>-158.29186431405952</v>
      </c>
      <c r="F150" s="5">
        <v>-403.98969496831381</v>
      </c>
      <c r="G150" s="5">
        <v>-414.12194741877391</v>
      </c>
      <c r="H150" s="5">
        <v>-692.1125470227089</v>
      </c>
      <c r="I150" s="5">
        <v>-2377.4729372135844</v>
      </c>
      <c r="J150" s="5">
        <v>-2488.9558740852053</v>
      </c>
      <c r="K150" s="5">
        <v>-2624.2472171839877</v>
      </c>
      <c r="L150" s="5">
        <v>-2495.1130781654624</v>
      </c>
      <c r="M150" s="5">
        <v>-2360.179422970316</v>
      </c>
      <c r="N150" s="5">
        <v>-2435.5875280872374</v>
      </c>
      <c r="O150" s="5">
        <v>-2278.5148775396938</v>
      </c>
      <c r="P150" s="5">
        <v>-2298.8790969868492</v>
      </c>
      <c r="Q150" s="5">
        <v>-2338.6182666774034</v>
      </c>
      <c r="R150" s="5">
        <v>-2394.157861539341</v>
      </c>
      <c r="S150" s="5">
        <v>-2132.0251594434635</v>
      </c>
      <c r="T150" s="5">
        <v>-2350.4149653026138</v>
      </c>
      <c r="U150" s="5">
        <v>-2436.3764300728317</v>
      </c>
      <c r="V150" s="5">
        <v>-2280.9623892025993</v>
      </c>
      <c r="W150" s="5">
        <v>-2164.6970339701375</v>
      </c>
      <c r="X150" s="5">
        <v>-1935.7402327006903</v>
      </c>
      <c r="Y150" s="5">
        <v>-1962.8951782310251</v>
      </c>
      <c r="Z150" s="5">
        <v>-1330.5477280366413</v>
      </c>
      <c r="AA150" s="5">
        <v>-1506.2093378197014</v>
      </c>
      <c r="AB150" s="5">
        <v>-1233.0737286394733</v>
      </c>
      <c r="AC150" s="5">
        <v>-474.93022454545411</v>
      </c>
      <c r="AD150" s="5">
        <v>-441.85789959625902</v>
      </c>
      <c r="AE150" s="5">
        <v>-436.3973023532044</v>
      </c>
    </row>
    <row r="151" spans="1:31">
      <c r="A151" s="58" t="s">
        <v>128</v>
      </c>
      <c r="B151" s="58" t="s">
        <v>125</v>
      </c>
      <c r="C151" s="57" t="s">
        <v>99</v>
      </c>
      <c r="D151" s="5">
        <v>-29.024877155955142</v>
      </c>
      <c r="E151" s="5">
        <v>-116.06745310854548</v>
      </c>
      <c r="F151" s="5">
        <v>-218.14718585483976</v>
      </c>
      <c r="G151" s="5">
        <v>-339.70570682982458</v>
      </c>
      <c r="H151" s="5">
        <v>-493.28975383372602</v>
      </c>
      <c r="I151" s="5">
        <v>-680.83997497097641</v>
      </c>
      <c r="J151" s="5">
        <v>-912.1190901707356</v>
      </c>
      <c r="K151" s="5">
        <v>-1151.5597307948947</v>
      </c>
      <c r="L151" s="5">
        <v>-1336.6281768788051</v>
      </c>
      <c r="M151" s="5">
        <v>-1514.7451021215131</v>
      </c>
      <c r="N151" s="5">
        <v>-2009.1330262838387</v>
      </c>
      <c r="O151" s="5">
        <v>-2393.2259153310788</v>
      </c>
      <c r="P151" s="5">
        <v>-2841.0694899820855</v>
      </c>
      <c r="Q151" s="5">
        <v>-3445.675711982251</v>
      </c>
      <c r="R151" s="5">
        <v>-4266.3517883063978</v>
      </c>
      <c r="S151" s="5">
        <v>-4679.4264943309736</v>
      </c>
      <c r="T151" s="5">
        <v>-5591.5985770033431</v>
      </c>
      <c r="U151" s="5">
        <v>-6197.2059987038028</v>
      </c>
      <c r="V151" s="5">
        <v>-6623.4433081147072</v>
      </c>
      <c r="W151" s="5">
        <v>-7183.015659394986</v>
      </c>
      <c r="X151" s="5">
        <v>-6849.467724658085</v>
      </c>
      <c r="Y151" s="5">
        <v>-8377.7065362828907</v>
      </c>
      <c r="Z151" s="5">
        <v>-9334.5800777361055</v>
      </c>
      <c r="AA151" s="5">
        <v>-10062.040300277349</v>
      </c>
      <c r="AB151" s="5">
        <v>-9660.995681614495</v>
      </c>
      <c r="AC151" s="5">
        <v>-10631.887884404996</v>
      </c>
      <c r="AD151" s="5">
        <v>-11414.313135206112</v>
      </c>
      <c r="AE151" s="5">
        <v>-12545.888768803994</v>
      </c>
    </row>
    <row r="152" spans="1:31">
      <c r="A152" s="58" t="s">
        <v>128</v>
      </c>
      <c r="B152" s="58" t="s">
        <v>125</v>
      </c>
      <c r="C152" s="57" t="s">
        <v>100</v>
      </c>
      <c r="D152" s="5">
        <v>-81.979000204861094</v>
      </c>
      <c r="E152" s="5">
        <v>-164.180024044775</v>
      </c>
      <c r="F152" s="5">
        <v>-251.51620922330699</v>
      </c>
      <c r="G152" s="5">
        <v>-331.817942706981</v>
      </c>
      <c r="H152" s="5">
        <v>-401.07512940375301</v>
      </c>
      <c r="I152" s="5">
        <v>-452.14235168364303</v>
      </c>
      <c r="J152" s="5">
        <v>-509.33252440275697</v>
      </c>
      <c r="K152" s="5">
        <v>-601.64367717395703</v>
      </c>
      <c r="L152" s="5">
        <v>-679.80867172317505</v>
      </c>
      <c r="M152" s="5">
        <v>-741.48463756212004</v>
      </c>
      <c r="N152" s="5">
        <v>-821.41165357987597</v>
      </c>
      <c r="O152" s="5">
        <v>-914.82304154901703</v>
      </c>
      <c r="P152" s="5">
        <v>-1014.69305361211</v>
      </c>
      <c r="Q152" s="5">
        <v>-1105.3491088194701</v>
      </c>
      <c r="R152" s="5">
        <v>-1196.35869268689</v>
      </c>
      <c r="S152" s="5">
        <v>-1273.4699923227099</v>
      </c>
      <c r="T152" s="5">
        <v>-1332.53011215232</v>
      </c>
      <c r="U152" s="5">
        <v>-1384.67570382602</v>
      </c>
      <c r="V152" s="5">
        <v>-1398.75627891872</v>
      </c>
      <c r="W152" s="5">
        <v>-1409.59457475575</v>
      </c>
      <c r="X152" s="5">
        <v>-1406.8551028637601</v>
      </c>
      <c r="Y152" s="5">
        <v>-1399.58177803751</v>
      </c>
      <c r="Z152" s="5">
        <v>-1396.44233510755</v>
      </c>
      <c r="AA152" s="5">
        <v>-1401.43469293367</v>
      </c>
      <c r="AB152" s="5">
        <v>-1390.30294703148</v>
      </c>
      <c r="AC152" s="5">
        <v>-1379.13112945126</v>
      </c>
      <c r="AD152" s="5">
        <v>-1364.77773159966</v>
      </c>
      <c r="AE152" s="5">
        <v>-1380.0063310666201</v>
      </c>
    </row>
    <row r="154" spans="1:31">
      <c r="A154" s="58" t="s">
        <v>128</v>
      </c>
      <c r="B154" s="58" t="s">
        <v>126</v>
      </c>
      <c r="C154" s="57" t="s">
        <v>82</v>
      </c>
      <c r="D154" s="5">
        <v>2565.212409763978</v>
      </c>
      <c r="E154" s="5">
        <v>1055.5679404076304</v>
      </c>
      <c r="F154" s="5">
        <v>421.44261016677007</v>
      </c>
      <c r="G154" s="5">
        <v>802.32566980478543</v>
      </c>
      <c r="H154" s="5">
        <v>1344.7431652572932</v>
      </c>
      <c r="I154" s="5">
        <v>1191.2971696945542</v>
      </c>
      <c r="J154" s="5">
        <v>766.5763603085112</v>
      </c>
      <c r="K154" s="5">
        <v>982.71401846076583</v>
      </c>
      <c r="L154" s="5">
        <v>922.27248716696135</v>
      </c>
      <c r="M154" s="5">
        <v>573.34723515082499</v>
      </c>
      <c r="N154" s="5">
        <v>1001.2469360137455</v>
      </c>
      <c r="O154" s="5">
        <v>1087.5599593797506</v>
      </c>
      <c r="P154" s="5">
        <v>1150.3533833719557</v>
      </c>
      <c r="Q154" s="5">
        <v>760.34860100989079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</row>
    <row r="155" spans="1:31">
      <c r="A155" s="58" t="s">
        <v>128</v>
      </c>
      <c r="B155" s="58" t="s">
        <v>126</v>
      </c>
      <c r="C155" s="57" t="s">
        <v>83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</row>
    <row r="156" spans="1:31">
      <c r="A156" s="58" t="s">
        <v>128</v>
      </c>
      <c r="B156" s="58" t="s">
        <v>126</v>
      </c>
      <c r="C156" s="57" t="s">
        <v>84</v>
      </c>
      <c r="D156" s="5">
        <v>458.70598087604526</v>
      </c>
      <c r="E156" s="5">
        <v>187.32449373198503</v>
      </c>
      <c r="F156" s="5">
        <v>91.751363945115003</v>
      </c>
      <c r="G156" s="5">
        <v>130.36382634166503</v>
      </c>
      <c r="H156" s="5">
        <v>453.70208575647973</v>
      </c>
      <c r="I156" s="5">
        <v>499.38069473683981</v>
      </c>
      <c r="J156" s="5">
        <v>245.35465805023006</v>
      </c>
      <c r="K156" s="5">
        <v>293.52653616204998</v>
      </c>
      <c r="L156" s="5">
        <v>307.98203895257512</v>
      </c>
      <c r="M156" s="5">
        <v>237.09664351583001</v>
      </c>
      <c r="N156" s="5">
        <v>389.3840428295</v>
      </c>
      <c r="O156" s="5">
        <v>504.03662424480962</v>
      </c>
      <c r="P156" s="5">
        <v>411.04641987462458</v>
      </c>
      <c r="Q156" s="5">
        <v>309.17320679961017</v>
      </c>
      <c r="R156" s="5">
        <v>411.49250637023516</v>
      </c>
      <c r="S156" s="5">
        <v>2085.7660747369587</v>
      </c>
      <c r="T156" s="5">
        <v>722.53784247800513</v>
      </c>
      <c r="U156" s="5">
        <v>621.53846921151489</v>
      </c>
      <c r="V156" s="5">
        <v>1585.780411538085</v>
      </c>
      <c r="W156" s="5">
        <v>1071.8094700897552</v>
      </c>
      <c r="X156" s="5">
        <v>2556.4423521109902</v>
      </c>
      <c r="Y156" s="5">
        <v>1127.264560282905</v>
      </c>
      <c r="Z156" s="5">
        <v>1572.5940097997398</v>
      </c>
      <c r="AA156" s="5">
        <v>688.24286988764504</v>
      </c>
      <c r="AB156" s="5">
        <v>1247.4923273756251</v>
      </c>
      <c r="AC156" s="5">
        <v>1025.5967795608251</v>
      </c>
      <c r="AD156" s="5">
        <v>2031.1200221472054</v>
      </c>
      <c r="AE156" s="5">
        <v>0</v>
      </c>
    </row>
    <row r="157" spans="1:31">
      <c r="A157" s="58" t="s">
        <v>128</v>
      </c>
      <c r="B157" s="58" t="s">
        <v>126</v>
      </c>
      <c r="C157" s="57" t="s">
        <v>85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658.24681437578988</v>
      </c>
      <c r="AE157" s="5">
        <v>658.24681437580523</v>
      </c>
    </row>
    <row r="158" spans="1:31">
      <c r="A158" s="58" t="s">
        <v>128</v>
      </c>
      <c r="B158" s="58" t="s">
        <v>126</v>
      </c>
      <c r="C158" s="57" t="s">
        <v>86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</row>
    <row r="159" spans="1:31">
      <c r="A159" s="58" t="s">
        <v>128</v>
      </c>
      <c r="B159" s="58" t="s">
        <v>126</v>
      </c>
      <c r="C159" s="57" t="s">
        <v>87</v>
      </c>
      <c r="D159" s="5">
        <v>142.7885628517902</v>
      </c>
      <c r="E159" s="5">
        <v>179.83139800342019</v>
      </c>
      <c r="F159" s="5">
        <v>269.55518251415032</v>
      </c>
      <c r="G159" s="5">
        <v>268.81896708611021</v>
      </c>
      <c r="H159" s="5">
        <v>611.57040215263567</v>
      </c>
      <c r="I159" s="5">
        <v>605.04845924625556</v>
      </c>
      <c r="J159" s="5">
        <v>623.86925022873572</v>
      </c>
      <c r="K159" s="5">
        <v>599.35678988399013</v>
      </c>
      <c r="L159" s="5">
        <v>556.5532178355852</v>
      </c>
      <c r="M159" s="5">
        <v>880.1361554268143</v>
      </c>
      <c r="N159" s="5">
        <v>944.6885209063596</v>
      </c>
      <c r="O159" s="5">
        <v>903.72596505869353</v>
      </c>
      <c r="P159" s="5">
        <v>884.76005480053436</v>
      </c>
      <c r="Q159" s="5">
        <v>826.65227958109904</v>
      </c>
      <c r="R159" s="5">
        <v>1217.1201089214148</v>
      </c>
      <c r="S159" s="5">
        <v>1160.0362581944489</v>
      </c>
      <c r="T159" s="5">
        <v>1151.954067419169</v>
      </c>
      <c r="U159" s="5">
        <v>1254.9766769123542</v>
      </c>
      <c r="V159" s="5">
        <v>1165.0224094907442</v>
      </c>
      <c r="W159" s="5">
        <v>903.8572943979043</v>
      </c>
      <c r="X159" s="5">
        <v>1074.280200456599</v>
      </c>
      <c r="Y159" s="5">
        <v>3855.2662297507795</v>
      </c>
      <c r="Z159" s="5">
        <v>3897.3898726040311</v>
      </c>
      <c r="AA159" s="5">
        <v>4057.8562578365108</v>
      </c>
      <c r="AB159" s="5">
        <v>3426.4932550441972</v>
      </c>
      <c r="AC159" s="5">
        <v>17516.220283971485</v>
      </c>
      <c r="AD159" s="5">
        <v>24658.092051950407</v>
      </c>
      <c r="AE159" s="5">
        <v>24956.936599983474</v>
      </c>
    </row>
    <row r="160" spans="1:31">
      <c r="A160" s="58" t="s">
        <v>128</v>
      </c>
      <c r="B160" s="58" t="s">
        <v>126</v>
      </c>
      <c r="C160" s="57" t="s">
        <v>88</v>
      </c>
      <c r="D160" s="5">
        <v>61.002003559540313</v>
      </c>
      <c r="E160" s="5">
        <v>106.17234356376986</v>
      </c>
      <c r="F160" s="5">
        <v>140.66064384975451</v>
      </c>
      <c r="G160" s="5">
        <v>175.70751126244019</v>
      </c>
      <c r="H160" s="5">
        <v>223.31894351423568</v>
      </c>
      <c r="I160" s="5">
        <v>272.69431985931476</v>
      </c>
      <c r="J160" s="5">
        <v>342.37934692729948</v>
      </c>
      <c r="K160" s="5">
        <v>410.2911137299003</v>
      </c>
      <c r="L160" s="5">
        <v>474.85456549005607</v>
      </c>
      <c r="M160" s="5">
        <v>590.98389106376885</v>
      </c>
      <c r="N160" s="5">
        <v>755.25307926049572</v>
      </c>
      <c r="O160" s="5">
        <v>891.23276510755147</v>
      </c>
      <c r="P160" s="5">
        <v>1057.7319589569604</v>
      </c>
      <c r="Q160" s="5">
        <v>1249.3566634822707</v>
      </c>
      <c r="R160" s="5">
        <v>1318.667749399083</v>
      </c>
      <c r="S160" s="5">
        <v>1418.0346379849816</v>
      </c>
      <c r="T160" s="5">
        <v>1675.5521941186448</v>
      </c>
      <c r="U160" s="5">
        <v>1800.2105009893955</v>
      </c>
      <c r="V160" s="5">
        <v>1864.2497134775479</v>
      </c>
      <c r="W160" s="5">
        <v>1869.1416600069106</v>
      </c>
      <c r="X160" s="5">
        <v>1948.0995492849336</v>
      </c>
      <c r="Y160" s="5">
        <v>2230.0049948478227</v>
      </c>
      <c r="Z160" s="5">
        <v>2187.4019886598239</v>
      </c>
      <c r="AA160" s="5">
        <v>2310.7681226239056</v>
      </c>
      <c r="AB160" s="5">
        <v>2366.7229902796589</v>
      </c>
      <c r="AC160" s="5">
        <v>2398.5406515857781</v>
      </c>
      <c r="AD160" s="5">
        <v>2556.2920120081289</v>
      </c>
      <c r="AE160" s="5">
        <v>2640.0110982494634</v>
      </c>
    </row>
    <row r="161" spans="1:31">
      <c r="A161" s="58" t="s">
        <v>128</v>
      </c>
      <c r="B161" s="58" t="s">
        <v>126</v>
      </c>
      <c r="C161" s="57" t="s">
        <v>89</v>
      </c>
      <c r="D161" s="5">
        <v>68.895163690666294</v>
      </c>
      <c r="E161" s="5">
        <v>97.954661409106706</v>
      </c>
      <c r="F161" s="5">
        <v>124.274232323511</v>
      </c>
      <c r="G161" s="5">
        <v>148.16228569098499</v>
      </c>
      <c r="H161" s="5">
        <v>169.36085970677101</v>
      </c>
      <c r="I161" s="5">
        <v>189.899868105981</v>
      </c>
      <c r="J161" s="5">
        <v>219.562957035376</v>
      </c>
      <c r="K161" s="5">
        <v>258.75919173128301</v>
      </c>
      <c r="L161" s="5">
        <v>297.60477817919201</v>
      </c>
      <c r="M161" s="5">
        <v>337.38753966586199</v>
      </c>
      <c r="N161" s="5">
        <v>385.95067759280801</v>
      </c>
      <c r="O161" s="5">
        <v>434.14076779321999</v>
      </c>
      <c r="P161" s="5">
        <v>483.53722375227198</v>
      </c>
      <c r="Q161" s="5">
        <v>522.67723044417698</v>
      </c>
      <c r="R161" s="5">
        <v>558.93970617016998</v>
      </c>
      <c r="S161" s="5">
        <v>584.15928738679099</v>
      </c>
      <c r="T161" s="5">
        <v>603.86422306525401</v>
      </c>
      <c r="U161" s="5">
        <v>607.02033181903801</v>
      </c>
      <c r="V161" s="5">
        <v>609.20661153048195</v>
      </c>
      <c r="W161" s="5">
        <v>603.94972943296705</v>
      </c>
      <c r="X161" s="5">
        <v>599.63684466445102</v>
      </c>
      <c r="Y161" s="5">
        <v>591.17237207886899</v>
      </c>
      <c r="Z161" s="5">
        <v>584.08369973584001</v>
      </c>
      <c r="AA161" s="5">
        <v>580.71993932475402</v>
      </c>
      <c r="AB161" s="5">
        <v>575.36864518668301</v>
      </c>
      <c r="AC161" s="5">
        <v>565.74723489812095</v>
      </c>
      <c r="AD161" s="5">
        <v>556.14829585299799</v>
      </c>
      <c r="AE161" s="5">
        <v>561.73877020609996</v>
      </c>
    </row>
    <row r="162" spans="1:31">
      <c r="A162" s="58" t="s">
        <v>128</v>
      </c>
      <c r="B162" s="58" t="s">
        <v>126</v>
      </c>
      <c r="C162" s="57" t="s">
        <v>90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</row>
    <row r="163" spans="1:31">
      <c r="A163" s="58" t="s">
        <v>128</v>
      </c>
      <c r="B163" s="58" t="s">
        <v>126</v>
      </c>
      <c r="C163" s="57" t="s">
        <v>91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</row>
    <row r="164" spans="1:31">
      <c r="A164" s="58" t="s">
        <v>128</v>
      </c>
      <c r="B164" s="58" t="s">
        <v>126</v>
      </c>
      <c r="C164" s="57" t="s">
        <v>92</v>
      </c>
      <c r="D164" s="5">
        <v>6681.7185665707475</v>
      </c>
      <c r="E164" s="5">
        <v>10482.143514957279</v>
      </c>
      <c r="F164" s="5">
        <v>13365.181082483925</v>
      </c>
      <c r="G164" s="5">
        <v>15499.416934820099</v>
      </c>
      <c r="H164" s="5">
        <v>14035.745419246161</v>
      </c>
      <c r="I164" s="5">
        <v>24448.45918075139</v>
      </c>
      <c r="J164" s="5">
        <v>24207.379449638636</v>
      </c>
      <c r="K164" s="5">
        <v>29163.475923933082</v>
      </c>
      <c r="L164" s="5">
        <v>28855.463747863974</v>
      </c>
      <c r="M164" s="5">
        <v>30999.654547151767</v>
      </c>
      <c r="N164" s="5">
        <v>42072.499996772662</v>
      </c>
      <c r="O164" s="5">
        <v>39772.324648221373</v>
      </c>
      <c r="P164" s="5">
        <v>47977.28774092019</v>
      </c>
      <c r="Q164" s="5">
        <v>57541.325506216635</v>
      </c>
      <c r="R164" s="5">
        <v>64657.884258820406</v>
      </c>
      <c r="S164" s="5">
        <v>60543.837352451592</v>
      </c>
      <c r="T164" s="5">
        <v>65740.787021459182</v>
      </c>
      <c r="U164" s="5">
        <v>67576.013980938034</v>
      </c>
      <c r="V164" s="5">
        <v>98934.763670072338</v>
      </c>
      <c r="W164" s="5">
        <v>101431.11897396808</v>
      </c>
      <c r="X164" s="5">
        <v>111281.14818872238</v>
      </c>
      <c r="Y164" s="5">
        <v>128234.04166551802</v>
      </c>
      <c r="Z164" s="5">
        <v>120481.34071392592</v>
      </c>
      <c r="AA164" s="5">
        <v>131264.24012294624</v>
      </c>
      <c r="AB164" s="5">
        <v>130580.68973743693</v>
      </c>
      <c r="AC164" s="5">
        <v>139218.7432215529</v>
      </c>
      <c r="AD164" s="5">
        <v>122993.00507021425</v>
      </c>
      <c r="AE164" s="5">
        <v>129598.65397043555</v>
      </c>
    </row>
    <row r="165" spans="1:31">
      <c r="A165" s="58" t="s">
        <v>128</v>
      </c>
      <c r="B165" s="58" t="s">
        <v>126</v>
      </c>
      <c r="C165" s="57" t="s">
        <v>93</v>
      </c>
      <c r="D165" s="5">
        <v>1170.1449243830698</v>
      </c>
      <c r="E165" s="5">
        <v>976.19967774579538</v>
      </c>
      <c r="F165" s="5">
        <v>1011.2212381403003</v>
      </c>
      <c r="G165" s="5">
        <v>2837.9419105306606</v>
      </c>
      <c r="H165" s="5">
        <v>3618.914042471401</v>
      </c>
      <c r="I165" s="5">
        <v>6156.2887218726401</v>
      </c>
      <c r="J165" s="5">
        <v>6560.8865332559444</v>
      </c>
      <c r="K165" s="5">
        <v>9843.6423332318154</v>
      </c>
      <c r="L165" s="5">
        <v>9560.8154707798949</v>
      </c>
      <c r="M165" s="5">
        <v>11082.566262264903</v>
      </c>
      <c r="N165" s="5">
        <v>16901.208052286245</v>
      </c>
      <c r="O165" s="5">
        <v>17607.413817107816</v>
      </c>
      <c r="P165" s="5">
        <v>20694.403477569591</v>
      </c>
      <c r="Q165" s="5">
        <v>26537.152688016289</v>
      </c>
      <c r="R165" s="5">
        <v>28654.558093973275</v>
      </c>
      <c r="S165" s="5">
        <v>32674.278406556092</v>
      </c>
      <c r="T165" s="5">
        <v>33798.429528823668</v>
      </c>
      <c r="U165" s="5">
        <v>37720.802239332806</v>
      </c>
      <c r="V165" s="5">
        <v>60495.949932193202</v>
      </c>
      <c r="W165" s="5">
        <v>56758.307539603564</v>
      </c>
      <c r="X165" s="5">
        <v>67106.931079967457</v>
      </c>
      <c r="Y165" s="5">
        <v>68760.693315938857</v>
      </c>
      <c r="Z165" s="5">
        <v>68885.676392543319</v>
      </c>
      <c r="AA165" s="5">
        <v>69016.726620885805</v>
      </c>
      <c r="AB165" s="5">
        <v>84727.300202108003</v>
      </c>
      <c r="AC165" s="5">
        <v>101155.41119308439</v>
      </c>
      <c r="AD165" s="5">
        <v>128845.41838134387</v>
      </c>
      <c r="AE165" s="5">
        <v>129115.8046157842</v>
      </c>
    </row>
    <row r="166" spans="1:31">
      <c r="A166" s="58" t="s">
        <v>128</v>
      </c>
      <c r="B166" s="58" t="s">
        <v>126</v>
      </c>
      <c r="C166" s="57" t="s">
        <v>94</v>
      </c>
      <c r="D166" s="5">
        <v>3735.501608</v>
      </c>
      <c r="E166" s="5">
        <v>4203.1892319999997</v>
      </c>
      <c r="F166" s="5">
        <v>4631.4915940000001</v>
      </c>
      <c r="G166" s="5">
        <v>5045.0803390000001</v>
      </c>
      <c r="H166" s="5">
        <v>5461.1269759999996</v>
      </c>
      <c r="I166" s="5">
        <v>5860.9404219999997</v>
      </c>
      <c r="J166" s="5">
        <v>6250.3674659999997</v>
      </c>
      <c r="K166" s="5">
        <v>6635.9564</v>
      </c>
      <c r="L166" s="5">
        <v>7021.223602</v>
      </c>
      <c r="M166" s="5">
        <v>7389.2024250000004</v>
      </c>
      <c r="N166" s="5">
        <v>7754.8742329999995</v>
      </c>
      <c r="O166" s="5">
        <v>8131.3691779999999</v>
      </c>
      <c r="P166" s="5">
        <v>8505.4052670000001</v>
      </c>
      <c r="Q166" s="5">
        <v>8841.9675829999996</v>
      </c>
      <c r="R166" s="5">
        <v>9152.5151679999999</v>
      </c>
      <c r="S166" s="5">
        <v>9465.0842620000003</v>
      </c>
      <c r="T166" s="5">
        <v>9793.1011209999997</v>
      </c>
      <c r="U166" s="5">
        <v>10081.97025</v>
      </c>
      <c r="V166" s="5">
        <v>10360.61687</v>
      </c>
      <c r="W166" s="5">
        <v>10649.53584</v>
      </c>
      <c r="X166" s="5">
        <v>10959.77939</v>
      </c>
      <c r="Y166" s="5">
        <v>11235.469580000001</v>
      </c>
      <c r="Z166" s="5">
        <v>11503.75532</v>
      </c>
      <c r="AA166" s="5">
        <v>11781.08664</v>
      </c>
      <c r="AB166" s="5">
        <v>12084.065060000001</v>
      </c>
      <c r="AC166" s="5">
        <v>12346.35737</v>
      </c>
      <c r="AD166" s="5">
        <v>12604.12501</v>
      </c>
      <c r="AE166" s="5">
        <v>12604.12501</v>
      </c>
    </row>
    <row r="167" spans="1:31">
      <c r="A167" s="58" t="s">
        <v>128</v>
      </c>
      <c r="B167" s="58" t="s">
        <v>126</v>
      </c>
      <c r="C167" s="57" t="s">
        <v>96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0.41557143106500005</v>
      </c>
      <c r="J167" s="5">
        <v>0</v>
      </c>
      <c r="K167" s="5">
        <v>2.9439307987950003</v>
      </c>
      <c r="L167" s="5">
        <v>4.5939982150449996</v>
      </c>
      <c r="M167" s="5">
        <v>22.859659317024995</v>
      </c>
      <c r="N167" s="5">
        <v>12.025780159339998</v>
      </c>
      <c r="O167" s="5">
        <v>39.969179386275016</v>
      </c>
      <c r="P167" s="5">
        <v>119.56809903604002</v>
      </c>
      <c r="Q167" s="5">
        <v>51.176212952195002</v>
      </c>
      <c r="R167" s="5">
        <v>117.00162027450006</v>
      </c>
      <c r="S167" s="5">
        <v>203.9312167920499</v>
      </c>
      <c r="T167" s="5">
        <v>101.02437010338004</v>
      </c>
      <c r="U167" s="5">
        <v>201.26895018342989</v>
      </c>
      <c r="V167" s="5">
        <v>173.15095765151491</v>
      </c>
      <c r="W167" s="5">
        <v>183.7477985914301</v>
      </c>
      <c r="X167" s="5">
        <v>210.86102978146482</v>
      </c>
      <c r="Y167" s="5">
        <v>161.15465542709501</v>
      </c>
      <c r="Z167" s="5">
        <v>286.33382620638019</v>
      </c>
      <c r="AA167" s="5">
        <v>250.87252933007997</v>
      </c>
      <c r="AB167" s="5">
        <v>169.60041612177497</v>
      </c>
      <c r="AC167" s="5">
        <v>228.97104154854017</v>
      </c>
      <c r="AD167" s="5">
        <v>355.64034236148547</v>
      </c>
      <c r="AE167" s="5">
        <v>82.898485066675008</v>
      </c>
    </row>
    <row r="168" spans="1:31">
      <c r="A168" s="58" t="s">
        <v>128</v>
      </c>
      <c r="B168" s="58" t="s">
        <v>126</v>
      </c>
      <c r="C168" s="57" t="s">
        <v>98</v>
      </c>
      <c r="D168" s="5">
        <v>-169.98643590623001</v>
      </c>
      <c r="E168" s="5">
        <v>-214.17118283902494</v>
      </c>
      <c r="F168" s="5">
        <v>-322.06403727034501</v>
      </c>
      <c r="G168" s="5">
        <v>-322.12096993864992</v>
      </c>
      <c r="H168" s="5">
        <v>-733.18655631559147</v>
      </c>
      <c r="I168" s="5">
        <v>-726.68910171971652</v>
      </c>
      <c r="J168" s="5">
        <v>-748.53499287819704</v>
      </c>
      <c r="K168" s="5">
        <v>-719.56994546782823</v>
      </c>
      <c r="L168" s="5">
        <v>-670.27278290592881</v>
      </c>
      <c r="M168" s="5">
        <v>-1055.9569438178128</v>
      </c>
      <c r="N168" s="5">
        <v>-1139.4467127386117</v>
      </c>
      <c r="O168" s="5">
        <v>-1082.8812474215765</v>
      </c>
      <c r="P168" s="5">
        <v>-1063.7050811690765</v>
      </c>
      <c r="Q168" s="5">
        <v>-993.91140177107297</v>
      </c>
      <c r="R168" s="5">
        <v>-1464.5053911884061</v>
      </c>
      <c r="S168" s="5">
        <v>-1395.8434706756857</v>
      </c>
      <c r="T168" s="5">
        <v>-1387.0921018552244</v>
      </c>
      <c r="U168" s="5">
        <v>-1509.382569597622</v>
      </c>
      <c r="V168" s="5">
        <v>-1402.1235897660511</v>
      </c>
      <c r="W168" s="5">
        <v>-1087.6217927793084</v>
      </c>
      <c r="X168" s="5">
        <v>-1292.7746562248894</v>
      </c>
      <c r="Y168" s="5">
        <v>-4665.6413710130792</v>
      </c>
      <c r="Z168" s="5">
        <v>-4673.0216406369454</v>
      </c>
      <c r="AA168" s="5">
        <v>-4909.41526356139</v>
      </c>
      <c r="AB168" s="5">
        <v>-4105.7528865083377</v>
      </c>
      <c r="AC168" s="5">
        <v>-21104.264292137577</v>
      </c>
      <c r="AD168" s="5">
        <v>-29709.990237961643</v>
      </c>
      <c r="AE168" s="5">
        <v>-30070.83215066087</v>
      </c>
    </row>
    <row r="169" spans="1:31">
      <c r="A169" s="58" t="s">
        <v>128</v>
      </c>
      <c r="B169" s="58" t="s">
        <v>126</v>
      </c>
      <c r="C169" s="57" t="s">
        <v>99</v>
      </c>
      <c r="D169" s="5">
        <v>-71.759971437214602</v>
      </c>
      <c r="E169" s="5">
        <v>-124.89629679416535</v>
      </c>
      <c r="F169" s="5">
        <v>-165.46675840251544</v>
      </c>
      <c r="G169" s="5">
        <v>-207.24826700478496</v>
      </c>
      <c r="H169" s="5">
        <v>-262.1482335488999</v>
      </c>
      <c r="I169" s="5">
        <v>-321.47474636617625</v>
      </c>
      <c r="J169" s="5">
        <v>-402.06982897674351</v>
      </c>
      <c r="K169" s="5">
        <v>-486.58338677589336</v>
      </c>
      <c r="L169" s="5">
        <v>-568.69608505689166</v>
      </c>
      <c r="M169" s="5">
        <v>-707.50664673574499</v>
      </c>
      <c r="N169" s="5">
        <v>-912.9985039043595</v>
      </c>
      <c r="O169" s="5">
        <v>-1076.9420250586318</v>
      </c>
      <c r="P169" s="5">
        <v>-1289.6166436964772</v>
      </c>
      <c r="Q169" s="5">
        <v>-1521.3939099047068</v>
      </c>
      <c r="R169" s="5">
        <v>-1618.8164646414834</v>
      </c>
      <c r="S169" s="5">
        <v>-1742.8569925727718</v>
      </c>
      <c r="T169" s="5">
        <v>-2072.3883122435291</v>
      </c>
      <c r="U169" s="5">
        <v>-2233.851187128786</v>
      </c>
      <c r="V169" s="5">
        <v>-2327.4730706181831</v>
      </c>
      <c r="W169" s="5">
        <v>-2349.0061810217167</v>
      </c>
      <c r="X169" s="5">
        <v>-2450.6243324578568</v>
      </c>
      <c r="Y169" s="5">
        <v>-2838.5746992101836</v>
      </c>
      <c r="Z169" s="5">
        <v>-2793.1454162438827</v>
      </c>
      <c r="AA169" s="5">
        <v>-2965.9751150710304</v>
      </c>
      <c r="AB169" s="5">
        <v>-3008.0182840685429</v>
      </c>
      <c r="AC169" s="5">
        <v>-3061.9966376124084</v>
      </c>
      <c r="AD169" s="5">
        <v>-3280.290061691107</v>
      </c>
      <c r="AE169" s="5">
        <v>-3366.7755014365089</v>
      </c>
    </row>
    <row r="170" spans="1:31">
      <c r="A170" s="58" t="s">
        <v>128</v>
      </c>
      <c r="B170" s="58" t="s">
        <v>126</v>
      </c>
      <c r="C170" s="57" t="s">
        <v>100</v>
      </c>
      <c r="D170" s="5">
        <v>-79.645634122406506</v>
      </c>
      <c r="E170" s="5">
        <v>-113.03997529582</v>
      </c>
      <c r="F170" s="5">
        <v>-143.44573414562501</v>
      </c>
      <c r="G170" s="5">
        <v>-170.512795046939</v>
      </c>
      <c r="H170" s="5">
        <v>-194.073476657762</v>
      </c>
      <c r="I170" s="5">
        <v>-218.69436428123799</v>
      </c>
      <c r="J170" s="5">
        <v>-251.56114466663601</v>
      </c>
      <c r="K170" s="5">
        <v>-297.46433432764201</v>
      </c>
      <c r="L170" s="5">
        <v>-342.26704652155701</v>
      </c>
      <c r="M170" s="5">
        <v>-388.279863954897</v>
      </c>
      <c r="N170" s="5">
        <v>-443.30560571842301</v>
      </c>
      <c r="O170" s="5">
        <v>-502.22071264317401</v>
      </c>
      <c r="P170" s="5">
        <v>-557.37534616897801</v>
      </c>
      <c r="Q170" s="5">
        <v>-604.35654673114902</v>
      </c>
      <c r="R170" s="5">
        <v>-645.31445214416999</v>
      </c>
      <c r="S170" s="5">
        <v>-673.97165973593201</v>
      </c>
      <c r="T170" s="5">
        <v>-697.09079725116305</v>
      </c>
      <c r="U170" s="5">
        <v>-701.79507888865703</v>
      </c>
      <c r="V170" s="5">
        <v>-704.11558295005204</v>
      </c>
      <c r="W170" s="5">
        <v>-697.97200634377702</v>
      </c>
      <c r="X170" s="5">
        <v>-691.96128474813395</v>
      </c>
      <c r="Y170" s="5">
        <v>-680.049311823469</v>
      </c>
      <c r="Z170" s="5">
        <v>-675.63349627397997</v>
      </c>
      <c r="AA170" s="5">
        <v>-668.32880644493196</v>
      </c>
      <c r="AB170" s="5">
        <v>-664.04708589651102</v>
      </c>
      <c r="AC170" s="5">
        <v>-652.33174125279095</v>
      </c>
      <c r="AD170" s="5">
        <v>-640.34147474788199</v>
      </c>
      <c r="AE170" s="5">
        <v>-645.65695904309996</v>
      </c>
    </row>
    <row r="172" spans="1:31">
      <c r="A172" s="58" t="s">
        <v>128</v>
      </c>
      <c r="B172" s="58" t="s">
        <v>127</v>
      </c>
      <c r="C172" s="57" t="s">
        <v>82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</row>
    <row r="173" spans="1:31">
      <c r="A173" s="58" t="s">
        <v>128</v>
      </c>
      <c r="B173" s="58" t="s">
        <v>127</v>
      </c>
      <c r="C173" s="57" t="s">
        <v>83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</row>
    <row r="174" spans="1:31">
      <c r="A174" s="58" t="s">
        <v>128</v>
      </c>
      <c r="B174" s="58" t="s">
        <v>127</v>
      </c>
      <c r="C174" s="57" t="s">
        <v>84</v>
      </c>
      <c r="D174" s="5">
        <v>0</v>
      </c>
      <c r="E174" s="5">
        <v>0</v>
      </c>
      <c r="F174" s="5">
        <v>0.58651233076999998</v>
      </c>
      <c r="G174" s="5">
        <v>0</v>
      </c>
      <c r="H174" s="5">
        <v>4.481050072785</v>
      </c>
      <c r="I174" s="5">
        <v>31.291208284550002</v>
      </c>
      <c r="J174" s="5">
        <v>3.0379586909849996</v>
      </c>
      <c r="K174" s="5">
        <v>0</v>
      </c>
      <c r="L174" s="5">
        <v>4.6877581312700007</v>
      </c>
      <c r="M174" s="5">
        <v>3.196263149565</v>
      </c>
      <c r="N174" s="5">
        <v>0</v>
      </c>
      <c r="O174" s="5">
        <v>6.50401364867</v>
      </c>
      <c r="P174" s="5">
        <v>1.165878041035</v>
      </c>
      <c r="Q174" s="5">
        <v>5.1096808141150003</v>
      </c>
      <c r="R174" s="5">
        <v>1.7928095137</v>
      </c>
      <c r="S174" s="5">
        <v>79.589531183709994</v>
      </c>
      <c r="T174" s="5">
        <v>1.7550629791549999</v>
      </c>
      <c r="U174" s="5">
        <v>1.3275273890549999</v>
      </c>
      <c r="V174" s="5">
        <v>23.671513940034991</v>
      </c>
      <c r="W174" s="5">
        <v>3.4847593962849999</v>
      </c>
      <c r="X174" s="5">
        <v>252.148078156075</v>
      </c>
      <c r="Y174" s="5">
        <v>133.85840569107998</v>
      </c>
      <c r="Z174" s="5">
        <v>6.5225655532750002</v>
      </c>
      <c r="AA174" s="5">
        <v>0</v>
      </c>
      <c r="AB174" s="5">
        <v>34.629798787574991</v>
      </c>
      <c r="AC174" s="5">
        <v>0</v>
      </c>
      <c r="AD174" s="5">
        <v>1952.7843912046606</v>
      </c>
      <c r="AE174" s="5">
        <v>0</v>
      </c>
    </row>
    <row r="175" spans="1:31">
      <c r="A175" s="58" t="s">
        <v>128</v>
      </c>
      <c r="B175" s="58" t="s">
        <v>127</v>
      </c>
      <c r="C175" s="57" t="s">
        <v>85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</row>
    <row r="176" spans="1:31">
      <c r="A176" s="58" t="s">
        <v>128</v>
      </c>
      <c r="B176" s="58" t="s">
        <v>127</v>
      </c>
      <c r="C176" s="57" t="s">
        <v>86</v>
      </c>
      <c r="D176" s="5">
        <v>7200.157620837982</v>
      </c>
      <c r="E176" s="5">
        <v>9896.6592127377953</v>
      </c>
      <c r="F176" s="5">
        <v>7773.4465608459059</v>
      </c>
      <c r="G176" s="5">
        <v>7707.4370517336629</v>
      </c>
      <c r="H176" s="5">
        <v>9037.7073876495997</v>
      </c>
      <c r="I176" s="5">
        <v>8347.9759274169319</v>
      </c>
      <c r="J176" s="5">
        <v>7888.5760734337118</v>
      </c>
      <c r="K176" s="5">
        <v>8744.37900339105</v>
      </c>
      <c r="L176" s="5">
        <v>6119.013404667232</v>
      </c>
      <c r="M176" s="5">
        <v>9546.3757096125264</v>
      </c>
      <c r="N176" s="5">
        <v>8552.451454308617</v>
      </c>
      <c r="O176" s="5">
        <v>6049.0137335391782</v>
      </c>
      <c r="P176" s="5">
        <v>6880.9896621768421</v>
      </c>
      <c r="Q176" s="5">
        <v>7148.1279158871266</v>
      </c>
      <c r="R176" s="5">
        <v>7706.7553624531029</v>
      </c>
      <c r="S176" s="5">
        <v>7585.9834011628791</v>
      </c>
      <c r="T176" s="5">
        <v>5068.6532409974016</v>
      </c>
      <c r="U176" s="5">
        <v>7610.9366832262649</v>
      </c>
      <c r="V176" s="5">
        <v>8283.9852961867582</v>
      </c>
      <c r="W176" s="5">
        <v>5400.6454279083191</v>
      </c>
      <c r="X176" s="5">
        <v>6868.5152224204758</v>
      </c>
      <c r="Y176" s="5">
        <v>7193.7117660638241</v>
      </c>
      <c r="Z176" s="5">
        <v>4972.8219487771794</v>
      </c>
      <c r="AA176" s="5">
        <v>5371.1335048620058</v>
      </c>
      <c r="AB176" s="5">
        <v>6309.5482509732055</v>
      </c>
      <c r="AC176" s="5">
        <v>7303.2208133264448</v>
      </c>
      <c r="AD176" s="5">
        <v>5925.6064933249072</v>
      </c>
      <c r="AE176" s="5">
        <v>4386.7691596412624</v>
      </c>
    </row>
    <row r="177" spans="1:31">
      <c r="A177" s="58" t="s">
        <v>128</v>
      </c>
      <c r="B177" s="58" t="s">
        <v>127</v>
      </c>
      <c r="C177" s="57" t="s">
        <v>87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1059.562964942626</v>
      </c>
      <c r="J177" s="5">
        <v>1042.9997852762897</v>
      </c>
      <c r="K177" s="5">
        <v>1260.0468280367049</v>
      </c>
      <c r="L177" s="5">
        <v>856.91231421311511</v>
      </c>
      <c r="M177" s="5">
        <v>1086.4277176926496</v>
      </c>
      <c r="N177" s="5">
        <v>975.73053381207478</v>
      </c>
      <c r="O177" s="5">
        <v>971.87427482703993</v>
      </c>
      <c r="P177" s="5">
        <v>1037.3122737018455</v>
      </c>
      <c r="Q177" s="5">
        <v>944.90408085356512</v>
      </c>
      <c r="R177" s="5">
        <v>797.03418889599061</v>
      </c>
      <c r="S177" s="5">
        <v>953.24859834468066</v>
      </c>
      <c r="T177" s="5">
        <v>968.61722755213464</v>
      </c>
      <c r="U177" s="5">
        <v>759.03381917456045</v>
      </c>
      <c r="V177" s="5">
        <v>775.5994858369404</v>
      </c>
      <c r="W177" s="5">
        <v>948.79597409642986</v>
      </c>
      <c r="X177" s="5">
        <v>1686.7564062460083</v>
      </c>
      <c r="Y177" s="5">
        <v>1460.7211832374016</v>
      </c>
      <c r="Z177" s="5">
        <v>1473.9558906634975</v>
      </c>
      <c r="AA177" s="5">
        <v>1231.9372222572306</v>
      </c>
      <c r="AB177" s="5">
        <v>1270.0633931276207</v>
      </c>
      <c r="AC177" s="5">
        <v>1813.4188603810906</v>
      </c>
      <c r="AD177" s="5">
        <v>3125.6410168933803</v>
      </c>
      <c r="AE177" s="5">
        <v>3279.2016381638618</v>
      </c>
    </row>
    <row r="178" spans="1:31">
      <c r="A178" s="58" t="s">
        <v>128</v>
      </c>
      <c r="B178" s="58" t="s">
        <v>127</v>
      </c>
      <c r="C178" s="57" t="s">
        <v>88</v>
      </c>
      <c r="D178" s="5">
        <v>0.16446481330000001</v>
      </c>
      <c r="E178" s="5">
        <v>3.247480204399996</v>
      </c>
      <c r="F178" s="5">
        <v>9.9754122010999868</v>
      </c>
      <c r="G178" s="5">
        <v>16.452875908210018</v>
      </c>
      <c r="H178" s="5">
        <v>24.357021500250031</v>
      </c>
      <c r="I178" s="5">
        <v>36.706592872404926</v>
      </c>
      <c r="J178" s="5">
        <v>43.978938433245098</v>
      </c>
      <c r="K178" s="5">
        <v>61.907643846049908</v>
      </c>
      <c r="L178" s="5">
        <v>81.225767794520081</v>
      </c>
      <c r="M178" s="5">
        <v>82.117913923580119</v>
      </c>
      <c r="N178" s="5">
        <v>99.090379662180041</v>
      </c>
      <c r="O178" s="5">
        <v>135.01184849826504</v>
      </c>
      <c r="P178" s="5">
        <v>167.46882676043043</v>
      </c>
      <c r="Q178" s="5">
        <v>182.59075666075984</v>
      </c>
      <c r="R178" s="5">
        <v>198.81223601366528</v>
      </c>
      <c r="S178" s="5">
        <v>271.76056362659045</v>
      </c>
      <c r="T178" s="5">
        <v>288.93460618683002</v>
      </c>
      <c r="U178" s="5">
        <v>282.34618000227022</v>
      </c>
      <c r="V178" s="5">
        <v>272.72635010400518</v>
      </c>
      <c r="W178" s="5">
        <v>411.05518052146476</v>
      </c>
      <c r="X178" s="5">
        <v>431.05052901210007</v>
      </c>
      <c r="Y178" s="5">
        <v>424.76727485686035</v>
      </c>
      <c r="Z178" s="5">
        <v>503.94633857877466</v>
      </c>
      <c r="AA178" s="5">
        <v>477.34698867290479</v>
      </c>
      <c r="AB178" s="5">
        <v>575.76839038994945</v>
      </c>
      <c r="AC178" s="5">
        <v>498.25019808896047</v>
      </c>
      <c r="AD178" s="5">
        <v>597.34086203575987</v>
      </c>
      <c r="AE178" s="5">
        <v>694.09625637032036</v>
      </c>
    </row>
    <row r="179" spans="1:31">
      <c r="A179" s="58" t="s">
        <v>128</v>
      </c>
      <c r="B179" s="58" t="s">
        <v>127</v>
      </c>
      <c r="C179" s="57" t="s">
        <v>89</v>
      </c>
      <c r="D179" s="5">
        <v>12.181482531735</v>
      </c>
      <c r="E179" s="5">
        <v>18.6533270586844</v>
      </c>
      <c r="F179" s="5">
        <v>24.862128386070999</v>
      </c>
      <c r="G179" s="5">
        <v>30.141386471284299</v>
      </c>
      <c r="H179" s="5">
        <v>34.295980929509298</v>
      </c>
      <c r="I179" s="5">
        <v>37.894167055529401</v>
      </c>
      <c r="J179" s="5">
        <v>42.387449727187402</v>
      </c>
      <c r="K179" s="5">
        <v>49.874731073036202</v>
      </c>
      <c r="L179" s="5">
        <v>57.248241580036499</v>
      </c>
      <c r="M179" s="5">
        <v>64.973415528101498</v>
      </c>
      <c r="N179" s="5">
        <v>74.171486746852693</v>
      </c>
      <c r="O179" s="5">
        <v>83.528326023098202</v>
      </c>
      <c r="P179" s="5">
        <v>92.599928799600406</v>
      </c>
      <c r="Q179" s="5">
        <v>100.69279345963101</v>
      </c>
      <c r="R179" s="5">
        <v>108.135562515343</v>
      </c>
      <c r="S179" s="5">
        <v>113.93287285753399</v>
      </c>
      <c r="T179" s="5">
        <v>118.550501317373</v>
      </c>
      <c r="U179" s="5">
        <v>119.97397325825899</v>
      </c>
      <c r="V179" s="5">
        <v>120.731609673178</v>
      </c>
      <c r="W179" s="5">
        <v>120.921528391683</v>
      </c>
      <c r="X179" s="5">
        <v>120.826160635078</v>
      </c>
      <c r="Y179" s="5">
        <v>120.605881764413</v>
      </c>
      <c r="Z179" s="5">
        <v>120.129762888035</v>
      </c>
      <c r="AA179" s="5">
        <v>119.25983141101</v>
      </c>
      <c r="AB179" s="5">
        <v>118.643108390168</v>
      </c>
      <c r="AC179" s="5">
        <v>117.216198842331</v>
      </c>
      <c r="AD179" s="5">
        <v>115.782745493151</v>
      </c>
      <c r="AE179" s="5">
        <v>117.19611211226101</v>
      </c>
    </row>
    <row r="180" spans="1:31">
      <c r="A180" s="58" t="s">
        <v>128</v>
      </c>
      <c r="B180" s="58" t="s">
        <v>127</v>
      </c>
      <c r="C180" s="57" t="s">
        <v>90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</row>
    <row r="181" spans="1:31">
      <c r="A181" s="58" t="s">
        <v>128</v>
      </c>
      <c r="B181" s="58" t="s">
        <v>127</v>
      </c>
      <c r="C181" s="57" t="s">
        <v>91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</row>
    <row r="182" spans="1:31">
      <c r="A182" s="58" t="s">
        <v>128</v>
      </c>
      <c r="B182" s="58" t="s">
        <v>127</v>
      </c>
      <c r="C182" s="57" t="s">
        <v>92</v>
      </c>
      <c r="D182" s="5">
        <v>1845.0012127957002</v>
      </c>
      <c r="E182" s="5">
        <v>4745.9444846917577</v>
      </c>
      <c r="F182" s="5">
        <v>9775.5005988652374</v>
      </c>
      <c r="G182" s="5">
        <v>10654.735131964402</v>
      </c>
      <c r="H182" s="5">
        <v>24796.112962261952</v>
      </c>
      <c r="I182" s="5">
        <v>28218.28157182951</v>
      </c>
      <c r="J182" s="5">
        <v>35120.535631676641</v>
      </c>
      <c r="K182" s="5">
        <v>36004.053391963651</v>
      </c>
      <c r="L182" s="5">
        <v>37025.56929275141</v>
      </c>
      <c r="M182" s="5">
        <v>37179.681223937318</v>
      </c>
      <c r="N182" s="5">
        <v>42352.635171950882</v>
      </c>
      <c r="O182" s="5">
        <v>56699.662952496656</v>
      </c>
      <c r="P182" s="5">
        <v>61260.76876377692</v>
      </c>
      <c r="Q182" s="5">
        <v>68595.031194618059</v>
      </c>
      <c r="R182" s="5">
        <v>68449.189442636911</v>
      </c>
      <c r="S182" s="5">
        <v>74469.025792838162</v>
      </c>
      <c r="T182" s="5">
        <v>73444.830123212756</v>
      </c>
      <c r="U182" s="5">
        <v>78559.703486330196</v>
      </c>
      <c r="V182" s="5">
        <v>81480.009014172523</v>
      </c>
      <c r="W182" s="5">
        <v>87606.186054604579</v>
      </c>
      <c r="X182" s="5">
        <v>101317.04650349941</v>
      </c>
      <c r="Y182" s="5">
        <v>97688.121874738747</v>
      </c>
      <c r="Z182" s="5">
        <v>93456.192281058495</v>
      </c>
      <c r="AA182" s="5">
        <v>105747.5538815747</v>
      </c>
      <c r="AB182" s="5">
        <v>108787.46615351568</v>
      </c>
      <c r="AC182" s="5">
        <v>131342.30527365723</v>
      </c>
      <c r="AD182" s="5">
        <v>123055.77462638375</v>
      </c>
      <c r="AE182" s="5">
        <v>117369.25831312049</v>
      </c>
    </row>
    <row r="183" spans="1:31">
      <c r="A183" s="58" t="s">
        <v>128</v>
      </c>
      <c r="B183" s="58" t="s">
        <v>127</v>
      </c>
      <c r="C183" s="57" t="s">
        <v>93</v>
      </c>
      <c r="D183" s="5">
        <v>0</v>
      </c>
      <c r="E183" s="5">
        <v>0</v>
      </c>
      <c r="F183" s="5">
        <v>67.193415302610063</v>
      </c>
      <c r="G183" s="5">
        <v>909.99737551747489</v>
      </c>
      <c r="H183" s="5">
        <v>893.384143695685</v>
      </c>
      <c r="I183" s="5">
        <v>2265.4442807084638</v>
      </c>
      <c r="J183" s="5">
        <v>2246.6393810908335</v>
      </c>
      <c r="K183" s="5">
        <v>1998.9592469529161</v>
      </c>
      <c r="L183" s="5">
        <v>2006.2506343213502</v>
      </c>
      <c r="M183" s="5">
        <v>2004.5628070589401</v>
      </c>
      <c r="N183" s="5">
        <v>3161.3872682815318</v>
      </c>
      <c r="O183" s="5">
        <v>3202.5844698603705</v>
      </c>
      <c r="P183" s="5">
        <v>2912.3129720789302</v>
      </c>
      <c r="Q183" s="5">
        <v>3378.1590941161808</v>
      </c>
      <c r="R183" s="5">
        <v>6975.0385223026897</v>
      </c>
      <c r="S183" s="5">
        <v>9781.4876939508558</v>
      </c>
      <c r="T183" s="5">
        <v>10431.178644705757</v>
      </c>
      <c r="U183" s="5">
        <v>12348.059347164315</v>
      </c>
      <c r="V183" s="5">
        <v>11589.709948932736</v>
      </c>
      <c r="W183" s="5">
        <v>11015.616444383873</v>
      </c>
      <c r="X183" s="5">
        <v>18088.378068308142</v>
      </c>
      <c r="Y183" s="5">
        <v>18688.261412647676</v>
      </c>
      <c r="Z183" s="5">
        <v>18125.673405048645</v>
      </c>
      <c r="AA183" s="5">
        <v>17224.30103675892</v>
      </c>
      <c r="AB183" s="5">
        <v>19527.787111873375</v>
      </c>
      <c r="AC183" s="5">
        <v>19911.635123726075</v>
      </c>
      <c r="AD183" s="5">
        <v>44583.986896934723</v>
      </c>
      <c r="AE183" s="5">
        <v>46773.226167985864</v>
      </c>
    </row>
    <row r="184" spans="1:31">
      <c r="A184" s="58" t="s">
        <v>128</v>
      </c>
      <c r="B184" s="58" t="s">
        <v>127</v>
      </c>
      <c r="C184" s="57" t="s">
        <v>94</v>
      </c>
      <c r="D184" s="5">
        <v>367.33154589999998</v>
      </c>
      <c r="E184" s="5">
        <v>427.96010919999998</v>
      </c>
      <c r="F184" s="5">
        <v>489.60910660000002</v>
      </c>
      <c r="G184" s="5">
        <v>549.67047339999999</v>
      </c>
      <c r="H184" s="5">
        <v>609.22429039999997</v>
      </c>
      <c r="I184" s="5">
        <v>667.71666519999997</v>
      </c>
      <c r="J184" s="5">
        <v>723.62491339999997</v>
      </c>
      <c r="K184" s="5">
        <v>778.70016610000005</v>
      </c>
      <c r="L184" s="5">
        <v>833.0406352</v>
      </c>
      <c r="M184" s="5">
        <v>886.63890760000004</v>
      </c>
      <c r="N184" s="5">
        <v>938.26647649999995</v>
      </c>
      <c r="O184" s="5">
        <v>990.39721510000004</v>
      </c>
      <c r="P184" s="5">
        <v>1041.9401800000001</v>
      </c>
      <c r="Q184" s="5">
        <v>1090.1405279999999</v>
      </c>
      <c r="R184" s="5">
        <v>1135.9990170000001</v>
      </c>
      <c r="S184" s="5">
        <v>1183.7655299999999</v>
      </c>
      <c r="T184" s="5">
        <v>1234.3384579999999</v>
      </c>
      <c r="U184" s="5">
        <v>1282.8370709999999</v>
      </c>
      <c r="V184" s="5">
        <v>1328.8336999999999</v>
      </c>
      <c r="W184" s="5">
        <v>1377.3429779999999</v>
      </c>
      <c r="X184" s="5">
        <v>1428.900402</v>
      </c>
      <c r="Y184" s="5">
        <v>1477.9173000000001</v>
      </c>
      <c r="Z184" s="5">
        <v>1523.7005730000001</v>
      </c>
      <c r="AA184" s="5">
        <v>1570.6982399999999</v>
      </c>
      <c r="AB184" s="5">
        <v>1619.511225</v>
      </c>
      <c r="AC184" s="5">
        <v>1663.916588</v>
      </c>
      <c r="AD184" s="5">
        <v>1704.5725809999999</v>
      </c>
      <c r="AE184" s="5">
        <v>1704.5725809999999</v>
      </c>
    </row>
    <row r="185" spans="1:31">
      <c r="A185" s="58" t="s">
        <v>128</v>
      </c>
      <c r="B185" s="58" t="s">
        <v>127</v>
      </c>
      <c r="C185" s="57" t="s">
        <v>96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1.4231739522799998</v>
      </c>
      <c r="M185" s="5">
        <v>14.102737654020002</v>
      </c>
      <c r="N185" s="5">
        <v>0.66710272655000002</v>
      </c>
      <c r="O185" s="5">
        <v>21.919814800824998</v>
      </c>
      <c r="P185" s="5">
        <v>2.2623003922099998</v>
      </c>
      <c r="Q185" s="5">
        <v>30.599367733495011</v>
      </c>
      <c r="R185" s="5">
        <v>16.485090719980001</v>
      </c>
      <c r="S185" s="5">
        <v>136.4528088023599</v>
      </c>
      <c r="T185" s="5">
        <v>48.48702707244999</v>
      </c>
      <c r="U185" s="5">
        <v>35.673388727100019</v>
      </c>
      <c r="V185" s="5">
        <v>37.586603854794994</v>
      </c>
      <c r="W185" s="5">
        <v>42.81322150922</v>
      </c>
      <c r="X185" s="5">
        <v>116.77253471108497</v>
      </c>
      <c r="Y185" s="5">
        <v>70.985627733375011</v>
      </c>
      <c r="Z185" s="5">
        <v>120.14252368581502</v>
      </c>
      <c r="AA185" s="5">
        <v>93.445295049385038</v>
      </c>
      <c r="AB185" s="5">
        <v>64.590109317334992</v>
      </c>
      <c r="AC185" s="5">
        <v>94.142867878800061</v>
      </c>
      <c r="AD185" s="5">
        <v>158.17162656598498</v>
      </c>
      <c r="AE185" s="5">
        <v>43.796804891640015</v>
      </c>
    </row>
    <row r="186" spans="1:31">
      <c r="A186" s="58" t="s">
        <v>128</v>
      </c>
      <c r="B186" s="58" t="s">
        <v>127</v>
      </c>
      <c r="C186" s="57" t="s">
        <v>98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-1394.1617959770899</v>
      </c>
      <c r="J186" s="5">
        <v>-1372.3681385214609</v>
      </c>
      <c r="K186" s="5">
        <v>-1670.7307453186399</v>
      </c>
      <c r="L186" s="5">
        <v>-1140.0816314217755</v>
      </c>
      <c r="M186" s="5">
        <v>-1411.7341188251805</v>
      </c>
      <c r="N186" s="5">
        <v>-1304.1090958963205</v>
      </c>
      <c r="O186" s="5">
        <v>-1250.9650250926863</v>
      </c>
      <c r="P186" s="5">
        <v>-1390.9506099454843</v>
      </c>
      <c r="Q186" s="5">
        <v>-1217.2288039432849</v>
      </c>
      <c r="R186" s="5">
        <v>-1048.7291959158254</v>
      </c>
      <c r="S186" s="5">
        <v>-1259.3862035935508</v>
      </c>
      <c r="T186" s="5">
        <v>-1269.3846199548004</v>
      </c>
      <c r="U186" s="5">
        <v>-1004.9281408791401</v>
      </c>
      <c r="V186" s="5">
        <v>-1023.0323219278755</v>
      </c>
      <c r="W186" s="5">
        <v>-1267.5265567514157</v>
      </c>
      <c r="X186" s="5">
        <v>-2191.5994085386687</v>
      </c>
      <c r="Y186" s="5">
        <v>-1959.6467282167714</v>
      </c>
      <c r="Z186" s="5">
        <v>-1901.7704742843125</v>
      </c>
      <c r="AA186" s="5">
        <v>-1649.7138320725262</v>
      </c>
      <c r="AB186" s="5">
        <v>-1642.3922408022365</v>
      </c>
      <c r="AC186" s="5">
        <v>-2392.8558736593504</v>
      </c>
      <c r="AD186" s="5">
        <v>-4137.4351541923406</v>
      </c>
      <c r="AE186" s="5">
        <v>-4283.2109661459399</v>
      </c>
    </row>
    <row r="187" spans="1:31">
      <c r="A187" s="58" t="s">
        <v>128</v>
      </c>
      <c r="B187" s="58" t="s">
        <v>127</v>
      </c>
      <c r="C187" s="57" t="s">
        <v>99</v>
      </c>
      <c r="D187" s="5">
        <v>-0.19346889635000003</v>
      </c>
      <c r="E187" s="5">
        <v>-3.8448318962599974</v>
      </c>
      <c r="F187" s="5">
        <v>-11.765731979184999</v>
      </c>
      <c r="G187" s="5">
        <v>-19.37993866204998</v>
      </c>
      <c r="H187" s="5">
        <v>-28.571204087034907</v>
      </c>
      <c r="I187" s="5">
        <v>-43.179959712834858</v>
      </c>
      <c r="J187" s="5">
        <v>-51.734814951894876</v>
      </c>
      <c r="K187" s="5">
        <v>-74.027110922535272</v>
      </c>
      <c r="L187" s="5">
        <v>-97.497373257805179</v>
      </c>
      <c r="M187" s="5">
        <v>-99.661327733660229</v>
      </c>
      <c r="N187" s="5">
        <v>-121.53868648944996</v>
      </c>
      <c r="O187" s="5">
        <v>-164.93663002831528</v>
      </c>
      <c r="P187" s="5">
        <v>-207.46614394210485</v>
      </c>
      <c r="Q187" s="5">
        <v>-226.65001763803474</v>
      </c>
      <c r="R187" s="5">
        <v>-248.05652355676472</v>
      </c>
      <c r="S187" s="5">
        <v>-342.75854400829962</v>
      </c>
      <c r="T187" s="5">
        <v>-363.49301481302462</v>
      </c>
      <c r="U187" s="5">
        <v>-356.02977526698515</v>
      </c>
      <c r="V187" s="5">
        <v>-351.23716370659486</v>
      </c>
      <c r="W187" s="5">
        <v>-525.22520393303967</v>
      </c>
      <c r="X187" s="5">
        <v>-551.12320335201957</v>
      </c>
      <c r="Y187" s="5">
        <v>-554.02711535117987</v>
      </c>
      <c r="Z187" s="5">
        <v>-663.69469642265994</v>
      </c>
      <c r="AA187" s="5">
        <v>-628.10098639691466</v>
      </c>
      <c r="AB187" s="5">
        <v>-742.95979114671934</v>
      </c>
      <c r="AC187" s="5">
        <v>-653.72207849198526</v>
      </c>
      <c r="AD187" s="5">
        <v>-783.36485698931892</v>
      </c>
      <c r="AE187" s="5">
        <v>-909.84489040264498</v>
      </c>
    </row>
    <row r="188" spans="1:31">
      <c r="A188" s="58" t="s">
        <v>128</v>
      </c>
      <c r="B188" s="58" t="s">
        <v>127</v>
      </c>
      <c r="C188" s="57" t="s">
        <v>100</v>
      </c>
      <c r="D188" s="5">
        <v>-14.3922028761059</v>
      </c>
      <c r="E188" s="5">
        <v>-22.088133718892699</v>
      </c>
      <c r="F188" s="5">
        <v>-29.416109761069901</v>
      </c>
      <c r="G188" s="5">
        <v>-35.576832807411101</v>
      </c>
      <c r="H188" s="5">
        <v>-40.291742234416702</v>
      </c>
      <c r="I188" s="5">
        <v>-44.548375044535497</v>
      </c>
      <c r="J188" s="5">
        <v>-49.9646827406212</v>
      </c>
      <c r="K188" s="5">
        <v>-58.7268371596465</v>
      </c>
      <c r="L188" s="5">
        <v>-67.2928956248643</v>
      </c>
      <c r="M188" s="5">
        <v>-76.282008622118695</v>
      </c>
      <c r="N188" s="5">
        <v>-86.894502135418904</v>
      </c>
      <c r="O188" s="5">
        <v>-98.236883437969993</v>
      </c>
      <c r="P188" s="5">
        <v>-109.105390187033</v>
      </c>
      <c r="Q188" s="5">
        <v>-118.64276340924199</v>
      </c>
      <c r="R188" s="5">
        <v>-126.950513373726</v>
      </c>
      <c r="S188" s="5">
        <v>-133.938389988458</v>
      </c>
      <c r="T188" s="5">
        <v>-139.099176972159</v>
      </c>
      <c r="U188" s="5">
        <v>-141.95263889256299</v>
      </c>
      <c r="V188" s="5">
        <v>-142.474846469151</v>
      </c>
      <c r="W188" s="5">
        <v>-142.698372833723</v>
      </c>
      <c r="X188" s="5">
        <v>-142.13258843471201</v>
      </c>
      <c r="Y188" s="5">
        <v>-141.71053224812201</v>
      </c>
      <c r="Z188" s="5">
        <v>-141.713371007592</v>
      </c>
      <c r="AA188" s="5">
        <v>-141.234351421089</v>
      </c>
      <c r="AB188" s="5">
        <v>-140.285767222598</v>
      </c>
      <c r="AC188" s="5">
        <v>-138.279272541654</v>
      </c>
      <c r="AD188" s="5">
        <v>-136.58548681222101</v>
      </c>
      <c r="AE188" s="5">
        <v>-137.90869418321</v>
      </c>
    </row>
    <row r="190" spans="1:31">
      <c r="A190" s="58" t="s">
        <v>131</v>
      </c>
      <c r="B190" s="58" t="s">
        <v>123</v>
      </c>
      <c r="C190" s="57" t="s">
        <v>80</v>
      </c>
      <c r="D190" s="5">
        <v>38727.02942376076</v>
      </c>
      <c r="E190" s="5">
        <v>36507.943859684419</v>
      </c>
      <c r="F190" s="5">
        <v>28260.785551938112</v>
      </c>
      <c r="G190" s="5">
        <v>19649.461411108852</v>
      </c>
      <c r="H190" s="5">
        <v>7640.4837617679104</v>
      </c>
      <c r="I190" s="5">
        <v>7072.3848896434711</v>
      </c>
      <c r="J190" s="5">
        <v>6388.6712937496686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</row>
    <row r="191" spans="1:31">
      <c r="A191" s="58" t="s">
        <v>131</v>
      </c>
      <c r="B191" s="58" t="s">
        <v>123</v>
      </c>
      <c r="C191" s="57" t="s">
        <v>82</v>
      </c>
      <c r="D191" s="5">
        <v>26.427308640069999</v>
      </c>
      <c r="E191" s="5">
        <v>10.075643242255</v>
      </c>
      <c r="F191" s="5">
        <v>548.28614012129526</v>
      </c>
      <c r="G191" s="5">
        <v>1417.68653858377</v>
      </c>
      <c r="H191" s="5">
        <v>1493.2353485262697</v>
      </c>
      <c r="I191" s="5">
        <v>1514.596295163708</v>
      </c>
      <c r="J191" s="5">
        <v>1165.8862505738759</v>
      </c>
      <c r="K191" s="5">
        <v>1006.81618671178</v>
      </c>
      <c r="L191" s="5">
        <v>687.73028297262977</v>
      </c>
      <c r="M191" s="5">
        <v>652.06641947725495</v>
      </c>
      <c r="N191" s="5">
        <v>921.52258919994006</v>
      </c>
      <c r="O191" s="5">
        <v>996.1022673882153</v>
      </c>
      <c r="P191" s="5">
        <v>1206.8722581503</v>
      </c>
      <c r="Q191" s="5">
        <v>847.49892788853981</v>
      </c>
      <c r="R191" s="5">
        <v>1118.4095701149399</v>
      </c>
      <c r="S191" s="5">
        <v>1387.0759684882396</v>
      </c>
      <c r="T191" s="5">
        <v>906.26847464410957</v>
      </c>
      <c r="U191" s="5">
        <v>895.54859450319555</v>
      </c>
      <c r="V191" s="5">
        <v>837.14166549440006</v>
      </c>
      <c r="W191" s="5">
        <v>831.69853908514506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</row>
    <row r="192" spans="1:31">
      <c r="A192" s="58" t="s">
        <v>131</v>
      </c>
      <c r="B192" s="58" t="s">
        <v>123</v>
      </c>
      <c r="C192" s="57" t="s">
        <v>83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</row>
    <row r="193" spans="1:31">
      <c r="A193" s="58" t="s">
        <v>131</v>
      </c>
      <c r="B193" s="58" t="s">
        <v>123</v>
      </c>
      <c r="C193" s="57" t="s">
        <v>84</v>
      </c>
      <c r="D193" s="5">
        <v>0</v>
      </c>
      <c r="E193" s="5">
        <v>0</v>
      </c>
      <c r="F193" s="5">
        <v>130.78245356838499</v>
      </c>
      <c r="G193" s="5">
        <v>350.18420677365503</v>
      </c>
      <c r="H193" s="5">
        <v>847.93188072916985</v>
      </c>
      <c r="I193" s="5">
        <v>246.58083494327499</v>
      </c>
      <c r="J193" s="5">
        <v>213.85552943302002</v>
      </c>
      <c r="K193" s="5">
        <v>378.79975376407009</v>
      </c>
      <c r="L193" s="5">
        <v>599.12225060125502</v>
      </c>
      <c r="M193" s="5">
        <v>311.20907217682003</v>
      </c>
      <c r="N193" s="5">
        <v>59.433528498555006</v>
      </c>
      <c r="O193" s="5">
        <v>512.08412570193502</v>
      </c>
      <c r="P193" s="5">
        <v>99.822081915670012</v>
      </c>
      <c r="Q193" s="5">
        <v>514.58611932535507</v>
      </c>
      <c r="R193" s="5">
        <v>160.08059475764503</v>
      </c>
      <c r="S193" s="5">
        <v>1307.3551133090452</v>
      </c>
      <c r="T193" s="5">
        <v>842.57892785723493</v>
      </c>
      <c r="U193" s="5">
        <v>241.69307125657502</v>
      </c>
      <c r="V193" s="5">
        <v>732.88033746725</v>
      </c>
      <c r="W193" s="5">
        <v>1213.0096621589798</v>
      </c>
      <c r="X193" s="5">
        <v>1110.3362812052749</v>
      </c>
      <c r="Y193" s="5">
        <v>286.32665219896001</v>
      </c>
      <c r="Z193" s="5">
        <v>625.03893946736002</v>
      </c>
      <c r="AA193" s="5">
        <v>22.980768338465001</v>
      </c>
      <c r="AB193" s="5">
        <v>518.35291296766991</v>
      </c>
      <c r="AC193" s="5">
        <v>183.95992809405999</v>
      </c>
      <c r="AD193" s="5">
        <v>1216.8327568288</v>
      </c>
      <c r="AE193" s="5">
        <v>4.9134344431050003</v>
      </c>
    </row>
    <row r="194" spans="1:31">
      <c r="A194" s="58" t="s">
        <v>131</v>
      </c>
      <c r="B194" s="58" t="s">
        <v>123</v>
      </c>
      <c r="C194" s="57" t="s">
        <v>85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64.37437921226001</v>
      </c>
      <c r="AE194" s="5">
        <v>64.374379212275002</v>
      </c>
    </row>
    <row r="195" spans="1:31">
      <c r="A195" s="58" t="s">
        <v>131</v>
      </c>
      <c r="B195" s="58" t="s">
        <v>123</v>
      </c>
      <c r="C195" s="57" t="s">
        <v>86</v>
      </c>
      <c r="D195" s="5">
        <v>3814.2599936576762</v>
      </c>
      <c r="E195" s="5">
        <v>1963.9216687694552</v>
      </c>
      <c r="F195" s="5">
        <v>2870.9142417304606</v>
      </c>
      <c r="G195" s="5">
        <v>3449.7355509667022</v>
      </c>
      <c r="H195" s="5">
        <v>4320.624773760871</v>
      </c>
      <c r="I195" s="5">
        <v>2822.2967346774158</v>
      </c>
      <c r="J195" s="5">
        <v>2564.42580499617</v>
      </c>
      <c r="K195" s="5">
        <v>3662.4902926016475</v>
      </c>
      <c r="L195" s="5">
        <v>2452.8935524598346</v>
      </c>
      <c r="M195" s="5">
        <v>2930.206129823051</v>
      </c>
      <c r="N195" s="5">
        <v>3212.4362582890908</v>
      </c>
      <c r="O195" s="5">
        <v>3126.7890991695722</v>
      </c>
      <c r="P195" s="5">
        <v>3054.8222574565025</v>
      </c>
      <c r="Q195" s="5">
        <v>2134.6049758486943</v>
      </c>
      <c r="R195" s="5">
        <v>3130.5786114560624</v>
      </c>
      <c r="S195" s="5">
        <v>3603.2113425891134</v>
      </c>
      <c r="T195" s="5">
        <v>1730.7018552072541</v>
      </c>
      <c r="U195" s="5">
        <v>2732.5289337103422</v>
      </c>
      <c r="V195" s="5">
        <v>2507.4099875392458</v>
      </c>
      <c r="W195" s="5">
        <v>1899.8614468699293</v>
      </c>
      <c r="X195" s="5">
        <v>2260.5804095751096</v>
      </c>
      <c r="Y195" s="5">
        <v>3312.999879988578</v>
      </c>
      <c r="Z195" s="5">
        <v>2851.0989945766123</v>
      </c>
      <c r="AA195" s="5">
        <v>2857.9563767511377</v>
      </c>
      <c r="AB195" s="5">
        <v>2339.7034179160555</v>
      </c>
      <c r="AC195" s="5">
        <v>2195.0280850037898</v>
      </c>
      <c r="AD195" s="5">
        <v>2640.3749920858909</v>
      </c>
      <c r="AE195" s="5">
        <v>1150.0690965836448</v>
      </c>
    </row>
    <row r="196" spans="1:31">
      <c r="A196" s="58" t="s">
        <v>131</v>
      </c>
      <c r="B196" s="58" t="s">
        <v>123</v>
      </c>
      <c r="C196" s="57" t="s">
        <v>87</v>
      </c>
      <c r="D196" s="5">
        <v>276.15982644225494</v>
      </c>
      <c r="E196" s="5">
        <v>475.12424000698519</v>
      </c>
      <c r="F196" s="5">
        <v>2287.3423912499456</v>
      </c>
      <c r="G196" s="5">
        <v>5079.89766618876</v>
      </c>
      <c r="H196" s="5">
        <v>6975.4557129893719</v>
      </c>
      <c r="I196" s="5">
        <v>11101.499294380366</v>
      </c>
      <c r="J196" s="5">
        <v>10769.662625531808</v>
      </c>
      <c r="K196" s="5">
        <v>12180.212334397298</v>
      </c>
      <c r="L196" s="5">
        <v>11401.074264480058</v>
      </c>
      <c r="M196" s="5">
        <v>11672.573486819321</v>
      </c>
      <c r="N196" s="5">
        <v>11136.419737733653</v>
      </c>
      <c r="O196" s="5">
        <v>11715.038254032621</v>
      </c>
      <c r="P196" s="5">
        <v>11268.45278932831</v>
      </c>
      <c r="Q196" s="5">
        <v>11113.68876589958</v>
      </c>
      <c r="R196" s="5">
        <v>12318.976324646685</v>
      </c>
      <c r="S196" s="5">
        <v>11594.949960920259</v>
      </c>
      <c r="T196" s="5">
        <v>12859.314427302796</v>
      </c>
      <c r="U196" s="5">
        <v>12306.04602252242</v>
      </c>
      <c r="V196" s="5">
        <v>13268.33072305017</v>
      </c>
      <c r="W196" s="5">
        <v>12070.187116980505</v>
      </c>
      <c r="X196" s="5">
        <v>12124.73948940735</v>
      </c>
      <c r="Y196" s="5">
        <v>12281.444394693324</v>
      </c>
      <c r="Z196" s="5">
        <v>10797.165582527534</v>
      </c>
      <c r="AA196" s="5">
        <v>8421.0709431237847</v>
      </c>
      <c r="AB196" s="5">
        <v>7774.2028847865586</v>
      </c>
      <c r="AC196" s="5">
        <v>9716.0154734869611</v>
      </c>
      <c r="AD196" s="5">
        <v>9099.8930225568929</v>
      </c>
      <c r="AE196" s="5">
        <v>8776.9671888096927</v>
      </c>
    </row>
    <row r="197" spans="1:31">
      <c r="A197" s="58" t="s">
        <v>131</v>
      </c>
      <c r="B197" s="58" t="s">
        <v>123</v>
      </c>
      <c r="C197" s="57" t="s">
        <v>88</v>
      </c>
      <c r="D197" s="5">
        <v>51.105579256365047</v>
      </c>
      <c r="E197" s="5">
        <v>147.12945479408017</v>
      </c>
      <c r="F197" s="5">
        <v>261.04506562806534</v>
      </c>
      <c r="G197" s="5">
        <v>384.2112434882838</v>
      </c>
      <c r="H197" s="5">
        <v>549.65415371618451</v>
      </c>
      <c r="I197" s="5">
        <v>705.58451470380999</v>
      </c>
      <c r="J197" s="5">
        <v>988.25962432652091</v>
      </c>
      <c r="K197" s="5">
        <v>1228.4647471931239</v>
      </c>
      <c r="L197" s="5">
        <v>1590.6275946957949</v>
      </c>
      <c r="M197" s="5">
        <v>1771.3155629317835</v>
      </c>
      <c r="N197" s="5">
        <v>2268.0505134293626</v>
      </c>
      <c r="O197" s="5">
        <v>2833.4210320384441</v>
      </c>
      <c r="P197" s="5">
        <v>3451.0416431045696</v>
      </c>
      <c r="Q197" s="5">
        <v>3946.3302170274956</v>
      </c>
      <c r="R197" s="5">
        <v>4604.6557461699867</v>
      </c>
      <c r="S197" s="5">
        <v>4912.4053381433332</v>
      </c>
      <c r="T197" s="5">
        <v>5537.9193890562228</v>
      </c>
      <c r="U197" s="5">
        <v>6585.6017295112406</v>
      </c>
      <c r="V197" s="5">
        <v>6928.6893277921845</v>
      </c>
      <c r="W197" s="5">
        <v>7522.6241958928467</v>
      </c>
      <c r="X197" s="5">
        <v>7533.9246969359938</v>
      </c>
      <c r="Y197" s="5">
        <v>8691.5118904986757</v>
      </c>
      <c r="Z197" s="5">
        <v>9657.7098145919736</v>
      </c>
      <c r="AA197" s="5">
        <v>9099.9763607677487</v>
      </c>
      <c r="AB197" s="5">
        <v>9807.5982412802368</v>
      </c>
      <c r="AC197" s="5">
        <v>10501.261888067287</v>
      </c>
      <c r="AD197" s="5">
        <v>10772.537014803707</v>
      </c>
      <c r="AE197" s="5">
        <v>12161.135295421311</v>
      </c>
    </row>
    <row r="198" spans="1:31">
      <c r="A198" s="58" t="s">
        <v>131</v>
      </c>
      <c r="B198" s="58" t="s">
        <v>123</v>
      </c>
      <c r="C198" s="57" t="s">
        <v>89</v>
      </c>
      <c r="D198" s="5">
        <v>147.68708042608699</v>
      </c>
      <c r="E198" s="5">
        <v>251.57438692229499</v>
      </c>
      <c r="F198" s="5">
        <v>342.08902950355701</v>
      </c>
      <c r="G198" s="5">
        <v>417.302919471834</v>
      </c>
      <c r="H198" s="5">
        <v>478.55526513380499</v>
      </c>
      <c r="I198" s="5">
        <v>531.42327531833701</v>
      </c>
      <c r="J198" s="5">
        <v>601.68638583002496</v>
      </c>
      <c r="K198" s="5">
        <v>718.30929723432905</v>
      </c>
      <c r="L198" s="5">
        <v>833.26413369937904</v>
      </c>
      <c r="M198" s="5">
        <v>949.02043487322703</v>
      </c>
      <c r="N198" s="5">
        <v>1092.0615864203201</v>
      </c>
      <c r="O198" s="5">
        <v>1242.19315541682</v>
      </c>
      <c r="P198" s="5">
        <v>1397.14097760354</v>
      </c>
      <c r="Q198" s="5">
        <v>1520.02364860847</v>
      </c>
      <c r="R198" s="5">
        <v>1640.69061805261</v>
      </c>
      <c r="S198" s="5">
        <v>1729.88831412932</v>
      </c>
      <c r="T198" s="5">
        <v>1799.4739377769499</v>
      </c>
      <c r="U198" s="5">
        <v>1811.20625266721</v>
      </c>
      <c r="V198" s="5">
        <v>1834.2570406180901</v>
      </c>
      <c r="W198" s="5">
        <v>1829.3977363059701</v>
      </c>
      <c r="X198" s="5">
        <v>1828.99757679396</v>
      </c>
      <c r="Y198" s="5">
        <v>1816.7944385457599</v>
      </c>
      <c r="Z198" s="5">
        <v>1803.86322084266</v>
      </c>
      <c r="AA198" s="5">
        <v>1801.94097184922</v>
      </c>
      <c r="AB198" s="5">
        <v>1786.44652036617</v>
      </c>
      <c r="AC198" s="5">
        <v>1766.2855257036199</v>
      </c>
      <c r="AD198" s="5">
        <v>1743.64814373796</v>
      </c>
      <c r="AE198" s="5">
        <v>1761.98764473344</v>
      </c>
    </row>
    <row r="199" spans="1:31">
      <c r="A199" s="58" t="s">
        <v>131</v>
      </c>
      <c r="B199" s="58" t="s">
        <v>123</v>
      </c>
      <c r="C199" s="57" t="s">
        <v>90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</row>
    <row r="200" spans="1:31">
      <c r="A200" s="58" t="s">
        <v>131</v>
      </c>
      <c r="B200" s="58" t="s">
        <v>123</v>
      </c>
      <c r="C200" s="57" t="s">
        <v>91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</row>
    <row r="201" spans="1:31">
      <c r="A201" s="58" t="s">
        <v>131</v>
      </c>
      <c r="B201" s="58" t="s">
        <v>123</v>
      </c>
      <c r="C201" s="57" t="s">
        <v>92</v>
      </c>
      <c r="D201" s="5">
        <v>21778.663517553457</v>
      </c>
      <c r="E201" s="5">
        <v>20983.415291374004</v>
      </c>
      <c r="F201" s="5">
        <v>21268.972569714955</v>
      </c>
      <c r="G201" s="5">
        <v>25902.77255190966</v>
      </c>
      <c r="H201" s="5">
        <v>35229.565509070751</v>
      </c>
      <c r="I201" s="5">
        <v>37966.118498203061</v>
      </c>
      <c r="J201" s="5">
        <v>39387.212708819905</v>
      </c>
      <c r="K201" s="5">
        <v>46737.837340790633</v>
      </c>
      <c r="L201" s="5">
        <v>53717.12851468502</v>
      </c>
      <c r="M201" s="5">
        <v>58778.11627945138</v>
      </c>
      <c r="N201" s="5">
        <v>59273.84648261228</v>
      </c>
      <c r="O201" s="5">
        <v>59556.293104763499</v>
      </c>
      <c r="P201" s="5">
        <v>57773.348760743022</v>
      </c>
      <c r="Q201" s="5">
        <v>58771.09377441759</v>
      </c>
      <c r="R201" s="5">
        <v>60138.043207616865</v>
      </c>
      <c r="S201" s="5">
        <v>57833.703937291466</v>
      </c>
      <c r="T201" s="5">
        <v>61996.105477767123</v>
      </c>
      <c r="U201" s="5">
        <v>71315.483179721195</v>
      </c>
      <c r="V201" s="5">
        <v>70067.239352417833</v>
      </c>
      <c r="W201" s="5">
        <v>75336.564805388203</v>
      </c>
      <c r="X201" s="5">
        <v>82525.472308994431</v>
      </c>
      <c r="Y201" s="5">
        <v>78530.587634953336</v>
      </c>
      <c r="Z201" s="5">
        <v>79237.769161168166</v>
      </c>
      <c r="AA201" s="5">
        <v>78573.733368101821</v>
      </c>
      <c r="AB201" s="5">
        <v>82035.637044215619</v>
      </c>
      <c r="AC201" s="5">
        <v>84918.44169145386</v>
      </c>
      <c r="AD201" s="5">
        <v>83394.195889722236</v>
      </c>
      <c r="AE201" s="5">
        <v>84667.719764389927</v>
      </c>
    </row>
    <row r="202" spans="1:31">
      <c r="A202" s="58" t="s">
        <v>131</v>
      </c>
      <c r="B202" s="58" t="s">
        <v>123</v>
      </c>
      <c r="C202" s="57" t="s">
        <v>93</v>
      </c>
      <c r="D202" s="5">
        <v>6779.9726934319506</v>
      </c>
      <c r="E202" s="5">
        <v>6452.3329476745093</v>
      </c>
      <c r="F202" s="5">
        <v>11778.247428731398</v>
      </c>
      <c r="G202" s="5">
        <v>14586.747008727612</v>
      </c>
      <c r="H202" s="5">
        <v>18292.869553237168</v>
      </c>
      <c r="I202" s="5">
        <v>22548.459576402463</v>
      </c>
      <c r="J202" s="5">
        <v>23731.954468067652</v>
      </c>
      <c r="K202" s="5">
        <v>21796.345207352588</v>
      </c>
      <c r="L202" s="5">
        <v>21388.019154639318</v>
      </c>
      <c r="M202" s="5">
        <v>20379.154183213101</v>
      </c>
      <c r="N202" s="5">
        <v>21641.813642644684</v>
      </c>
      <c r="O202" s="5">
        <v>28559.935625898139</v>
      </c>
      <c r="P202" s="5">
        <v>29130.316026753488</v>
      </c>
      <c r="Q202" s="5">
        <v>30035.402796397462</v>
      </c>
      <c r="R202" s="5">
        <v>34096.68162183644</v>
      </c>
      <c r="S202" s="5">
        <v>35344.742011743117</v>
      </c>
      <c r="T202" s="5">
        <v>39294.98418024632</v>
      </c>
      <c r="U202" s="5">
        <v>42772.484116870866</v>
      </c>
      <c r="V202" s="5">
        <v>44552.317530785833</v>
      </c>
      <c r="W202" s="5">
        <v>44118.242378071751</v>
      </c>
      <c r="X202" s="5">
        <v>40033.760643706199</v>
      </c>
      <c r="Y202" s="5">
        <v>45536.796842140349</v>
      </c>
      <c r="Z202" s="5">
        <v>51476.78718791368</v>
      </c>
      <c r="AA202" s="5">
        <v>54631.029501418736</v>
      </c>
      <c r="AB202" s="5">
        <v>56795.471049624983</v>
      </c>
      <c r="AC202" s="5">
        <v>57418.122916022439</v>
      </c>
      <c r="AD202" s="5">
        <v>57514.029288349382</v>
      </c>
      <c r="AE202" s="5">
        <v>61092.933016136776</v>
      </c>
    </row>
    <row r="203" spans="1:31">
      <c r="A203" s="58" t="s">
        <v>131</v>
      </c>
      <c r="B203" s="58" t="s">
        <v>123</v>
      </c>
      <c r="C203" s="57" t="s">
        <v>94</v>
      </c>
      <c r="D203" s="5">
        <v>9022.5652429999991</v>
      </c>
      <c r="E203" s="5">
        <v>10360.47539</v>
      </c>
      <c r="F203" s="5">
        <v>11714.952759</v>
      </c>
      <c r="G203" s="5">
        <v>13031.270875</v>
      </c>
      <c r="H203" s="5">
        <v>14353.708610999998</v>
      </c>
      <c r="I203" s="5">
        <v>15632.711501999998</v>
      </c>
      <c r="J203" s="5">
        <v>16910.683467000003</v>
      </c>
      <c r="K203" s="5">
        <v>18163.852714000001</v>
      </c>
      <c r="L203" s="5">
        <v>19411.917863999999</v>
      </c>
      <c r="M203" s="5">
        <v>20586.131863999999</v>
      </c>
      <c r="N203" s="5">
        <v>21767.574877999999</v>
      </c>
      <c r="O203" s="5">
        <v>22954.643037000002</v>
      </c>
      <c r="P203" s="5">
        <v>24162.339490999999</v>
      </c>
      <c r="Q203" s="5">
        <v>25237.053598000002</v>
      </c>
      <c r="R203" s="5">
        <v>26281.886845000001</v>
      </c>
      <c r="S203" s="5">
        <v>27326.868216999996</v>
      </c>
      <c r="T203" s="5">
        <v>28436.910612</v>
      </c>
      <c r="U203" s="5">
        <v>29427.267205</v>
      </c>
      <c r="V203" s="5">
        <v>30433.063289999998</v>
      </c>
      <c r="W203" s="5">
        <v>31454.762943000002</v>
      </c>
      <c r="X203" s="5">
        <v>32549.091078999998</v>
      </c>
      <c r="Y203" s="5">
        <v>33517.065546999998</v>
      </c>
      <c r="Z203" s="5">
        <v>34506.879883000001</v>
      </c>
      <c r="AA203" s="5">
        <v>35503.237704999992</v>
      </c>
      <c r="AB203" s="5">
        <v>36571.407772999999</v>
      </c>
      <c r="AC203" s="5">
        <v>37488.122686000002</v>
      </c>
      <c r="AD203" s="5">
        <v>38430.016286999999</v>
      </c>
      <c r="AE203" s="5">
        <v>38430.016286999999</v>
      </c>
    </row>
    <row r="204" spans="1:31">
      <c r="A204" s="58" t="s">
        <v>131</v>
      </c>
      <c r="B204" s="58" t="s">
        <v>123</v>
      </c>
      <c r="C204" s="57" t="s">
        <v>96</v>
      </c>
      <c r="D204" s="5">
        <v>0</v>
      </c>
      <c r="E204" s="5">
        <v>0</v>
      </c>
      <c r="F204" s="5">
        <v>0</v>
      </c>
      <c r="G204" s="5">
        <v>2.3480787635650002</v>
      </c>
      <c r="H204" s="5">
        <v>0.18417231115999999</v>
      </c>
      <c r="I204" s="5">
        <v>0</v>
      </c>
      <c r="J204" s="5">
        <v>0</v>
      </c>
      <c r="K204" s="5">
        <v>14.608742047630003</v>
      </c>
      <c r="L204" s="5">
        <v>22.19915236576</v>
      </c>
      <c r="M204" s="5">
        <v>22.041136624379995</v>
      </c>
      <c r="N204" s="5">
        <v>13.820151103359997</v>
      </c>
      <c r="O204" s="5">
        <v>75.070048055770002</v>
      </c>
      <c r="P204" s="5">
        <v>172.99203105724499</v>
      </c>
      <c r="Q204" s="5">
        <v>114.749409570875</v>
      </c>
      <c r="R204" s="5">
        <v>131.89651371376996</v>
      </c>
      <c r="S204" s="5">
        <v>347.07956300008021</v>
      </c>
      <c r="T204" s="5">
        <v>229.86556432561991</v>
      </c>
      <c r="U204" s="5">
        <v>266.66022894639019</v>
      </c>
      <c r="V204" s="5">
        <v>301.8388136063902</v>
      </c>
      <c r="W204" s="5">
        <v>282.43424836913471</v>
      </c>
      <c r="X204" s="5">
        <v>302.55573682096002</v>
      </c>
      <c r="Y204" s="5">
        <v>350.64144175685016</v>
      </c>
      <c r="Z204" s="5">
        <v>321.25446603067536</v>
      </c>
      <c r="AA204" s="5">
        <v>459.35144545387965</v>
      </c>
      <c r="AB204" s="5">
        <v>218.31412549887023</v>
      </c>
      <c r="AC204" s="5">
        <v>309.2215403424002</v>
      </c>
      <c r="AD204" s="5">
        <v>483.82894863621902</v>
      </c>
      <c r="AE204" s="5">
        <v>161.06539780474</v>
      </c>
    </row>
    <row r="205" spans="1:31">
      <c r="A205" s="58" t="s">
        <v>131</v>
      </c>
      <c r="B205" s="58" t="s">
        <v>123</v>
      </c>
      <c r="C205" s="57" t="s">
        <v>98</v>
      </c>
      <c r="D205" s="5">
        <v>-1127.2702571916352</v>
      </c>
      <c r="E205" s="5">
        <v>-2046.0436100252691</v>
      </c>
      <c r="F205" s="5">
        <v>-4202.2638242972153</v>
      </c>
      <c r="G205" s="5">
        <v>-7681.9893617491289</v>
      </c>
      <c r="H205" s="5">
        <v>-10119.565985708654</v>
      </c>
      <c r="I205" s="5">
        <v>-15394.782998880522</v>
      </c>
      <c r="J205" s="5">
        <v>-15213.720991011854</v>
      </c>
      <c r="K205" s="5">
        <v>-16616.479598456084</v>
      </c>
      <c r="L205" s="5">
        <v>-15940.209030447761</v>
      </c>
      <c r="M205" s="5">
        <v>-15896.901858174995</v>
      </c>
      <c r="N205" s="5">
        <v>-15422.446236713193</v>
      </c>
      <c r="O205" s="5">
        <v>-15500.717341712563</v>
      </c>
      <c r="P205" s="5">
        <v>-15855.723922148656</v>
      </c>
      <c r="Q205" s="5">
        <v>-15144.101576540776</v>
      </c>
      <c r="R205" s="5">
        <v>-16991.704154129613</v>
      </c>
      <c r="S205" s="5">
        <v>-15761.236849159923</v>
      </c>
      <c r="T205" s="5">
        <v>-17403.32618657692</v>
      </c>
      <c r="U205" s="5">
        <v>-16853.003666380806</v>
      </c>
      <c r="V205" s="5">
        <v>-17915.996686857026</v>
      </c>
      <c r="W205" s="5">
        <v>-16722.065519743599</v>
      </c>
      <c r="X205" s="5">
        <v>-16522.640873442011</v>
      </c>
      <c r="Y205" s="5">
        <v>-17085.042608623731</v>
      </c>
      <c r="Z205" s="5">
        <v>-15102.47407102089</v>
      </c>
      <c r="AA205" s="5">
        <v>-12663.024958028811</v>
      </c>
      <c r="AB205" s="5">
        <v>-11198.25765242536</v>
      </c>
      <c r="AC205" s="5">
        <v>-14110.56145186361</v>
      </c>
      <c r="AD205" s="5">
        <v>-13603.772796869154</v>
      </c>
      <c r="AE205" s="5">
        <v>-13120.300456721508</v>
      </c>
    </row>
    <row r="206" spans="1:31">
      <c r="A206" s="58" t="s">
        <v>131</v>
      </c>
      <c r="B206" s="58" t="s">
        <v>123</v>
      </c>
      <c r="C206" s="57" t="s">
        <v>99</v>
      </c>
      <c r="D206" s="5">
        <v>-60.118269788610014</v>
      </c>
      <c r="E206" s="5">
        <v>-173.58107953091459</v>
      </c>
      <c r="F206" s="5">
        <v>-306.57678771691394</v>
      </c>
      <c r="G206" s="5">
        <v>-452.70922948708608</v>
      </c>
      <c r="H206" s="5">
        <v>-645.84738045232803</v>
      </c>
      <c r="I206" s="5">
        <v>-830.01740381293678</v>
      </c>
      <c r="J206" s="5">
        <v>-1162.5434949094765</v>
      </c>
      <c r="K206" s="5">
        <v>-1460.2453502749688</v>
      </c>
      <c r="L206" s="5">
        <v>-1908.1639706384585</v>
      </c>
      <c r="M206" s="5">
        <v>-2135.3081243021065</v>
      </c>
      <c r="N206" s="5">
        <v>-2757.0743968059628</v>
      </c>
      <c r="O206" s="5">
        <v>-3460.8687405552605</v>
      </c>
      <c r="P206" s="5">
        <v>-4243.5417430335483</v>
      </c>
      <c r="Q206" s="5">
        <v>-4859.1256417890418</v>
      </c>
      <c r="R206" s="5">
        <v>-5720.7567676163935</v>
      </c>
      <c r="S206" s="5">
        <v>-6104.276564325005</v>
      </c>
      <c r="T206" s="5">
        <v>-6932.5522464293335</v>
      </c>
      <c r="U206" s="5">
        <v>-8289.1370798224743</v>
      </c>
      <c r="V206" s="5">
        <v>-8799.0931802241284</v>
      </c>
      <c r="W206" s="5">
        <v>-9593.5072899309944</v>
      </c>
      <c r="X206" s="5">
        <v>-9621.3776208068957</v>
      </c>
      <c r="Y206" s="5">
        <v>-11160.221410645921</v>
      </c>
      <c r="Z206" s="5">
        <v>-12317.754725099585</v>
      </c>
      <c r="AA206" s="5">
        <v>-11734.097332056263</v>
      </c>
      <c r="AB206" s="5">
        <v>-12544.221082465716</v>
      </c>
      <c r="AC206" s="5">
        <v>-13541.933096548395</v>
      </c>
      <c r="AD206" s="5">
        <v>-13790.570375284826</v>
      </c>
      <c r="AE206" s="5">
        <v>-15668.127988119826</v>
      </c>
    </row>
    <row r="207" spans="1:31">
      <c r="A207" s="58" t="s">
        <v>131</v>
      </c>
      <c r="B207" s="58" t="s">
        <v>123</v>
      </c>
      <c r="C207" s="57" t="s">
        <v>100</v>
      </c>
      <c r="D207" s="5">
        <v>-175.48155982371199</v>
      </c>
      <c r="E207" s="5">
        <v>-299.17888471892502</v>
      </c>
      <c r="F207" s="5">
        <v>-407.48950697774097</v>
      </c>
      <c r="G207" s="5">
        <v>-495.29969942901602</v>
      </c>
      <c r="H207" s="5">
        <v>-568.38111370570903</v>
      </c>
      <c r="I207" s="5">
        <v>-630.98551602596399</v>
      </c>
      <c r="J207" s="5">
        <v>-716.758216929578</v>
      </c>
      <c r="K207" s="5">
        <v>-853.21227491718605</v>
      </c>
      <c r="L207" s="5">
        <v>-990.34926263692</v>
      </c>
      <c r="M207" s="5">
        <v>-1127.0184923475199</v>
      </c>
      <c r="N207" s="5">
        <v>-1296.33829067177</v>
      </c>
      <c r="O207" s="5">
        <v>-1475.09043114525</v>
      </c>
      <c r="P207" s="5">
        <v>-1662.15564983326</v>
      </c>
      <c r="Q207" s="5">
        <v>-1808.8781163988899</v>
      </c>
      <c r="R207" s="5">
        <v>-1945.40458752066</v>
      </c>
      <c r="S207" s="5">
        <v>-2053.3625341189299</v>
      </c>
      <c r="T207" s="5">
        <v>-2134.1499027433601</v>
      </c>
      <c r="U207" s="5">
        <v>-2159.3690157038</v>
      </c>
      <c r="V207" s="5">
        <v>-2177.2769590723501</v>
      </c>
      <c r="W207" s="5">
        <v>-2176.78350680424</v>
      </c>
      <c r="X207" s="5">
        <v>-2166.6049372171901</v>
      </c>
      <c r="Y207" s="5">
        <v>-2156.51407503685</v>
      </c>
      <c r="Z207" s="5">
        <v>-2141.7783934882</v>
      </c>
      <c r="AA207" s="5">
        <v>-2145.9975549425599</v>
      </c>
      <c r="AB207" s="5">
        <v>-2121.8731571366702</v>
      </c>
      <c r="AC207" s="5">
        <v>-2094.3823612317701</v>
      </c>
      <c r="AD207" s="5">
        <v>-2069.3896033890201</v>
      </c>
      <c r="AE207" s="5">
        <v>-2090.3742779477402</v>
      </c>
    </row>
    <row r="209" spans="1:31">
      <c r="A209" s="58" t="s">
        <v>131</v>
      </c>
      <c r="B209" s="58" t="s">
        <v>124</v>
      </c>
      <c r="C209" s="57" t="s">
        <v>80</v>
      </c>
      <c r="D209" s="5">
        <v>39277.576051055126</v>
      </c>
      <c r="E209" s="5">
        <v>31818.652550108291</v>
      </c>
      <c r="F209" s="5">
        <v>19128.897177811246</v>
      </c>
      <c r="G209" s="5">
        <v>17999.836378071715</v>
      </c>
      <c r="H209" s="5">
        <v>13358.376657392666</v>
      </c>
      <c r="I209" s="5">
        <v>9708.7478218257093</v>
      </c>
      <c r="J209" s="5">
        <v>5215.5180106861562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</row>
    <row r="210" spans="1:31">
      <c r="A210" s="58" t="s">
        <v>131</v>
      </c>
      <c r="B210" s="58" t="s">
        <v>124</v>
      </c>
      <c r="C210" s="57" t="s">
        <v>82</v>
      </c>
      <c r="D210" s="5">
        <v>5773.4337169279324</v>
      </c>
      <c r="E210" s="5">
        <v>2029.750821238938</v>
      </c>
      <c r="F210" s="5">
        <v>3440.2641730403407</v>
      </c>
      <c r="G210" s="5">
        <v>3690.1341529594656</v>
      </c>
      <c r="H210" s="5">
        <v>4120.5850688612418</v>
      </c>
      <c r="I210" s="5">
        <v>4124.3316592113906</v>
      </c>
      <c r="J210" s="5">
        <v>3399.7224338435558</v>
      </c>
      <c r="K210" s="5">
        <v>2911.6646830633204</v>
      </c>
      <c r="L210" s="5">
        <v>1869.5592223880453</v>
      </c>
      <c r="M210" s="5">
        <v>1834.8467958853555</v>
      </c>
      <c r="N210" s="5">
        <v>2329.8371803337841</v>
      </c>
      <c r="O210" s="5">
        <v>2808.7856475775848</v>
      </c>
      <c r="P210" s="5">
        <v>2524.9172737927056</v>
      </c>
      <c r="Q210" s="5">
        <v>1022.5339731027004</v>
      </c>
      <c r="R210" s="5">
        <v>1716.5675399566705</v>
      </c>
      <c r="S210" s="5">
        <v>1722.0106827610491</v>
      </c>
      <c r="T210" s="5">
        <v>598.89768210669536</v>
      </c>
      <c r="U210" s="5">
        <v>1497.1030000504252</v>
      </c>
      <c r="V210" s="5">
        <v>1407.7916451478147</v>
      </c>
      <c r="W210" s="5">
        <v>743.5353340640354</v>
      </c>
      <c r="X210" s="5">
        <v>958.97038917132045</v>
      </c>
      <c r="Y210" s="5">
        <v>670.95088274680506</v>
      </c>
      <c r="Z210" s="5">
        <v>113.81193819598001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</row>
    <row r="211" spans="1:31">
      <c r="A211" s="58" t="s">
        <v>131</v>
      </c>
      <c r="B211" s="58" t="s">
        <v>124</v>
      </c>
      <c r="C211" s="57" t="s">
        <v>83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</row>
    <row r="212" spans="1:31">
      <c r="A212" s="58" t="s">
        <v>131</v>
      </c>
      <c r="B212" s="58" t="s">
        <v>124</v>
      </c>
      <c r="C212" s="57" t="s">
        <v>84</v>
      </c>
      <c r="D212" s="5">
        <v>0</v>
      </c>
      <c r="E212" s="5">
        <v>6.5339400595E-2</v>
      </c>
      <c r="F212" s="5">
        <v>28.339113863175001</v>
      </c>
      <c r="G212" s="5">
        <v>57.016515332344994</v>
      </c>
      <c r="H212" s="5">
        <v>194.41371149962004</v>
      </c>
      <c r="I212" s="5">
        <v>2105.2541797292511</v>
      </c>
      <c r="J212" s="5">
        <v>2110.2499502826108</v>
      </c>
      <c r="K212" s="5">
        <v>785.59131684099998</v>
      </c>
      <c r="L212" s="5">
        <v>365.16679563568493</v>
      </c>
      <c r="M212" s="5">
        <v>320.98372413134501</v>
      </c>
      <c r="N212" s="5">
        <v>62.526206137765008</v>
      </c>
      <c r="O212" s="5">
        <v>1023.3798602076753</v>
      </c>
      <c r="P212" s="5">
        <v>207.52724393865006</v>
      </c>
      <c r="Q212" s="5">
        <v>175.25053669491001</v>
      </c>
      <c r="R212" s="5">
        <v>374.63415842693007</v>
      </c>
      <c r="S212" s="5">
        <v>1379.885252937825</v>
      </c>
      <c r="T212" s="5">
        <v>21.124853373610001</v>
      </c>
      <c r="U212" s="5">
        <v>497.56628986109007</v>
      </c>
      <c r="V212" s="5">
        <v>837.09854665363991</v>
      </c>
      <c r="W212" s="5">
        <v>601.53504755533004</v>
      </c>
      <c r="X212" s="5">
        <v>1226.8465391498703</v>
      </c>
      <c r="Y212" s="5">
        <v>962.88147750342046</v>
      </c>
      <c r="Z212" s="5">
        <v>1179.6429854287155</v>
      </c>
      <c r="AA212" s="5">
        <v>677.47599183098521</v>
      </c>
      <c r="AB212" s="5">
        <v>570.33441205664008</v>
      </c>
      <c r="AC212" s="5">
        <v>366.47656538729507</v>
      </c>
      <c r="AD212" s="5">
        <v>1701.6372282430152</v>
      </c>
      <c r="AE212" s="5">
        <v>0</v>
      </c>
    </row>
    <row r="213" spans="1:31">
      <c r="A213" s="58" t="s">
        <v>131</v>
      </c>
      <c r="B213" s="58" t="s">
        <v>124</v>
      </c>
      <c r="C213" s="57" t="s">
        <v>85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</row>
    <row r="214" spans="1:31">
      <c r="A214" s="58" t="s">
        <v>131</v>
      </c>
      <c r="B214" s="58" t="s">
        <v>124</v>
      </c>
      <c r="C214" s="57" t="s">
        <v>86</v>
      </c>
      <c r="D214" s="5">
        <v>213.04516874994965</v>
      </c>
      <c r="E214" s="5">
        <v>251.42043874998495</v>
      </c>
      <c r="F214" s="5">
        <v>199.22103999993976</v>
      </c>
      <c r="G214" s="5">
        <v>126.74201749996499</v>
      </c>
      <c r="H214" s="5">
        <v>180.5134174999649</v>
      </c>
      <c r="I214" s="5">
        <v>184.41773250001495</v>
      </c>
      <c r="J214" s="5">
        <v>308.66523000003485</v>
      </c>
      <c r="K214" s="5">
        <v>160.58270249998998</v>
      </c>
      <c r="L214" s="5">
        <v>280.0297412499749</v>
      </c>
      <c r="M214" s="5">
        <v>299.1800200000348</v>
      </c>
      <c r="N214" s="5">
        <v>248.91692375</v>
      </c>
      <c r="O214" s="5">
        <v>213.04516875007488</v>
      </c>
      <c r="P214" s="5">
        <v>251.42043874999001</v>
      </c>
      <c r="Q214" s="5">
        <v>199.22104000002</v>
      </c>
      <c r="R214" s="5">
        <v>54.607374999974994</v>
      </c>
      <c r="S214" s="5">
        <v>64.035429999985013</v>
      </c>
      <c r="T214" s="5">
        <v>59.501036486800025</v>
      </c>
      <c r="U214" s="5">
        <v>166.56128000000979</v>
      </c>
      <c r="V214" s="5">
        <v>81.759812499939997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</row>
    <row r="215" spans="1:31">
      <c r="A215" s="58" t="s">
        <v>131</v>
      </c>
      <c r="B215" s="58" t="s">
        <v>124</v>
      </c>
      <c r="C215" s="57" t="s">
        <v>87</v>
      </c>
      <c r="D215" s="5">
        <v>566.61575230708593</v>
      </c>
      <c r="E215" s="5">
        <v>1010.6546670908069</v>
      </c>
      <c r="F215" s="5">
        <v>1481.0783707109154</v>
      </c>
      <c r="G215" s="5">
        <v>2420.3129193050318</v>
      </c>
      <c r="H215" s="5">
        <v>4765.6179994731465</v>
      </c>
      <c r="I215" s="5">
        <v>5918.6639628056519</v>
      </c>
      <c r="J215" s="5">
        <v>5884.309309010504</v>
      </c>
      <c r="K215" s="5">
        <v>7252.0921609894749</v>
      </c>
      <c r="L215" s="5">
        <v>6645.4724294100597</v>
      </c>
      <c r="M215" s="5">
        <v>6130.5807072553034</v>
      </c>
      <c r="N215" s="5">
        <v>6571.9146970723095</v>
      </c>
      <c r="O215" s="5">
        <v>6765.251074942681</v>
      </c>
      <c r="P215" s="5">
        <v>11837.200358221313</v>
      </c>
      <c r="Q215" s="5">
        <v>13113.211261053377</v>
      </c>
      <c r="R215" s="5">
        <v>15398.768176164434</v>
      </c>
      <c r="S215" s="5">
        <v>14503.630818729544</v>
      </c>
      <c r="T215" s="5">
        <v>15283.11256139183</v>
      </c>
      <c r="U215" s="5">
        <v>18001.435809494385</v>
      </c>
      <c r="V215" s="5">
        <v>31977.319877283091</v>
      </c>
      <c r="W215" s="5">
        <v>29845.095371149655</v>
      </c>
      <c r="X215" s="5">
        <v>24295.804457999922</v>
      </c>
      <c r="Y215" s="5">
        <v>28160.49357458837</v>
      </c>
      <c r="Z215" s="5">
        <v>41685.524613073547</v>
      </c>
      <c r="AA215" s="5">
        <v>44815.157031895578</v>
      </c>
      <c r="AB215" s="5">
        <v>45779.278086537233</v>
      </c>
      <c r="AC215" s="5">
        <v>46083.924137090216</v>
      </c>
      <c r="AD215" s="5">
        <v>71128.659030986222</v>
      </c>
      <c r="AE215" s="5">
        <v>74531.002706714324</v>
      </c>
    </row>
    <row r="216" spans="1:31">
      <c r="A216" s="58" t="s">
        <v>131</v>
      </c>
      <c r="B216" s="58" t="s">
        <v>124</v>
      </c>
      <c r="C216" s="57" t="s">
        <v>88</v>
      </c>
      <c r="D216" s="5">
        <v>46.442315397395134</v>
      </c>
      <c r="E216" s="5">
        <v>120.92599434723536</v>
      </c>
      <c r="F216" s="5">
        <v>206.50606749414925</v>
      </c>
      <c r="G216" s="5">
        <v>318.39344856460366</v>
      </c>
      <c r="H216" s="5">
        <v>468.68010111186624</v>
      </c>
      <c r="I216" s="5">
        <v>620.04151382403438</v>
      </c>
      <c r="J216" s="5">
        <v>864.64424172274335</v>
      </c>
      <c r="K216" s="5">
        <v>1078.2468638069549</v>
      </c>
      <c r="L216" s="5">
        <v>1323.9402549102476</v>
      </c>
      <c r="M216" s="5">
        <v>1480.7218899649165</v>
      </c>
      <c r="N216" s="5">
        <v>1851.5624463330794</v>
      </c>
      <c r="O216" s="5">
        <v>2255.5377317039884</v>
      </c>
      <c r="P216" s="5">
        <v>2694.7134650552453</v>
      </c>
      <c r="Q216" s="5">
        <v>3141.3595643025337</v>
      </c>
      <c r="R216" s="5">
        <v>3714.1800184784697</v>
      </c>
      <c r="S216" s="5">
        <v>3937.2662876856002</v>
      </c>
      <c r="T216" s="5">
        <v>4425.7892549654243</v>
      </c>
      <c r="U216" s="5">
        <v>4668.9697492130563</v>
      </c>
      <c r="V216" s="5">
        <v>5105.0995990813117</v>
      </c>
      <c r="W216" s="5">
        <v>5160.3935845566393</v>
      </c>
      <c r="X216" s="5">
        <v>5285.8980231072837</v>
      </c>
      <c r="Y216" s="5">
        <v>6042.7966444362937</v>
      </c>
      <c r="Z216" s="5">
        <v>6841.4343511044781</v>
      </c>
      <c r="AA216" s="5">
        <v>6983.6749826817777</v>
      </c>
      <c r="AB216" s="5">
        <v>7210.3283698326341</v>
      </c>
      <c r="AC216" s="5">
        <v>7745.1091635614739</v>
      </c>
      <c r="AD216" s="5">
        <v>8177.3153310410125</v>
      </c>
      <c r="AE216" s="5">
        <v>8397.8532063528837</v>
      </c>
    </row>
    <row r="217" spans="1:31">
      <c r="A217" s="58" t="s">
        <v>131</v>
      </c>
      <c r="B217" s="58" t="s">
        <v>124</v>
      </c>
      <c r="C217" s="57" t="s">
        <v>89</v>
      </c>
      <c r="D217" s="5">
        <v>117.708012944182</v>
      </c>
      <c r="E217" s="5">
        <v>216.29087114607799</v>
      </c>
      <c r="F217" s="5">
        <v>315.05816867460101</v>
      </c>
      <c r="G217" s="5">
        <v>404.569016027045</v>
      </c>
      <c r="H217" s="5">
        <v>477.08600055434403</v>
      </c>
      <c r="I217" s="5">
        <v>539.81601364244102</v>
      </c>
      <c r="J217" s="5">
        <v>619.77329918372197</v>
      </c>
      <c r="K217" s="5">
        <v>744.99204622779803</v>
      </c>
      <c r="L217" s="5">
        <v>864.86442787715305</v>
      </c>
      <c r="M217" s="5">
        <v>982.99075735453596</v>
      </c>
      <c r="N217" s="5">
        <v>1124.37031389923</v>
      </c>
      <c r="O217" s="5">
        <v>1272.6243124039299</v>
      </c>
      <c r="P217" s="5">
        <v>1425.6570954143101</v>
      </c>
      <c r="Q217" s="5">
        <v>1546.18328757059</v>
      </c>
      <c r="R217" s="5">
        <v>1656.45293021404</v>
      </c>
      <c r="S217" s="5">
        <v>1731.09925367247</v>
      </c>
      <c r="T217" s="5">
        <v>1788.21133276249</v>
      </c>
      <c r="U217" s="5">
        <v>1795.7954867508899</v>
      </c>
      <c r="V217" s="5">
        <v>1807.03895162093</v>
      </c>
      <c r="W217" s="5">
        <v>1796.32846920986</v>
      </c>
      <c r="X217" s="5">
        <v>1790.1670089784</v>
      </c>
      <c r="Y217" s="5">
        <v>1775.2961307316</v>
      </c>
      <c r="Z217" s="5">
        <v>1758.06782873975</v>
      </c>
      <c r="AA217" s="5">
        <v>1749.3109197604199</v>
      </c>
      <c r="AB217" s="5">
        <v>1733.90439033553</v>
      </c>
      <c r="AC217" s="5">
        <v>1712.4232230948901</v>
      </c>
      <c r="AD217" s="5">
        <v>1688.2023443186299</v>
      </c>
      <c r="AE217" s="5">
        <v>1705.85198974333</v>
      </c>
    </row>
    <row r="218" spans="1:31">
      <c r="A218" s="58" t="s">
        <v>131</v>
      </c>
      <c r="B218" s="58" t="s">
        <v>124</v>
      </c>
      <c r="C218" s="57" t="s">
        <v>90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</row>
    <row r="219" spans="1:31">
      <c r="A219" s="58" t="s">
        <v>131</v>
      </c>
      <c r="B219" s="58" t="s">
        <v>124</v>
      </c>
      <c r="C219" s="57" t="s">
        <v>91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</row>
    <row r="220" spans="1:31">
      <c r="A220" s="58" t="s">
        <v>131</v>
      </c>
      <c r="B220" s="58" t="s">
        <v>124</v>
      </c>
      <c r="C220" s="57" t="s">
        <v>92</v>
      </c>
      <c r="D220" s="5">
        <v>2962.8609455902861</v>
      </c>
      <c r="E220" s="5">
        <v>16471.874283019501</v>
      </c>
      <c r="F220" s="5">
        <v>26847.561872049188</v>
      </c>
      <c r="G220" s="5">
        <v>28823.664545292275</v>
      </c>
      <c r="H220" s="5">
        <v>31429.188195146624</v>
      </c>
      <c r="I220" s="5">
        <v>32130.233935435394</v>
      </c>
      <c r="J220" s="5">
        <v>39202.646205245001</v>
      </c>
      <c r="K220" s="5">
        <v>43307.467047016733</v>
      </c>
      <c r="L220" s="5">
        <v>53259.655970293752</v>
      </c>
      <c r="M220" s="5">
        <v>61938.277948634641</v>
      </c>
      <c r="N220" s="5">
        <v>68175.422316957891</v>
      </c>
      <c r="O220" s="5">
        <v>97869.300413061603</v>
      </c>
      <c r="P220" s="5">
        <v>102549.01656211689</v>
      </c>
      <c r="Q220" s="5">
        <v>111818.17725745779</v>
      </c>
      <c r="R220" s="5">
        <v>105523.43065652551</v>
      </c>
      <c r="S220" s="5">
        <v>107140.42238240408</v>
      </c>
      <c r="T220" s="5">
        <v>112954.76780496059</v>
      </c>
      <c r="U220" s="5">
        <v>117491.04731088935</v>
      </c>
      <c r="V220" s="5">
        <v>103188.48277773026</v>
      </c>
      <c r="W220" s="5">
        <v>149830.27804562356</v>
      </c>
      <c r="X220" s="5">
        <v>185494.88103073457</v>
      </c>
      <c r="Y220" s="5">
        <v>189806.16099141963</v>
      </c>
      <c r="Z220" s="5">
        <v>228654.25640347949</v>
      </c>
      <c r="AA220" s="5">
        <v>243695.55112019324</v>
      </c>
      <c r="AB220" s="5">
        <v>256803.46189316435</v>
      </c>
      <c r="AC220" s="5">
        <v>236762.68722107785</v>
      </c>
      <c r="AD220" s="5">
        <v>259752.12581800891</v>
      </c>
      <c r="AE220" s="5">
        <v>259454.55004868581</v>
      </c>
    </row>
    <row r="221" spans="1:31">
      <c r="A221" s="58" t="s">
        <v>131</v>
      </c>
      <c r="B221" s="58" t="s">
        <v>124</v>
      </c>
      <c r="C221" s="57" t="s">
        <v>93</v>
      </c>
      <c r="D221" s="5">
        <v>7329.3037366157969</v>
      </c>
      <c r="E221" s="5">
        <v>6907.0597648699559</v>
      </c>
      <c r="F221" s="5">
        <v>8017.9945873455663</v>
      </c>
      <c r="G221" s="5">
        <v>12310.566851329851</v>
      </c>
      <c r="H221" s="5">
        <v>16789.524082206677</v>
      </c>
      <c r="I221" s="5">
        <v>18765.1643111501</v>
      </c>
      <c r="J221" s="5">
        <v>20715.189277447735</v>
      </c>
      <c r="K221" s="5">
        <v>27655.86797593251</v>
      </c>
      <c r="L221" s="5">
        <v>27221.466792450829</v>
      </c>
      <c r="M221" s="5">
        <v>27585.160265775521</v>
      </c>
      <c r="N221" s="5">
        <v>37177.865950429354</v>
      </c>
      <c r="O221" s="5">
        <v>56071.469601961828</v>
      </c>
      <c r="P221" s="5">
        <v>70092.80894182522</v>
      </c>
      <c r="Q221" s="5">
        <v>77661.831050854598</v>
      </c>
      <c r="R221" s="5">
        <v>86641.789306526509</v>
      </c>
      <c r="S221" s="5">
        <v>86696.343502345873</v>
      </c>
      <c r="T221" s="5">
        <v>89537.203150065907</v>
      </c>
      <c r="U221" s="5">
        <v>101769.22887339431</v>
      </c>
      <c r="V221" s="5">
        <v>136757.50784696706</v>
      </c>
      <c r="W221" s="5">
        <v>155059.86531520696</v>
      </c>
      <c r="X221" s="5">
        <v>131333.48322606159</v>
      </c>
      <c r="Y221" s="5">
        <v>166976.6068365087</v>
      </c>
      <c r="Z221" s="5">
        <v>203132.47136320401</v>
      </c>
      <c r="AA221" s="5">
        <v>221362.74437098019</v>
      </c>
      <c r="AB221" s="5">
        <v>232365.15997928224</v>
      </c>
      <c r="AC221" s="5">
        <v>260259.63979916528</v>
      </c>
      <c r="AD221" s="5">
        <v>311498.47075040662</v>
      </c>
      <c r="AE221" s="5">
        <v>321532.18132680433</v>
      </c>
    </row>
    <row r="222" spans="1:31">
      <c r="A222" s="58" t="s">
        <v>131</v>
      </c>
      <c r="B222" s="58" t="s">
        <v>124</v>
      </c>
      <c r="C222" s="57" t="s">
        <v>94</v>
      </c>
      <c r="D222" s="5">
        <v>8479.9990908</v>
      </c>
      <c r="E222" s="5">
        <v>9559.0008366000002</v>
      </c>
      <c r="F222" s="5">
        <v>10745.4802191</v>
      </c>
      <c r="G222" s="5">
        <v>11930.2513784</v>
      </c>
      <c r="H222" s="5">
        <v>13106.8910703</v>
      </c>
      <c r="I222" s="5">
        <v>14229.467897899998</v>
      </c>
      <c r="J222" s="5">
        <v>15360.405836900001</v>
      </c>
      <c r="K222" s="5">
        <v>16456.256894599999</v>
      </c>
      <c r="L222" s="5">
        <v>17527.511694000001</v>
      </c>
      <c r="M222" s="5">
        <v>18507.895565799998</v>
      </c>
      <c r="N222" s="5">
        <v>19510.810355900001</v>
      </c>
      <c r="O222" s="5">
        <v>20499.366839399998</v>
      </c>
      <c r="P222" s="5">
        <v>21478.626854599999</v>
      </c>
      <c r="Q222" s="5">
        <v>22278.395411500002</v>
      </c>
      <c r="R222" s="5">
        <v>23038.9386381</v>
      </c>
      <c r="S222" s="5">
        <v>23770.344909399999</v>
      </c>
      <c r="T222" s="5">
        <v>24577.874808100001</v>
      </c>
      <c r="U222" s="5">
        <v>25306.991188499996</v>
      </c>
      <c r="V222" s="5">
        <v>26082.992490199998</v>
      </c>
      <c r="W222" s="5">
        <v>26857.1239308</v>
      </c>
      <c r="X222" s="5">
        <v>27687.389024700002</v>
      </c>
      <c r="Y222" s="5">
        <v>28381.8181348</v>
      </c>
      <c r="Z222" s="5">
        <v>29110.7653536</v>
      </c>
      <c r="AA222" s="5">
        <v>29845.345328000003</v>
      </c>
      <c r="AB222" s="5">
        <v>30647.097598600001</v>
      </c>
      <c r="AC222" s="5">
        <v>31308.422296999997</v>
      </c>
      <c r="AD222" s="5">
        <v>32021.139212500002</v>
      </c>
      <c r="AE222" s="5">
        <v>32021.139212500002</v>
      </c>
    </row>
    <row r="223" spans="1:31">
      <c r="A223" s="58" t="s">
        <v>131</v>
      </c>
      <c r="B223" s="58" t="s">
        <v>124</v>
      </c>
      <c r="C223" s="57" t="s">
        <v>96</v>
      </c>
      <c r="D223" s="5">
        <v>0</v>
      </c>
      <c r="E223" s="5">
        <v>0</v>
      </c>
      <c r="F223" s="5">
        <v>2.9681872250000001E-2</v>
      </c>
      <c r="G223" s="5">
        <v>0.54276598712500002</v>
      </c>
      <c r="H223" s="5">
        <v>1.71721563467</v>
      </c>
      <c r="I223" s="5">
        <v>4.9679477295000003E-2</v>
      </c>
      <c r="J223" s="5">
        <v>0</v>
      </c>
      <c r="K223" s="5">
        <v>11.905078841239998</v>
      </c>
      <c r="L223" s="5">
        <v>5.7421861882100007</v>
      </c>
      <c r="M223" s="5">
        <v>16.715014779170005</v>
      </c>
      <c r="N223" s="5">
        <v>0</v>
      </c>
      <c r="O223" s="5">
        <v>261.08735746063996</v>
      </c>
      <c r="P223" s="5">
        <v>71.24553468017001</v>
      </c>
      <c r="Q223" s="5">
        <v>148.95555735704497</v>
      </c>
      <c r="R223" s="5">
        <v>99.347683746179996</v>
      </c>
      <c r="S223" s="5">
        <v>764.46416434634011</v>
      </c>
      <c r="T223" s="5">
        <v>316.00391904466011</v>
      </c>
      <c r="U223" s="5">
        <v>876.25606779385953</v>
      </c>
      <c r="V223" s="5">
        <v>1178.1319147262755</v>
      </c>
      <c r="W223" s="5">
        <v>1071.0875874582862</v>
      </c>
      <c r="X223" s="5">
        <v>1116.099671251884</v>
      </c>
      <c r="Y223" s="5">
        <v>1192.8821526134404</v>
      </c>
      <c r="Z223" s="5">
        <v>1063.3361305461904</v>
      </c>
      <c r="AA223" s="5">
        <v>1856.5349110921122</v>
      </c>
      <c r="AB223" s="5">
        <v>664.54728367478981</v>
      </c>
      <c r="AC223" s="5">
        <v>1274.2921284131705</v>
      </c>
      <c r="AD223" s="5">
        <v>1851.8395104915903</v>
      </c>
      <c r="AE223" s="5">
        <v>659.19730265390979</v>
      </c>
    </row>
    <row r="224" spans="1:31">
      <c r="A224" s="58" t="s">
        <v>131</v>
      </c>
      <c r="B224" s="58" t="s">
        <v>124</v>
      </c>
      <c r="C224" s="57" t="s">
        <v>98</v>
      </c>
      <c r="D224" s="5">
        <v>-799.76392337666994</v>
      </c>
      <c r="E224" s="5">
        <v>-1416.556979076086</v>
      </c>
      <c r="F224" s="5">
        <v>-1989.7476422136115</v>
      </c>
      <c r="G224" s="5">
        <v>-3145.2916310655946</v>
      </c>
      <c r="H224" s="5">
        <v>-5956.7590599223604</v>
      </c>
      <c r="I224" s="5">
        <v>-7369.8858422250378</v>
      </c>
      <c r="J224" s="5">
        <v>-7314.7416623274066</v>
      </c>
      <c r="K224" s="5">
        <v>-8979.1376149204661</v>
      </c>
      <c r="L224" s="5">
        <v>-8251.0735031679014</v>
      </c>
      <c r="M224" s="5">
        <v>-7576.1675743139904</v>
      </c>
      <c r="N224" s="5">
        <v>-8134.4426775189377</v>
      </c>
      <c r="O224" s="5">
        <v>-8343.3608611961099</v>
      </c>
      <c r="P224" s="5">
        <v>-14474.24671185128</v>
      </c>
      <c r="Q224" s="5">
        <v>-15977.884841935396</v>
      </c>
      <c r="R224" s="5">
        <v>-18962.768287208619</v>
      </c>
      <c r="S224" s="5">
        <v>-17929.944791694295</v>
      </c>
      <c r="T224" s="5">
        <v>-18835.818455367269</v>
      </c>
      <c r="U224" s="5">
        <v>-21940.165254511892</v>
      </c>
      <c r="V224" s="5">
        <v>-39068.107207118766</v>
      </c>
      <c r="W224" s="5">
        <v>-36349.64614724437</v>
      </c>
      <c r="X224" s="5">
        <v>-29902.508446310199</v>
      </c>
      <c r="Y224" s="5">
        <v>-34601.540048931674</v>
      </c>
      <c r="Z224" s="5">
        <v>-51059.659584729692</v>
      </c>
      <c r="AA224" s="5">
        <v>-54891.154073265003</v>
      </c>
      <c r="AB224" s="5">
        <v>-55735.265968733314</v>
      </c>
      <c r="AC224" s="5">
        <v>-56333.913805590921</v>
      </c>
      <c r="AD224" s="5">
        <v>-86902.058301760175</v>
      </c>
      <c r="AE224" s="5">
        <v>-90631.046761256599</v>
      </c>
    </row>
    <row r="225" spans="1:31">
      <c r="A225" s="58" t="s">
        <v>131</v>
      </c>
      <c r="B225" s="58" t="s">
        <v>124</v>
      </c>
      <c r="C225" s="57" t="s">
        <v>99</v>
      </c>
      <c r="D225" s="5">
        <v>-54.632619126165238</v>
      </c>
      <c r="E225" s="5">
        <v>-142.25181787451555</v>
      </c>
      <c r="F225" s="5">
        <v>-242.92430806096633</v>
      </c>
      <c r="G225" s="5">
        <v>-374.62045513969366</v>
      </c>
      <c r="H225" s="5">
        <v>-551.27119505783742</v>
      </c>
      <c r="I225" s="5">
        <v>-731.1743636783865</v>
      </c>
      <c r="J225" s="5">
        <v>-1015.3278968702509</v>
      </c>
      <c r="K225" s="5">
        <v>-1278.9488658823288</v>
      </c>
      <c r="L225" s="5">
        <v>-1580.7961233643061</v>
      </c>
      <c r="M225" s="5">
        <v>-1777.6541150838691</v>
      </c>
      <c r="N225" s="5">
        <v>-2238.2986309262451</v>
      </c>
      <c r="O225" s="5">
        <v>-2737.8220474406558</v>
      </c>
      <c r="P225" s="5">
        <v>-3285.6843055924132</v>
      </c>
      <c r="Q225" s="5">
        <v>-3833.963031023367</v>
      </c>
      <c r="R225" s="5">
        <v>-4549.8637650659521</v>
      </c>
      <c r="S225" s="5">
        <v>-4852.8063145816186</v>
      </c>
      <c r="T225" s="5">
        <v>-5498.9221272993618</v>
      </c>
      <c r="U225" s="5">
        <v>-5800.0291336936634</v>
      </c>
      <c r="V225" s="5">
        <v>-6392.724121284572</v>
      </c>
      <c r="W225" s="5">
        <v>-6459.791862483452</v>
      </c>
      <c r="X225" s="5">
        <v>-6630.2131932175143</v>
      </c>
      <c r="Y225" s="5">
        <v>-7655.0476739077603</v>
      </c>
      <c r="Z225" s="5">
        <v>-8598.7460003561791</v>
      </c>
      <c r="AA225" s="5">
        <v>-8851.796789207714</v>
      </c>
      <c r="AB225" s="5">
        <v>-9135.7030751064231</v>
      </c>
      <c r="AC225" s="5">
        <v>-9828.5464190639032</v>
      </c>
      <c r="AD225" s="5">
        <v>-10347.284596869349</v>
      </c>
      <c r="AE225" s="5">
        <v>-10599.023857400643</v>
      </c>
    </row>
    <row r="226" spans="1:31">
      <c r="A226" s="58" t="s">
        <v>131</v>
      </c>
      <c r="B226" s="58" t="s">
        <v>124</v>
      </c>
      <c r="C226" s="57" t="s">
        <v>100</v>
      </c>
      <c r="D226" s="5">
        <v>-135.03141914529701</v>
      </c>
      <c r="E226" s="5">
        <v>-250.11829264994901</v>
      </c>
      <c r="F226" s="5">
        <v>-366.42709503692902</v>
      </c>
      <c r="G226" s="5">
        <v>-470.37303837280098</v>
      </c>
      <c r="H226" s="5">
        <v>-554.50501734490899</v>
      </c>
      <c r="I226" s="5">
        <v>-628.70588004408899</v>
      </c>
      <c r="J226" s="5">
        <v>-723.78902302699498</v>
      </c>
      <c r="K226" s="5">
        <v>-869.60417595556805</v>
      </c>
      <c r="L226" s="5">
        <v>-1011.00523428778</v>
      </c>
      <c r="M226" s="5">
        <v>-1147.68086708187</v>
      </c>
      <c r="N226" s="5">
        <v>-1315.89604410794</v>
      </c>
      <c r="O226" s="5">
        <v>-1488.5548674332599</v>
      </c>
      <c r="P226" s="5">
        <v>-1669.8738044352301</v>
      </c>
      <c r="Q226" s="5">
        <v>-1814.1461567226499</v>
      </c>
      <c r="R226" s="5">
        <v>-1938.9997101705001</v>
      </c>
      <c r="S226" s="5">
        <v>-2024.7612407727399</v>
      </c>
      <c r="T226" s="5">
        <v>-2094.5088763854701</v>
      </c>
      <c r="U226" s="5">
        <v>-2107.1377644836698</v>
      </c>
      <c r="V226" s="5">
        <v>-2113.6550992092398</v>
      </c>
      <c r="W226" s="5">
        <v>-2105.8701616343001</v>
      </c>
      <c r="X226" s="5">
        <v>-2091.1597770232001</v>
      </c>
      <c r="Y226" s="5">
        <v>-2077.9914698767702</v>
      </c>
      <c r="Z226" s="5">
        <v>-2054.6267511872802</v>
      </c>
      <c r="AA226" s="5">
        <v>-2047.94718990355</v>
      </c>
      <c r="AB226" s="5">
        <v>-2026.3572782374899</v>
      </c>
      <c r="AC226" s="5">
        <v>-2000.7288204579099</v>
      </c>
      <c r="AD226" s="5">
        <v>-1970.5279745892001</v>
      </c>
      <c r="AE226" s="5">
        <v>-1993.9232328144101</v>
      </c>
    </row>
    <row r="228" spans="1:31">
      <c r="A228" s="58" t="s">
        <v>131</v>
      </c>
      <c r="B228" s="58" t="s">
        <v>125</v>
      </c>
      <c r="C228" s="57" t="s">
        <v>81</v>
      </c>
      <c r="D228" s="5">
        <v>31225.802014089822</v>
      </c>
      <c r="E228" s="5">
        <v>26801.489299813631</v>
      </c>
      <c r="F228" s="5">
        <v>19251.461883086675</v>
      </c>
      <c r="G228" s="5">
        <v>16381.8647140415</v>
      </c>
      <c r="H228" s="5">
        <v>10235.448554486855</v>
      </c>
      <c r="I228" s="5">
        <v>6846.720343409962</v>
      </c>
      <c r="J228" s="5">
        <v>6269.7810156661853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</row>
    <row r="229" spans="1:31">
      <c r="A229" s="58" t="s">
        <v>131</v>
      </c>
      <c r="B229" s="58" t="s">
        <v>125</v>
      </c>
      <c r="C229" s="57" t="s">
        <v>82</v>
      </c>
      <c r="D229" s="5">
        <v>20.482438104634998</v>
      </c>
      <c r="E229" s="5">
        <v>9.2288033845400008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</row>
    <row r="230" spans="1:31">
      <c r="A230" s="58" t="s">
        <v>131</v>
      </c>
      <c r="B230" s="58" t="s">
        <v>125</v>
      </c>
      <c r="C230" s="57" t="s">
        <v>83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</row>
    <row r="231" spans="1:31">
      <c r="A231" s="58" t="s">
        <v>131</v>
      </c>
      <c r="B231" s="58" t="s">
        <v>125</v>
      </c>
      <c r="C231" s="57" t="s">
        <v>84</v>
      </c>
      <c r="D231" s="5">
        <v>12.20038732143</v>
      </c>
      <c r="E231" s="5">
        <v>7.4900581530249992</v>
      </c>
      <c r="F231" s="5">
        <v>56.477586187759997</v>
      </c>
      <c r="G231" s="5">
        <v>53.167743464209991</v>
      </c>
      <c r="H231" s="5">
        <v>462.50521208213502</v>
      </c>
      <c r="I231" s="5">
        <v>612.2114080913201</v>
      </c>
      <c r="J231" s="5">
        <v>177.38199961479003</v>
      </c>
      <c r="K231" s="5">
        <v>620.13820990989495</v>
      </c>
      <c r="L231" s="5">
        <v>1162.8268446693608</v>
      </c>
      <c r="M231" s="5">
        <v>399.60870820670999</v>
      </c>
      <c r="N231" s="5">
        <v>14.379542059675</v>
      </c>
      <c r="O231" s="5">
        <v>337.88558374619504</v>
      </c>
      <c r="P231" s="5">
        <v>100.91423037182</v>
      </c>
      <c r="Q231" s="5">
        <v>279.67339214092499</v>
      </c>
      <c r="R231" s="5">
        <v>145.38741080162998</v>
      </c>
      <c r="S231" s="5">
        <v>973.05187295958058</v>
      </c>
      <c r="T231" s="5">
        <v>283.40441286868503</v>
      </c>
      <c r="U231" s="5">
        <v>256.31489655599</v>
      </c>
      <c r="V231" s="5">
        <v>422.47376992310001</v>
      </c>
      <c r="W231" s="5">
        <v>638.66866633373002</v>
      </c>
      <c r="X231" s="5">
        <v>1370.1171843524598</v>
      </c>
      <c r="Y231" s="5">
        <v>71.952836594689998</v>
      </c>
      <c r="Z231" s="5">
        <v>693.00147427989009</v>
      </c>
      <c r="AA231" s="5">
        <v>32.180274705830001</v>
      </c>
      <c r="AB231" s="5">
        <v>682.39892466670995</v>
      </c>
      <c r="AC231" s="5">
        <v>93.925941147894989</v>
      </c>
      <c r="AD231" s="5">
        <v>2035.0367135927413</v>
      </c>
      <c r="AE231" s="5">
        <v>0</v>
      </c>
    </row>
    <row r="232" spans="1:31">
      <c r="A232" s="58" t="s">
        <v>131</v>
      </c>
      <c r="B232" s="58" t="s">
        <v>125</v>
      </c>
      <c r="C232" s="57" t="s">
        <v>85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759.48453248608996</v>
      </c>
      <c r="AE232" s="5">
        <v>759.48453248609007</v>
      </c>
    </row>
    <row r="233" spans="1:31">
      <c r="A233" s="58" t="s">
        <v>131</v>
      </c>
      <c r="B233" s="58" t="s">
        <v>125</v>
      </c>
      <c r="C233" s="57" t="s">
        <v>86</v>
      </c>
      <c r="D233" s="5">
        <v>3812.0606850279755</v>
      </c>
      <c r="E233" s="5">
        <v>1303.6085439202598</v>
      </c>
      <c r="F233" s="5">
        <v>1792.9386917398401</v>
      </c>
      <c r="G233" s="5">
        <v>2189.2620026678251</v>
      </c>
      <c r="H233" s="5">
        <v>3244.9376138630605</v>
      </c>
      <c r="I233" s="5">
        <v>3128.7517601682757</v>
      </c>
      <c r="J233" s="5">
        <v>2037.8280131707093</v>
      </c>
      <c r="K233" s="5">
        <v>2529.1836534579297</v>
      </c>
      <c r="L233" s="5">
        <v>2176.118453602644</v>
      </c>
      <c r="M233" s="5">
        <v>1918.8159977924993</v>
      </c>
      <c r="N233" s="5">
        <v>1801.2931237053799</v>
      </c>
      <c r="O233" s="5">
        <v>3100.038024238625</v>
      </c>
      <c r="P233" s="5">
        <v>2979.2884889091642</v>
      </c>
      <c r="Q233" s="5">
        <v>2395.4820794811139</v>
      </c>
      <c r="R233" s="5">
        <v>2290.5258879219045</v>
      </c>
      <c r="S233" s="5">
        <v>3322.5198179396748</v>
      </c>
      <c r="T233" s="5">
        <v>1322.3417146862203</v>
      </c>
      <c r="U233" s="5">
        <v>2012.0565215291447</v>
      </c>
      <c r="V233" s="5">
        <v>1947.9574631445246</v>
      </c>
      <c r="W233" s="5">
        <v>2206.1440228328547</v>
      </c>
      <c r="X233" s="5">
        <v>2240.5811830655002</v>
      </c>
      <c r="Y233" s="5">
        <v>2243.938204824995</v>
      </c>
      <c r="Z233" s="5">
        <v>1807.099709228225</v>
      </c>
      <c r="AA233" s="5">
        <v>2253.8706450055552</v>
      </c>
      <c r="AB233" s="5">
        <v>2508.3855790137745</v>
      </c>
      <c r="AC233" s="5">
        <v>2376.0993136455249</v>
      </c>
      <c r="AD233" s="5">
        <v>3501.1851945331741</v>
      </c>
      <c r="AE233" s="5">
        <v>1109.9736547881748</v>
      </c>
    </row>
    <row r="234" spans="1:31">
      <c r="A234" s="58" t="s">
        <v>131</v>
      </c>
      <c r="B234" s="58" t="s">
        <v>125</v>
      </c>
      <c r="C234" s="57" t="s">
        <v>87</v>
      </c>
      <c r="D234" s="5">
        <v>70.51248533782514</v>
      </c>
      <c r="E234" s="5">
        <v>132.44821123555516</v>
      </c>
      <c r="F234" s="5">
        <v>337.1887198200655</v>
      </c>
      <c r="G234" s="5">
        <v>344.28804558313033</v>
      </c>
      <c r="H234" s="5">
        <v>576.9744283310647</v>
      </c>
      <c r="I234" s="5">
        <v>1950.7073520519211</v>
      </c>
      <c r="J234" s="5">
        <v>2041.5226250123064</v>
      </c>
      <c r="K234" s="5">
        <v>3160.307060798737</v>
      </c>
      <c r="L234" s="5">
        <v>3225.5168253871111</v>
      </c>
      <c r="M234" s="5">
        <v>3074.4979829381655</v>
      </c>
      <c r="N234" s="5">
        <v>3211.0183185671804</v>
      </c>
      <c r="O234" s="5">
        <v>3004.497574083437</v>
      </c>
      <c r="P234" s="5">
        <v>3097.1809916500129</v>
      </c>
      <c r="Q234" s="5">
        <v>3221.9611479913874</v>
      </c>
      <c r="R234" s="5">
        <v>3275.6414789563241</v>
      </c>
      <c r="S234" s="5">
        <v>3027.8625940871916</v>
      </c>
      <c r="T234" s="5">
        <v>3394.5948068908037</v>
      </c>
      <c r="U234" s="5">
        <v>3336.8053262521753</v>
      </c>
      <c r="V234" s="5">
        <v>3105.6616622865308</v>
      </c>
      <c r="W234" s="5">
        <v>3064.2177423862759</v>
      </c>
      <c r="X234" s="5">
        <v>2694.3885237208556</v>
      </c>
      <c r="Y234" s="5">
        <v>2830.8843428908863</v>
      </c>
      <c r="Z234" s="5">
        <v>2285.7494305151486</v>
      </c>
      <c r="AA234" s="5">
        <v>2283.6046921510833</v>
      </c>
      <c r="AB234" s="5">
        <v>1978.2519782603608</v>
      </c>
      <c r="AC234" s="5">
        <v>1357.9417369166563</v>
      </c>
      <c r="AD234" s="5">
        <v>1345.8164720766613</v>
      </c>
      <c r="AE234" s="5">
        <v>353.55097409251994</v>
      </c>
    </row>
    <row r="235" spans="1:31">
      <c r="A235" s="58" t="s">
        <v>131</v>
      </c>
      <c r="B235" s="58" t="s">
        <v>125</v>
      </c>
      <c r="C235" s="57" t="s">
        <v>88</v>
      </c>
      <c r="D235" s="5">
        <v>24.673583671869963</v>
      </c>
      <c r="E235" s="5">
        <v>98.391648740600232</v>
      </c>
      <c r="F235" s="5">
        <v>185.49773140788997</v>
      </c>
      <c r="G235" s="5">
        <v>288.20553388735385</v>
      </c>
      <c r="H235" s="5">
        <v>420.13171629569104</v>
      </c>
      <c r="I235" s="5">
        <v>578.77116928267674</v>
      </c>
      <c r="J235" s="5">
        <v>775.37784464833589</v>
      </c>
      <c r="K235" s="5">
        <v>924.08444245169744</v>
      </c>
      <c r="L235" s="5">
        <v>1107.2676741982584</v>
      </c>
      <c r="M235" s="5">
        <v>1203.5074634916962</v>
      </c>
      <c r="N235" s="5">
        <v>1583.1507939131398</v>
      </c>
      <c r="O235" s="5">
        <v>1859.6614344215939</v>
      </c>
      <c r="P235" s="5">
        <v>2246.7959198848494</v>
      </c>
      <c r="Q235" s="5">
        <v>2760.5933467978693</v>
      </c>
      <c r="R235" s="5">
        <v>3435.6969908979909</v>
      </c>
      <c r="S235" s="5">
        <v>3961.2273187996498</v>
      </c>
      <c r="T235" s="5">
        <v>4525.4733244628833</v>
      </c>
      <c r="U235" s="5">
        <v>4925.5052946173109</v>
      </c>
      <c r="V235" s="5">
        <v>5283.11061525474</v>
      </c>
      <c r="W235" s="5">
        <v>5815.2790528274854</v>
      </c>
      <c r="X235" s="5">
        <v>5633.8055638042661</v>
      </c>
      <c r="Y235" s="5">
        <v>6392.04312461271</v>
      </c>
      <c r="Z235" s="5">
        <v>7705.0747767286784</v>
      </c>
      <c r="AA235" s="5">
        <v>7758.7946231302685</v>
      </c>
      <c r="AB235" s="5">
        <v>7668.3330661037726</v>
      </c>
      <c r="AC235" s="5">
        <v>7821.7767740412355</v>
      </c>
      <c r="AD235" s="5">
        <v>8945.7335586658246</v>
      </c>
      <c r="AE235" s="5">
        <v>10034.606527034157</v>
      </c>
    </row>
    <row r="236" spans="1:31">
      <c r="A236" s="58" t="s">
        <v>131</v>
      </c>
      <c r="B236" s="58" t="s">
        <v>125</v>
      </c>
      <c r="C236" s="57" t="s">
        <v>89</v>
      </c>
      <c r="D236" s="5">
        <v>68.294795686997603</v>
      </c>
      <c r="E236" s="5">
        <v>137.42513599108901</v>
      </c>
      <c r="F236" s="5">
        <v>209.96938808425301</v>
      </c>
      <c r="G236" s="5">
        <v>278.07005379568301</v>
      </c>
      <c r="H236" s="5">
        <v>336.69285066459599</v>
      </c>
      <c r="I236" s="5">
        <v>378.98086966461</v>
      </c>
      <c r="J236" s="5">
        <v>425.41102868106901</v>
      </c>
      <c r="K236" s="5">
        <v>504.94793903530302</v>
      </c>
      <c r="L236" s="5">
        <v>569.64949919189201</v>
      </c>
      <c r="M236" s="5">
        <v>620.974754111425</v>
      </c>
      <c r="N236" s="5">
        <v>690.00687150699105</v>
      </c>
      <c r="O236" s="5">
        <v>767.17636609820704</v>
      </c>
      <c r="P236" s="5">
        <v>852.34192507637795</v>
      </c>
      <c r="Q236" s="5">
        <v>925.37785735145201</v>
      </c>
      <c r="R236" s="5">
        <v>1006.10967595389</v>
      </c>
      <c r="S236" s="5">
        <v>1069.4848060797001</v>
      </c>
      <c r="T236" s="5">
        <v>1122.7314107408799</v>
      </c>
      <c r="U236" s="5">
        <v>1153.5857453061501</v>
      </c>
      <c r="V236" s="5">
        <v>1175.4556096511401</v>
      </c>
      <c r="W236" s="5">
        <v>1180.20808273081</v>
      </c>
      <c r="X236" s="5">
        <v>1183.0162733807399</v>
      </c>
      <c r="Y236" s="5">
        <v>1175.98128660098</v>
      </c>
      <c r="Z236" s="5">
        <v>1171.1063092643701</v>
      </c>
      <c r="AA236" s="5">
        <v>1171.8638933289401</v>
      </c>
      <c r="AB236" s="5">
        <v>1166.26946185973</v>
      </c>
      <c r="AC236" s="5">
        <v>1157.9191882038999</v>
      </c>
      <c r="AD236" s="5">
        <v>1145.63707674733</v>
      </c>
      <c r="AE236" s="5">
        <v>1159.6165491801701</v>
      </c>
    </row>
    <row r="237" spans="1:31">
      <c r="A237" s="58" t="s">
        <v>131</v>
      </c>
      <c r="B237" s="58" t="s">
        <v>125</v>
      </c>
      <c r="C237" s="57" t="s">
        <v>90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</row>
    <row r="238" spans="1:31">
      <c r="A238" s="58" t="s">
        <v>131</v>
      </c>
      <c r="B238" s="58" t="s">
        <v>125</v>
      </c>
      <c r="C238" s="57" t="s">
        <v>91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</row>
    <row r="239" spans="1:31">
      <c r="A239" s="58" t="s">
        <v>131</v>
      </c>
      <c r="B239" s="58" t="s">
        <v>125</v>
      </c>
      <c r="C239" s="57" t="s">
        <v>92</v>
      </c>
      <c r="D239" s="5">
        <v>11542.134789243004</v>
      </c>
      <c r="E239" s="5">
        <v>15874.873215374011</v>
      </c>
      <c r="F239" s="5">
        <v>20848.760630762183</v>
      </c>
      <c r="G239" s="5">
        <v>22686.223920680135</v>
      </c>
      <c r="H239" s="5">
        <v>23627.960620607755</v>
      </c>
      <c r="I239" s="5">
        <v>26555.32057220229</v>
      </c>
      <c r="J239" s="5">
        <v>26884.006905855855</v>
      </c>
      <c r="K239" s="5">
        <v>32683.828158313492</v>
      </c>
      <c r="L239" s="5">
        <v>31264.546499460645</v>
      </c>
      <c r="M239" s="5">
        <v>31089.112971489842</v>
      </c>
      <c r="N239" s="5">
        <v>36200.889429208226</v>
      </c>
      <c r="O239" s="5">
        <v>33110.293446550371</v>
      </c>
      <c r="P239" s="5">
        <v>40117.104038766804</v>
      </c>
      <c r="Q239" s="5">
        <v>37139.627706409265</v>
      </c>
      <c r="R239" s="5">
        <v>41492.126890756685</v>
      </c>
      <c r="S239" s="5">
        <v>43114.858005797571</v>
      </c>
      <c r="T239" s="5">
        <v>45458.319733993936</v>
      </c>
      <c r="U239" s="5">
        <v>55221.066574113931</v>
      </c>
      <c r="V239" s="5">
        <v>58047.186462260921</v>
      </c>
      <c r="W239" s="5">
        <v>55855.228717626698</v>
      </c>
      <c r="X239" s="5">
        <v>56332.121130857282</v>
      </c>
      <c r="Y239" s="5">
        <v>64981.082250384163</v>
      </c>
      <c r="Z239" s="5">
        <v>66005.606313963624</v>
      </c>
      <c r="AA239" s="5">
        <v>76855.819369871926</v>
      </c>
      <c r="AB239" s="5">
        <v>76051.370710523755</v>
      </c>
      <c r="AC239" s="5">
        <v>79440.321249275803</v>
      </c>
      <c r="AD239" s="5">
        <v>74036.537234075557</v>
      </c>
      <c r="AE239" s="5">
        <v>74985.081567993097</v>
      </c>
    </row>
    <row r="240" spans="1:31">
      <c r="A240" s="58" t="s">
        <v>131</v>
      </c>
      <c r="B240" s="58" t="s">
        <v>125</v>
      </c>
      <c r="C240" s="57" t="s">
        <v>93</v>
      </c>
      <c r="D240" s="5">
        <v>1751.6991376304304</v>
      </c>
      <c r="E240" s="5">
        <v>1505.542180835595</v>
      </c>
      <c r="F240" s="5">
        <v>1687.7744934368307</v>
      </c>
      <c r="G240" s="5">
        <v>1746.3991379425047</v>
      </c>
      <c r="H240" s="5">
        <v>3431.6013552358409</v>
      </c>
      <c r="I240" s="5">
        <v>5759.6206266498848</v>
      </c>
      <c r="J240" s="5">
        <v>5837.8395589941865</v>
      </c>
      <c r="K240" s="5">
        <v>5352.5100369688616</v>
      </c>
      <c r="L240" s="5">
        <v>9855.9996686196118</v>
      </c>
      <c r="M240" s="5">
        <v>9163.6318373869617</v>
      </c>
      <c r="N240" s="5">
        <v>9461.7638213187747</v>
      </c>
      <c r="O240" s="5">
        <v>9561.2578016567841</v>
      </c>
      <c r="P240" s="5">
        <v>8555.7342494366112</v>
      </c>
      <c r="Q240" s="5">
        <v>11575.728821126935</v>
      </c>
      <c r="R240" s="5">
        <v>11568.034318329932</v>
      </c>
      <c r="S240" s="5">
        <v>14666.278921784013</v>
      </c>
      <c r="T240" s="5">
        <v>15745.958218296008</v>
      </c>
      <c r="U240" s="5">
        <v>17251.456775272338</v>
      </c>
      <c r="V240" s="5">
        <v>16782.263982888235</v>
      </c>
      <c r="W240" s="5">
        <v>20524.44544572843</v>
      </c>
      <c r="X240" s="5">
        <v>23686.814719841484</v>
      </c>
      <c r="Y240" s="5">
        <v>23921.688794779006</v>
      </c>
      <c r="Z240" s="5">
        <v>22890.501658107267</v>
      </c>
      <c r="AA240" s="5">
        <v>21024.276022163369</v>
      </c>
      <c r="AB240" s="5">
        <v>29285.378030790383</v>
      </c>
      <c r="AC240" s="5">
        <v>29417.250122033838</v>
      </c>
      <c r="AD240" s="5">
        <v>34259.697689451968</v>
      </c>
      <c r="AE240" s="5">
        <v>35765.626412028978</v>
      </c>
    </row>
    <row r="241" spans="1:31">
      <c r="A241" s="58" t="s">
        <v>131</v>
      </c>
      <c r="B241" s="58" t="s">
        <v>125</v>
      </c>
      <c r="C241" s="57" t="s">
        <v>94</v>
      </c>
      <c r="D241" s="5">
        <v>5789.1238059999996</v>
      </c>
      <c r="E241" s="5">
        <v>6709.2754150000001</v>
      </c>
      <c r="F241" s="5">
        <v>7721.1149459999997</v>
      </c>
      <c r="G241" s="5">
        <v>8786.7644110000001</v>
      </c>
      <c r="H241" s="5">
        <v>9887.3108190000003</v>
      </c>
      <c r="I241" s="5">
        <v>10892.914930000001</v>
      </c>
      <c r="J241" s="5">
        <v>11791.678400000001</v>
      </c>
      <c r="K241" s="5">
        <v>12677.64098</v>
      </c>
      <c r="L241" s="5">
        <v>13501.183789999999</v>
      </c>
      <c r="M241" s="5">
        <v>14222.48914</v>
      </c>
      <c r="N241" s="5">
        <v>14921.77255</v>
      </c>
      <c r="O241" s="5">
        <v>15649.48821</v>
      </c>
      <c r="P241" s="5">
        <v>16409.22208</v>
      </c>
      <c r="Q241" s="5">
        <v>17107.183939999999</v>
      </c>
      <c r="R241" s="5">
        <v>17778.010709999999</v>
      </c>
      <c r="S241" s="5">
        <v>18486.730360000001</v>
      </c>
      <c r="T241" s="5">
        <v>19272.65697</v>
      </c>
      <c r="U241" s="5">
        <v>20025.109410000001</v>
      </c>
      <c r="V241" s="5">
        <v>20778.62816</v>
      </c>
      <c r="W241" s="5">
        <v>21556.70148</v>
      </c>
      <c r="X241" s="5">
        <v>22383.90408</v>
      </c>
      <c r="Y241" s="5">
        <v>23141.00693</v>
      </c>
      <c r="Z241" s="5">
        <v>23886.775290000001</v>
      </c>
      <c r="AA241" s="5">
        <v>24656.925439999999</v>
      </c>
      <c r="AB241" s="5">
        <v>25485.120749999998</v>
      </c>
      <c r="AC241" s="5">
        <v>26226.518550000001</v>
      </c>
      <c r="AD241" s="5">
        <v>26964.80977</v>
      </c>
      <c r="AE241" s="5">
        <v>26964.80977</v>
      </c>
    </row>
    <row r="242" spans="1:31">
      <c r="A242" s="58" t="s">
        <v>131</v>
      </c>
      <c r="B242" s="58" t="s">
        <v>125</v>
      </c>
      <c r="C242" s="57" t="s">
        <v>96</v>
      </c>
      <c r="D242" s="5">
        <v>0</v>
      </c>
      <c r="E242" s="5">
        <v>0</v>
      </c>
      <c r="F242" s="5">
        <v>0</v>
      </c>
      <c r="G242" s="5">
        <v>9.9542145085000006E-2</v>
      </c>
      <c r="H242" s="5">
        <v>0</v>
      </c>
      <c r="I242" s="5">
        <v>4.4488623088400008</v>
      </c>
      <c r="J242" s="5">
        <v>5.1664943240000004E-2</v>
      </c>
      <c r="K242" s="5">
        <v>26.588526754080004</v>
      </c>
      <c r="L242" s="5">
        <v>63.856915073709999</v>
      </c>
      <c r="M242" s="5">
        <v>56.605562300930004</v>
      </c>
      <c r="N242" s="5">
        <v>8.2279199603550008</v>
      </c>
      <c r="O242" s="5">
        <v>111.60341740734</v>
      </c>
      <c r="P242" s="5">
        <v>83.979600594069964</v>
      </c>
      <c r="Q242" s="5">
        <v>221.10028296252506</v>
      </c>
      <c r="R242" s="5">
        <v>90.635827818894981</v>
      </c>
      <c r="S242" s="5">
        <v>443.56156087688566</v>
      </c>
      <c r="T242" s="5">
        <v>247.0767592245499</v>
      </c>
      <c r="U242" s="5">
        <v>345.28646079856969</v>
      </c>
      <c r="V242" s="5">
        <v>340.13165371545995</v>
      </c>
      <c r="W242" s="5">
        <v>423.72932703114549</v>
      </c>
      <c r="X242" s="5">
        <v>491.88089563757961</v>
      </c>
      <c r="Y242" s="5">
        <v>587.33947258285457</v>
      </c>
      <c r="Z242" s="5">
        <v>576.9423749791298</v>
      </c>
      <c r="AA242" s="5">
        <v>539.14007090721964</v>
      </c>
      <c r="AB242" s="5">
        <v>482.89643428450483</v>
      </c>
      <c r="AC242" s="5">
        <v>519.82811661703056</v>
      </c>
      <c r="AD242" s="5">
        <v>797.16236474124537</v>
      </c>
      <c r="AE242" s="5">
        <v>225.52545802871515</v>
      </c>
    </row>
    <row r="243" spans="1:31">
      <c r="A243" s="58" t="s">
        <v>131</v>
      </c>
      <c r="B243" s="58" t="s">
        <v>125</v>
      </c>
      <c r="C243" s="57" t="s">
        <v>98</v>
      </c>
      <c r="D243" s="5">
        <v>-83.943460385944888</v>
      </c>
      <c r="E243" s="5">
        <v>-158.29186431405952</v>
      </c>
      <c r="F243" s="5">
        <v>-403.98969496831381</v>
      </c>
      <c r="G243" s="5">
        <v>-414.12194741877391</v>
      </c>
      <c r="H243" s="5">
        <v>-692.1125470227089</v>
      </c>
      <c r="I243" s="5">
        <v>-2377.4729372135844</v>
      </c>
      <c r="J243" s="5">
        <v>-2488.9558740852053</v>
      </c>
      <c r="K243" s="5">
        <v>-3849.9822168247629</v>
      </c>
      <c r="L243" s="5">
        <v>-3916.0050157203937</v>
      </c>
      <c r="M243" s="5">
        <v>-3715.3693949883054</v>
      </c>
      <c r="N243" s="5">
        <v>-3912.1472622439255</v>
      </c>
      <c r="O243" s="5">
        <v>-3629.372200432882</v>
      </c>
      <c r="P243" s="5">
        <v>-3774.3446761303721</v>
      </c>
      <c r="Q243" s="5">
        <v>-3892.6536121631975</v>
      </c>
      <c r="R243" s="5">
        <v>-3978.2970780888791</v>
      </c>
      <c r="S243" s="5">
        <v>-3666.4345357637612</v>
      </c>
      <c r="T243" s="5">
        <v>-4119.1003979111038</v>
      </c>
      <c r="U243" s="5">
        <v>-4046.3905934015197</v>
      </c>
      <c r="V243" s="5">
        <v>-3782.1387796218933</v>
      </c>
      <c r="W243" s="5">
        <v>-3703.4259829736184</v>
      </c>
      <c r="X243" s="5">
        <v>-3270.1229047402903</v>
      </c>
      <c r="Y243" s="5">
        <v>-3452.571943140963</v>
      </c>
      <c r="Z243" s="5">
        <v>-2761.1471163006322</v>
      </c>
      <c r="AA243" s="5">
        <v>-2788.8548989974115</v>
      </c>
      <c r="AB243" s="5">
        <v>-2391.4941995470999</v>
      </c>
      <c r="AC243" s="5">
        <v>-1661.8391532746039</v>
      </c>
      <c r="AD243" s="5">
        <v>-1644.6538137081563</v>
      </c>
      <c r="AE243" s="5">
        <v>-450.39096971838433</v>
      </c>
    </row>
    <row r="244" spans="1:31">
      <c r="A244" s="58" t="s">
        <v>131</v>
      </c>
      <c r="B244" s="58" t="s">
        <v>125</v>
      </c>
      <c r="C244" s="57" t="s">
        <v>99</v>
      </c>
      <c r="D244" s="5">
        <v>-29.024877155955142</v>
      </c>
      <c r="E244" s="5">
        <v>-116.06745310854548</v>
      </c>
      <c r="F244" s="5">
        <v>-218.14718585483976</v>
      </c>
      <c r="G244" s="5">
        <v>-339.70570682982458</v>
      </c>
      <c r="H244" s="5">
        <v>-493.28975383372602</v>
      </c>
      <c r="I244" s="5">
        <v>-680.83997497097641</v>
      </c>
      <c r="J244" s="5">
        <v>-912.1190901707356</v>
      </c>
      <c r="K244" s="5">
        <v>-1101.4634193498002</v>
      </c>
      <c r="L244" s="5">
        <v>-1326.6309958579347</v>
      </c>
      <c r="M244" s="5">
        <v>-1458.6482556161927</v>
      </c>
      <c r="N244" s="5">
        <v>-1944.2594935398038</v>
      </c>
      <c r="O244" s="5">
        <v>-2280.1286880832286</v>
      </c>
      <c r="P244" s="5">
        <v>-2794.4041442924804</v>
      </c>
      <c r="Q244" s="5">
        <v>-3427.5069788704309</v>
      </c>
      <c r="R244" s="5">
        <v>-4294.5633023833843</v>
      </c>
      <c r="S244" s="5">
        <v>-4942.6860366556048</v>
      </c>
      <c r="T244" s="5">
        <v>-5706.7666750700482</v>
      </c>
      <c r="U244" s="5">
        <v>-6244.8547547750077</v>
      </c>
      <c r="V244" s="5">
        <v>-6751.2546537639082</v>
      </c>
      <c r="W244" s="5">
        <v>-7413.0205358333023</v>
      </c>
      <c r="X244" s="5">
        <v>-7229.7118947356948</v>
      </c>
      <c r="Y244" s="5">
        <v>-8295.7566482513212</v>
      </c>
      <c r="Z244" s="5">
        <v>-9819.0580430810951</v>
      </c>
      <c r="AA244" s="5">
        <v>-10027.482716873834</v>
      </c>
      <c r="AB244" s="5">
        <v>-9861.1621004885819</v>
      </c>
      <c r="AC244" s="5">
        <v>-10197.723369948366</v>
      </c>
      <c r="AD244" s="5">
        <v>-11591.165463496402</v>
      </c>
      <c r="AE244" s="5">
        <v>-13012.235620700587</v>
      </c>
    </row>
    <row r="245" spans="1:31">
      <c r="A245" s="58" t="s">
        <v>131</v>
      </c>
      <c r="B245" s="58" t="s">
        <v>125</v>
      </c>
      <c r="C245" s="57" t="s">
        <v>100</v>
      </c>
      <c r="D245" s="5">
        <v>-81.979000204861094</v>
      </c>
      <c r="E245" s="5">
        <v>-164.180024044775</v>
      </c>
      <c r="F245" s="5">
        <v>-251.51620922330699</v>
      </c>
      <c r="G245" s="5">
        <v>-331.817942706981</v>
      </c>
      <c r="H245" s="5">
        <v>-401.07512940375301</v>
      </c>
      <c r="I245" s="5">
        <v>-452.14235168364303</v>
      </c>
      <c r="J245" s="5">
        <v>-509.33252440275697</v>
      </c>
      <c r="K245" s="5">
        <v>-601.64367717395703</v>
      </c>
      <c r="L245" s="5">
        <v>-679.80867172317505</v>
      </c>
      <c r="M245" s="5">
        <v>-741.48463756212004</v>
      </c>
      <c r="N245" s="5">
        <v>-821.41165357987597</v>
      </c>
      <c r="O245" s="5">
        <v>-914.82304154901703</v>
      </c>
      <c r="P245" s="5">
        <v>-1014.69305361211</v>
      </c>
      <c r="Q245" s="5">
        <v>-1105.3491088194701</v>
      </c>
      <c r="R245" s="5">
        <v>-1196.35869268689</v>
      </c>
      <c r="S245" s="5">
        <v>-1273.4699923227099</v>
      </c>
      <c r="T245" s="5">
        <v>-1332.53011215232</v>
      </c>
      <c r="U245" s="5">
        <v>-1384.67570382602</v>
      </c>
      <c r="V245" s="5">
        <v>-1398.75627891872</v>
      </c>
      <c r="W245" s="5">
        <v>-1409.59457475575</v>
      </c>
      <c r="X245" s="5">
        <v>-1406.8551028637601</v>
      </c>
      <c r="Y245" s="5">
        <v>-1399.58177803751</v>
      </c>
      <c r="Z245" s="5">
        <v>-1396.44233510755</v>
      </c>
      <c r="AA245" s="5">
        <v>-1401.43469293367</v>
      </c>
      <c r="AB245" s="5">
        <v>-1390.30294703148</v>
      </c>
      <c r="AC245" s="5">
        <v>-1379.13112945126</v>
      </c>
      <c r="AD245" s="5">
        <v>-1364.77773159966</v>
      </c>
      <c r="AE245" s="5">
        <v>-1380.0063310666201</v>
      </c>
    </row>
    <row r="247" spans="1:31">
      <c r="A247" s="58" t="s">
        <v>131</v>
      </c>
      <c r="B247" s="58" t="s">
        <v>126</v>
      </c>
      <c r="C247" s="57" t="s">
        <v>82</v>
      </c>
      <c r="D247" s="5">
        <v>2565.212409763978</v>
      </c>
      <c r="E247" s="5">
        <v>1055.5679404076304</v>
      </c>
      <c r="F247" s="5">
        <v>421.44261016677007</v>
      </c>
      <c r="G247" s="5">
        <v>802.32566980478543</v>
      </c>
      <c r="H247" s="5">
        <v>1344.7431652572932</v>
      </c>
      <c r="I247" s="5">
        <v>1191.2971696945542</v>
      </c>
      <c r="J247" s="5">
        <v>766.5763603085112</v>
      </c>
      <c r="K247" s="5">
        <v>1045.4576859611261</v>
      </c>
      <c r="L247" s="5">
        <v>1049.1247530092357</v>
      </c>
      <c r="M247" s="5">
        <v>488.78060533376998</v>
      </c>
      <c r="N247" s="5">
        <v>992.06629992869091</v>
      </c>
      <c r="O247" s="5">
        <v>1070.4097691418108</v>
      </c>
      <c r="P247" s="5">
        <v>1094.7738593058261</v>
      </c>
      <c r="Q247" s="5">
        <v>741.24749782979552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</row>
    <row r="248" spans="1:31">
      <c r="A248" s="58" t="s">
        <v>131</v>
      </c>
      <c r="B248" s="58" t="s">
        <v>126</v>
      </c>
      <c r="C248" s="57" t="s">
        <v>83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</row>
    <row r="249" spans="1:31">
      <c r="A249" s="58" t="s">
        <v>131</v>
      </c>
      <c r="B249" s="58" t="s">
        <v>126</v>
      </c>
      <c r="C249" s="57" t="s">
        <v>84</v>
      </c>
      <c r="D249" s="5">
        <v>458.70598087604526</v>
      </c>
      <c r="E249" s="5">
        <v>187.32449373198503</v>
      </c>
      <c r="F249" s="5">
        <v>91.751363945115003</v>
      </c>
      <c r="G249" s="5">
        <v>130.36382634166503</v>
      </c>
      <c r="H249" s="5">
        <v>453.70208575647973</v>
      </c>
      <c r="I249" s="5">
        <v>499.38069473683981</v>
      </c>
      <c r="J249" s="5">
        <v>245.35465805023006</v>
      </c>
      <c r="K249" s="5">
        <v>405.58386452998468</v>
      </c>
      <c r="L249" s="5">
        <v>339.63304280039995</v>
      </c>
      <c r="M249" s="5">
        <v>258.63290129490008</v>
      </c>
      <c r="N249" s="5">
        <v>343.26764242530999</v>
      </c>
      <c r="O249" s="5">
        <v>492.75802764852449</v>
      </c>
      <c r="P249" s="5">
        <v>359.18296112894973</v>
      </c>
      <c r="Q249" s="5">
        <v>303.63023738155516</v>
      </c>
      <c r="R249" s="5">
        <v>419.29091002945506</v>
      </c>
      <c r="S249" s="5">
        <v>2075.7202701604251</v>
      </c>
      <c r="T249" s="5">
        <v>727.70914811420494</v>
      </c>
      <c r="U249" s="5">
        <v>605.81608448841507</v>
      </c>
      <c r="V249" s="5">
        <v>1632.5159489545356</v>
      </c>
      <c r="W249" s="5">
        <v>1065.3607315050151</v>
      </c>
      <c r="X249" s="5">
        <v>2570.8121679998294</v>
      </c>
      <c r="Y249" s="5">
        <v>1103.4454427691005</v>
      </c>
      <c r="Z249" s="5">
        <v>1594.0146704217398</v>
      </c>
      <c r="AA249" s="5">
        <v>708.7595092716</v>
      </c>
      <c r="AB249" s="5">
        <v>1247.5459300846599</v>
      </c>
      <c r="AC249" s="5">
        <v>1025.65112945077</v>
      </c>
      <c r="AD249" s="5">
        <v>1998.2001873727588</v>
      </c>
      <c r="AE249" s="5">
        <v>0</v>
      </c>
    </row>
    <row r="250" spans="1:31">
      <c r="A250" s="58" t="s">
        <v>131</v>
      </c>
      <c r="B250" s="58" t="s">
        <v>126</v>
      </c>
      <c r="C250" s="57" t="s">
        <v>85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672.21686629991495</v>
      </c>
      <c r="AE250" s="5">
        <v>672.21686629989983</v>
      </c>
    </row>
    <row r="251" spans="1:31">
      <c r="A251" s="58" t="s">
        <v>131</v>
      </c>
      <c r="B251" s="58" t="s">
        <v>126</v>
      </c>
      <c r="C251" s="57" t="s">
        <v>86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</row>
    <row r="252" spans="1:31">
      <c r="A252" s="58" t="s">
        <v>131</v>
      </c>
      <c r="B252" s="58" t="s">
        <v>126</v>
      </c>
      <c r="C252" s="57" t="s">
        <v>87</v>
      </c>
      <c r="D252" s="5">
        <v>142.7885628517902</v>
      </c>
      <c r="E252" s="5">
        <v>179.83139800342019</v>
      </c>
      <c r="F252" s="5">
        <v>269.55518251415032</v>
      </c>
      <c r="G252" s="5">
        <v>268.81896708611021</v>
      </c>
      <c r="H252" s="5">
        <v>611.57040215263567</v>
      </c>
      <c r="I252" s="5">
        <v>605.04845924625556</v>
      </c>
      <c r="J252" s="5">
        <v>623.86925022873572</v>
      </c>
      <c r="K252" s="5">
        <v>1379.991792947656</v>
      </c>
      <c r="L252" s="5">
        <v>1309.7967847490504</v>
      </c>
      <c r="M252" s="5">
        <v>1228.0702959801897</v>
      </c>
      <c r="N252" s="5">
        <v>1344.6662240539461</v>
      </c>
      <c r="O252" s="5">
        <v>1290.3449556293601</v>
      </c>
      <c r="P252" s="5">
        <v>1246.1709470728154</v>
      </c>
      <c r="Q252" s="5">
        <v>1196.7694660189748</v>
      </c>
      <c r="R252" s="5">
        <v>1103.5297131150492</v>
      </c>
      <c r="S252" s="5">
        <v>1042.4196184043606</v>
      </c>
      <c r="T252" s="5">
        <v>1005.8488519580504</v>
      </c>
      <c r="U252" s="5">
        <v>1089.3994110088345</v>
      </c>
      <c r="V252" s="5">
        <v>1032.4521921496053</v>
      </c>
      <c r="W252" s="5">
        <v>967.07493150349035</v>
      </c>
      <c r="X252" s="5">
        <v>955.97387961709978</v>
      </c>
      <c r="Y252" s="5">
        <v>3588.1913386207357</v>
      </c>
      <c r="Z252" s="5">
        <v>3602.470756824513</v>
      </c>
      <c r="AA252" s="5">
        <v>4179.4141418797099</v>
      </c>
      <c r="AB252" s="5">
        <v>3511.110531371522</v>
      </c>
      <c r="AC252" s="5">
        <v>17574.825622210672</v>
      </c>
      <c r="AD252" s="5">
        <v>23651.091140364526</v>
      </c>
      <c r="AE252" s="5">
        <v>23608.305164797075</v>
      </c>
    </row>
    <row r="253" spans="1:31">
      <c r="A253" s="58" t="s">
        <v>131</v>
      </c>
      <c r="B253" s="58" t="s">
        <v>126</v>
      </c>
      <c r="C253" s="57" t="s">
        <v>88</v>
      </c>
      <c r="D253" s="5">
        <v>61.002003559540313</v>
      </c>
      <c r="E253" s="5">
        <v>106.17234356376986</v>
      </c>
      <c r="F253" s="5">
        <v>140.66064384975451</v>
      </c>
      <c r="G253" s="5">
        <v>175.70751126244019</v>
      </c>
      <c r="H253" s="5">
        <v>223.31894351423568</v>
      </c>
      <c r="I253" s="5">
        <v>272.69431985931476</v>
      </c>
      <c r="J253" s="5">
        <v>342.37934692729948</v>
      </c>
      <c r="K253" s="5">
        <v>401.36685974457509</v>
      </c>
      <c r="L253" s="5">
        <v>497.31191487440583</v>
      </c>
      <c r="M253" s="5">
        <v>584.20200238232337</v>
      </c>
      <c r="N253" s="5">
        <v>765.31288398666004</v>
      </c>
      <c r="O253" s="5">
        <v>918.90297424332698</v>
      </c>
      <c r="P253" s="5">
        <v>1062.3367545760948</v>
      </c>
      <c r="Q253" s="5">
        <v>1225.9380848812709</v>
      </c>
      <c r="R253" s="5">
        <v>1375.970387369443</v>
      </c>
      <c r="S253" s="5">
        <v>1602.5306579183048</v>
      </c>
      <c r="T253" s="5">
        <v>1667.780242874841</v>
      </c>
      <c r="U253" s="5">
        <v>1818.7373885245406</v>
      </c>
      <c r="V253" s="5">
        <v>1980.8386163689202</v>
      </c>
      <c r="W253" s="5">
        <v>2142.3707467586755</v>
      </c>
      <c r="X253" s="5">
        <v>1997.1719954600837</v>
      </c>
      <c r="Y253" s="5">
        <v>1888.6716320524442</v>
      </c>
      <c r="Z253" s="5">
        <v>2024.229689412065</v>
      </c>
      <c r="AA253" s="5">
        <v>2449.8360411714184</v>
      </c>
      <c r="AB253" s="5">
        <v>2456.6838408626691</v>
      </c>
      <c r="AC253" s="5">
        <v>2547.4188736157275</v>
      </c>
      <c r="AD253" s="5">
        <v>2702.5123547820622</v>
      </c>
      <c r="AE253" s="5">
        <v>2817.4651074491376</v>
      </c>
    </row>
    <row r="254" spans="1:31">
      <c r="A254" s="58" t="s">
        <v>131</v>
      </c>
      <c r="B254" s="58" t="s">
        <v>126</v>
      </c>
      <c r="C254" s="57" t="s">
        <v>89</v>
      </c>
      <c r="D254" s="5">
        <v>68.895163690666294</v>
      </c>
      <c r="E254" s="5">
        <v>97.954661409106706</v>
      </c>
      <c r="F254" s="5">
        <v>124.274232323511</v>
      </c>
      <c r="G254" s="5">
        <v>148.16228569098499</v>
      </c>
      <c r="H254" s="5">
        <v>169.36085970677101</v>
      </c>
      <c r="I254" s="5">
        <v>189.899868105981</v>
      </c>
      <c r="J254" s="5">
        <v>219.562957035376</v>
      </c>
      <c r="K254" s="5">
        <v>258.75919173128301</v>
      </c>
      <c r="L254" s="5">
        <v>297.60477817919201</v>
      </c>
      <c r="M254" s="5">
        <v>337.38753966586199</v>
      </c>
      <c r="N254" s="5">
        <v>385.95067759280801</v>
      </c>
      <c r="O254" s="5">
        <v>434.14076779321999</v>
      </c>
      <c r="P254" s="5">
        <v>483.53722375227198</v>
      </c>
      <c r="Q254" s="5">
        <v>522.67723044417698</v>
      </c>
      <c r="R254" s="5">
        <v>558.93970617016998</v>
      </c>
      <c r="S254" s="5">
        <v>584.15928738679099</v>
      </c>
      <c r="T254" s="5">
        <v>603.86422306525401</v>
      </c>
      <c r="U254" s="5">
        <v>607.02033181903801</v>
      </c>
      <c r="V254" s="5">
        <v>609.20661153048195</v>
      </c>
      <c r="W254" s="5">
        <v>603.94972943296705</v>
      </c>
      <c r="X254" s="5">
        <v>599.63684466445102</v>
      </c>
      <c r="Y254" s="5">
        <v>591.17237207886899</v>
      </c>
      <c r="Z254" s="5">
        <v>584.08369973584001</v>
      </c>
      <c r="AA254" s="5">
        <v>580.71993932475402</v>
      </c>
      <c r="AB254" s="5">
        <v>575.36864518668301</v>
      </c>
      <c r="AC254" s="5">
        <v>565.74723489812095</v>
      </c>
      <c r="AD254" s="5">
        <v>556.14829585299799</v>
      </c>
      <c r="AE254" s="5">
        <v>561.73877020609996</v>
      </c>
    </row>
    <row r="255" spans="1:31">
      <c r="A255" s="58" t="s">
        <v>131</v>
      </c>
      <c r="B255" s="58" t="s">
        <v>126</v>
      </c>
      <c r="C255" s="57" t="s">
        <v>90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</row>
    <row r="256" spans="1:31">
      <c r="A256" s="58" t="s">
        <v>131</v>
      </c>
      <c r="B256" s="58" t="s">
        <v>126</v>
      </c>
      <c r="C256" s="57" t="s">
        <v>91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</row>
    <row r="257" spans="1:31">
      <c r="A257" s="58" t="s">
        <v>131</v>
      </c>
      <c r="B257" s="58" t="s">
        <v>126</v>
      </c>
      <c r="C257" s="57" t="s">
        <v>92</v>
      </c>
      <c r="D257" s="5">
        <v>6681.7185665707475</v>
      </c>
      <c r="E257" s="5">
        <v>10482.143514957279</v>
      </c>
      <c r="F257" s="5">
        <v>13365.181082483925</v>
      </c>
      <c r="G257" s="5">
        <v>15499.416934820099</v>
      </c>
      <c r="H257" s="5">
        <v>14035.745419246161</v>
      </c>
      <c r="I257" s="5">
        <v>24448.45918075139</v>
      </c>
      <c r="J257" s="5">
        <v>24207.379449638636</v>
      </c>
      <c r="K257" s="5">
        <v>29022.634922451882</v>
      </c>
      <c r="L257" s="5">
        <v>28985.228757845991</v>
      </c>
      <c r="M257" s="5">
        <v>30475.983715699491</v>
      </c>
      <c r="N257" s="5">
        <v>41509.283288104583</v>
      </c>
      <c r="O257" s="5">
        <v>39253.426496428649</v>
      </c>
      <c r="P257" s="5">
        <v>47929.349241392149</v>
      </c>
      <c r="Q257" s="5">
        <v>57261.78440629696</v>
      </c>
      <c r="R257" s="5">
        <v>63277.738113538588</v>
      </c>
      <c r="S257" s="5">
        <v>59058.646441494275</v>
      </c>
      <c r="T257" s="5">
        <v>64357.342727187301</v>
      </c>
      <c r="U257" s="5">
        <v>66104.893922315256</v>
      </c>
      <c r="V257" s="5">
        <v>98246.317565370831</v>
      </c>
      <c r="W257" s="5">
        <v>101454.62386278155</v>
      </c>
      <c r="X257" s="5">
        <v>111272.29838253828</v>
      </c>
      <c r="Y257" s="5">
        <v>135521.44505164388</v>
      </c>
      <c r="Z257" s="5">
        <v>127305.61512391927</v>
      </c>
      <c r="AA257" s="5">
        <v>138795.30864068199</v>
      </c>
      <c r="AB257" s="5">
        <v>140404.96885540578</v>
      </c>
      <c r="AC257" s="5">
        <v>149319.75807277492</v>
      </c>
      <c r="AD257" s="5">
        <v>130944.03874173474</v>
      </c>
      <c r="AE257" s="5">
        <v>140068.0385932714</v>
      </c>
    </row>
    <row r="258" spans="1:31">
      <c r="A258" s="58" t="s">
        <v>131</v>
      </c>
      <c r="B258" s="58" t="s">
        <v>126</v>
      </c>
      <c r="C258" s="57" t="s">
        <v>93</v>
      </c>
      <c r="D258" s="5">
        <v>1170.1449243830698</v>
      </c>
      <c r="E258" s="5">
        <v>976.19967774579538</v>
      </c>
      <c r="F258" s="5">
        <v>1011.2212381403003</v>
      </c>
      <c r="G258" s="5">
        <v>2837.9419105306606</v>
      </c>
      <c r="H258" s="5">
        <v>3618.914042471401</v>
      </c>
      <c r="I258" s="5">
        <v>6156.2887218726401</v>
      </c>
      <c r="J258" s="5">
        <v>6560.8865332559444</v>
      </c>
      <c r="K258" s="5">
        <v>11115.78801659449</v>
      </c>
      <c r="L258" s="5">
        <v>10611.26447391088</v>
      </c>
      <c r="M258" s="5">
        <v>11961.976852669757</v>
      </c>
      <c r="N258" s="5">
        <v>17878.659757446803</v>
      </c>
      <c r="O258" s="5">
        <v>18530.893597833714</v>
      </c>
      <c r="P258" s="5">
        <v>21324.058036055285</v>
      </c>
      <c r="Q258" s="5">
        <v>26882.692563239969</v>
      </c>
      <c r="R258" s="5">
        <v>29653.662462510878</v>
      </c>
      <c r="S258" s="5">
        <v>33414.515948454253</v>
      </c>
      <c r="T258" s="5">
        <v>34528.792614021128</v>
      </c>
      <c r="U258" s="5">
        <v>38532.695298705716</v>
      </c>
      <c r="V258" s="5">
        <v>60201.631661595879</v>
      </c>
      <c r="W258" s="5">
        <v>55933.918884893072</v>
      </c>
      <c r="X258" s="5">
        <v>66286.907582795189</v>
      </c>
      <c r="Y258" s="5">
        <v>61393.526753516882</v>
      </c>
      <c r="Z258" s="5">
        <v>61652.43174119071</v>
      </c>
      <c r="AA258" s="5">
        <v>61533.820662680693</v>
      </c>
      <c r="AB258" s="5">
        <v>74762.74028790489</v>
      </c>
      <c r="AC258" s="5">
        <v>91177.878533416311</v>
      </c>
      <c r="AD258" s="5">
        <v>120764.09248093236</v>
      </c>
      <c r="AE258" s="5">
        <v>118729.43647072959</v>
      </c>
    </row>
    <row r="259" spans="1:31">
      <c r="A259" s="58" t="s">
        <v>131</v>
      </c>
      <c r="B259" s="58" t="s">
        <v>126</v>
      </c>
      <c r="C259" s="57" t="s">
        <v>94</v>
      </c>
      <c r="D259" s="5">
        <v>3735.501608</v>
      </c>
      <c r="E259" s="5">
        <v>4203.1892319999997</v>
      </c>
      <c r="F259" s="5">
        <v>4631.4915940000001</v>
      </c>
      <c r="G259" s="5">
        <v>5045.0803390000001</v>
      </c>
      <c r="H259" s="5">
        <v>5461.1269759999996</v>
      </c>
      <c r="I259" s="5">
        <v>5860.9404219999997</v>
      </c>
      <c r="J259" s="5">
        <v>6250.3674659999997</v>
      </c>
      <c r="K259" s="5">
        <v>6635.9564</v>
      </c>
      <c r="L259" s="5">
        <v>7021.223602</v>
      </c>
      <c r="M259" s="5">
        <v>7389.2024250000004</v>
      </c>
      <c r="N259" s="5">
        <v>7754.8742329999995</v>
      </c>
      <c r="O259" s="5">
        <v>8131.3691779999999</v>
      </c>
      <c r="P259" s="5">
        <v>8505.4052670000001</v>
      </c>
      <c r="Q259" s="5">
        <v>8841.9675829999996</v>
      </c>
      <c r="R259" s="5">
        <v>9152.5151679999999</v>
      </c>
      <c r="S259" s="5">
        <v>9465.0842620000003</v>
      </c>
      <c r="T259" s="5">
        <v>9793.1011209999997</v>
      </c>
      <c r="U259" s="5">
        <v>10081.97025</v>
      </c>
      <c r="V259" s="5">
        <v>10360.61687</v>
      </c>
      <c r="W259" s="5">
        <v>10649.53584</v>
      </c>
      <c r="X259" s="5">
        <v>10959.77939</v>
      </c>
      <c r="Y259" s="5">
        <v>11235.469580000001</v>
      </c>
      <c r="Z259" s="5">
        <v>11503.75532</v>
      </c>
      <c r="AA259" s="5">
        <v>11781.08664</v>
      </c>
      <c r="AB259" s="5">
        <v>12084.065060000001</v>
      </c>
      <c r="AC259" s="5">
        <v>12346.35737</v>
      </c>
      <c r="AD259" s="5">
        <v>12604.12501</v>
      </c>
      <c r="AE259" s="5">
        <v>12604.12501</v>
      </c>
    </row>
    <row r="260" spans="1:31">
      <c r="A260" s="58" t="s">
        <v>131</v>
      </c>
      <c r="B260" s="58" t="s">
        <v>126</v>
      </c>
      <c r="C260" s="57" t="s">
        <v>96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0.41557143106500005</v>
      </c>
      <c r="J260" s="5">
        <v>0</v>
      </c>
      <c r="K260" s="5">
        <v>14.463906417760002</v>
      </c>
      <c r="L260" s="5">
        <v>24.440288517634993</v>
      </c>
      <c r="M260" s="5">
        <v>23.480345339269995</v>
      </c>
      <c r="N260" s="5">
        <v>13.6951585682</v>
      </c>
      <c r="O260" s="5">
        <v>40.755320655975012</v>
      </c>
      <c r="P260" s="5">
        <v>106.810850402355</v>
      </c>
      <c r="Q260" s="5">
        <v>50.917543579385004</v>
      </c>
      <c r="R260" s="5">
        <v>116.90397681800503</v>
      </c>
      <c r="S260" s="5">
        <v>203.20059008325492</v>
      </c>
      <c r="T260" s="5">
        <v>65.566472618969968</v>
      </c>
      <c r="U260" s="5">
        <v>201.42124112209495</v>
      </c>
      <c r="V260" s="5">
        <v>172.25607702341495</v>
      </c>
      <c r="W260" s="5">
        <v>184.33692194078012</v>
      </c>
      <c r="X260" s="5">
        <v>211.5185233870898</v>
      </c>
      <c r="Y260" s="5">
        <v>144.85331724218506</v>
      </c>
      <c r="Z260" s="5">
        <v>286.13592453280017</v>
      </c>
      <c r="AA260" s="5">
        <v>250.00262107030497</v>
      </c>
      <c r="AB260" s="5">
        <v>168.75692007712496</v>
      </c>
      <c r="AC260" s="5">
        <v>229.67060696985018</v>
      </c>
      <c r="AD260" s="5">
        <v>356.32572644695546</v>
      </c>
      <c r="AE260" s="5">
        <v>82.898485066675008</v>
      </c>
    </row>
    <row r="261" spans="1:31">
      <c r="A261" s="58" t="s">
        <v>131</v>
      </c>
      <c r="B261" s="58" t="s">
        <v>126</v>
      </c>
      <c r="C261" s="57" t="s">
        <v>98</v>
      </c>
      <c r="D261" s="5">
        <v>-169.98643590623001</v>
      </c>
      <c r="E261" s="5">
        <v>-214.17118283902494</v>
      </c>
      <c r="F261" s="5">
        <v>-322.06403727034501</v>
      </c>
      <c r="G261" s="5">
        <v>-322.12096993864992</v>
      </c>
      <c r="H261" s="5">
        <v>-733.18655631559147</v>
      </c>
      <c r="I261" s="5">
        <v>-726.68910171971652</v>
      </c>
      <c r="J261" s="5">
        <v>-748.53499287819704</v>
      </c>
      <c r="K261" s="5">
        <v>-1660.2336273051765</v>
      </c>
      <c r="L261" s="5">
        <v>-1580.85008562198</v>
      </c>
      <c r="M261" s="5">
        <v>-1472.0789547686954</v>
      </c>
      <c r="N261" s="5">
        <v>-1622.9490840245012</v>
      </c>
      <c r="O261" s="5">
        <v>-1547.1383777602064</v>
      </c>
      <c r="P261" s="5">
        <v>-1499.2926439359069</v>
      </c>
      <c r="Q261" s="5">
        <v>-1440.0201312065308</v>
      </c>
      <c r="R261" s="5">
        <v>-1327.6954845017453</v>
      </c>
      <c r="S261" s="5">
        <v>-1254.0795535181805</v>
      </c>
      <c r="T261" s="5">
        <v>-1211.0336133796604</v>
      </c>
      <c r="U261" s="5">
        <v>-1309.8973245038299</v>
      </c>
      <c r="V261" s="5">
        <v>-1242.2145958438907</v>
      </c>
      <c r="W261" s="5">
        <v>-1163.5493625524357</v>
      </c>
      <c r="X261" s="5">
        <v>-1149.9732498814958</v>
      </c>
      <c r="Y261" s="5">
        <v>-4343.0808988291183</v>
      </c>
      <c r="Z261" s="5">
        <v>-4318.2818075422456</v>
      </c>
      <c r="AA261" s="5">
        <v>-5055.3297688670345</v>
      </c>
      <c r="AB261" s="5">
        <v>-4208.3469231154741</v>
      </c>
      <c r="AC261" s="5">
        <v>-21174.806484267909</v>
      </c>
      <c r="AD261" s="5">
        <v>-28496.533799148856</v>
      </c>
      <c r="AE261" s="5">
        <v>-28445.770920262457</v>
      </c>
    </row>
    <row r="262" spans="1:31">
      <c r="A262" s="58" t="s">
        <v>131</v>
      </c>
      <c r="B262" s="58" t="s">
        <v>126</v>
      </c>
      <c r="C262" s="57" t="s">
        <v>99</v>
      </c>
      <c r="D262" s="5">
        <v>-71.759971437214602</v>
      </c>
      <c r="E262" s="5">
        <v>-124.89629679416535</v>
      </c>
      <c r="F262" s="5">
        <v>-165.46675840251544</v>
      </c>
      <c r="G262" s="5">
        <v>-207.24826700478496</v>
      </c>
      <c r="H262" s="5">
        <v>-262.1482335488999</v>
      </c>
      <c r="I262" s="5">
        <v>-321.47474636617625</v>
      </c>
      <c r="J262" s="5">
        <v>-402.06982897674351</v>
      </c>
      <c r="K262" s="5">
        <v>-475.90438906928807</v>
      </c>
      <c r="L262" s="5">
        <v>-594.62921044698055</v>
      </c>
      <c r="M262" s="5">
        <v>-698.70818852450509</v>
      </c>
      <c r="N262" s="5">
        <v>-925.04153484157882</v>
      </c>
      <c r="O262" s="5">
        <v>-1109.5154928462564</v>
      </c>
      <c r="P262" s="5">
        <v>-1294.9008119813327</v>
      </c>
      <c r="Q262" s="5">
        <v>-1492.0236443096869</v>
      </c>
      <c r="R262" s="5">
        <v>-1688.9779566115751</v>
      </c>
      <c r="S262" s="5">
        <v>-1969.3888154345937</v>
      </c>
      <c r="T262" s="5">
        <v>-2059.373821052809</v>
      </c>
      <c r="U262" s="5">
        <v>-2248.2181708837707</v>
      </c>
      <c r="V262" s="5">
        <v>-2466.3152624088775</v>
      </c>
      <c r="W262" s="5">
        <v>-2683.6706902863853</v>
      </c>
      <c r="X262" s="5">
        <v>-2513.5991757411116</v>
      </c>
      <c r="Y262" s="5">
        <v>-2409.2348839388687</v>
      </c>
      <c r="Z262" s="5">
        <v>-2581.9611906602422</v>
      </c>
      <c r="AA262" s="5">
        <v>-3130.1583719967502</v>
      </c>
      <c r="AB262" s="5">
        <v>-3135.7313525990876</v>
      </c>
      <c r="AC262" s="5">
        <v>-3270.5428837410423</v>
      </c>
      <c r="AD262" s="5">
        <v>-3492.0885862947057</v>
      </c>
      <c r="AE262" s="5">
        <v>-3649.1606067343246</v>
      </c>
    </row>
    <row r="263" spans="1:31">
      <c r="A263" s="58" t="s">
        <v>131</v>
      </c>
      <c r="B263" s="58" t="s">
        <v>126</v>
      </c>
      <c r="C263" s="57" t="s">
        <v>100</v>
      </c>
      <c r="D263" s="5">
        <v>-79.645634122406506</v>
      </c>
      <c r="E263" s="5">
        <v>-113.03997529582</v>
      </c>
      <c r="F263" s="5">
        <v>-143.44573414562501</v>
      </c>
      <c r="G263" s="5">
        <v>-170.512795046939</v>
      </c>
      <c r="H263" s="5">
        <v>-194.073476657762</v>
      </c>
      <c r="I263" s="5">
        <v>-218.69436428123799</v>
      </c>
      <c r="J263" s="5">
        <v>-251.56114466663601</v>
      </c>
      <c r="K263" s="5">
        <v>-297.46433432764201</v>
      </c>
      <c r="L263" s="5">
        <v>-342.26704652155701</v>
      </c>
      <c r="M263" s="5">
        <v>-388.279863954897</v>
      </c>
      <c r="N263" s="5">
        <v>-443.30560571842301</v>
      </c>
      <c r="O263" s="5">
        <v>-502.22071264317401</v>
      </c>
      <c r="P263" s="5">
        <v>-557.37534616897801</v>
      </c>
      <c r="Q263" s="5">
        <v>-604.35654673114902</v>
      </c>
      <c r="R263" s="5">
        <v>-645.31445214416999</v>
      </c>
      <c r="S263" s="5">
        <v>-673.97165973593201</v>
      </c>
      <c r="T263" s="5">
        <v>-697.09079725116305</v>
      </c>
      <c r="U263" s="5">
        <v>-701.79507888865703</v>
      </c>
      <c r="V263" s="5">
        <v>-704.11558295005204</v>
      </c>
      <c r="W263" s="5">
        <v>-697.97200634377702</v>
      </c>
      <c r="X263" s="5">
        <v>-691.96128474813395</v>
      </c>
      <c r="Y263" s="5">
        <v>-680.049311823469</v>
      </c>
      <c r="Z263" s="5">
        <v>-675.63349627397997</v>
      </c>
      <c r="AA263" s="5">
        <v>-668.32880644493196</v>
      </c>
      <c r="AB263" s="5">
        <v>-664.04708589651102</v>
      </c>
      <c r="AC263" s="5">
        <v>-652.33174125279095</v>
      </c>
      <c r="AD263" s="5">
        <v>-640.34147474788199</v>
      </c>
      <c r="AE263" s="5">
        <v>-645.65695904309996</v>
      </c>
    </row>
    <row r="265" spans="1:31">
      <c r="A265" s="58" t="s">
        <v>131</v>
      </c>
      <c r="B265" s="58" t="s">
        <v>127</v>
      </c>
      <c r="C265" s="57" t="s">
        <v>82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</row>
    <row r="266" spans="1:31">
      <c r="A266" s="58" t="s">
        <v>131</v>
      </c>
      <c r="B266" s="58" t="s">
        <v>127</v>
      </c>
      <c r="C266" s="57" t="s">
        <v>83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</row>
    <row r="267" spans="1:31">
      <c r="A267" s="58" t="s">
        <v>131</v>
      </c>
      <c r="B267" s="58" t="s">
        <v>127</v>
      </c>
      <c r="C267" s="57" t="s">
        <v>84</v>
      </c>
      <c r="D267" s="5">
        <v>0</v>
      </c>
      <c r="E267" s="5">
        <v>0</v>
      </c>
      <c r="F267" s="5">
        <v>0.58651233076999998</v>
      </c>
      <c r="G267" s="5">
        <v>0</v>
      </c>
      <c r="H267" s="5">
        <v>4.481050072785</v>
      </c>
      <c r="I267" s="5">
        <v>31.291208284550002</v>
      </c>
      <c r="J267" s="5">
        <v>3.0379586909849996</v>
      </c>
      <c r="K267" s="5">
        <v>0.52513411134499999</v>
      </c>
      <c r="L267" s="5">
        <v>12.839032079235</v>
      </c>
      <c r="M267" s="5">
        <v>3.18455995849</v>
      </c>
      <c r="N267" s="5">
        <v>0</v>
      </c>
      <c r="O267" s="5">
        <v>4.6548063849449992</v>
      </c>
      <c r="P267" s="5">
        <v>0</v>
      </c>
      <c r="Q267" s="5">
        <v>3.9964225140650003</v>
      </c>
      <c r="R267" s="5">
        <v>1.5848872650400001</v>
      </c>
      <c r="S267" s="5">
        <v>79.717335706714991</v>
      </c>
      <c r="T267" s="5">
        <v>1.2958278265450001</v>
      </c>
      <c r="U267" s="5">
        <v>1.3275273890549999</v>
      </c>
      <c r="V267" s="5">
        <v>23.898995906384993</v>
      </c>
      <c r="W267" s="5">
        <v>3.4847593962849999</v>
      </c>
      <c r="X267" s="5">
        <v>252.7143954923549</v>
      </c>
      <c r="Y267" s="5">
        <v>159.27435969602502</v>
      </c>
      <c r="Z267" s="5">
        <v>7.88436634428</v>
      </c>
      <c r="AA267" s="5">
        <v>0</v>
      </c>
      <c r="AB267" s="5">
        <v>33.884949949789977</v>
      </c>
      <c r="AC267" s="5">
        <v>0</v>
      </c>
      <c r="AD267" s="5">
        <v>1879.3463782767894</v>
      </c>
      <c r="AE267" s="5">
        <v>0</v>
      </c>
    </row>
    <row r="268" spans="1:31">
      <c r="A268" s="58" t="s">
        <v>131</v>
      </c>
      <c r="B268" s="58" t="s">
        <v>127</v>
      </c>
      <c r="C268" s="57" t="s">
        <v>85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</row>
    <row r="269" spans="1:31">
      <c r="A269" s="58" t="s">
        <v>131</v>
      </c>
      <c r="B269" s="58" t="s">
        <v>127</v>
      </c>
      <c r="C269" s="57" t="s">
        <v>86</v>
      </c>
      <c r="D269" s="5">
        <v>7200.157620837982</v>
      </c>
      <c r="E269" s="5">
        <v>9896.6592127377953</v>
      </c>
      <c r="F269" s="5">
        <v>7773.4465608459059</v>
      </c>
      <c r="G269" s="5">
        <v>7707.4370517336629</v>
      </c>
      <c r="H269" s="5">
        <v>9037.7073876495997</v>
      </c>
      <c r="I269" s="5">
        <v>8347.9759274169319</v>
      </c>
      <c r="J269" s="5">
        <v>7888.5760734337118</v>
      </c>
      <c r="K269" s="5">
        <v>8832.8692320599221</v>
      </c>
      <c r="L269" s="5">
        <v>6372.8281236594321</v>
      </c>
      <c r="M269" s="5">
        <v>9431.9600795889146</v>
      </c>
      <c r="N269" s="5">
        <v>8545.600968435243</v>
      </c>
      <c r="O269" s="5">
        <v>5973.8801329750668</v>
      </c>
      <c r="P269" s="5">
        <v>6735.1934479008078</v>
      </c>
      <c r="Q269" s="5">
        <v>7139.9330946740984</v>
      </c>
      <c r="R269" s="5">
        <v>7761.956280806724</v>
      </c>
      <c r="S269" s="5">
        <v>7591.6457629768693</v>
      </c>
      <c r="T269" s="5">
        <v>5037.6682645536648</v>
      </c>
      <c r="U269" s="5">
        <v>7610.1997961911957</v>
      </c>
      <c r="V269" s="5">
        <v>8319.2571375203206</v>
      </c>
      <c r="W269" s="5">
        <v>5415.5916290483938</v>
      </c>
      <c r="X269" s="5">
        <v>6878.2696910654849</v>
      </c>
      <c r="Y269" s="5">
        <v>7216.6248589354673</v>
      </c>
      <c r="Z269" s="5">
        <v>4962.6321355502732</v>
      </c>
      <c r="AA269" s="5">
        <v>5360.1888006754198</v>
      </c>
      <c r="AB269" s="5">
        <v>6332.099207543265</v>
      </c>
      <c r="AC269" s="5">
        <v>7293.329117936757</v>
      </c>
      <c r="AD269" s="5">
        <v>5840.7034167811298</v>
      </c>
      <c r="AE269" s="5">
        <v>4393.6178106864518</v>
      </c>
    </row>
    <row r="270" spans="1:31">
      <c r="A270" s="58" t="s">
        <v>131</v>
      </c>
      <c r="B270" s="58" t="s">
        <v>127</v>
      </c>
      <c r="C270" s="57" t="s">
        <v>87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1059.562964942626</v>
      </c>
      <c r="J270" s="5">
        <v>1042.9997852762897</v>
      </c>
      <c r="K270" s="5">
        <v>1178.152042219265</v>
      </c>
      <c r="L270" s="5">
        <v>962.82301656779998</v>
      </c>
      <c r="M270" s="5">
        <v>1069.8196530918349</v>
      </c>
      <c r="N270" s="5">
        <v>978.30988481666998</v>
      </c>
      <c r="O270" s="5">
        <v>964.74627382905032</v>
      </c>
      <c r="P270" s="5">
        <v>1019.0998654731654</v>
      </c>
      <c r="Q270" s="5">
        <v>919.75806051281995</v>
      </c>
      <c r="R270" s="5">
        <v>775.9875254167406</v>
      </c>
      <c r="S270" s="5">
        <v>875.0450073432155</v>
      </c>
      <c r="T270" s="5">
        <v>915.17539453367988</v>
      </c>
      <c r="U270" s="5">
        <v>730.50558962027549</v>
      </c>
      <c r="V270" s="5">
        <v>726.74217289325554</v>
      </c>
      <c r="W270" s="5">
        <v>892.95848557530007</v>
      </c>
      <c r="X270" s="5">
        <v>1466.8667622541648</v>
      </c>
      <c r="Y270" s="5">
        <v>1359.4667402083851</v>
      </c>
      <c r="Z270" s="5">
        <v>1305.3083111402048</v>
      </c>
      <c r="AA270" s="5">
        <v>1124.748524816471</v>
      </c>
      <c r="AB270" s="5">
        <v>1154.2868497181053</v>
      </c>
      <c r="AC270" s="5">
        <v>1590.57790687536</v>
      </c>
      <c r="AD270" s="5">
        <v>3179.4579760395836</v>
      </c>
      <c r="AE270" s="5">
        <v>3237.1545231106238</v>
      </c>
    </row>
    <row r="271" spans="1:31">
      <c r="A271" s="58" t="s">
        <v>131</v>
      </c>
      <c r="B271" s="58" t="s">
        <v>127</v>
      </c>
      <c r="C271" s="57" t="s">
        <v>88</v>
      </c>
      <c r="D271" s="5">
        <v>0.16446481330000001</v>
      </c>
      <c r="E271" s="5">
        <v>3.247480204399996</v>
      </c>
      <c r="F271" s="5">
        <v>9.9754122010999868</v>
      </c>
      <c r="G271" s="5">
        <v>16.452875908210018</v>
      </c>
      <c r="H271" s="5">
        <v>24.357021500250031</v>
      </c>
      <c r="I271" s="5">
        <v>36.706592872404926</v>
      </c>
      <c r="J271" s="5">
        <v>43.978938433245098</v>
      </c>
      <c r="K271" s="5">
        <v>56.46133858761992</v>
      </c>
      <c r="L271" s="5">
        <v>69.462827781255072</v>
      </c>
      <c r="M271" s="5">
        <v>80.83943951342512</v>
      </c>
      <c r="N271" s="5">
        <v>100.436086601765</v>
      </c>
      <c r="O271" s="5">
        <v>142.557636412275</v>
      </c>
      <c r="P271" s="5">
        <v>167.70612521333544</v>
      </c>
      <c r="Q271" s="5">
        <v>187.15884158930479</v>
      </c>
      <c r="R271" s="5">
        <v>180.95239521239526</v>
      </c>
      <c r="S271" s="5">
        <v>255.47961879450034</v>
      </c>
      <c r="T271" s="5">
        <v>280.66541165991521</v>
      </c>
      <c r="U271" s="5">
        <v>243.63887455005025</v>
      </c>
      <c r="V271" s="5">
        <v>259.29147342450523</v>
      </c>
      <c r="W271" s="5">
        <v>372.35545460718981</v>
      </c>
      <c r="X271" s="5">
        <v>405.72517372814536</v>
      </c>
      <c r="Y271" s="5">
        <v>443.03149940903552</v>
      </c>
      <c r="Z271" s="5">
        <v>555.88212647725459</v>
      </c>
      <c r="AA271" s="5">
        <v>519.98398108712968</v>
      </c>
      <c r="AB271" s="5">
        <v>619.94755222013487</v>
      </c>
      <c r="AC271" s="5">
        <v>502.17475822188044</v>
      </c>
      <c r="AD271" s="5">
        <v>612.43517346409999</v>
      </c>
      <c r="AE271" s="5">
        <v>701.94228083794587</v>
      </c>
    </row>
    <row r="272" spans="1:31">
      <c r="A272" s="58" t="s">
        <v>131</v>
      </c>
      <c r="B272" s="58" t="s">
        <v>127</v>
      </c>
      <c r="C272" s="57" t="s">
        <v>89</v>
      </c>
      <c r="D272" s="5">
        <v>12.181482531735</v>
      </c>
      <c r="E272" s="5">
        <v>18.6533270586844</v>
      </c>
      <c r="F272" s="5">
        <v>24.862128386070999</v>
      </c>
      <c r="G272" s="5">
        <v>30.141386471284299</v>
      </c>
      <c r="H272" s="5">
        <v>34.295980929509298</v>
      </c>
      <c r="I272" s="5">
        <v>37.894167055529401</v>
      </c>
      <c r="J272" s="5">
        <v>42.387449727187402</v>
      </c>
      <c r="K272" s="5">
        <v>49.874731073036202</v>
      </c>
      <c r="L272" s="5">
        <v>57.248241580036499</v>
      </c>
      <c r="M272" s="5">
        <v>64.973415528101498</v>
      </c>
      <c r="N272" s="5">
        <v>74.171486746852693</v>
      </c>
      <c r="O272" s="5">
        <v>83.528326023098202</v>
      </c>
      <c r="P272" s="5">
        <v>92.599928799600406</v>
      </c>
      <c r="Q272" s="5">
        <v>100.69279345963101</v>
      </c>
      <c r="R272" s="5">
        <v>108.135562515343</v>
      </c>
      <c r="S272" s="5">
        <v>113.93287285753399</v>
      </c>
      <c r="T272" s="5">
        <v>118.550501317373</v>
      </c>
      <c r="U272" s="5">
        <v>119.97397325825899</v>
      </c>
      <c r="V272" s="5">
        <v>120.731609673178</v>
      </c>
      <c r="W272" s="5">
        <v>120.921528391683</v>
      </c>
      <c r="X272" s="5">
        <v>120.826160635078</v>
      </c>
      <c r="Y272" s="5">
        <v>120.605881764413</v>
      </c>
      <c r="Z272" s="5">
        <v>120.129762888035</v>
      </c>
      <c r="AA272" s="5">
        <v>119.25983141101</v>
      </c>
      <c r="AB272" s="5">
        <v>118.643108390168</v>
      </c>
      <c r="AC272" s="5">
        <v>117.216198842331</v>
      </c>
      <c r="AD272" s="5">
        <v>115.782745493151</v>
      </c>
      <c r="AE272" s="5">
        <v>117.19611211226101</v>
      </c>
    </row>
    <row r="273" spans="1:31">
      <c r="A273" s="58" t="s">
        <v>131</v>
      </c>
      <c r="B273" s="58" t="s">
        <v>127</v>
      </c>
      <c r="C273" s="57" t="s">
        <v>90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</row>
    <row r="274" spans="1:31">
      <c r="A274" s="58" t="s">
        <v>131</v>
      </c>
      <c r="B274" s="58" t="s">
        <v>127</v>
      </c>
      <c r="C274" s="57" t="s">
        <v>91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</row>
    <row r="275" spans="1:31">
      <c r="A275" s="58" t="s">
        <v>131</v>
      </c>
      <c r="B275" s="58" t="s">
        <v>127</v>
      </c>
      <c r="C275" s="57" t="s">
        <v>92</v>
      </c>
      <c r="D275" s="5">
        <v>1845.0012127957002</v>
      </c>
      <c r="E275" s="5">
        <v>4745.9444846917577</v>
      </c>
      <c r="F275" s="5">
        <v>9775.5005988652374</v>
      </c>
      <c r="G275" s="5">
        <v>10654.735131964402</v>
      </c>
      <c r="H275" s="5">
        <v>24796.112962261952</v>
      </c>
      <c r="I275" s="5">
        <v>28218.28157182951</v>
      </c>
      <c r="J275" s="5">
        <v>35120.535631676641</v>
      </c>
      <c r="K275" s="5">
        <v>35979.58714104243</v>
      </c>
      <c r="L275" s="5">
        <v>37592.34960847965</v>
      </c>
      <c r="M275" s="5">
        <v>37478.888745130476</v>
      </c>
      <c r="N275" s="5">
        <v>42380.1250329377</v>
      </c>
      <c r="O275" s="5">
        <v>56559.336033437292</v>
      </c>
      <c r="P275" s="5">
        <v>61137.146260376714</v>
      </c>
      <c r="Q275" s="5">
        <v>68481.018628040954</v>
      </c>
      <c r="R275" s="5">
        <v>68492.447874435864</v>
      </c>
      <c r="S275" s="5">
        <v>74722.891830357388</v>
      </c>
      <c r="T275" s="5">
        <v>73815.838580410971</v>
      </c>
      <c r="U275" s="5">
        <v>78889.698429993165</v>
      </c>
      <c r="V275" s="5">
        <v>81820.964541234236</v>
      </c>
      <c r="W275" s="5">
        <v>88199.822201298128</v>
      </c>
      <c r="X275" s="5">
        <v>101836.95370064881</v>
      </c>
      <c r="Y275" s="5">
        <v>97578.700801916537</v>
      </c>
      <c r="Z275" s="5">
        <v>92808.549736563349</v>
      </c>
      <c r="AA275" s="5">
        <v>106197.52508366789</v>
      </c>
      <c r="AB275" s="5">
        <v>108840.80337325996</v>
      </c>
      <c r="AC275" s="5">
        <v>131354.75524603785</v>
      </c>
      <c r="AD275" s="5">
        <v>124019.27888108754</v>
      </c>
      <c r="AE275" s="5">
        <v>118262.11201289269</v>
      </c>
    </row>
    <row r="276" spans="1:31">
      <c r="A276" s="58" t="s">
        <v>131</v>
      </c>
      <c r="B276" s="58" t="s">
        <v>127</v>
      </c>
      <c r="C276" s="57" t="s">
        <v>93</v>
      </c>
      <c r="D276" s="5">
        <v>0</v>
      </c>
      <c r="E276" s="5">
        <v>0</v>
      </c>
      <c r="F276" s="5">
        <v>67.193415302610063</v>
      </c>
      <c r="G276" s="5">
        <v>909.99737551747489</v>
      </c>
      <c r="H276" s="5">
        <v>893.384143695685</v>
      </c>
      <c r="I276" s="5">
        <v>2265.4442807084638</v>
      </c>
      <c r="J276" s="5">
        <v>2246.6393810908335</v>
      </c>
      <c r="K276" s="5">
        <v>2080.8429746286856</v>
      </c>
      <c r="L276" s="5">
        <v>2032.3703220958951</v>
      </c>
      <c r="M276" s="5">
        <v>2023.7892133918454</v>
      </c>
      <c r="N276" s="5">
        <v>3121.745533562229</v>
      </c>
      <c r="O276" s="5">
        <v>3133.8308931354441</v>
      </c>
      <c r="P276" s="5">
        <v>2809.2588323704204</v>
      </c>
      <c r="Q276" s="5">
        <v>3074.5806397401384</v>
      </c>
      <c r="R276" s="5">
        <v>6770.5878257012255</v>
      </c>
      <c r="S276" s="5">
        <v>9953.2694814191309</v>
      </c>
      <c r="T276" s="5">
        <v>10362.225207902873</v>
      </c>
      <c r="U276" s="5">
        <v>12001.266541904321</v>
      </c>
      <c r="V276" s="5">
        <v>11411.722373789775</v>
      </c>
      <c r="W276" s="5">
        <v>10788.478088640684</v>
      </c>
      <c r="X276" s="5">
        <v>17749.556656598965</v>
      </c>
      <c r="Y276" s="5">
        <v>19050.618925213468</v>
      </c>
      <c r="Z276" s="5">
        <v>19065.849365949914</v>
      </c>
      <c r="AA276" s="5">
        <v>17090.929500284805</v>
      </c>
      <c r="AB276" s="5">
        <v>19257.030269952102</v>
      </c>
      <c r="AC276" s="5">
        <v>19891.952645316109</v>
      </c>
      <c r="AD276" s="5">
        <v>44297.569508338995</v>
      </c>
      <c r="AE276" s="5">
        <v>46061.320577119353</v>
      </c>
    </row>
    <row r="277" spans="1:31">
      <c r="A277" s="58" t="s">
        <v>131</v>
      </c>
      <c r="B277" s="58" t="s">
        <v>127</v>
      </c>
      <c r="C277" s="57" t="s">
        <v>94</v>
      </c>
      <c r="D277" s="5">
        <v>367.33154589999998</v>
      </c>
      <c r="E277" s="5">
        <v>427.96010919999998</v>
      </c>
      <c r="F277" s="5">
        <v>489.60910660000002</v>
      </c>
      <c r="G277" s="5">
        <v>549.67047339999999</v>
      </c>
      <c r="H277" s="5">
        <v>609.22429039999997</v>
      </c>
      <c r="I277" s="5">
        <v>667.71666519999997</v>
      </c>
      <c r="J277" s="5">
        <v>723.62491339999997</v>
      </c>
      <c r="K277" s="5">
        <v>778.70016610000005</v>
      </c>
      <c r="L277" s="5">
        <v>833.0406352</v>
      </c>
      <c r="M277" s="5">
        <v>886.63890760000004</v>
      </c>
      <c r="N277" s="5">
        <v>938.26647649999995</v>
      </c>
      <c r="O277" s="5">
        <v>990.39721510000004</v>
      </c>
      <c r="P277" s="5">
        <v>1041.9401800000001</v>
      </c>
      <c r="Q277" s="5">
        <v>1090.1405279999999</v>
      </c>
      <c r="R277" s="5">
        <v>1135.9990170000001</v>
      </c>
      <c r="S277" s="5">
        <v>1183.7655299999999</v>
      </c>
      <c r="T277" s="5">
        <v>1234.3384579999999</v>
      </c>
      <c r="U277" s="5">
        <v>1282.8370709999999</v>
      </c>
      <c r="V277" s="5">
        <v>1328.8336999999999</v>
      </c>
      <c r="W277" s="5">
        <v>1377.3429779999999</v>
      </c>
      <c r="X277" s="5">
        <v>1428.900402</v>
      </c>
      <c r="Y277" s="5">
        <v>1477.9173000000001</v>
      </c>
      <c r="Z277" s="5">
        <v>1523.7005730000001</v>
      </c>
      <c r="AA277" s="5">
        <v>1570.6982399999999</v>
      </c>
      <c r="AB277" s="5">
        <v>1619.511225</v>
      </c>
      <c r="AC277" s="5">
        <v>1663.916588</v>
      </c>
      <c r="AD277" s="5">
        <v>1704.5725809999999</v>
      </c>
      <c r="AE277" s="5">
        <v>1704.5725809999999</v>
      </c>
    </row>
    <row r="278" spans="1:31">
      <c r="A278" s="58" t="s">
        <v>131</v>
      </c>
      <c r="B278" s="58" t="s">
        <v>127</v>
      </c>
      <c r="C278" s="57" t="s">
        <v>96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4.6271998474999999E-2</v>
      </c>
      <c r="L278" s="5">
        <v>4.5243042909749995</v>
      </c>
      <c r="M278" s="5">
        <v>16.599992471244999</v>
      </c>
      <c r="N278" s="5">
        <v>0</v>
      </c>
      <c r="O278" s="5">
        <v>22.145550596849997</v>
      </c>
      <c r="P278" s="5">
        <v>2.2623003922099998</v>
      </c>
      <c r="Q278" s="5">
        <v>30.881997034310007</v>
      </c>
      <c r="R278" s="5">
        <v>26.66625060511501</v>
      </c>
      <c r="S278" s="5">
        <v>134.58166945903488</v>
      </c>
      <c r="T278" s="5">
        <v>33.647110293269996</v>
      </c>
      <c r="U278" s="5">
        <v>35.618764614215017</v>
      </c>
      <c r="V278" s="5">
        <v>37.363599737384995</v>
      </c>
      <c r="W278" s="5">
        <v>43.447256634869994</v>
      </c>
      <c r="X278" s="5">
        <v>116.64982743099497</v>
      </c>
      <c r="Y278" s="5">
        <v>70.543811686175019</v>
      </c>
      <c r="Z278" s="5">
        <v>120.87900769449001</v>
      </c>
      <c r="AA278" s="5">
        <v>93.471304166525044</v>
      </c>
      <c r="AB278" s="5">
        <v>86.035271957644966</v>
      </c>
      <c r="AC278" s="5">
        <v>93.651684817625053</v>
      </c>
      <c r="AD278" s="5">
        <v>158.24071717128999</v>
      </c>
      <c r="AE278" s="5">
        <v>43.796804891640015</v>
      </c>
    </row>
    <row r="279" spans="1:31">
      <c r="A279" s="58" t="s">
        <v>131</v>
      </c>
      <c r="B279" s="58" t="s">
        <v>127</v>
      </c>
      <c r="C279" s="57" t="s">
        <v>98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-1394.1617959770899</v>
      </c>
      <c r="J279" s="5">
        <v>-1372.3681385214609</v>
      </c>
      <c r="K279" s="5">
        <v>-1562.974448190525</v>
      </c>
      <c r="L279" s="5">
        <v>-1279.4917447179701</v>
      </c>
      <c r="M279" s="5">
        <v>-1391.5803162076609</v>
      </c>
      <c r="N279" s="5">
        <v>-1305.7501388472958</v>
      </c>
      <c r="O279" s="5">
        <v>-1241.5860764111665</v>
      </c>
      <c r="P279" s="5">
        <v>-1366.9869149078149</v>
      </c>
      <c r="Q279" s="5">
        <v>-1184.1419350738604</v>
      </c>
      <c r="R279" s="5">
        <v>-1021.0362176535701</v>
      </c>
      <c r="S279" s="5">
        <v>-1156.6565818149306</v>
      </c>
      <c r="T279" s="5">
        <v>-1198.8965785494659</v>
      </c>
      <c r="U279" s="5">
        <v>-967.82181390159508</v>
      </c>
      <c r="V279" s="5">
        <v>-957.74252920677077</v>
      </c>
      <c r="W279" s="5">
        <v>-1194.6292145826808</v>
      </c>
      <c r="X279" s="5">
        <v>-1902.2709296020103</v>
      </c>
      <c r="Y279" s="5">
        <v>-1824.2910103309598</v>
      </c>
      <c r="Z279" s="5">
        <v>-1682.055964177905</v>
      </c>
      <c r="AA279" s="5">
        <v>-1507.2752196300248</v>
      </c>
      <c r="AB279" s="5">
        <v>-1491.3915241283012</v>
      </c>
      <c r="AC279" s="5">
        <v>-2102.5945532570154</v>
      </c>
      <c r="AD279" s="5">
        <v>-4204.3744918456296</v>
      </c>
      <c r="AE279" s="5">
        <v>-4228.8078049307487</v>
      </c>
    </row>
    <row r="280" spans="1:31">
      <c r="A280" s="58" t="s">
        <v>131</v>
      </c>
      <c r="B280" s="58" t="s">
        <v>127</v>
      </c>
      <c r="C280" s="57" t="s">
        <v>99</v>
      </c>
      <c r="D280" s="5">
        <v>-0.19346889635000003</v>
      </c>
      <c r="E280" s="5">
        <v>-3.8448318962599974</v>
      </c>
      <c r="F280" s="5">
        <v>-11.765731979184999</v>
      </c>
      <c r="G280" s="5">
        <v>-19.37993866204998</v>
      </c>
      <c r="H280" s="5">
        <v>-28.571204087034907</v>
      </c>
      <c r="I280" s="5">
        <v>-43.179959712834858</v>
      </c>
      <c r="J280" s="5">
        <v>-51.734814951894876</v>
      </c>
      <c r="K280" s="5">
        <v>-67.471982652730176</v>
      </c>
      <c r="L280" s="5">
        <v>-83.563130408120145</v>
      </c>
      <c r="M280" s="5">
        <v>-98.017973717700201</v>
      </c>
      <c r="N280" s="5">
        <v>-122.99175459649496</v>
      </c>
      <c r="O280" s="5">
        <v>-174.21714838789524</v>
      </c>
      <c r="P280" s="5">
        <v>-207.73319827734002</v>
      </c>
      <c r="Q280" s="5">
        <v>-231.52015887807494</v>
      </c>
      <c r="R280" s="5">
        <v>-226.51600181668985</v>
      </c>
      <c r="S280" s="5">
        <v>-322.80374640605447</v>
      </c>
      <c r="T280" s="5">
        <v>-353.43547546262471</v>
      </c>
      <c r="U280" s="5">
        <v>-310.11165897380499</v>
      </c>
      <c r="V280" s="5">
        <v>-334.11498824301498</v>
      </c>
      <c r="W280" s="5">
        <v>-477.4316237978295</v>
      </c>
      <c r="X280" s="5">
        <v>-519.77159089599945</v>
      </c>
      <c r="Y280" s="5">
        <v>-576.35779275447999</v>
      </c>
      <c r="Z280" s="5">
        <v>-724.19927308773549</v>
      </c>
      <c r="AA280" s="5">
        <v>-677.11542014847964</v>
      </c>
      <c r="AB280" s="5">
        <v>-794.70212650589451</v>
      </c>
      <c r="AC280" s="5">
        <v>-657.82182331481522</v>
      </c>
      <c r="AD280" s="5">
        <v>-802.71506389558385</v>
      </c>
      <c r="AE280" s="5">
        <v>-918.84219241904452</v>
      </c>
    </row>
    <row r="281" spans="1:31">
      <c r="A281" s="58" t="s">
        <v>131</v>
      </c>
      <c r="B281" s="58" t="s">
        <v>127</v>
      </c>
      <c r="C281" s="57" t="s">
        <v>100</v>
      </c>
      <c r="D281" s="5">
        <v>-14.3922028761059</v>
      </c>
      <c r="E281" s="5">
        <v>-22.088133718892699</v>
      </c>
      <c r="F281" s="5">
        <v>-29.416109761069901</v>
      </c>
      <c r="G281" s="5">
        <v>-35.576832807411101</v>
      </c>
      <c r="H281" s="5">
        <v>-40.291742234416702</v>
      </c>
      <c r="I281" s="5">
        <v>-44.548375044535497</v>
      </c>
      <c r="J281" s="5">
        <v>-49.9646827406212</v>
      </c>
      <c r="K281" s="5">
        <v>-58.7268371596465</v>
      </c>
      <c r="L281" s="5">
        <v>-67.2928956248643</v>
      </c>
      <c r="M281" s="5">
        <v>-76.282008622118695</v>
      </c>
      <c r="N281" s="5">
        <v>-86.894502135418904</v>
      </c>
      <c r="O281" s="5">
        <v>-98.236883437969993</v>
      </c>
      <c r="P281" s="5">
        <v>-109.105390187033</v>
      </c>
      <c r="Q281" s="5">
        <v>-118.64276340924199</v>
      </c>
      <c r="R281" s="5">
        <v>-126.950513373726</v>
      </c>
      <c r="S281" s="5">
        <v>-133.938389988458</v>
      </c>
      <c r="T281" s="5">
        <v>-139.099176972159</v>
      </c>
      <c r="U281" s="5">
        <v>-141.95263889256299</v>
      </c>
      <c r="V281" s="5">
        <v>-142.474846469151</v>
      </c>
      <c r="W281" s="5">
        <v>-142.698372833723</v>
      </c>
      <c r="X281" s="5">
        <v>-142.13258843471201</v>
      </c>
      <c r="Y281" s="5">
        <v>-141.71053224812201</v>
      </c>
      <c r="Z281" s="5">
        <v>-141.713371007592</v>
      </c>
      <c r="AA281" s="5">
        <v>-141.234351421089</v>
      </c>
      <c r="AB281" s="5">
        <v>-140.285767222598</v>
      </c>
      <c r="AC281" s="5">
        <v>-138.279272541654</v>
      </c>
      <c r="AD281" s="5">
        <v>-136.58548681222101</v>
      </c>
      <c r="AE281" s="5">
        <v>-137.90869418321</v>
      </c>
    </row>
    <row r="283" spans="1:31">
      <c r="A283" s="58" t="s">
        <v>134</v>
      </c>
      <c r="B283" s="58" t="s">
        <v>123</v>
      </c>
      <c r="C283" s="57" t="s">
        <v>80</v>
      </c>
      <c r="D283" s="5">
        <v>38816.113660362265</v>
      </c>
      <c r="E283" s="5">
        <v>36482.326253769468</v>
      </c>
      <c r="F283" s="5">
        <v>28313.467220894287</v>
      </c>
      <c r="G283" s="5">
        <v>19365.593392034061</v>
      </c>
      <c r="H283" s="5">
        <v>7676.2476584104816</v>
      </c>
      <c r="I283" s="5">
        <v>7092.8853139477642</v>
      </c>
      <c r="J283" s="5">
        <v>6419.2483381742195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</row>
    <row r="284" spans="1:31">
      <c r="A284" s="58" t="s">
        <v>134</v>
      </c>
      <c r="B284" s="58" t="s">
        <v>123</v>
      </c>
      <c r="C284" s="57" t="s">
        <v>82</v>
      </c>
      <c r="D284" s="5">
        <v>22.358363273265009</v>
      </c>
      <c r="E284" s="5">
        <v>10.263603388175</v>
      </c>
      <c r="F284" s="5">
        <v>546.64987741078028</v>
      </c>
      <c r="G284" s="5">
        <v>1358.6019365817351</v>
      </c>
      <c r="H284" s="5">
        <v>1396.2508568697749</v>
      </c>
      <c r="I284" s="5">
        <v>1538.9729894164632</v>
      </c>
      <c r="J284" s="5">
        <v>1172.2780784207209</v>
      </c>
      <c r="K284" s="5">
        <v>1121.2210129130895</v>
      </c>
      <c r="L284" s="5">
        <v>911.73323469062007</v>
      </c>
      <c r="M284" s="5">
        <v>665.68806674146504</v>
      </c>
      <c r="N284" s="5">
        <v>974.7349098676051</v>
      </c>
      <c r="O284" s="5">
        <v>1030.4427197710754</v>
      </c>
      <c r="P284" s="5">
        <v>1228.2517326624345</v>
      </c>
      <c r="Q284" s="5">
        <v>841.91198653248489</v>
      </c>
      <c r="R284" s="5">
        <v>1107.8009633771399</v>
      </c>
      <c r="S284" s="5">
        <v>1342.331629011019</v>
      </c>
      <c r="T284" s="5">
        <v>889.31150661986976</v>
      </c>
      <c r="U284" s="5">
        <v>889.47779695865529</v>
      </c>
      <c r="V284" s="5">
        <v>819.81805857607503</v>
      </c>
      <c r="W284" s="5">
        <v>826.30662505115993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</row>
    <row r="285" spans="1:31">
      <c r="A285" s="58" t="s">
        <v>134</v>
      </c>
      <c r="B285" s="58" t="s">
        <v>123</v>
      </c>
      <c r="C285" s="57" t="s">
        <v>83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</row>
    <row r="286" spans="1:31">
      <c r="A286" s="58" t="s">
        <v>134</v>
      </c>
      <c r="B286" s="58" t="s">
        <v>123</v>
      </c>
      <c r="C286" s="57" t="s">
        <v>84</v>
      </c>
      <c r="D286" s="5">
        <v>1.2225424850000001E-3</v>
      </c>
      <c r="E286" s="5">
        <v>3.0105292750000003E-3</v>
      </c>
      <c r="F286" s="5">
        <v>125.524044833685</v>
      </c>
      <c r="G286" s="5">
        <v>283.70452062646507</v>
      </c>
      <c r="H286" s="5">
        <v>389.76886168956497</v>
      </c>
      <c r="I286" s="5">
        <v>340.70074637213003</v>
      </c>
      <c r="J286" s="5">
        <v>215.79437505953001</v>
      </c>
      <c r="K286" s="5">
        <v>464.07920661778496</v>
      </c>
      <c r="L286" s="5">
        <v>519.15545825362506</v>
      </c>
      <c r="M286" s="5">
        <v>304.51135765827502</v>
      </c>
      <c r="N286" s="5">
        <v>56.222358719855009</v>
      </c>
      <c r="O286" s="5">
        <v>538.52920849676002</v>
      </c>
      <c r="P286" s="5">
        <v>132.525320361555</v>
      </c>
      <c r="Q286" s="5">
        <v>557.68015123438011</v>
      </c>
      <c r="R286" s="5">
        <v>160.23502067180999</v>
      </c>
      <c r="S286" s="5">
        <v>1293.5224723382353</v>
      </c>
      <c r="T286" s="5">
        <v>837.65944701587989</v>
      </c>
      <c r="U286" s="5">
        <v>273.12340266608999</v>
      </c>
      <c r="V286" s="5">
        <v>728.03313392123493</v>
      </c>
      <c r="W286" s="5">
        <v>1199.3305153619797</v>
      </c>
      <c r="X286" s="5">
        <v>1117.5576473229298</v>
      </c>
      <c r="Y286" s="5">
        <v>294.55761321403997</v>
      </c>
      <c r="Z286" s="5">
        <v>625.9109768234149</v>
      </c>
      <c r="AA286" s="5">
        <v>23.189909190535001</v>
      </c>
      <c r="AB286" s="5">
        <v>515.35145961296485</v>
      </c>
      <c r="AC286" s="5">
        <v>179.49069923379</v>
      </c>
      <c r="AD286" s="5">
        <v>1229.61568718022</v>
      </c>
      <c r="AE286" s="5">
        <v>4.8899847107500003</v>
      </c>
    </row>
    <row r="287" spans="1:31">
      <c r="A287" s="58" t="s">
        <v>134</v>
      </c>
      <c r="B287" s="58" t="s">
        <v>123</v>
      </c>
      <c r="C287" s="57" t="s">
        <v>85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57.671306156095</v>
      </c>
      <c r="AE287" s="5">
        <v>57.671306156085009</v>
      </c>
    </row>
    <row r="288" spans="1:31">
      <c r="A288" s="58" t="s">
        <v>134</v>
      </c>
      <c r="B288" s="58" t="s">
        <v>123</v>
      </c>
      <c r="C288" s="57" t="s">
        <v>86</v>
      </c>
      <c r="D288" s="5">
        <v>3935.5287645609656</v>
      </c>
      <c r="E288" s="5">
        <v>2163.8052531298858</v>
      </c>
      <c r="F288" s="5">
        <v>2959.6806306223762</v>
      </c>
      <c r="G288" s="5">
        <v>2875.3306949430462</v>
      </c>
      <c r="H288" s="5">
        <v>4013.2706899523873</v>
      </c>
      <c r="I288" s="5">
        <v>2925.3780537482053</v>
      </c>
      <c r="J288" s="5">
        <v>2588.1888703011196</v>
      </c>
      <c r="K288" s="5">
        <v>3668.4824465428878</v>
      </c>
      <c r="L288" s="5">
        <v>2474.3125479665905</v>
      </c>
      <c r="M288" s="5">
        <v>2944.5638303729602</v>
      </c>
      <c r="N288" s="5">
        <v>3185.3345230278746</v>
      </c>
      <c r="O288" s="5">
        <v>3177.8002751540116</v>
      </c>
      <c r="P288" s="5">
        <v>3120.7589415170069</v>
      </c>
      <c r="Q288" s="5">
        <v>2132.378401633634</v>
      </c>
      <c r="R288" s="5">
        <v>3110.1792232236066</v>
      </c>
      <c r="S288" s="5">
        <v>3646.2682530753691</v>
      </c>
      <c r="T288" s="5">
        <v>1750.1283601464943</v>
      </c>
      <c r="U288" s="5">
        <v>2723.2392887088872</v>
      </c>
      <c r="V288" s="5">
        <v>2518.7975244794211</v>
      </c>
      <c r="W288" s="5">
        <v>1890.7643675855843</v>
      </c>
      <c r="X288" s="5">
        <v>2271.38981785739</v>
      </c>
      <c r="Y288" s="5">
        <v>3309.1262984141167</v>
      </c>
      <c r="Z288" s="5">
        <v>2858.7499966278519</v>
      </c>
      <c r="AA288" s="5">
        <v>2880.0659769416125</v>
      </c>
      <c r="AB288" s="5">
        <v>2344.8923067543105</v>
      </c>
      <c r="AC288" s="5">
        <v>2205.668900095995</v>
      </c>
      <c r="AD288" s="5">
        <v>2656.4041728937364</v>
      </c>
      <c r="AE288" s="5">
        <v>1139.0898851853146</v>
      </c>
    </row>
    <row r="289" spans="1:31">
      <c r="A289" s="58" t="s">
        <v>134</v>
      </c>
      <c r="B289" s="58" t="s">
        <v>123</v>
      </c>
      <c r="C289" s="57" t="s">
        <v>87</v>
      </c>
      <c r="D289" s="5">
        <v>270.14670394134998</v>
      </c>
      <c r="E289" s="5">
        <v>469.98439063846524</v>
      </c>
      <c r="F289" s="5">
        <v>2272.0473173777127</v>
      </c>
      <c r="G289" s="5">
        <v>6840.4527311112161</v>
      </c>
      <c r="H289" s="5">
        <v>9003.9838604117394</v>
      </c>
      <c r="I289" s="5">
        <v>10968.332173755904</v>
      </c>
      <c r="J289" s="5">
        <v>10682.550874481478</v>
      </c>
      <c r="K289" s="5">
        <v>12460.057159518503</v>
      </c>
      <c r="L289" s="5">
        <v>11525.188791806941</v>
      </c>
      <c r="M289" s="5">
        <v>11965.035983442123</v>
      </c>
      <c r="N289" s="5">
        <v>11460.461130422889</v>
      </c>
      <c r="O289" s="5">
        <v>12009.57769204985</v>
      </c>
      <c r="P289" s="5">
        <v>11617.652704304284</v>
      </c>
      <c r="Q289" s="5">
        <v>11450.807624443523</v>
      </c>
      <c r="R289" s="5">
        <v>12840.374681653673</v>
      </c>
      <c r="S289" s="5">
        <v>12119.781375522683</v>
      </c>
      <c r="T289" s="5">
        <v>13160.766612370826</v>
      </c>
      <c r="U289" s="5">
        <v>12894.26235199871</v>
      </c>
      <c r="V289" s="5">
        <v>13683.905797799165</v>
      </c>
      <c r="W289" s="5">
        <v>12756.366222136792</v>
      </c>
      <c r="X289" s="5">
        <v>12534.393430540054</v>
      </c>
      <c r="Y289" s="5">
        <v>12311.249955683106</v>
      </c>
      <c r="Z289" s="5">
        <v>10931.484331576963</v>
      </c>
      <c r="AA289" s="5">
        <v>8665.4584732270414</v>
      </c>
      <c r="AB289" s="5">
        <v>8729.4464375168845</v>
      </c>
      <c r="AC289" s="5">
        <v>9865.8903065308004</v>
      </c>
      <c r="AD289" s="5">
        <v>9140.731177037218</v>
      </c>
      <c r="AE289" s="5">
        <v>8836.0133882796181</v>
      </c>
    </row>
    <row r="290" spans="1:31">
      <c r="A290" s="58" t="s">
        <v>134</v>
      </c>
      <c r="B290" s="58" t="s">
        <v>123</v>
      </c>
      <c r="C290" s="57" t="s">
        <v>88</v>
      </c>
      <c r="D290" s="5">
        <v>50.894043297775049</v>
      </c>
      <c r="E290" s="5">
        <v>145.63928249725018</v>
      </c>
      <c r="F290" s="5">
        <v>257.99072970177031</v>
      </c>
      <c r="G290" s="5">
        <v>381.43236113287378</v>
      </c>
      <c r="H290" s="5">
        <v>532.62223743579409</v>
      </c>
      <c r="I290" s="5">
        <v>723.25116710566499</v>
      </c>
      <c r="J290" s="5">
        <v>993.38998219646567</v>
      </c>
      <c r="K290" s="5">
        <v>1238.0422409729595</v>
      </c>
      <c r="L290" s="5">
        <v>1546.4972108841305</v>
      </c>
      <c r="M290" s="5">
        <v>1807.6080563719534</v>
      </c>
      <c r="N290" s="5">
        <v>2286.9424087986331</v>
      </c>
      <c r="O290" s="5">
        <v>2821.5426273226249</v>
      </c>
      <c r="P290" s="5">
        <v>3441.5757072152123</v>
      </c>
      <c r="Q290" s="5">
        <v>3906.9672616004709</v>
      </c>
      <c r="R290" s="5">
        <v>4566.6717445225295</v>
      </c>
      <c r="S290" s="5">
        <v>4843.0936408018879</v>
      </c>
      <c r="T290" s="5">
        <v>5424.6749966141542</v>
      </c>
      <c r="U290" s="5">
        <v>6432.7147588158559</v>
      </c>
      <c r="V290" s="5">
        <v>6912.5305167205133</v>
      </c>
      <c r="W290" s="5">
        <v>7485.3690078099426</v>
      </c>
      <c r="X290" s="5">
        <v>7559.3261925877296</v>
      </c>
      <c r="Y290" s="5">
        <v>8643.0752282058256</v>
      </c>
      <c r="Z290" s="5">
        <v>9545.4364321072917</v>
      </c>
      <c r="AA290" s="5">
        <v>9110.4901694680884</v>
      </c>
      <c r="AB290" s="5">
        <v>9616.4517011922144</v>
      </c>
      <c r="AC290" s="5">
        <v>10435.322926717139</v>
      </c>
      <c r="AD290" s="5">
        <v>10666.947747601411</v>
      </c>
      <c r="AE290" s="5">
        <v>11917.934511791358</v>
      </c>
    </row>
    <row r="291" spans="1:31">
      <c r="A291" s="58" t="s">
        <v>134</v>
      </c>
      <c r="B291" s="58" t="s">
        <v>123</v>
      </c>
      <c r="C291" s="57" t="s">
        <v>89</v>
      </c>
      <c r="D291" s="5">
        <v>147.68708042608699</v>
      </c>
      <c r="E291" s="5">
        <v>251.57438692229499</v>
      </c>
      <c r="F291" s="5">
        <v>342.08902950355701</v>
      </c>
      <c r="G291" s="5">
        <v>417.302919471834</v>
      </c>
      <c r="H291" s="5">
        <v>478.55526513380499</v>
      </c>
      <c r="I291" s="5">
        <v>531.42327531833701</v>
      </c>
      <c r="J291" s="5">
        <v>601.68638583002496</v>
      </c>
      <c r="K291" s="5">
        <v>718.30929723432905</v>
      </c>
      <c r="L291" s="5">
        <v>833.26413369937904</v>
      </c>
      <c r="M291" s="5">
        <v>949.02043487322703</v>
      </c>
      <c r="N291" s="5">
        <v>1092.0615864203201</v>
      </c>
      <c r="O291" s="5">
        <v>1242.19315541682</v>
      </c>
      <c r="P291" s="5">
        <v>1397.14097760354</v>
      </c>
      <c r="Q291" s="5">
        <v>1520.02364860847</v>
      </c>
      <c r="R291" s="5">
        <v>1640.69061805261</v>
      </c>
      <c r="S291" s="5">
        <v>1729.88831412932</v>
      </c>
      <c r="T291" s="5">
        <v>1799.4739377769499</v>
      </c>
      <c r="U291" s="5">
        <v>1811.20625266721</v>
      </c>
      <c r="V291" s="5">
        <v>1834.2570406180901</v>
      </c>
      <c r="W291" s="5">
        <v>1829.3977363059701</v>
      </c>
      <c r="X291" s="5">
        <v>1828.99757679396</v>
      </c>
      <c r="Y291" s="5">
        <v>1816.7944385457599</v>
      </c>
      <c r="Z291" s="5">
        <v>1803.86322084266</v>
      </c>
      <c r="AA291" s="5">
        <v>1801.94097184922</v>
      </c>
      <c r="AB291" s="5">
        <v>1786.44652036617</v>
      </c>
      <c r="AC291" s="5">
        <v>1766.2855257036199</v>
      </c>
      <c r="AD291" s="5">
        <v>1743.64814373796</v>
      </c>
      <c r="AE291" s="5">
        <v>1761.98764473344</v>
      </c>
    </row>
    <row r="292" spans="1:31">
      <c r="A292" s="58" t="s">
        <v>134</v>
      </c>
      <c r="B292" s="58" t="s">
        <v>123</v>
      </c>
      <c r="C292" s="57" t="s">
        <v>90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</row>
    <row r="293" spans="1:31">
      <c r="A293" s="58" t="s">
        <v>134</v>
      </c>
      <c r="B293" s="58" t="s">
        <v>123</v>
      </c>
      <c r="C293" s="57" t="s">
        <v>91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</row>
    <row r="294" spans="1:31">
      <c r="A294" s="58" t="s">
        <v>134</v>
      </c>
      <c r="B294" s="58" t="s">
        <v>123</v>
      </c>
      <c r="C294" s="57" t="s">
        <v>92</v>
      </c>
      <c r="D294" s="5">
        <v>21571.017604224326</v>
      </c>
      <c r="E294" s="5">
        <v>20753.309918457795</v>
      </c>
      <c r="F294" s="5">
        <v>21155.601628234363</v>
      </c>
      <c r="G294" s="5">
        <v>25835.961497711294</v>
      </c>
      <c r="H294" s="5">
        <v>35469.119294873337</v>
      </c>
      <c r="I294" s="5">
        <v>37865.581276513374</v>
      </c>
      <c r="J294" s="5">
        <v>39503.367230759795</v>
      </c>
      <c r="K294" s="5">
        <v>47130.912731836237</v>
      </c>
      <c r="L294" s="5">
        <v>55743.297652685796</v>
      </c>
      <c r="M294" s="5">
        <v>59016.322119910925</v>
      </c>
      <c r="N294" s="5">
        <v>59260.452287273314</v>
      </c>
      <c r="O294" s="5">
        <v>59621.992450227277</v>
      </c>
      <c r="P294" s="5">
        <v>57636.270433199832</v>
      </c>
      <c r="Q294" s="5">
        <v>58570.758419094644</v>
      </c>
      <c r="R294" s="5">
        <v>59475.633208307103</v>
      </c>
      <c r="S294" s="5">
        <v>57080.767881146203</v>
      </c>
      <c r="T294" s="5">
        <v>61254.722898519612</v>
      </c>
      <c r="U294" s="5">
        <v>71172.410949265031</v>
      </c>
      <c r="V294" s="5">
        <v>69645.007387057485</v>
      </c>
      <c r="W294" s="5">
        <v>75332.374461682863</v>
      </c>
      <c r="X294" s="5">
        <v>81936.298480551894</v>
      </c>
      <c r="Y294" s="5">
        <v>78307.788781341529</v>
      </c>
      <c r="Z294" s="5">
        <v>79321.130038003554</v>
      </c>
      <c r="AA294" s="5">
        <v>78438.174068611348</v>
      </c>
      <c r="AB294" s="5">
        <v>82001.942107006806</v>
      </c>
      <c r="AC294" s="5">
        <v>84877.58336013199</v>
      </c>
      <c r="AD294" s="5">
        <v>83299.88986374822</v>
      </c>
      <c r="AE294" s="5">
        <v>84815.266485709712</v>
      </c>
    </row>
    <row r="295" spans="1:31">
      <c r="A295" s="58" t="s">
        <v>134</v>
      </c>
      <c r="B295" s="58" t="s">
        <v>123</v>
      </c>
      <c r="C295" s="57" t="s">
        <v>93</v>
      </c>
      <c r="D295" s="5">
        <v>6766.8971579765157</v>
      </c>
      <c r="E295" s="5">
        <v>6462.7069328271073</v>
      </c>
      <c r="F295" s="5">
        <v>11858.199512587409</v>
      </c>
      <c r="G295" s="5">
        <v>16588.658427603383</v>
      </c>
      <c r="H295" s="5">
        <v>19288.378981746799</v>
      </c>
      <c r="I295" s="5">
        <v>22634.030827545237</v>
      </c>
      <c r="J295" s="5">
        <v>23316.809314777267</v>
      </c>
      <c r="K295" s="5">
        <v>21886.091100162503</v>
      </c>
      <c r="L295" s="5">
        <v>22583.412004644557</v>
      </c>
      <c r="M295" s="5">
        <v>20087.023481249857</v>
      </c>
      <c r="N295" s="5">
        <v>21478.426725432757</v>
      </c>
      <c r="O295" s="5">
        <v>27729.5580844344</v>
      </c>
      <c r="P295" s="5">
        <v>28575.529460577527</v>
      </c>
      <c r="Q295" s="5">
        <v>30347.735743767342</v>
      </c>
      <c r="R295" s="5">
        <v>33777.940227643121</v>
      </c>
      <c r="S295" s="5">
        <v>35509.98445636926</v>
      </c>
      <c r="T295" s="5">
        <v>39421.668503734894</v>
      </c>
      <c r="U295" s="5">
        <v>41600.004057392813</v>
      </c>
      <c r="V295" s="5">
        <v>43415.375116148585</v>
      </c>
      <c r="W295" s="5">
        <v>43210.357103751739</v>
      </c>
      <c r="X295" s="5">
        <v>39516.24097993684</v>
      </c>
      <c r="Y295" s="5">
        <v>45423.555626871712</v>
      </c>
      <c r="Z295" s="5">
        <v>51191.259946634491</v>
      </c>
      <c r="AA295" s="5">
        <v>54148.277067283518</v>
      </c>
      <c r="AB295" s="5">
        <v>56421.694428402909</v>
      </c>
      <c r="AC295" s="5">
        <v>57081.731410535904</v>
      </c>
      <c r="AD295" s="5">
        <v>57640.499521237332</v>
      </c>
      <c r="AE295" s="5">
        <v>61465.392216297201</v>
      </c>
    </row>
    <row r="296" spans="1:31">
      <c r="A296" s="58" t="s">
        <v>134</v>
      </c>
      <c r="B296" s="58" t="s">
        <v>123</v>
      </c>
      <c r="C296" s="57" t="s">
        <v>94</v>
      </c>
      <c r="D296" s="5">
        <v>9022.5652429999991</v>
      </c>
      <c r="E296" s="5">
        <v>10360.47539</v>
      </c>
      <c r="F296" s="5">
        <v>11714.952759</v>
      </c>
      <c r="G296" s="5">
        <v>13031.270875</v>
      </c>
      <c r="H296" s="5">
        <v>14353.708610999998</v>
      </c>
      <c r="I296" s="5">
        <v>15632.711501999998</v>
      </c>
      <c r="J296" s="5">
        <v>16910.683467000003</v>
      </c>
      <c r="K296" s="5">
        <v>18163.852714000001</v>
      </c>
      <c r="L296" s="5">
        <v>19411.917863999999</v>
      </c>
      <c r="M296" s="5">
        <v>20586.131863999999</v>
      </c>
      <c r="N296" s="5">
        <v>21767.574877999999</v>
      </c>
      <c r="O296" s="5">
        <v>22954.643037000002</v>
      </c>
      <c r="P296" s="5">
        <v>24162.339490999999</v>
      </c>
      <c r="Q296" s="5">
        <v>25237.053598000002</v>
      </c>
      <c r="R296" s="5">
        <v>26281.886845000001</v>
      </c>
      <c r="S296" s="5">
        <v>27326.868216999996</v>
      </c>
      <c r="T296" s="5">
        <v>28436.910612</v>
      </c>
      <c r="U296" s="5">
        <v>29427.267205</v>
      </c>
      <c r="V296" s="5">
        <v>30433.063289999998</v>
      </c>
      <c r="W296" s="5">
        <v>31454.762943000002</v>
      </c>
      <c r="X296" s="5">
        <v>32549.091078999998</v>
      </c>
      <c r="Y296" s="5">
        <v>33517.065546999998</v>
      </c>
      <c r="Z296" s="5">
        <v>34506.879883000001</v>
      </c>
      <c r="AA296" s="5">
        <v>35503.237704999992</v>
      </c>
      <c r="AB296" s="5">
        <v>36571.407772999999</v>
      </c>
      <c r="AC296" s="5">
        <v>37488.122686000002</v>
      </c>
      <c r="AD296" s="5">
        <v>38430.016286999999</v>
      </c>
      <c r="AE296" s="5">
        <v>38430.016286999999</v>
      </c>
    </row>
    <row r="297" spans="1:31">
      <c r="A297" s="58" t="s">
        <v>134</v>
      </c>
      <c r="B297" s="58" t="s">
        <v>123</v>
      </c>
      <c r="C297" s="57" t="s">
        <v>96</v>
      </c>
      <c r="D297" s="5">
        <v>0</v>
      </c>
      <c r="E297" s="5">
        <v>0</v>
      </c>
      <c r="F297" s="5">
        <v>0</v>
      </c>
      <c r="G297" s="5">
        <v>2.69381053129</v>
      </c>
      <c r="H297" s="5">
        <v>0</v>
      </c>
      <c r="I297" s="5">
        <v>0</v>
      </c>
      <c r="J297" s="5">
        <v>0</v>
      </c>
      <c r="K297" s="5">
        <v>5.4518775325549997</v>
      </c>
      <c r="L297" s="5">
        <v>12.312771882464999</v>
      </c>
      <c r="M297" s="5">
        <v>16.268677515099998</v>
      </c>
      <c r="N297" s="5">
        <v>14.993694982639996</v>
      </c>
      <c r="O297" s="5">
        <v>75.423789066920008</v>
      </c>
      <c r="P297" s="5">
        <v>135.99905303835504</v>
      </c>
      <c r="Q297" s="5">
        <v>109.48373820805499</v>
      </c>
      <c r="R297" s="5">
        <v>132.95252639978494</v>
      </c>
      <c r="S297" s="5">
        <v>349.33032958799515</v>
      </c>
      <c r="T297" s="5">
        <v>216.61189453084498</v>
      </c>
      <c r="U297" s="5">
        <v>267.94338225379022</v>
      </c>
      <c r="V297" s="5">
        <v>301.92559556884521</v>
      </c>
      <c r="W297" s="5">
        <v>281.34418399036969</v>
      </c>
      <c r="X297" s="5">
        <v>298.91526131581497</v>
      </c>
      <c r="Y297" s="5">
        <v>349.52279749899509</v>
      </c>
      <c r="Z297" s="5">
        <v>316.9668216815453</v>
      </c>
      <c r="AA297" s="5">
        <v>481.01697903227461</v>
      </c>
      <c r="AB297" s="5">
        <v>217.19856379208522</v>
      </c>
      <c r="AC297" s="5">
        <v>305.50448028298524</v>
      </c>
      <c r="AD297" s="5">
        <v>486.29418965159402</v>
      </c>
      <c r="AE297" s="5">
        <v>161.07773004808502</v>
      </c>
    </row>
    <row r="298" spans="1:31">
      <c r="A298" s="58" t="s">
        <v>134</v>
      </c>
      <c r="B298" s="58" t="s">
        <v>123</v>
      </c>
      <c r="C298" s="57" t="s">
        <v>98</v>
      </c>
      <c r="D298" s="5">
        <v>-1108.6124133235253</v>
      </c>
      <c r="E298" s="5">
        <v>-2018.5954865289152</v>
      </c>
      <c r="F298" s="5">
        <v>-4172.2085988628723</v>
      </c>
      <c r="G298" s="5">
        <v>-9965.2649808278347</v>
      </c>
      <c r="H298" s="5">
        <v>-12451.012911952021</v>
      </c>
      <c r="I298" s="5">
        <v>-15389.132938440902</v>
      </c>
      <c r="J298" s="5">
        <v>-15117.546161845548</v>
      </c>
      <c r="K298" s="5">
        <v>-17059.492439359998</v>
      </c>
      <c r="L298" s="5">
        <v>-15992.93338021755</v>
      </c>
      <c r="M298" s="5">
        <v>-16327.732090474252</v>
      </c>
      <c r="N298" s="5">
        <v>-15897.544382954929</v>
      </c>
      <c r="O298" s="5">
        <v>-15830.178280991882</v>
      </c>
      <c r="P298" s="5">
        <v>-16054.936361032615</v>
      </c>
      <c r="Q298" s="5">
        <v>-15580.283070217785</v>
      </c>
      <c r="R298" s="5">
        <v>-17601.581952037963</v>
      </c>
      <c r="S298" s="5">
        <v>-16294.638172056113</v>
      </c>
      <c r="T298" s="5">
        <v>-17783.985865158058</v>
      </c>
      <c r="U298" s="5">
        <v>-17353.303050266339</v>
      </c>
      <c r="V298" s="5">
        <v>-18193.215380451904</v>
      </c>
      <c r="W298" s="5">
        <v>-17453.783121725079</v>
      </c>
      <c r="X298" s="5">
        <v>-16846.72650670051</v>
      </c>
      <c r="Y298" s="5">
        <v>-17170.180285647497</v>
      </c>
      <c r="Z298" s="5">
        <v>-14994.586235511148</v>
      </c>
      <c r="AA298" s="5">
        <v>-12998.971093022647</v>
      </c>
      <c r="AB298" s="5">
        <v>-12403.130803598984</v>
      </c>
      <c r="AC298" s="5">
        <v>-14103.150723490518</v>
      </c>
      <c r="AD298" s="5">
        <v>-13750.47160141715</v>
      </c>
      <c r="AE298" s="5">
        <v>-13212.459695314936</v>
      </c>
    </row>
    <row r="299" spans="1:31">
      <c r="A299" s="58" t="s">
        <v>134</v>
      </c>
      <c r="B299" s="58" t="s">
        <v>123</v>
      </c>
      <c r="C299" s="57" t="s">
        <v>99</v>
      </c>
      <c r="D299" s="5">
        <v>-59.869428546365015</v>
      </c>
      <c r="E299" s="5">
        <v>-171.82810888705464</v>
      </c>
      <c r="F299" s="5">
        <v>-302.98380640416394</v>
      </c>
      <c r="G299" s="5">
        <v>-448.69961219473106</v>
      </c>
      <c r="H299" s="5">
        <v>-626.55247885488291</v>
      </c>
      <c r="I299" s="5">
        <v>-850.79964698171659</v>
      </c>
      <c r="J299" s="5">
        <v>-1168.5786136388715</v>
      </c>
      <c r="K299" s="5">
        <v>-1471.5933732125438</v>
      </c>
      <c r="L299" s="5">
        <v>-1853.5176883854131</v>
      </c>
      <c r="M299" s="5">
        <v>-2180.9774201675764</v>
      </c>
      <c r="N299" s="5">
        <v>-2780.9706812072777</v>
      </c>
      <c r="O299" s="5">
        <v>-3445.7192580532201</v>
      </c>
      <c r="P299" s="5">
        <v>-4231.1492633815924</v>
      </c>
      <c r="Q299" s="5">
        <v>-4815.2547443713065</v>
      </c>
      <c r="R299" s="5">
        <v>-5672.8867291951419</v>
      </c>
      <c r="S299" s="5">
        <v>-6005.1402865345271</v>
      </c>
      <c r="T299" s="5">
        <v>-6809.1384576142173</v>
      </c>
      <c r="U299" s="5">
        <v>-8101.2663349137511</v>
      </c>
      <c r="V299" s="5">
        <v>-8784.3376727051309</v>
      </c>
      <c r="W299" s="5">
        <v>-9550.5912353607255</v>
      </c>
      <c r="X299" s="5">
        <v>-9649.7685979363105</v>
      </c>
      <c r="Y299" s="5">
        <v>-11095.507637440849</v>
      </c>
      <c r="Z299" s="5">
        <v>-12183.153716343859</v>
      </c>
      <c r="AA299" s="5">
        <v>-11724.120978738414</v>
      </c>
      <c r="AB299" s="5">
        <v>-12239.236193283527</v>
      </c>
      <c r="AC299" s="5">
        <v>-13466.413209002516</v>
      </c>
      <c r="AD299" s="5">
        <v>-13677.122057873708</v>
      </c>
      <c r="AE299" s="5">
        <v>-15358.59656190356</v>
      </c>
    </row>
    <row r="300" spans="1:31">
      <c r="A300" s="58" t="s">
        <v>134</v>
      </c>
      <c r="B300" s="58" t="s">
        <v>123</v>
      </c>
      <c r="C300" s="57" t="s">
        <v>100</v>
      </c>
      <c r="D300" s="5">
        <v>-175.48155982371199</v>
      </c>
      <c r="E300" s="5">
        <v>-299.17888471892502</v>
      </c>
      <c r="F300" s="5">
        <v>-407.48950697774097</v>
      </c>
      <c r="G300" s="5">
        <v>-495.29969942901602</v>
      </c>
      <c r="H300" s="5">
        <v>-568.38111370570903</v>
      </c>
      <c r="I300" s="5">
        <v>-630.98551602596399</v>
      </c>
      <c r="J300" s="5">
        <v>-716.758216929578</v>
      </c>
      <c r="K300" s="5">
        <v>-853.21227491718605</v>
      </c>
      <c r="L300" s="5">
        <v>-990.34926263692</v>
      </c>
      <c r="M300" s="5">
        <v>-1127.0184923475199</v>
      </c>
      <c r="N300" s="5">
        <v>-1296.33829067177</v>
      </c>
      <c r="O300" s="5">
        <v>-1475.09043114525</v>
      </c>
      <c r="P300" s="5">
        <v>-1662.15564983326</v>
      </c>
      <c r="Q300" s="5">
        <v>-1808.8781163988899</v>
      </c>
      <c r="R300" s="5">
        <v>-1945.40458752066</v>
      </c>
      <c r="S300" s="5">
        <v>-2053.3625341189299</v>
      </c>
      <c r="T300" s="5">
        <v>-2134.1499027433601</v>
      </c>
      <c r="U300" s="5">
        <v>-2159.3690157038</v>
      </c>
      <c r="V300" s="5">
        <v>-2177.2769590723501</v>
      </c>
      <c r="W300" s="5">
        <v>-2176.78350680424</v>
      </c>
      <c r="X300" s="5">
        <v>-2166.6049372171901</v>
      </c>
      <c r="Y300" s="5">
        <v>-2156.51407503685</v>
      </c>
      <c r="Z300" s="5">
        <v>-2141.7783934882</v>
      </c>
      <c r="AA300" s="5">
        <v>-2145.9975549425599</v>
      </c>
      <c r="AB300" s="5">
        <v>-2121.8731571366702</v>
      </c>
      <c r="AC300" s="5">
        <v>-2094.3823612317701</v>
      </c>
      <c r="AD300" s="5">
        <v>-2069.3896033890201</v>
      </c>
      <c r="AE300" s="5">
        <v>-2090.3742779477402</v>
      </c>
    </row>
    <row r="302" spans="1:31">
      <c r="A302" s="58" t="s">
        <v>134</v>
      </c>
      <c r="B302" s="58" t="s">
        <v>124</v>
      </c>
      <c r="C302" s="57" t="s">
        <v>80</v>
      </c>
      <c r="D302" s="5">
        <v>40272.961406585964</v>
      </c>
      <c r="E302" s="5">
        <v>32632.60994086456</v>
      </c>
      <c r="F302" s="5">
        <v>19228.342378470348</v>
      </c>
      <c r="G302" s="5">
        <v>17796.261814090158</v>
      </c>
      <c r="H302" s="5">
        <v>13515.999265123501</v>
      </c>
      <c r="I302" s="5">
        <v>9713.3758420714148</v>
      </c>
      <c r="J302" s="5">
        <v>5221.858263127865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</row>
    <row r="303" spans="1:31">
      <c r="A303" s="58" t="s">
        <v>134</v>
      </c>
      <c r="B303" s="58" t="s">
        <v>124</v>
      </c>
      <c r="C303" s="57" t="s">
        <v>82</v>
      </c>
      <c r="D303" s="5">
        <v>4826.9558314084225</v>
      </c>
      <c r="E303" s="5">
        <v>1299.0101055074731</v>
      </c>
      <c r="F303" s="5">
        <v>3421.9043305895061</v>
      </c>
      <c r="G303" s="5">
        <v>3598.6648789145725</v>
      </c>
      <c r="H303" s="5">
        <v>4180.9828541223869</v>
      </c>
      <c r="I303" s="5">
        <v>4115.6289174062249</v>
      </c>
      <c r="J303" s="5">
        <v>3396.9189599763913</v>
      </c>
      <c r="K303" s="5">
        <v>3196.7728899259587</v>
      </c>
      <c r="L303" s="5">
        <v>1984.8585093520253</v>
      </c>
      <c r="M303" s="5">
        <v>1864.7852618978004</v>
      </c>
      <c r="N303" s="5">
        <v>2457.0032158041395</v>
      </c>
      <c r="O303" s="5">
        <v>2854.7698625855196</v>
      </c>
      <c r="P303" s="5">
        <v>2752.2599823156061</v>
      </c>
      <c r="Q303" s="5">
        <v>1065.8428909785805</v>
      </c>
      <c r="R303" s="5">
        <v>1698.8111890844154</v>
      </c>
      <c r="S303" s="5">
        <v>1711.7228335790746</v>
      </c>
      <c r="T303" s="5">
        <v>603.93023844861534</v>
      </c>
      <c r="U303" s="5">
        <v>1460.2828790201258</v>
      </c>
      <c r="V303" s="5">
        <v>1403.5191440046249</v>
      </c>
      <c r="W303" s="5">
        <v>713.20681076373535</v>
      </c>
      <c r="X303" s="5">
        <v>953.22172899259544</v>
      </c>
      <c r="Y303" s="5">
        <v>679.92825752728504</v>
      </c>
      <c r="Z303" s="5">
        <v>113.59931124532501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</row>
    <row r="304" spans="1:31">
      <c r="A304" s="58" t="s">
        <v>134</v>
      </c>
      <c r="B304" s="58" t="s">
        <v>124</v>
      </c>
      <c r="C304" s="57" t="s">
        <v>83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</row>
    <row r="305" spans="1:31">
      <c r="A305" s="58" t="s">
        <v>134</v>
      </c>
      <c r="B305" s="58" t="s">
        <v>124</v>
      </c>
      <c r="C305" s="57" t="s">
        <v>84</v>
      </c>
      <c r="D305" s="5">
        <v>0</v>
      </c>
      <c r="E305" s="5">
        <v>8.0378627559999999E-2</v>
      </c>
      <c r="F305" s="5">
        <v>31.496421186265</v>
      </c>
      <c r="G305" s="5">
        <v>45.626395384880006</v>
      </c>
      <c r="H305" s="5">
        <v>113.89679693722002</v>
      </c>
      <c r="I305" s="5">
        <v>2091.4464988275263</v>
      </c>
      <c r="J305" s="5">
        <v>2113.2726677465612</v>
      </c>
      <c r="K305" s="5">
        <v>748.10799264552008</v>
      </c>
      <c r="L305" s="5">
        <v>332.99777037001996</v>
      </c>
      <c r="M305" s="5">
        <v>325.60779388518</v>
      </c>
      <c r="N305" s="5">
        <v>73.862135607739987</v>
      </c>
      <c r="O305" s="5">
        <v>1046.45519136131</v>
      </c>
      <c r="P305" s="5">
        <v>222.07730599091499</v>
      </c>
      <c r="Q305" s="5">
        <v>230.33817523406995</v>
      </c>
      <c r="R305" s="5">
        <v>388.37422363852005</v>
      </c>
      <c r="S305" s="5">
        <v>1390.4485973859253</v>
      </c>
      <c r="T305" s="5">
        <v>18.450336546199999</v>
      </c>
      <c r="U305" s="5">
        <v>472.59650815867008</v>
      </c>
      <c r="V305" s="5">
        <v>824.23830884457016</v>
      </c>
      <c r="W305" s="5">
        <v>619.04462022947996</v>
      </c>
      <c r="X305" s="5">
        <v>1223.4497519464003</v>
      </c>
      <c r="Y305" s="5">
        <v>955.2391769598097</v>
      </c>
      <c r="Z305" s="5">
        <v>1177.3827926490401</v>
      </c>
      <c r="AA305" s="5">
        <v>664.59592565800995</v>
      </c>
      <c r="AB305" s="5">
        <v>568.43056083809006</v>
      </c>
      <c r="AC305" s="5">
        <v>359.00048748925497</v>
      </c>
      <c r="AD305" s="5">
        <v>1711.335835858335</v>
      </c>
      <c r="AE305" s="5">
        <v>0</v>
      </c>
    </row>
    <row r="306" spans="1:31">
      <c r="A306" s="58" t="s">
        <v>134</v>
      </c>
      <c r="B306" s="58" t="s">
        <v>124</v>
      </c>
      <c r="C306" s="57" t="s">
        <v>85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</row>
    <row r="307" spans="1:31">
      <c r="A307" s="58" t="s">
        <v>134</v>
      </c>
      <c r="B307" s="58" t="s">
        <v>124</v>
      </c>
      <c r="C307" s="57" t="s">
        <v>86</v>
      </c>
      <c r="D307" s="5">
        <v>213.04516874995468</v>
      </c>
      <c r="E307" s="5">
        <v>251.42043874998001</v>
      </c>
      <c r="F307" s="5">
        <v>199.2210399999498</v>
      </c>
      <c r="G307" s="5">
        <v>126.74201749999497</v>
      </c>
      <c r="H307" s="5">
        <v>180.51341750000995</v>
      </c>
      <c r="I307" s="5">
        <v>184.41773250000492</v>
      </c>
      <c r="J307" s="5">
        <v>308.66523000005492</v>
      </c>
      <c r="K307" s="5">
        <v>160.58270249998998</v>
      </c>
      <c r="L307" s="5">
        <v>280.02974124998491</v>
      </c>
      <c r="M307" s="5">
        <v>299.18002000002485</v>
      </c>
      <c r="N307" s="5">
        <v>248.91692374999496</v>
      </c>
      <c r="O307" s="5">
        <v>213.04516875007488</v>
      </c>
      <c r="P307" s="5">
        <v>251.42043874999504</v>
      </c>
      <c r="Q307" s="5">
        <v>199.22104000001005</v>
      </c>
      <c r="R307" s="5">
        <v>54.607374999965018</v>
      </c>
      <c r="S307" s="5">
        <v>64.035429999985013</v>
      </c>
      <c r="T307" s="5">
        <v>58.768138186555035</v>
      </c>
      <c r="U307" s="5">
        <v>166.56127999999472</v>
      </c>
      <c r="V307" s="5">
        <v>81.759812499944999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</row>
    <row r="308" spans="1:31">
      <c r="A308" s="58" t="s">
        <v>134</v>
      </c>
      <c r="B308" s="58" t="s">
        <v>124</v>
      </c>
      <c r="C308" s="57" t="s">
        <v>87</v>
      </c>
      <c r="D308" s="5">
        <v>564.84829489607057</v>
      </c>
      <c r="E308" s="5">
        <v>1005.5043652914161</v>
      </c>
      <c r="F308" s="5">
        <v>1412.6379885748458</v>
      </c>
      <c r="G308" s="5">
        <v>2350.1859150149321</v>
      </c>
      <c r="H308" s="5">
        <v>4360.6583058805936</v>
      </c>
      <c r="I308" s="5">
        <v>5985.5950661584993</v>
      </c>
      <c r="J308" s="5">
        <v>5969.5010933851299</v>
      </c>
      <c r="K308" s="5">
        <v>7060.7214660401451</v>
      </c>
      <c r="L308" s="5">
        <v>6531.7585668987731</v>
      </c>
      <c r="M308" s="5">
        <v>5987.0824582148653</v>
      </c>
      <c r="N308" s="5">
        <v>6515.6649583066564</v>
      </c>
      <c r="O308" s="5">
        <v>6819.4934684401269</v>
      </c>
      <c r="P308" s="5">
        <v>12015.32411619196</v>
      </c>
      <c r="Q308" s="5">
        <v>13177.190580579245</v>
      </c>
      <c r="R308" s="5">
        <v>15010.808275684883</v>
      </c>
      <c r="S308" s="5">
        <v>14278.703093906513</v>
      </c>
      <c r="T308" s="5">
        <v>15189.232204077352</v>
      </c>
      <c r="U308" s="5">
        <v>17676.167246033412</v>
      </c>
      <c r="V308" s="5">
        <v>31615.974248820326</v>
      </c>
      <c r="W308" s="5">
        <v>29744.581928082964</v>
      </c>
      <c r="X308" s="5">
        <v>24701.533716248952</v>
      </c>
      <c r="Y308" s="5">
        <v>28261.949375450953</v>
      </c>
      <c r="Z308" s="5">
        <v>42675.957049462544</v>
      </c>
      <c r="AA308" s="5">
        <v>44641.52520708699</v>
      </c>
      <c r="AB308" s="5">
        <v>45958.785991584205</v>
      </c>
      <c r="AC308" s="5">
        <v>46344.909224617397</v>
      </c>
      <c r="AD308" s="5">
        <v>71260.943172438885</v>
      </c>
      <c r="AE308" s="5">
        <v>74491.533851310844</v>
      </c>
    </row>
    <row r="309" spans="1:31">
      <c r="A309" s="58" t="s">
        <v>134</v>
      </c>
      <c r="B309" s="58" t="s">
        <v>124</v>
      </c>
      <c r="C309" s="57" t="s">
        <v>88</v>
      </c>
      <c r="D309" s="5">
        <v>46.508141791595129</v>
      </c>
      <c r="E309" s="5">
        <v>122.33477139655547</v>
      </c>
      <c r="F309" s="5">
        <v>209.11863442083921</v>
      </c>
      <c r="G309" s="5">
        <v>316.92911893015867</v>
      </c>
      <c r="H309" s="5">
        <v>461.13194470504152</v>
      </c>
      <c r="I309" s="5">
        <v>625.9815769966242</v>
      </c>
      <c r="J309" s="5">
        <v>854.6717078311483</v>
      </c>
      <c r="K309" s="5">
        <v>1064.9425037650849</v>
      </c>
      <c r="L309" s="5">
        <v>1324.6918594271226</v>
      </c>
      <c r="M309" s="5">
        <v>1523.0203324225156</v>
      </c>
      <c r="N309" s="5">
        <v>1852.8866949163535</v>
      </c>
      <c r="O309" s="5">
        <v>2232.1435380988974</v>
      </c>
      <c r="P309" s="5">
        <v>2715.7446043498408</v>
      </c>
      <c r="Q309" s="5">
        <v>3199.5305422592801</v>
      </c>
      <c r="R309" s="5">
        <v>3573.9206818352745</v>
      </c>
      <c r="S309" s="5">
        <v>4009.5590581658494</v>
      </c>
      <c r="T309" s="5">
        <v>4198.5440658419311</v>
      </c>
      <c r="U309" s="5">
        <v>4720.9333587947222</v>
      </c>
      <c r="V309" s="5">
        <v>5159.9859242022239</v>
      </c>
      <c r="W309" s="5">
        <v>5244.3492356547049</v>
      </c>
      <c r="X309" s="5">
        <v>5219.5540166463834</v>
      </c>
      <c r="Y309" s="5">
        <v>6207.0414844037214</v>
      </c>
      <c r="Z309" s="5">
        <v>6598.8952812886582</v>
      </c>
      <c r="AA309" s="5">
        <v>6925.5896425925457</v>
      </c>
      <c r="AB309" s="5">
        <v>7188.8476128725288</v>
      </c>
      <c r="AC309" s="5">
        <v>7824.8311460765008</v>
      </c>
      <c r="AD309" s="5">
        <v>8257.5875854925671</v>
      </c>
      <c r="AE309" s="5">
        <v>8377.5805466778293</v>
      </c>
    </row>
    <row r="310" spans="1:31">
      <c r="A310" s="58" t="s">
        <v>134</v>
      </c>
      <c r="B310" s="58" t="s">
        <v>124</v>
      </c>
      <c r="C310" s="57" t="s">
        <v>89</v>
      </c>
      <c r="D310" s="5">
        <v>117.708012944182</v>
      </c>
      <c r="E310" s="5">
        <v>216.29087114607799</v>
      </c>
      <c r="F310" s="5">
        <v>315.05816867460101</v>
      </c>
      <c r="G310" s="5">
        <v>404.569016027045</v>
      </c>
      <c r="H310" s="5">
        <v>477.08600055434403</v>
      </c>
      <c r="I310" s="5">
        <v>539.81601364244102</v>
      </c>
      <c r="J310" s="5">
        <v>619.77329918372197</v>
      </c>
      <c r="K310" s="5">
        <v>744.99204622779803</v>
      </c>
      <c r="L310" s="5">
        <v>864.86442787715305</v>
      </c>
      <c r="M310" s="5">
        <v>982.99075735453596</v>
      </c>
      <c r="N310" s="5">
        <v>1124.37031389923</v>
      </c>
      <c r="O310" s="5">
        <v>1272.6243124039299</v>
      </c>
      <c r="P310" s="5">
        <v>1425.6570954143101</v>
      </c>
      <c r="Q310" s="5">
        <v>1546.18328757059</v>
      </c>
      <c r="R310" s="5">
        <v>1656.45293021404</v>
      </c>
      <c r="S310" s="5">
        <v>1731.09925367247</v>
      </c>
      <c r="T310" s="5">
        <v>1788.21133276249</v>
      </c>
      <c r="U310" s="5">
        <v>1795.7954867508899</v>
      </c>
      <c r="V310" s="5">
        <v>1807.03895162093</v>
      </c>
      <c r="W310" s="5">
        <v>1796.32846920986</v>
      </c>
      <c r="X310" s="5">
        <v>1790.1670089784</v>
      </c>
      <c r="Y310" s="5">
        <v>1775.2961307316</v>
      </c>
      <c r="Z310" s="5">
        <v>1758.06782873975</v>
      </c>
      <c r="AA310" s="5">
        <v>1749.3109197604199</v>
      </c>
      <c r="AB310" s="5">
        <v>1733.90439033553</v>
      </c>
      <c r="AC310" s="5">
        <v>1712.4232230948901</v>
      </c>
      <c r="AD310" s="5">
        <v>1688.2023443186299</v>
      </c>
      <c r="AE310" s="5">
        <v>1705.85198974333</v>
      </c>
    </row>
    <row r="311" spans="1:31">
      <c r="A311" s="58" t="s">
        <v>134</v>
      </c>
      <c r="B311" s="58" t="s">
        <v>124</v>
      </c>
      <c r="C311" s="57" t="s">
        <v>90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</row>
    <row r="312" spans="1:31">
      <c r="A312" s="58" t="s">
        <v>134</v>
      </c>
      <c r="B312" s="58" t="s">
        <v>124</v>
      </c>
      <c r="C312" s="57" t="s">
        <v>91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</row>
    <row r="313" spans="1:31">
      <c r="A313" s="58" t="s">
        <v>134</v>
      </c>
      <c r="B313" s="58" t="s">
        <v>124</v>
      </c>
      <c r="C313" s="57" t="s">
        <v>92</v>
      </c>
      <c r="D313" s="5">
        <v>2964.1078475030013</v>
      </c>
      <c r="E313" s="5">
        <v>16410.804309303512</v>
      </c>
      <c r="F313" s="5">
        <v>26774.600671351869</v>
      </c>
      <c r="G313" s="5">
        <v>28774.780155887805</v>
      </c>
      <c r="H313" s="5">
        <v>31100.21193459897</v>
      </c>
      <c r="I313" s="5">
        <v>32090.978571377807</v>
      </c>
      <c r="J313" s="5">
        <v>39092.010013930478</v>
      </c>
      <c r="K313" s="5">
        <v>43227.468853397164</v>
      </c>
      <c r="L313" s="5">
        <v>54410.885666966904</v>
      </c>
      <c r="M313" s="5">
        <v>62088.562190990357</v>
      </c>
      <c r="N313" s="5">
        <v>68104.270490073817</v>
      </c>
      <c r="O313" s="5">
        <v>97533.652916880324</v>
      </c>
      <c r="P313" s="5">
        <v>102465.4232740834</v>
      </c>
      <c r="Q313" s="5">
        <v>111663.00731738716</v>
      </c>
      <c r="R313" s="5">
        <v>106117.96435435777</v>
      </c>
      <c r="S313" s="5">
        <v>107210.71518392474</v>
      </c>
      <c r="T313" s="5">
        <v>113605.75297465749</v>
      </c>
      <c r="U313" s="5">
        <v>118383.4082514589</v>
      </c>
      <c r="V313" s="5">
        <v>104204.22854601637</v>
      </c>
      <c r="W313" s="5">
        <v>150832.81347337848</v>
      </c>
      <c r="X313" s="5">
        <v>185319.4977750101</v>
      </c>
      <c r="Y313" s="5">
        <v>189342.7210783448</v>
      </c>
      <c r="Z313" s="5">
        <v>227057.16153412664</v>
      </c>
      <c r="AA313" s="5">
        <v>243241.10700672664</v>
      </c>
      <c r="AB313" s="5">
        <v>255888.93107641616</v>
      </c>
      <c r="AC313" s="5">
        <v>236171.55359192399</v>
      </c>
      <c r="AD313" s="5">
        <v>259330.2673618524</v>
      </c>
      <c r="AE313" s="5">
        <v>258403.89587388275</v>
      </c>
    </row>
    <row r="314" spans="1:31">
      <c r="A314" s="58" t="s">
        <v>134</v>
      </c>
      <c r="B314" s="58" t="s">
        <v>124</v>
      </c>
      <c r="C314" s="57" t="s">
        <v>93</v>
      </c>
      <c r="D314" s="5">
        <v>7333.1485695843121</v>
      </c>
      <c r="E314" s="5">
        <v>6928.7868384151088</v>
      </c>
      <c r="F314" s="5">
        <v>7779.6586508146065</v>
      </c>
      <c r="G314" s="5">
        <v>12177.752623906848</v>
      </c>
      <c r="H314" s="5">
        <v>16525.866454188726</v>
      </c>
      <c r="I314" s="5">
        <v>18816.428199575352</v>
      </c>
      <c r="J314" s="5">
        <v>21030.209251102886</v>
      </c>
      <c r="K314" s="5">
        <v>27380.124196475703</v>
      </c>
      <c r="L314" s="5">
        <v>26885.382428533427</v>
      </c>
      <c r="M314" s="5">
        <v>27565.260768197699</v>
      </c>
      <c r="N314" s="5">
        <v>36916.634455126077</v>
      </c>
      <c r="O314" s="5">
        <v>56609.876605659287</v>
      </c>
      <c r="P314" s="5">
        <v>70263.396972777962</v>
      </c>
      <c r="Q314" s="5">
        <v>77463.862382021442</v>
      </c>
      <c r="R314" s="5">
        <v>86525.644720318756</v>
      </c>
      <c r="S314" s="5">
        <v>86996.655460664653</v>
      </c>
      <c r="T314" s="5">
        <v>89279.358225655043</v>
      </c>
      <c r="U314" s="5">
        <v>101668.54120919379</v>
      </c>
      <c r="V314" s="5">
        <v>136622.59092534037</v>
      </c>
      <c r="W314" s="5">
        <v>154573.36701379725</v>
      </c>
      <c r="X314" s="5">
        <v>132150.62333717541</v>
      </c>
      <c r="Y314" s="5">
        <v>167487.63058781979</v>
      </c>
      <c r="Z314" s="5">
        <v>204845.81397321212</v>
      </c>
      <c r="AA314" s="5">
        <v>221839.31304697212</v>
      </c>
      <c r="AB314" s="5">
        <v>233489.92698950513</v>
      </c>
      <c r="AC314" s="5">
        <v>260942.97109919068</v>
      </c>
      <c r="AD314" s="5">
        <v>311850.06256550568</v>
      </c>
      <c r="AE314" s="5">
        <v>322337.79370745877</v>
      </c>
    </row>
    <row r="315" spans="1:31">
      <c r="A315" s="58" t="s">
        <v>134</v>
      </c>
      <c r="B315" s="58" t="s">
        <v>124</v>
      </c>
      <c r="C315" s="57" t="s">
        <v>94</v>
      </c>
      <c r="D315" s="5">
        <v>8479.9990908</v>
      </c>
      <c r="E315" s="5">
        <v>9559.0008366000002</v>
      </c>
      <c r="F315" s="5">
        <v>10745.4802191</v>
      </c>
      <c r="G315" s="5">
        <v>11930.2513784</v>
      </c>
      <c r="H315" s="5">
        <v>13106.8910703</v>
      </c>
      <c r="I315" s="5">
        <v>14229.467897899998</v>
      </c>
      <c r="J315" s="5">
        <v>15360.405836900001</v>
      </c>
      <c r="K315" s="5">
        <v>16456.256894599999</v>
      </c>
      <c r="L315" s="5">
        <v>17527.511694000001</v>
      </c>
      <c r="M315" s="5">
        <v>18507.895565799998</v>
      </c>
      <c r="N315" s="5">
        <v>19510.810355900001</v>
      </c>
      <c r="O315" s="5">
        <v>20499.366839399998</v>
      </c>
      <c r="P315" s="5">
        <v>21478.626854599999</v>
      </c>
      <c r="Q315" s="5">
        <v>22278.395411500002</v>
      </c>
      <c r="R315" s="5">
        <v>23038.9386381</v>
      </c>
      <c r="S315" s="5">
        <v>23770.344909399999</v>
      </c>
      <c r="T315" s="5">
        <v>24577.874808100001</v>
      </c>
      <c r="U315" s="5">
        <v>25306.991188499996</v>
      </c>
      <c r="V315" s="5">
        <v>26082.992490199998</v>
      </c>
      <c r="W315" s="5">
        <v>26857.1239308</v>
      </c>
      <c r="X315" s="5">
        <v>27687.389024700002</v>
      </c>
      <c r="Y315" s="5">
        <v>28381.8181348</v>
      </c>
      <c r="Z315" s="5">
        <v>29110.7653536</v>
      </c>
      <c r="AA315" s="5">
        <v>29845.345328000003</v>
      </c>
      <c r="AB315" s="5">
        <v>30647.097598600001</v>
      </c>
      <c r="AC315" s="5">
        <v>31308.422296999997</v>
      </c>
      <c r="AD315" s="5">
        <v>32021.139212500002</v>
      </c>
      <c r="AE315" s="5">
        <v>32021.139212500002</v>
      </c>
    </row>
    <row r="316" spans="1:31">
      <c r="A316" s="58" t="s">
        <v>134</v>
      </c>
      <c r="B316" s="58" t="s">
        <v>124</v>
      </c>
      <c r="C316" s="57" t="s">
        <v>96</v>
      </c>
      <c r="D316" s="5">
        <v>0</v>
      </c>
      <c r="E316" s="5">
        <v>0</v>
      </c>
      <c r="F316" s="5">
        <v>4.3974031320000002E-2</v>
      </c>
      <c r="G316" s="5">
        <v>0.55157388414499997</v>
      </c>
      <c r="H316" s="5">
        <v>1.7396037339250001</v>
      </c>
      <c r="I316" s="5">
        <v>0</v>
      </c>
      <c r="J316" s="5">
        <v>0</v>
      </c>
      <c r="K316" s="5">
        <v>11.605304042269999</v>
      </c>
      <c r="L316" s="5">
        <v>7.5322529161050005</v>
      </c>
      <c r="M316" s="5">
        <v>11.894227255115</v>
      </c>
      <c r="N316" s="5">
        <v>0</v>
      </c>
      <c r="O316" s="5">
        <v>257.099975699075</v>
      </c>
      <c r="P316" s="5">
        <v>68.622751321384996</v>
      </c>
      <c r="Q316" s="5">
        <v>128.23277457100997</v>
      </c>
      <c r="R316" s="5">
        <v>102.44798840306501</v>
      </c>
      <c r="S316" s="5">
        <v>765.58985492519514</v>
      </c>
      <c r="T316" s="5">
        <v>316.13050662910007</v>
      </c>
      <c r="U316" s="5">
        <v>877.37178908846943</v>
      </c>
      <c r="V316" s="5">
        <v>1138.5778316731355</v>
      </c>
      <c r="W316" s="5">
        <v>1083.5110559204211</v>
      </c>
      <c r="X316" s="5">
        <v>1108.066624584384</v>
      </c>
      <c r="Y316" s="5">
        <v>1204.7222312325252</v>
      </c>
      <c r="Z316" s="5">
        <v>1063.3467511969454</v>
      </c>
      <c r="AA316" s="5">
        <v>1861.5461422013125</v>
      </c>
      <c r="AB316" s="5">
        <v>644.59023722983989</v>
      </c>
      <c r="AC316" s="5">
        <v>1280.3788493652305</v>
      </c>
      <c r="AD316" s="5">
        <v>1852.974820246</v>
      </c>
      <c r="AE316" s="5">
        <v>636.04759999759995</v>
      </c>
    </row>
    <row r="317" spans="1:31">
      <c r="A317" s="58" t="s">
        <v>134</v>
      </c>
      <c r="B317" s="58" t="s">
        <v>124</v>
      </c>
      <c r="C317" s="57" t="s">
        <v>98</v>
      </c>
      <c r="D317" s="5">
        <v>-797.64118650702017</v>
      </c>
      <c r="E317" s="5">
        <v>-1412.4984435816709</v>
      </c>
      <c r="F317" s="5">
        <v>-1906.7889951596012</v>
      </c>
      <c r="G317" s="5">
        <v>-3056.1564731842504</v>
      </c>
      <c r="H317" s="5">
        <v>-5456.1134077749921</v>
      </c>
      <c r="I317" s="5">
        <v>-7450.793776301628</v>
      </c>
      <c r="J317" s="5">
        <v>-7404.9009822537455</v>
      </c>
      <c r="K317" s="5">
        <v>-8747.8701700132151</v>
      </c>
      <c r="L317" s="5">
        <v>-8109.9156457354193</v>
      </c>
      <c r="M317" s="5">
        <v>-7413.3912935389963</v>
      </c>
      <c r="N317" s="5">
        <v>-8085.8999849511665</v>
      </c>
      <c r="O317" s="5">
        <v>-8416.5668277908007</v>
      </c>
      <c r="P317" s="5">
        <v>-14724.072432653047</v>
      </c>
      <c r="Q317" s="5">
        <v>-16060.141043789772</v>
      </c>
      <c r="R317" s="5">
        <v>-18385.260857647761</v>
      </c>
      <c r="S317" s="5">
        <v>-17522.162347487196</v>
      </c>
      <c r="T317" s="5">
        <v>-18605.029680336567</v>
      </c>
      <c r="U317" s="5">
        <v>-21508.463962305752</v>
      </c>
      <c r="V317" s="5">
        <v>-38527.874904186669</v>
      </c>
      <c r="W317" s="5">
        <v>-36139.484141917885</v>
      </c>
      <c r="X317" s="5">
        <v>-30184.274285810683</v>
      </c>
      <c r="Y317" s="5">
        <v>-34610.008417278565</v>
      </c>
      <c r="Z317" s="5">
        <v>-52241.334230012777</v>
      </c>
      <c r="AA317" s="5">
        <v>-54667.540725116043</v>
      </c>
      <c r="AB317" s="5">
        <v>-55943.358682466998</v>
      </c>
      <c r="AC317" s="5">
        <v>-56560.973659445226</v>
      </c>
      <c r="AD317" s="5">
        <v>-86930.688108936796</v>
      </c>
      <c r="AE317" s="5">
        <v>-90541.314922518417</v>
      </c>
    </row>
    <row r="318" spans="1:31">
      <c r="A318" s="58" t="s">
        <v>134</v>
      </c>
      <c r="B318" s="58" t="s">
        <v>124</v>
      </c>
      <c r="C318" s="57" t="s">
        <v>99</v>
      </c>
      <c r="D318" s="5">
        <v>-54.710054290455233</v>
      </c>
      <c r="E318" s="5">
        <v>-143.90903886583055</v>
      </c>
      <c r="F318" s="5">
        <v>-245.99761249521134</v>
      </c>
      <c r="G318" s="5">
        <v>-373.05754391820369</v>
      </c>
      <c r="H318" s="5">
        <v>-542.23222923982757</v>
      </c>
      <c r="I318" s="5">
        <v>-738.14208297146627</v>
      </c>
      <c r="J318" s="5">
        <v>-1003.6165631590112</v>
      </c>
      <c r="K318" s="5">
        <v>-1263.4588346456578</v>
      </c>
      <c r="L318" s="5">
        <v>-1581.8564360188916</v>
      </c>
      <c r="M318" s="5">
        <v>-1826.7580992739047</v>
      </c>
      <c r="N318" s="5">
        <v>-2237.9085012749606</v>
      </c>
      <c r="O318" s="5">
        <v>-2711.4402272700154</v>
      </c>
      <c r="P318" s="5">
        <v>-3311.4866015794432</v>
      </c>
      <c r="Q318" s="5">
        <v>-3899.1837957337693</v>
      </c>
      <c r="R318" s="5">
        <v>-4400.7650176243114</v>
      </c>
      <c r="S318" s="5">
        <v>-4951.4142795024027</v>
      </c>
      <c r="T318" s="5">
        <v>-5236.3623805268799</v>
      </c>
      <c r="U318" s="5">
        <v>-5881.7413202571988</v>
      </c>
      <c r="V318" s="5">
        <v>-6477.6066663687188</v>
      </c>
      <c r="W318" s="5">
        <v>-6586.4423610689228</v>
      </c>
      <c r="X318" s="5">
        <v>-6598.4227920959147</v>
      </c>
      <c r="Y318" s="5">
        <v>-7858.9510598665183</v>
      </c>
      <c r="Z318" s="5">
        <v>-8309.5486983464943</v>
      </c>
      <c r="AA318" s="5">
        <v>-8790.7201361285297</v>
      </c>
      <c r="AB318" s="5">
        <v>-9113.4013875141009</v>
      </c>
      <c r="AC318" s="5">
        <v>-9914.8264357283151</v>
      </c>
      <c r="AD318" s="5">
        <v>-10427.649294139988</v>
      </c>
      <c r="AE318" s="5">
        <v>-10566.392616765414</v>
      </c>
    </row>
    <row r="319" spans="1:31">
      <c r="A319" s="58" t="s">
        <v>134</v>
      </c>
      <c r="B319" s="58" t="s">
        <v>124</v>
      </c>
      <c r="C319" s="57" t="s">
        <v>100</v>
      </c>
      <c r="D319" s="5">
        <v>-135.03141914529701</v>
      </c>
      <c r="E319" s="5">
        <v>-250.11829264994901</v>
      </c>
      <c r="F319" s="5">
        <v>-366.42709503692902</v>
      </c>
      <c r="G319" s="5">
        <v>-470.37303837280098</v>
      </c>
      <c r="H319" s="5">
        <v>-554.50501734490899</v>
      </c>
      <c r="I319" s="5">
        <v>-628.70588004408899</v>
      </c>
      <c r="J319" s="5">
        <v>-723.78902302699498</v>
      </c>
      <c r="K319" s="5">
        <v>-869.60417595556805</v>
      </c>
      <c r="L319" s="5">
        <v>-1011.00523428778</v>
      </c>
      <c r="M319" s="5">
        <v>-1147.68086708187</v>
      </c>
      <c r="N319" s="5">
        <v>-1315.89604410794</v>
      </c>
      <c r="O319" s="5">
        <v>-1488.5548674332599</v>
      </c>
      <c r="P319" s="5">
        <v>-1669.8738044352301</v>
      </c>
      <c r="Q319" s="5">
        <v>-1814.1461567226499</v>
      </c>
      <c r="R319" s="5">
        <v>-1938.9997101705001</v>
      </c>
      <c r="S319" s="5">
        <v>-2024.7612407727399</v>
      </c>
      <c r="T319" s="5">
        <v>-2094.5088763854701</v>
      </c>
      <c r="U319" s="5">
        <v>-2107.1377644836698</v>
      </c>
      <c r="V319" s="5">
        <v>-2113.6550992092398</v>
      </c>
      <c r="W319" s="5">
        <v>-2105.8701616343001</v>
      </c>
      <c r="X319" s="5">
        <v>-2091.1597770232001</v>
      </c>
      <c r="Y319" s="5">
        <v>-2077.9914698767702</v>
      </c>
      <c r="Z319" s="5">
        <v>-2054.6267511872802</v>
      </c>
      <c r="AA319" s="5">
        <v>-2047.94718990355</v>
      </c>
      <c r="AB319" s="5">
        <v>-2026.3572782374899</v>
      </c>
      <c r="AC319" s="5">
        <v>-2000.7288204579099</v>
      </c>
      <c r="AD319" s="5">
        <v>-1970.5279745892001</v>
      </c>
      <c r="AE319" s="5">
        <v>-1993.9232328144101</v>
      </c>
    </row>
    <row r="321" spans="1:31">
      <c r="A321" s="58" t="s">
        <v>134</v>
      </c>
      <c r="B321" s="58" t="s">
        <v>125</v>
      </c>
      <c r="C321" s="57" t="s">
        <v>81</v>
      </c>
      <c r="D321" s="5">
        <v>31231.52215873664</v>
      </c>
      <c r="E321" s="5">
        <v>26612.619478747052</v>
      </c>
      <c r="F321" s="5">
        <v>19253.652144215746</v>
      </c>
      <c r="G321" s="5">
        <v>16284.841529836871</v>
      </c>
      <c r="H321" s="5">
        <v>10245.25765268736</v>
      </c>
      <c r="I321" s="5">
        <v>6863.1531247153098</v>
      </c>
      <c r="J321" s="5">
        <v>6279.9643547780761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</row>
    <row r="322" spans="1:31">
      <c r="A322" s="58" t="s">
        <v>134</v>
      </c>
      <c r="B322" s="58" t="s">
        <v>125</v>
      </c>
      <c r="C322" s="57" t="s">
        <v>82</v>
      </c>
      <c r="D322" s="5">
        <v>20.486276460924998</v>
      </c>
      <c r="E322" s="5">
        <v>9.2566966190700004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</row>
    <row r="323" spans="1:31">
      <c r="A323" s="58" t="s">
        <v>134</v>
      </c>
      <c r="B323" s="58" t="s">
        <v>125</v>
      </c>
      <c r="C323" s="57" t="s">
        <v>83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</row>
    <row r="324" spans="1:31">
      <c r="A324" s="58" t="s">
        <v>134</v>
      </c>
      <c r="B324" s="58" t="s">
        <v>125</v>
      </c>
      <c r="C324" s="57" t="s">
        <v>84</v>
      </c>
      <c r="D324" s="5">
        <v>12.13513316573</v>
      </c>
      <c r="E324" s="5">
        <v>7.5345250142699998</v>
      </c>
      <c r="F324" s="5">
        <v>56.894990221985005</v>
      </c>
      <c r="G324" s="5">
        <v>43.490047130450002</v>
      </c>
      <c r="H324" s="5">
        <v>405.06867947858007</v>
      </c>
      <c r="I324" s="5">
        <v>619.64828232537513</v>
      </c>
      <c r="J324" s="5">
        <v>182.32619200610503</v>
      </c>
      <c r="K324" s="5">
        <v>241.09392443215998</v>
      </c>
      <c r="L324" s="5">
        <v>338.39976623004503</v>
      </c>
      <c r="M324" s="5">
        <v>371.98725972052495</v>
      </c>
      <c r="N324" s="5">
        <v>40.247754633269999</v>
      </c>
      <c r="O324" s="5">
        <v>374.26269627102499</v>
      </c>
      <c r="P324" s="5">
        <v>147.12877793314502</v>
      </c>
      <c r="Q324" s="5">
        <v>322.22054035259993</v>
      </c>
      <c r="R324" s="5">
        <v>174.93768607006501</v>
      </c>
      <c r="S324" s="5">
        <v>1063.5480320983854</v>
      </c>
      <c r="T324" s="5">
        <v>297.58624499362003</v>
      </c>
      <c r="U324" s="5">
        <v>279.31465672343495</v>
      </c>
      <c r="V324" s="5">
        <v>442.94586109375501</v>
      </c>
      <c r="W324" s="5">
        <v>629.07588968022003</v>
      </c>
      <c r="X324" s="5">
        <v>1375.67335263309</v>
      </c>
      <c r="Y324" s="5">
        <v>91.256428670929978</v>
      </c>
      <c r="Z324" s="5">
        <v>686.67181730396499</v>
      </c>
      <c r="AA324" s="5">
        <v>39.801968697325009</v>
      </c>
      <c r="AB324" s="5">
        <v>704.88686130832002</v>
      </c>
      <c r="AC324" s="5">
        <v>93.187140333594996</v>
      </c>
      <c r="AD324" s="5">
        <v>1962.725888053099</v>
      </c>
      <c r="AE324" s="5">
        <v>0</v>
      </c>
    </row>
    <row r="325" spans="1:31">
      <c r="A325" s="58" t="s">
        <v>134</v>
      </c>
      <c r="B325" s="58" t="s">
        <v>125</v>
      </c>
      <c r="C325" s="57" t="s">
        <v>85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789.73875477335503</v>
      </c>
      <c r="AE325" s="5">
        <v>789.73875477335002</v>
      </c>
    </row>
    <row r="326" spans="1:31">
      <c r="A326" s="58" t="s">
        <v>134</v>
      </c>
      <c r="B326" s="58" t="s">
        <v>125</v>
      </c>
      <c r="C326" s="57" t="s">
        <v>86</v>
      </c>
      <c r="D326" s="5">
        <v>3812.1160999129852</v>
      </c>
      <c r="E326" s="5">
        <v>1482.8456244010802</v>
      </c>
      <c r="F326" s="5">
        <v>1792.7805732721245</v>
      </c>
      <c r="G326" s="5">
        <v>2079.8398695121346</v>
      </c>
      <c r="H326" s="5">
        <v>3162.5589760941907</v>
      </c>
      <c r="I326" s="5">
        <v>3138.1349247190105</v>
      </c>
      <c r="J326" s="5">
        <v>2041.2810837412198</v>
      </c>
      <c r="K326" s="5">
        <v>2402.8296548690996</v>
      </c>
      <c r="L326" s="5">
        <v>2134.7502183020001</v>
      </c>
      <c r="M326" s="5">
        <v>2067.3591796194996</v>
      </c>
      <c r="N326" s="5">
        <v>1892.5848968812998</v>
      </c>
      <c r="O326" s="5">
        <v>3042.7133996664256</v>
      </c>
      <c r="P326" s="5">
        <v>3009.4827164531034</v>
      </c>
      <c r="Q326" s="5">
        <v>2420.9549278196491</v>
      </c>
      <c r="R326" s="5">
        <v>2285.1026484341</v>
      </c>
      <c r="S326" s="5">
        <v>3332.578229563544</v>
      </c>
      <c r="T326" s="5">
        <v>1397.2137354019249</v>
      </c>
      <c r="U326" s="5">
        <v>2054.9151274854398</v>
      </c>
      <c r="V326" s="5">
        <v>1912.505866260685</v>
      </c>
      <c r="W326" s="5">
        <v>2189.1378350838595</v>
      </c>
      <c r="X326" s="5">
        <v>2238.9318267856993</v>
      </c>
      <c r="Y326" s="5">
        <v>2278.0947471771246</v>
      </c>
      <c r="Z326" s="5">
        <v>1757.72163213152</v>
      </c>
      <c r="AA326" s="5">
        <v>2245.7181092669307</v>
      </c>
      <c r="AB326" s="5">
        <v>2509.1822897754391</v>
      </c>
      <c r="AC326" s="5">
        <v>2438.0103560903603</v>
      </c>
      <c r="AD326" s="5">
        <v>3489.7341788900794</v>
      </c>
      <c r="AE326" s="5">
        <v>1103.5054706778701</v>
      </c>
    </row>
    <row r="327" spans="1:31">
      <c r="A327" s="58" t="s">
        <v>134</v>
      </c>
      <c r="B327" s="58" t="s">
        <v>125</v>
      </c>
      <c r="C327" s="57" t="s">
        <v>87</v>
      </c>
      <c r="D327" s="5">
        <v>70.546886981925127</v>
      </c>
      <c r="E327" s="5">
        <v>131.77631522150514</v>
      </c>
      <c r="F327" s="5">
        <v>328.57460851842529</v>
      </c>
      <c r="G327" s="5">
        <v>332.55418393372531</v>
      </c>
      <c r="H327" s="5">
        <v>667.08654165808559</v>
      </c>
      <c r="I327" s="5">
        <v>1945.6462280930486</v>
      </c>
      <c r="J327" s="5">
        <v>2028.7154866833444</v>
      </c>
      <c r="K327" s="5">
        <v>2155.8461414434255</v>
      </c>
      <c r="L327" s="5">
        <v>2034.0437329189062</v>
      </c>
      <c r="M327" s="5">
        <v>1948.5706881491262</v>
      </c>
      <c r="N327" s="5">
        <v>1996.96715116003</v>
      </c>
      <c r="O327" s="5">
        <v>1853.6634244391155</v>
      </c>
      <c r="P327" s="5">
        <v>1876.3019642426309</v>
      </c>
      <c r="Q327" s="5">
        <v>1910.0671181542355</v>
      </c>
      <c r="R327" s="5">
        <v>1973.354381269271</v>
      </c>
      <c r="S327" s="5">
        <v>1770.2927617688954</v>
      </c>
      <c r="T327" s="5">
        <v>1945.4548588985158</v>
      </c>
      <c r="U327" s="5">
        <v>1978.2302708410703</v>
      </c>
      <c r="V327" s="5">
        <v>1851.3292169902854</v>
      </c>
      <c r="W327" s="5">
        <v>1768.4656252710806</v>
      </c>
      <c r="X327" s="5">
        <v>1578.6578501966708</v>
      </c>
      <c r="Y327" s="5">
        <v>1672.5778714839951</v>
      </c>
      <c r="Z327" s="5">
        <v>1304.3250528203839</v>
      </c>
      <c r="AA327" s="5">
        <v>1329.5949668934786</v>
      </c>
      <c r="AB327" s="5">
        <v>878.18436919080023</v>
      </c>
      <c r="AC327" s="5">
        <v>358.48627397674471</v>
      </c>
      <c r="AD327" s="5">
        <v>338.92623704998482</v>
      </c>
      <c r="AE327" s="5">
        <v>334.72274730893969</v>
      </c>
    </row>
    <row r="328" spans="1:31">
      <c r="A328" s="58" t="s">
        <v>134</v>
      </c>
      <c r="B328" s="58" t="s">
        <v>125</v>
      </c>
      <c r="C328" s="57" t="s">
        <v>88</v>
      </c>
      <c r="D328" s="5">
        <v>24.673583671864964</v>
      </c>
      <c r="E328" s="5">
        <v>98.669214726080213</v>
      </c>
      <c r="F328" s="5">
        <v>185.69985647549498</v>
      </c>
      <c r="G328" s="5">
        <v>288.25686987229886</v>
      </c>
      <c r="H328" s="5">
        <v>424.25543063283078</v>
      </c>
      <c r="I328" s="5">
        <v>577.14990698769691</v>
      </c>
      <c r="J328" s="5">
        <v>794.56766303629558</v>
      </c>
      <c r="K328" s="5">
        <v>961.66672469446235</v>
      </c>
      <c r="L328" s="5">
        <v>1119.3631241779337</v>
      </c>
      <c r="M328" s="5">
        <v>1255.0806375425072</v>
      </c>
      <c r="N328" s="5">
        <v>1620.7184115567748</v>
      </c>
      <c r="O328" s="5">
        <v>1898.5340498571143</v>
      </c>
      <c r="P328" s="5">
        <v>2305.2403271299977</v>
      </c>
      <c r="Q328" s="5">
        <v>2774.3726540764155</v>
      </c>
      <c r="R328" s="5">
        <v>3432.1758462931789</v>
      </c>
      <c r="S328" s="5">
        <v>3680.8027734190127</v>
      </c>
      <c r="T328" s="5">
        <v>4432.6402733645155</v>
      </c>
      <c r="U328" s="5">
        <v>4866.3903381423606</v>
      </c>
      <c r="V328" s="5">
        <v>5098.077662212113</v>
      </c>
      <c r="W328" s="5">
        <v>5621.6995888622478</v>
      </c>
      <c r="X328" s="5">
        <v>5400.3066607230421</v>
      </c>
      <c r="Y328" s="5">
        <v>6501.0059295654155</v>
      </c>
      <c r="Z328" s="5">
        <v>7199.6656894245389</v>
      </c>
      <c r="AA328" s="5">
        <v>7823.442410932792</v>
      </c>
      <c r="AB328" s="5">
        <v>7543.1123751092437</v>
      </c>
      <c r="AC328" s="5">
        <v>7994.2170284931508</v>
      </c>
      <c r="AD328" s="5">
        <v>8695.6981054232492</v>
      </c>
      <c r="AE328" s="5">
        <v>9804.5387086253631</v>
      </c>
    </row>
    <row r="329" spans="1:31">
      <c r="A329" s="58" t="s">
        <v>134</v>
      </c>
      <c r="B329" s="58" t="s">
        <v>125</v>
      </c>
      <c r="C329" s="57" t="s">
        <v>89</v>
      </c>
      <c r="D329" s="5">
        <v>68.294795686997603</v>
      </c>
      <c r="E329" s="5">
        <v>137.42513599108901</v>
      </c>
      <c r="F329" s="5">
        <v>209.96938808425301</v>
      </c>
      <c r="G329" s="5">
        <v>278.07005379568301</v>
      </c>
      <c r="H329" s="5">
        <v>336.69285066459599</v>
      </c>
      <c r="I329" s="5">
        <v>378.98086966461</v>
      </c>
      <c r="J329" s="5">
        <v>425.41102868106901</v>
      </c>
      <c r="K329" s="5">
        <v>504.94793903530302</v>
      </c>
      <c r="L329" s="5">
        <v>569.64949919189201</v>
      </c>
      <c r="M329" s="5">
        <v>620.974754111425</v>
      </c>
      <c r="N329" s="5">
        <v>690.00687150699105</v>
      </c>
      <c r="O329" s="5">
        <v>767.17636609820704</v>
      </c>
      <c r="P329" s="5">
        <v>852.34192507637795</v>
      </c>
      <c r="Q329" s="5">
        <v>925.37785735145201</v>
      </c>
      <c r="R329" s="5">
        <v>1006.10967595389</v>
      </c>
      <c r="S329" s="5">
        <v>1069.4848060797001</v>
      </c>
      <c r="T329" s="5">
        <v>1122.7314107408799</v>
      </c>
      <c r="U329" s="5">
        <v>1153.5857453061501</v>
      </c>
      <c r="V329" s="5">
        <v>1175.4556096511401</v>
      </c>
      <c r="W329" s="5">
        <v>1180.20808273081</v>
      </c>
      <c r="X329" s="5">
        <v>1183.0162733807399</v>
      </c>
      <c r="Y329" s="5">
        <v>1175.98128660098</v>
      </c>
      <c r="Z329" s="5">
        <v>1171.1063092643701</v>
      </c>
      <c r="AA329" s="5">
        <v>1171.8638933289401</v>
      </c>
      <c r="AB329" s="5">
        <v>1166.26946185973</v>
      </c>
      <c r="AC329" s="5">
        <v>1157.9191882038999</v>
      </c>
      <c r="AD329" s="5">
        <v>1145.63707674733</v>
      </c>
      <c r="AE329" s="5">
        <v>1159.6165491801701</v>
      </c>
    </row>
    <row r="330" spans="1:31">
      <c r="A330" s="58" t="s">
        <v>134</v>
      </c>
      <c r="B330" s="58" t="s">
        <v>125</v>
      </c>
      <c r="C330" s="57" t="s">
        <v>90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</row>
    <row r="331" spans="1:31">
      <c r="A331" s="58" t="s">
        <v>134</v>
      </c>
      <c r="B331" s="58" t="s">
        <v>125</v>
      </c>
      <c r="C331" s="57" t="s">
        <v>91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</row>
    <row r="332" spans="1:31">
      <c r="A332" s="58" t="s">
        <v>134</v>
      </c>
      <c r="B332" s="58" t="s">
        <v>125</v>
      </c>
      <c r="C332" s="57" t="s">
        <v>92</v>
      </c>
      <c r="D332" s="5">
        <v>11539.539542449476</v>
      </c>
      <c r="E332" s="5">
        <v>15863.040918840255</v>
      </c>
      <c r="F332" s="5">
        <v>20789.507640494721</v>
      </c>
      <c r="G332" s="5">
        <v>22797.794284119522</v>
      </c>
      <c r="H332" s="5">
        <v>23704.108764957655</v>
      </c>
      <c r="I332" s="5">
        <v>26493.982413091617</v>
      </c>
      <c r="J332" s="5">
        <v>26846.670770022269</v>
      </c>
      <c r="K332" s="5">
        <v>33985.003171034426</v>
      </c>
      <c r="L332" s="5">
        <v>31336.137304279317</v>
      </c>
      <c r="M332" s="5">
        <v>31607.78207729596</v>
      </c>
      <c r="N332" s="5">
        <v>37081.871011613126</v>
      </c>
      <c r="O332" s="5">
        <v>33844.540320284112</v>
      </c>
      <c r="P332" s="5">
        <v>40249.800517807686</v>
      </c>
      <c r="Q332" s="5">
        <v>37588.708310586546</v>
      </c>
      <c r="R332" s="5">
        <v>42370.167652530261</v>
      </c>
      <c r="S332" s="5">
        <v>44846.27921112359</v>
      </c>
      <c r="T332" s="5">
        <v>46978.107449752439</v>
      </c>
      <c r="U332" s="5">
        <v>55585.599743601495</v>
      </c>
      <c r="V332" s="5">
        <v>58696.985389018701</v>
      </c>
      <c r="W332" s="5">
        <v>56474.844481273802</v>
      </c>
      <c r="X332" s="5">
        <v>57349.005406400596</v>
      </c>
      <c r="Y332" s="5">
        <v>66936.171518025309</v>
      </c>
      <c r="Z332" s="5">
        <v>67071.945065639826</v>
      </c>
      <c r="AA332" s="5">
        <v>78843.006289532335</v>
      </c>
      <c r="AB332" s="5">
        <v>77130.818889262373</v>
      </c>
      <c r="AC332" s="5">
        <v>80094.96323158998</v>
      </c>
      <c r="AD332" s="5">
        <v>74606.790229124555</v>
      </c>
      <c r="AE332" s="5">
        <v>76694.568694262169</v>
      </c>
    </row>
    <row r="333" spans="1:31">
      <c r="A333" s="58" t="s">
        <v>134</v>
      </c>
      <c r="B333" s="58" t="s">
        <v>125</v>
      </c>
      <c r="C333" s="57" t="s">
        <v>93</v>
      </c>
      <c r="D333" s="5">
        <v>1738.2422330847853</v>
      </c>
      <c r="E333" s="5">
        <v>1512.0995393788498</v>
      </c>
      <c r="F333" s="5">
        <v>1774.1446877366607</v>
      </c>
      <c r="G333" s="5">
        <v>1851.4539589294798</v>
      </c>
      <c r="H333" s="5">
        <v>3495.483306292846</v>
      </c>
      <c r="I333" s="5">
        <v>5691.5571526457279</v>
      </c>
      <c r="J333" s="5">
        <v>5811.7832835122899</v>
      </c>
      <c r="K333" s="5">
        <v>5816.2584711311893</v>
      </c>
      <c r="L333" s="5">
        <v>8621.4098085743553</v>
      </c>
      <c r="M333" s="5">
        <v>8859.7264547787581</v>
      </c>
      <c r="N333" s="5">
        <v>9111.2820981053283</v>
      </c>
      <c r="O333" s="5">
        <v>9241.2855235579136</v>
      </c>
      <c r="P333" s="5">
        <v>8383.9618073022593</v>
      </c>
      <c r="Q333" s="5">
        <v>10742.534952568734</v>
      </c>
      <c r="R333" s="5">
        <v>10455.297836621878</v>
      </c>
      <c r="S333" s="5">
        <v>12452.879566546406</v>
      </c>
      <c r="T333" s="5">
        <v>13512.244204897755</v>
      </c>
      <c r="U333" s="5">
        <v>16459.425904942891</v>
      </c>
      <c r="V333" s="5">
        <v>15690.034152545593</v>
      </c>
      <c r="W333" s="5">
        <v>19630.151202797668</v>
      </c>
      <c r="X333" s="5">
        <v>22207.803793201212</v>
      </c>
      <c r="Y333" s="5">
        <v>22166.552259351298</v>
      </c>
      <c r="Z333" s="5">
        <v>21279.207659127998</v>
      </c>
      <c r="AA333" s="5">
        <v>19655.549775638498</v>
      </c>
      <c r="AB333" s="5">
        <v>28164.893514277948</v>
      </c>
      <c r="AC333" s="5">
        <v>28315.53422053653</v>
      </c>
      <c r="AD333" s="5">
        <v>32907.979627443507</v>
      </c>
      <c r="AE333" s="5">
        <v>33617.065753250463</v>
      </c>
    </row>
    <row r="334" spans="1:31">
      <c r="A334" s="58" t="s">
        <v>134</v>
      </c>
      <c r="B334" s="58" t="s">
        <v>125</v>
      </c>
      <c r="C334" s="57" t="s">
        <v>94</v>
      </c>
      <c r="D334" s="5">
        <v>5789.1238059999996</v>
      </c>
      <c r="E334" s="5">
        <v>6709.2754150000001</v>
      </c>
      <c r="F334" s="5">
        <v>7721.1149459999997</v>
      </c>
      <c r="G334" s="5">
        <v>8786.7644110000001</v>
      </c>
      <c r="H334" s="5">
        <v>9887.3108190000003</v>
      </c>
      <c r="I334" s="5">
        <v>10892.914930000001</v>
      </c>
      <c r="J334" s="5">
        <v>11791.678400000001</v>
      </c>
      <c r="K334" s="5">
        <v>12677.64098</v>
      </c>
      <c r="L334" s="5">
        <v>13501.183789999999</v>
      </c>
      <c r="M334" s="5">
        <v>14222.48914</v>
      </c>
      <c r="N334" s="5">
        <v>14921.77255</v>
      </c>
      <c r="O334" s="5">
        <v>15649.48821</v>
      </c>
      <c r="P334" s="5">
        <v>16409.22208</v>
      </c>
      <c r="Q334" s="5">
        <v>17107.183939999999</v>
      </c>
      <c r="R334" s="5">
        <v>17778.010709999999</v>
      </c>
      <c r="S334" s="5">
        <v>18486.730360000001</v>
      </c>
      <c r="T334" s="5">
        <v>19272.65697</v>
      </c>
      <c r="U334" s="5">
        <v>20025.109410000001</v>
      </c>
      <c r="V334" s="5">
        <v>20778.62816</v>
      </c>
      <c r="W334" s="5">
        <v>21556.70148</v>
      </c>
      <c r="X334" s="5">
        <v>22383.90408</v>
      </c>
      <c r="Y334" s="5">
        <v>23141.00693</v>
      </c>
      <c r="Z334" s="5">
        <v>23886.775290000001</v>
      </c>
      <c r="AA334" s="5">
        <v>24656.925439999999</v>
      </c>
      <c r="AB334" s="5">
        <v>25485.120749999998</v>
      </c>
      <c r="AC334" s="5">
        <v>26226.518550000001</v>
      </c>
      <c r="AD334" s="5">
        <v>26964.80977</v>
      </c>
      <c r="AE334" s="5">
        <v>26964.80977</v>
      </c>
    </row>
    <row r="335" spans="1:31">
      <c r="A335" s="58" t="s">
        <v>134</v>
      </c>
      <c r="B335" s="58" t="s">
        <v>125</v>
      </c>
      <c r="C335" s="57" t="s">
        <v>96</v>
      </c>
      <c r="D335" s="5">
        <v>0</v>
      </c>
      <c r="E335" s="5">
        <v>0</v>
      </c>
      <c r="F335" s="5">
        <v>0</v>
      </c>
      <c r="G335" s="5">
        <v>7.6611167204999997E-2</v>
      </c>
      <c r="H335" s="5">
        <v>0</v>
      </c>
      <c r="I335" s="5">
        <v>4.60227135397</v>
      </c>
      <c r="J335" s="5">
        <v>0.18685547811</v>
      </c>
      <c r="K335" s="5">
        <v>5.3200108112999995</v>
      </c>
      <c r="L335" s="5">
        <v>15.963788436670001</v>
      </c>
      <c r="M335" s="5">
        <v>40.412475968885019</v>
      </c>
      <c r="N335" s="5">
        <v>8.2521574687800001</v>
      </c>
      <c r="O335" s="5">
        <v>103.398823235675</v>
      </c>
      <c r="P335" s="5">
        <v>97.890880420144924</v>
      </c>
      <c r="Q335" s="5">
        <v>228.98898718692504</v>
      </c>
      <c r="R335" s="5">
        <v>93.788075783140002</v>
      </c>
      <c r="S335" s="5">
        <v>456.55048169558586</v>
      </c>
      <c r="T335" s="5">
        <v>257.18836142940995</v>
      </c>
      <c r="U335" s="5">
        <v>363.08253717725978</v>
      </c>
      <c r="V335" s="5">
        <v>352.51846332951999</v>
      </c>
      <c r="W335" s="5">
        <v>425.38019975549037</v>
      </c>
      <c r="X335" s="5">
        <v>488.24099015928954</v>
      </c>
      <c r="Y335" s="5">
        <v>603.40197677798949</v>
      </c>
      <c r="Z335" s="5">
        <v>578.07792160729491</v>
      </c>
      <c r="AA335" s="5">
        <v>543.8281386272896</v>
      </c>
      <c r="AB335" s="5">
        <v>473.32163102900489</v>
      </c>
      <c r="AC335" s="5">
        <v>519.61262547259059</v>
      </c>
      <c r="AD335" s="5">
        <v>798.44167593960049</v>
      </c>
      <c r="AE335" s="5">
        <v>209.40470723855012</v>
      </c>
    </row>
    <row r="336" spans="1:31">
      <c r="A336" s="58" t="s">
        <v>134</v>
      </c>
      <c r="B336" s="58" t="s">
        <v>125</v>
      </c>
      <c r="C336" s="57" t="s">
        <v>98</v>
      </c>
      <c r="D336" s="5">
        <v>-83.984414736579893</v>
      </c>
      <c r="E336" s="5">
        <v>-157.49198786422951</v>
      </c>
      <c r="F336" s="5">
        <v>-393.68757679513885</v>
      </c>
      <c r="G336" s="5">
        <v>-399.79981192215359</v>
      </c>
      <c r="H336" s="5">
        <v>-800.76124503889821</v>
      </c>
      <c r="I336" s="5">
        <v>-2369.994998323727</v>
      </c>
      <c r="J336" s="5">
        <v>-2471.986063315645</v>
      </c>
      <c r="K336" s="5">
        <v>-2634.7393448900457</v>
      </c>
      <c r="L336" s="5">
        <v>-2477.9917919847676</v>
      </c>
      <c r="M336" s="5">
        <v>-2364.8240594552376</v>
      </c>
      <c r="N336" s="5">
        <v>-2443.3463921705925</v>
      </c>
      <c r="O336" s="5">
        <v>-2248.3174997723545</v>
      </c>
      <c r="P336" s="5">
        <v>-2296.6826477169088</v>
      </c>
      <c r="Q336" s="5">
        <v>-2316.1988004978139</v>
      </c>
      <c r="R336" s="5">
        <v>-2409.287697247803</v>
      </c>
      <c r="S336" s="5">
        <v>-2151.5085325745408</v>
      </c>
      <c r="T336" s="5">
        <v>-2371.9653849706174</v>
      </c>
      <c r="U336" s="5">
        <v>-2410.5033130116281</v>
      </c>
      <c r="V336" s="5">
        <v>-2265.1616150060804</v>
      </c>
      <c r="W336" s="5">
        <v>-2146.8879852609307</v>
      </c>
      <c r="X336" s="5">
        <v>-1925.0513386819521</v>
      </c>
      <c r="Y336" s="5">
        <v>-2049.7049979365811</v>
      </c>
      <c r="Z336" s="5">
        <v>-1582.8571970401536</v>
      </c>
      <c r="AA336" s="5">
        <v>-1632.5235095442536</v>
      </c>
      <c r="AB336" s="5">
        <v>-1071.6651131943559</v>
      </c>
      <c r="AC336" s="5">
        <v>-456.15835280605501</v>
      </c>
      <c r="AD336" s="5">
        <v>-430.69478840005956</v>
      </c>
      <c r="AE336" s="5">
        <v>-426.11003591890972</v>
      </c>
    </row>
    <row r="337" spans="1:31">
      <c r="A337" s="58" t="s">
        <v>134</v>
      </c>
      <c r="B337" s="58" t="s">
        <v>125</v>
      </c>
      <c r="C337" s="57" t="s">
        <v>99</v>
      </c>
      <c r="D337" s="5">
        <v>-29.024877155955142</v>
      </c>
      <c r="E337" s="5">
        <v>-116.39396905931548</v>
      </c>
      <c r="F337" s="5">
        <v>-218.38495655470473</v>
      </c>
      <c r="G337" s="5">
        <v>-339.76609613830482</v>
      </c>
      <c r="H337" s="5">
        <v>-498.1407030777213</v>
      </c>
      <c r="I337" s="5">
        <v>-678.9327960392709</v>
      </c>
      <c r="J337" s="5">
        <v>-934.69311625279079</v>
      </c>
      <c r="K337" s="5">
        <v>-1147.3904043949949</v>
      </c>
      <c r="L337" s="5">
        <v>-1345.0651242595804</v>
      </c>
      <c r="M337" s="5">
        <v>-1522.6696874844279</v>
      </c>
      <c r="N337" s="5">
        <v>-1995.1624233397588</v>
      </c>
      <c r="O337" s="5">
        <v>-2336.7069707062433</v>
      </c>
      <c r="P337" s="5">
        <v>-2869.5545311281348</v>
      </c>
      <c r="Q337" s="5">
        <v>-3453.469613847471</v>
      </c>
      <c r="R337" s="5">
        <v>-4304.3790299114316</v>
      </c>
      <c r="S337" s="5">
        <v>-4615.5645364400734</v>
      </c>
      <c r="T337" s="5">
        <v>-5622.7165165720608</v>
      </c>
      <c r="U337" s="5">
        <v>-6199.5632444276634</v>
      </c>
      <c r="V337" s="5">
        <v>-6554.1750603086512</v>
      </c>
      <c r="W337" s="5">
        <v>-7207.6794086252494</v>
      </c>
      <c r="X337" s="5">
        <v>-6969.3957177568209</v>
      </c>
      <c r="Y337" s="5">
        <v>-8434.8910262256686</v>
      </c>
      <c r="Z337" s="5">
        <v>-9232.3451194714908</v>
      </c>
      <c r="AA337" s="5">
        <v>-10121.195396146279</v>
      </c>
      <c r="AB337" s="5">
        <v>-9710.6705684785611</v>
      </c>
      <c r="AC337" s="5">
        <v>-10421.362556296572</v>
      </c>
      <c r="AD337" s="5">
        <v>-11272.211322403566</v>
      </c>
      <c r="AE337" s="5">
        <v>-12707.233345273155</v>
      </c>
    </row>
    <row r="338" spans="1:31">
      <c r="A338" s="58" t="s">
        <v>134</v>
      </c>
      <c r="B338" s="58" t="s">
        <v>125</v>
      </c>
      <c r="C338" s="57" t="s">
        <v>100</v>
      </c>
      <c r="D338" s="5">
        <v>-81.979000204861094</v>
      </c>
      <c r="E338" s="5">
        <v>-164.180024044775</v>
      </c>
      <c r="F338" s="5">
        <v>-251.51620922330699</v>
      </c>
      <c r="G338" s="5">
        <v>-331.817942706981</v>
      </c>
      <c r="H338" s="5">
        <v>-401.07512940375301</v>
      </c>
      <c r="I338" s="5">
        <v>-452.14235168364303</v>
      </c>
      <c r="J338" s="5">
        <v>-509.33252440275697</v>
      </c>
      <c r="K338" s="5">
        <v>-601.64367717395703</v>
      </c>
      <c r="L338" s="5">
        <v>-679.80867172317505</v>
      </c>
      <c r="M338" s="5">
        <v>-741.48463756212004</v>
      </c>
      <c r="N338" s="5">
        <v>-821.41165357987597</v>
      </c>
      <c r="O338" s="5">
        <v>-914.82304154901703</v>
      </c>
      <c r="P338" s="5">
        <v>-1014.69305361211</v>
      </c>
      <c r="Q338" s="5">
        <v>-1105.3491088194701</v>
      </c>
      <c r="R338" s="5">
        <v>-1196.35869268689</v>
      </c>
      <c r="S338" s="5">
        <v>-1273.4699923227099</v>
      </c>
      <c r="T338" s="5">
        <v>-1332.53011215232</v>
      </c>
      <c r="U338" s="5">
        <v>-1384.67570382602</v>
      </c>
      <c r="V338" s="5">
        <v>-1398.75627891872</v>
      </c>
      <c r="W338" s="5">
        <v>-1409.59457475575</v>
      </c>
      <c r="X338" s="5">
        <v>-1406.8551028637601</v>
      </c>
      <c r="Y338" s="5">
        <v>-1399.58177803751</v>
      </c>
      <c r="Z338" s="5">
        <v>-1396.44233510755</v>
      </c>
      <c r="AA338" s="5">
        <v>-1401.43469293367</v>
      </c>
      <c r="AB338" s="5">
        <v>-1390.30294703148</v>
      </c>
      <c r="AC338" s="5">
        <v>-1379.13112945126</v>
      </c>
      <c r="AD338" s="5">
        <v>-1364.77773159966</v>
      </c>
      <c r="AE338" s="5">
        <v>-1380.0063310666201</v>
      </c>
    </row>
    <row r="340" spans="1:31">
      <c r="A340" s="58" t="s">
        <v>134</v>
      </c>
      <c r="B340" s="58" t="s">
        <v>126</v>
      </c>
      <c r="C340" s="57" t="s">
        <v>82</v>
      </c>
      <c r="D340" s="5">
        <v>2563.4091456057881</v>
      </c>
      <c r="E340" s="5">
        <v>1058.5836087624248</v>
      </c>
      <c r="F340" s="5">
        <v>420.20261130129495</v>
      </c>
      <c r="G340" s="5">
        <v>647.06464109428521</v>
      </c>
      <c r="H340" s="5">
        <v>1309.5814472238528</v>
      </c>
      <c r="I340" s="5">
        <v>1168.7205214763844</v>
      </c>
      <c r="J340" s="5">
        <v>774.37710977659606</v>
      </c>
      <c r="K340" s="5">
        <v>985.52458787359092</v>
      </c>
      <c r="L340" s="5">
        <v>918.95410767025646</v>
      </c>
      <c r="M340" s="5">
        <v>573.24787300120477</v>
      </c>
      <c r="N340" s="5">
        <v>1002.0811397277305</v>
      </c>
      <c r="O340" s="5">
        <v>1087.5819302174807</v>
      </c>
      <c r="P340" s="5">
        <v>1149.1899236193108</v>
      </c>
      <c r="Q340" s="5">
        <v>759.37045377874074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</row>
    <row r="341" spans="1:31">
      <c r="A341" s="58" t="s">
        <v>134</v>
      </c>
      <c r="B341" s="58" t="s">
        <v>126</v>
      </c>
      <c r="C341" s="57" t="s">
        <v>83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</row>
    <row r="342" spans="1:31">
      <c r="A342" s="58" t="s">
        <v>134</v>
      </c>
      <c r="B342" s="58" t="s">
        <v>126</v>
      </c>
      <c r="C342" s="57" t="s">
        <v>84</v>
      </c>
      <c r="D342" s="5">
        <v>455.49868549889021</v>
      </c>
      <c r="E342" s="5">
        <v>186.19487996492001</v>
      </c>
      <c r="F342" s="5">
        <v>91.20201671677502</v>
      </c>
      <c r="G342" s="5">
        <v>102.37126205052498</v>
      </c>
      <c r="H342" s="5">
        <v>410.66177315346977</v>
      </c>
      <c r="I342" s="5">
        <v>500.29649695205967</v>
      </c>
      <c r="J342" s="5">
        <v>247.18602912115514</v>
      </c>
      <c r="K342" s="5">
        <v>294.48255863636501</v>
      </c>
      <c r="L342" s="5">
        <v>308.27465333746005</v>
      </c>
      <c r="M342" s="5">
        <v>237.65881177147503</v>
      </c>
      <c r="N342" s="5">
        <v>389.48346495869993</v>
      </c>
      <c r="O342" s="5">
        <v>510.78338277973961</v>
      </c>
      <c r="P342" s="5">
        <v>411.00848493084953</v>
      </c>
      <c r="Q342" s="5">
        <v>308.76645339301018</v>
      </c>
      <c r="R342" s="5">
        <v>411.85572992259506</v>
      </c>
      <c r="S342" s="5">
        <v>2087.6606686969499</v>
      </c>
      <c r="T342" s="5">
        <v>723.44109795058012</v>
      </c>
      <c r="U342" s="5">
        <v>617.0010924835949</v>
      </c>
      <c r="V342" s="5">
        <v>1588.9452645522304</v>
      </c>
      <c r="W342" s="5">
        <v>1073.0065340016654</v>
      </c>
      <c r="X342" s="5">
        <v>2545.1541855423102</v>
      </c>
      <c r="Y342" s="5">
        <v>1122.710778769065</v>
      </c>
      <c r="Z342" s="5">
        <v>1572.7399470657306</v>
      </c>
      <c r="AA342" s="5">
        <v>691.3399931946999</v>
      </c>
      <c r="AB342" s="5">
        <v>1239.8353993426454</v>
      </c>
      <c r="AC342" s="5">
        <v>1018.6279698414648</v>
      </c>
      <c r="AD342" s="5">
        <v>2015.9429111766715</v>
      </c>
      <c r="AE342" s="5">
        <v>0</v>
      </c>
    </row>
    <row r="343" spans="1:31">
      <c r="A343" s="58" t="s">
        <v>134</v>
      </c>
      <c r="B343" s="58" t="s">
        <v>126</v>
      </c>
      <c r="C343" s="57" t="s">
        <v>85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658.02924401631503</v>
      </c>
      <c r="AE343" s="5">
        <v>658.02924401629502</v>
      </c>
    </row>
    <row r="344" spans="1:31">
      <c r="A344" s="58" t="s">
        <v>134</v>
      </c>
      <c r="B344" s="58" t="s">
        <v>126</v>
      </c>
      <c r="C344" s="57" t="s">
        <v>86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</row>
    <row r="345" spans="1:31">
      <c r="A345" s="58" t="s">
        <v>134</v>
      </c>
      <c r="B345" s="58" t="s">
        <v>126</v>
      </c>
      <c r="C345" s="57" t="s">
        <v>87</v>
      </c>
      <c r="D345" s="5">
        <v>142.83404324686518</v>
      </c>
      <c r="E345" s="5">
        <v>181.26671644448521</v>
      </c>
      <c r="F345" s="5">
        <v>273.44247872305027</v>
      </c>
      <c r="G345" s="5">
        <v>269.58345141223515</v>
      </c>
      <c r="H345" s="5">
        <v>563.92115130567993</v>
      </c>
      <c r="I345" s="5">
        <v>557.39961585449998</v>
      </c>
      <c r="J345" s="5">
        <v>574.01970873759524</v>
      </c>
      <c r="K345" s="5">
        <v>553.85152671670039</v>
      </c>
      <c r="L345" s="5">
        <v>510.26622202557547</v>
      </c>
      <c r="M345" s="5">
        <v>883.84463858083552</v>
      </c>
      <c r="N345" s="5">
        <v>949.95442560516119</v>
      </c>
      <c r="O345" s="5">
        <v>904.66793856102561</v>
      </c>
      <c r="P345" s="5">
        <v>897.90147383965098</v>
      </c>
      <c r="Q345" s="5">
        <v>859.61925336836623</v>
      </c>
      <c r="R345" s="5">
        <v>1231.229213112455</v>
      </c>
      <c r="S345" s="5">
        <v>1131.5686850027557</v>
      </c>
      <c r="T345" s="5">
        <v>1178.9649264121456</v>
      </c>
      <c r="U345" s="5">
        <v>1244.4027678820789</v>
      </c>
      <c r="V345" s="5">
        <v>1087.1215972411405</v>
      </c>
      <c r="W345" s="5">
        <v>956.17498393078995</v>
      </c>
      <c r="X345" s="5">
        <v>1120.2238153524349</v>
      </c>
      <c r="Y345" s="5">
        <v>3756.3628848051471</v>
      </c>
      <c r="Z345" s="5">
        <v>3490.1028687539078</v>
      </c>
      <c r="AA345" s="5">
        <v>4132.0616077031564</v>
      </c>
      <c r="AB345" s="5">
        <v>3640.1488813955557</v>
      </c>
      <c r="AC345" s="5">
        <v>17510.004645842</v>
      </c>
      <c r="AD345" s="5">
        <v>25368.262897595097</v>
      </c>
      <c r="AE345" s="5">
        <v>24043.402339646509</v>
      </c>
    </row>
    <row r="346" spans="1:31">
      <c r="A346" s="58" t="s">
        <v>134</v>
      </c>
      <c r="B346" s="58" t="s">
        <v>126</v>
      </c>
      <c r="C346" s="57" t="s">
        <v>88</v>
      </c>
      <c r="D346" s="5">
        <v>61.131419999620306</v>
      </c>
      <c r="E346" s="5">
        <v>105.93758736212982</v>
      </c>
      <c r="F346" s="5">
        <v>142.61382581176949</v>
      </c>
      <c r="G346" s="5">
        <v>177.70429054550033</v>
      </c>
      <c r="H346" s="5">
        <v>220.48017521993569</v>
      </c>
      <c r="I346" s="5">
        <v>268.28805457040488</v>
      </c>
      <c r="J346" s="5">
        <v>349.58720216219916</v>
      </c>
      <c r="K346" s="5">
        <v>403.42148277514514</v>
      </c>
      <c r="L346" s="5">
        <v>474.9623148434261</v>
      </c>
      <c r="M346" s="5">
        <v>598.00215531596893</v>
      </c>
      <c r="N346" s="5">
        <v>754.62967436893018</v>
      </c>
      <c r="O346" s="5">
        <v>897.10945960751087</v>
      </c>
      <c r="P346" s="5">
        <v>1050.2922118702706</v>
      </c>
      <c r="Q346" s="5">
        <v>1281.1230790870097</v>
      </c>
      <c r="R346" s="5">
        <v>1338.2210760247485</v>
      </c>
      <c r="S346" s="5">
        <v>1427.9890812710464</v>
      </c>
      <c r="T346" s="5">
        <v>1692.4920879301399</v>
      </c>
      <c r="U346" s="5">
        <v>1820.4933945470859</v>
      </c>
      <c r="V346" s="5">
        <v>1849.9526935188144</v>
      </c>
      <c r="W346" s="5">
        <v>1961.3694381632299</v>
      </c>
      <c r="X346" s="5">
        <v>1936.4224144598888</v>
      </c>
      <c r="Y346" s="5">
        <v>1931.7375841779003</v>
      </c>
      <c r="Z346" s="5">
        <v>1997.7529007165151</v>
      </c>
      <c r="AA346" s="5">
        <v>2202.3191976439734</v>
      </c>
      <c r="AB346" s="5">
        <v>2303.6162326435747</v>
      </c>
      <c r="AC346" s="5">
        <v>2448.3896144056926</v>
      </c>
      <c r="AD346" s="5">
        <v>2680.4420993479271</v>
      </c>
      <c r="AE346" s="5">
        <v>2658.802711626573</v>
      </c>
    </row>
    <row r="347" spans="1:31">
      <c r="A347" s="58" t="s">
        <v>134</v>
      </c>
      <c r="B347" s="58" t="s">
        <v>126</v>
      </c>
      <c r="C347" s="57" t="s">
        <v>89</v>
      </c>
      <c r="D347" s="5">
        <v>68.895163690666294</v>
      </c>
      <c r="E347" s="5">
        <v>97.954661409106706</v>
      </c>
      <c r="F347" s="5">
        <v>124.274232323511</v>
      </c>
      <c r="G347" s="5">
        <v>148.16228569098499</v>
      </c>
      <c r="H347" s="5">
        <v>169.36085970677101</v>
      </c>
      <c r="I347" s="5">
        <v>189.899868105981</v>
      </c>
      <c r="J347" s="5">
        <v>219.562957035376</v>
      </c>
      <c r="K347" s="5">
        <v>258.75919173128301</v>
      </c>
      <c r="L347" s="5">
        <v>297.60477817919201</v>
      </c>
      <c r="M347" s="5">
        <v>337.38753966586199</v>
      </c>
      <c r="N347" s="5">
        <v>385.95067759280801</v>
      </c>
      <c r="O347" s="5">
        <v>434.14076779321999</v>
      </c>
      <c r="P347" s="5">
        <v>483.53722375227198</v>
      </c>
      <c r="Q347" s="5">
        <v>522.67723044417698</v>
      </c>
      <c r="R347" s="5">
        <v>558.93970617016998</v>
      </c>
      <c r="S347" s="5">
        <v>584.15928738679099</v>
      </c>
      <c r="T347" s="5">
        <v>603.86422306525401</v>
      </c>
      <c r="U347" s="5">
        <v>607.02033181903801</v>
      </c>
      <c r="V347" s="5">
        <v>609.20661153048195</v>
      </c>
      <c r="W347" s="5">
        <v>603.94972943296705</v>
      </c>
      <c r="X347" s="5">
        <v>599.63684466445102</v>
      </c>
      <c r="Y347" s="5">
        <v>591.17237207886899</v>
      </c>
      <c r="Z347" s="5">
        <v>584.08369973584001</v>
      </c>
      <c r="AA347" s="5">
        <v>580.71993932475402</v>
      </c>
      <c r="AB347" s="5">
        <v>575.36864518668301</v>
      </c>
      <c r="AC347" s="5">
        <v>565.74723489812095</v>
      </c>
      <c r="AD347" s="5">
        <v>556.14829585299799</v>
      </c>
      <c r="AE347" s="5">
        <v>561.73877020609996</v>
      </c>
    </row>
    <row r="348" spans="1:31">
      <c r="A348" s="58" t="s">
        <v>134</v>
      </c>
      <c r="B348" s="58" t="s">
        <v>126</v>
      </c>
      <c r="C348" s="57" t="s">
        <v>90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</row>
    <row r="349" spans="1:31">
      <c r="A349" s="58" t="s">
        <v>134</v>
      </c>
      <c r="B349" s="58" t="s">
        <v>126</v>
      </c>
      <c r="C349" s="57" t="s">
        <v>91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</row>
    <row r="350" spans="1:31">
      <c r="A350" s="58" t="s">
        <v>134</v>
      </c>
      <c r="B350" s="58" t="s">
        <v>126</v>
      </c>
      <c r="C350" s="57" t="s">
        <v>92</v>
      </c>
      <c r="D350" s="5">
        <v>6682.9629836013019</v>
      </c>
      <c r="E350" s="5">
        <v>10477.634831233918</v>
      </c>
      <c r="F350" s="5">
        <v>13394.648099262846</v>
      </c>
      <c r="G350" s="5">
        <v>15349.636083487034</v>
      </c>
      <c r="H350" s="5">
        <v>14002.175048767107</v>
      </c>
      <c r="I350" s="5">
        <v>24430.447007746785</v>
      </c>
      <c r="J350" s="5">
        <v>24219.759272829946</v>
      </c>
      <c r="K350" s="5">
        <v>29182.759955987069</v>
      </c>
      <c r="L350" s="5">
        <v>28866.151652531553</v>
      </c>
      <c r="M350" s="5">
        <v>30996.627993168986</v>
      </c>
      <c r="N350" s="5">
        <v>42038.529409270275</v>
      </c>
      <c r="O350" s="5">
        <v>39790.164010654524</v>
      </c>
      <c r="P350" s="5">
        <v>48033.056624408098</v>
      </c>
      <c r="Q350" s="5">
        <v>57560.470251839928</v>
      </c>
      <c r="R350" s="5">
        <v>64033.559862249102</v>
      </c>
      <c r="S350" s="5">
        <v>60002.471286703534</v>
      </c>
      <c r="T350" s="5">
        <v>65360.091303227193</v>
      </c>
      <c r="U350" s="5">
        <v>67053.00915384297</v>
      </c>
      <c r="V350" s="5">
        <v>99291.496209910649</v>
      </c>
      <c r="W350" s="5">
        <v>102077.34336626688</v>
      </c>
      <c r="X350" s="5">
        <v>111982.21902583739</v>
      </c>
      <c r="Y350" s="5">
        <v>134764.37984918486</v>
      </c>
      <c r="Z350" s="5">
        <v>127716.59099443839</v>
      </c>
      <c r="AA350" s="5">
        <v>138299.58624424448</v>
      </c>
      <c r="AB350" s="5">
        <v>140291.05874633911</v>
      </c>
      <c r="AC350" s="5">
        <v>149166.73235408796</v>
      </c>
      <c r="AD350" s="5">
        <v>130461.36060258695</v>
      </c>
      <c r="AE350" s="5">
        <v>140085.55118268635</v>
      </c>
    </row>
    <row r="351" spans="1:31">
      <c r="A351" s="58" t="s">
        <v>134</v>
      </c>
      <c r="B351" s="58" t="s">
        <v>126</v>
      </c>
      <c r="C351" s="57" t="s">
        <v>93</v>
      </c>
      <c r="D351" s="5">
        <v>1170.7963978550797</v>
      </c>
      <c r="E351" s="5">
        <v>974.03277185945035</v>
      </c>
      <c r="F351" s="5">
        <v>1030.2527996349745</v>
      </c>
      <c r="G351" s="5">
        <v>2929.7023109265251</v>
      </c>
      <c r="H351" s="5">
        <v>3751.6677254843148</v>
      </c>
      <c r="I351" s="5">
        <v>6192.0028221492539</v>
      </c>
      <c r="J351" s="5">
        <v>6528.5669123191246</v>
      </c>
      <c r="K351" s="5">
        <v>9814.5363299123892</v>
      </c>
      <c r="L351" s="5">
        <v>9508.0740055744664</v>
      </c>
      <c r="M351" s="5">
        <v>11089.753013290434</v>
      </c>
      <c r="N351" s="5">
        <v>16914.865044446105</v>
      </c>
      <c r="O351" s="5">
        <v>17556.656358748016</v>
      </c>
      <c r="P351" s="5">
        <v>20712.047751409908</v>
      </c>
      <c r="Q351" s="5">
        <v>26550.444579404058</v>
      </c>
      <c r="R351" s="5">
        <v>29270.60505387891</v>
      </c>
      <c r="S351" s="5">
        <v>33079.940983618821</v>
      </c>
      <c r="T351" s="5">
        <v>34215.685110126054</v>
      </c>
      <c r="U351" s="5">
        <v>38157.402881428301</v>
      </c>
      <c r="V351" s="5">
        <v>60038.412154693069</v>
      </c>
      <c r="W351" s="5">
        <v>56066.079741204958</v>
      </c>
      <c r="X351" s="5">
        <v>66390.680637535057</v>
      </c>
      <c r="Y351" s="5">
        <v>62067.691487057462</v>
      </c>
      <c r="Z351" s="5">
        <v>61495.171441016813</v>
      </c>
      <c r="AA351" s="5">
        <v>61787.893569437365</v>
      </c>
      <c r="AB351" s="5">
        <v>74986.073956194741</v>
      </c>
      <c r="AC351" s="5">
        <v>91479.412542388876</v>
      </c>
      <c r="AD351" s="5">
        <v>121901.13455036182</v>
      </c>
      <c r="AE351" s="5">
        <v>118724.17933440511</v>
      </c>
    </row>
    <row r="352" spans="1:31">
      <c r="A352" s="58" t="s">
        <v>134</v>
      </c>
      <c r="B352" s="58" t="s">
        <v>126</v>
      </c>
      <c r="C352" s="57" t="s">
        <v>94</v>
      </c>
      <c r="D352" s="5">
        <v>3735.501608</v>
      </c>
      <c r="E352" s="5">
        <v>4203.1892319999997</v>
      </c>
      <c r="F352" s="5">
        <v>4631.4915940000001</v>
      </c>
      <c r="G352" s="5">
        <v>5045.0803390000001</v>
      </c>
      <c r="H352" s="5">
        <v>5461.1269759999996</v>
      </c>
      <c r="I352" s="5">
        <v>5860.9404219999997</v>
      </c>
      <c r="J352" s="5">
        <v>6250.3674659999997</v>
      </c>
      <c r="K352" s="5">
        <v>6635.9564</v>
      </c>
      <c r="L352" s="5">
        <v>7021.223602</v>
      </c>
      <c r="M352" s="5">
        <v>7389.2024250000004</v>
      </c>
      <c r="N352" s="5">
        <v>7754.8742329999995</v>
      </c>
      <c r="O352" s="5">
        <v>8131.3691779999999</v>
      </c>
      <c r="P352" s="5">
        <v>8505.4052670000001</v>
      </c>
      <c r="Q352" s="5">
        <v>8841.9675829999996</v>
      </c>
      <c r="R352" s="5">
        <v>9152.5151679999999</v>
      </c>
      <c r="S352" s="5">
        <v>9465.0842620000003</v>
      </c>
      <c r="T352" s="5">
        <v>9793.1011209999997</v>
      </c>
      <c r="U352" s="5">
        <v>10081.97025</v>
      </c>
      <c r="V352" s="5">
        <v>10360.61687</v>
      </c>
      <c r="W352" s="5">
        <v>10649.53584</v>
      </c>
      <c r="X352" s="5">
        <v>10959.77939</v>
      </c>
      <c r="Y352" s="5">
        <v>11235.469580000001</v>
      </c>
      <c r="Z352" s="5">
        <v>11503.75532</v>
      </c>
      <c r="AA352" s="5">
        <v>11781.08664</v>
      </c>
      <c r="AB352" s="5">
        <v>12084.065060000001</v>
      </c>
      <c r="AC352" s="5">
        <v>12346.35737</v>
      </c>
      <c r="AD352" s="5">
        <v>12604.12501</v>
      </c>
      <c r="AE352" s="5">
        <v>12604.12501</v>
      </c>
    </row>
    <row r="353" spans="1:31">
      <c r="A353" s="58" t="s">
        <v>134</v>
      </c>
      <c r="B353" s="58" t="s">
        <v>126</v>
      </c>
      <c r="C353" s="57" t="s">
        <v>96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0.41557143106500005</v>
      </c>
      <c r="J353" s="5">
        <v>0</v>
      </c>
      <c r="K353" s="5">
        <v>2.9388274200450004</v>
      </c>
      <c r="L353" s="5">
        <v>4.6086246348100008</v>
      </c>
      <c r="M353" s="5">
        <v>22.832593645934995</v>
      </c>
      <c r="N353" s="5">
        <v>11.160267871069999</v>
      </c>
      <c r="O353" s="5">
        <v>39.985528471840013</v>
      </c>
      <c r="P353" s="5">
        <v>118.74634958048001</v>
      </c>
      <c r="Q353" s="5">
        <v>51.223606299890001</v>
      </c>
      <c r="R353" s="5">
        <v>117.00877568460004</v>
      </c>
      <c r="S353" s="5">
        <v>203.87913495792492</v>
      </c>
      <c r="T353" s="5">
        <v>99.199753950720037</v>
      </c>
      <c r="U353" s="5">
        <v>201.21030563123992</v>
      </c>
      <c r="V353" s="5">
        <v>173.16896306569492</v>
      </c>
      <c r="W353" s="5">
        <v>183.84915521652511</v>
      </c>
      <c r="X353" s="5">
        <v>209.35047367401481</v>
      </c>
      <c r="Y353" s="5">
        <v>161.17390530731501</v>
      </c>
      <c r="Z353" s="5">
        <v>286.3194499892702</v>
      </c>
      <c r="AA353" s="5">
        <v>251.04038002102996</v>
      </c>
      <c r="AB353" s="5">
        <v>169.94448439338996</v>
      </c>
      <c r="AC353" s="5">
        <v>228.77660941068018</v>
      </c>
      <c r="AD353" s="5">
        <v>355.65265566783046</v>
      </c>
      <c r="AE353" s="5">
        <v>82.898485066675008</v>
      </c>
    </row>
    <row r="354" spans="1:31">
      <c r="A354" s="58" t="s">
        <v>134</v>
      </c>
      <c r="B354" s="58" t="s">
        <v>126</v>
      </c>
      <c r="C354" s="57" t="s">
        <v>98</v>
      </c>
      <c r="D354" s="5">
        <v>-170.040579250115</v>
      </c>
      <c r="E354" s="5">
        <v>-215.86387626667488</v>
      </c>
      <c r="F354" s="5">
        <v>-326.74131321998459</v>
      </c>
      <c r="G354" s="5">
        <v>-323.05142375967461</v>
      </c>
      <c r="H354" s="5">
        <v>-675.87095112174541</v>
      </c>
      <c r="I354" s="5">
        <v>-669.28466282152544</v>
      </c>
      <c r="J354" s="5">
        <v>-688.5850639535854</v>
      </c>
      <c r="K354" s="5">
        <v>-664.77304156733078</v>
      </c>
      <c r="L354" s="5">
        <v>-614.34337082249499</v>
      </c>
      <c r="M354" s="5">
        <v>-1060.6093116414897</v>
      </c>
      <c r="N354" s="5">
        <v>-1145.8677624224647</v>
      </c>
      <c r="O354" s="5">
        <v>-1083.9975000408999</v>
      </c>
      <c r="P354" s="5">
        <v>-1079.5722172727994</v>
      </c>
      <c r="Q354" s="5">
        <v>-1033.6192494453296</v>
      </c>
      <c r="R354" s="5">
        <v>-1481.5301485916357</v>
      </c>
      <c r="S354" s="5">
        <v>-1361.5493184654356</v>
      </c>
      <c r="T354" s="5">
        <v>-1419.6314824100809</v>
      </c>
      <c r="U354" s="5">
        <v>-1496.6675256019626</v>
      </c>
      <c r="V354" s="5">
        <v>-1308.2594310752499</v>
      </c>
      <c r="W354" s="5">
        <v>-1150.4129085364787</v>
      </c>
      <c r="X354" s="5">
        <v>-1348.0606626327212</v>
      </c>
      <c r="Y354" s="5">
        <v>-4546.3460567717812</v>
      </c>
      <c r="Z354" s="5">
        <v>-4182.282640528897</v>
      </c>
      <c r="AA354" s="5">
        <v>-4998.7892580593998</v>
      </c>
      <c r="AB354" s="5">
        <v>-4363.2368535644273</v>
      </c>
      <c r="AC354" s="5">
        <v>-21096.712393766269</v>
      </c>
      <c r="AD354" s="5">
        <v>-30565.602089296099</v>
      </c>
      <c r="AE354" s="5">
        <v>-28970.067069666748</v>
      </c>
    </row>
    <row r="355" spans="1:31">
      <c r="A355" s="58" t="s">
        <v>134</v>
      </c>
      <c r="B355" s="58" t="s">
        <v>126</v>
      </c>
      <c r="C355" s="57" t="s">
        <v>99</v>
      </c>
      <c r="D355" s="5">
        <v>-71.912211027749592</v>
      </c>
      <c r="E355" s="5">
        <v>-124.62014031828041</v>
      </c>
      <c r="F355" s="5">
        <v>-167.76439247399546</v>
      </c>
      <c r="G355" s="5">
        <v>-209.59718697389528</v>
      </c>
      <c r="H355" s="5">
        <v>-258.80883615484464</v>
      </c>
      <c r="I355" s="5">
        <v>-316.29007213775617</v>
      </c>
      <c r="J355" s="5">
        <v>-410.5501656879282</v>
      </c>
      <c r="K355" s="5">
        <v>-478.55772599347824</v>
      </c>
      <c r="L355" s="5">
        <v>-568.81010709887664</v>
      </c>
      <c r="M355" s="5">
        <v>-715.71481478326461</v>
      </c>
      <c r="N355" s="5">
        <v>-912.32168193924997</v>
      </c>
      <c r="O355" s="5">
        <v>-1084.2570371696315</v>
      </c>
      <c r="P355" s="5">
        <v>-1281.8854766138425</v>
      </c>
      <c r="Q355" s="5">
        <v>-1560.4137391145869</v>
      </c>
      <c r="R355" s="5">
        <v>-1643.508977856209</v>
      </c>
      <c r="S355" s="5">
        <v>-1754.8429042101154</v>
      </c>
      <c r="T355" s="5">
        <v>-2095.7000596624789</v>
      </c>
      <c r="U355" s="5">
        <v>-2254.7021736691904</v>
      </c>
      <c r="V355" s="5">
        <v>-2311.0455725690326</v>
      </c>
      <c r="W355" s="5">
        <v>-2456.0451057340106</v>
      </c>
      <c r="X355" s="5">
        <v>-2437.3908480849263</v>
      </c>
      <c r="Y355" s="5">
        <v>-2476.2144930620771</v>
      </c>
      <c r="Z355" s="5">
        <v>-2540.9229301097885</v>
      </c>
      <c r="AA355" s="5">
        <v>-2803.2622677815252</v>
      </c>
      <c r="AB355" s="5">
        <v>-2916.5266404229533</v>
      </c>
      <c r="AC355" s="5">
        <v>-3111.692541479978</v>
      </c>
      <c r="AD355" s="5">
        <v>-3455.4483661451204</v>
      </c>
      <c r="AE355" s="5">
        <v>-3421.1250258380892</v>
      </c>
    </row>
    <row r="356" spans="1:31">
      <c r="A356" s="58" t="s">
        <v>134</v>
      </c>
      <c r="B356" s="58" t="s">
        <v>126</v>
      </c>
      <c r="C356" s="57" t="s">
        <v>100</v>
      </c>
      <c r="D356" s="5">
        <v>-79.645634122406506</v>
      </c>
      <c r="E356" s="5">
        <v>-113.03997529582</v>
      </c>
      <c r="F356" s="5">
        <v>-143.44573414562501</v>
      </c>
      <c r="G356" s="5">
        <v>-170.512795046939</v>
      </c>
      <c r="H356" s="5">
        <v>-194.073476657762</v>
      </c>
      <c r="I356" s="5">
        <v>-218.69436428123799</v>
      </c>
      <c r="J356" s="5">
        <v>-251.56114466663601</v>
      </c>
      <c r="K356" s="5">
        <v>-297.46433432764201</v>
      </c>
      <c r="L356" s="5">
        <v>-342.26704652155701</v>
      </c>
      <c r="M356" s="5">
        <v>-388.279863954897</v>
      </c>
      <c r="N356" s="5">
        <v>-443.30560571842301</v>
      </c>
      <c r="O356" s="5">
        <v>-502.22071264317401</v>
      </c>
      <c r="P356" s="5">
        <v>-557.37534616897801</v>
      </c>
      <c r="Q356" s="5">
        <v>-604.35654673114902</v>
      </c>
      <c r="R356" s="5">
        <v>-645.31445214416999</v>
      </c>
      <c r="S356" s="5">
        <v>-673.97165973593201</v>
      </c>
      <c r="T356" s="5">
        <v>-697.09079725116305</v>
      </c>
      <c r="U356" s="5">
        <v>-701.79507888865703</v>
      </c>
      <c r="V356" s="5">
        <v>-704.11558295005204</v>
      </c>
      <c r="W356" s="5">
        <v>-697.97200634377702</v>
      </c>
      <c r="X356" s="5">
        <v>-691.96128474813395</v>
      </c>
      <c r="Y356" s="5">
        <v>-680.049311823469</v>
      </c>
      <c r="Z356" s="5">
        <v>-675.63349627397997</v>
      </c>
      <c r="AA356" s="5">
        <v>-668.32880644493196</v>
      </c>
      <c r="AB356" s="5">
        <v>-664.04708589651102</v>
      </c>
      <c r="AC356" s="5">
        <v>-652.33174125279095</v>
      </c>
      <c r="AD356" s="5">
        <v>-640.34147474788199</v>
      </c>
      <c r="AE356" s="5">
        <v>-645.65695904309996</v>
      </c>
    </row>
    <row r="358" spans="1:31">
      <c r="A358" s="58" t="s">
        <v>134</v>
      </c>
      <c r="B358" s="58" t="s">
        <v>127</v>
      </c>
      <c r="C358" s="57" t="s">
        <v>82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</row>
    <row r="359" spans="1:31">
      <c r="A359" s="58" t="s">
        <v>134</v>
      </c>
      <c r="B359" s="58" t="s">
        <v>127</v>
      </c>
      <c r="C359" s="57" t="s">
        <v>83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</row>
    <row r="360" spans="1:31">
      <c r="A360" s="58" t="s">
        <v>134</v>
      </c>
      <c r="B360" s="58" t="s">
        <v>127</v>
      </c>
      <c r="C360" s="57" t="s">
        <v>84</v>
      </c>
      <c r="D360" s="5">
        <v>0</v>
      </c>
      <c r="E360" s="5">
        <v>0</v>
      </c>
      <c r="F360" s="5">
        <v>0.58575985121999996</v>
      </c>
      <c r="G360" s="5">
        <v>0</v>
      </c>
      <c r="H360" s="5">
        <v>3.8878935317850001</v>
      </c>
      <c r="I360" s="5">
        <v>31.301621924434997</v>
      </c>
      <c r="J360" s="5">
        <v>3.0379586909849996</v>
      </c>
      <c r="K360" s="5">
        <v>0</v>
      </c>
      <c r="L360" s="5">
        <v>4.7097658124100006</v>
      </c>
      <c r="M360" s="5">
        <v>3.1887104847200001</v>
      </c>
      <c r="N360" s="5">
        <v>0</v>
      </c>
      <c r="O360" s="5">
        <v>6.5042859873599994</v>
      </c>
      <c r="P360" s="5">
        <v>1.165878041035</v>
      </c>
      <c r="Q360" s="5">
        <v>5.0947878068049999</v>
      </c>
      <c r="R360" s="5">
        <v>1.7867838603250001</v>
      </c>
      <c r="S360" s="5">
        <v>79.586836817915</v>
      </c>
      <c r="T360" s="5">
        <v>1.784851099775</v>
      </c>
      <c r="U360" s="5">
        <v>1.3275273890549999</v>
      </c>
      <c r="V360" s="5">
        <v>23.672750023529989</v>
      </c>
      <c r="W360" s="5">
        <v>3.4847593962849999</v>
      </c>
      <c r="X360" s="5">
        <v>249.81417943238006</v>
      </c>
      <c r="Y360" s="5">
        <v>132.78490350960499</v>
      </c>
      <c r="Z360" s="5">
        <v>6.4385093193399996</v>
      </c>
      <c r="AA360" s="5">
        <v>0</v>
      </c>
      <c r="AB360" s="5">
        <v>33.898927058849985</v>
      </c>
      <c r="AC360" s="5">
        <v>0</v>
      </c>
      <c r="AD360" s="5">
        <v>1954.796766015874</v>
      </c>
      <c r="AE360" s="5">
        <v>0</v>
      </c>
    </row>
    <row r="361" spans="1:31">
      <c r="A361" s="58" t="s">
        <v>134</v>
      </c>
      <c r="B361" s="58" t="s">
        <v>127</v>
      </c>
      <c r="C361" s="57" t="s">
        <v>85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</row>
    <row r="362" spans="1:31">
      <c r="A362" s="58" t="s">
        <v>134</v>
      </c>
      <c r="B362" s="58" t="s">
        <v>127</v>
      </c>
      <c r="C362" s="57" t="s">
        <v>86</v>
      </c>
      <c r="D362" s="5">
        <v>7200.157620837992</v>
      </c>
      <c r="E362" s="5">
        <v>9910.3382967361631</v>
      </c>
      <c r="F362" s="5">
        <v>7753.8898003473296</v>
      </c>
      <c r="G362" s="5">
        <v>7726.0400560230146</v>
      </c>
      <c r="H362" s="5">
        <v>8996.160075560485</v>
      </c>
      <c r="I362" s="5">
        <v>8342.822293073943</v>
      </c>
      <c r="J362" s="5">
        <v>7888.9615362340783</v>
      </c>
      <c r="K362" s="5">
        <v>8750.3744583907537</v>
      </c>
      <c r="L362" s="5">
        <v>6118.1149574003966</v>
      </c>
      <c r="M362" s="5">
        <v>9550.838005484351</v>
      </c>
      <c r="N362" s="5">
        <v>8553.7782346556523</v>
      </c>
      <c r="O362" s="5">
        <v>6050.338293520037</v>
      </c>
      <c r="P362" s="5">
        <v>6878.2975235388622</v>
      </c>
      <c r="Q362" s="5">
        <v>7148.3419410928855</v>
      </c>
      <c r="R362" s="5">
        <v>7706.6385182145586</v>
      </c>
      <c r="S362" s="5">
        <v>7585.6958176183234</v>
      </c>
      <c r="T362" s="5">
        <v>5065.455265210745</v>
      </c>
      <c r="U362" s="5">
        <v>7611.1395065608713</v>
      </c>
      <c r="V362" s="5">
        <v>8285.5097021091096</v>
      </c>
      <c r="W362" s="5">
        <v>5400.6178426236947</v>
      </c>
      <c r="X362" s="5">
        <v>6865.4122347723696</v>
      </c>
      <c r="Y362" s="5">
        <v>7186.679318839253</v>
      </c>
      <c r="Z362" s="5">
        <v>4972.9643252058941</v>
      </c>
      <c r="AA362" s="5">
        <v>5373.0686170803901</v>
      </c>
      <c r="AB362" s="5">
        <v>6318.8022671481449</v>
      </c>
      <c r="AC362" s="5">
        <v>7304.2634773333402</v>
      </c>
      <c r="AD362" s="5">
        <v>5936.4004758656956</v>
      </c>
      <c r="AE362" s="5">
        <v>4389.5281038884877</v>
      </c>
    </row>
    <row r="363" spans="1:31">
      <c r="A363" s="58" t="s">
        <v>134</v>
      </c>
      <c r="B363" s="58" t="s">
        <v>127</v>
      </c>
      <c r="C363" s="57" t="s">
        <v>87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1061.7222158388652</v>
      </c>
      <c r="J363" s="5">
        <v>1046.5317203309753</v>
      </c>
      <c r="K363" s="5">
        <v>1260.8149245610643</v>
      </c>
      <c r="L363" s="5">
        <v>857.83545784420517</v>
      </c>
      <c r="M363" s="5">
        <v>1088.2431589103198</v>
      </c>
      <c r="N363" s="5">
        <v>978.58735537702501</v>
      </c>
      <c r="O363" s="5">
        <v>961.10971997446507</v>
      </c>
      <c r="P363" s="5">
        <v>1040.0325648507653</v>
      </c>
      <c r="Q363" s="5">
        <v>940.61208732196019</v>
      </c>
      <c r="R363" s="5">
        <v>800.9052497227101</v>
      </c>
      <c r="S363" s="5">
        <v>957.55661123751042</v>
      </c>
      <c r="T363" s="5">
        <v>974.47860065253019</v>
      </c>
      <c r="U363" s="5">
        <v>763.43431984207973</v>
      </c>
      <c r="V363" s="5">
        <v>766.59998068120535</v>
      </c>
      <c r="W363" s="5">
        <v>947.62068410480413</v>
      </c>
      <c r="X363" s="5">
        <v>1689.3069078329254</v>
      </c>
      <c r="Y363" s="5">
        <v>1467.3995151969843</v>
      </c>
      <c r="Z363" s="5">
        <v>1405.6218434955249</v>
      </c>
      <c r="AA363" s="5">
        <v>1225.1758296518951</v>
      </c>
      <c r="AB363" s="5">
        <v>1260.7246353769597</v>
      </c>
      <c r="AC363" s="5">
        <v>1834.8170040352704</v>
      </c>
      <c r="AD363" s="5">
        <v>3318.5415151479297</v>
      </c>
      <c r="AE363" s="5">
        <v>3356.0661170459102</v>
      </c>
    </row>
    <row r="364" spans="1:31">
      <c r="A364" s="58" t="s">
        <v>134</v>
      </c>
      <c r="B364" s="58" t="s">
        <v>127</v>
      </c>
      <c r="C364" s="57" t="s">
        <v>88</v>
      </c>
      <c r="D364" s="5">
        <v>0.16446481330000001</v>
      </c>
      <c r="E364" s="5">
        <v>3.2768243442399974</v>
      </c>
      <c r="F364" s="5">
        <v>9.6994677399049856</v>
      </c>
      <c r="G364" s="5">
        <v>13.626222075740014</v>
      </c>
      <c r="H364" s="5">
        <v>23.888619546350036</v>
      </c>
      <c r="I364" s="5">
        <v>36.40104384565992</v>
      </c>
      <c r="J364" s="5">
        <v>43.417063857205072</v>
      </c>
      <c r="K364" s="5">
        <v>61.565088464279924</v>
      </c>
      <c r="L364" s="5">
        <v>76.449760380570055</v>
      </c>
      <c r="M364" s="5">
        <v>81.417719171490134</v>
      </c>
      <c r="N364" s="5">
        <v>103.224487770355</v>
      </c>
      <c r="O364" s="5">
        <v>138.07031823575005</v>
      </c>
      <c r="P364" s="5">
        <v>165.49861230722036</v>
      </c>
      <c r="Q364" s="5">
        <v>181.61636946370481</v>
      </c>
      <c r="R364" s="5">
        <v>189.94600943608521</v>
      </c>
      <c r="S364" s="5">
        <v>269.10786669707045</v>
      </c>
      <c r="T364" s="5">
        <v>286.70518745661514</v>
      </c>
      <c r="U364" s="5">
        <v>267.8677240682452</v>
      </c>
      <c r="V364" s="5">
        <v>281.02287478041507</v>
      </c>
      <c r="W364" s="5">
        <v>412.91381733836977</v>
      </c>
      <c r="X364" s="5">
        <v>416.27751962195509</v>
      </c>
      <c r="Y364" s="5">
        <v>421.07811296638033</v>
      </c>
      <c r="Z364" s="5">
        <v>571.25969112467465</v>
      </c>
      <c r="AA364" s="5">
        <v>534.84497221999504</v>
      </c>
      <c r="AB364" s="5">
        <v>614.55448483346925</v>
      </c>
      <c r="AC364" s="5">
        <v>544.6027712937107</v>
      </c>
      <c r="AD364" s="5">
        <v>620.28052702355512</v>
      </c>
      <c r="AE364" s="5">
        <v>713.44435085134069</v>
      </c>
    </row>
    <row r="365" spans="1:31">
      <c r="A365" s="58" t="s">
        <v>134</v>
      </c>
      <c r="B365" s="58" t="s">
        <v>127</v>
      </c>
      <c r="C365" s="57" t="s">
        <v>89</v>
      </c>
      <c r="D365" s="5">
        <v>12.181482531735</v>
      </c>
      <c r="E365" s="5">
        <v>18.6533270586844</v>
      </c>
      <c r="F365" s="5">
        <v>24.862128386070999</v>
      </c>
      <c r="G365" s="5">
        <v>30.141386471284299</v>
      </c>
      <c r="H365" s="5">
        <v>34.295980929509298</v>
      </c>
      <c r="I365" s="5">
        <v>37.894167055529401</v>
      </c>
      <c r="J365" s="5">
        <v>42.387449727187402</v>
      </c>
      <c r="K365" s="5">
        <v>49.874731073036202</v>
      </c>
      <c r="L365" s="5">
        <v>57.248241580036499</v>
      </c>
      <c r="M365" s="5">
        <v>64.973415528101498</v>
      </c>
      <c r="N365" s="5">
        <v>74.171486746852693</v>
      </c>
      <c r="O365" s="5">
        <v>83.528326023098202</v>
      </c>
      <c r="P365" s="5">
        <v>92.599928799600406</v>
      </c>
      <c r="Q365" s="5">
        <v>100.69279345963101</v>
      </c>
      <c r="R365" s="5">
        <v>108.135562515343</v>
      </c>
      <c r="S365" s="5">
        <v>113.93287285753399</v>
      </c>
      <c r="T365" s="5">
        <v>118.550501317373</v>
      </c>
      <c r="U365" s="5">
        <v>119.97397325825899</v>
      </c>
      <c r="V365" s="5">
        <v>120.731609673178</v>
      </c>
      <c r="W365" s="5">
        <v>120.921528391683</v>
      </c>
      <c r="X365" s="5">
        <v>120.826160635078</v>
      </c>
      <c r="Y365" s="5">
        <v>120.605881764413</v>
      </c>
      <c r="Z365" s="5">
        <v>120.129762888035</v>
      </c>
      <c r="AA365" s="5">
        <v>119.25983141101</v>
      </c>
      <c r="AB365" s="5">
        <v>118.643108390168</v>
      </c>
      <c r="AC365" s="5">
        <v>117.216198842331</v>
      </c>
      <c r="AD365" s="5">
        <v>115.782745493151</v>
      </c>
      <c r="AE365" s="5">
        <v>117.19611211226101</v>
      </c>
    </row>
    <row r="366" spans="1:31">
      <c r="A366" s="58" t="s">
        <v>134</v>
      </c>
      <c r="B366" s="58" t="s">
        <v>127</v>
      </c>
      <c r="C366" s="57" t="s">
        <v>90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</row>
    <row r="367" spans="1:31">
      <c r="A367" s="58" t="s">
        <v>134</v>
      </c>
      <c r="B367" s="58" t="s">
        <v>127</v>
      </c>
      <c r="C367" s="57" t="s">
        <v>91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</row>
    <row r="368" spans="1:31">
      <c r="A368" s="58" t="s">
        <v>134</v>
      </c>
      <c r="B368" s="58" t="s">
        <v>127</v>
      </c>
      <c r="C368" s="57" t="s">
        <v>92</v>
      </c>
      <c r="D368" s="5">
        <v>1845.0012127957002</v>
      </c>
      <c r="E368" s="5">
        <v>4746.5501836114272</v>
      </c>
      <c r="F368" s="5">
        <v>9786.1366283367333</v>
      </c>
      <c r="G368" s="5">
        <v>10661.038919114577</v>
      </c>
      <c r="H368" s="5">
        <v>24901.825553386643</v>
      </c>
      <c r="I368" s="5">
        <v>28220.959589057198</v>
      </c>
      <c r="J368" s="5">
        <v>35107.78874178062</v>
      </c>
      <c r="K368" s="5">
        <v>35939.482954816252</v>
      </c>
      <c r="L368" s="5">
        <v>36984.369829149473</v>
      </c>
      <c r="M368" s="5">
        <v>37168.927312088505</v>
      </c>
      <c r="N368" s="5">
        <v>42331.829569896661</v>
      </c>
      <c r="O368" s="5">
        <v>56710.150286209231</v>
      </c>
      <c r="P368" s="5">
        <v>61270.836898987822</v>
      </c>
      <c r="Q368" s="5">
        <v>68536.003722166366</v>
      </c>
      <c r="R368" s="5">
        <v>68472.77863684528</v>
      </c>
      <c r="S368" s="5">
        <v>74484.777708384587</v>
      </c>
      <c r="T368" s="5">
        <v>73550.248719355135</v>
      </c>
      <c r="U368" s="5">
        <v>78591.401907774125</v>
      </c>
      <c r="V368" s="5">
        <v>81659.521854756371</v>
      </c>
      <c r="W368" s="5">
        <v>87756.968261568181</v>
      </c>
      <c r="X368" s="5">
        <v>101651.2226482074</v>
      </c>
      <c r="Y368" s="5">
        <v>97217.371025970249</v>
      </c>
      <c r="Z368" s="5">
        <v>92129.8330009036</v>
      </c>
      <c r="AA368" s="5">
        <v>105790.270428327</v>
      </c>
      <c r="AB368" s="5">
        <v>108449.13844463706</v>
      </c>
      <c r="AC368" s="5">
        <v>131438.85266607776</v>
      </c>
      <c r="AD368" s="5">
        <v>124239.88578857075</v>
      </c>
      <c r="AE368" s="5">
        <v>118217.822453531</v>
      </c>
    </row>
    <row r="369" spans="1:31">
      <c r="A369" s="58" t="s">
        <v>134</v>
      </c>
      <c r="B369" s="58" t="s">
        <v>127</v>
      </c>
      <c r="C369" s="57" t="s">
        <v>93</v>
      </c>
      <c r="D369" s="5">
        <v>0</v>
      </c>
      <c r="E369" s="5">
        <v>0</v>
      </c>
      <c r="F369" s="5">
        <v>63.655043582490045</v>
      </c>
      <c r="G369" s="5">
        <v>910.06177892132484</v>
      </c>
      <c r="H369" s="5">
        <v>825.69353002530534</v>
      </c>
      <c r="I369" s="5">
        <v>2259.5728128838764</v>
      </c>
      <c r="J369" s="5">
        <v>2251.888907789049</v>
      </c>
      <c r="K369" s="5">
        <v>1990.2827982321348</v>
      </c>
      <c r="L369" s="5">
        <v>2006.3211931163255</v>
      </c>
      <c r="M369" s="5">
        <v>2001.573341074461</v>
      </c>
      <c r="N369" s="5">
        <v>3182.7099769182123</v>
      </c>
      <c r="O369" s="5">
        <v>3181.4085716829604</v>
      </c>
      <c r="P369" s="5">
        <v>2902.5265210686193</v>
      </c>
      <c r="Q369" s="5">
        <v>3389.5116063387541</v>
      </c>
      <c r="R369" s="5">
        <v>6931.7334333896843</v>
      </c>
      <c r="S369" s="5">
        <v>9716.2433060325711</v>
      </c>
      <c r="T369" s="5">
        <v>10422.059427535552</v>
      </c>
      <c r="U369" s="5">
        <v>12269.732250235886</v>
      </c>
      <c r="V369" s="5">
        <v>11447.528994954981</v>
      </c>
      <c r="W369" s="5">
        <v>10981.266901593415</v>
      </c>
      <c r="X369" s="5">
        <v>17836.721176364052</v>
      </c>
      <c r="Y369" s="5">
        <v>19418.154816649545</v>
      </c>
      <c r="Z369" s="5">
        <v>19809.862452376405</v>
      </c>
      <c r="AA369" s="5">
        <v>17643.402363113517</v>
      </c>
      <c r="AB369" s="5">
        <v>19897.082634857925</v>
      </c>
      <c r="AC369" s="5">
        <v>20050.3129174645</v>
      </c>
      <c r="AD369" s="5">
        <v>44266.793756896797</v>
      </c>
      <c r="AE369" s="5">
        <v>46249.672069607106</v>
      </c>
    </row>
    <row r="370" spans="1:31">
      <c r="A370" s="58" t="s">
        <v>134</v>
      </c>
      <c r="B370" s="58" t="s">
        <v>127</v>
      </c>
      <c r="C370" s="57" t="s">
        <v>94</v>
      </c>
      <c r="D370" s="5">
        <v>367.33154589999998</v>
      </c>
      <c r="E370" s="5">
        <v>427.96010919999998</v>
      </c>
      <c r="F370" s="5">
        <v>489.60910660000002</v>
      </c>
      <c r="G370" s="5">
        <v>549.67047339999999</v>
      </c>
      <c r="H370" s="5">
        <v>609.22429039999997</v>
      </c>
      <c r="I370" s="5">
        <v>667.71666519999997</v>
      </c>
      <c r="J370" s="5">
        <v>723.62491339999997</v>
      </c>
      <c r="K370" s="5">
        <v>778.70016610000005</v>
      </c>
      <c r="L370" s="5">
        <v>833.0406352</v>
      </c>
      <c r="M370" s="5">
        <v>886.63890760000004</v>
      </c>
      <c r="N370" s="5">
        <v>938.26647649999995</v>
      </c>
      <c r="O370" s="5">
        <v>990.39721510000004</v>
      </c>
      <c r="P370" s="5">
        <v>1041.9401800000001</v>
      </c>
      <c r="Q370" s="5">
        <v>1090.1405279999999</v>
      </c>
      <c r="R370" s="5">
        <v>1135.9990170000001</v>
      </c>
      <c r="S370" s="5">
        <v>1183.7655299999999</v>
      </c>
      <c r="T370" s="5">
        <v>1234.3384579999999</v>
      </c>
      <c r="U370" s="5">
        <v>1282.8370709999999</v>
      </c>
      <c r="V370" s="5">
        <v>1328.8336999999999</v>
      </c>
      <c r="W370" s="5">
        <v>1377.3429779999999</v>
      </c>
      <c r="X370" s="5">
        <v>1428.900402</v>
      </c>
      <c r="Y370" s="5">
        <v>1477.9173000000001</v>
      </c>
      <c r="Z370" s="5">
        <v>1523.7005730000001</v>
      </c>
      <c r="AA370" s="5">
        <v>1570.6982399999999</v>
      </c>
      <c r="AB370" s="5">
        <v>1619.511225</v>
      </c>
      <c r="AC370" s="5">
        <v>1663.916588</v>
      </c>
      <c r="AD370" s="5">
        <v>1704.5725809999999</v>
      </c>
      <c r="AE370" s="5">
        <v>1704.5725809999999</v>
      </c>
    </row>
    <row r="371" spans="1:31">
      <c r="A371" s="58" t="s">
        <v>134</v>
      </c>
      <c r="B371" s="58" t="s">
        <v>127</v>
      </c>
      <c r="C371" s="57" t="s">
        <v>96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1.4258736444349998</v>
      </c>
      <c r="M371" s="5">
        <v>14.105786409430001</v>
      </c>
      <c r="N371" s="5">
        <v>0.70703051086000002</v>
      </c>
      <c r="O371" s="5">
        <v>21.919814800824998</v>
      </c>
      <c r="P371" s="5">
        <v>2.2623003922099998</v>
      </c>
      <c r="Q371" s="5">
        <v>30.608277883845016</v>
      </c>
      <c r="R371" s="5">
        <v>15.89770640621</v>
      </c>
      <c r="S371" s="5">
        <v>136.45696430530489</v>
      </c>
      <c r="T371" s="5">
        <v>45.716707505924994</v>
      </c>
      <c r="U371" s="5">
        <v>35.536828444880015</v>
      </c>
      <c r="V371" s="5">
        <v>37.604209894429992</v>
      </c>
      <c r="W371" s="5">
        <v>42.811221057434999</v>
      </c>
      <c r="X371" s="5">
        <v>116.77148854437498</v>
      </c>
      <c r="Y371" s="5">
        <v>70.919990885395023</v>
      </c>
      <c r="Z371" s="5">
        <v>120.32362717993001</v>
      </c>
      <c r="AA371" s="5">
        <v>93.453285201575042</v>
      </c>
      <c r="AB371" s="5">
        <v>66.925634903724998</v>
      </c>
      <c r="AC371" s="5">
        <v>94.142867878800061</v>
      </c>
      <c r="AD371" s="5">
        <v>158.15048034251498</v>
      </c>
      <c r="AE371" s="5">
        <v>43.796804891640015</v>
      </c>
    </row>
    <row r="372" spans="1:31">
      <c r="A372" s="58" t="s">
        <v>134</v>
      </c>
      <c r="B372" s="58" t="s">
        <v>127</v>
      </c>
      <c r="C372" s="57" t="s">
        <v>98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-1397.0029155773898</v>
      </c>
      <c r="J372" s="5">
        <v>-1377.0154214881052</v>
      </c>
      <c r="K372" s="5">
        <v>-1671.7680918020151</v>
      </c>
      <c r="L372" s="5">
        <v>-1141.298335966495</v>
      </c>
      <c r="M372" s="5">
        <v>-1414.1099273970906</v>
      </c>
      <c r="N372" s="5">
        <v>-1307.8818309404708</v>
      </c>
      <c r="O372" s="5">
        <v>-1236.7715726663512</v>
      </c>
      <c r="P372" s="5">
        <v>-1394.5558462647643</v>
      </c>
      <c r="Q372" s="5">
        <v>-1211.5555381730953</v>
      </c>
      <c r="R372" s="5">
        <v>-1053.8226970035851</v>
      </c>
      <c r="S372" s="5">
        <v>-1265.0691120960551</v>
      </c>
      <c r="T372" s="5">
        <v>-1277.0824824960755</v>
      </c>
      <c r="U372" s="5">
        <v>-1010.69051238878</v>
      </c>
      <c r="V372" s="5">
        <v>-1011.2057709245404</v>
      </c>
      <c r="W372" s="5">
        <v>-1266.0225448130604</v>
      </c>
      <c r="X372" s="5">
        <v>-2194.9257672169811</v>
      </c>
      <c r="Y372" s="5">
        <v>-1968.5311960976055</v>
      </c>
      <c r="Z372" s="5">
        <v>-1811.7600653399663</v>
      </c>
      <c r="AA372" s="5">
        <v>-1640.8783704303009</v>
      </c>
      <c r="AB372" s="5">
        <v>-1630.0432940813898</v>
      </c>
      <c r="AC372" s="5">
        <v>-2420.5228389937211</v>
      </c>
      <c r="AD372" s="5">
        <v>-4391.5549218838305</v>
      </c>
      <c r="AE372" s="5">
        <v>-4384.533602581535</v>
      </c>
    </row>
    <row r="373" spans="1:31">
      <c r="A373" s="58" t="s">
        <v>134</v>
      </c>
      <c r="B373" s="58" t="s">
        <v>127</v>
      </c>
      <c r="C373" s="57" t="s">
        <v>99</v>
      </c>
      <c r="D373" s="5">
        <v>-0.19346889635000003</v>
      </c>
      <c r="E373" s="5">
        <v>-3.8793510024199969</v>
      </c>
      <c r="F373" s="5">
        <v>-11.441123515549993</v>
      </c>
      <c r="G373" s="5">
        <v>-16.054792167699954</v>
      </c>
      <c r="H373" s="5">
        <v>-28.020197417249911</v>
      </c>
      <c r="I373" s="5">
        <v>-42.820525790144849</v>
      </c>
      <c r="J373" s="5">
        <v>-51.073851357654867</v>
      </c>
      <c r="K373" s="5">
        <v>-73.622315346075283</v>
      </c>
      <c r="L373" s="5">
        <v>-91.878432164625153</v>
      </c>
      <c r="M373" s="5">
        <v>-98.825729836540205</v>
      </c>
      <c r="N373" s="5">
        <v>-126.36905754748997</v>
      </c>
      <c r="O373" s="5">
        <v>-168.56009475004524</v>
      </c>
      <c r="P373" s="5">
        <v>-205.14717344882482</v>
      </c>
      <c r="Q373" s="5">
        <v>-225.3861077583897</v>
      </c>
      <c r="R373" s="5">
        <v>-237.35574821760986</v>
      </c>
      <c r="S373" s="5">
        <v>-339.5748975313046</v>
      </c>
      <c r="T373" s="5">
        <v>-361.59618904742456</v>
      </c>
      <c r="U373" s="5">
        <v>-339.24338000375002</v>
      </c>
      <c r="V373" s="5">
        <v>-361.21321704852483</v>
      </c>
      <c r="W373" s="5">
        <v>-527.59653691231483</v>
      </c>
      <c r="X373" s="5">
        <v>-533.88892315838439</v>
      </c>
      <c r="Y373" s="5">
        <v>-549.88945692234995</v>
      </c>
      <c r="Z373" s="5">
        <v>-742.85802656473049</v>
      </c>
      <c r="AA373" s="5">
        <v>-694.96430792391936</v>
      </c>
      <c r="AB373" s="5">
        <v>-788.55324321091894</v>
      </c>
      <c r="AC373" s="5">
        <v>-708.40893892940039</v>
      </c>
      <c r="AD373" s="5">
        <v>-812.61862099860377</v>
      </c>
      <c r="AE373" s="5">
        <v>-933.25193585825468</v>
      </c>
    </row>
    <row r="374" spans="1:31">
      <c r="A374" s="58" t="s">
        <v>134</v>
      </c>
      <c r="B374" s="58" t="s">
        <v>127</v>
      </c>
      <c r="C374" s="57" t="s">
        <v>100</v>
      </c>
      <c r="D374" s="5">
        <v>-14.3922028761059</v>
      </c>
      <c r="E374" s="5">
        <v>-22.088133718892699</v>
      </c>
      <c r="F374" s="5">
        <v>-29.416109761069901</v>
      </c>
      <c r="G374" s="5">
        <v>-35.576832807411101</v>
      </c>
      <c r="H374" s="5">
        <v>-40.291742234416702</v>
      </c>
      <c r="I374" s="5">
        <v>-44.548375044535497</v>
      </c>
      <c r="J374" s="5">
        <v>-49.9646827406212</v>
      </c>
      <c r="K374" s="5">
        <v>-58.7268371596465</v>
      </c>
      <c r="L374" s="5">
        <v>-67.2928956248643</v>
      </c>
      <c r="M374" s="5">
        <v>-76.282008622118695</v>
      </c>
      <c r="N374" s="5">
        <v>-86.894502135418904</v>
      </c>
      <c r="O374" s="5">
        <v>-98.236883437969993</v>
      </c>
      <c r="P374" s="5">
        <v>-109.105390187033</v>
      </c>
      <c r="Q374" s="5">
        <v>-118.64276340924199</v>
      </c>
      <c r="R374" s="5">
        <v>-126.950513373726</v>
      </c>
      <c r="S374" s="5">
        <v>-133.938389988458</v>
      </c>
      <c r="T374" s="5">
        <v>-139.099176972159</v>
      </c>
      <c r="U374" s="5">
        <v>-141.95263889256299</v>
      </c>
      <c r="V374" s="5">
        <v>-142.474846469151</v>
      </c>
      <c r="W374" s="5">
        <v>-142.698372833723</v>
      </c>
      <c r="X374" s="5">
        <v>-142.13258843471201</v>
      </c>
      <c r="Y374" s="5">
        <v>-141.71053224812201</v>
      </c>
      <c r="Z374" s="5">
        <v>-141.713371007592</v>
      </c>
      <c r="AA374" s="5">
        <v>-141.234351421089</v>
      </c>
      <c r="AB374" s="5">
        <v>-140.285767222598</v>
      </c>
      <c r="AC374" s="5">
        <v>-138.279272541654</v>
      </c>
      <c r="AD374" s="5">
        <v>-136.58548681222101</v>
      </c>
      <c r="AE374" s="5">
        <v>-137.90869418321</v>
      </c>
    </row>
    <row r="376" spans="1:31">
      <c r="A376" s="58" t="s">
        <v>136</v>
      </c>
      <c r="B376" s="58" t="s">
        <v>123</v>
      </c>
      <c r="C376" s="57" t="s">
        <v>80</v>
      </c>
      <c r="D376" s="5">
        <v>38727.02942376076</v>
      </c>
      <c r="E376" s="5">
        <v>36507.943859684419</v>
      </c>
      <c r="F376" s="5">
        <v>28260.785551938112</v>
      </c>
      <c r="G376" s="5">
        <v>19649.461411108852</v>
      </c>
      <c r="H376" s="5">
        <v>7640.4837617679104</v>
      </c>
      <c r="I376" s="5">
        <v>7072.3848896434711</v>
      </c>
      <c r="J376" s="5">
        <v>6388.6712937496686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</row>
    <row r="377" spans="1:31">
      <c r="A377" s="58" t="s">
        <v>136</v>
      </c>
      <c r="B377" s="58" t="s">
        <v>123</v>
      </c>
      <c r="C377" s="57" t="s">
        <v>82</v>
      </c>
      <c r="D377" s="5">
        <v>26.427308640069999</v>
      </c>
      <c r="E377" s="5">
        <v>10.075643242255</v>
      </c>
      <c r="F377" s="5">
        <v>548.28614012129526</v>
      </c>
      <c r="G377" s="5">
        <v>1417.68653858377</v>
      </c>
      <c r="H377" s="5">
        <v>1493.2353485262697</v>
      </c>
      <c r="I377" s="5">
        <v>1514.596295163708</v>
      </c>
      <c r="J377" s="5">
        <v>1165.8862505738759</v>
      </c>
      <c r="K377" s="5">
        <v>1123.1414366819147</v>
      </c>
      <c r="L377" s="5">
        <v>912.1636318898901</v>
      </c>
      <c r="M377" s="5">
        <v>663.25279591639492</v>
      </c>
      <c r="N377" s="5">
        <v>973.67804940387555</v>
      </c>
      <c r="O377" s="5">
        <v>1029.4984395071456</v>
      </c>
      <c r="P377" s="5">
        <v>1229.4895011457647</v>
      </c>
      <c r="Q377" s="5">
        <v>842.90659252169985</v>
      </c>
      <c r="R377" s="5">
        <v>1108.3972581307646</v>
      </c>
      <c r="S377" s="5">
        <v>1343.0844575926142</v>
      </c>
      <c r="T377" s="5">
        <v>889.39595308545449</v>
      </c>
      <c r="U377" s="5">
        <v>889.28522700492533</v>
      </c>
      <c r="V377" s="5">
        <v>820.59275541879481</v>
      </c>
      <c r="W377" s="5">
        <v>826.31210595645496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</row>
    <row r="378" spans="1:31">
      <c r="A378" s="58" t="s">
        <v>136</v>
      </c>
      <c r="B378" s="58" t="s">
        <v>123</v>
      </c>
      <c r="C378" s="57" t="s">
        <v>83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</row>
    <row r="379" spans="1:31">
      <c r="A379" s="58" t="s">
        <v>136</v>
      </c>
      <c r="B379" s="58" t="s">
        <v>123</v>
      </c>
      <c r="C379" s="57" t="s">
        <v>84</v>
      </c>
      <c r="D379" s="5">
        <v>0</v>
      </c>
      <c r="E379" s="5">
        <v>0</v>
      </c>
      <c r="F379" s="5">
        <v>130.78245356838499</v>
      </c>
      <c r="G379" s="5">
        <v>350.18420677365503</v>
      </c>
      <c r="H379" s="5">
        <v>847.93188072916985</v>
      </c>
      <c r="I379" s="5">
        <v>246.58083494327499</v>
      </c>
      <c r="J379" s="5">
        <v>213.85552943302002</v>
      </c>
      <c r="K379" s="5">
        <v>461.96058096741501</v>
      </c>
      <c r="L379" s="5">
        <v>520.90569253857007</v>
      </c>
      <c r="M379" s="5">
        <v>303.49744704015507</v>
      </c>
      <c r="N379" s="5">
        <v>56.155556271180004</v>
      </c>
      <c r="O379" s="5">
        <v>538.38262778202511</v>
      </c>
      <c r="P379" s="5">
        <v>132.64159204290999</v>
      </c>
      <c r="Q379" s="5">
        <v>555.76702389605009</v>
      </c>
      <c r="R379" s="5">
        <v>160.426530409885</v>
      </c>
      <c r="S379" s="5">
        <v>1293.6548314620752</v>
      </c>
      <c r="T379" s="5">
        <v>841.52576516291992</v>
      </c>
      <c r="U379" s="5">
        <v>270.65797561584503</v>
      </c>
      <c r="V379" s="5">
        <v>728.14025076763505</v>
      </c>
      <c r="W379" s="5">
        <v>1199.5683209143599</v>
      </c>
      <c r="X379" s="5">
        <v>1116.6504212722098</v>
      </c>
      <c r="Y379" s="5">
        <v>291.46213217977004</v>
      </c>
      <c r="Z379" s="5">
        <v>625.12399409992497</v>
      </c>
      <c r="AA379" s="5">
        <v>23.263372630030002</v>
      </c>
      <c r="AB379" s="5">
        <v>530.11480558980497</v>
      </c>
      <c r="AC379" s="5">
        <v>176.48413556497502</v>
      </c>
      <c r="AD379" s="5">
        <v>1230.2576923711499</v>
      </c>
      <c r="AE379" s="5">
        <v>5.0188280060900006</v>
      </c>
    </row>
    <row r="380" spans="1:31">
      <c r="A380" s="58" t="s">
        <v>136</v>
      </c>
      <c r="B380" s="58" t="s">
        <v>123</v>
      </c>
      <c r="C380" s="57" t="s">
        <v>85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58.201378810765007</v>
      </c>
      <c r="AE380" s="5">
        <v>58.201378810764993</v>
      </c>
    </row>
    <row r="381" spans="1:31">
      <c r="A381" s="58" t="s">
        <v>136</v>
      </c>
      <c r="B381" s="58" t="s">
        <v>123</v>
      </c>
      <c r="C381" s="57" t="s">
        <v>86</v>
      </c>
      <c r="D381" s="5">
        <v>3814.2599936576762</v>
      </c>
      <c r="E381" s="5">
        <v>1963.9216687694552</v>
      </c>
      <c r="F381" s="5">
        <v>2870.9142417304606</v>
      </c>
      <c r="G381" s="5">
        <v>3449.7355509667022</v>
      </c>
      <c r="H381" s="5">
        <v>4320.624773760871</v>
      </c>
      <c r="I381" s="5">
        <v>2822.2967346774158</v>
      </c>
      <c r="J381" s="5">
        <v>2564.42580499617</v>
      </c>
      <c r="K381" s="5">
        <v>3666.6106151022532</v>
      </c>
      <c r="L381" s="5">
        <v>2471.4229345399449</v>
      </c>
      <c r="M381" s="5">
        <v>2946.2102759612753</v>
      </c>
      <c r="N381" s="5">
        <v>3180.7345056335253</v>
      </c>
      <c r="O381" s="5">
        <v>3172.5436282854866</v>
      </c>
      <c r="P381" s="5">
        <v>3122.5338323209025</v>
      </c>
      <c r="Q381" s="5">
        <v>2126.1890776563496</v>
      </c>
      <c r="R381" s="5">
        <v>3108.1424042294971</v>
      </c>
      <c r="S381" s="5">
        <v>3650.1796864705848</v>
      </c>
      <c r="T381" s="5">
        <v>1748.6577792240796</v>
      </c>
      <c r="U381" s="5">
        <v>2723.5570143636369</v>
      </c>
      <c r="V381" s="5">
        <v>2520.5417164025162</v>
      </c>
      <c r="W381" s="5">
        <v>1890.2562582269493</v>
      </c>
      <c r="X381" s="5">
        <v>2271.7825797771347</v>
      </c>
      <c r="Y381" s="5">
        <v>3308.2147353650616</v>
      </c>
      <c r="Z381" s="5">
        <v>2858.4992517221422</v>
      </c>
      <c r="AA381" s="5">
        <v>2873.0523681308823</v>
      </c>
      <c r="AB381" s="5">
        <v>2369.3851506432266</v>
      </c>
      <c r="AC381" s="5">
        <v>2205.8572193855298</v>
      </c>
      <c r="AD381" s="5">
        <v>2656.6517014319606</v>
      </c>
      <c r="AE381" s="5">
        <v>1138.9629356149046</v>
      </c>
    </row>
    <row r="382" spans="1:31">
      <c r="A382" s="58" t="s">
        <v>136</v>
      </c>
      <c r="B382" s="58" t="s">
        <v>123</v>
      </c>
      <c r="C382" s="57" t="s">
        <v>87</v>
      </c>
      <c r="D382" s="5">
        <v>276.15982644225494</v>
      </c>
      <c r="E382" s="5">
        <v>475.12424000698519</v>
      </c>
      <c r="F382" s="5">
        <v>2287.3423912499456</v>
      </c>
      <c r="G382" s="5">
        <v>5079.89766618876</v>
      </c>
      <c r="H382" s="5">
        <v>6975.4557129893719</v>
      </c>
      <c r="I382" s="5">
        <v>11101.499294380366</v>
      </c>
      <c r="J382" s="5">
        <v>10769.662625531808</v>
      </c>
      <c r="K382" s="5">
        <v>12514.816295465409</v>
      </c>
      <c r="L382" s="5">
        <v>11599.451758194858</v>
      </c>
      <c r="M382" s="5">
        <v>11951.689305926702</v>
      </c>
      <c r="N382" s="5">
        <v>11482.418699103588</v>
      </c>
      <c r="O382" s="5">
        <v>12035.464523921726</v>
      </c>
      <c r="P382" s="5">
        <v>11718.467671315921</v>
      </c>
      <c r="Q382" s="5">
        <v>11485.913573114754</v>
      </c>
      <c r="R382" s="5">
        <v>12879.606114885923</v>
      </c>
      <c r="S382" s="5">
        <v>12093.174657546719</v>
      </c>
      <c r="T382" s="5">
        <v>13026.611922760891</v>
      </c>
      <c r="U382" s="5">
        <v>12884.862811343197</v>
      </c>
      <c r="V382" s="5">
        <v>13790.143203855829</v>
      </c>
      <c r="W382" s="5">
        <v>12740.075976088767</v>
      </c>
      <c r="X382" s="5">
        <v>12674.599097714323</v>
      </c>
      <c r="Y382" s="5">
        <v>12365.680622351229</v>
      </c>
      <c r="Z382" s="5">
        <v>10958.443596228681</v>
      </c>
      <c r="AA382" s="5">
        <v>8464.89963717508</v>
      </c>
      <c r="AB382" s="5">
        <v>7992.9045393487559</v>
      </c>
      <c r="AC382" s="5">
        <v>10024.450113226492</v>
      </c>
      <c r="AD382" s="5">
        <v>9193.6337376335941</v>
      </c>
      <c r="AE382" s="5">
        <v>8782.9381455756084</v>
      </c>
    </row>
    <row r="383" spans="1:31">
      <c r="A383" s="58" t="s">
        <v>136</v>
      </c>
      <c r="B383" s="58" t="s">
        <v>123</v>
      </c>
      <c r="C383" s="57" t="s">
        <v>88</v>
      </c>
      <c r="D383" s="5">
        <v>51.105579256365047</v>
      </c>
      <c r="E383" s="5">
        <v>147.12945479408017</v>
      </c>
      <c r="F383" s="5">
        <v>261.04506562806534</v>
      </c>
      <c r="G383" s="5">
        <v>384.2112434882838</v>
      </c>
      <c r="H383" s="5">
        <v>549.65415371618451</v>
      </c>
      <c r="I383" s="5">
        <v>705.58451470380999</v>
      </c>
      <c r="J383" s="5">
        <v>988.25962432652091</v>
      </c>
      <c r="K383" s="5">
        <v>1228.535587322014</v>
      </c>
      <c r="L383" s="5">
        <v>1524.4427309247453</v>
      </c>
      <c r="M383" s="5">
        <v>1794.0801926002539</v>
      </c>
      <c r="N383" s="5">
        <v>2274.1780987931488</v>
      </c>
      <c r="O383" s="5">
        <v>2821.1987993066882</v>
      </c>
      <c r="P383" s="5">
        <v>3402.9826643929086</v>
      </c>
      <c r="Q383" s="5">
        <v>3914.7061209479316</v>
      </c>
      <c r="R383" s="5">
        <v>4533.4698266141668</v>
      </c>
      <c r="S383" s="5">
        <v>4810.2733557483452</v>
      </c>
      <c r="T383" s="5">
        <v>5407.4099377299735</v>
      </c>
      <c r="U383" s="5">
        <v>6477.8786964328929</v>
      </c>
      <c r="V383" s="5">
        <v>6989.3994034909438</v>
      </c>
      <c r="W383" s="5">
        <v>7535.0255260776794</v>
      </c>
      <c r="X383" s="5">
        <v>7510.9859983316182</v>
      </c>
      <c r="Y383" s="5">
        <v>8545.2346089450675</v>
      </c>
      <c r="Z383" s="5">
        <v>9498.5832424920136</v>
      </c>
      <c r="AA383" s="5">
        <v>9036.6126798678561</v>
      </c>
      <c r="AB383" s="5">
        <v>9873.8246417479404</v>
      </c>
      <c r="AC383" s="5">
        <v>10641.769820899679</v>
      </c>
      <c r="AD383" s="5">
        <v>10860.98814316491</v>
      </c>
      <c r="AE383" s="5">
        <v>11988.767638719421</v>
      </c>
    </row>
    <row r="384" spans="1:31">
      <c r="A384" s="58" t="s">
        <v>136</v>
      </c>
      <c r="B384" s="58" t="s">
        <v>123</v>
      </c>
      <c r="C384" s="57" t="s">
        <v>89</v>
      </c>
      <c r="D384" s="5">
        <v>147.68708042608699</v>
      </c>
      <c r="E384" s="5">
        <v>251.57438692229499</v>
      </c>
      <c r="F384" s="5">
        <v>342.08902950355701</v>
      </c>
      <c r="G384" s="5">
        <v>417.302919471834</v>
      </c>
      <c r="H384" s="5">
        <v>478.55526513380499</v>
      </c>
      <c r="I384" s="5">
        <v>531.42327531833701</v>
      </c>
      <c r="J384" s="5">
        <v>601.68638583002496</v>
      </c>
      <c r="K384" s="5">
        <v>718.30929723432905</v>
      </c>
      <c r="L384" s="5">
        <v>833.26413369937904</v>
      </c>
      <c r="M384" s="5">
        <v>949.02043487322703</v>
      </c>
      <c r="N384" s="5">
        <v>1092.0615864203201</v>
      </c>
      <c r="O384" s="5">
        <v>1242.19315541682</v>
      </c>
      <c r="P384" s="5">
        <v>1397.14097760354</v>
      </c>
      <c r="Q384" s="5">
        <v>1520.02364860847</v>
      </c>
      <c r="R384" s="5">
        <v>1640.69061805261</v>
      </c>
      <c r="S384" s="5">
        <v>1729.88831412932</v>
      </c>
      <c r="T384" s="5">
        <v>1799.4739377769499</v>
      </c>
      <c r="U384" s="5">
        <v>1811.20625266721</v>
      </c>
      <c r="V384" s="5">
        <v>1834.2570406180901</v>
      </c>
      <c r="W384" s="5">
        <v>1829.3977363059701</v>
      </c>
      <c r="X384" s="5">
        <v>1828.99757679396</v>
      </c>
      <c r="Y384" s="5">
        <v>1816.7944385457599</v>
      </c>
      <c r="Z384" s="5">
        <v>1803.86322084266</v>
      </c>
      <c r="AA384" s="5">
        <v>1801.94097184922</v>
      </c>
      <c r="AB384" s="5">
        <v>1786.44652036617</v>
      </c>
      <c r="AC384" s="5">
        <v>1766.2855257036199</v>
      </c>
      <c r="AD384" s="5">
        <v>1743.64814373796</v>
      </c>
      <c r="AE384" s="5">
        <v>1761.98764473344</v>
      </c>
    </row>
    <row r="385" spans="1:31">
      <c r="A385" s="58" t="s">
        <v>136</v>
      </c>
      <c r="B385" s="58" t="s">
        <v>123</v>
      </c>
      <c r="C385" s="57" t="s">
        <v>90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</row>
    <row r="386" spans="1:31">
      <c r="A386" s="58" t="s">
        <v>136</v>
      </c>
      <c r="B386" s="58" t="s">
        <v>123</v>
      </c>
      <c r="C386" s="57" t="s">
        <v>91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</row>
    <row r="387" spans="1:31">
      <c r="A387" s="58" t="s">
        <v>136</v>
      </c>
      <c r="B387" s="58" t="s">
        <v>123</v>
      </c>
      <c r="C387" s="57" t="s">
        <v>92</v>
      </c>
      <c r="D387" s="5">
        <v>21778.663517553457</v>
      </c>
      <c r="E387" s="5">
        <v>20983.415291374004</v>
      </c>
      <c r="F387" s="5">
        <v>21268.972569714955</v>
      </c>
      <c r="G387" s="5">
        <v>25902.77255190966</v>
      </c>
      <c r="H387" s="5">
        <v>35229.565509070751</v>
      </c>
      <c r="I387" s="5">
        <v>37966.118498203061</v>
      </c>
      <c r="J387" s="5">
        <v>39387.212708819905</v>
      </c>
      <c r="K387" s="5">
        <v>47140.417924158923</v>
      </c>
      <c r="L387" s="5">
        <v>55706.403176518295</v>
      </c>
      <c r="M387" s="5">
        <v>58897.311566463737</v>
      </c>
      <c r="N387" s="5">
        <v>59212.521990587898</v>
      </c>
      <c r="O387" s="5">
        <v>59710.748468211357</v>
      </c>
      <c r="P387" s="5">
        <v>57679.126166463117</v>
      </c>
      <c r="Q387" s="5">
        <v>58668.164538905112</v>
      </c>
      <c r="R387" s="5">
        <v>59415.273226783509</v>
      </c>
      <c r="S387" s="5">
        <v>57012.064160286289</v>
      </c>
      <c r="T387" s="5">
        <v>61474.560016983145</v>
      </c>
      <c r="U387" s="5">
        <v>71220.071004366851</v>
      </c>
      <c r="V387" s="5">
        <v>69487.059629545809</v>
      </c>
      <c r="W387" s="5">
        <v>75458.285062034513</v>
      </c>
      <c r="X387" s="5">
        <v>81869.906099574466</v>
      </c>
      <c r="Y387" s="5">
        <v>79117.396124845982</v>
      </c>
      <c r="Z387" s="5">
        <v>80113.675847177408</v>
      </c>
      <c r="AA387" s="5">
        <v>79749.472770927867</v>
      </c>
      <c r="AB387" s="5">
        <v>82184.0828288786</v>
      </c>
      <c r="AC387" s="5">
        <v>85215.49595507179</v>
      </c>
      <c r="AD387" s="5">
        <v>84041.479468900667</v>
      </c>
      <c r="AE387" s="5">
        <v>86048.093935529498</v>
      </c>
    </row>
    <row r="388" spans="1:31">
      <c r="A388" s="58" t="s">
        <v>136</v>
      </c>
      <c r="B388" s="58" t="s">
        <v>123</v>
      </c>
      <c r="C388" s="57" t="s">
        <v>93</v>
      </c>
      <c r="D388" s="5">
        <v>6779.9726934319506</v>
      </c>
      <c r="E388" s="5">
        <v>6452.3329476745093</v>
      </c>
      <c r="F388" s="5">
        <v>11778.247428731398</v>
      </c>
      <c r="G388" s="5">
        <v>14586.747008727612</v>
      </c>
      <c r="H388" s="5">
        <v>18292.869553237168</v>
      </c>
      <c r="I388" s="5">
        <v>22548.459576402463</v>
      </c>
      <c r="J388" s="5">
        <v>23731.954468067652</v>
      </c>
      <c r="K388" s="5">
        <v>22033.985981921349</v>
      </c>
      <c r="L388" s="5">
        <v>22579.892573620891</v>
      </c>
      <c r="M388" s="5">
        <v>20143.271144516813</v>
      </c>
      <c r="N388" s="5">
        <v>21438.03118151805</v>
      </c>
      <c r="O388" s="5">
        <v>27621.226457241777</v>
      </c>
      <c r="P388" s="5">
        <v>28598.766043072785</v>
      </c>
      <c r="Q388" s="5">
        <v>30037.91708826309</v>
      </c>
      <c r="R388" s="5">
        <v>33689.214982967613</v>
      </c>
      <c r="S388" s="5">
        <v>35171.598618125048</v>
      </c>
      <c r="T388" s="5">
        <v>39077.393078194051</v>
      </c>
      <c r="U388" s="5">
        <v>41035.812667981474</v>
      </c>
      <c r="V388" s="5">
        <v>43228.812980208859</v>
      </c>
      <c r="W388" s="5">
        <v>42687.424518733307</v>
      </c>
      <c r="X388" s="5">
        <v>39328.647110834339</v>
      </c>
      <c r="Y388" s="5">
        <v>44413.042003513496</v>
      </c>
      <c r="Z388" s="5">
        <v>50054.458648503183</v>
      </c>
      <c r="AA388" s="5">
        <v>52834.958966394013</v>
      </c>
      <c r="AB388" s="5">
        <v>55662.174286981506</v>
      </c>
      <c r="AC388" s="5">
        <v>56470.024163975089</v>
      </c>
      <c r="AD388" s="5">
        <v>56903.120310980761</v>
      </c>
      <c r="AE388" s="5">
        <v>59894.6615348013</v>
      </c>
    </row>
    <row r="389" spans="1:31">
      <c r="A389" s="58" t="s">
        <v>136</v>
      </c>
      <c r="B389" s="58" t="s">
        <v>123</v>
      </c>
      <c r="C389" s="57" t="s">
        <v>94</v>
      </c>
      <c r="D389" s="5">
        <v>9022.5652429999991</v>
      </c>
      <c r="E389" s="5">
        <v>10360.47539</v>
      </c>
      <c r="F389" s="5">
        <v>11714.952759</v>
      </c>
      <c r="G389" s="5">
        <v>13031.270875</v>
      </c>
      <c r="H389" s="5">
        <v>14353.708610999998</v>
      </c>
      <c r="I389" s="5">
        <v>15632.711501999998</v>
      </c>
      <c r="J389" s="5">
        <v>16910.683467000003</v>
      </c>
      <c r="K389" s="5">
        <v>18163.852714000001</v>
      </c>
      <c r="L389" s="5">
        <v>19411.917863999999</v>
      </c>
      <c r="M389" s="5">
        <v>20586.131863999999</v>
      </c>
      <c r="N389" s="5">
        <v>21767.574877999999</v>
      </c>
      <c r="O389" s="5">
        <v>22954.643037000002</v>
      </c>
      <c r="P389" s="5">
        <v>24162.339490999999</v>
      </c>
      <c r="Q389" s="5">
        <v>25237.053598000002</v>
      </c>
      <c r="R389" s="5">
        <v>26281.886845000001</v>
      </c>
      <c r="S389" s="5">
        <v>27326.868216999996</v>
      </c>
      <c r="T389" s="5">
        <v>28436.910612</v>
      </c>
      <c r="U389" s="5">
        <v>29427.267205</v>
      </c>
      <c r="V389" s="5">
        <v>30433.063289999998</v>
      </c>
      <c r="W389" s="5">
        <v>31454.762943000002</v>
      </c>
      <c r="X389" s="5">
        <v>32549.091078999998</v>
      </c>
      <c r="Y389" s="5">
        <v>33517.065546999998</v>
      </c>
      <c r="Z389" s="5">
        <v>34506.879883000001</v>
      </c>
      <c r="AA389" s="5">
        <v>35503.237704999992</v>
      </c>
      <c r="AB389" s="5">
        <v>36571.407772999999</v>
      </c>
      <c r="AC389" s="5">
        <v>37488.122686000002</v>
      </c>
      <c r="AD389" s="5">
        <v>38430.016286999999</v>
      </c>
      <c r="AE389" s="5">
        <v>38430.016286999999</v>
      </c>
    </row>
    <row r="390" spans="1:31">
      <c r="A390" s="58" t="s">
        <v>136</v>
      </c>
      <c r="B390" s="58" t="s">
        <v>123</v>
      </c>
      <c r="C390" s="57" t="s">
        <v>96</v>
      </c>
      <c r="D390" s="5">
        <v>0</v>
      </c>
      <c r="E390" s="5">
        <v>0</v>
      </c>
      <c r="F390" s="5">
        <v>0</v>
      </c>
      <c r="G390" s="5">
        <v>2.3480787635650002</v>
      </c>
      <c r="H390" s="5">
        <v>0.18417231115999999</v>
      </c>
      <c r="I390" s="5">
        <v>0</v>
      </c>
      <c r="J390" s="5">
        <v>0</v>
      </c>
      <c r="K390" s="5">
        <v>5.5636976615249996</v>
      </c>
      <c r="L390" s="5">
        <v>12.527695238814999</v>
      </c>
      <c r="M390" s="5">
        <v>16.268677515099998</v>
      </c>
      <c r="N390" s="5">
        <v>14.976819288194996</v>
      </c>
      <c r="O390" s="5">
        <v>75.430985032030009</v>
      </c>
      <c r="P390" s="5">
        <v>136.120128478655</v>
      </c>
      <c r="Q390" s="5">
        <v>110.312029278395</v>
      </c>
      <c r="R390" s="5">
        <v>133.26479523188993</v>
      </c>
      <c r="S390" s="5">
        <v>349.58612282738517</v>
      </c>
      <c r="T390" s="5">
        <v>218.34000865957498</v>
      </c>
      <c r="U390" s="5">
        <v>270.38626674755523</v>
      </c>
      <c r="V390" s="5">
        <v>301.44520893649519</v>
      </c>
      <c r="W390" s="5">
        <v>282.00071065409469</v>
      </c>
      <c r="X390" s="5">
        <v>298.90916675702994</v>
      </c>
      <c r="Y390" s="5">
        <v>349.29984713356509</v>
      </c>
      <c r="Z390" s="5">
        <v>317.43546579064031</v>
      </c>
      <c r="AA390" s="5">
        <v>479.69418167076958</v>
      </c>
      <c r="AB390" s="5">
        <v>218.31420442855523</v>
      </c>
      <c r="AC390" s="5">
        <v>306.0925824428802</v>
      </c>
      <c r="AD390" s="5">
        <v>486.26579772178894</v>
      </c>
      <c r="AE390" s="5">
        <v>161.07902373474499</v>
      </c>
    </row>
    <row r="391" spans="1:31">
      <c r="A391" s="58" t="s">
        <v>136</v>
      </c>
      <c r="B391" s="58" t="s">
        <v>123</v>
      </c>
      <c r="C391" s="57" t="s">
        <v>98</v>
      </c>
      <c r="D391" s="5">
        <v>-1127.2702571916352</v>
      </c>
      <c r="E391" s="5">
        <v>-2046.0436100252691</v>
      </c>
      <c r="F391" s="5">
        <v>-4202.2638242972153</v>
      </c>
      <c r="G391" s="5">
        <v>-7681.9893617491289</v>
      </c>
      <c r="H391" s="5">
        <v>-10119.565985708654</v>
      </c>
      <c r="I391" s="5">
        <v>-15394.782998880522</v>
      </c>
      <c r="J391" s="5">
        <v>-15213.720991011854</v>
      </c>
      <c r="K391" s="5">
        <v>-17122.780520893837</v>
      </c>
      <c r="L391" s="5">
        <v>-16094.733206564375</v>
      </c>
      <c r="M391" s="5">
        <v>-16296.856735048037</v>
      </c>
      <c r="N391" s="5">
        <v>-15903.06357665398</v>
      </c>
      <c r="O391" s="5">
        <v>-15858.860722271105</v>
      </c>
      <c r="P391" s="5">
        <v>-16175.536957176206</v>
      </c>
      <c r="Q391" s="5">
        <v>-15597.546038410954</v>
      </c>
      <c r="R391" s="5">
        <v>-17633.411181859188</v>
      </c>
      <c r="S391" s="5">
        <v>-16234.690294318818</v>
      </c>
      <c r="T391" s="5">
        <v>-17641.462615484656</v>
      </c>
      <c r="U391" s="5">
        <v>-17266.90418230823</v>
      </c>
      <c r="V391" s="5">
        <v>-18309.307794988064</v>
      </c>
      <c r="W391" s="5">
        <v>-17444.771167903436</v>
      </c>
      <c r="X391" s="5">
        <v>-17009.254992800412</v>
      </c>
      <c r="Y391" s="5">
        <v>-17297.894791231382</v>
      </c>
      <c r="Z391" s="5">
        <v>-14865.991106265439</v>
      </c>
      <c r="AA391" s="5">
        <v>-12521.834346019936</v>
      </c>
      <c r="AB391" s="5">
        <v>-11290.395679669164</v>
      </c>
      <c r="AC391" s="5">
        <v>-14136.923669163654</v>
      </c>
      <c r="AD391" s="5">
        <v>-13705.299750613762</v>
      </c>
      <c r="AE391" s="5">
        <v>-12938.507147066546</v>
      </c>
    </row>
    <row r="392" spans="1:31">
      <c r="A392" s="58" t="s">
        <v>136</v>
      </c>
      <c r="B392" s="58" t="s">
        <v>123</v>
      </c>
      <c r="C392" s="57" t="s">
        <v>99</v>
      </c>
      <c r="D392" s="5">
        <v>-60.118269788610014</v>
      </c>
      <c r="E392" s="5">
        <v>-173.58107953091459</v>
      </c>
      <c r="F392" s="5">
        <v>-306.57678771691394</v>
      </c>
      <c r="G392" s="5">
        <v>-452.70922948708608</v>
      </c>
      <c r="H392" s="5">
        <v>-645.84738045232803</v>
      </c>
      <c r="I392" s="5">
        <v>-830.01740381293678</v>
      </c>
      <c r="J392" s="5">
        <v>-1162.5434949094765</v>
      </c>
      <c r="K392" s="5">
        <v>-1460.3582166525287</v>
      </c>
      <c r="L392" s="5">
        <v>-1827.8726005046933</v>
      </c>
      <c r="M392" s="5">
        <v>-2164.9804595480059</v>
      </c>
      <c r="N392" s="5">
        <v>-2767.1933978508973</v>
      </c>
      <c r="O392" s="5">
        <v>-3441.5378525399146</v>
      </c>
      <c r="P392" s="5">
        <v>-4182.7035979081975</v>
      </c>
      <c r="Q392" s="5">
        <v>-4826.1639060504804</v>
      </c>
      <c r="R392" s="5">
        <v>-5630.7631565523225</v>
      </c>
      <c r="S392" s="5">
        <v>-5974.5417812128944</v>
      </c>
      <c r="T392" s="5">
        <v>-6781.6994474303865</v>
      </c>
      <c r="U392" s="5">
        <v>-8164.9266992118919</v>
      </c>
      <c r="V392" s="5">
        <v>-8879.8125911660518</v>
      </c>
      <c r="W392" s="5">
        <v>-9584.5273291711692</v>
      </c>
      <c r="X392" s="5">
        <v>-9598.9407500501566</v>
      </c>
      <c r="Y392" s="5">
        <v>-10983.215824995857</v>
      </c>
      <c r="Z392" s="5">
        <v>-12113.268724341229</v>
      </c>
      <c r="AA392" s="5">
        <v>-11623.643552571884</v>
      </c>
      <c r="AB392" s="5">
        <v>-12611.161499372138</v>
      </c>
      <c r="AC392" s="5">
        <v>-13706.004714518433</v>
      </c>
      <c r="AD392" s="5">
        <v>-13901.131909566811</v>
      </c>
      <c r="AE392" s="5">
        <v>-15420.185614960512</v>
      </c>
    </row>
    <row r="393" spans="1:31">
      <c r="A393" s="58" t="s">
        <v>136</v>
      </c>
      <c r="B393" s="58" t="s">
        <v>123</v>
      </c>
      <c r="C393" s="57" t="s">
        <v>100</v>
      </c>
      <c r="D393" s="5">
        <v>-175.48155982371199</v>
      </c>
      <c r="E393" s="5">
        <v>-299.17888471892502</v>
      </c>
      <c r="F393" s="5">
        <v>-407.48950697774097</v>
      </c>
      <c r="G393" s="5">
        <v>-495.29969942901602</v>
      </c>
      <c r="H393" s="5">
        <v>-568.38111370570903</v>
      </c>
      <c r="I393" s="5">
        <v>-630.98551602596399</v>
      </c>
      <c r="J393" s="5">
        <v>-716.758216929578</v>
      </c>
      <c r="K393" s="5">
        <v>-853.21227491718605</v>
      </c>
      <c r="L393" s="5">
        <v>-990.34926263692</v>
      </c>
      <c r="M393" s="5">
        <v>-1127.0184923475199</v>
      </c>
      <c r="N393" s="5">
        <v>-1296.33829067177</v>
      </c>
      <c r="O393" s="5">
        <v>-1475.09043114525</v>
      </c>
      <c r="P393" s="5">
        <v>-1662.15564983326</v>
      </c>
      <c r="Q393" s="5">
        <v>-1808.8781163988899</v>
      </c>
      <c r="R393" s="5">
        <v>-1945.40458752066</v>
      </c>
      <c r="S393" s="5">
        <v>-2053.3625341189299</v>
      </c>
      <c r="T393" s="5">
        <v>-2134.1499027433601</v>
      </c>
      <c r="U393" s="5">
        <v>-2159.3690157038</v>
      </c>
      <c r="V393" s="5">
        <v>-2177.2769590723501</v>
      </c>
      <c r="W393" s="5">
        <v>-2176.78350680424</v>
      </c>
      <c r="X393" s="5">
        <v>-2166.6049372171901</v>
      </c>
      <c r="Y393" s="5">
        <v>-2156.51407503685</v>
      </c>
      <c r="Z393" s="5">
        <v>-2141.7783934882</v>
      </c>
      <c r="AA393" s="5">
        <v>-2145.9975549425599</v>
      </c>
      <c r="AB393" s="5">
        <v>-2121.8731571366702</v>
      </c>
      <c r="AC393" s="5">
        <v>-2094.3823612317701</v>
      </c>
      <c r="AD393" s="5">
        <v>-2069.3896033890201</v>
      </c>
      <c r="AE393" s="5">
        <v>-2090.3742779477402</v>
      </c>
    </row>
    <row r="395" spans="1:31">
      <c r="A395" s="58" t="s">
        <v>136</v>
      </c>
      <c r="B395" s="58" t="s">
        <v>124</v>
      </c>
      <c r="C395" s="57" t="s">
        <v>80</v>
      </c>
      <c r="D395" s="5">
        <v>39277.576051055126</v>
      </c>
      <c r="E395" s="5">
        <v>31818.652550108291</v>
      </c>
      <c r="F395" s="5">
        <v>19128.897177811246</v>
      </c>
      <c r="G395" s="5">
        <v>17999.836378071715</v>
      </c>
      <c r="H395" s="5">
        <v>13358.376657392666</v>
      </c>
      <c r="I395" s="5">
        <v>9708.7478218257093</v>
      </c>
      <c r="J395" s="5">
        <v>5215.5180106861562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</row>
    <row r="396" spans="1:31">
      <c r="A396" s="58" t="s">
        <v>136</v>
      </c>
      <c r="B396" s="58" t="s">
        <v>124</v>
      </c>
      <c r="C396" s="57" t="s">
        <v>82</v>
      </c>
      <c r="D396" s="5">
        <v>5773.4337169279324</v>
      </c>
      <c r="E396" s="5">
        <v>2029.750821238938</v>
      </c>
      <c r="F396" s="5">
        <v>3440.2641730403407</v>
      </c>
      <c r="G396" s="5">
        <v>3690.1341529594656</v>
      </c>
      <c r="H396" s="5">
        <v>4120.5850688612418</v>
      </c>
      <c r="I396" s="5">
        <v>4124.3316592113906</v>
      </c>
      <c r="J396" s="5">
        <v>3399.7224338435558</v>
      </c>
      <c r="K396" s="5">
        <v>3200.7693063477341</v>
      </c>
      <c r="L396" s="5">
        <v>2000.0443710328004</v>
      </c>
      <c r="M396" s="5">
        <v>1864.1218285279904</v>
      </c>
      <c r="N396" s="5">
        <v>2458.8987324904147</v>
      </c>
      <c r="O396" s="5">
        <v>2850.1303719648395</v>
      </c>
      <c r="P396" s="5">
        <v>2749.7066522719465</v>
      </c>
      <c r="Q396" s="5">
        <v>1064.1807377828704</v>
      </c>
      <c r="R396" s="5">
        <v>1703.6347390326005</v>
      </c>
      <c r="S396" s="5">
        <v>1712.131353752349</v>
      </c>
      <c r="T396" s="5">
        <v>602.94699045448033</v>
      </c>
      <c r="U396" s="5">
        <v>1465.0703299461807</v>
      </c>
      <c r="V396" s="5">
        <v>1403.7296908024148</v>
      </c>
      <c r="W396" s="5">
        <v>714.44637133454023</v>
      </c>
      <c r="X396" s="5">
        <v>950.09630844153537</v>
      </c>
      <c r="Y396" s="5">
        <v>678.91856015362998</v>
      </c>
      <c r="Z396" s="5">
        <v>113.59899823320001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</row>
    <row r="397" spans="1:31">
      <c r="A397" s="58" t="s">
        <v>136</v>
      </c>
      <c r="B397" s="58" t="s">
        <v>124</v>
      </c>
      <c r="C397" s="57" t="s">
        <v>83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</row>
    <row r="398" spans="1:31">
      <c r="A398" s="58" t="s">
        <v>136</v>
      </c>
      <c r="B398" s="58" t="s">
        <v>124</v>
      </c>
      <c r="C398" s="57" t="s">
        <v>84</v>
      </c>
      <c r="D398" s="5">
        <v>0</v>
      </c>
      <c r="E398" s="5">
        <v>6.5339400595E-2</v>
      </c>
      <c r="F398" s="5">
        <v>28.339113863175001</v>
      </c>
      <c r="G398" s="5">
        <v>57.016515332344994</v>
      </c>
      <c r="H398" s="5">
        <v>194.41371149962004</v>
      </c>
      <c r="I398" s="5">
        <v>2105.2541797292511</v>
      </c>
      <c r="J398" s="5">
        <v>2110.2499502826108</v>
      </c>
      <c r="K398" s="5">
        <v>747.81124128505519</v>
      </c>
      <c r="L398" s="5">
        <v>330.67412022996496</v>
      </c>
      <c r="M398" s="5">
        <v>325.01923785921508</v>
      </c>
      <c r="N398" s="5">
        <v>73.291808530585016</v>
      </c>
      <c r="O398" s="5">
        <v>1050.5378573782305</v>
      </c>
      <c r="P398" s="5">
        <v>224.68822693537004</v>
      </c>
      <c r="Q398" s="5">
        <v>230.29503304477493</v>
      </c>
      <c r="R398" s="5">
        <v>384.10942088435013</v>
      </c>
      <c r="S398" s="5">
        <v>1387.6002232269702</v>
      </c>
      <c r="T398" s="5">
        <v>18.092800320304999</v>
      </c>
      <c r="U398" s="5">
        <v>478.59727031486011</v>
      </c>
      <c r="V398" s="5">
        <v>823.72913909015494</v>
      </c>
      <c r="W398" s="5">
        <v>610.65646023881504</v>
      </c>
      <c r="X398" s="5">
        <v>1221.8501189249801</v>
      </c>
      <c r="Y398" s="5">
        <v>950.53951595056537</v>
      </c>
      <c r="Z398" s="5">
        <v>1174.1924160873752</v>
      </c>
      <c r="AA398" s="5">
        <v>663.6301329951051</v>
      </c>
      <c r="AB398" s="5">
        <v>568.64991302110502</v>
      </c>
      <c r="AC398" s="5">
        <v>355.67806680357501</v>
      </c>
      <c r="AD398" s="5">
        <v>1710.3406025788345</v>
      </c>
      <c r="AE398" s="5">
        <v>0</v>
      </c>
    </row>
    <row r="399" spans="1:31">
      <c r="A399" s="58" t="s">
        <v>136</v>
      </c>
      <c r="B399" s="58" t="s">
        <v>124</v>
      </c>
      <c r="C399" s="57" t="s">
        <v>85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</row>
    <row r="400" spans="1:31">
      <c r="A400" s="58" t="s">
        <v>136</v>
      </c>
      <c r="B400" s="58" t="s">
        <v>124</v>
      </c>
      <c r="C400" s="57" t="s">
        <v>86</v>
      </c>
      <c r="D400" s="5">
        <v>213.04516874994965</v>
      </c>
      <c r="E400" s="5">
        <v>251.42043874998495</v>
      </c>
      <c r="F400" s="5">
        <v>199.22103999993976</v>
      </c>
      <c r="G400" s="5">
        <v>126.74201749996499</v>
      </c>
      <c r="H400" s="5">
        <v>180.5134174999649</v>
      </c>
      <c r="I400" s="5">
        <v>184.41773250001495</v>
      </c>
      <c r="J400" s="5">
        <v>308.66523000003485</v>
      </c>
      <c r="K400" s="5">
        <v>160.58270249999495</v>
      </c>
      <c r="L400" s="5">
        <v>280.02974125001492</v>
      </c>
      <c r="M400" s="5">
        <v>299.18002000000979</v>
      </c>
      <c r="N400" s="5">
        <v>248.91692375000494</v>
      </c>
      <c r="O400" s="5">
        <v>213.04516875007985</v>
      </c>
      <c r="P400" s="5">
        <v>251.42043875000002</v>
      </c>
      <c r="Q400" s="5">
        <v>199.22104000001502</v>
      </c>
      <c r="R400" s="5">
        <v>54.607374999965032</v>
      </c>
      <c r="S400" s="5">
        <v>64.035429999990001</v>
      </c>
      <c r="T400" s="5">
        <v>56.559299962070028</v>
      </c>
      <c r="U400" s="5">
        <v>166.56127999999472</v>
      </c>
      <c r="V400" s="5">
        <v>81.759812499950002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</row>
    <row r="401" spans="1:31">
      <c r="A401" s="58" t="s">
        <v>136</v>
      </c>
      <c r="B401" s="58" t="s">
        <v>124</v>
      </c>
      <c r="C401" s="57" t="s">
        <v>87</v>
      </c>
      <c r="D401" s="5">
        <v>566.61575230708593</v>
      </c>
      <c r="E401" s="5">
        <v>1010.6546670908069</v>
      </c>
      <c r="F401" s="5">
        <v>1481.0783707109154</v>
      </c>
      <c r="G401" s="5">
        <v>2420.3129193050318</v>
      </c>
      <c r="H401" s="5">
        <v>4765.6179994731465</v>
      </c>
      <c r="I401" s="5">
        <v>5918.6639628056519</v>
      </c>
      <c r="J401" s="5">
        <v>5884.309309010504</v>
      </c>
      <c r="K401" s="5">
        <v>7081.2574524800439</v>
      </c>
      <c r="L401" s="5">
        <v>6580.3152210867329</v>
      </c>
      <c r="M401" s="5">
        <v>5999.6084967125189</v>
      </c>
      <c r="N401" s="5">
        <v>6538.4578156306488</v>
      </c>
      <c r="O401" s="5">
        <v>6784.686449853396</v>
      </c>
      <c r="P401" s="5">
        <v>11959.001205941584</v>
      </c>
      <c r="Q401" s="5">
        <v>13020.930712622559</v>
      </c>
      <c r="R401" s="5">
        <v>15077.317798297474</v>
      </c>
      <c r="S401" s="5">
        <v>14495.13130909865</v>
      </c>
      <c r="T401" s="5">
        <v>15194.930312029192</v>
      </c>
      <c r="U401" s="5">
        <v>17823.902087900678</v>
      </c>
      <c r="V401" s="5">
        <v>31754.949310793898</v>
      </c>
      <c r="W401" s="5">
        <v>29953.555791821473</v>
      </c>
      <c r="X401" s="5">
        <v>24761.813774440743</v>
      </c>
      <c r="Y401" s="5">
        <v>27875.112311455468</v>
      </c>
      <c r="Z401" s="5">
        <v>41991.515335989738</v>
      </c>
      <c r="AA401" s="5">
        <v>44783.203212562759</v>
      </c>
      <c r="AB401" s="5">
        <v>45721.415224125354</v>
      </c>
      <c r="AC401" s="5">
        <v>46678.620668591968</v>
      </c>
      <c r="AD401" s="5">
        <v>72475.620282923934</v>
      </c>
      <c r="AE401" s="5">
        <v>74051.240008069595</v>
      </c>
    </row>
    <row r="402" spans="1:31">
      <c r="A402" s="58" t="s">
        <v>136</v>
      </c>
      <c r="B402" s="58" t="s">
        <v>124</v>
      </c>
      <c r="C402" s="57" t="s">
        <v>88</v>
      </c>
      <c r="D402" s="5">
        <v>46.442315397395134</v>
      </c>
      <c r="E402" s="5">
        <v>120.92599434723536</v>
      </c>
      <c r="F402" s="5">
        <v>206.50606749414925</v>
      </c>
      <c r="G402" s="5">
        <v>318.39344856460366</v>
      </c>
      <c r="H402" s="5">
        <v>468.68010111186624</v>
      </c>
      <c r="I402" s="5">
        <v>620.04151382403438</v>
      </c>
      <c r="J402" s="5">
        <v>864.64424172274335</v>
      </c>
      <c r="K402" s="5">
        <v>1066.1900603048603</v>
      </c>
      <c r="L402" s="5">
        <v>1289.0303709324919</v>
      </c>
      <c r="M402" s="5">
        <v>1482.6722152490622</v>
      </c>
      <c r="N402" s="5">
        <v>1834.7095163530989</v>
      </c>
      <c r="O402" s="5">
        <v>2206.8158863535932</v>
      </c>
      <c r="P402" s="5">
        <v>2690.5289962533056</v>
      </c>
      <c r="Q402" s="5">
        <v>3097.3196948026753</v>
      </c>
      <c r="R402" s="5">
        <v>3582.7756129022991</v>
      </c>
      <c r="S402" s="5">
        <v>3984.0300077841284</v>
      </c>
      <c r="T402" s="5">
        <v>4281.8254075212399</v>
      </c>
      <c r="U402" s="5">
        <v>4698.0036084984931</v>
      </c>
      <c r="V402" s="5">
        <v>5161.3011014098038</v>
      </c>
      <c r="W402" s="5">
        <v>5164.4211399468932</v>
      </c>
      <c r="X402" s="5">
        <v>5412.1837132347773</v>
      </c>
      <c r="Y402" s="5">
        <v>6186.0642692379006</v>
      </c>
      <c r="Z402" s="5">
        <v>6591.4311954442501</v>
      </c>
      <c r="AA402" s="5">
        <v>6744.1692041208707</v>
      </c>
      <c r="AB402" s="5">
        <v>7439.4765341196635</v>
      </c>
      <c r="AC402" s="5">
        <v>7751.9491235086225</v>
      </c>
      <c r="AD402" s="5">
        <v>8002.2451795906491</v>
      </c>
      <c r="AE402" s="5">
        <v>8461.8790940975559</v>
      </c>
    </row>
    <row r="403" spans="1:31">
      <c r="A403" s="58" t="s">
        <v>136</v>
      </c>
      <c r="B403" s="58" t="s">
        <v>124</v>
      </c>
      <c r="C403" s="57" t="s">
        <v>89</v>
      </c>
      <c r="D403" s="5">
        <v>117.708012944182</v>
      </c>
      <c r="E403" s="5">
        <v>216.29087114607799</v>
      </c>
      <c r="F403" s="5">
        <v>315.05816867460101</v>
      </c>
      <c r="G403" s="5">
        <v>404.569016027045</v>
      </c>
      <c r="H403" s="5">
        <v>477.08600055434403</v>
      </c>
      <c r="I403" s="5">
        <v>539.81601364244102</v>
      </c>
      <c r="J403" s="5">
        <v>619.77329918372197</v>
      </c>
      <c r="K403" s="5">
        <v>744.99204622779803</v>
      </c>
      <c r="L403" s="5">
        <v>864.86442787715305</v>
      </c>
      <c r="M403" s="5">
        <v>982.99075735453596</v>
      </c>
      <c r="N403" s="5">
        <v>1124.37031389923</v>
      </c>
      <c r="O403" s="5">
        <v>1272.6243124039299</v>
      </c>
      <c r="P403" s="5">
        <v>1425.6570954143101</v>
      </c>
      <c r="Q403" s="5">
        <v>1546.18328757059</v>
      </c>
      <c r="R403" s="5">
        <v>1656.45293021404</v>
      </c>
      <c r="S403" s="5">
        <v>1731.09925367247</v>
      </c>
      <c r="T403" s="5">
        <v>1788.21133276249</v>
      </c>
      <c r="U403" s="5">
        <v>1795.7954867508899</v>
      </c>
      <c r="V403" s="5">
        <v>1807.03895162093</v>
      </c>
      <c r="W403" s="5">
        <v>1796.32846920986</v>
      </c>
      <c r="X403" s="5">
        <v>1790.1670089784</v>
      </c>
      <c r="Y403" s="5">
        <v>1775.2961307316</v>
      </c>
      <c r="Z403" s="5">
        <v>1758.06782873975</v>
      </c>
      <c r="AA403" s="5">
        <v>1749.3109197604199</v>
      </c>
      <c r="AB403" s="5">
        <v>1733.90439033553</v>
      </c>
      <c r="AC403" s="5">
        <v>1712.4232230948901</v>
      </c>
      <c r="AD403" s="5">
        <v>1688.2023443186299</v>
      </c>
      <c r="AE403" s="5">
        <v>1705.85198974333</v>
      </c>
    </row>
    <row r="404" spans="1:31">
      <c r="A404" s="58" t="s">
        <v>136</v>
      </c>
      <c r="B404" s="58" t="s">
        <v>124</v>
      </c>
      <c r="C404" s="57" t="s">
        <v>90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</row>
    <row r="405" spans="1:31">
      <c r="A405" s="58" t="s">
        <v>136</v>
      </c>
      <c r="B405" s="58" t="s">
        <v>124</v>
      </c>
      <c r="C405" s="57" t="s">
        <v>91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</row>
    <row r="406" spans="1:31">
      <c r="A406" s="58" t="s">
        <v>136</v>
      </c>
      <c r="B406" s="58" t="s">
        <v>124</v>
      </c>
      <c r="C406" s="57" t="s">
        <v>92</v>
      </c>
      <c r="D406" s="5">
        <v>2962.8609455902861</v>
      </c>
      <c r="E406" s="5">
        <v>16471.874283019501</v>
      </c>
      <c r="F406" s="5">
        <v>26847.561872049188</v>
      </c>
      <c r="G406" s="5">
        <v>28823.664545292275</v>
      </c>
      <c r="H406" s="5">
        <v>31429.188195146624</v>
      </c>
      <c r="I406" s="5">
        <v>32130.233935435394</v>
      </c>
      <c r="J406" s="5">
        <v>39202.646205245001</v>
      </c>
      <c r="K406" s="5">
        <v>43244.949983533341</v>
      </c>
      <c r="L406" s="5">
        <v>54554.147456845676</v>
      </c>
      <c r="M406" s="5">
        <v>62267.23477089985</v>
      </c>
      <c r="N406" s="5">
        <v>68249.175988356321</v>
      </c>
      <c r="O406" s="5">
        <v>97708.608021376014</v>
      </c>
      <c r="P406" s="5">
        <v>102660.72363328919</v>
      </c>
      <c r="Q406" s="5">
        <v>111716.11861121764</v>
      </c>
      <c r="R406" s="5">
        <v>105604.82061139829</v>
      </c>
      <c r="S406" s="5">
        <v>107451.61263533398</v>
      </c>
      <c r="T406" s="5">
        <v>113144.67141078966</v>
      </c>
      <c r="U406" s="5">
        <v>118204.29554020167</v>
      </c>
      <c r="V406" s="5">
        <v>104617.27516314208</v>
      </c>
      <c r="W406" s="5">
        <v>150813.2225421218</v>
      </c>
      <c r="X406" s="5">
        <v>185828.57087737171</v>
      </c>
      <c r="Y406" s="5">
        <v>190098.42890882422</v>
      </c>
      <c r="Z406" s="5">
        <v>227217.41050133726</v>
      </c>
      <c r="AA406" s="5">
        <v>243326.17382023338</v>
      </c>
      <c r="AB406" s="5">
        <v>256292.72081639286</v>
      </c>
      <c r="AC406" s="5">
        <v>236791.66565367387</v>
      </c>
      <c r="AD406" s="5">
        <v>259735.32706614505</v>
      </c>
      <c r="AE406" s="5">
        <v>259621.21382823685</v>
      </c>
    </row>
    <row r="407" spans="1:31">
      <c r="A407" s="58" t="s">
        <v>136</v>
      </c>
      <c r="B407" s="58" t="s">
        <v>124</v>
      </c>
      <c r="C407" s="57" t="s">
        <v>93</v>
      </c>
      <c r="D407" s="5">
        <v>7329.3037366157969</v>
      </c>
      <c r="E407" s="5">
        <v>6907.0597648699559</v>
      </c>
      <c r="F407" s="5">
        <v>8017.9945873455663</v>
      </c>
      <c r="G407" s="5">
        <v>12310.566851329851</v>
      </c>
      <c r="H407" s="5">
        <v>16789.524082206677</v>
      </c>
      <c r="I407" s="5">
        <v>18765.1643111501</v>
      </c>
      <c r="J407" s="5">
        <v>20715.189277447735</v>
      </c>
      <c r="K407" s="5">
        <v>27204.596131179751</v>
      </c>
      <c r="L407" s="5">
        <v>26706.673416903195</v>
      </c>
      <c r="M407" s="5">
        <v>27374.948497050558</v>
      </c>
      <c r="N407" s="5">
        <v>36805.59531143526</v>
      </c>
      <c r="O407" s="5">
        <v>56442.545158922534</v>
      </c>
      <c r="P407" s="5">
        <v>70075.25339729301</v>
      </c>
      <c r="Q407" s="5">
        <v>77570.970009410375</v>
      </c>
      <c r="R407" s="5">
        <v>87102.823968674653</v>
      </c>
      <c r="S407" s="5">
        <v>86852.303501570059</v>
      </c>
      <c r="T407" s="5">
        <v>89795.390640288286</v>
      </c>
      <c r="U407" s="5">
        <v>102082.0651114858</v>
      </c>
      <c r="V407" s="5">
        <v>136461.67240341791</v>
      </c>
      <c r="W407" s="5">
        <v>154717.4361030276</v>
      </c>
      <c r="X407" s="5">
        <v>131680.51622768235</v>
      </c>
      <c r="Y407" s="5">
        <v>166826.22461927851</v>
      </c>
      <c r="Z407" s="5">
        <v>204755.32008859792</v>
      </c>
      <c r="AA407" s="5">
        <v>221892.45542828404</v>
      </c>
      <c r="AB407" s="5">
        <v>233115.35548516474</v>
      </c>
      <c r="AC407" s="5">
        <v>260379.1824042949</v>
      </c>
      <c r="AD407" s="5">
        <v>311955.77846178651</v>
      </c>
      <c r="AE407" s="5">
        <v>321071.28366445901</v>
      </c>
    </row>
    <row r="408" spans="1:31">
      <c r="A408" s="58" t="s">
        <v>136</v>
      </c>
      <c r="B408" s="58" t="s">
        <v>124</v>
      </c>
      <c r="C408" s="57" t="s">
        <v>94</v>
      </c>
      <c r="D408" s="5">
        <v>8479.9990908</v>
      </c>
      <c r="E408" s="5">
        <v>9559.0008366000002</v>
      </c>
      <c r="F408" s="5">
        <v>10745.4802191</v>
      </c>
      <c r="G408" s="5">
        <v>11930.2513784</v>
      </c>
      <c r="H408" s="5">
        <v>13106.8910703</v>
      </c>
      <c r="I408" s="5">
        <v>14229.467897899998</v>
      </c>
      <c r="J408" s="5">
        <v>15360.405836900001</v>
      </c>
      <c r="K408" s="5">
        <v>16456.256894599999</v>
      </c>
      <c r="L408" s="5">
        <v>17527.511694000001</v>
      </c>
      <c r="M408" s="5">
        <v>18507.895565799998</v>
      </c>
      <c r="N408" s="5">
        <v>19510.810355900001</v>
      </c>
      <c r="O408" s="5">
        <v>20499.366839399998</v>
      </c>
      <c r="P408" s="5">
        <v>21478.626854599999</v>
      </c>
      <c r="Q408" s="5">
        <v>22278.395411500002</v>
      </c>
      <c r="R408" s="5">
        <v>23038.9386381</v>
      </c>
      <c r="S408" s="5">
        <v>23770.344909399999</v>
      </c>
      <c r="T408" s="5">
        <v>24577.874808100001</v>
      </c>
      <c r="U408" s="5">
        <v>25306.991188499996</v>
      </c>
      <c r="V408" s="5">
        <v>26082.992490199998</v>
      </c>
      <c r="W408" s="5">
        <v>26857.1239308</v>
      </c>
      <c r="X408" s="5">
        <v>27687.389024700002</v>
      </c>
      <c r="Y408" s="5">
        <v>28381.8181348</v>
      </c>
      <c r="Z408" s="5">
        <v>29110.7653536</v>
      </c>
      <c r="AA408" s="5">
        <v>29845.345328000003</v>
      </c>
      <c r="AB408" s="5">
        <v>30647.097598600001</v>
      </c>
      <c r="AC408" s="5">
        <v>31308.422296999997</v>
      </c>
      <c r="AD408" s="5">
        <v>32021.139212500002</v>
      </c>
      <c r="AE408" s="5">
        <v>32021.139212500002</v>
      </c>
    </row>
    <row r="409" spans="1:31">
      <c r="A409" s="58" t="s">
        <v>136</v>
      </c>
      <c r="B409" s="58" t="s">
        <v>124</v>
      </c>
      <c r="C409" s="57" t="s">
        <v>96</v>
      </c>
      <c r="D409" s="5">
        <v>0</v>
      </c>
      <c r="E409" s="5">
        <v>0</v>
      </c>
      <c r="F409" s="5">
        <v>2.9681872250000001E-2</v>
      </c>
      <c r="G409" s="5">
        <v>0.54276598712500002</v>
      </c>
      <c r="H409" s="5">
        <v>1.71721563467</v>
      </c>
      <c r="I409" s="5">
        <v>4.9679477295000003E-2</v>
      </c>
      <c r="J409" s="5">
        <v>0</v>
      </c>
      <c r="K409" s="5">
        <v>11.913986490955001</v>
      </c>
      <c r="L409" s="5">
        <v>7.5322529161050005</v>
      </c>
      <c r="M409" s="5">
        <v>11.763451940455001</v>
      </c>
      <c r="N409" s="5">
        <v>0</v>
      </c>
      <c r="O409" s="5">
        <v>256.90236771629998</v>
      </c>
      <c r="P409" s="5">
        <v>68.242104038880001</v>
      </c>
      <c r="Q409" s="5">
        <v>128.27322904445498</v>
      </c>
      <c r="R409" s="5">
        <v>102.006882164955</v>
      </c>
      <c r="S409" s="5">
        <v>768.73470514679502</v>
      </c>
      <c r="T409" s="5">
        <v>316.1065639338201</v>
      </c>
      <c r="U409" s="5">
        <v>877.7232741302995</v>
      </c>
      <c r="V409" s="5">
        <v>1140.1894403676654</v>
      </c>
      <c r="W409" s="5">
        <v>1083.5237285965707</v>
      </c>
      <c r="X409" s="5">
        <v>1106.3408303600941</v>
      </c>
      <c r="Y409" s="5">
        <v>1205.4904230497552</v>
      </c>
      <c r="Z409" s="5">
        <v>1064.3927140203605</v>
      </c>
      <c r="AA409" s="5">
        <v>1858.2084390186221</v>
      </c>
      <c r="AB409" s="5">
        <v>664.41090942539483</v>
      </c>
      <c r="AC409" s="5">
        <v>1280.0625489029705</v>
      </c>
      <c r="AD409" s="5">
        <v>1852.8618139883954</v>
      </c>
      <c r="AE409" s="5">
        <v>634.595461654205</v>
      </c>
    </row>
    <row r="410" spans="1:31">
      <c r="A410" s="58" t="s">
        <v>136</v>
      </c>
      <c r="B410" s="58" t="s">
        <v>124</v>
      </c>
      <c r="C410" s="57" t="s">
        <v>98</v>
      </c>
      <c r="D410" s="5">
        <v>-799.76392337666994</v>
      </c>
      <c r="E410" s="5">
        <v>-1416.556979076086</v>
      </c>
      <c r="F410" s="5">
        <v>-1989.7476422136115</v>
      </c>
      <c r="G410" s="5">
        <v>-3145.2916310655946</v>
      </c>
      <c r="H410" s="5">
        <v>-5956.7590599223604</v>
      </c>
      <c r="I410" s="5">
        <v>-7369.8858422250378</v>
      </c>
      <c r="J410" s="5">
        <v>-7314.7416623274066</v>
      </c>
      <c r="K410" s="5">
        <v>-8766.6554833552382</v>
      </c>
      <c r="L410" s="5">
        <v>-8165.9718018506428</v>
      </c>
      <c r="M410" s="5">
        <v>-7421.2866032789598</v>
      </c>
      <c r="N410" s="5">
        <v>-8093.8183932364</v>
      </c>
      <c r="O410" s="5">
        <v>-8375.8309557635239</v>
      </c>
      <c r="P410" s="5">
        <v>-14664.305613286462</v>
      </c>
      <c r="Q410" s="5">
        <v>-15875.584949550013</v>
      </c>
      <c r="R410" s="5">
        <v>-18477.421546826823</v>
      </c>
      <c r="S410" s="5">
        <v>-17683.854901845727</v>
      </c>
      <c r="T410" s="5">
        <v>-18628.164800210921</v>
      </c>
      <c r="U410" s="5">
        <v>-21677.956759396628</v>
      </c>
      <c r="V410" s="5">
        <v>-38521.40082314652</v>
      </c>
      <c r="W410" s="5">
        <v>-36305.299701522541</v>
      </c>
      <c r="X410" s="5">
        <v>-30153.711083822414</v>
      </c>
      <c r="Y410" s="5">
        <v>-34166.543929831831</v>
      </c>
      <c r="Z410" s="5">
        <v>-51389.279652554447</v>
      </c>
      <c r="AA410" s="5">
        <v>-54794.470520559677</v>
      </c>
      <c r="AB410" s="5">
        <v>-55566.4819680043</v>
      </c>
      <c r="AC410" s="5">
        <v>-56839.075835145777</v>
      </c>
      <c r="AD410" s="5">
        <v>-88397.004954704389</v>
      </c>
      <c r="AE410" s="5">
        <v>-89903.373631176015</v>
      </c>
    </row>
    <row r="411" spans="1:31">
      <c r="A411" s="58" t="s">
        <v>136</v>
      </c>
      <c r="B411" s="58" t="s">
        <v>124</v>
      </c>
      <c r="C411" s="57" t="s">
        <v>99</v>
      </c>
      <c r="D411" s="5">
        <v>-54.632619126165238</v>
      </c>
      <c r="E411" s="5">
        <v>-142.25181787451555</v>
      </c>
      <c r="F411" s="5">
        <v>-242.92430806096633</v>
      </c>
      <c r="G411" s="5">
        <v>-374.62045513969366</v>
      </c>
      <c r="H411" s="5">
        <v>-551.27119505783742</v>
      </c>
      <c r="I411" s="5">
        <v>-731.1743636783865</v>
      </c>
      <c r="J411" s="5">
        <v>-1015.3278968702509</v>
      </c>
      <c r="K411" s="5">
        <v>-1264.9368864539324</v>
      </c>
      <c r="L411" s="5">
        <v>-1539.8043965850954</v>
      </c>
      <c r="M411" s="5">
        <v>-1779.4664553769237</v>
      </c>
      <c r="N411" s="5">
        <v>-2217.6909555760658</v>
      </c>
      <c r="O411" s="5">
        <v>-2680.2676463857156</v>
      </c>
      <c r="P411" s="5">
        <v>-3281.6488102423891</v>
      </c>
      <c r="Q411" s="5">
        <v>-3778.5437164308537</v>
      </c>
      <c r="R411" s="5">
        <v>-4412.9992622022128</v>
      </c>
      <c r="S411" s="5">
        <v>-4920.6109023802837</v>
      </c>
      <c r="T411" s="5">
        <v>-5333.6457640833478</v>
      </c>
      <c r="U411" s="5">
        <v>-5845.1289741608825</v>
      </c>
      <c r="V411" s="5">
        <v>-6483.7923354796403</v>
      </c>
      <c r="W411" s="5">
        <v>-6489.7329751949119</v>
      </c>
      <c r="X411" s="5">
        <v>-6836.0714256930551</v>
      </c>
      <c r="Y411" s="5">
        <v>-7827.2536454265482</v>
      </c>
      <c r="Z411" s="5">
        <v>-8300.8788651660689</v>
      </c>
      <c r="AA411" s="5">
        <v>-8575.0466642317333</v>
      </c>
      <c r="AB411" s="5">
        <v>-9430.3667370263993</v>
      </c>
      <c r="AC411" s="5">
        <v>-9832.1188503207304</v>
      </c>
      <c r="AD411" s="5">
        <v>-10124.318473419227</v>
      </c>
      <c r="AE411" s="5">
        <v>-10666.8463037233</v>
      </c>
    </row>
    <row r="412" spans="1:31">
      <c r="A412" s="58" t="s">
        <v>136</v>
      </c>
      <c r="B412" s="58" t="s">
        <v>124</v>
      </c>
      <c r="C412" s="57" t="s">
        <v>100</v>
      </c>
      <c r="D412" s="5">
        <v>-135.03141914529701</v>
      </c>
      <c r="E412" s="5">
        <v>-250.11829264994901</v>
      </c>
      <c r="F412" s="5">
        <v>-366.42709503692902</v>
      </c>
      <c r="G412" s="5">
        <v>-470.37303837280098</v>
      </c>
      <c r="H412" s="5">
        <v>-554.50501734490899</v>
      </c>
      <c r="I412" s="5">
        <v>-628.70588004408899</v>
      </c>
      <c r="J412" s="5">
        <v>-723.78902302699498</v>
      </c>
      <c r="K412" s="5">
        <v>-869.60417595556805</v>
      </c>
      <c r="L412" s="5">
        <v>-1011.00523428778</v>
      </c>
      <c r="M412" s="5">
        <v>-1147.68086708187</v>
      </c>
      <c r="N412" s="5">
        <v>-1315.89604410794</v>
      </c>
      <c r="O412" s="5">
        <v>-1488.5548674332599</v>
      </c>
      <c r="P412" s="5">
        <v>-1669.8738044352301</v>
      </c>
      <c r="Q412" s="5">
        <v>-1814.1461567226499</v>
      </c>
      <c r="R412" s="5">
        <v>-1938.9997101705001</v>
      </c>
      <c r="S412" s="5">
        <v>-2024.7612407727399</v>
      </c>
      <c r="T412" s="5">
        <v>-2094.5088763854701</v>
      </c>
      <c r="U412" s="5">
        <v>-2107.1377644836698</v>
      </c>
      <c r="V412" s="5">
        <v>-2113.6550992092398</v>
      </c>
      <c r="W412" s="5">
        <v>-2105.8701616343001</v>
      </c>
      <c r="X412" s="5">
        <v>-2091.1597770232001</v>
      </c>
      <c r="Y412" s="5">
        <v>-2077.9914698767702</v>
      </c>
      <c r="Z412" s="5">
        <v>-2054.6267511872802</v>
      </c>
      <c r="AA412" s="5">
        <v>-2047.94718990355</v>
      </c>
      <c r="AB412" s="5">
        <v>-2026.3572782374899</v>
      </c>
      <c r="AC412" s="5">
        <v>-2000.7288204579099</v>
      </c>
      <c r="AD412" s="5">
        <v>-1970.5279745892001</v>
      </c>
      <c r="AE412" s="5">
        <v>-1993.9232328144101</v>
      </c>
    </row>
    <row r="414" spans="1:31">
      <c r="A414" s="58" t="s">
        <v>136</v>
      </c>
      <c r="B414" s="58" t="s">
        <v>125</v>
      </c>
      <c r="C414" s="57" t="s">
        <v>81</v>
      </c>
      <c r="D414" s="5">
        <v>31225.802014089822</v>
      </c>
      <c r="E414" s="5">
        <v>26801.489299813631</v>
      </c>
      <c r="F414" s="5">
        <v>19251.461883086675</v>
      </c>
      <c r="G414" s="5">
        <v>16381.8647140415</v>
      </c>
      <c r="H414" s="5">
        <v>10235.448554486855</v>
      </c>
      <c r="I414" s="5">
        <v>6846.720343409962</v>
      </c>
      <c r="J414" s="5">
        <v>6269.7810156661853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</row>
    <row r="415" spans="1:31">
      <c r="A415" s="58" t="s">
        <v>136</v>
      </c>
      <c r="B415" s="58" t="s">
        <v>125</v>
      </c>
      <c r="C415" s="57" t="s">
        <v>82</v>
      </c>
      <c r="D415" s="5">
        <v>20.482438104634998</v>
      </c>
      <c r="E415" s="5">
        <v>9.2288033845400008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</row>
    <row r="416" spans="1:31">
      <c r="A416" s="58" t="s">
        <v>136</v>
      </c>
      <c r="B416" s="58" t="s">
        <v>125</v>
      </c>
      <c r="C416" s="57" t="s">
        <v>83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</row>
    <row r="417" spans="1:31">
      <c r="A417" s="58" t="s">
        <v>136</v>
      </c>
      <c r="B417" s="58" t="s">
        <v>125</v>
      </c>
      <c r="C417" s="57" t="s">
        <v>84</v>
      </c>
      <c r="D417" s="5">
        <v>12.20038732143</v>
      </c>
      <c r="E417" s="5">
        <v>7.4900581530249992</v>
      </c>
      <c r="F417" s="5">
        <v>56.477586187759997</v>
      </c>
      <c r="G417" s="5">
        <v>53.167743464209991</v>
      </c>
      <c r="H417" s="5">
        <v>462.50521208213502</v>
      </c>
      <c r="I417" s="5">
        <v>612.2114080913201</v>
      </c>
      <c r="J417" s="5">
        <v>177.38199961479003</v>
      </c>
      <c r="K417" s="5">
        <v>239.67355498244504</v>
      </c>
      <c r="L417" s="5">
        <v>338.62633991301999</v>
      </c>
      <c r="M417" s="5">
        <v>371.94731207577496</v>
      </c>
      <c r="N417" s="5">
        <v>39.952223782315002</v>
      </c>
      <c r="O417" s="5">
        <v>373.36182058763995</v>
      </c>
      <c r="P417" s="5">
        <v>147.09594865189001</v>
      </c>
      <c r="Q417" s="5">
        <v>321.98322125112503</v>
      </c>
      <c r="R417" s="5">
        <v>174.958411536075</v>
      </c>
      <c r="S417" s="5">
        <v>1065.9068847894357</v>
      </c>
      <c r="T417" s="5">
        <v>299.74586824969003</v>
      </c>
      <c r="U417" s="5">
        <v>279.45687559611497</v>
      </c>
      <c r="V417" s="5">
        <v>441.97282004480502</v>
      </c>
      <c r="W417" s="5">
        <v>628.99068766595508</v>
      </c>
      <c r="X417" s="5">
        <v>1364.9741662205504</v>
      </c>
      <c r="Y417" s="5">
        <v>92.141644385939998</v>
      </c>
      <c r="Z417" s="5">
        <v>688.05675597302013</v>
      </c>
      <c r="AA417" s="5">
        <v>42.170039187364999</v>
      </c>
      <c r="AB417" s="5">
        <v>700.7492153412951</v>
      </c>
      <c r="AC417" s="5">
        <v>91.954867604469996</v>
      </c>
      <c r="AD417" s="5">
        <v>1934.9132685610259</v>
      </c>
      <c r="AE417" s="5">
        <v>0</v>
      </c>
    </row>
    <row r="418" spans="1:31">
      <c r="A418" s="58" t="s">
        <v>136</v>
      </c>
      <c r="B418" s="58" t="s">
        <v>125</v>
      </c>
      <c r="C418" s="57" t="s">
        <v>85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793.36447035913</v>
      </c>
      <c r="AE418" s="5">
        <v>793.36447035913</v>
      </c>
    </row>
    <row r="419" spans="1:31">
      <c r="A419" s="58" t="s">
        <v>136</v>
      </c>
      <c r="B419" s="58" t="s">
        <v>125</v>
      </c>
      <c r="C419" s="57" t="s">
        <v>86</v>
      </c>
      <c r="D419" s="5">
        <v>3812.0606850279755</v>
      </c>
      <c r="E419" s="5">
        <v>1303.6085439202598</v>
      </c>
      <c r="F419" s="5">
        <v>1792.9386917398401</v>
      </c>
      <c r="G419" s="5">
        <v>2189.2620026678251</v>
      </c>
      <c r="H419" s="5">
        <v>3244.9376138630605</v>
      </c>
      <c r="I419" s="5">
        <v>3128.7517601682757</v>
      </c>
      <c r="J419" s="5">
        <v>2037.8280131707093</v>
      </c>
      <c r="K419" s="5">
        <v>2401.7061780817603</v>
      </c>
      <c r="L419" s="5">
        <v>2135.6820302361593</v>
      </c>
      <c r="M419" s="5">
        <v>2071.4870295848646</v>
      </c>
      <c r="N419" s="5">
        <v>1882.5393844961345</v>
      </c>
      <c r="O419" s="5">
        <v>3046.3379286905642</v>
      </c>
      <c r="P419" s="5">
        <v>3007.9488640049435</v>
      </c>
      <c r="Q419" s="5">
        <v>2421.3185812383595</v>
      </c>
      <c r="R419" s="5">
        <v>2282.6478141981347</v>
      </c>
      <c r="S419" s="5">
        <v>3334.2352592435</v>
      </c>
      <c r="T419" s="5">
        <v>1398.0766094764851</v>
      </c>
      <c r="U419" s="5">
        <v>2053.1483362621648</v>
      </c>
      <c r="V419" s="5">
        <v>1914.6999495658599</v>
      </c>
      <c r="W419" s="5">
        <v>2188.4455960877699</v>
      </c>
      <c r="X419" s="5">
        <v>2238.9207909638494</v>
      </c>
      <c r="Y419" s="5">
        <v>2277.27485889643</v>
      </c>
      <c r="Z419" s="5">
        <v>1757.7921141480199</v>
      </c>
      <c r="AA419" s="5">
        <v>2248.0068312137596</v>
      </c>
      <c r="AB419" s="5">
        <v>2522.6539584991942</v>
      </c>
      <c r="AC419" s="5">
        <v>2428.4362900105598</v>
      </c>
      <c r="AD419" s="5">
        <v>3491.3328319769294</v>
      </c>
      <c r="AE419" s="5">
        <v>1097.0769594467201</v>
      </c>
    </row>
    <row r="420" spans="1:31">
      <c r="A420" s="58" t="s">
        <v>136</v>
      </c>
      <c r="B420" s="58" t="s">
        <v>125</v>
      </c>
      <c r="C420" s="57" t="s">
        <v>87</v>
      </c>
      <c r="D420" s="5">
        <v>70.51248533782514</v>
      </c>
      <c r="E420" s="5">
        <v>132.44821123555516</v>
      </c>
      <c r="F420" s="5">
        <v>337.1887198200655</v>
      </c>
      <c r="G420" s="5">
        <v>344.28804558313033</v>
      </c>
      <c r="H420" s="5">
        <v>576.9744283310647</v>
      </c>
      <c r="I420" s="5">
        <v>1950.7073520519211</v>
      </c>
      <c r="J420" s="5">
        <v>2041.5226250123064</v>
      </c>
      <c r="K420" s="5">
        <v>2145.7575170817377</v>
      </c>
      <c r="L420" s="5">
        <v>2046.6948496435703</v>
      </c>
      <c r="M420" s="5">
        <v>1943.4581312159967</v>
      </c>
      <c r="N420" s="5">
        <v>1989.1414591505295</v>
      </c>
      <c r="O420" s="5">
        <v>1877.8798723968907</v>
      </c>
      <c r="P420" s="5">
        <v>1876.3585394663696</v>
      </c>
      <c r="Q420" s="5">
        <v>1927.2544449839856</v>
      </c>
      <c r="R420" s="5">
        <v>1959.8135336504008</v>
      </c>
      <c r="S420" s="5">
        <v>1752.5596039862507</v>
      </c>
      <c r="T420" s="5">
        <v>1926.4841335478154</v>
      </c>
      <c r="U420" s="5">
        <v>1998.740465632326</v>
      </c>
      <c r="V420" s="5">
        <v>1863.0305047887698</v>
      </c>
      <c r="W420" s="5">
        <v>1781.8211784582058</v>
      </c>
      <c r="X420" s="5">
        <v>1586.2299507227694</v>
      </c>
      <c r="Y420" s="5">
        <v>1599.0314420138791</v>
      </c>
      <c r="Z420" s="5">
        <v>1093.7086038621492</v>
      </c>
      <c r="AA420" s="5">
        <v>1223.0419021932701</v>
      </c>
      <c r="AB420" s="5">
        <v>1011.6616332666403</v>
      </c>
      <c r="AC420" s="5">
        <v>373.0846034002098</v>
      </c>
      <c r="AD420" s="5">
        <v>346.96396915273988</v>
      </c>
      <c r="AE420" s="5">
        <v>341.79259948005006</v>
      </c>
    </row>
    <row r="421" spans="1:31">
      <c r="A421" s="58" t="s">
        <v>136</v>
      </c>
      <c r="B421" s="58" t="s">
        <v>125</v>
      </c>
      <c r="C421" s="57" t="s">
        <v>88</v>
      </c>
      <c r="D421" s="5">
        <v>24.673583671869963</v>
      </c>
      <c r="E421" s="5">
        <v>98.391648740600232</v>
      </c>
      <c r="F421" s="5">
        <v>185.49773140788997</v>
      </c>
      <c r="G421" s="5">
        <v>288.20553388735385</v>
      </c>
      <c r="H421" s="5">
        <v>420.13171629569104</v>
      </c>
      <c r="I421" s="5">
        <v>578.77116928267674</v>
      </c>
      <c r="J421" s="5">
        <v>775.37784464833589</v>
      </c>
      <c r="K421" s="5">
        <v>965.18479143785737</v>
      </c>
      <c r="L421" s="5">
        <v>1111.7783432958827</v>
      </c>
      <c r="M421" s="5">
        <v>1248.3184020821179</v>
      </c>
      <c r="N421" s="5">
        <v>1633.4712284814498</v>
      </c>
      <c r="O421" s="5">
        <v>1947.4080427822601</v>
      </c>
      <c r="P421" s="5">
        <v>2280.4053850421928</v>
      </c>
      <c r="Q421" s="5">
        <v>2764.72886355729</v>
      </c>
      <c r="R421" s="5">
        <v>3396.2251497530269</v>
      </c>
      <c r="S421" s="5">
        <v>3730.8286536285254</v>
      </c>
      <c r="T421" s="5">
        <v>4405.4998683966969</v>
      </c>
      <c r="U421" s="5">
        <v>4864.5204376737147</v>
      </c>
      <c r="V421" s="5">
        <v>5157.6997449148466</v>
      </c>
      <c r="W421" s="5">
        <v>5597.7254289593511</v>
      </c>
      <c r="X421" s="5">
        <v>5301.4767565916209</v>
      </c>
      <c r="Y421" s="5">
        <v>6462.1396768386057</v>
      </c>
      <c r="Z421" s="5">
        <v>7299.8825400580718</v>
      </c>
      <c r="AA421" s="5">
        <v>7784.915274841871</v>
      </c>
      <c r="AB421" s="5">
        <v>7510.7488398786718</v>
      </c>
      <c r="AC421" s="5">
        <v>8165.1404650033983</v>
      </c>
      <c r="AD421" s="5">
        <v>8793.6721190485641</v>
      </c>
      <c r="AE421" s="5">
        <v>9661.5402352798556</v>
      </c>
    </row>
    <row r="422" spans="1:31">
      <c r="A422" s="58" t="s">
        <v>136</v>
      </c>
      <c r="B422" s="58" t="s">
        <v>125</v>
      </c>
      <c r="C422" s="57" t="s">
        <v>89</v>
      </c>
      <c r="D422" s="5">
        <v>68.294795686997603</v>
      </c>
      <c r="E422" s="5">
        <v>137.42513599108901</v>
      </c>
      <c r="F422" s="5">
        <v>209.96938808425301</v>
      </c>
      <c r="G422" s="5">
        <v>278.07005379568301</v>
      </c>
      <c r="H422" s="5">
        <v>336.69285066459599</v>
      </c>
      <c r="I422" s="5">
        <v>378.98086966461</v>
      </c>
      <c r="J422" s="5">
        <v>425.41102868106901</v>
      </c>
      <c r="K422" s="5">
        <v>504.94793903530302</v>
      </c>
      <c r="L422" s="5">
        <v>569.64949919189201</v>
      </c>
      <c r="M422" s="5">
        <v>620.974754111425</v>
      </c>
      <c r="N422" s="5">
        <v>690.00687150699105</v>
      </c>
      <c r="O422" s="5">
        <v>767.17636609820704</v>
      </c>
      <c r="P422" s="5">
        <v>852.34192507637795</v>
      </c>
      <c r="Q422" s="5">
        <v>925.37785735145201</v>
      </c>
      <c r="R422" s="5">
        <v>1006.10967595389</v>
      </c>
      <c r="S422" s="5">
        <v>1069.4848060797001</v>
      </c>
      <c r="T422" s="5">
        <v>1122.7314107408799</v>
      </c>
      <c r="U422" s="5">
        <v>1153.5857453061501</v>
      </c>
      <c r="V422" s="5">
        <v>1175.4556096511401</v>
      </c>
      <c r="W422" s="5">
        <v>1180.20808273081</v>
      </c>
      <c r="X422" s="5">
        <v>1183.0162733807399</v>
      </c>
      <c r="Y422" s="5">
        <v>1175.98128660098</v>
      </c>
      <c r="Z422" s="5">
        <v>1171.1063092643701</v>
      </c>
      <c r="AA422" s="5">
        <v>1171.8638933289401</v>
      </c>
      <c r="AB422" s="5">
        <v>1166.26946185973</v>
      </c>
      <c r="AC422" s="5">
        <v>1157.9191882038999</v>
      </c>
      <c r="AD422" s="5">
        <v>1145.63707674733</v>
      </c>
      <c r="AE422" s="5">
        <v>1159.6165491801701</v>
      </c>
    </row>
    <row r="423" spans="1:31">
      <c r="A423" s="58" t="s">
        <v>136</v>
      </c>
      <c r="B423" s="58" t="s">
        <v>125</v>
      </c>
      <c r="C423" s="57" t="s">
        <v>90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</row>
    <row r="424" spans="1:31">
      <c r="A424" s="58" t="s">
        <v>136</v>
      </c>
      <c r="B424" s="58" t="s">
        <v>125</v>
      </c>
      <c r="C424" s="57" t="s">
        <v>91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</row>
    <row r="425" spans="1:31">
      <c r="A425" s="58" t="s">
        <v>136</v>
      </c>
      <c r="B425" s="58" t="s">
        <v>125</v>
      </c>
      <c r="C425" s="57" t="s">
        <v>92</v>
      </c>
      <c r="D425" s="5">
        <v>11542.134789243004</v>
      </c>
      <c r="E425" s="5">
        <v>15874.873215374011</v>
      </c>
      <c r="F425" s="5">
        <v>20848.760630762183</v>
      </c>
      <c r="G425" s="5">
        <v>22686.223920680135</v>
      </c>
      <c r="H425" s="5">
        <v>23627.960620607755</v>
      </c>
      <c r="I425" s="5">
        <v>26555.32057220229</v>
      </c>
      <c r="J425" s="5">
        <v>26884.006905855855</v>
      </c>
      <c r="K425" s="5">
        <v>33969.645060875228</v>
      </c>
      <c r="L425" s="5">
        <v>31332.187241897707</v>
      </c>
      <c r="M425" s="5">
        <v>31666.678995727798</v>
      </c>
      <c r="N425" s="5">
        <v>37125.022510936811</v>
      </c>
      <c r="O425" s="5">
        <v>33815.930201515956</v>
      </c>
      <c r="P425" s="5">
        <v>40235.726800802076</v>
      </c>
      <c r="Q425" s="5">
        <v>37550.557035299811</v>
      </c>
      <c r="R425" s="5">
        <v>42396.172318372388</v>
      </c>
      <c r="S425" s="5">
        <v>44983.728995727768</v>
      </c>
      <c r="T425" s="5">
        <v>47155.97295208498</v>
      </c>
      <c r="U425" s="5">
        <v>55867.343563536837</v>
      </c>
      <c r="V425" s="5">
        <v>58763.906907030323</v>
      </c>
      <c r="W425" s="5">
        <v>56603.354074462201</v>
      </c>
      <c r="X425" s="5">
        <v>57570.527923609545</v>
      </c>
      <c r="Y425" s="5">
        <v>66573.376254932227</v>
      </c>
      <c r="Z425" s="5">
        <v>66626.75623787471</v>
      </c>
      <c r="AA425" s="5">
        <v>77635.716175929614</v>
      </c>
      <c r="AB425" s="5">
        <v>77801.674067751243</v>
      </c>
      <c r="AC425" s="5">
        <v>81036.252983013866</v>
      </c>
      <c r="AD425" s="5">
        <v>75759.97488123113</v>
      </c>
      <c r="AE425" s="5">
        <v>78107.060338080395</v>
      </c>
    </row>
    <row r="426" spans="1:31">
      <c r="A426" s="58" t="s">
        <v>136</v>
      </c>
      <c r="B426" s="58" t="s">
        <v>125</v>
      </c>
      <c r="C426" s="57" t="s">
        <v>93</v>
      </c>
      <c r="D426" s="5">
        <v>1751.6991376304304</v>
      </c>
      <c r="E426" s="5">
        <v>1505.542180835595</v>
      </c>
      <c r="F426" s="5">
        <v>1687.7744934368307</v>
      </c>
      <c r="G426" s="5">
        <v>1746.3991379425047</v>
      </c>
      <c r="H426" s="5">
        <v>3431.6013552358409</v>
      </c>
      <c r="I426" s="5">
        <v>5759.6206266498848</v>
      </c>
      <c r="J426" s="5">
        <v>5837.8395589941865</v>
      </c>
      <c r="K426" s="5">
        <v>5773.2232746453155</v>
      </c>
      <c r="L426" s="5">
        <v>8642.4063107106103</v>
      </c>
      <c r="M426" s="5">
        <v>8855.9315346458025</v>
      </c>
      <c r="N426" s="5">
        <v>9120.8236530052818</v>
      </c>
      <c r="O426" s="5">
        <v>9290.6105871238069</v>
      </c>
      <c r="P426" s="5">
        <v>8396.0357441228407</v>
      </c>
      <c r="Q426" s="5">
        <v>10734.905215230501</v>
      </c>
      <c r="R426" s="5">
        <v>10451.615030019419</v>
      </c>
      <c r="S426" s="5">
        <v>12293.079078360521</v>
      </c>
      <c r="T426" s="5">
        <v>13447.741589224039</v>
      </c>
      <c r="U426" s="5">
        <v>16193.806784621171</v>
      </c>
      <c r="V426" s="5">
        <v>15468.262614157231</v>
      </c>
      <c r="W426" s="5">
        <v>19634.977546263526</v>
      </c>
      <c r="X426" s="5">
        <v>22090.117769476034</v>
      </c>
      <c r="Y426" s="5">
        <v>22665.162720024353</v>
      </c>
      <c r="Z426" s="5">
        <v>21719.211171795123</v>
      </c>
      <c r="AA426" s="5">
        <v>20257.886785086783</v>
      </c>
      <c r="AB426" s="5">
        <v>27493.930001106604</v>
      </c>
      <c r="AC426" s="5">
        <v>27907.349390922871</v>
      </c>
      <c r="AD426" s="5">
        <v>32324.10166222824</v>
      </c>
      <c r="AE426" s="5">
        <v>32531.527200234246</v>
      </c>
    </row>
    <row r="427" spans="1:31">
      <c r="A427" s="58" t="s">
        <v>136</v>
      </c>
      <c r="B427" s="58" t="s">
        <v>125</v>
      </c>
      <c r="C427" s="57" t="s">
        <v>94</v>
      </c>
      <c r="D427" s="5">
        <v>5789.1238059999996</v>
      </c>
      <c r="E427" s="5">
        <v>6709.2754150000001</v>
      </c>
      <c r="F427" s="5">
        <v>7721.1149459999997</v>
      </c>
      <c r="G427" s="5">
        <v>8786.7644110000001</v>
      </c>
      <c r="H427" s="5">
        <v>9887.3108190000003</v>
      </c>
      <c r="I427" s="5">
        <v>10892.914930000001</v>
      </c>
      <c r="J427" s="5">
        <v>11791.678400000001</v>
      </c>
      <c r="K427" s="5">
        <v>12677.64098</v>
      </c>
      <c r="L427" s="5">
        <v>13501.183789999999</v>
      </c>
      <c r="M427" s="5">
        <v>14222.48914</v>
      </c>
      <c r="N427" s="5">
        <v>14921.77255</v>
      </c>
      <c r="O427" s="5">
        <v>15649.48821</v>
      </c>
      <c r="P427" s="5">
        <v>16409.22208</v>
      </c>
      <c r="Q427" s="5">
        <v>17107.183939999999</v>
      </c>
      <c r="R427" s="5">
        <v>17778.010709999999</v>
      </c>
      <c r="S427" s="5">
        <v>18486.730360000001</v>
      </c>
      <c r="T427" s="5">
        <v>19272.65697</v>
      </c>
      <c r="U427" s="5">
        <v>20025.109410000001</v>
      </c>
      <c r="V427" s="5">
        <v>20778.62816</v>
      </c>
      <c r="W427" s="5">
        <v>21556.70148</v>
      </c>
      <c r="X427" s="5">
        <v>22383.90408</v>
      </c>
      <c r="Y427" s="5">
        <v>23141.00693</v>
      </c>
      <c r="Z427" s="5">
        <v>23886.775290000001</v>
      </c>
      <c r="AA427" s="5">
        <v>24656.925439999999</v>
      </c>
      <c r="AB427" s="5">
        <v>25485.120749999998</v>
      </c>
      <c r="AC427" s="5">
        <v>26226.518550000001</v>
      </c>
      <c r="AD427" s="5">
        <v>26964.80977</v>
      </c>
      <c r="AE427" s="5">
        <v>26964.80977</v>
      </c>
    </row>
    <row r="428" spans="1:31">
      <c r="A428" s="58" t="s">
        <v>136</v>
      </c>
      <c r="B428" s="58" t="s">
        <v>125</v>
      </c>
      <c r="C428" s="57" t="s">
        <v>96</v>
      </c>
      <c r="D428" s="5">
        <v>0</v>
      </c>
      <c r="E428" s="5">
        <v>0</v>
      </c>
      <c r="F428" s="5">
        <v>0</v>
      </c>
      <c r="G428" s="5">
        <v>9.9542145085000006E-2</v>
      </c>
      <c r="H428" s="5">
        <v>0</v>
      </c>
      <c r="I428" s="5">
        <v>4.4488623088400008</v>
      </c>
      <c r="J428" s="5">
        <v>5.1664943240000004E-2</v>
      </c>
      <c r="K428" s="5">
        <v>5.3200108112999995</v>
      </c>
      <c r="L428" s="5">
        <v>15.966434060365</v>
      </c>
      <c r="M428" s="5">
        <v>40.184464095515011</v>
      </c>
      <c r="N428" s="5">
        <v>8.2758474499600005</v>
      </c>
      <c r="O428" s="5">
        <v>103.854904556015</v>
      </c>
      <c r="P428" s="5">
        <v>97.873988503024904</v>
      </c>
      <c r="Q428" s="5">
        <v>228.84076082484003</v>
      </c>
      <c r="R428" s="5">
        <v>93.756133277925002</v>
      </c>
      <c r="S428" s="5">
        <v>456.57780910673591</v>
      </c>
      <c r="T428" s="5">
        <v>257.27091617787994</v>
      </c>
      <c r="U428" s="5">
        <v>363.73112487188973</v>
      </c>
      <c r="V428" s="5">
        <v>352.63670648236496</v>
      </c>
      <c r="W428" s="5">
        <v>423.05481260867543</v>
      </c>
      <c r="X428" s="5">
        <v>488.05127514758453</v>
      </c>
      <c r="Y428" s="5">
        <v>602.94456337383951</v>
      </c>
      <c r="Z428" s="5">
        <v>578.59656212807988</v>
      </c>
      <c r="AA428" s="5">
        <v>546.90554220180468</v>
      </c>
      <c r="AB428" s="5">
        <v>479.80533020127484</v>
      </c>
      <c r="AC428" s="5">
        <v>519.88806436046559</v>
      </c>
      <c r="AD428" s="5">
        <v>798.51321223727041</v>
      </c>
      <c r="AE428" s="5">
        <v>205.16067241922011</v>
      </c>
    </row>
    <row r="429" spans="1:31">
      <c r="A429" s="58" t="s">
        <v>136</v>
      </c>
      <c r="B429" s="58" t="s">
        <v>125</v>
      </c>
      <c r="C429" s="57" t="s">
        <v>98</v>
      </c>
      <c r="D429" s="5">
        <v>-83.943460385944888</v>
      </c>
      <c r="E429" s="5">
        <v>-158.29186431405952</v>
      </c>
      <c r="F429" s="5">
        <v>-403.98969496831381</v>
      </c>
      <c r="G429" s="5">
        <v>-414.12194741877391</v>
      </c>
      <c r="H429" s="5">
        <v>-692.1125470227089</v>
      </c>
      <c r="I429" s="5">
        <v>-2377.4729372135844</v>
      </c>
      <c r="J429" s="5">
        <v>-2488.9558740852053</v>
      </c>
      <c r="K429" s="5">
        <v>-2624.2472171839877</v>
      </c>
      <c r="L429" s="5">
        <v>-2495.1130781654624</v>
      </c>
      <c r="M429" s="5">
        <v>-2360.179422970316</v>
      </c>
      <c r="N429" s="5">
        <v>-2435.5875280872374</v>
      </c>
      <c r="O429" s="5">
        <v>-2278.5148775396938</v>
      </c>
      <c r="P429" s="5">
        <v>-2298.8790969868492</v>
      </c>
      <c r="Q429" s="5">
        <v>-2338.6182666774034</v>
      </c>
      <c r="R429" s="5">
        <v>-2394.157861539341</v>
      </c>
      <c r="S429" s="5">
        <v>-2132.0251594434635</v>
      </c>
      <c r="T429" s="5">
        <v>-2350.4149653026138</v>
      </c>
      <c r="U429" s="5">
        <v>-2436.3764300728317</v>
      </c>
      <c r="V429" s="5">
        <v>-2280.9623892025993</v>
      </c>
      <c r="W429" s="5">
        <v>-2164.6970339701375</v>
      </c>
      <c r="X429" s="5">
        <v>-1935.7402327006903</v>
      </c>
      <c r="Y429" s="5">
        <v>-1962.8951782310251</v>
      </c>
      <c r="Z429" s="5">
        <v>-1330.5477280366413</v>
      </c>
      <c r="AA429" s="5">
        <v>-1506.2093378197014</v>
      </c>
      <c r="AB429" s="5">
        <v>-1233.0737286394733</v>
      </c>
      <c r="AC429" s="5">
        <v>-474.93022454545411</v>
      </c>
      <c r="AD429" s="5">
        <v>-441.85789959625902</v>
      </c>
      <c r="AE429" s="5">
        <v>-436.3973023532044</v>
      </c>
    </row>
    <row r="430" spans="1:31">
      <c r="A430" s="58" t="s">
        <v>136</v>
      </c>
      <c r="B430" s="58" t="s">
        <v>125</v>
      </c>
      <c r="C430" s="57" t="s">
        <v>99</v>
      </c>
      <c r="D430" s="5">
        <v>-29.024877155955142</v>
      </c>
      <c r="E430" s="5">
        <v>-116.06745310854548</v>
      </c>
      <c r="F430" s="5">
        <v>-218.14718585483976</v>
      </c>
      <c r="G430" s="5">
        <v>-339.70570682982458</v>
      </c>
      <c r="H430" s="5">
        <v>-493.28975383372602</v>
      </c>
      <c r="I430" s="5">
        <v>-680.83997497097641</v>
      </c>
      <c r="J430" s="5">
        <v>-912.1190901707356</v>
      </c>
      <c r="K430" s="5">
        <v>-1151.5597307948947</v>
      </c>
      <c r="L430" s="5">
        <v>-1336.6281768788051</v>
      </c>
      <c r="M430" s="5">
        <v>-1514.7451021215131</v>
      </c>
      <c r="N430" s="5">
        <v>-2009.1330262838387</v>
      </c>
      <c r="O430" s="5">
        <v>-2393.2259153310788</v>
      </c>
      <c r="P430" s="5">
        <v>-2841.0694899820855</v>
      </c>
      <c r="Q430" s="5">
        <v>-3445.675711982251</v>
      </c>
      <c r="R430" s="5">
        <v>-4266.3517883063978</v>
      </c>
      <c r="S430" s="5">
        <v>-4679.4264943309736</v>
      </c>
      <c r="T430" s="5">
        <v>-5591.5985770033431</v>
      </c>
      <c r="U430" s="5">
        <v>-6197.2059987038028</v>
      </c>
      <c r="V430" s="5">
        <v>-6623.4433081147072</v>
      </c>
      <c r="W430" s="5">
        <v>-7183.015659394986</v>
      </c>
      <c r="X430" s="5">
        <v>-6849.467724658085</v>
      </c>
      <c r="Y430" s="5">
        <v>-8377.7065362828907</v>
      </c>
      <c r="Z430" s="5">
        <v>-9334.5800777361055</v>
      </c>
      <c r="AA430" s="5">
        <v>-10062.040300277349</v>
      </c>
      <c r="AB430" s="5">
        <v>-9660.995681614495</v>
      </c>
      <c r="AC430" s="5">
        <v>-10631.887884404996</v>
      </c>
      <c r="AD430" s="5">
        <v>-11414.313135206112</v>
      </c>
      <c r="AE430" s="5">
        <v>-12545.888768803994</v>
      </c>
    </row>
    <row r="431" spans="1:31">
      <c r="A431" s="58" t="s">
        <v>136</v>
      </c>
      <c r="B431" s="58" t="s">
        <v>125</v>
      </c>
      <c r="C431" s="57" t="s">
        <v>100</v>
      </c>
      <c r="D431" s="5">
        <v>-81.979000204861094</v>
      </c>
      <c r="E431" s="5">
        <v>-164.180024044775</v>
      </c>
      <c r="F431" s="5">
        <v>-251.51620922330699</v>
      </c>
      <c r="G431" s="5">
        <v>-331.817942706981</v>
      </c>
      <c r="H431" s="5">
        <v>-401.07512940375301</v>
      </c>
      <c r="I431" s="5">
        <v>-452.14235168364303</v>
      </c>
      <c r="J431" s="5">
        <v>-509.33252440275697</v>
      </c>
      <c r="K431" s="5">
        <v>-601.64367717395703</v>
      </c>
      <c r="L431" s="5">
        <v>-679.80867172317505</v>
      </c>
      <c r="M431" s="5">
        <v>-741.48463756212004</v>
      </c>
      <c r="N431" s="5">
        <v>-821.41165357987597</v>
      </c>
      <c r="O431" s="5">
        <v>-914.82304154901703</v>
      </c>
      <c r="P431" s="5">
        <v>-1014.69305361211</v>
      </c>
      <c r="Q431" s="5">
        <v>-1105.3491088194701</v>
      </c>
      <c r="R431" s="5">
        <v>-1196.35869268689</v>
      </c>
      <c r="S431" s="5">
        <v>-1273.4699923227099</v>
      </c>
      <c r="T431" s="5">
        <v>-1332.53011215232</v>
      </c>
      <c r="U431" s="5">
        <v>-1384.67570382602</v>
      </c>
      <c r="V431" s="5">
        <v>-1398.75627891872</v>
      </c>
      <c r="W431" s="5">
        <v>-1409.59457475575</v>
      </c>
      <c r="X431" s="5">
        <v>-1406.8551028637601</v>
      </c>
      <c r="Y431" s="5">
        <v>-1399.58177803751</v>
      </c>
      <c r="Z431" s="5">
        <v>-1396.44233510755</v>
      </c>
      <c r="AA431" s="5">
        <v>-1401.43469293367</v>
      </c>
      <c r="AB431" s="5">
        <v>-1390.30294703148</v>
      </c>
      <c r="AC431" s="5">
        <v>-1379.13112945126</v>
      </c>
      <c r="AD431" s="5">
        <v>-1364.77773159966</v>
      </c>
      <c r="AE431" s="5">
        <v>-1380.0063310666201</v>
      </c>
    </row>
    <row r="433" spans="1:31">
      <c r="A433" s="58" t="s">
        <v>136</v>
      </c>
      <c r="B433" s="58" t="s">
        <v>126</v>
      </c>
      <c r="C433" s="57" t="s">
        <v>82</v>
      </c>
      <c r="D433" s="5">
        <v>2565.212409763978</v>
      </c>
      <c r="E433" s="5">
        <v>1055.5679404076304</v>
      </c>
      <c r="F433" s="5">
        <v>421.44261016677007</v>
      </c>
      <c r="G433" s="5">
        <v>802.32566980478543</v>
      </c>
      <c r="H433" s="5">
        <v>1344.7431652572932</v>
      </c>
      <c r="I433" s="5">
        <v>1191.2971696945542</v>
      </c>
      <c r="J433" s="5">
        <v>766.5763603085112</v>
      </c>
      <c r="K433" s="5">
        <v>982.71401846076583</v>
      </c>
      <c r="L433" s="5">
        <v>922.27248716696135</v>
      </c>
      <c r="M433" s="5">
        <v>573.34723515082499</v>
      </c>
      <c r="N433" s="5">
        <v>1001.2469360137455</v>
      </c>
      <c r="O433" s="5">
        <v>1087.5599593797506</v>
      </c>
      <c r="P433" s="5">
        <v>1150.3533833719557</v>
      </c>
      <c r="Q433" s="5">
        <v>760.34860100989079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</row>
    <row r="434" spans="1:31">
      <c r="A434" s="58" t="s">
        <v>136</v>
      </c>
      <c r="B434" s="58" t="s">
        <v>126</v>
      </c>
      <c r="C434" s="57" t="s">
        <v>83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</row>
    <row r="435" spans="1:31">
      <c r="A435" s="58" t="s">
        <v>136</v>
      </c>
      <c r="B435" s="58" t="s">
        <v>126</v>
      </c>
      <c r="C435" s="57" t="s">
        <v>84</v>
      </c>
      <c r="D435" s="5">
        <v>458.70598087604526</v>
      </c>
      <c r="E435" s="5">
        <v>187.32449373198503</v>
      </c>
      <c r="F435" s="5">
        <v>91.751363945115003</v>
      </c>
      <c r="G435" s="5">
        <v>130.36382634166503</v>
      </c>
      <c r="H435" s="5">
        <v>453.70208575647973</v>
      </c>
      <c r="I435" s="5">
        <v>499.38069473683981</v>
      </c>
      <c r="J435" s="5">
        <v>245.35465805023006</v>
      </c>
      <c r="K435" s="5">
        <v>293.52653616204998</v>
      </c>
      <c r="L435" s="5">
        <v>307.98203895257512</v>
      </c>
      <c r="M435" s="5">
        <v>237.09664351583001</v>
      </c>
      <c r="N435" s="5">
        <v>389.3840428295</v>
      </c>
      <c r="O435" s="5">
        <v>504.03662424480962</v>
      </c>
      <c r="P435" s="5">
        <v>411.04641987462458</v>
      </c>
      <c r="Q435" s="5">
        <v>309.17320679961017</v>
      </c>
      <c r="R435" s="5">
        <v>411.49250637023516</v>
      </c>
      <c r="S435" s="5">
        <v>2085.7660747369587</v>
      </c>
      <c r="T435" s="5">
        <v>722.53784247800513</v>
      </c>
      <c r="U435" s="5">
        <v>621.53846921151489</v>
      </c>
      <c r="V435" s="5">
        <v>1585.780411538085</v>
      </c>
      <c r="W435" s="5">
        <v>1071.8094700897552</v>
      </c>
      <c r="X435" s="5">
        <v>2556.4423521109902</v>
      </c>
      <c r="Y435" s="5">
        <v>1127.264560282905</v>
      </c>
      <c r="Z435" s="5">
        <v>1572.5940097997398</v>
      </c>
      <c r="AA435" s="5">
        <v>688.24286988764504</v>
      </c>
      <c r="AB435" s="5">
        <v>1247.4923273756251</v>
      </c>
      <c r="AC435" s="5">
        <v>1025.5967795608251</v>
      </c>
      <c r="AD435" s="5">
        <v>2031.1200221472054</v>
      </c>
      <c r="AE435" s="5">
        <v>0</v>
      </c>
    </row>
    <row r="436" spans="1:31">
      <c r="A436" s="58" t="s">
        <v>136</v>
      </c>
      <c r="B436" s="58" t="s">
        <v>126</v>
      </c>
      <c r="C436" s="57" t="s">
        <v>85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658.24681437578988</v>
      </c>
      <c r="AE436" s="5">
        <v>658.24681437580523</v>
      </c>
    </row>
    <row r="437" spans="1:31">
      <c r="A437" s="58" t="s">
        <v>136</v>
      </c>
      <c r="B437" s="58" t="s">
        <v>126</v>
      </c>
      <c r="C437" s="57" t="s">
        <v>86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</row>
    <row r="438" spans="1:31">
      <c r="A438" s="58" t="s">
        <v>136</v>
      </c>
      <c r="B438" s="58" t="s">
        <v>126</v>
      </c>
      <c r="C438" s="57" t="s">
        <v>87</v>
      </c>
      <c r="D438" s="5">
        <v>142.7885628517902</v>
      </c>
      <c r="E438" s="5">
        <v>179.83139800342019</v>
      </c>
      <c r="F438" s="5">
        <v>269.55518251415032</v>
      </c>
      <c r="G438" s="5">
        <v>268.81896708611021</v>
      </c>
      <c r="H438" s="5">
        <v>611.57040215263567</v>
      </c>
      <c r="I438" s="5">
        <v>605.04845924625556</v>
      </c>
      <c r="J438" s="5">
        <v>623.86925022873572</v>
      </c>
      <c r="K438" s="5">
        <v>599.35678988399013</v>
      </c>
      <c r="L438" s="5">
        <v>556.5532178355852</v>
      </c>
      <c r="M438" s="5">
        <v>880.1361554268143</v>
      </c>
      <c r="N438" s="5">
        <v>944.6885209063596</v>
      </c>
      <c r="O438" s="5">
        <v>903.72596505869353</v>
      </c>
      <c r="P438" s="5">
        <v>884.76005480053436</v>
      </c>
      <c r="Q438" s="5">
        <v>826.65227958109904</v>
      </c>
      <c r="R438" s="5">
        <v>1217.1201089214148</v>
      </c>
      <c r="S438" s="5">
        <v>1160.0362581944489</v>
      </c>
      <c r="T438" s="5">
        <v>1151.954067419169</v>
      </c>
      <c r="U438" s="5">
        <v>1254.9766769123542</v>
      </c>
      <c r="V438" s="5">
        <v>1165.0224094907442</v>
      </c>
      <c r="W438" s="5">
        <v>903.8572943979043</v>
      </c>
      <c r="X438" s="5">
        <v>1074.280200456599</v>
      </c>
      <c r="Y438" s="5">
        <v>3855.2662297507795</v>
      </c>
      <c r="Z438" s="5">
        <v>3897.3898726040311</v>
      </c>
      <c r="AA438" s="5">
        <v>4057.8562578365108</v>
      </c>
      <c r="AB438" s="5">
        <v>3426.4932550441972</v>
      </c>
      <c r="AC438" s="5">
        <v>17516.220283971485</v>
      </c>
      <c r="AD438" s="5">
        <v>24658.092051950407</v>
      </c>
      <c r="AE438" s="5">
        <v>24956.936599983474</v>
      </c>
    </row>
    <row r="439" spans="1:31">
      <c r="A439" s="58" t="s">
        <v>136</v>
      </c>
      <c r="B439" s="58" t="s">
        <v>126</v>
      </c>
      <c r="C439" s="57" t="s">
        <v>88</v>
      </c>
      <c r="D439" s="5">
        <v>61.002003559540313</v>
      </c>
      <c r="E439" s="5">
        <v>106.17234356376986</v>
      </c>
      <c r="F439" s="5">
        <v>140.66064384975451</v>
      </c>
      <c r="G439" s="5">
        <v>175.70751126244019</v>
      </c>
      <c r="H439" s="5">
        <v>223.31894351423568</v>
      </c>
      <c r="I439" s="5">
        <v>272.69431985931476</v>
      </c>
      <c r="J439" s="5">
        <v>342.37934692729948</v>
      </c>
      <c r="K439" s="5">
        <v>410.2911137299003</v>
      </c>
      <c r="L439" s="5">
        <v>474.85456549005607</v>
      </c>
      <c r="M439" s="5">
        <v>590.98389106376885</v>
      </c>
      <c r="N439" s="5">
        <v>755.25307926049572</v>
      </c>
      <c r="O439" s="5">
        <v>891.23276510755147</v>
      </c>
      <c r="P439" s="5">
        <v>1057.7319589569604</v>
      </c>
      <c r="Q439" s="5">
        <v>1249.3566634822707</v>
      </c>
      <c r="R439" s="5">
        <v>1318.667749399083</v>
      </c>
      <c r="S439" s="5">
        <v>1418.0346379849816</v>
      </c>
      <c r="T439" s="5">
        <v>1675.5521941186448</v>
      </c>
      <c r="U439" s="5">
        <v>1800.2105009893955</v>
      </c>
      <c r="V439" s="5">
        <v>1864.2497134775479</v>
      </c>
      <c r="W439" s="5">
        <v>1869.1416600069106</v>
      </c>
      <c r="X439" s="5">
        <v>1948.0995492849336</v>
      </c>
      <c r="Y439" s="5">
        <v>2230.0049948478227</v>
      </c>
      <c r="Z439" s="5">
        <v>2187.4019886598239</v>
      </c>
      <c r="AA439" s="5">
        <v>2310.7681226239056</v>
      </c>
      <c r="AB439" s="5">
        <v>2366.7229902796589</v>
      </c>
      <c r="AC439" s="5">
        <v>2398.5406515857781</v>
      </c>
      <c r="AD439" s="5">
        <v>2556.2920120081289</v>
      </c>
      <c r="AE439" s="5">
        <v>2640.0110982494634</v>
      </c>
    </row>
    <row r="440" spans="1:31">
      <c r="A440" s="58" t="s">
        <v>136</v>
      </c>
      <c r="B440" s="58" t="s">
        <v>126</v>
      </c>
      <c r="C440" s="57" t="s">
        <v>89</v>
      </c>
      <c r="D440" s="5">
        <v>68.895163690666294</v>
      </c>
      <c r="E440" s="5">
        <v>97.954661409106706</v>
      </c>
      <c r="F440" s="5">
        <v>124.274232323511</v>
      </c>
      <c r="G440" s="5">
        <v>148.16228569098499</v>
      </c>
      <c r="H440" s="5">
        <v>169.36085970677101</v>
      </c>
      <c r="I440" s="5">
        <v>189.899868105981</v>
      </c>
      <c r="J440" s="5">
        <v>219.562957035376</v>
      </c>
      <c r="K440" s="5">
        <v>258.75919173128301</v>
      </c>
      <c r="L440" s="5">
        <v>297.60477817919201</v>
      </c>
      <c r="M440" s="5">
        <v>337.38753966586199</v>
      </c>
      <c r="N440" s="5">
        <v>385.95067759280801</v>
      </c>
      <c r="O440" s="5">
        <v>434.14076779321999</v>
      </c>
      <c r="P440" s="5">
        <v>483.53722375227198</v>
      </c>
      <c r="Q440" s="5">
        <v>522.67723044417698</v>
      </c>
      <c r="R440" s="5">
        <v>558.93970617016998</v>
      </c>
      <c r="S440" s="5">
        <v>584.15928738679099</v>
      </c>
      <c r="T440" s="5">
        <v>603.86422306525401</v>
      </c>
      <c r="U440" s="5">
        <v>607.02033181903801</v>
      </c>
      <c r="V440" s="5">
        <v>609.20661153048195</v>
      </c>
      <c r="W440" s="5">
        <v>603.94972943296705</v>
      </c>
      <c r="X440" s="5">
        <v>599.63684466445102</v>
      </c>
      <c r="Y440" s="5">
        <v>591.17237207886899</v>
      </c>
      <c r="Z440" s="5">
        <v>584.08369973584001</v>
      </c>
      <c r="AA440" s="5">
        <v>580.71993932475402</v>
      </c>
      <c r="AB440" s="5">
        <v>575.36864518668301</v>
      </c>
      <c r="AC440" s="5">
        <v>565.74723489812095</v>
      </c>
      <c r="AD440" s="5">
        <v>556.14829585299799</v>
      </c>
      <c r="AE440" s="5">
        <v>561.73877020609996</v>
      </c>
    </row>
    <row r="441" spans="1:31">
      <c r="A441" s="58" t="s">
        <v>136</v>
      </c>
      <c r="B441" s="58" t="s">
        <v>126</v>
      </c>
      <c r="C441" s="57" t="s">
        <v>90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</row>
    <row r="442" spans="1:31">
      <c r="A442" s="58" t="s">
        <v>136</v>
      </c>
      <c r="B442" s="58" t="s">
        <v>126</v>
      </c>
      <c r="C442" s="57" t="s">
        <v>91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</row>
    <row r="443" spans="1:31">
      <c r="A443" s="58" t="s">
        <v>136</v>
      </c>
      <c r="B443" s="58" t="s">
        <v>126</v>
      </c>
      <c r="C443" s="57" t="s">
        <v>92</v>
      </c>
      <c r="D443" s="5">
        <v>6681.7185665707475</v>
      </c>
      <c r="E443" s="5">
        <v>10482.143514957279</v>
      </c>
      <c r="F443" s="5">
        <v>13365.181082483925</v>
      </c>
      <c r="G443" s="5">
        <v>15499.416934820099</v>
      </c>
      <c r="H443" s="5">
        <v>14035.745419246161</v>
      </c>
      <c r="I443" s="5">
        <v>24448.45918075139</v>
      </c>
      <c r="J443" s="5">
        <v>24207.379449638636</v>
      </c>
      <c r="K443" s="5">
        <v>29163.475923933082</v>
      </c>
      <c r="L443" s="5">
        <v>28855.463747863974</v>
      </c>
      <c r="M443" s="5">
        <v>30999.654547151767</v>
      </c>
      <c r="N443" s="5">
        <v>42072.499996772662</v>
      </c>
      <c r="O443" s="5">
        <v>39772.324648221373</v>
      </c>
      <c r="P443" s="5">
        <v>47977.28774092019</v>
      </c>
      <c r="Q443" s="5">
        <v>57541.325506216635</v>
      </c>
      <c r="R443" s="5">
        <v>64657.884258820406</v>
      </c>
      <c r="S443" s="5">
        <v>60543.837352451592</v>
      </c>
      <c r="T443" s="5">
        <v>65740.787021459182</v>
      </c>
      <c r="U443" s="5">
        <v>67576.013980938034</v>
      </c>
      <c r="V443" s="5">
        <v>98934.763670072338</v>
      </c>
      <c r="W443" s="5">
        <v>101431.11897396808</v>
      </c>
      <c r="X443" s="5">
        <v>111281.14818872238</v>
      </c>
      <c r="Y443" s="5">
        <v>128234.04166551802</v>
      </c>
      <c r="Z443" s="5">
        <v>120481.34071392592</v>
      </c>
      <c r="AA443" s="5">
        <v>131264.24012294624</v>
      </c>
      <c r="AB443" s="5">
        <v>130580.68973743693</v>
      </c>
      <c r="AC443" s="5">
        <v>139218.7432215529</v>
      </c>
      <c r="AD443" s="5">
        <v>122993.00507021425</v>
      </c>
      <c r="AE443" s="5">
        <v>129598.65397043555</v>
      </c>
    </row>
    <row r="444" spans="1:31">
      <c r="A444" s="58" t="s">
        <v>136</v>
      </c>
      <c r="B444" s="58" t="s">
        <v>126</v>
      </c>
      <c r="C444" s="57" t="s">
        <v>93</v>
      </c>
      <c r="D444" s="5">
        <v>1170.1449243830698</v>
      </c>
      <c r="E444" s="5">
        <v>976.19967774579538</v>
      </c>
      <c r="F444" s="5">
        <v>1011.2212381403003</v>
      </c>
      <c r="G444" s="5">
        <v>2837.9419105306606</v>
      </c>
      <c r="H444" s="5">
        <v>3618.914042471401</v>
      </c>
      <c r="I444" s="5">
        <v>6156.2887218726401</v>
      </c>
      <c r="J444" s="5">
        <v>6560.8865332559444</v>
      </c>
      <c r="K444" s="5">
        <v>9843.6423332318154</v>
      </c>
      <c r="L444" s="5">
        <v>9560.8154707798949</v>
      </c>
      <c r="M444" s="5">
        <v>11082.566262264903</v>
      </c>
      <c r="N444" s="5">
        <v>16901.208052286245</v>
      </c>
      <c r="O444" s="5">
        <v>17607.413817107816</v>
      </c>
      <c r="P444" s="5">
        <v>20694.403477569591</v>
      </c>
      <c r="Q444" s="5">
        <v>26537.152688016289</v>
      </c>
      <c r="R444" s="5">
        <v>28654.558093973275</v>
      </c>
      <c r="S444" s="5">
        <v>32674.278406556092</v>
      </c>
      <c r="T444" s="5">
        <v>33798.429528823668</v>
      </c>
      <c r="U444" s="5">
        <v>37720.802239332806</v>
      </c>
      <c r="V444" s="5">
        <v>60495.949932193202</v>
      </c>
      <c r="W444" s="5">
        <v>56758.307539603564</v>
      </c>
      <c r="X444" s="5">
        <v>67106.931079967457</v>
      </c>
      <c r="Y444" s="5">
        <v>68760.693315938857</v>
      </c>
      <c r="Z444" s="5">
        <v>68885.676392543319</v>
      </c>
      <c r="AA444" s="5">
        <v>69016.726620885805</v>
      </c>
      <c r="AB444" s="5">
        <v>84727.300202108003</v>
      </c>
      <c r="AC444" s="5">
        <v>101155.41119308439</v>
      </c>
      <c r="AD444" s="5">
        <v>128845.41838134387</v>
      </c>
      <c r="AE444" s="5">
        <v>129115.8046157842</v>
      </c>
    </row>
    <row r="445" spans="1:31">
      <c r="A445" s="58" t="s">
        <v>136</v>
      </c>
      <c r="B445" s="58" t="s">
        <v>126</v>
      </c>
      <c r="C445" s="57" t="s">
        <v>94</v>
      </c>
      <c r="D445" s="5">
        <v>3735.501608</v>
      </c>
      <c r="E445" s="5">
        <v>4203.1892319999997</v>
      </c>
      <c r="F445" s="5">
        <v>4631.4915940000001</v>
      </c>
      <c r="G445" s="5">
        <v>5045.0803390000001</v>
      </c>
      <c r="H445" s="5">
        <v>5461.1269759999996</v>
      </c>
      <c r="I445" s="5">
        <v>5860.9404219999997</v>
      </c>
      <c r="J445" s="5">
        <v>6250.3674659999997</v>
      </c>
      <c r="K445" s="5">
        <v>6635.9564</v>
      </c>
      <c r="L445" s="5">
        <v>7021.223602</v>
      </c>
      <c r="M445" s="5">
        <v>7389.2024250000004</v>
      </c>
      <c r="N445" s="5">
        <v>7754.8742329999995</v>
      </c>
      <c r="O445" s="5">
        <v>8131.3691779999999</v>
      </c>
      <c r="P445" s="5">
        <v>8505.4052670000001</v>
      </c>
      <c r="Q445" s="5">
        <v>8841.9675829999996</v>
      </c>
      <c r="R445" s="5">
        <v>9152.5151679999999</v>
      </c>
      <c r="S445" s="5">
        <v>9465.0842620000003</v>
      </c>
      <c r="T445" s="5">
        <v>9793.1011209999997</v>
      </c>
      <c r="U445" s="5">
        <v>10081.97025</v>
      </c>
      <c r="V445" s="5">
        <v>10360.61687</v>
      </c>
      <c r="W445" s="5">
        <v>10649.53584</v>
      </c>
      <c r="X445" s="5">
        <v>10959.77939</v>
      </c>
      <c r="Y445" s="5">
        <v>11235.469580000001</v>
      </c>
      <c r="Z445" s="5">
        <v>11503.75532</v>
      </c>
      <c r="AA445" s="5">
        <v>11781.08664</v>
      </c>
      <c r="AB445" s="5">
        <v>12084.065060000001</v>
      </c>
      <c r="AC445" s="5">
        <v>12346.35737</v>
      </c>
      <c r="AD445" s="5">
        <v>12604.12501</v>
      </c>
      <c r="AE445" s="5">
        <v>12604.12501</v>
      </c>
    </row>
    <row r="446" spans="1:31">
      <c r="A446" s="58" t="s">
        <v>136</v>
      </c>
      <c r="B446" s="58" t="s">
        <v>126</v>
      </c>
      <c r="C446" s="57" t="s">
        <v>96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0.41557143106500005</v>
      </c>
      <c r="J446" s="5">
        <v>0</v>
      </c>
      <c r="K446" s="5">
        <v>2.9439307987950003</v>
      </c>
      <c r="L446" s="5">
        <v>4.5939982150449996</v>
      </c>
      <c r="M446" s="5">
        <v>22.859659317024995</v>
      </c>
      <c r="N446" s="5">
        <v>12.025780159339998</v>
      </c>
      <c r="O446" s="5">
        <v>39.969179386275016</v>
      </c>
      <c r="P446" s="5">
        <v>119.56809903604002</v>
      </c>
      <c r="Q446" s="5">
        <v>51.176212952195002</v>
      </c>
      <c r="R446" s="5">
        <v>117.00162027450006</v>
      </c>
      <c r="S446" s="5">
        <v>203.9312167920499</v>
      </c>
      <c r="T446" s="5">
        <v>101.02437010338004</v>
      </c>
      <c r="U446" s="5">
        <v>201.26895018342989</v>
      </c>
      <c r="V446" s="5">
        <v>173.15095765151491</v>
      </c>
      <c r="W446" s="5">
        <v>183.7477985914301</v>
      </c>
      <c r="X446" s="5">
        <v>210.86102978146482</v>
      </c>
      <c r="Y446" s="5">
        <v>161.15465542709501</v>
      </c>
      <c r="Z446" s="5">
        <v>286.33382620638019</v>
      </c>
      <c r="AA446" s="5">
        <v>250.87252933007997</v>
      </c>
      <c r="AB446" s="5">
        <v>169.60041612177497</v>
      </c>
      <c r="AC446" s="5">
        <v>228.97104154854017</v>
      </c>
      <c r="AD446" s="5">
        <v>355.64034236148547</v>
      </c>
      <c r="AE446" s="5">
        <v>82.898485066675008</v>
      </c>
    </row>
    <row r="447" spans="1:31">
      <c r="A447" s="58" t="s">
        <v>136</v>
      </c>
      <c r="B447" s="58" t="s">
        <v>126</v>
      </c>
      <c r="C447" s="57" t="s">
        <v>98</v>
      </c>
      <c r="D447" s="5">
        <v>-169.98643590623001</v>
      </c>
      <c r="E447" s="5">
        <v>-214.17118283902494</v>
      </c>
      <c r="F447" s="5">
        <v>-322.06403727034501</v>
      </c>
      <c r="G447" s="5">
        <v>-322.12096993864992</v>
      </c>
      <c r="H447" s="5">
        <v>-733.18655631559147</v>
      </c>
      <c r="I447" s="5">
        <v>-726.68910171971652</v>
      </c>
      <c r="J447" s="5">
        <v>-748.53499287819704</v>
      </c>
      <c r="K447" s="5">
        <v>-719.56994546782823</v>
      </c>
      <c r="L447" s="5">
        <v>-670.27278290592881</v>
      </c>
      <c r="M447" s="5">
        <v>-1055.9569438178128</v>
      </c>
      <c r="N447" s="5">
        <v>-1139.4467127386117</v>
      </c>
      <c r="O447" s="5">
        <v>-1082.8812474215765</v>
      </c>
      <c r="P447" s="5">
        <v>-1063.7050811690765</v>
      </c>
      <c r="Q447" s="5">
        <v>-993.91140177107297</v>
      </c>
      <c r="R447" s="5">
        <v>-1464.5053911884061</v>
      </c>
      <c r="S447" s="5">
        <v>-1395.8434706756857</v>
      </c>
      <c r="T447" s="5">
        <v>-1387.0921018552244</v>
      </c>
      <c r="U447" s="5">
        <v>-1509.382569597622</v>
      </c>
      <c r="V447" s="5">
        <v>-1402.1235897660511</v>
      </c>
      <c r="W447" s="5">
        <v>-1087.6217927793084</v>
      </c>
      <c r="X447" s="5">
        <v>-1292.7746562248894</v>
      </c>
      <c r="Y447" s="5">
        <v>-4665.6413710130792</v>
      </c>
      <c r="Z447" s="5">
        <v>-4673.0216406369454</v>
      </c>
      <c r="AA447" s="5">
        <v>-4909.41526356139</v>
      </c>
      <c r="AB447" s="5">
        <v>-4105.7528865083377</v>
      </c>
      <c r="AC447" s="5">
        <v>-21104.264292137577</v>
      </c>
      <c r="AD447" s="5">
        <v>-29709.990237961643</v>
      </c>
      <c r="AE447" s="5">
        <v>-30070.83215066087</v>
      </c>
    </row>
    <row r="448" spans="1:31">
      <c r="A448" s="58" t="s">
        <v>136</v>
      </c>
      <c r="B448" s="58" t="s">
        <v>126</v>
      </c>
      <c r="C448" s="57" t="s">
        <v>99</v>
      </c>
      <c r="D448" s="5">
        <v>-71.759971437214602</v>
      </c>
      <c r="E448" s="5">
        <v>-124.89629679416535</v>
      </c>
      <c r="F448" s="5">
        <v>-165.46675840251544</v>
      </c>
      <c r="G448" s="5">
        <v>-207.24826700478496</v>
      </c>
      <c r="H448" s="5">
        <v>-262.1482335488999</v>
      </c>
      <c r="I448" s="5">
        <v>-321.47474636617625</v>
      </c>
      <c r="J448" s="5">
        <v>-402.06982897674351</v>
      </c>
      <c r="K448" s="5">
        <v>-486.58338677589336</v>
      </c>
      <c r="L448" s="5">
        <v>-568.69608505689166</v>
      </c>
      <c r="M448" s="5">
        <v>-707.50664673574499</v>
      </c>
      <c r="N448" s="5">
        <v>-912.9985039043595</v>
      </c>
      <c r="O448" s="5">
        <v>-1076.9420250586318</v>
      </c>
      <c r="P448" s="5">
        <v>-1289.6166436964772</v>
      </c>
      <c r="Q448" s="5">
        <v>-1521.3939099047068</v>
      </c>
      <c r="R448" s="5">
        <v>-1618.8164646414834</v>
      </c>
      <c r="S448" s="5">
        <v>-1742.8569925727718</v>
      </c>
      <c r="T448" s="5">
        <v>-2072.3883122435291</v>
      </c>
      <c r="U448" s="5">
        <v>-2233.851187128786</v>
      </c>
      <c r="V448" s="5">
        <v>-2327.4730706181831</v>
      </c>
      <c r="W448" s="5">
        <v>-2349.0061810217167</v>
      </c>
      <c r="X448" s="5">
        <v>-2450.6243324578568</v>
      </c>
      <c r="Y448" s="5">
        <v>-2838.5746992101836</v>
      </c>
      <c r="Z448" s="5">
        <v>-2793.1454162438827</v>
      </c>
      <c r="AA448" s="5">
        <v>-2965.9751150710304</v>
      </c>
      <c r="AB448" s="5">
        <v>-3008.0182840685429</v>
      </c>
      <c r="AC448" s="5">
        <v>-3061.9966376124084</v>
      </c>
      <c r="AD448" s="5">
        <v>-3280.290061691107</v>
      </c>
      <c r="AE448" s="5">
        <v>-3366.7755014365089</v>
      </c>
    </row>
    <row r="449" spans="1:31">
      <c r="A449" s="58" t="s">
        <v>136</v>
      </c>
      <c r="B449" s="58" t="s">
        <v>126</v>
      </c>
      <c r="C449" s="57" t="s">
        <v>100</v>
      </c>
      <c r="D449" s="5">
        <v>-79.645634122406506</v>
      </c>
      <c r="E449" s="5">
        <v>-113.03997529582</v>
      </c>
      <c r="F449" s="5">
        <v>-143.44573414562501</v>
      </c>
      <c r="G449" s="5">
        <v>-170.512795046939</v>
      </c>
      <c r="H449" s="5">
        <v>-194.073476657762</v>
      </c>
      <c r="I449" s="5">
        <v>-218.69436428123799</v>
      </c>
      <c r="J449" s="5">
        <v>-251.56114466663601</v>
      </c>
      <c r="K449" s="5">
        <v>-297.46433432764201</v>
      </c>
      <c r="L449" s="5">
        <v>-342.26704652155701</v>
      </c>
      <c r="M449" s="5">
        <v>-388.279863954897</v>
      </c>
      <c r="N449" s="5">
        <v>-443.30560571842301</v>
      </c>
      <c r="O449" s="5">
        <v>-502.22071264317401</v>
      </c>
      <c r="P449" s="5">
        <v>-557.37534616897801</v>
      </c>
      <c r="Q449" s="5">
        <v>-604.35654673114902</v>
      </c>
      <c r="R449" s="5">
        <v>-645.31445214416999</v>
      </c>
      <c r="S449" s="5">
        <v>-673.97165973593201</v>
      </c>
      <c r="T449" s="5">
        <v>-697.09079725116305</v>
      </c>
      <c r="U449" s="5">
        <v>-701.79507888865703</v>
      </c>
      <c r="V449" s="5">
        <v>-704.11558295005204</v>
      </c>
      <c r="W449" s="5">
        <v>-697.97200634377702</v>
      </c>
      <c r="X449" s="5">
        <v>-691.96128474813395</v>
      </c>
      <c r="Y449" s="5">
        <v>-680.049311823469</v>
      </c>
      <c r="Z449" s="5">
        <v>-675.63349627397997</v>
      </c>
      <c r="AA449" s="5">
        <v>-668.32880644493196</v>
      </c>
      <c r="AB449" s="5">
        <v>-664.04708589651102</v>
      </c>
      <c r="AC449" s="5">
        <v>-652.33174125279095</v>
      </c>
      <c r="AD449" s="5">
        <v>-640.34147474788199</v>
      </c>
      <c r="AE449" s="5">
        <v>-645.65695904309996</v>
      </c>
    </row>
    <row r="451" spans="1:31">
      <c r="A451" s="58" t="s">
        <v>136</v>
      </c>
      <c r="B451" s="58" t="s">
        <v>127</v>
      </c>
      <c r="C451" s="57" t="s">
        <v>82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</row>
    <row r="452" spans="1:31">
      <c r="A452" s="58" t="s">
        <v>136</v>
      </c>
      <c r="B452" s="58" t="s">
        <v>127</v>
      </c>
      <c r="C452" s="57" t="s">
        <v>83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</row>
    <row r="453" spans="1:31">
      <c r="A453" s="58" t="s">
        <v>136</v>
      </c>
      <c r="B453" s="58" t="s">
        <v>127</v>
      </c>
      <c r="C453" s="57" t="s">
        <v>84</v>
      </c>
      <c r="D453" s="5">
        <v>0</v>
      </c>
      <c r="E453" s="5">
        <v>0</v>
      </c>
      <c r="F453" s="5">
        <v>0.58651233076999998</v>
      </c>
      <c r="G453" s="5">
        <v>0</v>
      </c>
      <c r="H453" s="5">
        <v>4.481050072785</v>
      </c>
      <c r="I453" s="5">
        <v>31.291208284550002</v>
      </c>
      <c r="J453" s="5">
        <v>3.0379586909849996</v>
      </c>
      <c r="K453" s="5">
        <v>0</v>
      </c>
      <c r="L453" s="5">
        <v>4.6877581312700007</v>
      </c>
      <c r="M453" s="5">
        <v>3.196263149565</v>
      </c>
      <c r="N453" s="5">
        <v>0</v>
      </c>
      <c r="O453" s="5">
        <v>6.50401364867</v>
      </c>
      <c r="P453" s="5">
        <v>1.165878041035</v>
      </c>
      <c r="Q453" s="5">
        <v>5.1096808141150003</v>
      </c>
      <c r="R453" s="5">
        <v>1.7928095137</v>
      </c>
      <c r="S453" s="5">
        <v>79.589531183709994</v>
      </c>
      <c r="T453" s="5">
        <v>1.7550629791549999</v>
      </c>
      <c r="U453" s="5">
        <v>1.3275273890549999</v>
      </c>
      <c r="V453" s="5">
        <v>23.671513940034991</v>
      </c>
      <c r="W453" s="5">
        <v>3.4847593962849999</v>
      </c>
      <c r="X453" s="5">
        <v>252.148078156075</v>
      </c>
      <c r="Y453" s="5">
        <v>133.85840569107998</v>
      </c>
      <c r="Z453" s="5">
        <v>6.5225655532750002</v>
      </c>
      <c r="AA453" s="5">
        <v>0</v>
      </c>
      <c r="AB453" s="5">
        <v>34.629798787574991</v>
      </c>
      <c r="AC453" s="5">
        <v>0</v>
      </c>
      <c r="AD453" s="5">
        <v>1952.7843912046606</v>
      </c>
      <c r="AE453" s="5">
        <v>0</v>
      </c>
    </row>
    <row r="454" spans="1:31">
      <c r="A454" s="58" t="s">
        <v>136</v>
      </c>
      <c r="B454" s="58" t="s">
        <v>127</v>
      </c>
      <c r="C454" s="57" t="s">
        <v>85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</row>
    <row r="455" spans="1:31">
      <c r="A455" s="58" t="s">
        <v>136</v>
      </c>
      <c r="B455" s="58" t="s">
        <v>127</v>
      </c>
      <c r="C455" s="57" t="s">
        <v>86</v>
      </c>
      <c r="D455" s="5">
        <v>7200.157620837982</v>
      </c>
      <c r="E455" s="5">
        <v>9896.6592127377953</v>
      </c>
      <c r="F455" s="5">
        <v>7773.4465608459059</v>
      </c>
      <c r="G455" s="5">
        <v>7707.4370517336629</v>
      </c>
      <c r="H455" s="5">
        <v>9037.7073876495997</v>
      </c>
      <c r="I455" s="5">
        <v>8347.9759274169319</v>
      </c>
      <c r="J455" s="5">
        <v>7888.5760734337118</v>
      </c>
      <c r="K455" s="5">
        <v>8744.37900339105</v>
      </c>
      <c r="L455" s="5">
        <v>6119.013404667232</v>
      </c>
      <c r="M455" s="5">
        <v>9546.3757096125264</v>
      </c>
      <c r="N455" s="5">
        <v>8552.451454308617</v>
      </c>
      <c r="O455" s="5">
        <v>6049.0137335391782</v>
      </c>
      <c r="P455" s="5">
        <v>6880.9896621768421</v>
      </c>
      <c r="Q455" s="5">
        <v>7148.1279158871266</v>
      </c>
      <c r="R455" s="5">
        <v>7706.7553624531029</v>
      </c>
      <c r="S455" s="5">
        <v>7585.9834011628791</v>
      </c>
      <c r="T455" s="5">
        <v>5068.6532409974016</v>
      </c>
      <c r="U455" s="5">
        <v>7610.9366832262649</v>
      </c>
      <c r="V455" s="5">
        <v>8283.9852961867582</v>
      </c>
      <c r="W455" s="5">
        <v>5400.6454279083191</v>
      </c>
      <c r="X455" s="5">
        <v>6868.5152224204758</v>
      </c>
      <c r="Y455" s="5">
        <v>7193.7117660638241</v>
      </c>
      <c r="Z455" s="5">
        <v>4972.8219487771794</v>
      </c>
      <c r="AA455" s="5">
        <v>5371.1335048620058</v>
      </c>
      <c r="AB455" s="5">
        <v>6309.5482509732055</v>
      </c>
      <c r="AC455" s="5">
        <v>7303.2208133264448</v>
      </c>
      <c r="AD455" s="5">
        <v>5925.6064933249072</v>
      </c>
      <c r="AE455" s="5">
        <v>4386.7691596412624</v>
      </c>
    </row>
    <row r="456" spans="1:31">
      <c r="A456" s="58" t="s">
        <v>136</v>
      </c>
      <c r="B456" s="58" t="s">
        <v>127</v>
      </c>
      <c r="C456" s="57" t="s">
        <v>87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1059.562964942626</v>
      </c>
      <c r="J456" s="5">
        <v>1042.9997852762897</v>
      </c>
      <c r="K456" s="5">
        <v>1260.0468280367049</v>
      </c>
      <c r="L456" s="5">
        <v>856.91231421311511</v>
      </c>
      <c r="M456" s="5">
        <v>1086.4277176926496</v>
      </c>
      <c r="N456" s="5">
        <v>975.73053381207478</v>
      </c>
      <c r="O456" s="5">
        <v>971.87427482703993</v>
      </c>
      <c r="P456" s="5">
        <v>1037.3122737018455</v>
      </c>
      <c r="Q456" s="5">
        <v>944.90408085356512</v>
      </c>
      <c r="R456" s="5">
        <v>797.03418889599061</v>
      </c>
      <c r="S456" s="5">
        <v>953.24859834468066</v>
      </c>
      <c r="T456" s="5">
        <v>968.61722755213464</v>
      </c>
      <c r="U456" s="5">
        <v>759.03381917456045</v>
      </c>
      <c r="V456" s="5">
        <v>775.5994858369404</v>
      </c>
      <c r="W456" s="5">
        <v>948.79597409642986</v>
      </c>
      <c r="X456" s="5">
        <v>1686.7564062460083</v>
      </c>
      <c r="Y456" s="5">
        <v>1460.7211832374016</v>
      </c>
      <c r="Z456" s="5">
        <v>1473.9558906634975</v>
      </c>
      <c r="AA456" s="5">
        <v>1231.9372222572306</v>
      </c>
      <c r="AB456" s="5">
        <v>1270.0633931276207</v>
      </c>
      <c r="AC456" s="5">
        <v>1813.4188603810906</v>
      </c>
      <c r="AD456" s="5">
        <v>3125.6410168933803</v>
      </c>
      <c r="AE456" s="5">
        <v>3279.2016381638618</v>
      </c>
    </row>
    <row r="457" spans="1:31">
      <c r="A457" s="58" t="s">
        <v>136</v>
      </c>
      <c r="B457" s="58" t="s">
        <v>127</v>
      </c>
      <c r="C457" s="57" t="s">
        <v>88</v>
      </c>
      <c r="D457" s="5">
        <v>0.16446481330000001</v>
      </c>
      <c r="E457" s="5">
        <v>3.247480204399996</v>
      </c>
      <c r="F457" s="5">
        <v>9.9754122010999868</v>
      </c>
      <c r="G457" s="5">
        <v>16.452875908210018</v>
      </c>
      <c r="H457" s="5">
        <v>24.357021500250031</v>
      </c>
      <c r="I457" s="5">
        <v>36.706592872404926</v>
      </c>
      <c r="J457" s="5">
        <v>43.978938433245098</v>
      </c>
      <c r="K457" s="5">
        <v>61.907643846049908</v>
      </c>
      <c r="L457" s="5">
        <v>81.225767794520081</v>
      </c>
      <c r="M457" s="5">
        <v>82.117913923580119</v>
      </c>
      <c r="N457" s="5">
        <v>99.090379662180041</v>
      </c>
      <c r="O457" s="5">
        <v>135.01184849826504</v>
      </c>
      <c r="P457" s="5">
        <v>167.46882676043043</v>
      </c>
      <c r="Q457" s="5">
        <v>182.59075666075984</v>
      </c>
      <c r="R457" s="5">
        <v>198.81223601366528</v>
      </c>
      <c r="S457" s="5">
        <v>271.76056362659045</v>
      </c>
      <c r="T457" s="5">
        <v>288.93460618683002</v>
      </c>
      <c r="U457" s="5">
        <v>282.34618000227022</v>
      </c>
      <c r="V457" s="5">
        <v>272.72635010400518</v>
      </c>
      <c r="W457" s="5">
        <v>411.05518052146476</v>
      </c>
      <c r="X457" s="5">
        <v>431.05052901210007</v>
      </c>
      <c r="Y457" s="5">
        <v>424.76727485686035</v>
      </c>
      <c r="Z457" s="5">
        <v>503.94633857877466</v>
      </c>
      <c r="AA457" s="5">
        <v>477.34698867290479</v>
      </c>
      <c r="AB457" s="5">
        <v>575.76839038994945</v>
      </c>
      <c r="AC457" s="5">
        <v>498.25019808896047</v>
      </c>
      <c r="AD457" s="5">
        <v>597.34086203575987</v>
      </c>
      <c r="AE457" s="5">
        <v>694.09625637032036</v>
      </c>
    </row>
    <row r="458" spans="1:31">
      <c r="A458" s="58" t="s">
        <v>136</v>
      </c>
      <c r="B458" s="58" t="s">
        <v>127</v>
      </c>
      <c r="C458" s="57" t="s">
        <v>89</v>
      </c>
      <c r="D458" s="5">
        <v>12.181482531735</v>
      </c>
      <c r="E458" s="5">
        <v>18.6533270586844</v>
      </c>
      <c r="F458" s="5">
        <v>24.862128386070999</v>
      </c>
      <c r="G458" s="5">
        <v>30.141386471284299</v>
      </c>
      <c r="H458" s="5">
        <v>34.295980929509298</v>
      </c>
      <c r="I458" s="5">
        <v>37.894167055529401</v>
      </c>
      <c r="J458" s="5">
        <v>42.387449727187402</v>
      </c>
      <c r="K458" s="5">
        <v>49.874731073036202</v>
      </c>
      <c r="L458" s="5">
        <v>57.248241580036499</v>
      </c>
      <c r="M458" s="5">
        <v>64.973415528101498</v>
      </c>
      <c r="N458" s="5">
        <v>74.171486746852693</v>
      </c>
      <c r="O458" s="5">
        <v>83.528326023098202</v>
      </c>
      <c r="P458" s="5">
        <v>92.599928799600406</v>
      </c>
      <c r="Q458" s="5">
        <v>100.69279345963101</v>
      </c>
      <c r="R458" s="5">
        <v>108.135562515343</v>
      </c>
      <c r="S458" s="5">
        <v>113.93287285753399</v>
      </c>
      <c r="T458" s="5">
        <v>118.550501317373</v>
      </c>
      <c r="U458" s="5">
        <v>119.97397325825899</v>
      </c>
      <c r="V458" s="5">
        <v>120.731609673178</v>
      </c>
      <c r="W458" s="5">
        <v>120.921528391683</v>
      </c>
      <c r="X458" s="5">
        <v>120.826160635078</v>
      </c>
      <c r="Y458" s="5">
        <v>120.605881764413</v>
      </c>
      <c r="Z458" s="5">
        <v>120.129762888035</v>
      </c>
      <c r="AA458" s="5">
        <v>119.25983141101</v>
      </c>
      <c r="AB458" s="5">
        <v>118.643108390168</v>
      </c>
      <c r="AC458" s="5">
        <v>117.216198842331</v>
      </c>
      <c r="AD458" s="5">
        <v>115.782745493151</v>
      </c>
      <c r="AE458" s="5">
        <v>117.19611211226101</v>
      </c>
    </row>
    <row r="459" spans="1:31">
      <c r="A459" s="58" t="s">
        <v>136</v>
      </c>
      <c r="B459" s="58" t="s">
        <v>127</v>
      </c>
      <c r="C459" s="57" t="s">
        <v>90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</row>
    <row r="460" spans="1:31">
      <c r="A460" s="58" t="s">
        <v>136</v>
      </c>
      <c r="B460" s="58" t="s">
        <v>127</v>
      </c>
      <c r="C460" s="57" t="s">
        <v>91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</row>
    <row r="461" spans="1:31">
      <c r="A461" s="58" t="s">
        <v>136</v>
      </c>
      <c r="B461" s="58" t="s">
        <v>127</v>
      </c>
      <c r="C461" s="57" t="s">
        <v>92</v>
      </c>
      <c r="D461" s="5">
        <v>1845.0012127957002</v>
      </c>
      <c r="E461" s="5">
        <v>4745.9444846917577</v>
      </c>
      <c r="F461" s="5">
        <v>9775.5005988652374</v>
      </c>
      <c r="G461" s="5">
        <v>10654.735131964402</v>
      </c>
      <c r="H461" s="5">
        <v>24796.112962261952</v>
      </c>
      <c r="I461" s="5">
        <v>28218.28157182951</v>
      </c>
      <c r="J461" s="5">
        <v>35120.535631676641</v>
      </c>
      <c r="K461" s="5">
        <v>36004.053391963651</v>
      </c>
      <c r="L461" s="5">
        <v>37025.56929275141</v>
      </c>
      <c r="M461" s="5">
        <v>37179.681223937318</v>
      </c>
      <c r="N461" s="5">
        <v>42352.635171950882</v>
      </c>
      <c r="O461" s="5">
        <v>56699.662952496656</v>
      </c>
      <c r="P461" s="5">
        <v>61260.76876377692</v>
      </c>
      <c r="Q461" s="5">
        <v>68595.031194618059</v>
      </c>
      <c r="R461" s="5">
        <v>68449.189442636911</v>
      </c>
      <c r="S461" s="5">
        <v>74469.025792838162</v>
      </c>
      <c r="T461" s="5">
        <v>73444.830123212756</v>
      </c>
      <c r="U461" s="5">
        <v>78559.703486330196</v>
      </c>
      <c r="V461" s="5">
        <v>81480.009014172523</v>
      </c>
      <c r="W461" s="5">
        <v>87606.186054604579</v>
      </c>
      <c r="X461" s="5">
        <v>101317.04650349941</v>
      </c>
      <c r="Y461" s="5">
        <v>97688.121874738747</v>
      </c>
      <c r="Z461" s="5">
        <v>93456.192281058495</v>
      </c>
      <c r="AA461" s="5">
        <v>105747.5538815747</v>
      </c>
      <c r="AB461" s="5">
        <v>108787.46615351568</v>
      </c>
      <c r="AC461" s="5">
        <v>131342.30527365723</v>
      </c>
      <c r="AD461" s="5">
        <v>123055.77462638375</v>
      </c>
      <c r="AE461" s="5">
        <v>117369.25831312049</v>
      </c>
    </row>
    <row r="462" spans="1:31">
      <c r="A462" s="58" t="s">
        <v>136</v>
      </c>
      <c r="B462" s="58" t="s">
        <v>127</v>
      </c>
      <c r="C462" s="57" t="s">
        <v>93</v>
      </c>
      <c r="D462" s="5">
        <v>0</v>
      </c>
      <c r="E462" s="5">
        <v>0</v>
      </c>
      <c r="F462" s="5">
        <v>67.193415302610063</v>
      </c>
      <c r="G462" s="5">
        <v>909.99737551747489</v>
      </c>
      <c r="H462" s="5">
        <v>893.384143695685</v>
      </c>
      <c r="I462" s="5">
        <v>2265.4442807084638</v>
      </c>
      <c r="J462" s="5">
        <v>2246.6393810908335</v>
      </c>
      <c r="K462" s="5">
        <v>1998.9592469529161</v>
      </c>
      <c r="L462" s="5">
        <v>2006.2506343213502</v>
      </c>
      <c r="M462" s="5">
        <v>2004.5628070589401</v>
      </c>
      <c r="N462" s="5">
        <v>3161.3872682815318</v>
      </c>
      <c r="O462" s="5">
        <v>3202.5844698603705</v>
      </c>
      <c r="P462" s="5">
        <v>2912.3129720789302</v>
      </c>
      <c r="Q462" s="5">
        <v>3378.1590941161808</v>
      </c>
      <c r="R462" s="5">
        <v>6975.0385223026897</v>
      </c>
      <c r="S462" s="5">
        <v>9781.4876939508558</v>
      </c>
      <c r="T462" s="5">
        <v>10431.178644705757</v>
      </c>
      <c r="U462" s="5">
        <v>12348.059347164315</v>
      </c>
      <c r="V462" s="5">
        <v>11589.709948932736</v>
      </c>
      <c r="W462" s="5">
        <v>11015.616444383873</v>
      </c>
      <c r="X462" s="5">
        <v>18088.378068308142</v>
      </c>
      <c r="Y462" s="5">
        <v>18688.261412647676</v>
      </c>
      <c r="Z462" s="5">
        <v>18125.673405048645</v>
      </c>
      <c r="AA462" s="5">
        <v>17224.30103675892</v>
      </c>
      <c r="AB462" s="5">
        <v>19527.787111873375</v>
      </c>
      <c r="AC462" s="5">
        <v>19911.635123726075</v>
      </c>
      <c r="AD462" s="5">
        <v>44583.986896934723</v>
      </c>
      <c r="AE462" s="5">
        <v>46773.226167985864</v>
      </c>
    </row>
    <row r="463" spans="1:31">
      <c r="A463" s="58" t="s">
        <v>136</v>
      </c>
      <c r="B463" s="58" t="s">
        <v>127</v>
      </c>
      <c r="C463" s="57" t="s">
        <v>94</v>
      </c>
      <c r="D463" s="5">
        <v>367.33154589999998</v>
      </c>
      <c r="E463" s="5">
        <v>427.96010919999998</v>
      </c>
      <c r="F463" s="5">
        <v>489.60910660000002</v>
      </c>
      <c r="G463" s="5">
        <v>549.67047339999999</v>
      </c>
      <c r="H463" s="5">
        <v>609.22429039999997</v>
      </c>
      <c r="I463" s="5">
        <v>667.71666519999997</v>
      </c>
      <c r="J463" s="5">
        <v>723.62491339999997</v>
      </c>
      <c r="K463" s="5">
        <v>778.70016610000005</v>
      </c>
      <c r="L463" s="5">
        <v>833.0406352</v>
      </c>
      <c r="M463" s="5">
        <v>886.63890760000004</v>
      </c>
      <c r="N463" s="5">
        <v>938.26647649999995</v>
      </c>
      <c r="O463" s="5">
        <v>990.39721510000004</v>
      </c>
      <c r="P463" s="5">
        <v>1041.9401800000001</v>
      </c>
      <c r="Q463" s="5">
        <v>1090.1405279999999</v>
      </c>
      <c r="R463" s="5">
        <v>1135.9990170000001</v>
      </c>
      <c r="S463" s="5">
        <v>1183.7655299999999</v>
      </c>
      <c r="T463" s="5">
        <v>1234.3384579999999</v>
      </c>
      <c r="U463" s="5">
        <v>1282.8370709999999</v>
      </c>
      <c r="V463" s="5">
        <v>1328.8336999999999</v>
      </c>
      <c r="W463" s="5">
        <v>1377.3429779999999</v>
      </c>
      <c r="X463" s="5">
        <v>1428.900402</v>
      </c>
      <c r="Y463" s="5">
        <v>1477.9173000000001</v>
      </c>
      <c r="Z463" s="5">
        <v>1523.7005730000001</v>
      </c>
      <c r="AA463" s="5">
        <v>1570.6982399999999</v>
      </c>
      <c r="AB463" s="5">
        <v>1619.511225</v>
      </c>
      <c r="AC463" s="5">
        <v>1663.916588</v>
      </c>
      <c r="AD463" s="5">
        <v>1704.5725809999999</v>
      </c>
      <c r="AE463" s="5">
        <v>1704.5725809999999</v>
      </c>
    </row>
    <row r="464" spans="1:31">
      <c r="A464" s="58" t="s">
        <v>136</v>
      </c>
      <c r="B464" s="58" t="s">
        <v>127</v>
      </c>
      <c r="C464" s="57" t="s">
        <v>96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1.4231739522799998</v>
      </c>
      <c r="M464" s="5">
        <v>14.102737654020002</v>
      </c>
      <c r="N464" s="5">
        <v>0.66710272655000002</v>
      </c>
      <c r="O464" s="5">
        <v>21.919814800824998</v>
      </c>
      <c r="P464" s="5">
        <v>2.2623003922099998</v>
      </c>
      <c r="Q464" s="5">
        <v>30.599367733495011</v>
      </c>
      <c r="R464" s="5">
        <v>16.485090719980001</v>
      </c>
      <c r="S464" s="5">
        <v>136.4528088023599</v>
      </c>
      <c r="T464" s="5">
        <v>48.48702707244999</v>
      </c>
      <c r="U464" s="5">
        <v>35.673388727100019</v>
      </c>
      <c r="V464" s="5">
        <v>37.586603854794994</v>
      </c>
      <c r="W464" s="5">
        <v>42.81322150922</v>
      </c>
      <c r="X464" s="5">
        <v>116.77253471108497</v>
      </c>
      <c r="Y464" s="5">
        <v>70.985627733375011</v>
      </c>
      <c r="Z464" s="5">
        <v>120.14252368581502</v>
      </c>
      <c r="AA464" s="5">
        <v>93.445295049385038</v>
      </c>
      <c r="AB464" s="5">
        <v>64.590109317334992</v>
      </c>
      <c r="AC464" s="5">
        <v>94.142867878800061</v>
      </c>
      <c r="AD464" s="5">
        <v>158.17162656598498</v>
      </c>
      <c r="AE464" s="5">
        <v>43.796804891640015</v>
      </c>
    </row>
    <row r="465" spans="1:31">
      <c r="A465" s="58" t="s">
        <v>136</v>
      </c>
      <c r="B465" s="58" t="s">
        <v>127</v>
      </c>
      <c r="C465" s="57" t="s">
        <v>98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-1394.1617959770899</v>
      </c>
      <c r="J465" s="5">
        <v>-1372.3681385214609</v>
      </c>
      <c r="K465" s="5">
        <v>-1670.7307453186399</v>
      </c>
      <c r="L465" s="5">
        <v>-1140.0816314217755</v>
      </c>
      <c r="M465" s="5">
        <v>-1411.7341188251805</v>
      </c>
      <c r="N465" s="5">
        <v>-1304.1090958963205</v>
      </c>
      <c r="O465" s="5">
        <v>-1250.9650250926863</v>
      </c>
      <c r="P465" s="5">
        <v>-1390.9506099454843</v>
      </c>
      <c r="Q465" s="5">
        <v>-1217.2288039432849</v>
      </c>
      <c r="R465" s="5">
        <v>-1048.7291959158254</v>
      </c>
      <c r="S465" s="5">
        <v>-1259.3862035935508</v>
      </c>
      <c r="T465" s="5">
        <v>-1269.3846199548004</v>
      </c>
      <c r="U465" s="5">
        <v>-1004.9281408791401</v>
      </c>
      <c r="V465" s="5">
        <v>-1023.0323219278755</v>
      </c>
      <c r="W465" s="5">
        <v>-1267.5265567514157</v>
      </c>
      <c r="X465" s="5">
        <v>-2191.5994085386687</v>
      </c>
      <c r="Y465" s="5">
        <v>-1959.6467282167714</v>
      </c>
      <c r="Z465" s="5">
        <v>-1901.7704742843125</v>
      </c>
      <c r="AA465" s="5">
        <v>-1649.7138320725262</v>
      </c>
      <c r="AB465" s="5">
        <v>-1642.3922408022365</v>
      </c>
      <c r="AC465" s="5">
        <v>-2392.8558736593504</v>
      </c>
      <c r="AD465" s="5">
        <v>-4137.4351541923406</v>
      </c>
      <c r="AE465" s="5">
        <v>-4283.2109661459399</v>
      </c>
    </row>
    <row r="466" spans="1:31">
      <c r="A466" s="58" t="s">
        <v>136</v>
      </c>
      <c r="B466" s="58" t="s">
        <v>127</v>
      </c>
      <c r="C466" s="57" t="s">
        <v>99</v>
      </c>
      <c r="D466" s="5">
        <v>-0.19346889635000003</v>
      </c>
      <c r="E466" s="5">
        <v>-3.8448318962599974</v>
      </c>
      <c r="F466" s="5">
        <v>-11.765731979184999</v>
      </c>
      <c r="G466" s="5">
        <v>-19.37993866204998</v>
      </c>
      <c r="H466" s="5">
        <v>-28.571204087034907</v>
      </c>
      <c r="I466" s="5">
        <v>-43.179959712834858</v>
      </c>
      <c r="J466" s="5">
        <v>-51.734814951894876</v>
      </c>
      <c r="K466" s="5">
        <v>-74.027110922535272</v>
      </c>
      <c r="L466" s="5">
        <v>-97.497373257805179</v>
      </c>
      <c r="M466" s="5">
        <v>-99.661327733660229</v>
      </c>
      <c r="N466" s="5">
        <v>-121.53868648944996</v>
      </c>
      <c r="O466" s="5">
        <v>-164.93663002831528</v>
      </c>
      <c r="P466" s="5">
        <v>-207.46614394210485</v>
      </c>
      <c r="Q466" s="5">
        <v>-226.65001763803474</v>
      </c>
      <c r="R466" s="5">
        <v>-248.05652355676472</v>
      </c>
      <c r="S466" s="5">
        <v>-342.75854400829962</v>
      </c>
      <c r="T466" s="5">
        <v>-363.49301481302462</v>
      </c>
      <c r="U466" s="5">
        <v>-356.02977526698515</v>
      </c>
      <c r="V466" s="5">
        <v>-351.23716370659486</v>
      </c>
      <c r="W466" s="5">
        <v>-525.22520393303967</v>
      </c>
      <c r="X466" s="5">
        <v>-551.12320335201957</v>
      </c>
      <c r="Y466" s="5">
        <v>-554.02711535117987</v>
      </c>
      <c r="Z466" s="5">
        <v>-663.69469642265994</v>
      </c>
      <c r="AA466" s="5">
        <v>-628.10098639691466</v>
      </c>
      <c r="AB466" s="5">
        <v>-742.95979114671934</v>
      </c>
      <c r="AC466" s="5">
        <v>-653.72207849198526</v>
      </c>
      <c r="AD466" s="5">
        <v>-783.36485698931892</v>
      </c>
      <c r="AE466" s="5">
        <v>-909.84489040264498</v>
      </c>
    </row>
    <row r="467" spans="1:31">
      <c r="A467" s="58" t="s">
        <v>136</v>
      </c>
      <c r="B467" s="58" t="s">
        <v>127</v>
      </c>
      <c r="C467" s="57" t="s">
        <v>100</v>
      </c>
      <c r="D467" s="5">
        <v>-14.3922028761059</v>
      </c>
      <c r="E467" s="5">
        <v>-22.088133718892699</v>
      </c>
      <c r="F467" s="5">
        <v>-29.416109761069901</v>
      </c>
      <c r="G467" s="5">
        <v>-35.576832807411101</v>
      </c>
      <c r="H467" s="5">
        <v>-40.291742234416702</v>
      </c>
      <c r="I467" s="5">
        <v>-44.548375044535497</v>
      </c>
      <c r="J467" s="5">
        <v>-49.9646827406212</v>
      </c>
      <c r="K467" s="5">
        <v>-58.7268371596465</v>
      </c>
      <c r="L467" s="5">
        <v>-67.2928956248643</v>
      </c>
      <c r="M467" s="5">
        <v>-76.282008622118695</v>
      </c>
      <c r="N467" s="5">
        <v>-86.894502135418904</v>
      </c>
      <c r="O467" s="5">
        <v>-98.236883437969993</v>
      </c>
      <c r="P467" s="5">
        <v>-109.105390187033</v>
      </c>
      <c r="Q467" s="5">
        <v>-118.64276340924199</v>
      </c>
      <c r="R467" s="5">
        <v>-126.950513373726</v>
      </c>
      <c r="S467" s="5">
        <v>-133.938389988458</v>
      </c>
      <c r="T467" s="5">
        <v>-139.099176972159</v>
      </c>
      <c r="U467" s="5">
        <v>-141.95263889256299</v>
      </c>
      <c r="V467" s="5">
        <v>-142.474846469151</v>
      </c>
      <c r="W467" s="5">
        <v>-142.698372833723</v>
      </c>
      <c r="X467" s="5">
        <v>-142.13258843471201</v>
      </c>
      <c r="Y467" s="5">
        <v>-141.71053224812201</v>
      </c>
      <c r="Z467" s="5">
        <v>-141.713371007592</v>
      </c>
      <c r="AA467" s="5">
        <v>-141.234351421089</v>
      </c>
      <c r="AB467" s="5">
        <v>-140.285767222598</v>
      </c>
      <c r="AC467" s="5">
        <v>-138.279272541654</v>
      </c>
      <c r="AD467" s="5">
        <v>-136.58548681222101</v>
      </c>
      <c r="AE467" s="5">
        <v>-137.90869418321</v>
      </c>
    </row>
    <row r="469" spans="1:31">
      <c r="A469" s="58" t="s">
        <v>137</v>
      </c>
      <c r="B469" s="58" t="s">
        <v>123</v>
      </c>
      <c r="C469" s="57" t="s">
        <v>80</v>
      </c>
      <c r="D469" s="5">
        <v>38816.113660362265</v>
      </c>
      <c r="E469" s="5">
        <v>36482.326253769468</v>
      </c>
      <c r="F469" s="5">
        <v>28313.467220894287</v>
      </c>
      <c r="G469" s="5">
        <v>19365.593392034061</v>
      </c>
      <c r="H469" s="5">
        <v>7676.2476584104816</v>
      </c>
      <c r="I469" s="5">
        <v>7092.8853139477642</v>
      </c>
      <c r="J469" s="5">
        <v>6419.2483381742195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</row>
    <row r="470" spans="1:31">
      <c r="A470" s="58" t="s">
        <v>137</v>
      </c>
      <c r="B470" s="58" t="s">
        <v>123</v>
      </c>
      <c r="C470" s="57" t="s">
        <v>82</v>
      </c>
      <c r="D470" s="5">
        <v>22.358363273265009</v>
      </c>
      <c r="E470" s="5">
        <v>10.263603388175</v>
      </c>
      <c r="F470" s="5">
        <v>546.64987741078028</v>
      </c>
      <c r="G470" s="5">
        <v>1358.6019365817351</v>
      </c>
      <c r="H470" s="5">
        <v>1396.2508568697749</v>
      </c>
      <c r="I470" s="5">
        <v>1538.9729894164632</v>
      </c>
      <c r="J470" s="5">
        <v>1172.2780784207209</v>
      </c>
      <c r="K470" s="5">
        <v>1121.2210129130895</v>
      </c>
      <c r="L470" s="5">
        <v>911.73323469062007</v>
      </c>
      <c r="M470" s="5">
        <v>665.68806674146504</v>
      </c>
      <c r="N470" s="5">
        <v>974.7349098676051</v>
      </c>
      <c r="O470" s="5">
        <v>1030.4427197710754</v>
      </c>
      <c r="P470" s="5">
        <v>1228.2517326624345</v>
      </c>
      <c r="Q470" s="5">
        <v>841.91198653248489</v>
      </c>
      <c r="R470" s="5">
        <v>1107.8009633771399</v>
      </c>
      <c r="S470" s="5">
        <v>1342.331629011019</v>
      </c>
      <c r="T470" s="5">
        <v>889.31150661986976</v>
      </c>
      <c r="U470" s="5">
        <v>889.47779695865529</v>
      </c>
      <c r="V470" s="5">
        <v>819.81805857607503</v>
      </c>
      <c r="W470" s="5">
        <v>826.30662505115993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</row>
    <row r="471" spans="1:31">
      <c r="A471" s="58" t="s">
        <v>137</v>
      </c>
      <c r="B471" s="58" t="s">
        <v>123</v>
      </c>
      <c r="C471" s="57" t="s">
        <v>83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</row>
    <row r="472" spans="1:31">
      <c r="A472" s="58" t="s">
        <v>137</v>
      </c>
      <c r="B472" s="58" t="s">
        <v>123</v>
      </c>
      <c r="C472" s="57" t="s">
        <v>84</v>
      </c>
      <c r="D472" s="5">
        <v>1.2225424850000001E-3</v>
      </c>
      <c r="E472" s="5">
        <v>3.0105292750000003E-3</v>
      </c>
      <c r="F472" s="5">
        <v>125.524044833685</v>
      </c>
      <c r="G472" s="5">
        <v>283.70452062646507</v>
      </c>
      <c r="H472" s="5">
        <v>389.76886168956497</v>
      </c>
      <c r="I472" s="5">
        <v>340.70074637213003</v>
      </c>
      <c r="J472" s="5">
        <v>215.79437505953001</v>
      </c>
      <c r="K472" s="5">
        <v>464.07920661778496</v>
      </c>
      <c r="L472" s="5">
        <v>519.15545825362506</v>
      </c>
      <c r="M472" s="5">
        <v>304.51135765827502</v>
      </c>
      <c r="N472" s="5">
        <v>56.222358719855009</v>
      </c>
      <c r="O472" s="5">
        <v>538.52920849676002</v>
      </c>
      <c r="P472" s="5">
        <v>132.525320361555</v>
      </c>
      <c r="Q472" s="5">
        <v>557.68015123438011</v>
      </c>
      <c r="R472" s="5">
        <v>160.23502067180999</v>
      </c>
      <c r="S472" s="5">
        <v>1293.5224723382353</v>
      </c>
      <c r="T472" s="5">
        <v>837.65944701587989</v>
      </c>
      <c r="U472" s="5">
        <v>273.12340266608999</v>
      </c>
      <c r="V472" s="5">
        <v>728.03313392123493</v>
      </c>
      <c r="W472" s="5">
        <v>1199.3305153619797</v>
      </c>
      <c r="X472" s="5">
        <v>1117.5576473229298</v>
      </c>
      <c r="Y472" s="5">
        <v>294.55761321403997</v>
      </c>
      <c r="Z472" s="5">
        <v>625.9109768234149</v>
      </c>
      <c r="AA472" s="5">
        <v>23.189909190535001</v>
      </c>
      <c r="AB472" s="5">
        <v>515.35145961296485</v>
      </c>
      <c r="AC472" s="5">
        <v>179.49069923379</v>
      </c>
      <c r="AD472" s="5">
        <v>1229.61568718022</v>
      </c>
      <c r="AE472" s="5">
        <v>4.8899847107500003</v>
      </c>
    </row>
    <row r="473" spans="1:31">
      <c r="A473" s="58" t="s">
        <v>137</v>
      </c>
      <c r="B473" s="58" t="s">
        <v>123</v>
      </c>
      <c r="C473" s="57" t="s">
        <v>85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57.671306156095</v>
      </c>
      <c r="AE473" s="5">
        <v>57.671306156085009</v>
      </c>
    </row>
    <row r="474" spans="1:31">
      <c r="A474" s="58" t="s">
        <v>137</v>
      </c>
      <c r="B474" s="58" t="s">
        <v>123</v>
      </c>
      <c r="C474" s="57" t="s">
        <v>86</v>
      </c>
      <c r="D474" s="5">
        <v>3935.5287645609656</v>
      </c>
      <c r="E474" s="5">
        <v>2163.8052531298858</v>
      </c>
      <c r="F474" s="5">
        <v>2959.6806306223762</v>
      </c>
      <c r="G474" s="5">
        <v>2875.3306949430462</v>
      </c>
      <c r="H474" s="5">
        <v>4013.2706899523873</v>
      </c>
      <c r="I474" s="5">
        <v>2925.3780537482053</v>
      </c>
      <c r="J474" s="5">
        <v>2588.1888703011196</v>
      </c>
      <c r="K474" s="5">
        <v>3668.4824465428878</v>
      </c>
      <c r="L474" s="5">
        <v>2474.3125479665905</v>
      </c>
      <c r="M474" s="5">
        <v>2944.5638303729602</v>
      </c>
      <c r="N474" s="5">
        <v>3185.3345230278746</v>
      </c>
      <c r="O474" s="5">
        <v>3177.8002751540116</v>
      </c>
      <c r="P474" s="5">
        <v>3120.7589415170069</v>
      </c>
      <c r="Q474" s="5">
        <v>2132.378401633634</v>
      </c>
      <c r="R474" s="5">
        <v>3110.1792232236066</v>
      </c>
      <c r="S474" s="5">
        <v>3646.2682530753691</v>
      </c>
      <c r="T474" s="5">
        <v>1750.1283601464943</v>
      </c>
      <c r="U474" s="5">
        <v>2723.2392887088872</v>
      </c>
      <c r="V474" s="5">
        <v>2518.7975244794211</v>
      </c>
      <c r="W474" s="5">
        <v>1890.7643675855843</v>
      </c>
      <c r="X474" s="5">
        <v>2271.38981785739</v>
      </c>
      <c r="Y474" s="5">
        <v>3309.1262984141167</v>
      </c>
      <c r="Z474" s="5">
        <v>2858.7499966278519</v>
      </c>
      <c r="AA474" s="5">
        <v>2880.0659769416125</v>
      </c>
      <c r="AB474" s="5">
        <v>2344.8923067543105</v>
      </c>
      <c r="AC474" s="5">
        <v>2205.668900095995</v>
      </c>
      <c r="AD474" s="5">
        <v>2656.4041728937364</v>
      </c>
      <c r="AE474" s="5">
        <v>1139.0898851853146</v>
      </c>
    </row>
    <row r="475" spans="1:31">
      <c r="A475" s="58" t="s">
        <v>137</v>
      </c>
      <c r="B475" s="58" t="s">
        <v>123</v>
      </c>
      <c r="C475" s="57" t="s">
        <v>87</v>
      </c>
      <c r="D475" s="5">
        <v>270.14670394134998</v>
      </c>
      <c r="E475" s="5">
        <v>469.98439063846524</v>
      </c>
      <c r="F475" s="5">
        <v>2272.0473173777127</v>
      </c>
      <c r="G475" s="5">
        <v>6840.4527311112161</v>
      </c>
      <c r="H475" s="5">
        <v>9003.9838604117394</v>
      </c>
      <c r="I475" s="5">
        <v>10968.332173755904</v>
      </c>
      <c r="J475" s="5">
        <v>10682.550874481478</v>
      </c>
      <c r="K475" s="5">
        <v>12460.057159518503</v>
      </c>
      <c r="L475" s="5">
        <v>11525.188791806941</v>
      </c>
      <c r="M475" s="5">
        <v>11965.035983442123</v>
      </c>
      <c r="N475" s="5">
        <v>11460.461130422889</v>
      </c>
      <c r="O475" s="5">
        <v>12009.57769204985</v>
      </c>
      <c r="P475" s="5">
        <v>11617.652704304284</v>
      </c>
      <c r="Q475" s="5">
        <v>11450.807624443523</v>
      </c>
      <c r="R475" s="5">
        <v>12840.374681653673</v>
      </c>
      <c r="S475" s="5">
        <v>12119.781375522683</v>
      </c>
      <c r="T475" s="5">
        <v>13160.766612370826</v>
      </c>
      <c r="U475" s="5">
        <v>12894.26235199871</v>
      </c>
      <c r="V475" s="5">
        <v>13683.905797799165</v>
      </c>
      <c r="W475" s="5">
        <v>12756.366222136792</v>
      </c>
      <c r="X475" s="5">
        <v>12534.393430540054</v>
      </c>
      <c r="Y475" s="5">
        <v>12311.249955683106</v>
      </c>
      <c r="Z475" s="5">
        <v>10931.484331576963</v>
      </c>
      <c r="AA475" s="5">
        <v>8665.4584732270414</v>
      </c>
      <c r="AB475" s="5">
        <v>8729.4464375168845</v>
      </c>
      <c r="AC475" s="5">
        <v>9865.8903065308004</v>
      </c>
      <c r="AD475" s="5">
        <v>9140.731177037218</v>
      </c>
      <c r="AE475" s="5">
        <v>8836.0133882796181</v>
      </c>
    </row>
    <row r="476" spans="1:31">
      <c r="A476" s="58" t="s">
        <v>137</v>
      </c>
      <c r="B476" s="58" t="s">
        <v>123</v>
      </c>
      <c r="C476" s="57" t="s">
        <v>88</v>
      </c>
      <c r="D476" s="5">
        <v>50.894043297775049</v>
      </c>
      <c r="E476" s="5">
        <v>145.63928249725018</v>
      </c>
      <c r="F476" s="5">
        <v>257.99072970177031</v>
      </c>
      <c r="G476" s="5">
        <v>381.43236113287378</v>
      </c>
      <c r="H476" s="5">
        <v>532.62223743579409</v>
      </c>
      <c r="I476" s="5">
        <v>723.25116710566499</v>
      </c>
      <c r="J476" s="5">
        <v>993.38998219646567</v>
      </c>
      <c r="K476" s="5">
        <v>1238.0422409729595</v>
      </c>
      <c r="L476" s="5">
        <v>1546.4972108841305</v>
      </c>
      <c r="M476" s="5">
        <v>1807.6080563719534</v>
      </c>
      <c r="N476" s="5">
        <v>2286.9424087986331</v>
      </c>
      <c r="O476" s="5">
        <v>2821.5426273226249</v>
      </c>
      <c r="P476" s="5">
        <v>3441.5757072152123</v>
      </c>
      <c r="Q476" s="5">
        <v>3906.9672616004709</v>
      </c>
      <c r="R476" s="5">
        <v>4566.6717445225295</v>
      </c>
      <c r="S476" s="5">
        <v>4843.0936408018879</v>
      </c>
      <c r="T476" s="5">
        <v>5424.6749966141542</v>
      </c>
      <c r="U476" s="5">
        <v>6432.7147588158559</v>
      </c>
      <c r="V476" s="5">
        <v>6912.5305167205133</v>
      </c>
      <c r="W476" s="5">
        <v>7485.3690078099426</v>
      </c>
      <c r="X476" s="5">
        <v>7559.3261925877296</v>
      </c>
      <c r="Y476" s="5">
        <v>8643.0752282058256</v>
      </c>
      <c r="Z476" s="5">
        <v>9545.4364321072917</v>
      </c>
      <c r="AA476" s="5">
        <v>9110.4901694680884</v>
      </c>
      <c r="AB476" s="5">
        <v>9616.4517011922144</v>
      </c>
      <c r="AC476" s="5">
        <v>10435.322926717139</v>
      </c>
      <c r="AD476" s="5">
        <v>10666.947747601411</v>
      </c>
      <c r="AE476" s="5">
        <v>11917.934511791358</v>
      </c>
    </row>
    <row r="477" spans="1:31">
      <c r="A477" s="58" t="s">
        <v>137</v>
      </c>
      <c r="B477" s="58" t="s">
        <v>123</v>
      </c>
      <c r="C477" s="57" t="s">
        <v>89</v>
      </c>
      <c r="D477" s="5">
        <v>147.68708042608699</v>
      </c>
      <c r="E477" s="5">
        <v>251.57438692229499</v>
      </c>
      <c r="F477" s="5">
        <v>342.08902950355701</v>
      </c>
      <c r="G477" s="5">
        <v>417.302919471834</v>
      </c>
      <c r="H477" s="5">
        <v>478.55526513380499</v>
      </c>
      <c r="I477" s="5">
        <v>531.42327531833701</v>
      </c>
      <c r="J477" s="5">
        <v>601.68638583002496</v>
      </c>
      <c r="K477" s="5">
        <v>718.30929723432905</v>
      </c>
      <c r="L477" s="5">
        <v>833.26413369937904</v>
      </c>
      <c r="M477" s="5">
        <v>949.02043487322703</v>
      </c>
      <c r="N477" s="5">
        <v>1092.0615864203201</v>
      </c>
      <c r="O477" s="5">
        <v>1242.19315541682</v>
      </c>
      <c r="P477" s="5">
        <v>1397.14097760354</v>
      </c>
      <c r="Q477" s="5">
        <v>1520.02364860847</v>
      </c>
      <c r="R477" s="5">
        <v>1640.69061805261</v>
      </c>
      <c r="S477" s="5">
        <v>1729.88831412932</v>
      </c>
      <c r="T477" s="5">
        <v>1799.4739377769499</v>
      </c>
      <c r="U477" s="5">
        <v>1811.20625266721</v>
      </c>
      <c r="V477" s="5">
        <v>1834.2570406180901</v>
      </c>
      <c r="W477" s="5">
        <v>1829.3977363059701</v>
      </c>
      <c r="X477" s="5">
        <v>1828.99757679396</v>
      </c>
      <c r="Y477" s="5">
        <v>1816.7944385457599</v>
      </c>
      <c r="Z477" s="5">
        <v>1803.86322084266</v>
      </c>
      <c r="AA477" s="5">
        <v>1801.94097184922</v>
      </c>
      <c r="AB477" s="5">
        <v>1786.44652036617</v>
      </c>
      <c r="AC477" s="5">
        <v>1766.2855257036199</v>
      </c>
      <c r="AD477" s="5">
        <v>1743.64814373796</v>
      </c>
      <c r="AE477" s="5">
        <v>1761.98764473344</v>
      </c>
    </row>
    <row r="478" spans="1:31">
      <c r="A478" s="58" t="s">
        <v>137</v>
      </c>
      <c r="B478" s="58" t="s">
        <v>123</v>
      </c>
      <c r="C478" s="57" t="s">
        <v>90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</row>
    <row r="479" spans="1:31">
      <c r="A479" s="58" t="s">
        <v>137</v>
      </c>
      <c r="B479" s="58" t="s">
        <v>123</v>
      </c>
      <c r="C479" s="57" t="s">
        <v>91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</row>
    <row r="480" spans="1:31">
      <c r="A480" s="58" t="s">
        <v>137</v>
      </c>
      <c r="B480" s="58" t="s">
        <v>123</v>
      </c>
      <c r="C480" s="57" t="s">
        <v>92</v>
      </c>
      <c r="D480" s="5">
        <v>21571.017604224326</v>
      </c>
      <c r="E480" s="5">
        <v>20753.309918457795</v>
      </c>
      <c r="F480" s="5">
        <v>21155.601628234363</v>
      </c>
      <c r="G480" s="5">
        <v>25835.961497711294</v>
      </c>
      <c r="H480" s="5">
        <v>35469.119294873337</v>
      </c>
      <c r="I480" s="5">
        <v>37865.581276513374</v>
      </c>
      <c r="J480" s="5">
        <v>39503.367230759795</v>
      </c>
      <c r="K480" s="5">
        <v>47130.912731836237</v>
      </c>
      <c r="L480" s="5">
        <v>55743.297652685796</v>
      </c>
      <c r="M480" s="5">
        <v>59016.322119910925</v>
      </c>
      <c r="N480" s="5">
        <v>59260.452287273314</v>
      </c>
      <c r="O480" s="5">
        <v>59621.992450227277</v>
      </c>
      <c r="P480" s="5">
        <v>57636.270433199832</v>
      </c>
      <c r="Q480" s="5">
        <v>58570.758419094644</v>
      </c>
      <c r="R480" s="5">
        <v>59475.633208307103</v>
      </c>
      <c r="S480" s="5">
        <v>57080.767881146203</v>
      </c>
      <c r="T480" s="5">
        <v>61254.722898519612</v>
      </c>
      <c r="U480" s="5">
        <v>71172.410949265031</v>
      </c>
      <c r="V480" s="5">
        <v>69645.007387057485</v>
      </c>
      <c r="W480" s="5">
        <v>75332.374461682863</v>
      </c>
      <c r="X480" s="5">
        <v>81936.298480551894</v>
      </c>
      <c r="Y480" s="5">
        <v>78307.788781341529</v>
      </c>
      <c r="Z480" s="5">
        <v>79321.130038003554</v>
      </c>
      <c r="AA480" s="5">
        <v>78438.174068611348</v>
      </c>
      <c r="AB480" s="5">
        <v>82001.942107006806</v>
      </c>
      <c r="AC480" s="5">
        <v>84877.58336013199</v>
      </c>
      <c r="AD480" s="5">
        <v>83299.88986374822</v>
      </c>
      <c r="AE480" s="5">
        <v>84815.266485709712</v>
      </c>
    </row>
    <row r="481" spans="1:31">
      <c r="A481" s="58" t="s">
        <v>137</v>
      </c>
      <c r="B481" s="58" t="s">
        <v>123</v>
      </c>
      <c r="C481" s="57" t="s">
        <v>93</v>
      </c>
      <c r="D481" s="5">
        <v>6766.8971579765157</v>
      </c>
      <c r="E481" s="5">
        <v>6462.7069328271073</v>
      </c>
      <c r="F481" s="5">
        <v>11858.199512587409</v>
      </c>
      <c r="G481" s="5">
        <v>16588.658427603383</v>
      </c>
      <c r="H481" s="5">
        <v>19288.378981746799</v>
      </c>
      <c r="I481" s="5">
        <v>22634.030827545237</v>
      </c>
      <c r="J481" s="5">
        <v>23316.809314777267</v>
      </c>
      <c r="K481" s="5">
        <v>21886.091100162503</v>
      </c>
      <c r="L481" s="5">
        <v>22583.412004644557</v>
      </c>
      <c r="M481" s="5">
        <v>20087.023481249857</v>
      </c>
      <c r="N481" s="5">
        <v>21478.426725432757</v>
      </c>
      <c r="O481" s="5">
        <v>27729.5580844344</v>
      </c>
      <c r="P481" s="5">
        <v>28575.529460577527</v>
      </c>
      <c r="Q481" s="5">
        <v>30347.735743767342</v>
      </c>
      <c r="R481" s="5">
        <v>33777.940227643121</v>
      </c>
      <c r="S481" s="5">
        <v>35509.98445636926</v>
      </c>
      <c r="T481" s="5">
        <v>39421.668503734894</v>
      </c>
      <c r="U481" s="5">
        <v>41600.004057392813</v>
      </c>
      <c r="V481" s="5">
        <v>43415.375116148585</v>
      </c>
      <c r="W481" s="5">
        <v>43210.357103751739</v>
      </c>
      <c r="X481" s="5">
        <v>39516.24097993684</v>
      </c>
      <c r="Y481" s="5">
        <v>45423.555626871712</v>
      </c>
      <c r="Z481" s="5">
        <v>51191.259946634491</v>
      </c>
      <c r="AA481" s="5">
        <v>54148.277067283518</v>
      </c>
      <c r="AB481" s="5">
        <v>56421.694428402909</v>
      </c>
      <c r="AC481" s="5">
        <v>57081.731410535904</v>
      </c>
      <c r="AD481" s="5">
        <v>57640.499521237332</v>
      </c>
      <c r="AE481" s="5">
        <v>61465.392216297201</v>
      </c>
    </row>
    <row r="482" spans="1:31">
      <c r="A482" s="58" t="s">
        <v>137</v>
      </c>
      <c r="B482" s="58" t="s">
        <v>123</v>
      </c>
      <c r="C482" s="57" t="s">
        <v>94</v>
      </c>
      <c r="D482" s="5">
        <v>9022.5652429999991</v>
      </c>
      <c r="E482" s="5">
        <v>10360.47539</v>
      </c>
      <c r="F482" s="5">
        <v>11714.952759</v>
      </c>
      <c r="G482" s="5">
        <v>13031.270875</v>
      </c>
      <c r="H482" s="5">
        <v>14353.708610999998</v>
      </c>
      <c r="I482" s="5">
        <v>15632.711501999998</v>
      </c>
      <c r="J482" s="5">
        <v>16910.683467000003</v>
      </c>
      <c r="K482" s="5">
        <v>18163.852714000001</v>
      </c>
      <c r="L482" s="5">
        <v>19411.917863999999</v>
      </c>
      <c r="M482" s="5">
        <v>20586.131863999999</v>
      </c>
      <c r="N482" s="5">
        <v>21767.574877999999</v>
      </c>
      <c r="O482" s="5">
        <v>22954.643037000002</v>
      </c>
      <c r="P482" s="5">
        <v>24162.339490999999</v>
      </c>
      <c r="Q482" s="5">
        <v>25237.053598000002</v>
      </c>
      <c r="R482" s="5">
        <v>26281.886845000001</v>
      </c>
      <c r="S482" s="5">
        <v>27326.868216999996</v>
      </c>
      <c r="T482" s="5">
        <v>28436.910612</v>
      </c>
      <c r="U482" s="5">
        <v>29427.267205</v>
      </c>
      <c r="V482" s="5">
        <v>30433.063289999998</v>
      </c>
      <c r="W482" s="5">
        <v>31454.762943000002</v>
      </c>
      <c r="X482" s="5">
        <v>32549.091078999998</v>
      </c>
      <c r="Y482" s="5">
        <v>33517.065546999998</v>
      </c>
      <c r="Z482" s="5">
        <v>34506.879883000001</v>
      </c>
      <c r="AA482" s="5">
        <v>35503.237704999992</v>
      </c>
      <c r="AB482" s="5">
        <v>36571.407772999999</v>
      </c>
      <c r="AC482" s="5">
        <v>37488.122686000002</v>
      </c>
      <c r="AD482" s="5">
        <v>38430.016286999999</v>
      </c>
      <c r="AE482" s="5">
        <v>38430.016286999999</v>
      </c>
    </row>
    <row r="483" spans="1:31">
      <c r="A483" s="58" t="s">
        <v>137</v>
      </c>
      <c r="B483" s="58" t="s">
        <v>123</v>
      </c>
      <c r="C483" s="57" t="s">
        <v>96</v>
      </c>
      <c r="D483" s="5">
        <v>0</v>
      </c>
      <c r="E483" s="5">
        <v>0</v>
      </c>
      <c r="F483" s="5">
        <v>0</v>
      </c>
      <c r="G483" s="5">
        <v>2.69381053129</v>
      </c>
      <c r="H483" s="5">
        <v>0</v>
      </c>
      <c r="I483" s="5">
        <v>0</v>
      </c>
      <c r="J483" s="5">
        <v>0</v>
      </c>
      <c r="K483" s="5">
        <v>5.4518775325549997</v>
      </c>
      <c r="L483" s="5">
        <v>12.312771882464999</v>
      </c>
      <c r="M483" s="5">
        <v>16.268677515099998</v>
      </c>
      <c r="N483" s="5">
        <v>14.993694982639996</v>
      </c>
      <c r="O483" s="5">
        <v>75.423789066920008</v>
      </c>
      <c r="P483" s="5">
        <v>135.99905303835504</v>
      </c>
      <c r="Q483" s="5">
        <v>109.48373820805499</v>
      </c>
      <c r="R483" s="5">
        <v>132.95252639978494</v>
      </c>
      <c r="S483" s="5">
        <v>349.33032958799515</v>
      </c>
      <c r="T483" s="5">
        <v>216.61189453084498</v>
      </c>
      <c r="U483" s="5">
        <v>267.94338225379022</v>
      </c>
      <c r="V483" s="5">
        <v>301.92559556884521</v>
      </c>
      <c r="W483" s="5">
        <v>281.34418399036969</v>
      </c>
      <c r="X483" s="5">
        <v>298.91526131581497</v>
      </c>
      <c r="Y483" s="5">
        <v>349.52279749899509</v>
      </c>
      <c r="Z483" s="5">
        <v>316.9668216815453</v>
      </c>
      <c r="AA483" s="5">
        <v>481.01697903227461</v>
      </c>
      <c r="AB483" s="5">
        <v>217.19856379208522</v>
      </c>
      <c r="AC483" s="5">
        <v>305.50448028298524</v>
      </c>
      <c r="AD483" s="5">
        <v>486.29418965159402</v>
      </c>
      <c r="AE483" s="5">
        <v>161.07773004808502</v>
      </c>
    </row>
    <row r="484" spans="1:31">
      <c r="A484" s="58" t="s">
        <v>137</v>
      </c>
      <c r="B484" s="58" t="s">
        <v>123</v>
      </c>
      <c r="C484" s="57" t="s">
        <v>98</v>
      </c>
      <c r="D484" s="5">
        <v>-1108.6124133235253</v>
      </c>
      <c r="E484" s="5">
        <v>-2018.5954865289152</v>
      </c>
      <c r="F484" s="5">
        <v>-4172.2085988628723</v>
      </c>
      <c r="G484" s="5">
        <v>-9965.2649808278347</v>
      </c>
      <c r="H484" s="5">
        <v>-12451.012911952021</v>
      </c>
      <c r="I484" s="5">
        <v>-15389.132938440902</v>
      </c>
      <c r="J484" s="5">
        <v>-15117.546161845548</v>
      </c>
      <c r="K484" s="5">
        <v>-17059.492439359998</v>
      </c>
      <c r="L484" s="5">
        <v>-15992.93338021755</v>
      </c>
      <c r="M484" s="5">
        <v>-16327.732090474252</v>
      </c>
      <c r="N484" s="5">
        <v>-15897.544382954929</v>
      </c>
      <c r="O484" s="5">
        <v>-15830.178280991882</v>
      </c>
      <c r="P484" s="5">
        <v>-16054.936361032615</v>
      </c>
      <c r="Q484" s="5">
        <v>-15580.283070217785</v>
      </c>
      <c r="R484" s="5">
        <v>-17601.581952037963</v>
      </c>
      <c r="S484" s="5">
        <v>-16294.638172056113</v>
      </c>
      <c r="T484" s="5">
        <v>-17783.985865158058</v>
      </c>
      <c r="U484" s="5">
        <v>-17353.303050266339</v>
      </c>
      <c r="V484" s="5">
        <v>-18193.215380451904</v>
      </c>
      <c r="W484" s="5">
        <v>-17453.783121725079</v>
      </c>
      <c r="X484" s="5">
        <v>-16846.72650670051</v>
      </c>
      <c r="Y484" s="5">
        <v>-17170.180285647497</v>
      </c>
      <c r="Z484" s="5">
        <v>-14994.586235511148</v>
      </c>
      <c r="AA484" s="5">
        <v>-12998.971093022647</v>
      </c>
      <c r="AB484" s="5">
        <v>-12403.130803598984</v>
      </c>
      <c r="AC484" s="5">
        <v>-14103.150723490518</v>
      </c>
      <c r="AD484" s="5">
        <v>-13750.47160141715</v>
      </c>
      <c r="AE484" s="5">
        <v>-13212.459695314936</v>
      </c>
    </row>
    <row r="485" spans="1:31">
      <c r="A485" s="58" t="s">
        <v>137</v>
      </c>
      <c r="B485" s="58" t="s">
        <v>123</v>
      </c>
      <c r="C485" s="57" t="s">
        <v>99</v>
      </c>
      <c r="D485" s="5">
        <v>-59.869428546365015</v>
      </c>
      <c r="E485" s="5">
        <v>-171.82810888705464</v>
      </c>
      <c r="F485" s="5">
        <v>-302.98380640416394</v>
      </c>
      <c r="G485" s="5">
        <v>-448.69961219473106</v>
      </c>
      <c r="H485" s="5">
        <v>-626.55247885488291</v>
      </c>
      <c r="I485" s="5">
        <v>-850.79964698171659</v>
      </c>
      <c r="J485" s="5">
        <v>-1168.5786136388715</v>
      </c>
      <c r="K485" s="5">
        <v>-1471.5933732125438</v>
      </c>
      <c r="L485" s="5">
        <v>-1853.5176883854131</v>
      </c>
      <c r="M485" s="5">
        <v>-2180.9774201675764</v>
      </c>
      <c r="N485" s="5">
        <v>-2780.9706812072777</v>
      </c>
      <c r="O485" s="5">
        <v>-3445.7192580532201</v>
      </c>
      <c r="P485" s="5">
        <v>-4231.1492633815924</v>
      </c>
      <c r="Q485" s="5">
        <v>-4815.2547443713065</v>
      </c>
      <c r="R485" s="5">
        <v>-5672.8867291951419</v>
      </c>
      <c r="S485" s="5">
        <v>-6005.1402865345271</v>
      </c>
      <c r="T485" s="5">
        <v>-6809.1384576142173</v>
      </c>
      <c r="U485" s="5">
        <v>-8101.2663349137511</v>
      </c>
      <c r="V485" s="5">
        <v>-8784.3376727051309</v>
      </c>
      <c r="W485" s="5">
        <v>-9550.5912353607255</v>
      </c>
      <c r="X485" s="5">
        <v>-9649.7685979363105</v>
      </c>
      <c r="Y485" s="5">
        <v>-11095.507637440849</v>
      </c>
      <c r="Z485" s="5">
        <v>-12183.153716343859</v>
      </c>
      <c r="AA485" s="5">
        <v>-11724.120978738414</v>
      </c>
      <c r="AB485" s="5">
        <v>-12239.236193283527</v>
      </c>
      <c r="AC485" s="5">
        <v>-13466.413209002516</v>
      </c>
      <c r="AD485" s="5">
        <v>-13677.122057873708</v>
      </c>
      <c r="AE485" s="5">
        <v>-15358.59656190356</v>
      </c>
    </row>
    <row r="486" spans="1:31">
      <c r="A486" s="58" t="s">
        <v>137</v>
      </c>
      <c r="B486" s="58" t="s">
        <v>123</v>
      </c>
      <c r="C486" s="57" t="s">
        <v>100</v>
      </c>
      <c r="D486" s="5">
        <v>-175.48155982371199</v>
      </c>
      <c r="E486" s="5">
        <v>-299.17888471892502</v>
      </c>
      <c r="F486" s="5">
        <v>-407.48950697774097</v>
      </c>
      <c r="G486" s="5">
        <v>-495.29969942901602</v>
      </c>
      <c r="H486" s="5">
        <v>-568.38111370570903</v>
      </c>
      <c r="I486" s="5">
        <v>-630.98551602596399</v>
      </c>
      <c r="J486" s="5">
        <v>-716.758216929578</v>
      </c>
      <c r="K486" s="5">
        <v>-853.21227491718605</v>
      </c>
      <c r="L486" s="5">
        <v>-990.34926263692</v>
      </c>
      <c r="M486" s="5">
        <v>-1127.0184923475199</v>
      </c>
      <c r="N486" s="5">
        <v>-1296.33829067177</v>
      </c>
      <c r="O486" s="5">
        <v>-1475.09043114525</v>
      </c>
      <c r="P486" s="5">
        <v>-1662.15564983326</v>
      </c>
      <c r="Q486" s="5">
        <v>-1808.8781163988899</v>
      </c>
      <c r="R486" s="5">
        <v>-1945.40458752066</v>
      </c>
      <c r="S486" s="5">
        <v>-2053.3625341189299</v>
      </c>
      <c r="T486" s="5">
        <v>-2134.1499027433601</v>
      </c>
      <c r="U486" s="5">
        <v>-2159.3690157038</v>
      </c>
      <c r="V486" s="5">
        <v>-2177.2769590723501</v>
      </c>
      <c r="W486" s="5">
        <v>-2176.78350680424</v>
      </c>
      <c r="X486" s="5">
        <v>-2166.6049372171901</v>
      </c>
      <c r="Y486" s="5">
        <v>-2156.51407503685</v>
      </c>
      <c r="Z486" s="5">
        <v>-2141.7783934882</v>
      </c>
      <c r="AA486" s="5">
        <v>-2145.9975549425599</v>
      </c>
      <c r="AB486" s="5">
        <v>-2121.8731571366702</v>
      </c>
      <c r="AC486" s="5">
        <v>-2094.3823612317701</v>
      </c>
      <c r="AD486" s="5">
        <v>-2069.3896033890201</v>
      </c>
      <c r="AE486" s="5">
        <v>-2090.3742779477402</v>
      </c>
    </row>
    <row r="488" spans="1:31">
      <c r="A488" s="58" t="s">
        <v>137</v>
      </c>
      <c r="B488" s="58" t="s">
        <v>124</v>
      </c>
      <c r="C488" s="57" t="s">
        <v>80</v>
      </c>
      <c r="D488" s="5">
        <v>40272.961406585964</v>
      </c>
      <c r="E488" s="5">
        <v>32632.60994086456</v>
      </c>
      <c r="F488" s="5">
        <v>19228.342378470348</v>
      </c>
      <c r="G488" s="5">
        <v>17796.261814090158</v>
      </c>
      <c r="H488" s="5">
        <v>13515.999265123501</v>
      </c>
      <c r="I488" s="5">
        <v>9713.3758420714148</v>
      </c>
      <c r="J488" s="5">
        <v>5221.858263127865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</row>
    <row r="489" spans="1:31">
      <c r="A489" s="58" t="s">
        <v>137</v>
      </c>
      <c r="B489" s="58" t="s">
        <v>124</v>
      </c>
      <c r="C489" s="57" t="s">
        <v>82</v>
      </c>
      <c r="D489" s="5">
        <v>4826.9558314084225</v>
      </c>
      <c r="E489" s="5">
        <v>1299.0101055074731</v>
      </c>
      <c r="F489" s="5">
        <v>3421.9043305895061</v>
      </c>
      <c r="G489" s="5">
        <v>3598.6648789145725</v>
      </c>
      <c r="H489" s="5">
        <v>4180.9828541223869</v>
      </c>
      <c r="I489" s="5">
        <v>4115.6289174062249</v>
      </c>
      <c r="J489" s="5">
        <v>3396.9189599763913</v>
      </c>
      <c r="K489" s="5">
        <v>3196.7728899259587</v>
      </c>
      <c r="L489" s="5">
        <v>1984.8585093520253</v>
      </c>
      <c r="M489" s="5">
        <v>1864.7852618978004</v>
      </c>
      <c r="N489" s="5">
        <v>2457.0032158041395</v>
      </c>
      <c r="O489" s="5">
        <v>2854.7698625855196</v>
      </c>
      <c r="P489" s="5">
        <v>2752.2599823156061</v>
      </c>
      <c r="Q489" s="5">
        <v>1065.8428909785805</v>
      </c>
      <c r="R489" s="5">
        <v>1698.8111890844154</v>
      </c>
      <c r="S489" s="5">
        <v>1711.7228335790746</v>
      </c>
      <c r="T489" s="5">
        <v>603.93023844861534</v>
      </c>
      <c r="U489" s="5">
        <v>1460.2828790201258</v>
      </c>
      <c r="V489" s="5">
        <v>1403.5191440046249</v>
      </c>
      <c r="W489" s="5">
        <v>713.20681076373535</v>
      </c>
      <c r="X489" s="5">
        <v>953.22172899259544</v>
      </c>
      <c r="Y489" s="5">
        <v>679.92825752728504</v>
      </c>
      <c r="Z489" s="5">
        <v>113.59931124532501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</row>
    <row r="490" spans="1:31">
      <c r="A490" s="58" t="s">
        <v>137</v>
      </c>
      <c r="B490" s="58" t="s">
        <v>124</v>
      </c>
      <c r="C490" s="57" t="s">
        <v>83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</row>
    <row r="491" spans="1:31">
      <c r="A491" s="58" t="s">
        <v>137</v>
      </c>
      <c r="B491" s="58" t="s">
        <v>124</v>
      </c>
      <c r="C491" s="57" t="s">
        <v>84</v>
      </c>
      <c r="D491" s="5">
        <v>0</v>
      </c>
      <c r="E491" s="5">
        <v>8.0378627559999999E-2</v>
      </c>
      <c r="F491" s="5">
        <v>31.496421186265</v>
      </c>
      <c r="G491" s="5">
        <v>45.626395384880006</v>
      </c>
      <c r="H491" s="5">
        <v>113.89679693722002</v>
      </c>
      <c r="I491" s="5">
        <v>2091.4464988275263</v>
      </c>
      <c r="J491" s="5">
        <v>2113.2726677465612</v>
      </c>
      <c r="K491" s="5">
        <v>748.10799264552008</v>
      </c>
      <c r="L491" s="5">
        <v>332.99777037001996</v>
      </c>
      <c r="M491" s="5">
        <v>325.60779388518</v>
      </c>
      <c r="N491" s="5">
        <v>73.862135607739987</v>
      </c>
      <c r="O491" s="5">
        <v>1046.45519136131</v>
      </c>
      <c r="P491" s="5">
        <v>222.07730599091499</v>
      </c>
      <c r="Q491" s="5">
        <v>230.33817523406995</v>
      </c>
      <c r="R491" s="5">
        <v>388.37422363852005</v>
      </c>
      <c r="S491" s="5">
        <v>1390.4485973859253</v>
      </c>
      <c r="T491" s="5">
        <v>18.450336546199999</v>
      </c>
      <c r="U491" s="5">
        <v>472.59650815867008</v>
      </c>
      <c r="V491" s="5">
        <v>824.23830884457016</v>
      </c>
      <c r="W491" s="5">
        <v>619.04462022947996</v>
      </c>
      <c r="X491" s="5">
        <v>1223.4497519464003</v>
      </c>
      <c r="Y491" s="5">
        <v>955.2391769598097</v>
      </c>
      <c r="Z491" s="5">
        <v>1177.3827926490401</v>
      </c>
      <c r="AA491" s="5">
        <v>664.59592565800995</v>
      </c>
      <c r="AB491" s="5">
        <v>568.43056083809006</v>
      </c>
      <c r="AC491" s="5">
        <v>359.00048748925497</v>
      </c>
      <c r="AD491" s="5">
        <v>1711.335835858335</v>
      </c>
      <c r="AE491" s="5">
        <v>0</v>
      </c>
    </row>
    <row r="492" spans="1:31">
      <c r="A492" s="58" t="s">
        <v>137</v>
      </c>
      <c r="B492" s="58" t="s">
        <v>124</v>
      </c>
      <c r="C492" s="57" t="s">
        <v>85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</row>
    <row r="493" spans="1:31">
      <c r="A493" s="58" t="s">
        <v>137</v>
      </c>
      <c r="B493" s="58" t="s">
        <v>124</v>
      </c>
      <c r="C493" s="57" t="s">
        <v>86</v>
      </c>
      <c r="D493" s="5">
        <v>213.04516874995468</v>
      </c>
      <c r="E493" s="5">
        <v>251.42043874998001</v>
      </c>
      <c r="F493" s="5">
        <v>199.2210399999498</v>
      </c>
      <c r="G493" s="5">
        <v>126.74201749999497</v>
      </c>
      <c r="H493" s="5">
        <v>180.51341750000995</v>
      </c>
      <c r="I493" s="5">
        <v>184.41773250000492</v>
      </c>
      <c r="J493" s="5">
        <v>308.66523000005492</v>
      </c>
      <c r="K493" s="5">
        <v>160.58270249998998</v>
      </c>
      <c r="L493" s="5">
        <v>280.02974124998491</v>
      </c>
      <c r="M493" s="5">
        <v>299.18002000002485</v>
      </c>
      <c r="N493" s="5">
        <v>248.91692374999496</v>
      </c>
      <c r="O493" s="5">
        <v>213.04516875007488</v>
      </c>
      <c r="P493" s="5">
        <v>251.42043874999504</v>
      </c>
      <c r="Q493" s="5">
        <v>199.22104000001005</v>
      </c>
      <c r="R493" s="5">
        <v>54.607374999965018</v>
      </c>
      <c r="S493" s="5">
        <v>64.035429999985013</v>
      </c>
      <c r="T493" s="5">
        <v>58.768138186555035</v>
      </c>
      <c r="U493" s="5">
        <v>166.56127999999472</v>
      </c>
      <c r="V493" s="5">
        <v>81.759812499944999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</row>
    <row r="494" spans="1:31">
      <c r="A494" s="58" t="s">
        <v>137</v>
      </c>
      <c r="B494" s="58" t="s">
        <v>124</v>
      </c>
      <c r="C494" s="57" t="s">
        <v>87</v>
      </c>
      <c r="D494" s="5">
        <v>564.84829489607057</v>
      </c>
      <c r="E494" s="5">
        <v>1005.5043652914161</v>
      </c>
      <c r="F494" s="5">
        <v>1412.6379885748458</v>
      </c>
      <c r="G494" s="5">
        <v>2350.1859150149321</v>
      </c>
      <c r="H494" s="5">
        <v>4360.6583058805936</v>
      </c>
      <c r="I494" s="5">
        <v>5985.5950661584993</v>
      </c>
      <c r="J494" s="5">
        <v>5969.5010933851299</v>
      </c>
      <c r="K494" s="5">
        <v>7060.7214660401451</v>
      </c>
      <c r="L494" s="5">
        <v>6531.7585668987731</v>
      </c>
      <c r="M494" s="5">
        <v>5987.0824582148653</v>
      </c>
      <c r="N494" s="5">
        <v>6515.6649583066564</v>
      </c>
      <c r="O494" s="5">
        <v>6819.4934684401269</v>
      </c>
      <c r="P494" s="5">
        <v>12015.32411619196</v>
      </c>
      <c r="Q494" s="5">
        <v>13177.190580579245</v>
      </c>
      <c r="R494" s="5">
        <v>15010.808275684883</v>
      </c>
      <c r="S494" s="5">
        <v>14278.703093906513</v>
      </c>
      <c r="T494" s="5">
        <v>15189.232204077352</v>
      </c>
      <c r="U494" s="5">
        <v>17676.167246033412</v>
      </c>
      <c r="V494" s="5">
        <v>31615.974248820326</v>
      </c>
      <c r="W494" s="5">
        <v>29744.581928082964</v>
      </c>
      <c r="X494" s="5">
        <v>24701.533716248952</v>
      </c>
      <c r="Y494" s="5">
        <v>28261.949375450953</v>
      </c>
      <c r="Z494" s="5">
        <v>42675.957049462544</v>
      </c>
      <c r="AA494" s="5">
        <v>44641.52520708699</v>
      </c>
      <c r="AB494" s="5">
        <v>45958.785991584205</v>
      </c>
      <c r="AC494" s="5">
        <v>46344.909224617397</v>
      </c>
      <c r="AD494" s="5">
        <v>71260.943172438885</v>
      </c>
      <c r="AE494" s="5">
        <v>74491.533851310844</v>
      </c>
    </row>
    <row r="495" spans="1:31">
      <c r="A495" s="58" t="s">
        <v>137</v>
      </c>
      <c r="B495" s="58" t="s">
        <v>124</v>
      </c>
      <c r="C495" s="57" t="s">
        <v>88</v>
      </c>
      <c r="D495" s="5">
        <v>46.508141791595129</v>
      </c>
      <c r="E495" s="5">
        <v>122.33477139655547</v>
      </c>
      <c r="F495" s="5">
        <v>209.11863442083921</v>
      </c>
      <c r="G495" s="5">
        <v>316.92911893015867</v>
      </c>
      <c r="H495" s="5">
        <v>461.13194470504152</v>
      </c>
      <c r="I495" s="5">
        <v>625.9815769966242</v>
      </c>
      <c r="J495" s="5">
        <v>854.6717078311483</v>
      </c>
      <c r="K495" s="5">
        <v>1064.9425037650849</v>
      </c>
      <c r="L495" s="5">
        <v>1324.6918594271226</v>
      </c>
      <c r="M495" s="5">
        <v>1523.0203324225156</v>
      </c>
      <c r="N495" s="5">
        <v>1852.8866949163535</v>
      </c>
      <c r="O495" s="5">
        <v>2232.1435380988974</v>
      </c>
      <c r="P495" s="5">
        <v>2715.7446043498408</v>
      </c>
      <c r="Q495" s="5">
        <v>3199.5305422592801</v>
      </c>
      <c r="R495" s="5">
        <v>3573.9206818352745</v>
      </c>
      <c r="S495" s="5">
        <v>4009.5590581658494</v>
      </c>
      <c r="T495" s="5">
        <v>4198.5440658419311</v>
      </c>
      <c r="U495" s="5">
        <v>4720.9333587947222</v>
      </c>
      <c r="V495" s="5">
        <v>5159.9859242022239</v>
      </c>
      <c r="W495" s="5">
        <v>5244.3492356547049</v>
      </c>
      <c r="X495" s="5">
        <v>5219.5540166463834</v>
      </c>
      <c r="Y495" s="5">
        <v>6207.0414844037214</v>
      </c>
      <c r="Z495" s="5">
        <v>6598.8952812886582</v>
      </c>
      <c r="AA495" s="5">
        <v>6925.5896425925457</v>
      </c>
      <c r="AB495" s="5">
        <v>7188.8476128725288</v>
      </c>
      <c r="AC495" s="5">
        <v>7824.8311460765008</v>
      </c>
      <c r="AD495" s="5">
        <v>8257.5875854925671</v>
      </c>
      <c r="AE495" s="5">
        <v>8377.5805466778293</v>
      </c>
    </row>
    <row r="496" spans="1:31">
      <c r="A496" s="58" t="s">
        <v>137</v>
      </c>
      <c r="B496" s="58" t="s">
        <v>124</v>
      </c>
      <c r="C496" s="57" t="s">
        <v>89</v>
      </c>
      <c r="D496" s="5">
        <v>117.708012944182</v>
      </c>
      <c r="E496" s="5">
        <v>216.29087114607799</v>
      </c>
      <c r="F496" s="5">
        <v>315.05816867460101</v>
      </c>
      <c r="G496" s="5">
        <v>404.569016027045</v>
      </c>
      <c r="H496" s="5">
        <v>477.08600055434403</v>
      </c>
      <c r="I496" s="5">
        <v>539.81601364244102</v>
      </c>
      <c r="J496" s="5">
        <v>619.77329918372197</v>
      </c>
      <c r="K496" s="5">
        <v>744.99204622779803</v>
      </c>
      <c r="L496" s="5">
        <v>864.86442787715305</v>
      </c>
      <c r="M496" s="5">
        <v>982.99075735453596</v>
      </c>
      <c r="N496" s="5">
        <v>1124.37031389923</v>
      </c>
      <c r="O496" s="5">
        <v>1272.6243124039299</v>
      </c>
      <c r="P496" s="5">
        <v>1425.6570954143101</v>
      </c>
      <c r="Q496" s="5">
        <v>1546.18328757059</v>
      </c>
      <c r="R496" s="5">
        <v>1656.45293021404</v>
      </c>
      <c r="S496" s="5">
        <v>1731.09925367247</v>
      </c>
      <c r="T496" s="5">
        <v>1788.21133276249</v>
      </c>
      <c r="U496" s="5">
        <v>1795.7954867508899</v>
      </c>
      <c r="V496" s="5">
        <v>1807.03895162093</v>
      </c>
      <c r="W496" s="5">
        <v>1796.32846920986</v>
      </c>
      <c r="X496" s="5">
        <v>1790.1670089784</v>
      </c>
      <c r="Y496" s="5">
        <v>1775.2961307316</v>
      </c>
      <c r="Z496" s="5">
        <v>1758.06782873975</v>
      </c>
      <c r="AA496" s="5">
        <v>1749.3109197604199</v>
      </c>
      <c r="AB496" s="5">
        <v>1733.90439033553</v>
      </c>
      <c r="AC496" s="5">
        <v>1712.4232230948901</v>
      </c>
      <c r="AD496" s="5">
        <v>1688.2023443186299</v>
      </c>
      <c r="AE496" s="5">
        <v>1705.85198974333</v>
      </c>
    </row>
    <row r="497" spans="1:31">
      <c r="A497" s="58" t="s">
        <v>137</v>
      </c>
      <c r="B497" s="58" t="s">
        <v>124</v>
      </c>
      <c r="C497" s="57" t="s">
        <v>90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</row>
    <row r="498" spans="1:31">
      <c r="A498" s="58" t="s">
        <v>137</v>
      </c>
      <c r="B498" s="58" t="s">
        <v>124</v>
      </c>
      <c r="C498" s="57" t="s">
        <v>91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</row>
    <row r="499" spans="1:31">
      <c r="A499" s="58" t="s">
        <v>137</v>
      </c>
      <c r="B499" s="58" t="s">
        <v>124</v>
      </c>
      <c r="C499" s="57" t="s">
        <v>92</v>
      </c>
      <c r="D499" s="5">
        <v>2964.1078475030013</v>
      </c>
      <c r="E499" s="5">
        <v>16410.804309303512</v>
      </c>
      <c r="F499" s="5">
        <v>26774.600671351869</v>
      </c>
      <c r="G499" s="5">
        <v>28774.780155887805</v>
      </c>
      <c r="H499" s="5">
        <v>31100.21193459897</v>
      </c>
      <c r="I499" s="5">
        <v>32090.978571377807</v>
      </c>
      <c r="J499" s="5">
        <v>39092.010013930478</v>
      </c>
      <c r="K499" s="5">
        <v>43227.468853397164</v>
      </c>
      <c r="L499" s="5">
        <v>54410.885666966904</v>
      </c>
      <c r="M499" s="5">
        <v>62088.562190990357</v>
      </c>
      <c r="N499" s="5">
        <v>68104.270490073817</v>
      </c>
      <c r="O499" s="5">
        <v>97533.652916880324</v>
      </c>
      <c r="P499" s="5">
        <v>102465.4232740834</v>
      </c>
      <c r="Q499" s="5">
        <v>111663.00731738716</v>
      </c>
      <c r="R499" s="5">
        <v>106117.96435435777</v>
      </c>
      <c r="S499" s="5">
        <v>107210.71518392474</v>
      </c>
      <c r="T499" s="5">
        <v>113605.75297465749</v>
      </c>
      <c r="U499" s="5">
        <v>118383.4082514589</v>
      </c>
      <c r="V499" s="5">
        <v>104204.22854601637</v>
      </c>
      <c r="W499" s="5">
        <v>150832.81347337848</v>
      </c>
      <c r="X499" s="5">
        <v>185319.4977750101</v>
      </c>
      <c r="Y499" s="5">
        <v>189342.7210783448</v>
      </c>
      <c r="Z499" s="5">
        <v>227057.16153412664</v>
      </c>
      <c r="AA499" s="5">
        <v>243241.10700672664</v>
      </c>
      <c r="AB499" s="5">
        <v>255888.93107641616</v>
      </c>
      <c r="AC499" s="5">
        <v>236171.55359192399</v>
      </c>
      <c r="AD499" s="5">
        <v>259330.2673618524</v>
      </c>
      <c r="AE499" s="5">
        <v>258403.89587388275</v>
      </c>
    </row>
    <row r="500" spans="1:31">
      <c r="A500" s="58" t="s">
        <v>137</v>
      </c>
      <c r="B500" s="58" t="s">
        <v>124</v>
      </c>
      <c r="C500" s="57" t="s">
        <v>93</v>
      </c>
      <c r="D500" s="5">
        <v>7333.1485695843121</v>
      </c>
      <c r="E500" s="5">
        <v>6928.7868384151088</v>
      </c>
      <c r="F500" s="5">
        <v>7779.6586508146065</v>
      </c>
      <c r="G500" s="5">
        <v>12177.752623906848</v>
      </c>
      <c r="H500" s="5">
        <v>16525.866454188726</v>
      </c>
      <c r="I500" s="5">
        <v>18816.428199575352</v>
      </c>
      <c r="J500" s="5">
        <v>21030.209251102886</v>
      </c>
      <c r="K500" s="5">
        <v>27380.124196475703</v>
      </c>
      <c r="L500" s="5">
        <v>26885.382428533427</v>
      </c>
      <c r="M500" s="5">
        <v>27565.260768197699</v>
      </c>
      <c r="N500" s="5">
        <v>36916.634455126077</v>
      </c>
      <c r="O500" s="5">
        <v>56609.876605659287</v>
      </c>
      <c r="P500" s="5">
        <v>70263.396972777962</v>
      </c>
      <c r="Q500" s="5">
        <v>77463.862382021442</v>
      </c>
      <c r="R500" s="5">
        <v>86525.644720318756</v>
      </c>
      <c r="S500" s="5">
        <v>86996.655460664653</v>
      </c>
      <c r="T500" s="5">
        <v>89279.358225655043</v>
      </c>
      <c r="U500" s="5">
        <v>101668.54120919379</v>
      </c>
      <c r="V500" s="5">
        <v>136622.59092534037</v>
      </c>
      <c r="W500" s="5">
        <v>154573.36701379725</v>
      </c>
      <c r="X500" s="5">
        <v>132150.62333717541</v>
      </c>
      <c r="Y500" s="5">
        <v>167487.63058781979</v>
      </c>
      <c r="Z500" s="5">
        <v>204845.81397321212</v>
      </c>
      <c r="AA500" s="5">
        <v>221839.31304697212</v>
      </c>
      <c r="AB500" s="5">
        <v>233489.92698950513</v>
      </c>
      <c r="AC500" s="5">
        <v>260942.97109919068</v>
      </c>
      <c r="AD500" s="5">
        <v>311850.06256550568</v>
      </c>
      <c r="AE500" s="5">
        <v>322337.79370745877</v>
      </c>
    </row>
    <row r="501" spans="1:31">
      <c r="A501" s="58" t="s">
        <v>137</v>
      </c>
      <c r="B501" s="58" t="s">
        <v>124</v>
      </c>
      <c r="C501" s="57" t="s">
        <v>94</v>
      </c>
      <c r="D501" s="5">
        <v>8479.9990908</v>
      </c>
      <c r="E501" s="5">
        <v>9559.0008366000002</v>
      </c>
      <c r="F501" s="5">
        <v>10745.4802191</v>
      </c>
      <c r="G501" s="5">
        <v>11930.2513784</v>
      </c>
      <c r="H501" s="5">
        <v>13106.8910703</v>
      </c>
      <c r="I501" s="5">
        <v>14229.467897899998</v>
      </c>
      <c r="J501" s="5">
        <v>15360.405836900001</v>
      </c>
      <c r="K501" s="5">
        <v>16456.256894599999</v>
      </c>
      <c r="L501" s="5">
        <v>17527.511694000001</v>
      </c>
      <c r="M501" s="5">
        <v>18507.895565799998</v>
      </c>
      <c r="N501" s="5">
        <v>19510.810355900001</v>
      </c>
      <c r="O501" s="5">
        <v>20499.366839399998</v>
      </c>
      <c r="P501" s="5">
        <v>21478.626854599999</v>
      </c>
      <c r="Q501" s="5">
        <v>22278.395411500002</v>
      </c>
      <c r="R501" s="5">
        <v>23038.9386381</v>
      </c>
      <c r="S501" s="5">
        <v>23770.344909399999</v>
      </c>
      <c r="T501" s="5">
        <v>24577.874808100001</v>
      </c>
      <c r="U501" s="5">
        <v>25306.991188499996</v>
      </c>
      <c r="V501" s="5">
        <v>26082.992490199998</v>
      </c>
      <c r="W501" s="5">
        <v>26857.1239308</v>
      </c>
      <c r="X501" s="5">
        <v>27687.389024700002</v>
      </c>
      <c r="Y501" s="5">
        <v>28381.8181348</v>
      </c>
      <c r="Z501" s="5">
        <v>29110.7653536</v>
      </c>
      <c r="AA501" s="5">
        <v>29845.345328000003</v>
      </c>
      <c r="AB501" s="5">
        <v>30647.097598600001</v>
      </c>
      <c r="AC501" s="5">
        <v>31308.422296999997</v>
      </c>
      <c r="AD501" s="5">
        <v>32021.139212500002</v>
      </c>
      <c r="AE501" s="5">
        <v>32021.139212500002</v>
      </c>
    </row>
    <row r="502" spans="1:31">
      <c r="A502" s="58" t="s">
        <v>137</v>
      </c>
      <c r="B502" s="58" t="s">
        <v>124</v>
      </c>
      <c r="C502" s="57" t="s">
        <v>96</v>
      </c>
      <c r="D502" s="5">
        <v>0</v>
      </c>
      <c r="E502" s="5">
        <v>0</v>
      </c>
      <c r="F502" s="5">
        <v>4.3974031320000002E-2</v>
      </c>
      <c r="G502" s="5">
        <v>0.55157388414499997</v>
      </c>
      <c r="H502" s="5">
        <v>1.7396037339250001</v>
      </c>
      <c r="I502" s="5">
        <v>0</v>
      </c>
      <c r="J502" s="5">
        <v>0</v>
      </c>
      <c r="K502" s="5">
        <v>11.605304042269999</v>
      </c>
      <c r="L502" s="5">
        <v>7.5322529161050005</v>
      </c>
      <c r="M502" s="5">
        <v>11.894227255115</v>
      </c>
      <c r="N502" s="5">
        <v>0</v>
      </c>
      <c r="O502" s="5">
        <v>257.099975699075</v>
      </c>
      <c r="P502" s="5">
        <v>68.622751321384996</v>
      </c>
      <c r="Q502" s="5">
        <v>128.23277457100997</v>
      </c>
      <c r="R502" s="5">
        <v>102.44798840306501</v>
      </c>
      <c r="S502" s="5">
        <v>765.58985492519514</v>
      </c>
      <c r="T502" s="5">
        <v>316.13050662910007</v>
      </c>
      <c r="U502" s="5">
        <v>877.37178908846943</v>
      </c>
      <c r="V502" s="5">
        <v>1138.5778316731355</v>
      </c>
      <c r="W502" s="5">
        <v>1083.5110559204211</v>
      </c>
      <c r="X502" s="5">
        <v>1108.066624584384</v>
      </c>
      <c r="Y502" s="5">
        <v>1204.7222312325252</v>
      </c>
      <c r="Z502" s="5">
        <v>1063.3467511969454</v>
      </c>
      <c r="AA502" s="5">
        <v>1861.5461422013125</v>
      </c>
      <c r="AB502" s="5">
        <v>644.59023722983989</v>
      </c>
      <c r="AC502" s="5">
        <v>1280.3788493652305</v>
      </c>
      <c r="AD502" s="5">
        <v>1852.974820246</v>
      </c>
      <c r="AE502" s="5">
        <v>636.04759999759995</v>
      </c>
    </row>
    <row r="503" spans="1:31">
      <c r="A503" s="58" t="s">
        <v>137</v>
      </c>
      <c r="B503" s="58" t="s">
        <v>124</v>
      </c>
      <c r="C503" s="57" t="s">
        <v>98</v>
      </c>
      <c r="D503" s="5">
        <v>-797.64118650702017</v>
      </c>
      <c r="E503" s="5">
        <v>-1412.4984435816709</v>
      </c>
      <c r="F503" s="5">
        <v>-1906.7889951596012</v>
      </c>
      <c r="G503" s="5">
        <v>-3056.1564731842504</v>
      </c>
      <c r="H503" s="5">
        <v>-5456.1134077749921</v>
      </c>
      <c r="I503" s="5">
        <v>-7450.793776301628</v>
      </c>
      <c r="J503" s="5">
        <v>-7404.9009822537455</v>
      </c>
      <c r="K503" s="5">
        <v>-8747.8701700132151</v>
      </c>
      <c r="L503" s="5">
        <v>-8109.9156457354193</v>
      </c>
      <c r="M503" s="5">
        <v>-7413.3912935389963</v>
      </c>
      <c r="N503" s="5">
        <v>-8085.8999849511665</v>
      </c>
      <c r="O503" s="5">
        <v>-8416.5668277908007</v>
      </c>
      <c r="P503" s="5">
        <v>-14724.072432653047</v>
      </c>
      <c r="Q503" s="5">
        <v>-16060.141043789772</v>
      </c>
      <c r="R503" s="5">
        <v>-18385.260857647761</v>
      </c>
      <c r="S503" s="5">
        <v>-17522.162347487196</v>
      </c>
      <c r="T503" s="5">
        <v>-18605.029680336567</v>
      </c>
      <c r="U503" s="5">
        <v>-21508.463962305752</v>
      </c>
      <c r="V503" s="5">
        <v>-38527.874904186669</v>
      </c>
      <c r="W503" s="5">
        <v>-36139.484141917885</v>
      </c>
      <c r="X503" s="5">
        <v>-30184.274285810683</v>
      </c>
      <c r="Y503" s="5">
        <v>-34610.008417278565</v>
      </c>
      <c r="Z503" s="5">
        <v>-52241.334230012777</v>
      </c>
      <c r="AA503" s="5">
        <v>-54667.540725116043</v>
      </c>
      <c r="AB503" s="5">
        <v>-55943.358682466998</v>
      </c>
      <c r="AC503" s="5">
        <v>-56560.973659445226</v>
      </c>
      <c r="AD503" s="5">
        <v>-86930.688108936796</v>
      </c>
      <c r="AE503" s="5">
        <v>-90541.314922518417</v>
      </c>
    </row>
    <row r="504" spans="1:31">
      <c r="A504" s="58" t="s">
        <v>137</v>
      </c>
      <c r="B504" s="58" t="s">
        <v>124</v>
      </c>
      <c r="C504" s="57" t="s">
        <v>99</v>
      </c>
      <c r="D504" s="5">
        <v>-54.710054290455233</v>
      </c>
      <c r="E504" s="5">
        <v>-143.90903886583055</v>
      </c>
      <c r="F504" s="5">
        <v>-245.99761249521134</v>
      </c>
      <c r="G504" s="5">
        <v>-373.05754391820369</v>
      </c>
      <c r="H504" s="5">
        <v>-542.23222923982757</v>
      </c>
      <c r="I504" s="5">
        <v>-738.14208297146627</v>
      </c>
      <c r="J504" s="5">
        <v>-1003.6165631590112</v>
      </c>
      <c r="K504" s="5">
        <v>-1263.4588346456578</v>
      </c>
      <c r="L504" s="5">
        <v>-1581.8564360188916</v>
      </c>
      <c r="M504" s="5">
        <v>-1826.7580992739047</v>
      </c>
      <c r="N504" s="5">
        <v>-2237.9085012749606</v>
      </c>
      <c r="O504" s="5">
        <v>-2711.4402272700154</v>
      </c>
      <c r="P504" s="5">
        <v>-3311.4866015794432</v>
      </c>
      <c r="Q504" s="5">
        <v>-3899.1837957337693</v>
      </c>
      <c r="R504" s="5">
        <v>-4400.7650176243114</v>
      </c>
      <c r="S504" s="5">
        <v>-4951.4142795024027</v>
      </c>
      <c r="T504" s="5">
        <v>-5236.3623805268799</v>
      </c>
      <c r="U504" s="5">
        <v>-5881.7413202571988</v>
      </c>
      <c r="V504" s="5">
        <v>-6477.6066663687188</v>
      </c>
      <c r="W504" s="5">
        <v>-6586.4423610689228</v>
      </c>
      <c r="X504" s="5">
        <v>-6598.4227920959147</v>
      </c>
      <c r="Y504" s="5">
        <v>-7858.9510598665183</v>
      </c>
      <c r="Z504" s="5">
        <v>-8309.5486983464943</v>
      </c>
      <c r="AA504" s="5">
        <v>-8790.7201361285297</v>
      </c>
      <c r="AB504" s="5">
        <v>-9113.4013875141009</v>
      </c>
      <c r="AC504" s="5">
        <v>-9914.8264357283151</v>
      </c>
      <c r="AD504" s="5">
        <v>-10427.649294139988</v>
      </c>
      <c r="AE504" s="5">
        <v>-10566.392616765414</v>
      </c>
    </row>
    <row r="505" spans="1:31">
      <c r="A505" s="58" t="s">
        <v>137</v>
      </c>
      <c r="B505" s="58" t="s">
        <v>124</v>
      </c>
      <c r="C505" s="57" t="s">
        <v>100</v>
      </c>
      <c r="D505" s="5">
        <v>-135.03141914529701</v>
      </c>
      <c r="E505" s="5">
        <v>-250.11829264994901</v>
      </c>
      <c r="F505" s="5">
        <v>-366.42709503692902</v>
      </c>
      <c r="G505" s="5">
        <v>-470.37303837280098</v>
      </c>
      <c r="H505" s="5">
        <v>-554.50501734490899</v>
      </c>
      <c r="I505" s="5">
        <v>-628.70588004408899</v>
      </c>
      <c r="J505" s="5">
        <v>-723.78902302699498</v>
      </c>
      <c r="K505" s="5">
        <v>-869.60417595556805</v>
      </c>
      <c r="L505" s="5">
        <v>-1011.00523428778</v>
      </c>
      <c r="M505" s="5">
        <v>-1147.68086708187</v>
      </c>
      <c r="N505" s="5">
        <v>-1315.89604410794</v>
      </c>
      <c r="O505" s="5">
        <v>-1488.5548674332599</v>
      </c>
      <c r="P505" s="5">
        <v>-1669.8738044352301</v>
      </c>
      <c r="Q505" s="5">
        <v>-1814.1461567226499</v>
      </c>
      <c r="R505" s="5">
        <v>-1938.9997101705001</v>
      </c>
      <c r="S505" s="5">
        <v>-2024.7612407727399</v>
      </c>
      <c r="T505" s="5">
        <v>-2094.5088763854701</v>
      </c>
      <c r="U505" s="5">
        <v>-2107.1377644836698</v>
      </c>
      <c r="V505" s="5">
        <v>-2113.6550992092398</v>
      </c>
      <c r="W505" s="5">
        <v>-2105.8701616343001</v>
      </c>
      <c r="X505" s="5">
        <v>-2091.1597770232001</v>
      </c>
      <c r="Y505" s="5">
        <v>-2077.9914698767702</v>
      </c>
      <c r="Z505" s="5">
        <v>-2054.6267511872802</v>
      </c>
      <c r="AA505" s="5">
        <v>-2047.94718990355</v>
      </c>
      <c r="AB505" s="5">
        <v>-2026.3572782374899</v>
      </c>
      <c r="AC505" s="5">
        <v>-2000.7288204579099</v>
      </c>
      <c r="AD505" s="5">
        <v>-1970.5279745892001</v>
      </c>
      <c r="AE505" s="5">
        <v>-1993.9232328144101</v>
      </c>
    </row>
    <row r="507" spans="1:31">
      <c r="A507" s="58" t="s">
        <v>137</v>
      </c>
      <c r="B507" s="58" t="s">
        <v>125</v>
      </c>
      <c r="C507" s="57" t="s">
        <v>81</v>
      </c>
      <c r="D507" s="5">
        <v>31231.52215873664</v>
      </c>
      <c r="E507" s="5">
        <v>26612.619478747052</v>
      </c>
      <c r="F507" s="5">
        <v>19253.652144215746</v>
      </c>
      <c r="G507" s="5">
        <v>16284.841529836871</v>
      </c>
      <c r="H507" s="5">
        <v>10245.25765268736</v>
      </c>
      <c r="I507" s="5">
        <v>6863.1531247153098</v>
      </c>
      <c r="J507" s="5">
        <v>6279.9643547780761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</row>
    <row r="508" spans="1:31">
      <c r="A508" s="58" t="s">
        <v>137</v>
      </c>
      <c r="B508" s="58" t="s">
        <v>125</v>
      </c>
      <c r="C508" s="57" t="s">
        <v>82</v>
      </c>
      <c r="D508" s="5">
        <v>20.486276460924998</v>
      </c>
      <c r="E508" s="5">
        <v>9.2566966190700004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</row>
    <row r="509" spans="1:31">
      <c r="A509" s="58" t="s">
        <v>137</v>
      </c>
      <c r="B509" s="58" t="s">
        <v>125</v>
      </c>
      <c r="C509" s="57" t="s">
        <v>83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</row>
    <row r="510" spans="1:31">
      <c r="A510" s="58" t="s">
        <v>137</v>
      </c>
      <c r="B510" s="58" t="s">
        <v>125</v>
      </c>
      <c r="C510" s="57" t="s">
        <v>84</v>
      </c>
      <c r="D510" s="5">
        <v>12.13513316573</v>
      </c>
      <c r="E510" s="5">
        <v>7.5345250142699998</v>
      </c>
      <c r="F510" s="5">
        <v>56.894990221985005</v>
      </c>
      <c r="G510" s="5">
        <v>43.490047130450002</v>
      </c>
      <c r="H510" s="5">
        <v>405.06867947858007</v>
      </c>
      <c r="I510" s="5">
        <v>619.64828232537513</v>
      </c>
      <c r="J510" s="5">
        <v>182.32619200610503</v>
      </c>
      <c r="K510" s="5">
        <v>241.09392443215998</v>
      </c>
      <c r="L510" s="5">
        <v>338.39976623004503</v>
      </c>
      <c r="M510" s="5">
        <v>371.98725972052495</v>
      </c>
      <c r="N510" s="5">
        <v>40.247754633269999</v>
      </c>
      <c r="O510" s="5">
        <v>374.26269627102499</v>
      </c>
      <c r="P510" s="5">
        <v>147.12877793314502</v>
      </c>
      <c r="Q510" s="5">
        <v>322.22054035259993</v>
      </c>
      <c r="R510" s="5">
        <v>174.93768607006501</v>
      </c>
      <c r="S510" s="5">
        <v>1063.5480320983854</v>
      </c>
      <c r="T510" s="5">
        <v>297.58624499362003</v>
      </c>
      <c r="U510" s="5">
        <v>279.31465672343495</v>
      </c>
      <c r="V510" s="5">
        <v>442.94586109375501</v>
      </c>
      <c r="W510" s="5">
        <v>629.07588968022003</v>
      </c>
      <c r="X510" s="5">
        <v>1375.67335263309</v>
      </c>
      <c r="Y510" s="5">
        <v>91.256428670929978</v>
      </c>
      <c r="Z510" s="5">
        <v>686.67181730396499</v>
      </c>
      <c r="AA510" s="5">
        <v>39.801968697325009</v>
      </c>
      <c r="AB510" s="5">
        <v>704.88686130832002</v>
      </c>
      <c r="AC510" s="5">
        <v>93.187140333594996</v>
      </c>
      <c r="AD510" s="5">
        <v>1962.725888053099</v>
      </c>
      <c r="AE510" s="5">
        <v>0</v>
      </c>
    </row>
    <row r="511" spans="1:31">
      <c r="A511" s="58" t="s">
        <v>137</v>
      </c>
      <c r="B511" s="58" t="s">
        <v>125</v>
      </c>
      <c r="C511" s="57" t="s">
        <v>85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789.73875477335503</v>
      </c>
      <c r="AE511" s="5">
        <v>789.73875477335002</v>
      </c>
    </row>
    <row r="512" spans="1:31">
      <c r="A512" s="58" t="s">
        <v>137</v>
      </c>
      <c r="B512" s="58" t="s">
        <v>125</v>
      </c>
      <c r="C512" s="57" t="s">
        <v>86</v>
      </c>
      <c r="D512" s="5">
        <v>3812.1160999129852</v>
      </c>
      <c r="E512" s="5">
        <v>1482.8456244010802</v>
      </c>
      <c r="F512" s="5">
        <v>1792.7805732721245</v>
      </c>
      <c r="G512" s="5">
        <v>2079.8398695121346</v>
      </c>
      <c r="H512" s="5">
        <v>3162.5589760941907</v>
      </c>
      <c r="I512" s="5">
        <v>3138.1349247190105</v>
      </c>
      <c r="J512" s="5">
        <v>2041.2810837412198</v>
      </c>
      <c r="K512" s="5">
        <v>2402.8296548690996</v>
      </c>
      <c r="L512" s="5">
        <v>2134.7502183020001</v>
      </c>
      <c r="M512" s="5">
        <v>2067.3591796194996</v>
      </c>
      <c r="N512" s="5">
        <v>1892.5848968812998</v>
      </c>
      <c r="O512" s="5">
        <v>3042.7133996664256</v>
      </c>
      <c r="P512" s="5">
        <v>3009.4827164531034</v>
      </c>
      <c r="Q512" s="5">
        <v>2420.9549278196491</v>
      </c>
      <c r="R512" s="5">
        <v>2285.1026484341</v>
      </c>
      <c r="S512" s="5">
        <v>3332.578229563544</v>
      </c>
      <c r="T512" s="5">
        <v>1397.2137354019249</v>
      </c>
      <c r="U512" s="5">
        <v>2054.9151274854398</v>
      </c>
      <c r="V512" s="5">
        <v>1912.505866260685</v>
      </c>
      <c r="W512" s="5">
        <v>2189.1378350838595</v>
      </c>
      <c r="X512" s="5">
        <v>2238.9318267856993</v>
      </c>
      <c r="Y512" s="5">
        <v>2278.0947471771246</v>
      </c>
      <c r="Z512" s="5">
        <v>1757.72163213152</v>
      </c>
      <c r="AA512" s="5">
        <v>2245.7181092669307</v>
      </c>
      <c r="AB512" s="5">
        <v>2509.1822897754391</v>
      </c>
      <c r="AC512" s="5">
        <v>2438.0103560903603</v>
      </c>
      <c r="AD512" s="5">
        <v>3489.7341788900794</v>
      </c>
      <c r="AE512" s="5">
        <v>1103.5054706778701</v>
      </c>
    </row>
    <row r="513" spans="1:31">
      <c r="A513" s="58" t="s">
        <v>137</v>
      </c>
      <c r="B513" s="58" t="s">
        <v>125</v>
      </c>
      <c r="C513" s="57" t="s">
        <v>87</v>
      </c>
      <c r="D513" s="5">
        <v>70.546886981925127</v>
      </c>
      <c r="E513" s="5">
        <v>131.77631522150514</v>
      </c>
      <c r="F513" s="5">
        <v>328.57460851842529</v>
      </c>
      <c r="G513" s="5">
        <v>332.55418393372531</v>
      </c>
      <c r="H513" s="5">
        <v>667.08654165808559</v>
      </c>
      <c r="I513" s="5">
        <v>1945.6462280930486</v>
      </c>
      <c r="J513" s="5">
        <v>2028.7154866833444</v>
      </c>
      <c r="K513" s="5">
        <v>2155.8461414434255</v>
      </c>
      <c r="L513" s="5">
        <v>2034.0437329189062</v>
      </c>
      <c r="M513" s="5">
        <v>1948.5706881491262</v>
      </c>
      <c r="N513" s="5">
        <v>1996.96715116003</v>
      </c>
      <c r="O513" s="5">
        <v>1853.6634244391155</v>
      </c>
      <c r="P513" s="5">
        <v>1876.3019642426309</v>
      </c>
      <c r="Q513" s="5">
        <v>1910.0671181542355</v>
      </c>
      <c r="R513" s="5">
        <v>1973.354381269271</v>
      </c>
      <c r="S513" s="5">
        <v>1770.2927617688954</v>
      </c>
      <c r="T513" s="5">
        <v>1945.4548588985158</v>
      </c>
      <c r="U513" s="5">
        <v>1978.2302708410703</v>
      </c>
      <c r="V513" s="5">
        <v>1851.3292169902854</v>
      </c>
      <c r="W513" s="5">
        <v>1768.4656252710806</v>
      </c>
      <c r="X513" s="5">
        <v>1578.6578501966708</v>
      </c>
      <c r="Y513" s="5">
        <v>1672.5778714839951</v>
      </c>
      <c r="Z513" s="5">
        <v>1304.3250528203839</v>
      </c>
      <c r="AA513" s="5">
        <v>1329.5949668934786</v>
      </c>
      <c r="AB513" s="5">
        <v>878.18436919080023</v>
      </c>
      <c r="AC513" s="5">
        <v>358.48627397674471</v>
      </c>
      <c r="AD513" s="5">
        <v>338.92623704998482</v>
      </c>
      <c r="AE513" s="5">
        <v>334.72274730893969</v>
      </c>
    </row>
    <row r="514" spans="1:31">
      <c r="A514" s="58" t="s">
        <v>137</v>
      </c>
      <c r="B514" s="58" t="s">
        <v>125</v>
      </c>
      <c r="C514" s="57" t="s">
        <v>88</v>
      </c>
      <c r="D514" s="5">
        <v>24.673583671864964</v>
      </c>
      <c r="E514" s="5">
        <v>98.669214726080213</v>
      </c>
      <c r="F514" s="5">
        <v>185.69985647549498</v>
      </c>
      <c r="G514" s="5">
        <v>288.25686987229886</v>
      </c>
      <c r="H514" s="5">
        <v>424.25543063283078</v>
      </c>
      <c r="I514" s="5">
        <v>577.14990698769691</v>
      </c>
      <c r="J514" s="5">
        <v>794.56766303629558</v>
      </c>
      <c r="K514" s="5">
        <v>961.66672469446235</v>
      </c>
      <c r="L514" s="5">
        <v>1119.3631241779337</v>
      </c>
      <c r="M514" s="5">
        <v>1255.0806375425072</v>
      </c>
      <c r="N514" s="5">
        <v>1620.7184115567748</v>
      </c>
      <c r="O514" s="5">
        <v>1898.5340498571143</v>
      </c>
      <c r="P514" s="5">
        <v>2305.2403271299977</v>
      </c>
      <c r="Q514" s="5">
        <v>2774.3726540764155</v>
      </c>
      <c r="R514" s="5">
        <v>3432.1758462931789</v>
      </c>
      <c r="S514" s="5">
        <v>3680.8027734190127</v>
      </c>
      <c r="T514" s="5">
        <v>4432.6402733645155</v>
      </c>
      <c r="U514" s="5">
        <v>4866.3903381423606</v>
      </c>
      <c r="V514" s="5">
        <v>5098.077662212113</v>
      </c>
      <c r="W514" s="5">
        <v>5621.6995888622478</v>
      </c>
      <c r="X514" s="5">
        <v>5400.3066607230421</v>
      </c>
      <c r="Y514" s="5">
        <v>6501.0059295654155</v>
      </c>
      <c r="Z514" s="5">
        <v>7199.6656894245389</v>
      </c>
      <c r="AA514" s="5">
        <v>7823.442410932792</v>
      </c>
      <c r="AB514" s="5">
        <v>7543.1123751092437</v>
      </c>
      <c r="AC514" s="5">
        <v>7994.2170284931508</v>
      </c>
      <c r="AD514" s="5">
        <v>8695.6981054232492</v>
      </c>
      <c r="AE514" s="5">
        <v>9804.5387086253631</v>
      </c>
    </row>
    <row r="515" spans="1:31">
      <c r="A515" s="58" t="s">
        <v>137</v>
      </c>
      <c r="B515" s="58" t="s">
        <v>125</v>
      </c>
      <c r="C515" s="57" t="s">
        <v>89</v>
      </c>
      <c r="D515" s="5">
        <v>68.294795686997603</v>
      </c>
      <c r="E515" s="5">
        <v>137.42513599108901</v>
      </c>
      <c r="F515" s="5">
        <v>209.96938808425301</v>
      </c>
      <c r="G515" s="5">
        <v>278.07005379568301</v>
      </c>
      <c r="H515" s="5">
        <v>336.69285066459599</v>
      </c>
      <c r="I515" s="5">
        <v>378.98086966461</v>
      </c>
      <c r="J515" s="5">
        <v>425.41102868106901</v>
      </c>
      <c r="K515" s="5">
        <v>504.94793903530302</v>
      </c>
      <c r="L515" s="5">
        <v>569.64949919189201</v>
      </c>
      <c r="M515" s="5">
        <v>620.974754111425</v>
      </c>
      <c r="N515" s="5">
        <v>690.00687150699105</v>
      </c>
      <c r="O515" s="5">
        <v>767.17636609820704</v>
      </c>
      <c r="P515" s="5">
        <v>852.34192507637795</v>
      </c>
      <c r="Q515" s="5">
        <v>925.37785735145201</v>
      </c>
      <c r="R515" s="5">
        <v>1006.10967595389</v>
      </c>
      <c r="S515" s="5">
        <v>1069.4848060797001</v>
      </c>
      <c r="T515" s="5">
        <v>1122.7314107408799</v>
      </c>
      <c r="U515" s="5">
        <v>1153.5857453061501</v>
      </c>
      <c r="V515" s="5">
        <v>1175.4556096511401</v>
      </c>
      <c r="W515" s="5">
        <v>1180.20808273081</v>
      </c>
      <c r="X515" s="5">
        <v>1183.0162733807399</v>
      </c>
      <c r="Y515" s="5">
        <v>1175.98128660098</v>
      </c>
      <c r="Z515" s="5">
        <v>1171.1063092643701</v>
      </c>
      <c r="AA515" s="5">
        <v>1171.8638933289401</v>
      </c>
      <c r="AB515" s="5">
        <v>1166.26946185973</v>
      </c>
      <c r="AC515" s="5">
        <v>1157.9191882038999</v>
      </c>
      <c r="AD515" s="5">
        <v>1145.63707674733</v>
      </c>
      <c r="AE515" s="5">
        <v>1159.6165491801701</v>
      </c>
    </row>
    <row r="516" spans="1:31">
      <c r="A516" s="58" t="s">
        <v>137</v>
      </c>
      <c r="B516" s="58" t="s">
        <v>125</v>
      </c>
      <c r="C516" s="57" t="s">
        <v>90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</row>
    <row r="517" spans="1:31">
      <c r="A517" s="58" t="s">
        <v>137</v>
      </c>
      <c r="B517" s="58" t="s">
        <v>125</v>
      </c>
      <c r="C517" s="57" t="s">
        <v>91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</row>
    <row r="518" spans="1:31">
      <c r="A518" s="58" t="s">
        <v>137</v>
      </c>
      <c r="B518" s="58" t="s">
        <v>125</v>
      </c>
      <c r="C518" s="57" t="s">
        <v>92</v>
      </c>
      <c r="D518" s="5">
        <v>11539.539542449476</v>
      </c>
      <c r="E518" s="5">
        <v>15863.040918840255</v>
      </c>
      <c r="F518" s="5">
        <v>20789.507640494721</v>
      </c>
      <c r="G518" s="5">
        <v>22797.794284119522</v>
      </c>
      <c r="H518" s="5">
        <v>23704.108764957655</v>
      </c>
      <c r="I518" s="5">
        <v>26493.982413091617</v>
      </c>
      <c r="J518" s="5">
        <v>26846.670770022269</v>
      </c>
      <c r="K518" s="5">
        <v>33985.003171034426</v>
      </c>
      <c r="L518" s="5">
        <v>31336.137304279317</v>
      </c>
      <c r="M518" s="5">
        <v>31607.78207729596</v>
      </c>
      <c r="N518" s="5">
        <v>37081.871011613126</v>
      </c>
      <c r="O518" s="5">
        <v>33844.540320284112</v>
      </c>
      <c r="P518" s="5">
        <v>40249.800517807686</v>
      </c>
      <c r="Q518" s="5">
        <v>37588.708310586546</v>
      </c>
      <c r="R518" s="5">
        <v>42370.167652530261</v>
      </c>
      <c r="S518" s="5">
        <v>44846.27921112359</v>
      </c>
      <c r="T518" s="5">
        <v>46978.107449752439</v>
      </c>
      <c r="U518" s="5">
        <v>55585.599743601495</v>
      </c>
      <c r="V518" s="5">
        <v>58696.985389018701</v>
      </c>
      <c r="W518" s="5">
        <v>56474.844481273802</v>
      </c>
      <c r="X518" s="5">
        <v>57349.005406400596</v>
      </c>
      <c r="Y518" s="5">
        <v>66936.171518025309</v>
      </c>
      <c r="Z518" s="5">
        <v>67071.945065639826</v>
      </c>
      <c r="AA518" s="5">
        <v>78843.006289532335</v>
      </c>
      <c r="AB518" s="5">
        <v>77130.818889262373</v>
      </c>
      <c r="AC518" s="5">
        <v>80094.96323158998</v>
      </c>
      <c r="AD518" s="5">
        <v>74606.790229124555</v>
      </c>
      <c r="AE518" s="5">
        <v>76694.568694262169</v>
      </c>
    </row>
    <row r="519" spans="1:31">
      <c r="A519" s="58" t="s">
        <v>137</v>
      </c>
      <c r="B519" s="58" t="s">
        <v>125</v>
      </c>
      <c r="C519" s="57" t="s">
        <v>93</v>
      </c>
      <c r="D519" s="5">
        <v>1738.2422330847853</v>
      </c>
      <c r="E519" s="5">
        <v>1512.0995393788498</v>
      </c>
      <c r="F519" s="5">
        <v>1774.1446877366607</v>
      </c>
      <c r="G519" s="5">
        <v>1851.4539589294798</v>
      </c>
      <c r="H519" s="5">
        <v>3495.483306292846</v>
      </c>
      <c r="I519" s="5">
        <v>5691.5571526457279</v>
      </c>
      <c r="J519" s="5">
        <v>5811.7832835122899</v>
      </c>
      <c r="K519" s="5">
        <v>5816.2584711311893</v>
      </c>
      <c r="L519" s="5">
        <v>8621.4098085743553</v>
      </c>
      <c r="M519" s="5">
        <v>8859.7264547787581</v>
      </c>
      <c r="N519" s="5">
        <v>9111.2820981053283</v>
      </c>
      <c r="O519" s="5">
        <v>9241.2855235579136</v>
      </c>
      <c r="P519" s="5">
        <v>8383.9618073022593</v>
      </c>
      <c r="Q519" s="5">
        <v>10742.534952568734</v>
      </c>
      <c r="R519" s="5">
        <v>10455.297836621878</v>
      </c>
      <c r="S519" s="5">
        <v>12452.879566546406</v>
      </c>
      <c r="T519" s="5">
        <v>13512.244204897755</v>
      </c>
      <c r="U519" s="5">
        <v>16459.425904942891</v>
      </c>
      <c r="V519" s="5">
        <v>15690.034152545593</v>
      </c>
      <c r="W519" s="5">
        <v>19630.151202797668</v>
      </c>
      <c r="X519" s="5">
        <v>22207.803793201212</v>
      </c>
      <c r="Y519" s="5">
        <v>22166.552259351298</v>
      </c>
      <c r="Z519" s="5">
        <v>21279.207659127998</v>
      </c>
      <c r="AA519" s="5">
        <v>19655.549775638498</v>
      </c>
      <c r="AB519" s="5">
        <v>28164.893514277948</v>
      </c>
      <c r="AC519" s="5">
        <v>28315.53422053653</v>
      </c>
      <c r="AD519" s="5">
        <v>32907.979627443507</v>
      </c>
      <c r="AE519" s="5">
        <v>33617.065753250463</v>
      </c>
    </row>
    <row r="520" spans="1:31">
      <c r="A520" s="58" t="s">
        <v>137</v>
      </c>
      <c r="B520" s="58" t="s">
        <v>125</v>
      </c>
      <c r="C520" s="57" t="s">
        <v>94</v>
      </c>
      <c r="D520" s="5">
        <v>5789.1238059999996</v>
      </c>
      <c r="E520" s="5">
        <v>6709.2754150000001</v>
      </c>
      <c r="F520" s="5">
        <v>7721.1149459999997</v>
      </c>
      <c r="G520" s="5">
        <v>8786.7644110000001</v>
      </c>
      <c r="H520" s="5">
        <v>9887.3108190000003</v>
      </c>
      <c r="I520" s="5">
        <v>10892.914930000001</v>
      </c>
      <c r="J520" s="5">
        <v>11791.678400000001</v>
      </c>
      <c r="K520" s="5">
        <v>12677.64098</v>
      </c>
      <c r="L520" s="5">
        <v>13501.183789999999</v>
      </c>
      <c r="M520" s="5">
        <v>14222.48914</v>
      </c>
      <c r="N520" s="5">
        <v>14921.77255</v>
      </c>
      <c r="O520" s="5">
        <v>15649.48821</v>
      </c>
      <c r="P520" s="5">
        <v>16409.22208</v>
      </c>
      <c r="Q520" s="5">
        <v>17107.183939999999</v>
      </c>
      <c r="R520" s="5">
        <v>17778.010709999999</v>
      </c>
      <c r="S520" s="5">
        <v>18486.730360000001</v>
      </c>
      <c r="T520" s="5">
        <v>19272.65697</v>
      </c>
      <c r="U520" s="5">
        <v>20025.109410000001</v>
      </c>
      <c r="V520" s="5">
        <v>20778.62816</v>
      </c>
      <c r="W520" s="5">
        <v>21556.70148</v>
      </c>
      <c r="X520" s="5">
        <v>22383.90408</v>
      </c>
      <c r="Y520" s="5">
        <v>23141.00693</v>
      </c>
      <c r="Z520" s="5">
        <v>23886.775290000001</v>
      </c>
      <c r="AA520" s="5">
        <v>24656.925439999999</v>
      </c>
      <c r="AB520" s="5">
        <v>25485.120749999998</v>
      </c>
      <c r="AC520" s="5">
        <v>26226.518550000001</v>
      </c>
      <c r="AD520" s="5">
        <v>26964.80977</v>
      </c>
      <c r="AE520" s="5">
        <v>26964.80977</v>
      </c>
    </row>
    <row r="521" spans="1:31">
      <c r="A521" s="58" t="s">
        <v>137</v>
      </c>
      <c r="B521" s="58" t="s">
        <v>125</v>
      </c>
      <c r="C521" s="57" t="s">
        <v>96</v>
      </c>
      <c r="D521" s="5">
        <v>0</v>
      </c>
      <c r="E521" s="5">
        <v>0</v>
      </c>
      <c r="F521" s="5">
        <v>0</v>
      </c>
      <c r="G521" s="5">
        <v>7.6611167204999997E-2</v>
      </c>
      <c r="H521" s="5">
        <v>0</v>
      </c>
      <c r="I521" s="5">
        <v>4.60227135397</v>
      </c>
      <c r="J521" s="5">
        <v>0.18685547811</v>
      </c>
      <c r="K521" s="5">
        <v>5.3200108112999995</v>
      </c>
      <c r="L521" s="5">
        <v>15.963788436670001</v>
      </c>
      <c r="M521" s="5">
        <v>40.412475968885019</v>
      </c>
      <c r="N521" s="5">
        <v>8.2521574687800001</v>
      </c>
      <c r="O521" s="5">
        <v>103.398823235675</v>
      </c>
      <c r="P521" s="5">
        <v>97.890880420144924</v>
      </c>
      <c r="Q521" s="5">
        <v>228.98898718692504</v>
      </c>
      <c r="R521" s="5">
        <v>93.788075783140002</v>
      </c>
      <c r="S521" s="5">
        <v>456.55048169558586</v>
      </c>
      <c r="T521" s="5">
        <v>257.18836142940995</v>
      </c>
      <c r="U521" s="5">
        <v>363.08253717725978</v>
      </c>
      <c r="V521" s="5">
        <v>352.51846332951999</v>
      </c>
      <c r="W521" s="5">
        <v>425.38019975549037</v>
      </c>
      <c r="X521" s="5">
        <v>488.24099015928954</v>
      </c>
      <c r="Y521" s="5">
        <v>603.40197677798949</v>
      </c>
      <c r="Z521" s="5">
        <v>578.07792160729491</v>
      </c>
      <c r="AA521" s="5">
        <v>543.8281386272896</v>
      </c>
      <c r="AB521" s="5">
        <v>473.32163102900489</v>
      </c>
      <c r="AC521" s="5">
        <v>519.61262547259059</v>
      </c>
      <c r="AD521" s="5">
        <v>798.44167593960049</v>
      </c>
      <c r="AE521" s="5">
        <v>209.40470723855012</v>
      </c>
    </row>
    <row r="522" spans="1:31">
      <c r="A522" s="58" t="s">
        <v>137</v>
      </c>
      <c r="B522" s="58" t="s">
        <v>125</v>
      </c>
      <c r="C522" s="57" t="s">
        <v>98</v>
      </c>
      <c r="D522" s="5">
        <v>-83.984414736579893</v>
      </c>
      <c r="E522" s="5">
        <v>-157.49198786422951</v>
      </c>
      <c r="F522" s="5">
        <v>-393.68757679513885</v>
      </c>
      <c r="G522" s="5">
        <v>-399.79981192215359</v>
      </c>
      <c r="H522" s="5">
        <v>-800.76124503889821</v>
      </c>
      <c r="I522" s="5">
        <v>-2369.994998323727</v>
      </c>
      <c r="J522" s="5">
        <v>-2471.986063315645</v>
      </c>
      <c r="K522" s="5">
        <v>-2634.7393448900457</v>
      </c>
      <c r="L522" s="5">
        <v>-2477.9917919847676</v>
      </c>
      <c r="M522" s="5">
        <v>-2364.8240594552376</v>
      </c>
      <c r="N522" s="5">
        <v>-2443.3463921705925</v>
      </c>
      <c r="O522" s="5">
        <v>-2248.3174997723545</v>
      </c>
      <c r="P522" s="5">
        <v>-2296.6826477169088</v>
      </c>
      <c r="Q522" s="5">
        <v>-2316.1988004978139</v>
      </c>
      <c r="R522" s="5">
        <v>-2409.287697247803</v>
      </c>
      <c r="S522" s="5">
        <v>-2151.5085325745408</v>
      </c>
      <c r="T522" s="5">
        <v>-2371.9653849706174</v>
      </c>
      <c r="U522" s="5">
        <v>-2410.5033130116281</v>
      </c>
      <c r="V522" s="5">
        <v>-2265.1616150060804</v>
      </c>
      <c r="W522" s="5">
        <v>-2146.8879852609307</v>
      </c>
      <c r="X522" s="5">
        <v>-1925.0513386819521</v>
      </c>
      <c r="Y522" s="5">
        <v>-2049.7049979365811</v>
      </c>
      <c r="Z522" s="5">
        <v>-1582.8571970401536</v>
      </c>
      <c r="AA522" s="5">
        <v>-1632.5235095442536</v>
      </c>
      <c r="AB522" s="5">
        <v>-1071.6651131943559</v>
      </c>
      <c r="AC522" s="5">
        <v>-456.15835280605501</v>
      </c>
      <c r="AD522" s="5">
        <v>-430.69478840005956</v>
      </c>
      <c r="AE522" s="5">
        <v>-426.11003591890972</v>
      </c>
    </row>
    <row r="523" spans="1:31">
      <c r="A523" s="58" t="s">
        <v>137</v>
      </c>
      <c r="B523" s="58" t="s">
        <v>125</v>
      </c>
      <c r="C523" s="57" t="s">
        <v>99</v>
      </c>
      <c r="D523" s="5">
        <v>-29.024877155955142</v>
      </c>
      <c r="E523" s="5">
        <v>-116.39396905931548</v>
      </c>
      <c r="F523" s="5">
        <v>-218.38495655470473</v>
      </c>
      <c r="G523" s="5">
        <v>-339.76609613830482</v>
      </c>
      <c r="H523" s="5">
        <v>-498.1407030777213</v>
      </c>
      <c r="I523" s="5">
        <v>-678.9327960392709</v>
      </c>
      <c r="J523" s="5">
        <v>-934.69311625279079</v>
      </c>
      <c r="K523" s="5">
        <v>-1147.3904043949949</v>
      </c>
      <c r="L523" s="5">
        <v>-1345.0651242595804</v>
      </c>
      <c r="M523" s="5">
        <v>-1522.6696874844279</v>
      </c>
      <c r="N523" s="5">
        <v>-1995.1624233397588</v>
      </c>
      <c r="O523" s="5">
        <v>-2336.7069707062433</v>
      </c>
      <c r="P523" s="5">
        <v>-2869.5545311281348</v>
      </c>
      <c r="Q523" s="5">
        <v>-3453.469613847471</v>
      </c>
      <c r="R523" s="5">
        <v>-4304.3790299114316</v>
      </c>
      <c r="S523" s="5">
        <v>-4615.5645364400734</v>
      </c>
      <c r="T523" s="5">
        <v>-5622.7165165720608</v>
      </c>
      <c r="U523" s="5">
        <v>-6199.5632444276634</v>
      </c>
      <c r="V523" s="5">
        <v>-6554.1750603086512</v>
      </c>
      <c r="W523" s="5">
        <v>-7207.6794086252494</v>
      </c>
      <c r="X523" s="5">
        <v>-6969.3957177568209</v>
      </c>
      <c r="Y523" s="5">
        <v>-8434.8910262256686</v>
      </c>
      <c r="Z523" s="5">
        <v>-9232.3451194714908</v>
      </c>
      <c r="AA523" s="5">
        <v>-10121.195396146279</v>
      </c>
      <c r="AB523" s="5">
        <v>-9710.6705684785611</v>
      </c>
      <c r="AC523" s="5">
        <v>-10421.362556296572</v>
      </c>
      <c r="AD523" s="5">
        <v>-11272.211322403566</v>
      </c>
      <c r="AE523" s="5">
        <v>-12707.233345273155</v>
      </c>
    </row>
    <row r="524" spans="1:31">
      <c r="A524" s="58" t="s">
        <v>137</v>
      </c>
      <c r="B524" s="58" t="s">
        <v>125</v>
      </c>
      <c r="C524" s="57" t="s">
        <v>100</v>
      </c>
      <c r="D524" s="5">
        <v>-81.979000204861094</v>
      </c>
      <c r="E524" s="5">
        <v>-164.180024044775</v>
      </c>
      <c r="F524" s="5">
        <v>-251.51620922330699</v>
      </c>
      <c r="G524" s="5">
        <v>-331.817942706981</v>
      </c>
      <c r="H524" s="5">
        <v>-401.07512940375301</v>
      </c>
      <c r="I524" s="5">
        <v>-452.14235168364303</v>
      </c>
      <c r="J524" s="5">
        <v>-509.33252440275697</v>
      </c>
      <c r="K524" s="5">
        <v>-601.64367717395703</v>
      </c>
      <c r="L524" s="5">
        <v>-679.80867172317505</v>
      </c>
      <c r="M524" s="5">
        <v>-741.48463756212004</v>
      </c>
      <c r="N524" s="5">
        <v>-821.41165357987597</v>
      </c>
      <c r="O524" s="5">
        <v>-914.82304154901703</v>
      </c>
      <c r="P524" s="5">
        <v>-1014.69305361211</v>
      </c>
      <c r="Q524" s="5">
        <v>-1105.3491088194701</v>
      </c>
      <c r="R524" s="5">
        <v>-1196.35869268689</v>
      </c>
      <c r="S524" s="5">
        <v>-1273.4699923227099</v>
      </c>
      <c r="T524" s="5">
        <v>-1332.53011215232</v>
      </c>
      <c r="U524" s="5">
        <v>-1384.67570382602</v>
      </c>
      <c r="V524" s="5">
        <v>-1398.75627891872</v>
      </c>
      <c r="W524" s="5">
        <v>-1409.59457475575</v>
      </c>
      <c r="X524" s="5">
        <v>-1406.8551028637601</v>
      </c>
      <c r="Y524" s="5">
        <v>-1399.58177803751</v>
      </c>
      <c r="Z524" s="5">
        <v>-1396.44233510755</v>
      </c>
      <c r="AA524" s="5">
        <v>-1401.43469293367</v>
      </c>
      <c r="AB524" s="5">
        <v>-1390.30294703148</v>
      </c>
      <c r="AC524" s="5">
        <v>-1379.13112945126</v>
      </c>
      <c r="AD524" s="5">
        <v>-1364.77773159966</v>
      </c>
      <c r="AE524" s="5">
        <v>-1380.0063310666201</v>
      </c>
    </row>
    <row r="526" spans="1:31">
      <c r="A526" s="58" t="s">
        <v>137</v>
      </c>
      <c r="B526" s="58" t="s">
        <v>126</v>
      </c>
      <c r="C526" s="57" t="s">
        <v>82</v>
      </c>
      <c r="D526" s="5">
        <v>2563.4091456057881</v>
      </c>
      <c r="E526" s="5">
        <v>1058.5836087624248</v>
      </c>
      <c r="F526" s="5">
        <v>420.20261130129495</v>
      </c>
      <c r="G526" s="5">
        <v>647.06464109428521</v>
      </c>
      <c r="H526" s="5">
        <v>1309.5814472238528</v>
      </c>
      <c r="I526" s="5">
        <v>1168.7205214763844</v>
      </c>
      <c r="J526" s="5">
        <v>774.37710977659606</v>
      </c>
      <c r="K526" s="5">
        <v>985.52458787359092</v>
      </c>
      <c r="L526" s="5">
        <v>918.95410767025646</v>
      </c>
      <c r="M526" s="5">
        <v>573.24787300120477</v>
      </c>
      <c r="N526" s="5">
        <v>1002.0811397277305</v>
      </c>
      <c r="O526" s="5">
        <v>1087.5819302174807</v>
      </c>
      <c r="P526" s="5">
        <v>1149.1899236193108</v>
      </c>
      <c r="Q526" s="5">
        <v>759.37045377874074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</row>
    <row r="527" spans="1:31">
      <c r="A527" s="58" t="s">
        <v>137</v>
      </c>
      <c r="B527" s="58" t="s">
        <v>126</v>
      </c>
      <c r="C527" s="57" t="s">
        <v>83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</row>
    <row r="528" spans="1:31">
      <c r="A528" s="58" t="s">
        <v>137</v>
      </c>
      <c r="B528" s="58" t="s">
        <v>126</v>
      </c>
      <c r="C528" s="57" t="s">
        <v>84</v>
      </c>
      <c r="D528" s="5">
        <v>455.49868549889021</v>
      </c>
      <c r="E528" s="5">
        <v>186.19487996492001</v>
      </c>
      <c r="F528" s="5">
        <v>91.20201671677502</v>
      </c>
      <c r="G528" s="5">
        <v>102.37126205052498</v>
      </c>
      <c r="H528" s="5">
        <v>410.66177315346977</v>
      </c>
      <c r="I528" s="5">
        <v>500.29649695205967</v>
      </c>
      <c r="J528" s="5">
        <v>247.18602912115514</v>
      </c>
      <c r="K528" s="5">
        <v>294.48255863636501</v>
      </c>
      <c r="L528" s="5">
        <v>308.27465333746005</v>
      </c>
      <c r="M528" s="5">
        <v>237.65881177147503</v>
      </c>
      <c r="N528" s="5">
        <v>389.48346495869993</v>
      </c>
      <c r="O528" s="5">
        <v>510.78338277973961</v>
      </c>
      <c r="P528" s="5">
        <v>411.00848493084953</v>
      </c>
      <c r="Q528" s="5">
        <v>308.76645339301018</v>
      </c>
      <c r="R528" s="5">
        <v>411.85572992259506</v>
      </c>
      <c r="S528" s="5">
        <v>2087.6606686969499</v>
      </c>
      <c r="T528" s="5">
        <v>723.44109795058012</v>
      </c>
      <c r="U528" s="5">
        <v>617.0010924835949</v>
      </c>
      <c r="V528" s="5">
        <v>1588.9452645522304</v>
      </c>
      <c r="W528" s="5">
        <v>1073.0065340016654</v>
      </c>
      <c r="X528" s="5">
        <v>2545.1541855423102</v>
      </c>
      <c r="Y528" s="5">
        <v>1122.710778769065</v>
      </c>
      <c r="Z528" s="5">
        <v>1572.7399470657306</v>
      </c>
      <c r="AA528" s="5">
        <v>691.3399931946999</v>
      </c>
      <c r="AB528" s="5">
        <v>1239.8353993426454</v>
      </c>
      <c r="AC528" s="5">
        <v>1018.6279698414648</v>
      </c>
      <c r="AD528" s="5">
        <v>2015.9429111766715</v>
      </c>
      <c r="AE528" s="5">
        <v>0</v>
      </c>
    </row>
    <row r="529" spans="1:31">
      <c r="A529" s="58" t="s">
        <v>137</v>
      </c>
      <c r="B529" s="58" t="s">
        <v>126</v>
      </c>
      <c r="C529" s="57" t="s">
        <v>85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658.02924401631503</v>
      </c>
      <c r="AE529" s="5">
        <v>658.02924401629502</v>
      </c>
    </row>
    <row r="530" spans="1:31">
      <c r="A530" s="58" t="s">
        <v>137</v>
      </c>
      <c r="B530" s="58" t="s">
        <v>126</v>
      </c>
      <c r="C530" s="57" t="s">
        <v>86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</row>
    <row r="531" spans="1:31">
      <c r="A531" s="58" t="s">
        <v>137</v>
      </c>
      <c r="B531" s="58" t="s">
        <v>126</v>
      </c>
      <c r="C531" s="57" t="s">
        <v>87</v>
      </c>
      <c r="D531" s="5">
        <v>142.83404324686518</v>
      </c>
      <c r="E531" s="5">
        <v>181.26671644448521</v>
      </c>
      <c r="F531" s="5">
        <v>273.44247872305027</v>
      </c>
      <c r="G531" s="5">
        <v>269.58345141223515</v>
      </c>
      <c r="H531" s="5">
        <v>563.92115130567993</v>
      </c>
      <c r="I531" s="5">
        <v>557.39961585449998</v>
      </c>
      <c r="J531" s="5">
        <v>574.01970873759524</v>
      </c>
      <c r="K531" s="5">
        <v>553.85152671670039</v>
      </c>
      <c r="L531" s="5">
        <v>510.26622202557547</v>
      </c>
      <c r="M531" s="5">
        <v>883.84463858083552</v>
      </c>
      <c r="N531" s="5">
        <v>949.95442560516119</v>
      </c>
      <c r="O531" s="5">
        <v>904.66793856102561</v>
      </c>
      <c r="P531" s="5">
        <v>897.90147383965098</v>
      </c>
      <c r="Q531" s="5">
        <v>859.61925336836623</v>
      </c>
      <c r="R531" s="5">
        <v>1231.229213112455</v>
      </c>
      <c r="S531" s="5">
        <v>1131.5686850027557</v>
      </c>
      <c r="T531" s="5">
        <v>1178.9649264121456</v>
      </c>
      <c r="U531" s="5">
        <v>1244.4027678820789</v>
      </c>
      <c r="V531" s="5">
        <v>1087.1215972411405</v>
      </c>
      <c r="W531" s="5">
        <v>956.17498393078995</v>
      </c>
      <c r="X531" s="5">
        <v>1120.2238153524349</v>
      </c>
      <c r="Y531" s="5">
        <v>3756.3628848051471</v>
      </c>
      <c r="Z531" s="5">
        <v>3490.1028687539078</v>
      </c>
      <c r="AA531" s="5">
        <v>4132.0616077031564</v>
      </c>
      <c r="AB531" s="5">
        <v>3640.1488813955557</v>
      </c>
      <c r="AC531" s="5">
        <v>17510.004645842</v>
      </c>
      <c r="AD531" s="5">
        <v>25368.262897595097</v>
      </c>
      <c r="AE531" s="5">
        <v>24043.402339646509</v>
      </c>
    </row>
    <row r="532" spans="1:31">
      <c r="A532" s="58" t="s">
        <v>137</v>
      </c>
      <c r="B532" s="58" t="s">
        <v>126</v>
      </c>
      <c r="C532" s="57" t="s">
        <v>88</v>
      </c>
      <c r="D532" s="5">
        <v>61.131419999620306</v>
      </c>
      <c r="E532" s="5">
        <v>105.93758736212982</v>
      </c>
      <c r="F532" s="5">
        <v>142.61382581176949</v>
      </c>
      <c r="G532" s="5">
        <v>177.70429054550033</v>
      </c>
      <c r="H532" s="5">
        <v>220.48017521993569</v>
      </c>
      <c r="I532" s="5">
        <v>268.28805457040488</v>
      </c>
      <c r="J532" s="5">
        <v>349.58720216219916</v>
      </c>
      <c r="K532" s="5">
        <v>403.42148277514514</v>
      </c>
      <c r="L532" s="5">
        <v>474.9623148434261</v>
      </c>
      <c r="M532" s="5">
        <v>598.00215531596893</v>
      </c>
      <c r="N532" s="5">
        <v>754.62967436893018</v>
      </c>
      <c r="O532" s="5">
        <v>897.10945960751087</v>
      </c>
      <c r="P532" s="5">
        <v>1050.2922118702706</v>
      </c>
      <c r="Q532" s="5">
        <v>1281.1230790870097</v>
      </c>
      <c r="R532" s="5">
        <v>1338.2210760247485</v>
      </c>
      <c r="S532" s="5">
        <v>1427.9890812710464</v>
      </c>
      <c r="T532" s="5">
        <v>1692.4920879301399</v>
      </c>
      <c r="U532" s="5">
        <v>1820.4933945470859</v>
      </c>
      <c r="V532" s="5">
        <v>1849.9526935188144</v>
      </c>
      <c r="W532" s="5">
        <v>1961.3694381632299</v>
      </c>
      <c r="X532" s="5">
        <v>1936.4224144598888</v>
      </c>
      <c r="Y532" s="5">
        <v>1931.7375841779003</v>
      </c>
      <c r="Z532" s="5">
        <v>1997.7529007165151</v>
      </c>
      <c r="AA532" s="5">
        <v>2202.3191976439734</v>
      </c>
      <c r="AB532" s="5">
        <v>2303.6162326435747</v>
      </c>
      <c r="AC532" s="5">
        <v>2448.3896144056926</v>
      </c>
      <c r="AD532" s="5">
        <v>2680.4420993479271</v>
      </c>
      <c r="AE532" s="5">
        <v>2658.802711626573</v>
      </c>
    </row>
    <row r="533" spans="1:31">
      <c r="A533" s="58" t="s">
        <v>137</v>
      </c>
      <c r="B533" s="58" t="s">
        <v>126</v>
      </c>
      <c r="C533" s="57" t="s">
        <v>89</v>
      </c>
      <c r="D533" s="5">
        <v>68.895163690666294</v>
      </c>
      <c r="E533" s="5">
        <v>97.954661409106706</v>
      </c>
      <c r="F533" s="5">
        <v>124.274232323511</v>
      </c>
      <c r="G533" s="5">
        <v>148.16228569098499</v>
      </c>
      <c r="H533" s="5">
        <v>169.36085970677101</v>
      </c>
      <c r="I533" s="5">
        <v>189.899868105981</v>
      </c>
      <c r="J533" s="5">
        <v>219.562957035376</v>
      </c>
      <c r="K533" s="5">
        <v>258.75919173128301</v>
      </c>
      <c r="L533" s="5">
        <v>297.60477817919201</v>
      </c>
      <c r="M533" s="5">
        <v>337.38753966586199</v>
      </c>
      <c r="N533" s="5">
        <v>385.95067759280801</v>
      </c>
      <c r="O533" s="5">
        <v>434.14076779321999</v>
      </c>
      <c r="P533" s="5">
        <v>483.53722375227198</v>
      </c>
      <c r="Q533" s="5">
        <v>522.67723044417698</v>
      </c>
      <c r="R533" s="5">
        <v>558.93970617016998</v>
      </c>
      <c r="S533" s="5">
        <v>584.15928738679099</v>
      </c>
      <c r="T533" s="5">
        <v>603.86422306525401</v>
      </c>
      <c r="U533" s="5">
        <v>607.02033181903801</v>
      </c>
      <c r="V533" s="5">
        <v>609.20661153048195</v>
      </c>
      <c r="W533" s="5">
        <v>603.94972943296705</v>
      </c>
      <c r="X533" s="5">
        <v>599.63684466445102</v>
      </c>
      <c r="Y533" s="5">
        <v>591.17237207886899</v>
      </c>
      <c r="Z533" s="5">
        <v>584.08369973584001</v>
      </c>
      <c r="AA533" s="5">
        <v>580.71993932475402</v>
      </c>
      <c r="AB533" s="5">
        <v>575.36864518668301</v>
      </c>
      <c r="AC533" s="5">
        <v>565.74723489812095</v>
      </c>
      <c r="AD533" s="5">
        <v>556.14829585299799</v>
      </c>
      <c r="AE533" s="5">
        <v>561.73877020609996</v>
      </c>
    </row>
    <row r="534" spans="1:31">
      <c r="A534" s="58" t="s">
        <v>137</v>
      </c>
      <c r="B534" s="58" t="s">
        <v>126</v>
      </c>
      <c r="C534" s="57" t="s">
        <v>90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</row>
    <row r="535" spans="1:31">
      <c r="A535" s="58" t="s">
        <v>137</v>
      </c>
      <c r="B535" s="58" t="s">
        <v>126</v>
      </c>
      <c r="C535" s="57" t="s">
        <v>91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</row>
    <row r="536" spans="1:31">
      <c r="A536" s="58" t="s">
        <v>137</v>
      </c>
      <c r="B536" s="58" t="s">
        <v>126</v>
      </c>
      <c r="C536" s="57" t="s">
        <v>92</v>
      </c>
      <c r="D536" s="5">
        <v>6682.9629836013019</v>
      </c>
      <c r="E536" s="5">
        <v>10477.634831233918</v>
      </c>
      <c r="F536" s="5">
        <v>13394.648099262846</v>
      </c>
      <c r="G536" s="5">
        <v>15349.636083487034</v>
      </c>
      <c r="H536" s="5">
        <v>14002.175048767107</v>
      </c>
      <c r="I536" s="5">
        <v>24430.447007746785</v>
      </c>
      <c r="J536" s="5">
        <v>24219.759272829946</v>
      </c>
      <c r="K536" s="5">
        <v>29182.759955987069</v>
      </c>
      <c r="L536" s="5">
        <v>28866.151652531553</v>
      </c>
      <c r="M536" s="5">
        <v>30996.627993168986</v>
      </c>
      <c r="N536" s="5">
        <v>42038.529409270275</v>
      </c>
      <c r="O536" s="5">
        <v>39790.164010654524</v>
      </c>
      <c r="P536" s="5">
        <v>48033.056624408098</v>
      </c>
      <c r="Q536" s="5">
        <v>57560.470251839928</v>
      </c>
      <c r="R536" s="5">
        <v>64033.559862249102</v>
      </c>
      <c r="S536" s="5">
        <v>60002.471286703534</v>
      </c>
      <c r="T536" s="5">
        <v>65360.091303227193</v>
      </c>
      <c r="U536" s="5">
        <v>67053.00915384297</v>
      </c>
      <c r="V536" s="5">
        <v>99291.496209910649</v>
      </c>
      <c r="W536" s="5">
        <v>102077.34336626688</v>
      </c>
      <c r="X536" s="5">
        <v>111982.21902583739</v>
      </c>
      <c r="Y536" s="5">
        <v>134764.37984918486</v>
      </c>
      <c r="Z536" s="5">
        <v>127716.59099443839</v>
      </c>
      <c r="AA536" s="5">
        <v>138299.58624424448</v>
      </c>
      <c r="AB536" s="5">
        <v>140291.05874633911</v>
      </c>
      <c r="AC536" s="5">
        <v>149166.73235408796</v>
      </c>
      <c r="AD536" s="5">
        <v>130461.36060258695</v>
      </c>
      <c r="AE536" s="5">
        <v>140085.55118268635</v>
      </c>
    </row>
    <row r="537" spans="1:31">
      <c r="A537" s="58" t="s">
        <v>137</v>
      </c>
      <c r="B537" s="58" t="s">
        <v>126</v>
      </c>
      <c r="C537" s="57" t="s">
        <v>93</v>
      </c>
      <c r="D537" s="5">
        <v>1170.7963978550797</v>
      </c>
      <c r="E537" s="5">
        <v>974.03277185945035</v>
      </c>
      <c r="F537" s="5">
        <v>1030.2527996349745</v>
      </c>
      <c r="G537" s="5">
        <v>2929.7023109265251</v>
      </c>
      <c r="H537" s="5">
        <v>3751.6677254843148</v>
      </c>
      <c r="I537" s="5">
        <v>6192.0028221492539</v>
      </c>
      <c r="J537" s="5">
        <v>6528.5669123191246</v>
      </c>
      <c r="K537" s="5">
        <v>9814.5363299123892</v>
      </c>
      <c r="L537" s="5">
        <v>9508.0740055744664</v>
      </c>
      <c r="M537" s="5">
        <v>11089.753013290434</v>
      </c>
      <c r="N537" s="5">
        <v>16914.865044446105</v>
      </c>
      <c r="O537" s="5">
        <v>17556.656358748016</v>
      </c>
      <c r="P537" s="5">
        <v>20712.047751409908</v>
      </c>
      <c r="Q537" s="5">
        <v>26550.444579404058</v>
      </c>
      <c r="R537" s="5">
        <v>29270.60505387891</v>
      </c>
      <c r="S537" s="5">
        <v>33079.940983618821</v>
      </c>
      <c r="T537" s="5">
        <v>34215.685110126054</v>
      </c>
      <c r="U537" s="5">
        <v>38157.402881428301</v>
      </c>
      <c r="V537" s="5">
        <v>60038.412154693069</v>
      </c>
      <c r="W537" s="5">
        <v>56066.079741204958</v>
      </c>
      <c r="X537" s="5">
        <v>66390.680637535057</v>
      </c>
      <c r="Y537" s="5">
        <v>62067.691487057462</v>
      </c>
      <c r="Z537" s="5">
        <v>61495.171441016813</v>
      </c>
      <c r="AA537" s="5">
        <v>61787.893569437365</v>
      </c>
      <c r="AB537" s="5">
        <v>74986.073956194741</v>
      </c>
      <c r="AC537" s="5">
        <v>91479.412542388876</v>
      </c>
      <c r="AD537" s="5">
        <v>121901.13455036182</v>
      </c>
      <c r="AE537" s="5">
        <v>118724.17933440511</v>
      </c>
    </row>
    <row r="538" spans="1:31">
      <c r="A538" s="58" t="s">
        <v>137</v>
      </c>
      <c r="B538" s="58" t="s">
        <v>126</v>
      </c>
      <c r="C538" s="57" t="s">
        <v>94</v>
      </c>
      <c r="D538" s="5">
        <v>3735.501608</v>
      </c>
      <c r="E538" s="5">
        <v>4203.1892319999997</v>
      </c>
      <c r="F538" s="5">
        <v>4631.4915940000001</v>
      </c>
      <c r="G538" s="5">
        <v>5045.0803390000001</v>
      </c>
      <c r="H538" s="5">
        <v>5461.1269759999996</v>
      </c>
      <c r="I538" s="5">
        <v>5860.9404219999997</v>
      </c>
      <c r="J538" s="5">
        <v>6250.3674659999997</v>
      </c>
      <c r="K538" s="5">
        <v>6635.9564</v>
      </c>
      <c r="L538" s="5">
        <v>7021.223602</v>
      </c>
      <c r="M538" s="5">
        <v>7389.2024250000004</v>
      </c>
      <c r="N538" s="5">
        <v>7754.8742329999995</v>
      </c>
      <c r="O538" s="5">
        <v>8131.3691779999999</v>
      </c>
      <c r="P538" s="5">
        <v>8505.4052670000001</v>
      </c>
      <c r="Q538" s="5">
        <v>8841.9675829999996</v>
      </c>
      <c r="R538" s="5">
        <v>9152.5151679999999</v>
      </c>
      <c r="S538" s="5">
        <v>9465.0842620000003</v>
      </c>
      <c r="T538" s="5">
        <v>9793.1011209999997</v>
      </c>
      <c r="U538" s="5">
        <v>10081.97025</v>
      </c>
      <c r="V538" s="5">
        <v>10360.61687</v>
      </c>
      <c r="W538" s="5">
        <v>10649.53584</v>
      </c>
      <c r="X538" s="5">
        <v>10959.77939</v>
      </c>
      <c r="Y538" s="5">
        <v>11235.469580000001</v>
      </c>
      <c r="Z538" s="5">
        <v>11503.75532</v>
      </c>
      <c r="AA538" s="5">
        <v>11781.08664</v>
      </c>
      <c r="AB538" s="5">
        <v>12084.065060000001</v>
      </c>
      <c r="AC538" s="5">
        <v>12346.35737</v>
      </c>
      <c r="AD538" s="5">
        <v>12604.12501</v>
      </c>
      <c r="AE538" s="5">
        <v>12604.12501</v>
      </c>
    </row>
    <row r="539" spans="1:31">
      <c r="A539" s="58" t="s">
        <v>137</v>
      </c>
      <c r="B539" s="58" t="s">
        <v>126</v>
      </c>
      <c r="C539" s="57" t="s">
        <v>96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0.41557143106500005</v>
      </c>
      <c r="J539" s="5">
        <v>0</v>
      </c>
      <c r="K539" s="5">
        <v>2.9388274200450004</v>
      </c>
      <c r="L539" s="5">
        <v>4.6086246348100008</v>
      </c>
      <c r="M539" s="5">
        <v>22.832593645934995</v>
      </c>
      <c r="N539" s="5">
        <v>11.160267871069999</v>
      </c>
      <c r="O539" s="5">
        <v>39.985528471840013</v>
      </c>
      <c r="P539" s="5">
        <v>118.74634958048001</v>
      </c>
      <c r="Q539" s="5">
        <v>51.223606299890001</v>
      </c>
      <c r="R539" s="5">
        <v>117.00877568460004</v>
      </c>
      <c r="S539" s="5">
        <v>203.87913495792492</v>
      </c>
      <c r="T539" s="5">
        <v>99.199753950720037</v>
      </c>
      <c r="U539" s="5">
        <v>201.21030563123992</v>
      </c>
      <c r="V539" s="5">
        <v>173.16896306569492</v>
      </c>
      <c r="W539" s="5">
        <v>183.84915521652511</v>
      </c>
      <c r="X539" s="5">
        <v>209.35047367401481</v>
      </c>
      <c r="Y539" s="5">
        <v>161.17390530731501</v>
      </c>
      <c r="Z539" s="5">
        <v>286.3194499892702</v>
      </c>
      <c r="AA539" s="5">
        <v>251.04038002102996</v>
      </c>
      <c r="AB539" s="5">
        <v>169.94448439338996</v>
      </c>
      <c r="AC539" s="5">
        <v>228.77660941068018</v>
      </c>
      <c r="AD539" s="5">
        <v>355.65265566783046</v>
      </c>
      <c r="AE539" s="5">
        <v>82.898485066675008</v>
      </c>
    </row>
    <row r="540" spans="1:31">
      <c r="A540" s="58" t="s">
        <v>137</v>
      </c>
      <c r="B540" s="58" t="s">
        <v>126</v>
      </c>
      <c r="C540" s="57" t="s">
        <v>98</v>
      </c>
      <c r="D540" s="5">
        <v>-170.040579250115</v>
      </c>
      <c r="E540" s="5">
        <v>-215.86387626667488</v>
      </c>
      <c r="F540" s="5">
        <v>-326.74131321998459</v>
      </c>
      <c r="G540" s="5">
        <v>-323.05142375967461</v>
      </c>
      <c r="H540" s="5">
        <v>-675.87095112174541</v>
      </c>
      <c r="I540" s="5">
        <v>-669.28466282152544</v>
      </c>
      <c r="J540" s="5">
        <v>-688.5850639535854</v>
      </c>
      <c r="K540" s="5">
        <v>-664.77304156733078</v>
      </c>
      <c r="L540" s="5">
        <v>-614.34337082249499</v>
      </c>
      <c r="M540" s="5">
        <v>-1060.6093116414897</v>
      </c>
      <c r="N540" s="5">
        <v>-1145.8677624224647</v>
      </c>
      <c r="O540" s="5">
        <v>-1083.9975000408999</v>
      </c>
      <c r="P540" s="5">
        <v>-1079.5722172727994</v>
      </c>
      <c r="Q540" s="5">
        <v>-1033.6192494453296</v>
      </c>
      <c r="R540" s="5">
        <v>-1481.5301485916357</v>
      </c>
      <c r="S540" s="5">
        <v>-1361.5493184654356</v>
      </c>
      <c r="T540" s="5">
        <v>-1419.6314824100809</v>
      </c>
      <c r="U540" s="5">
        <v>-1496.6675256019626</v>
      </c>
      <c r="V540" s="5">
        <v>-1308.2594310752499</v>
      </c>
      <c r="W540" s="5">
        <v>-1150.4129085364787</v>
      </c>
      <c r="X540" s="5">
        <v>-1348.0606626327212</v>
      </c>
      <c r="Y540" s="5">
        <v>-4546.3460567717812</v>
      </c>
      <c r="Z540" s="5">
        <v>-4182.282640528897</v>
      </c>
      <c r="AA540" s="5">
        <v>-4998.7892580593998</v>
      </c>
      <c r="AB540" s="5">
        <v>-4363.2368535644273</v>
      </c>
      <c r="AC540" s="5">
        <v>-21096.712393766269</v>
      </c>
      <c r="AD540" s="5">
        <v>-30565.602089296099</v>
      </c>
      <c r="AE540" s="5">
        <v>-28970.067069666748</v>
      </c>
    </row>
    <row r="541" spans="1:31">
      <c r="A541" s="58" t="s">
        <v>137</v>
      </c>
      <c r="B541" s="58" t="s">
        <v>126</v>
      </c>
      <c r="C541" s="57" t="s">
        <v>99</v>
      </c>
      <c r="D541" s="5">
        <v>-71.912211027749592</v>
      </c>
      <c r="E541" s="5">
        <v>-124.62014031828041</v>
      </c>
      <c r="F541" s="5">
        <v>-167.76439247399546</v>
      </c>
      <c r="G541" s="5">
        <v>-209.59718697389528</v>
      </c>
      <c r="H541" s="5">
        <v>-258.80883615484464</v>
      </c>
      <c r="I541" s="5">
        <v>-316.29007213775617</v>
      </c>
      <c r="J541" s="5">
        <v>-410.5501656879282</v>
      </c>
      <c r="K541" s="5">
        <v>-478.55772599347824</v>
      </c>
      <c r="L541" s="5">
        <v>-568.81010709887664</v>
      </c>
      <c r="M541" s="5">
        <v>-715.71481478326461</v>
      </c>
      <c r="N541" s="5">
        <v>-912.32168193924997</v>
      </c>
      <c r="O541" s="5">
        <v>-1084.2570371696315</v>
      </c>
      <c r="P541" s="5">
        <v>-1281.8854766138425</v>
      </c>
      <c r="Q541" s="5">
        <v>-1560.4137391145869</v>
      </c>
      <c r="R541" s="5">
        <v>-1643.508977856209</v>
      </c>
      <c r="S541" s="5">
        <v>-1754.8429042101154</v>
      </c>
      <c r="T541" s="5">
        <v>-2095.7000596624789</v>
      </c>
      <c r="U541" s="5">
        <v>-2254.7021736691904</v>
      </c>
      <c r="V541" s="5">
        <v>-2311.0455725690326</v>
      </c>
      <c r="W541" s="5">
        <v>-2456.0451057340106</v>
      </c>
      <c r="X541" s="5">
        <v>-2437.3908480849263</v>
      </c>
      <c r="Y541" s="5">
        <v>-2476.2144930620771</v>
      </c>
      <c r="Z541" s="5">
        <v>-2540.9229301097885</v>
      </c>
      <c r="AA541" s="5">
        <v>-2803.2622677815252</v>
      </c>
      <c r="AB541" s="5">
        <v>-2916.5266404229533</v>
      </c>
      <c r="AC541" s="5">
        <v>-3111.692541479978</v>
      </c>
      <c r="AD541" s="5">
        <v>-3455.4483661451204</v>
      </c>
      <c r="AE541" s="5">
        <v>-3421.1250258380892</v>
      </c>
    </row>
    <row r="542" spans="1:31">
      <c r="A542" s="58" t="s">
        <v>137</v>
      </c>
      <c r="B542" s="58" t="s">
        <v>126</v>
      </c>
      <c r="C542" s="57" t="s">
        <v>100</v>
      </c>
      <c r="D542" s="5">
        <v>-79.645634122406506</v>
      </c>
      <c r="E542" s="5">
        <v>-113.03997529582</v>
      </c>
      <c r="F542" s="5">
        <v>-143.44573414562501</v>
      </c>
      <c r="G542" s="5">
        <v>-170.512795046939</v>
      </c>
      <c r="H542" s="5">
        <v>-194.073476657762</v>
      </c>
      <c r="I542" s="5">
        <v>-218.69436428123799</v>
      </c>
      <c r="J542" s="5">
        <v>-251.56114466663601</v>
      </c>
      <c r="K542" s="5">
        <v>-297.46433432764201</v>
      </c>
      <c r="L542" s="5">
        <v>-342.26704652155701</v>
      </c>
      <c r="M542" s="5">
        <v>-388.279863954897</v>
      </c>
      <c r="N542" s="5">
        <v>-443.30560571842301</v>
      </c>
      <c r="O542" s="5">
        <v>-502.22071264317401</v>
      </c>
      <c r="P542" s="5">
        <v>-557.37534616897801</v>
      </c>
      <c r="Q542" s="5">
        <v>-604.35654673114902</v>
      </c>
      <c r="R542" s="5">
        <v>-645.31445214416999</v>
      </c>
      <c r="S542" s="5">
        <v>-673.97165973593201</v>
      </c>
      <c r="T542" s="5">
        <v>-697.09079725116305</v>
      </c>
      <c r="U542" s="5">
        <v>-701.79507888865703</v>
      </c>
      <c r="V542" s="5">
        <v>-704.11558295005204</v>
      </c>
      <c r="W542" s="5">
        <v>-697.97200634377702</v>
      </c>
      <c r="X542" s="5">
        <v>-691.96128474813395</v>
      </c>
      <c r="Y542" s="5">
        <v>-680.049311823469</v>
      </c>
      <c r="Z542" s="5">
        <v>-675.63349627397997</v>
      </c>
      <c r="AA542" s="5">
        <v>-668.32880644493196</v>
      </c>
      <c r="AB542" s="5">
        <v>-664.04708589651102</v>
      </c>
      <c r="AC542" s="5">
        <v>-652.33174125279095</v>
      </c>
      <c r="AD542" s="5">
        <v>-640.34147474788199</v>
      </c>
      <c r="AE542" s="5">
        <v>-645.65695904309996</v>
      </c>
    </row>
    <row r="544" spans="1:31">
      <c r="A544" s="58" t="s">
        <v>137</v>
      </c>
      <c r="B544" s="58" t="s">
        <v>127</v>
      </c>
      <c r="C544" s="57" t="s">
        <v>82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</row>
    <row r="545" spans="1:31">
      <c r="A545" s="58" t="s">
        <v>137</v>
      </c>
      <c r="B545" s="58" t="s">
        <v>127</v>
      </c>
      <c r="C545" s="57" t="s">
        <v>83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</row>
    <row r="546" spans="1:31">
      <c r="A546" s="58" t="s">
        <v>137</v>
      </c>
      <c r="B546" s="58" t="s">
        <v>127</v>
      </c>
      <c r="C546" s="57" t="s">
        <v>84</v>
      </c>
      <c r="D546" s="5">
        <v>0</v>
      </c>
      <c r="E546" s="5">
        <v>0</v>
      </c>
      <c r="F546" s="5">
        <v>0.58575985121999996</v>
      </c>
      <c r="G546" s="5">
        <v>0</v>
      </c>
      <c r="H546" s="5">
        <v>3.8878935317850001</v>
      </c>
      <c r="I546" s="5">
        <v>31.301621924434997</v>
      </c>
      <c r="J546" s="5">
        <v>3.0379586909849996</v>
      </c>
      <c r="K546" s="5">
        <v>0</v>
      </c>
      <c r="L546" s="5">
        <v>4.7097658124100006</v>
      </c>
      <c r="M546" s="5">
        <v>3.1887104847200001</v>
      </c>
      <c r="N546" s="5">
        <v>0</v>
      </c>
      <c r="O546" s="5">
        <v>6.5042859873599994</v>
      </c>
      <c r="P546" s="5">
        <v>1.165878041035</v>
      </c>
      <c r="Q546" s="5">
        <v>5.0947878068049999</v>
      </c>
      <c r="R546" s="5">
        <v>1.7867838603250001</v>
      </c>
      <c r="S546" s="5">
        <v>79.586836817915</v>
      </c>
      <c r="T546" s="5">
        <v>1.784851099775</v>
      </c>
      <c r="U546" s="5">
        <v>1.3275273890549999</v>
      </c>
      <c r="V546" s="5">
        <v>23.672750023529989</v>
      </c>
      <c r="W546" s="5">
        <v>3.4847593962849999</v>
      </c>
      <c r="X546" s="5">
        <v>249.81417943238006</v>
      </c>
      <c r="Y546" s="5">
        <v>132.78490350960499</v>
      </c>
      <c r="Z546" s="5">
        <v>6.4385093193399996</v>
      </c>
      <c r="AA546" s="5">
        <v>0</v>
      </c>
      <c r="AB546" s="5">
        <v>33.898927058849985</v>
      </c>
      <c r="AC546" s="5">
        <v>0</v>
      </c>
      <c r="AD546" s="5">
        <v>1954.796766015874</v>
      </c>
      <c r="AE546" s="5">
        <v>0</v>
      </c>
    </row>
    <row r="547" spans="1:31">
      <c r="A547" s="58" t="s">
        <v>137</v>
      </c>
      <c r="B547" s="58" t="s">
        <v>127</v>
      </c>
      <c r="C547" s="57" t="s">
        <v>85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</row>
    <row r="548" spans="1:31">
      <c r="A548" s="58" t="s">
        <v>137</v>
      </c>
      <c r="B548" s="58" t="s">
        <v>127</v>
      </c>
      <c r="C548" s="57" t="s">
        <v>86</v>
      </c>
      <c r="D548" s="5">
        <v>7200.157620837992</v>
      </c>
      <c r="E548" s="5">
        <v>9910.3382967361631</v>
      </c>
      <c r="F548" s="5">
        <v>7753.8898003473296</v>
      </c>
      <c r="G548" s="5">
        <v>7726.0400560230146</v>
      </c>
      <c r="H548" s="5">
        <v>8996.160075560485</v>
      </c>
      <c r="I548" s="5">
        <v>8342.822293073943</v>
      </c>
      <c r="J548" s="5">
        <v>7888.9615362340783</v>
      </c>
      <c r="K548" s="5">
        <v>8750.3744583907537</v>
      </c>
      <c r="L548" s="5">
        <v>6118.1149574003966</v>
      </c>
      <c r="M548" s="5">
        <v>9550.838005484351</v>
      </c>
      <c r="N548" s="5">
        <v>8553.7782346556523</v>
      </c>
      <c r="O548" s="5">
        <v>6050.338293520037</v>
      </c>
      <c r="P548" s="5">
        <v>6878.2975235388622</v>
      </c>
      <c r="Q548" s="5">
        <v>7148.3419410928855</v>
      </c>
      <c r="R548" s="5">
        <v>7706.6385182145586</v>
      </c>
      <c r="S548" s="5">
        <v>7585.6958176183234</v>
      </c>
      <c r="T548" s="5">
        <v>5065.455265210745</v>
      </c>
      <c r="U548" s="5">
        <v>7611.1395065608713</v>
      </c>
      <c r="V548" s="5">
        <v>8285.5097021091096</v>
      </c>
      <c r="W548" s="5">
        <v>5400.6178426236947</v>
      </c>
      <c r="X548" s="5">
        <v>6865.4122347723696</v>
      </c>
      <c r="Y548" s="5">
        <v>7186.679318839253</v>
      </c>
      <c r="Z548" s="5">
        <v>4972.9643252058941</v>
      </c>
      <c r="AA548" s="5">
        <v>5373.0686170803901</v>
      </c>
      <c r="AB548" s="5">
        <v>6318.8022671481449</v>
      </c>
      <c r="AC548" s="5">
        <v>7304.2634773333402</v>
      </c>
      <c r="AD548" s="5">
        <v>5936.4004758656956</v>
      </c>
      <c r="AE548" s="5">
        <v>4389.5281038884877</v>
      </c>
    </row>
    <row r="549" spans="1:31">
      <c r="A549" s="58" t="s">
        <v>137</v>
      </c>
      <c r="B549" s="58" t="s">
        <v>127</v>
      </c>
      <c r="C549" s="57" t="s">
        <v>87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1061.7222158388652</v>
      </c>
      <c r="J549" s="5">
        <v>1046.5317203309753</v>
      </c>
      <c r="K549" s="5">
        <v>1260.8149245610643</v>
      </c>
      <c r="L549" s="5">
        <v>857.83545784420517</v>
      </c>
      <c r="M549" s="5">
        <v>1088.2431589103198</v>
      </c>
      <c r="N549" s="5">
        <v>978.58735537702501</v>
      </c>
      <c r="O549" s="5">
        <v>961.10971997446507</v>
      </c>
      <c r="P549" s="5">
        <v>1040.0325648507653</v>
      </c>
      <c r="Q549" s="5">
        <v>940.61208732196019</v>
      </c>
      <c r="R549" s="5">
        <v>800.9052497227101</v>
      </c>
      <c r="S549" s="5">
        <v>957.55661123751042</v>
      </c>
      <c r="T549" s="5">
        <v>974.47860065253019</v>
      </c>
      <c r="U549" s="5">
        <v>763.43431984207973</v>
      </c>
      <c r="V549" s="5">
        <v>766.59998068120535</v>
      </c>
      <c r="W549" s="5">
        <v>947.62068410480413</v>
      </c>
      <c r="X549" s="5">
        <v>1689.3069078329254</v>
      </c>
      <c r="Y549" s="5">
        <v>1467.3995151969843</v>
      </c>
      <c r="Z549" s="5">
        <v>1405.6218434955249</v>
      </c>
      <c r="AA549" s="5">
        <v>1225.1758296518951</v>
      </c>
      <c r="AB549" s="5">
        <v>1260.7246353769597</v>
      </c>
      <c r="AC549" s="5">
        <v>1834.8170040352704</v>
      </c>
      <c r="AD549" s="5">
        <v>3318.5415151479297</v>
      </c>
      <c r="AE549" s="5">
        <v>3356.0661170459102</v>
      </c>
    </row>
    <row r="550" spans="1:31">
      <c r="A550" s="58" t="s">
        <v>137</v>
      </c>
      <c r="B550" s="58" t="s">
        <v>127</v>
      </c>
      <c r="C550" s="57" t="s">
        <v>88</v>
      </c>
      <c r="D550" s="5">
        <v>0.16446481330000001</v>
      </c>
      <c r="E550" s="5">
        <v>3.2768243442399974</v>
      </c>
      <c r="F550" s="5">
        <v>9.6994677399049856</v>
      </c>
      <c r="G550" s="5">
        <v>13.626222075740014</v>
      </c>
      <c r="H550" s="5">
        <v>23.888619546350036</v>
      </c>
      <c r="I550" s="5">
        <v>36.40104384565992</v>
      </c>
      <c r="J550" s="5">
        <v>43.417063857205072</v>
      </c>
      <c r="K550" s="5">
        <v>61.565088464279924</v>
      </c>
      <c r="L550" s="5">
        <v>76.449760380570055</v>
      </c>
      <c r="M550" s="5">
        <v>81.417719171490134</v>
      </c>
      <c r="N550" s="5">
        <v>103.224487770355</v>
      </c>
      <c r="O550" s="5">
        <v>138.07031823575005</v>
      </c>
      <c r="P550" s="5">
        <v>165.49861230722036</v>
      </c>
      <c r="Q550" s="5">
        <v>181.61636946370481</v>
      </c>
      <c r="R550" s="5">
        <v>189.94600943608521</v>
      </c>
      <c r="S550" s="5">
        <v>269.10786669707045</v>
      </c>
      <c r="T550" s="5">
        <v>286.70518745661514</v>
      </c>
      <c r="U550" s="5">
        <v>267.8677240682452</v>
      </c>
      <c r="V550" s="5">
        <v>281.02287478041507</v>
      </c>
      <c r="W550" s="5">
        <v>412.91381733836977</v>
      </c>
      <c r="X550" s="5">
        <v>416.27751962195509</v>
      </c>
      <c r="Y550" s="5">
        <v>421.07811296638033</v>
      </c>
      <c r="Z550" s="5">
        <v>571.25969112467465</v>
      </c>
      <c r="AA550" s="5">
        <v>534.84497221999504</v>
      </c>
      <c r="AB550" s="5">
        <v>614.55448483346925</v>
      </c>
      <c r="AC550" s="5">
        <v>544.6027712937107</v>
      </c>
      <c r="AD550" s="5">
        <v>620.28052702355512</v>
      </c>
      <c r="AE550" s="5">
        <v>713.44435085134069</v>
      </c>
    </row>
    <row r="551" spans="1:31">
      <c r="A551" s="58" t="s">
        <v>137</v>
      </c>
      <c r="B551" s="58" t="s">
        <v>127</v>
      </c>
      <c r="C551" s="57" t="s">
        <v>89</v>
      </c>
      <c r="D551" s="5">
        <v>12.181482531735</v>
      </c>
      <c r="E551" s="5">
        <v>18.6533270586844</v>
      </c>
      <c r="F551" s="5">
        <v>24.862128386070999</v>
      </c>
      <c r="G551" s="5">
        <v>30.141386471284299</v>
      </c>
      <c r="H551" s="5">
        <v>34.295980929509298</v>
      </c>
      <c r="I551" s="5">
        <v>37.894167055529401</v>
      </c>
      <c r="J551" s="5">
        <v>42.387449727187402</v>
      </c>
      <c r="K551" s="5">
        <v>49.874731073036202</v>
      </c>
      <c r="L551" s="5">
        <v>57.248241580036499</v>
      </c>
      <c r="M551" s="5">
        <v>64.973415528101498</v>
      </c>
      <c r="N551" s="5">
        <v>74.171486746852693</v>
      </c>
      <c r="O551" s="5">
        <v>83.528326023098202</v>
      </c>
      <c r="P551" s="5">
        <v>92.599928799600406</v>
      </c>
      <c r="Q551" s="5">
        <v>100.69279345963101</v>
      </c>
      <c r="R551" s="5">
        <v>108.135562515343</v>
      </c>
      <c r="S551" s="5">
        <v>113.93287285753399</v>
      </c>
      <c r="T551" s="5">
        <v>118.550501317373</v>
      </c>
      <c r="U551" s="5">
        <v>119.97397325825899</v>
      </c>
      <c r="V551" s="5">
        <v>120.731609673178</v>
      </c>
      <c r="W551" s="5">
        <v>120.921528391683</v>
      </c>
      <c r="X551" s="5">
        <v>120.826160635078</v>
      </c>
      <c r="Y551" s="5">
        <v>120.605881764413</v>
      </c>
      <c r="Z551" s="5">
        <v>120.129762888035</v>
      </c>
      <c r="AA551" s="5">
        <v>119.25983141101</v>
      </c>
      <c r="AB551" s="5">
        <v>118.643108390168</v>
      </c>
      <c r="AC551" s="5">
        <v>117.216198842331</v>
      </c>
      <c r="AD551" s="5">
        <v>115.782745493151</v>
      </c>
      <c r="AE551" s="5">
        <v>117.19611211226101</v>
      </c>
    </row>
    <row r="552" spans="1:31">
      <c r="A552" s="58" t="s">
        <v>137</v>
      </c>
      <c r="B552" s="58" t="s">
        <v>127</v>
      </c>
      <c r="C552" s="57" t="s">
        <v>90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</row>
    <row r="553" spans="1:31">
      <c r="A553" s="58" t="s">
        <v>137</v>
      </c>
      <c r="B553" s="58" t="s">
        <v>127</v>
      </c>
      <c r="C553" s="57" t="s">
        <v>91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</row>
    <row r="554" spans="1:31">
      <c r="A554" s="58" t="s">
        <v>137</v>
      </c>
      <c r="B554" s="58" t="s">
        <v>127</v>
      </c>
      <c r="C554" s="57" t="s">
        <v>92</v>
      </c>
      <c r="D554" s="5">
        <v>1845.0012127957002</v>
      </c>
      <c r="E554" s="5">
        <v>4746.5501836114272</v>
      </c>
      <c r="F554" s="5">
        <v>9786.1366283367333</v>
      </c>
      <c r="G554" s="5">
        <v>10661.038919114577</v>
      </c>
      <c r="H554" s="5">
        <v>24901.825553386643</v>
      </c>
      <c r="I554" s="5">
        <v>28220.959589057198</v>
      </c>
      <c r="J554" s="5">
        <v>35107.78874178062</v>
      </c>
      <c r="K554" s="5">
        <v>35939.482954816252</v>
      </c>
      <c r="L554" s="5">
        <v>36984.369829149473</v>
      </c>
      <c r="M554" s="5">
        <v>37168.927312088505</v>
      </c>
      <c r="N554" s="5">
        <v>42331.829569896661</v>
      </c>
      <c r="O554" s="5">
        <v>56710.150286209231</v>
      </c>
      <c r="P554" s="5">
        <v>61270.836898987822</v>
      </c>
      <c r="Q554" s="5">
        <v>68536.003722166366</v>
      </c>
      <c r="R554" s="5">
        <v>68472.77863684528</v>
      </c>
      <c r="S554" s="5">
        <v>74484.777708384587</v>
      </c>
      <c r="T554" s="5">
        <v>73550.248719355135</v>
      </c>
      <c r="U554" s="5">
        <v>78591.401907774125</v>
      </c>
      <c r="V554" s="5">
        <v>81659.521854756371</v>
      </c>
      <c r="W554" s="5">
        <v>87756.968261568181</v>
      </c>
      <c r="X554" s="5">
        <v>101651.2226482074</v>
      </c>
      <c r="Y554" s="5">
        <v>97217.371025970249</v>
      </c>
      <c r="Z554" s="5">
        <v>92129.8330009036</v>
      </c>
      <c r="AA554" s="5">
        <v>105790.270428327</v>
      </c>
      <c r="AB554" s="5">
        <v>108449.13844463706</v>
      </c>
      <c r="AC554" s="5">
        <v>131438.85266607776</v>
      </c>
      <c r="AD554" s="5">
        <v>124239.88578857075</v>
      </c>
      <c r="AE554" s="5">
        <v>118217.822453531</v>
      </c>
    </row>
    <row r="555" spans="1:31">
      <c r="A555" s="58" t="s">
        <v>137</v>
      </c>
      <c r="B555" s="58" t="s">
        <v>127</v>
      </c>
      <c r="C555" s="57" t="s">
        <v>93</v>
      </c>
      <c r="D555" s="5">
        <v>0</v>
      </c>
      <c r="E555" s="5">
        <v>0</v>
      </c>
      <c r="F555" s="5">
        <v>63.655043582490045</v>
      </c>
      <c r="G555" s="5">
        <v>910.06177892132484</v>
      </c>
      <c r="H555" s="5">
        <v>825.69353002530534</v>
      </c>
      <c r="I555" s="5">
        <v>2259.5728128838764</v>
      </c>
      <c r="J555" s="5">
        <v>2251.888907789049</v>
      </c>
      <c r="K555" s="5">
        <v>1990.2827982321348</v>
      </c>
      <c r="L555" s="5">
        <v>2006.3211931163255</v>
      </c>
      <c r="M555" s="5">
        <v>2001.573341074461</v>
      </c>
      <c r="N555" s="5">
        <v>3182.7099769182123</v>
      </c>
      <c r="O555" s="5">
        <v>3181.4085716829604</v>
      </c>
      <c r="P555" s="5">
        <v>2902.5265210686193</v>
      </c>
      <c r="Q555" s="5">
        <v>3389.5116063387541</v>
      </c>
      <c r="R555" s="5">
        <v>6931.7334333896843</v>
      </c>
      <c r="S555" s="5">
        <v>9716.2433060325711</v>
      </c>
      <c r="T555" s="5">
        <v>10422.059427535552</v>
      </c>
      <c r="U555" s="5">
        <v>12269.732250235886</v>
      </c>
      <c r="V555" s="5">
        <v>11447.528994954981</v>
      </c>
      <c r="W555" s="5">
        <v>10981.266901593415</v>
      </c>
      <c r="X555" s="5">
        <v>17836.721176364052</v>
      </c>
      <c r="Y555" s="5">
        <v>19418.154816649545</v>
      </c>
      <c r="Z555" s="5">
        <v>19809.862452376405</v>
      </c>
      <c r="AA555" s="5">
        <v>17643.402363113517</v>
      </c>
      <c r="AB555" s="5">
        <v>19897.082634857925</v>
      </c>
      <c r="AC555" s="5">
        <v>20050.3129174645</v>
      </c>
      <c r="AD555" s="5">
        <v>44266.793756896797</v>
      </c>
      <c r="AE555" s="5">
        <v>46249.672069607106</v>
      </c>
    </row>
    <row r="556" spans="1:31">
      <c r="A556" s="58" t="s">
        <v>137</v>
      </c>
      <c r="B556" s="58" t="s">
        <v>127</v>
      </c>
      <c r="C556" s="57" t="s">
        <v>94</v>
      </c>
      <c r="D556" s="5">
        <v>367.33154589999998</v>
      </c>
      <c r="E556" s="5">
        <v>427.96010919999998</v>
      </c>
      <c r="F556" s="5">
        <v>489.60910660000002</v>
      </c>
      <c r="G556" s="5">
        <v>549.67047339999999</v>
      </c>
      <c r="H556" s="5">
        <v>609.22429039999997</v>
      </c>
      <c r="I556" s="5">
        <v>667.71666519999997</v>
      </c>
      <c r="J556" s="5">
        <v>723.62491339999997</v>
      </c>
      <c r="K556" s="5">
        <v>778.70016610000005</v>
      </c>
      <c r="L556" s="5">
        <v>833.0406352</v>
      </c>
      <c r="M556" s="5">
        <v>886.63890760000004</v>
      </c>
      <c r="N556" s="5">
        <v>938.26647649999995</v>
      </c>
      <c r="O556" s="5">
        <v>990.39721510000004</v>
      </c>
      <c r="P556" s="5">
        <v>1041.9401800000001</v>
      </c>
      <c r="Q556" s="5">
        <v>1090.1405279999999</v>
      </c>
      <c r="R556" s="5">
        <v>1135.9990170000001</v>
      </c>
      <c r="S556" s="5">
        <v>1183.7655299999999</v>
      </c>
      <c r="T556" s="5">
        <v>1234.3384579999999</v>
      </c>
      <c r="U556" s="5">
        <v>1282.8370709999999</v>
      </c>
      <c r="V556" s="5">
        <v>1328.8336999999999</v>
      </c>
      <c r="W556" s="5">
        <v>1377.3429779999999</v>
      </c>
      <c r="X556" s="5">
        <v>1428.900402</v>
      </c>
      <c r="Y556" s="5">
        <v>1477.9173000000001</v>
      </c>
      <c r="Z556" s="5">
        <v>1523.7005730000001</v>
      </c>
      <c r="AA556" s="5">
        <v>1570.6982399999999</v>
      </c>
      <c r="AB556" s="5">
        <v>1619.511225</v>
      </c>
      <c r="AC556" s="5">
        <v>1663.916588</v>
      </c>
      <c r="AD556" s="5">
        <v>1704.5725809999999</v>
      </c>
      <c r="AE556" s="5">
        <v>1704.5725809999999</v>
      </c>
    </row>
    <row r="557" spans="1:31">
      <c r="A557" s="58" t="s">
        <v>137</v>
      </c>
      <c r="B557" s="58" t="s">
        <v>127</v>
      </c>
      <c r="C557" s="57" t="s">
        <v>96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1.4258736444349998</v>
      </c>
      <c r="M557" s="5">
        <v>14.105786409430001</v>
      </c>
      <c r="N557" s="5">
        <v>0.70703051086000002</v>
      </c>
      <c r="O557" s="5">
        <v>21.919814800824998</v>
      </c>
      <c r="P557" s="5">
        <v>2.2623003922099998</v>
      </c>
      <c r="Q557" s="5">
        <v>30.608277883845016</v>
      </c>
      <c r="R557" s="5">
        <v>15.89770640621</v>
      </c>
      <c r="S557" s="5">
        <v>136.45696430530489</v>
      </c>
      <c r="T557" s="5">
        <v>45.716707505924994</v>
      </c>
      <c r="U557" s="5">
        <v>35.536828444880015</v>
      </c>
      <c r="V557" s="5">
        <v>37.604209894429992</v>
      </c>
      <c r="W557" s="5">
        <v>42.811221057434999</v>
      </c>
      <c r="X557" s="5">
        <v>116.77148854437498</v>
      </c>
      <c r="Y557" s="5">
        <v>70.919990885395023</v>
      </c>
      <c r="Z557" s="5">
        <v>120.32362717993001</v>
      </c>
      <c r="AA557" s="5">
        <v>93.453285201575042</v>
      </c>
      <c r="AB557" s="5">
        <v>66.925634903724998</v>
      </c>
      <c r="AC557" s="5">
        <v>94.142867878800061</v>
      </c>
      <c r="AD557" s="5">
        <v>158.15048034251498</v>
      </c>
      <c r="AE557" s="5">
        <v>43.796804891640015</v>
      </c>
    </row>
    <row r="558" spans="1:31">
      <c r="A558" s="58" t="s">
        <v>137</v>
      </c>
      <c r="B558" s="58" t="s">
        <v>127</v>
      </c>
      <c r="C558" s="57" t="s">
        <v>98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-1397.0029155773898</v>
      </c>
      <c r="J558" s="5">
        <v>-1377.0154214881052</v>
      </c>
      <c r="K558" s="5">
        <v>-1671.7680918020151</v>
      </c>
      <c r="L558" s="5">
        <v>-1141.298335966495</v>
      </c>
      <c r="M558" s="5">
        <v>-1414.1099273970906</v>
      </c>
      <c r="N558" s="5">
        <v>-1307.8818309404708</v>
      </c>
      <c r="O558" s="5">
        <v>-1236.7715726663512</v>
      </c>
      <c r="P558" s="5">
        <v>-1394.5558462647643</v>
      </c>
      <c r="Q558" s="5">
        <v>-1211.5555381730953</v>
      </c>
      <c r="R558" s="5">
        <v>-1053.8226970035851</v>
      </c>
      <c r="S558" s="5">
        <v>-1265.0691120960551</v>
      </c>
      <c r="T558" s="5">
        <v>-1277.0824824960755</v>
      </c>
      <c r="U558" s="5">
        <v>-1010.69051238878</v>
      </c>
      <c r="V558" s="5">
        <v>-1011.2057709245404</v>
      </c>
      <c r="W558" s="5">
        <v>-1266.0225448130604</v>
      </c>
      <c r="X558" s="5">
        <v>-2194.9257672169811</v>
      </c>
      <c r="Y558" s="5">
        <v>-1968.5311960976055</v>
      </c>
      <c r="Z558" s="5">
        <v>-1811.7600653399663</v>
      </c>
      <c r="AA558" s="5">
        <v>-1640.8783704303009</v>
      </c>
      <c r="AB558" s="5">
        <v>-1630.0432940813898</v>
      </c>
      <c r="AC558" s="5">
        <v>-2420.5228389937211</v>
      </c>
      <c r="AD558" s="5">
        <v>-4391.5549218838305</v>
      </c>
      <c r="AE558" s="5">
        <v>-4384.533602581535</v>
      </c>
    </row>
    <row r="559" spans="1:31">
      <c r="A559" s="58" t="s">
        <v>137</v>
      </c>
      <c r="B559" s="58" t="s">
        <v>127</v>
      </c>
      <c r="C559" s="57" t="s">
        <v>99</v>
      </c>
      <c r="D559" s="5">
        <v>-0.19346889635000003</v>
      </c>
      <c r="E559" s="5">
        <v>-3.8793510024199969</v>
      </c>
      <c r="F559" s="5">
        <v>-11.441123515549993</v>
      </c>
      <c r="G559" s="5">
        <v>-16.054792167699954</v>
      </c>
      <c r="H559" s="5">
        <v>-28.020197417249911</v>
      </c>
      <c r="I559" s="5">
        <v>-42.820525790144849</v>
      </c>
      <c r="J559" s="5">
        <v>-51.073851357654867</v>
      </c>
      <c r="K559" s="5">
        <v>-73.622315346075283</v>
      </c>
      <c r="L559" s="5">
        <v>-91.878432164625153</v>
      </c>
      <c r="M559" s="5">
        <v>-98.825729836540205</v>
      </c>
      <c r="N559" s="5">
        <v>-126.36905754748997</v>
      </c>
      <c r="O559" s="5">
        <v>-168.56009475004524</v>
      </c>
      <c r="P559" s="5">
        <v>-205.14717344882482</v>
      </c>
      <c r="Q559" s="5">
        <v>-225.3861077583897</v>
      </c>
      <c r="R559" s="5">
        <v>-237.35574821760986</v>
      </c>
      <c r="S559" s="5">
        <v>-339.5748975313046</v>
      </c>
      <c r="T559" s="5">
        <v>-361.59618904742456</v>
      </c>
      <c r="U559" s="5">
        <v>-339.24338000375002</v>
      </c>
      <c r="V559" s="5">
        <v>-361.21321704852483</v>
      </c>
      <c r="W559" s="5">
        <v>-527.59653691231483</v>
      </c>
      <c r="X559" s="5">
        <v>-533.88892315838439</v>
      </c>
      <c r="Y559" s="5">
        <v>-549.88945692234995</v>
      </c>
      <c r="Z559" s="5">
        <v>-742.85802656473049</v>
      </c>
      <c r="AA559" s="5">
        <v>-694.96430792391936</v>
      </c>
      <c r="AB559" s="5">
        <v>-788.55324321091894</v>
      </c>
      <c r="AC559" s="5">
        <v>-708.40893892940039</v>
      </c>
      <c r="AD559" s="5">
        <v>-812.61862099860377</v>
      </c>
      <c r="AE559" s="5">
        <v>-933.25193585825468</v>
      </c>
    </row>
    <row r="560" spans="1:31">
      <c r="A560" s="58" t="s">
        <v>137</v>
      </c>
      <c r="B560" s="58" t="s">
        <v>127</v>
      </c>
      <c r="C560" s="57" t="s">
        <v>100</v>
      </c>
      <c r="D560" s="5">
        <v>-14.3922028761059</v>
      </c>
      <c r="E560" s="5">
        <v>-22.088133718892699</v>
      </c>
      <c r="F560" s="5">
        <v>-29.416109761069901</v>
      </c>
      <c r="G560" s="5">
        <v>-35.576832807411101</v>
      </c>
      <c r="H560" s="5">
        <v>-40.291742234416702</v>
      </c>
      <c r="I560" s="5">
        <v>-44.548375044535497</v>
      </c>
      <c r="J560" s="5">
        <v>-49.9646827406212</v>
      </c>
      <c r="K560" s="5">
        <v>-58.7268371596465</v>
      </c>
      <c r="L560" s="5">
        <v>-67.2928956248643</v>
      </c>
      <c r="M560" s="5">
        <v>-76.282008622118695</v>
      </c>
      <c r="N560" s="5">
        <v>-86.894502135418904</v>
      </c>
      <c r="O560" s="5">
        <v>-98.236883437969993</v>
      </c>
      <c r="P560" s="5">
        <v>-109.105390187033</v>
      </c>
      <c r="Q560" s="5">
        <v>-118.64276340924199</v>
      </c>
      <c r="R560" s="5">
        <v>-126.950513373726</v>
      </c>
      <c r="S560" s="5">
        <v>-133.938389988458</v>
      </c>
      <c r="T560" s="5">
        <v>-139.099176972159</v>
      </c>
      <c r="U560" s="5">
        <v>-141.95263889256299</v>
      </c>
      <c r="V560" s="5">
        <v>-142.474846469151</v>
      </c>
      <c r="W560" s="5">
        <v>-142.698372833723</v>
      </c>
      <c r="X560" s="5">
        <v>-142.13258843471201</v>
      </c>
      <c r="Y560" s="5">
        <v>-141.71053224812201</v>
      </c>
      <c r="Z560" s="5">
        <v>-141.713371007592</v>
      </c>
      <c r="AA560" s="5">
        <v>-141.234351421089</v>
      </c>
      <c r="AB560" s="5">
        <v>-140.285767222598</v>
      </c>
      <c r="AC560" s="5">
        <v>-138.279272541654</v>
      </c>
      <c r="AD560" s="5">
        <v>-136.58548681222101</v>
      </c>
      <c r="AE560" s="5">
        <v>-137.90869418321</v>
      </c>
    </row>
    <row r="562" spans="1:31">
      <c r="A562" s="58" t="s">
        <v>138</v>
      </c>
      <c r="B562" s="58" t="s">
        <v>123</v>
      </c>
      <c r="C562" s="57" t="s">
        <v>80</v>
      </c>
      <c r="D562" s="5">
        <v>38816.113660362265</v>
      </c>
      <c r="E562" s="5">
        <v>36482.326253769468</v>
      </c>
      <c r="F562" s="5">
        <v>28313.467220894287</v>
      </c>
      <c r="G562" s="5">
        <v>19365.593392034061</v>
      </c>
      <c r="H562" s="5">
        <v>7676.2476584104816</v>
      </c>
      <c r="I562" s="5">
        <v>7092.8853139477642</v>
      </c>
      <c r="J562" s="5">
        <v>6419.2483381742195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</row>
    <row r="563" spans="1:31">
      <c r="A563" s="58" t="s">
        <v>138</v>
      </c>
      <c r="B563" s="58" t="s">
        <v>123</v>
      </c>
      <c r="C563" s="57" t="s">
        <v>82</v>
      </c>
      <c r="D563" s="5">
        <v>22.358363273265009</v>
      </c>
      <c r="E563" s="5">
        <v>10.263603388175</v>
      </c>
      <c r="F563" s="5">
        <v>546.64987741078028</v>
      </c>
      <c r="G563" s="5">
        <v>1358.6019365817351</v>
      </c>
      <c r="H563" s="5">
        <v>1396.2508568697749</v>
      </c>
      <c r="I563" s="5">
        <v>1538.9729894164632</v>
      </c>
      <c r="J563" s="5">
        <v>1172.2780784207209</v>
      </c>
      <c r="K563" s="5">
        <v>1121.2210129130895</v>
      </c>
      <c r="L563" s="5">
        <v>911.73323469062007</v>
      </c>
      <c r="M563" s="5">
        <v>665.68806674146504</v>
      </c>
      <c r="N563" s="5">
        <v>974.7349098676051</v>
      </c>
      <c r="O563" s="5">
        <v>1030.4427197710754</v>
      </c>
      <c r="P563" s="5">
        <v>1228.2517326624345</v>
      </c>
      <c r="Q563" s="5">
        <v>841.91198653248489</v>
      </c>
      <c r="R563" s="5">
        <v>1107.8009633771399</v>
      </c>
      <c r="S563" s="5">
        <v>1342.331629011019</v>
      </c>
      <c r="T563" s="5">
        <v>889.31150661986976</v>
      </c>
      <c r="U563" s="5">
        <v>889.47779695865529</v>
      </c>
      <c r="V563" s="5">
        <v>819.81805857607503</v>
      </c>
      <c r="W563" s="5">
        <v>826.30662505115993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</row>
    <row r="564" spans="1:31">
      <c r="A564" s="58" t="s">
        <v>138</v>
      </c>
      <c r="B564" s="58" t="s">
        <v>123</v>
      </c>
      <c r="C564" s="57" t="s">
        <v>83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</row>
    <row r="565" spans="1:31">
      <c r="A565" s="58" t="s">
        <v>138</v>
      </c>
      <c r="B565" s="58" t="s">
        <v>123</v>
      </c>
      <c r="C565" s="57" t="s">
        <v>84</v>
      </c>
      <c r="D565" s="5">
        <v>1.2225424850000001E-3</v>
      </c>
      <c r="E565" s="5">
        <v>3.0105292750000003E-3</v>
      </c>
      <c r="F565" s="5">
        <v>125.524044833685</v>
      </c>
      <c r="G565" s="5">
        <v>283.70452062646507</v>
      </c>
      <c r="H565" s="5">
        <v>389.76886168956497</v>
      </c>
      <c r="I565" s="5">
        <v>340.70074637213003</v>
      </c>
      <c r="J565" s="5">
        <v>215.79437505953001</v>
      </c>
      <c r="K565" s="5">
        <v>464.07920661778496</v>
      </c>
      <c r="L565" s="5">
        <v>519.15545825362506</v>
      </c>
      <c r="M565" s="5">
        <v>304.51135765827502</v>
      </c>
      <c r="N565" s="5">
        <v>56.222358719855009</v>
      </c>
      <c r="O565" s="5">
        <v>538.52920849676002</v>
      </c>
      <c r="P565" s="5">
        <v>132.525320361555</v>
      </c>
      <c r="Q565" s="5">
        <v>557.68015123438011</v>
      </c>
      <c r="R565" s="5">
        <v>160.23502067180999</v>
      </c>
      <c r="S565" s="5">
        <v>1293.5224723382353</v>
      </c>
      <c r="T565" s="5">
        <v>837.65944701587989</v>
      </c>
      <c r="U565" s="5">
        <v>273.12340266608999</v>
      </c>
      <c r="V565" s="5">
        <v>728.03313392123493</v>
      </c>
      <c r="W565" s="5">
        <v>1199.3305153619797</v>
      </c>
      <c r="X565" s="5">
        <v>1117.5576473229298</v>
      </c>
      <c r="Y565" s="5">
        <v>294.55761321403997</v>
      </c>
      <c r="Z565" s="5">
        <v>625.9109768234149</v>
      </c>
      <c r="AA565" s="5">
        <v>23.189909190535001</v>
      </c>
      <c r="AB565" s="5">
        <v>515.35145961296485</v>
      </c>
      <c r="AC565" s="5">
        <v>179.49069923379</v>
      </c>
      <c r="AD565" s="5">
        <v>1229.61568718022</v>
      </c>
      <c r="AE565" s="5">
        <v>4.8899847107500003</v>
      </c>
    </row>
    <row r="566" spans="1:31">
      <c r="A566" s="58" t="s">
        <v>138</v>
      </c>
      <c r="B566" s="58" t="s">
        <v>123</v>
      </c>
      <c r="C566" s="57" t="s">
        <v>85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57.671306156095</v>
      </c>
      <c r="AE566" s="5">
        <v>57.671306156085009</v>
      </c>
    </row>
    <row r="567" spans="1:31">
      <c r="A567" s="58" t="s">
        <v>138</v>
      </c>
      <c r="B567" s="58" t="s">
        <v>123</v>
      </c>
      <c r="C567" s="57" t="s">
        <v>86</v>
      </c>
      <c r="D567" s="5">
        <v>3935.5287645609656</v>
      </c>
      <c r="E567" s="5">
        <v>2163.8052531298858</v>
      </c>
      <c r="F567" s="5">
        <v>2959.6806306223762</v>
      </c>
      <c r="G567" s="5">
        <v>2875.3306949430462</v>
      </c>
      <c r="H567" s="5">
        <v>4013.2706899523873</v>
      </c>
      <c r="I567" s="5">
        <v>2925.3780537482053</v>
      </c>
      <c r="J567" s="5">
        <v>2588.1888703011196</v>
      </c>
      <c r="K567" s="5">
        <v>3668.4824465428878</v>
      </c>
      <c r="L567" s="5">
        <v>2474.3125479665905</v>
      </c>
      <c r="M567" s="5">
        <v>2944.5638303729602</v>
      </c>
      <c r="N567" s="5">
        <v>3185.3345230278746</v>
      </c>
      <c r="O567" s="5">
        <v>3177.8002751540116</v>
      </c>
      <c r="P567" s="5">
        <v>3120.7589415170069</v>
      </c>
      <c r="Q567" s="5">
        <v>2132.378401633634</v>
      </c>
      <c r="R567" s="5">
        <v>3110.1792232236066</v>
      </c>
      <c r="S567" s="5">
        <v>3646.2682530753691</v>
      </c>
      <c r="T567" s="5">
        <v>1750.1283601464943</v>
      </c>
      <c r="U567" s="5">
        <v>2723.2392887088872</v>
      </c>
      <c r="V567" s="5">
        <v>2518.7975244794211</v>
      </c>
      <c r="W567" s="5">
        <v>1890.7643675855843</v>
      </c>
      <c r="X567" s="5">
        <v>2271.38981785739</v>
      </c>
      <c r="Y567" s="5">
        <v>3309.1262984141167</v>
      </c>
      <c r="Z567" s="5">
        <v>2858.7499966278519</v>
      </c>
      <c r="AA567" s="5">
        <v>2880.0659769416125</v>
      </c>
      <c r="AB567" s="5">
        <v>2344.8923067543105</v>
      </c>
      <c r="AC567" s="5">
        <v>2205.668900095995</v>
      </c>
      <c r="AD567" s="5">
        <v>2656.4041728937364</v>
      </c>
      <c r="AE567" s="5">
        <v>1139.0898851853146</v>
      </c>
    </row>
    <row r="568" spans="1:31">
      <c r="A568" s="58" t="s">
        <v>138</v>
      </c>
      <c r="B568" s="58" t="s">
        <v>123</v>
      </c>
      <c r="C568" s="57" t="s">
        <v>87</v>
      </c>
      <c r="D568" s="5">
        <v>270.14670394134998</v>
      </c>
      <c r="E568" s="5">
        <v>469.98439063846524</v>
      </c>
      <c r="F568" s="5">
        <v>2272.0473173777127</v>
      </c>
      <c r="G568" s="5">
        <v>6840.4527311112161</v>
      </c>
      <c r="H568" s="5">
        <v>9003.9838604117394</v>
      </c>
      <c r="I568" s="5">
        <v>10968.332173755904</v>
      </c>
      <c r="J568" s="5">
        <v>10682.550874481478</v>
      </c>
      <c r="K568" s="5">
        <v>12460.057159518503</v>
      </c>
      <c r="L568" s="5">
        <v>11525.188791806941</v>
      </c>
      <c r="M568" s="5">
        <v>11965.035983442123</v>
      </c>
      <c r="N568" s="5">
        <v>11460.461130422889</v>
      </c>
      <c r="O568" s="5">
        <v>12009.57769204985</v>
      </c>
      <c r="P568" s="5">
        <v>11617.652704304284</v>
      </c>
      <c r="Q568" s="5">
        <v>11450.807624443523</v>
      </c>
      <c r="R568" s="5">
        <v>12840.374681653673</v>
      </c>
      <c r="S568" s="5">
        <v>12119.781375522683</v>
      </c>
      <c r="T568" s="5">
        <v>13160.766612370826</v>
      </c>
      <c r="U568" s="5">
        <v>12894.26235199871</v>
      </c>
      <c r="V568" s="5">
        <v>13683.905797799165</v>
      </c>
      <c r="W568" s="5">
        <v>12756.366222136792</v>
      </c>
      <c r="X568" s="5">
        <v>12534.393430540054</v>
      </c>
      <c r="Y568" s="5">
        <v>12311.249955683106</v>
      </c>
      <c r="Z568" s="5">
        <v>10931.484331576963</v>
      </c>
      <c r="AA568" s="5">
        <v>8665.4584732270414</v>
      </c>
      <c r="AB568" s="5">
        <v>8729.4464375168845</v>
      </c>
      <c r="AC568" s="5">
        <v>9865.8903065308004</v>
      </c>
      <c r="AD568" s="5">
        <v>9140.731177037218</v>
      </c>
      <c r="AE568" s="5">
        <v>8836.0133882796181</v>
      </c>
    </row>
    <row r="569" spans="1:31">
      <c r="A569" s="58" t="s">
        <v>138</v>
      </c>
      <c r="B569" s="58" t="s">
        <v>123</v>
      </c>
      <c r="C569" s="57" t="s">
        <v>88</v>
      </c>
      <c r="D569" s="5">
        <v>50.894043297775049</v>
      </c>
      <c r="E569" s="5">
        <v>145.63928249725018</v>
      </c>
      <c r="F569" s="5">
        <v>257.99072970177031</v>
      </c>
      <c r="G569" s="5">
        <v>381.43236113287378</v>
      </c>
      <c r="H569" s="5">
        <v>532.62223743579409</v>
      </c>
      <c r="I569" s="5">
        <v>723.25116710566499</v>
      </c>
      <c r="J569" s="5">
        <v>993.38998219646567</v>
      </c>
      <c r="K569" s="5">
        <v>1238.0422409729595</v>
      </c>
      <c r="L569" s="5">
        <v>1546.4972108841305</v>
      </c>
      <c r="M569" s="5">
        <v>1807.6080563719534</v>
      </c>
      <c r="N569" s="5">
        <v>2286.9424087986331</v>
      </c>
      <c r="O569" s="5">
        <v>2821.5426273226249</v>
      </c>
      <c r="P569" s="5">
        <v>3441.5757072152123</v>
      </c>
      <c r="Q569" s="5">
        <v>3906.9672616004709</v>
      </c>
      <c r="R569" s="5">
        <v>4566.6717445225295</v>
      </c>
      <c r="S569" s="5">
        <v>4843.0936408018879</v>
      </c>
      <c r="T569" s="5">
        <v>5424.6749966141542</v>
      </c>
      <c r="U569" s="5">
        <v>6432.7147588158559</v>
      </c>
      <c r="V569" s="5">
        <v>6912.5305167205133</v>
      </c>
      <c r="W569" s="5">
        <v>7485.3690078099426</v>
      </c>
      <c r="X569" s="5">
        <v>7559.3261925877296</v>
      </c>
      <c r="Y569" s="5">
        <v>8643.0752282058256</v>
      </c>
      <c r="Z569" s="5">
        <v>9545.4364321072917</v>
      </c>
      <c r="AA569" s="5">
        <v>9110.4901694680884</v>
      </c>
      <c r="AB569" s="5">
        <v>9616.4517011922144</v>
      </c>
      <c r="AC569" s="5">
        <v>10435.322926717139</v>
      </c>
      <c r="AD569" s="5">
        <v>10666.947747601411</v>
      </c>
      <c r="AE569" s="5">
        <v>11917.934511791358</v>
      </c>
    </row>
    <row r="570" spans="1:31">
      <c r="A570" s="58" t="s">
        <v>138</v>
      </c>
      <c r="B570" s="58" t="s">
        <v>123</v>
      </c>
      <c r="C570" s="57" t="s">
        <v>89</v>
      </c>
      <c r="D570" s="5">
        <v>147.68708042608699</v>
      </c>
      <c r="E570" s="5">
        <v>251.57438692229499</v>
      </c>
      <c r="F570" s="5">
        <v>342.08902950355701</v>
      </c>
      <c r="G570" s="5">
        <v>417.302919471834</v>
      </c>
      <c r="H570" s="5">
        <v>478.55526513380499</v>
      </c>
      <c r="I570" s="5">
        <v>531.42327531833701</v>
      </c>
      <c r="J570" s="5">
        <v>601.68638583002496</v>
      </c>
      <c r="K570" s="5">
        <v>718.30929723432905</v>
      </c>
      <c r="L570" s="5">
        <v>833.26413369937904</v>
      </c>
      <c r="M570" s="5">
        <v>949.02043487322703</v>
      </c>
      <c r="N570" s="5">
        <v>1092.0615864203201</v>
      </c>
      <c r="O570" s="5">
        <v>1242.19315541682</v>
      </c>
      <c r="P570" s="5">
        <v>1397.14097760354</v>
      </c>
      <c r="Q570" s="5">
        <v>1520.02364860847</v>
      </c>
      <c r="R570" s="5">
        <v>1640.69061805261</v>
      </c>
      <c r="S570" s="5">
        <v>1729.88831412932</v>
      </c>
      <c r="T570" s="5">
        <v>1799.4739377769499</v>
      </c>
      <c r="U570" s="5">
        <v>1811.20625266721</v>
      </c>
      <c r="V570" s="5">
        <v>1834.2570406180901</v>
      </c>
      <c r="W570" s="5">
        <v>1829.3977363059701</v>
      </c>
      <c r="X570" s="5">
        <v>1828.99757679396</v>
      </c>
      <c r="Y570" s="5">
        <v>1816.7944385457599</v>
      </c>
      <c r="Z570" s="5">
        <v>1803.86322084266</v>
      </c>
      <c r="AA570" s="5">
        <v>1801.94097184922</v>
      </c>
      <c r="AB570" s="5">
        <v>1786.44652036617</v>
      </c>
      <c r="AC570" s="5">
        <v>1766.2855257036199</v>
      </c>
      <c r="AD570" s="5">
        <v>1743.64814373796</v>
      </c>
      <c r="AE570" s="5">
        <v>1761.98764473344</v>
      </c>
    </row>
    <row r="571" spans="1:31">
      <c r="A571" s="58" t="s">
        <v>138</v>
      </c>
      <c r="B571" s="58" t="s">
        <v>123</v>
      </c>
      <c r="C571" s="57" t="s">
        <v>90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</row>
    <row r="572" spans="1:31">
      <c r="A572" s="58" t="s">
        <v>138</v>
      </c>
      <c r="B572" s="58" t="s">
        <v>123</v>
      </c>
      <c r="C572" s="57" t="s">
        <v>91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</row>
    <row r="573" spans="1:31">
      <c r="A573" s="58" t="s">
        <v>138</v>
      </c>
      <c r="B573" s="58" t="s">
        <v>123</v>
      </c>
      <c r="C573" s="57" t="s">
        <v>92</v>
      </c>
      <c r="D573" s="5">
        <v>21571.017604224326</v>
      </c>
      <c r="E573" s="5">
        <v>20753.309918457795</v>
      </c>
      <c r="F573" s="5">
        <v>21155.601628234363</v>
      </c>
      <c r="G573" s="5">
        <v>25835.961497711294</v>
      </c>
      <c r="H573" s="5">
        <v>35469.119294873337</v>
      </c>
      <c r="I573" s="5">
        <v>37865.581276513374</v>
      </c>
      <c r="J573" s="5">
        <v>39503.367230759795</v>
      </c>
      <c r="K573" s="5">
        <v>47130.912731836237</v>
      </c>
      <c r="L573" s="5">
        <v>55743.297652685796</v>
      </c>
      <c r="M573" s="5">
        <v>59016.322119910925</v>
      </c>
      <c r="N573" s="5">
        <v>59260.452287273314</v>
      </c>
      <c r="O573" s="5">
        <v>59621.992450227277</v>
      </c>
      <c r="P573" s="5">
        <v>57636.270433199832</v>
      </c>
      <c r="Q573" s="5">
        <v>58570.758419094644</v>
      </c>
      <c r="R573" s="5">
        <v>59475.633208307103</v>
      </c>
      <c r="S573" s="5">
        <v>57080.767881146203</v>
      </c>
      <c r="T573" s="5">
        <v>61254.722898519612</v>
      </c>
      <c r="U573" s="5">
        <v>71172.410949265031</v>
      </c>
      <c r="V573" s="5">
        <v>69645.007387057485</v>
      </c>
      <c r="W573" s="5">
        <v>75332.374461682863</v>
      </c>
      <c r="X573" s="5">
        <v>81936.298480551894</v>
      </c>
      <c r="Y573" s="5">
        <v>78307.788781341529</v>
      </c>
      <c r="Z573" s="5">
        <v>79321.130038003554</v>
      </c>
      <c r="AA573" s="5">
        <v>78438.174068611348</v>
      </c>
      <c r="AB573" s="5">
        <v>82001.942107006806</v>
      </c>
      <c r="AC573" s="5">
        <v>84877.58336013199</v>
      </c>
      <c r="AD573" s="5">
        <v>83299.88986374822</v>
      </c>
      <c r="AE573" s="5">
        <v>84815.266485709712</v>
      </c>
    </row>
    <row r="574" spans="1:31">
      <c r="A574" s="58" t="s">
        <v>138</v>
      </c>
      <c r="B574" s="58" t="s">
        <v>123</v>
      </c>
      <c r="C574" s="57" t="s">
        <v>93</v>
      </c>
      <c r="D574" s="5">
        <v>6766.8971579765157</v>
      </c>
      <c r="E574" s="5">
        <v>6462.7069328271073</v>
      </c>
      <c r="F574" s="5">
        <v>11858.199512587409</v>
      </c>
      <c r="G574" s="5">
        <v>16588.658427603383</v>
      </c>
      <c r="H574" s="5">
        <v>19288.378981746799</v>
      </c>
      <c r="I574" s="5">
        <v>22634.030827545237</v>
      </c>
      <c r="J574" s="5">
        <v>23316.809314777267</v>
      </c>
      <c r="K574" s="5">
        <v>21886.091100162503</v>
      </c>
      <c r="L574" s="5">
        <v>22583.412004644557</v>
      </c>
      <c r="M574" s="5">
        <v>20087.023481249857</v>
      </c>
      <c r="N574" s="5">
        <v>21478.426725432757</v>
      </c>
      <c r="O574" s="5">
        <v>27729.5580844344</v>
      </c>
      <c r="P574" s="5">
        <v>28575.529460577527</v>
      </c>
      <c r="Q574" s="5">
        <v>30347.735743767342</v>
      </c>
      <c r="R574" s="5">
        <v>33777.940227643121</v>
      </c>
      <c r="S574" s="5">
        <v>35509.98445636926</v>
      </c>
      <c r="T574" s="5">
        <v>39421.668503734894</v>
      </c>
      <c r="U574" s="5">
        <v>41600.004057392813</v>
      </c>
      <c r="V574" s="5">
        <v>43415.375116148585</v>
      </c>
      <c r="W574" s="5">
        <v>43210.357103751739</v>
      </c>
      <c r="X574" s="5">
        <v>39516.24097993684</v>
      </c>
      <c r="Y574" s="5">
        <v>45423.555626871712</v>
      </c>
      <c r="Z574" s="5">
        <v>51191.259946634491</v>
      </c>
      <c r="AA574" s="5">
        <v>54148.277067283518</v>
      </c>
      <c r="AB574" s="5">
        <v>56421.694428402909</v>
      </c>
      <c r="AC574" s="5">
        <v>57081.731410535904</v>
      </c>
      <c r="AD574" s="5">
        <v>57640.499521237332</v>
      </c>
      <c r="AE574" s="5">
        <v>61465.392216297201</v>
      </c>
    </row>
    <row r="575" spans="1:31">
      <c r="A575" s="58" t="s">
        <v>138</v>
      </c>
      <c r="B575" s="58" t="s">
        <v>123</v>
      </c>
      <c r="C575" s="57" t="s">
        <v>94</v>
      </c>
      <c r="D575" s="5">
        <v>9022.5652429999991</v>
      </c>
      <c r="E575" s="5">
        <v>10360.47539</v>
      </c>
      <c r="F575" s="5">
        <v>11714.952759</v>
      </c>
      <c r="G575" s="5">
        <v>13031.270875</v>
      </c>
      <c r="H575" s="5">
        <v>14353.708610999998</v>
      </c>
      <c r="I575" s="5">
        <v>15632.711501999998</v>
      </c>
      <c r="J575" s="5">
        <v>16910.683467000003</v>
      </c>
      <c r="K575" s="5">
        <v>18163.852714000001</v>
      </c>
      <c r="L575" s="5">
        <v>19411.917863999999</v>
      </c>
      <c r="M575" s="5">
        <v>20586.131863999999</v>
      </c>
      <c r="N575" s="5">
        <v>21767.574877999999</v>
      </c>
      <c r="O575" s="5">
        <v>22954.643037000002</v>
      </c>
      <c r="P575" s="5">
        <v>24162.339490999999</v>
      </c>
      <c r="Q575" s="5">
        <v>25237.053598000002</v>
      </c>
      <c r="R575" s="5">
        <v>26281.886845000001</v>
      </c>
      <c r="S575" s="5">
        <v>27326.868216999996</v>
      </c>
      <c r="T575" s="5">
        <v>28436.910612</v>
      </c>
      <c r="U575" s="5">
        <v>29427.267205</v>
      </c>
      <c r="V575" s="5">
        <v>30433.063289999998</v>
      </c>
      <c r="W575" s="5">
        <v>31454.762943000002</v>
      </c>
      <c r="X575" s="5">
        <v>32549.091078999998</v>
      </c>
      <c r="Y575" s="5">
        <v>33517.065546999998</v>
      </c>
      <c r="Z575" s="5">
        <v>34506.879883000001</v>
      </c>
      <c r="AA575" s="5">
        <v>35503.237704999992</v>
      </c>
      <c r="AB575" s="5">
        <v>36571.407772999999</v>
      </c>
      <c r="AC575" s="5">
        <v>37488.122686000002</v>
      </c>
      <c r="AD575" s="5">
        <v>38430.016286999999</v>
      </c>
      <c r="AE575" s="5">
        <v>38430.016286999999</v>
      </c>
    </row>
    <row r="576" spans="1:31">
      <c r="A576" s="58" t="s">
        <v>138</v>
      </c>
      <c r="B576" s="58" t="s">
        <v>123</v>
      </c>
      <c r="C576" s="57" t="s">
        <v>96</v>
      </c>
      <c r="D576" s="5">
        <v>0</v>
      </c>
      <c r="E576" s="5">
        <v>0</v>
      </c>
      <c r="F576" s="5">
        <v>0</v>
      </c>
      <c r="G576" s="5">
        <v>2.69381053129</v>
      </c>
      <c r="H576" s="5">
        <v>0</v>
      </c>
      <c r="I576" s="5">
        <v>0</v>
      </c>
      <c r="J576" s="5">
        <v>0</v>
      </c>
      <c r="K576" s="5">
        <v>5.4518775325549997</v>
      </c>
      <c r="L576" s="5">
        <v>12.312771882464999</v>
      </c>
      <c r="M576" s="5">
        <v>16.268677515099998</v>
      </c>
      <c r="N576" s="5">
        <v>14.993694982639996</v>
      </c>
      <c r="O576" s="5">
        <v>75.423789066920008</v>
      </c>
      <c r="P576" s="5">
        <v>135.99905303835504</v>
      </c>
      <c r="Q576" s="5">
        <v>109.48373820805499</v>
      </c>
      <c r="R576" s="5">
        <v>132.95252639978494</v>
      </c>
      <c r="S576" s="5">
        <v>349.33032958799515</v>
      </c>
      <c r="T576" s="5">
        <v>216.61189453084498</v>
      </c>
      <c r="U576" s="5">
        <v>267.94338225379022</v>
      </c>
      <c r="V576" s="5">
        <v>301.92559556884521</v>
      </c>
      <c r="W576" s="5">
        <v>281.34418399036969</v>
      </c>
      <c r="X576" s="5">
        <v>298.91526131581497</v>
      </c>
      <c r="Y576" s="5">
        <v>349.52279749899509</v>
      </c>
      <c r="Z576" s="5">
        <v>316.9668216815453</v>
      </c>
      <c r="AA576" s="5">
        <v>481.01697903227461</v>
      </c>
      <c r="AB576" s="5">
        <v>217.19856379208522</v>
      </c>
      <c r="AC576" s="5">
        <v>305.50448028298524</v>
      </c>
      <c r="AD576" s="5">
        <v>486.29418965159402</v>
      </c>
      <c r="AE576" s="5">
        <v>161.07773004808502</v>
      </c>
    </row>
    <row r="577" spans="1:31">
      <c r="A577" s="58" t="s">
        <v>138</v>
      </c>
      <c r="B577" s="58" t="s">
        <v>123</v>
      </c>
      <c r="C577" s="57" t="s">
        <v>98</v>
      </c>
      <c r="D577" s="5">
        <v>-1108.6124133235253</v>
      </c>
      <c r="E577" s="5">
        <v>-2018.5954865289152</v>
      </c>
      <c r="F577" s="5">
        <v>-4172.2085988628723</v>
      </c>
      <c r="G577" s="5">
        <v>-9965.2649808278347</v>
      </c>
      <c r="H577" s="5">
        <v>-12451.012911952021</v>
      </c>
      <c r="I577" s="5">
        <v>-15389.132938440902</v>
      </c>
      <c r="J577" s="5">
        <v>-15117.546161845548</v>
      </c>
      <c r="K577" s="5">
        <v>-17059.492439359998</v>
      </c>
      <c r="L577" s="5">
        <v>-15992.93338021755</v>
      </c>
      <c r="M577" s="5">
        <v>-16327.732090474252</v>
      </c>
      <c r="N577" s="5">
        <v>-15897.544382954929</v>
      </c>
      <c r="O577" s="5">
        <v>-15830.178280991882</v>
      </c>
      <c r="P577" s="5">
        <v>-16054.936361032615</v>
      </c>
      <c r="Q577" s="5">
        <v>-15580.283070217785</v>
      </c>
      <c r="R577" s="5">
        <v>-17601.581952037963</v>
      </c>
      <c r="S577" s="5">
        <v>-16294.638172056113</v>
      </c>
      <c r="T577" s="5">
        <v>-17783.985865158058</v>
      </c>
      <c r="U577" s="5">
        <v>-17353.303050266339</v>
      </c>
      <c r="V577" s="5">
        <v>-18193.215380451904</v>
      </c>
      <c r="W577" s="5">
        <v>-17453.783121725079</v>
      </c>
      <c r="X577" s="5">
        <v>-16846.72650670051</v>
      </c>
      <c r="Y577" s="5">
        <v>-17170.180285647497</v>
      </c>
      <c r="Z577" s="5">
        <v>-14994.586235511148</v>
      </c>
      <c r="AA577" s="5">
        <v>-12998.971093022647</v>
      </c>
      <c r="AB577" s="5">
        <v>-12403.130803598984</v>
      </c>
      <c r="AC577" s="5">
        <v>-14103.150723490518</v>
      </c>
      <c r="AD577" s="5">
        <v>-13750.47160141715</v>
      </c>
      <c r="AE577" s="5">
        <v>-13212.459695314936</v>
      </c>
    </row>
    <row r="578" spans="1:31">
      <c r="A578" s="58" t="s">
        <v>138</v>
      </c>
      <c r="B578" s="58" t="s">
        <v>123</v>
      </c>
      <c r="C578" s="57" t="s">
        <v>99</v>
      </c>
      <c r="D578" s="5">
        <v>-59.869428546365015</v>
      </c>
      <c r="E578" s="5">
        <v>-171.82810888705464</v>
      </c>
      <c r="F578" s="5">
        <v>-302.98380640416394</v>
      </c>
      <c r="G578" s="5">
        <v>-448.69961219473106</v>
      </c>
      <c r="H578" s="5">
        <v>-626.55247885488291</v>
      </c>
      <c r="I578" s="5">
        <v>-850.79964698171659</v>
      </c>
      <c r="J578" s="5">
        <v>-1168.5786136388715</v>
      </c>
      <c r="K578" s="5">
        <v>-1471.5933732125438</v>
      </c>
      <c r="L578" s="5">
        <v>-1853.5176883854131</v>
      </c>
      <c r="M578" s="5">
        <v>-2180.9774201675764</v>
      </c>
      <c r="N578" s="5">
        <v>-2780.9706812072777</v>
      </c>
      <c r="O578" s="5">
        <v>-3445.7192580532201</v>
      </c>
      <c r="P578" s="5">
        <v>-4231.1492633815924</v>
      </c>
      <c r="Q578" s="5">
        <v>-4815.2547443713065</v>
      </c>
      <c r="R578" s="5">
        <v>-5672.8867291951419</v>
      </c>
      <c r="S578" s="5">
        <v>-6005.1402865345271</v>
      </c>
      <c r="T578" s="5">
        <v>-6809.1384576142173</v>
      </c>
      <c r="U578" s="5">
        <v>-8101.2663349137511</v>
      </c>
      <c r="V578" s="5">
        <v>-8784.3376727051309</v>
      </c>
      <c r="W578" s="5">
        <v>-9550.5912353607255</v>
      </c>
      <c r="X578" s="5">
        <v>-9649.7685979363105</v>
      </c>
      <c r="Y578" s="5">
        <v>-11095.507637440849</v>
      </c>
      <c r="Z578" s="5">
        <v>-12183.153716343859</v>
      </c>
      <c r="AA578" s="5">
        <v>-11724.120978738414</v>
      </c>
      <c r="AB578" s="5">
        <v>-12239.236193283527</v>
      </c>
      <c r="AC578" s="5">
        <v>-13466.413209002516</v>
      </c>
      <c r="AD578" s="5">
        <v>-13677.122057873708</v>
      </c>
      <c r="AE578" s="5">
        <v>-15358.59656190356</v>
      </c>
    </row>
    <row r="579" spans="1:31">
      <c r="A579" s="58" t="s">
        <v>138</v>
      </c>
      <c r="B579" s="58" t="s">
        <v>123</v>
      </c>
      <c r="C579" s="57" t="s">
        <v>100</v>
      </c>
      <c r="D579" s="5">
        <v>-175.48155982371199</v>
      </c>
      <c r="E579" s="5">
        <v>-299.17888471892502</v>
      </c>
      <c r="F579" s="5">
        <v>-407.48950697774097</v>
      </c>
      <c r="G579" s="5">
        <v>-495.29969942901602</v>
      </c>
      <c r="H579" s="5">
        <v>-568.38111370570903</v>
      </c>
      <c r="I579" s="5">
        <v>-630.98551602596399</v>
      </c>
      <c r="J579" s="5">
        <v>-716.758216929578</v>
      </c>
      <c r="K579" s="5">
        <v>-853.21227491718605</v>
      </c>
      <c r="L579" s="5">
        <v>-990.34926263692</v>
      </c>
      <c r="M579" s="5">
        <v>-1127.0184923475199</v>
      </c>
      <c r="N579" s="5">
        <v>-1296.33829067177</v>
      </c>
      <c r="O579" s="5">
        <v>-1475.09043114525</v>
      </c>
      <c r="P579" s="5">
        <v>-1662.15564983326</v>
      </c>
      <c r="Q579" s="5">
        <v>-1808.8781163988899</v>
      </c>
      <c r="R579" s="5">
        <v>-1945.40458752066</v>
      </c>
      <c r="S579" s="5">
        <v>-2053.3625341189299</v>
      </c>
      <c r="T579" s="5">
        <v>-2134.1499027433601</v>
      </c>
      <c r="U579" s="5">
        <v>-2159.3690157038</v>
      </c>
      <c r="V579" s="5">
        <v>-2177.2769590723501</v>
      </c>
      <c r="W579" s="5">
        <v>-2176.78350680424</v>
      </c>
      <c r="X579" s="5">
        <v>-2166.6049372171901</v>
      </c>
      <c r="Y579" s="5">
        <v>-2156.51407503685</v>
      </c>
      <c r="Z579" s="5">
        <v>-2141.7783934882</v>
      </c>
      <c r="AA579" s="5">
        <v>-2145.9975549425599</v>
      </c>
      <c r="AB579" s="5">
        <v>-2121.8731571366702</v>
      </c>
      <c r="AC579" s="5">
        <v>-2094.3823612317701</v>
      </c>
      <c r="AD579" s="5">
        <v>-2069.3896033890201</v>
      </c>
      <c r="AE579" s="5">
        <v>-2090.3742779477402</v>
      </c>
    </row>
    <row r="581" spans="1:31">
      <c r="A581" s="58" t="s">
        <v>138</v>
      </c>
      <c r="B581" s="58" t="s">
        <v>124</v>
      </c>
      <c r="C581" s="57" t="s">
        <v>80</v>
      </c>
      <c r="D581" s="5">
        <v>40272.961406585964</v>
      </c>
      <c r="E581" s="5">
        <v>32632.60994086456</v>
      </c>
      <c r="F581" s="5">
        <v>19228.342378470348</v>
      </c>
      <c r="G581" s="5">
        <v>17796.261814090158</v>
      </c>
      <c r="H581" s="5">
        <v>13515.999265123501</v>
      </c>
      <c r="I581" s="5">
        <v>9713.3758420714148</v>
      </c>
      <c r="J581" s="5">
        <v>5221.858263127865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</row>
    <row r="582" spans="1:31">
      <c r="A582" s="58" t="s">
        <v>138</v>
      </c>
      <c r="B582" s="58" t="s">
        <v>124</v>
      </c>
      <c r="C582" s="57" t="s">
        <v>82</v>
      </c>
      <c r="D582" s="5">
        <v>4826.9558314084225</v>
      </c>
      <c r="E582" s="5">
        <v>1299.0101055074731</v>
      </c>
      <c r="F582" s="5">
        <v>3421.9043305895061</v>
      </c>
      <c r="G582" s="5">
        <v>3598.6648789145725</v>
      </c>
      <c r="H582" s="5">
        <v>4180.9828541223869</v>
      </c>
      <c r="I582" s="5">
        <v>4115.6289174062249</v>
      </c>
      <c r="J582" s="5">
        <v>3396.9189599763913</v>
      </c>
      <c r="K582" s="5">
        <v>3196.7728899259587</v>
      </c>
      <c r="L582" s="5">
        <v>1984.8585093520253</v>
      </c>
      <c r="M582" s="5">
        <v>1864.7852618978004</v>
      </c>
      <c r="N582" s="5">
        <v>2457.0032158041395</v>
      </c>
      <c r="O582" s="5">
        <v>2854.7698625855196</v>
      </c>
      <c r="P582" s="5">
        <v>2752.2599823156061</v>
      </c>
      <c r="Q582" s="5">
        <v>1065.8428909785805</v>
      </c>
      <c r="R582" s="5">
        <v>1698.8111890844154</v>
      </c>
      <c r="S582" s="5">
        <v>1711.7228335790746</v>
      </c>
      <c r="T582" s="5">
        <v>603.93023844861534</v>
      </c>
      <c r="U582" s="5">
        <v>1460.2828790201258</v>
      </c>
      <c r="V582" s="5">
        <v>1403.5191440046249</v>
      </c>
      <c r="W582" s="5">
        <v>713.20681076373535</v>
      </c>
      <c r="X582" s="5">
        <v>953.22172899259544</v>
      </c>
      <c r="Y582" s="5">
        <v>679.92825752728504</v>
      </c>
      <c r="Z582" s="5">
        <v>113.59931124532501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</row>
    <row r="583" spans="1:31">
      <c r="A583" s="58" t="s">
        <v>138</v>
      </c>
      <c r="B583" s="58" t="s">
        <v>124</v>
      </c>
      <c r="C583" s="57" t="s">
        <v>83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</row>
    <row r="584" spans="1:31">
      <c r="A584" s="58" t="s">
        <v>138</v>
      </c>
      <c r="B584" s="58" t="s">
        <v>124</v>
      </c>
      <c r="C584" s="57" t="s">
        <v>84</v>
      </c>
      <c r="D584" s="5">
        <v>0</v>
      </c>
      <c r="E584" s="5">
        <v>8.0378627559999999E-2</v>
      </c>
      <c r="F584" s="5">
        <v>31.496421186265</v>
      </c>
      <c r="G584" s="5">
        <v>45.626395384880006</v>
      </c>
      <c r="H584" s="5">
        <v>113.89679693722002</v>
      </c>
      <c r="I584" s="5">
        <v>2091.4464988275263</v>
      </c>
      <c r="J584" s="5">
        <v>2113.2726677465612</v>
      </c>
      <c r="K584" s="5">
        <v>748.10799264552008</v>
      </c>
      <c r="L584" s="5">
        <v>332.99777037001996</v>
      </c>
      <c r="M584" s="5">
        <v>325.60779388518</v>
      </c>
      <c r="N584" s="5">
        <v>73.862135607739987</v>
      </c>
      <c r="O584" s="5">
        <v>1046.45519136131</v>
      </c>
      <c r="P584" s="5">
        <v>222.07730599091499</v>
      </c>
      <c r="Q584" s="5">
        <v>230.33817523406995</v>
      </c>
      <c r="R584" s="5">
        <v>388.37422363852005</v>
      </c>
      <c r="S584" s="5">
        <v>1390.4485973859253</v>
      </c>
      <c r="T584" s="5">
        <v>18.450336546199999</v>
      </c>
      <c r="U584" s="5">
        <v>472.59650815867008</v>
      </c>
      <c r="V584" s="5">
        <v>824.23830884457016</v>
      </c>
      <c r="W584" s="5">
        <v>619.04462022947996</v>
      </c>
      <c r="X584" s="5">
        <v>1223.4497519464003</v>
      </c>
      <c r="Y584" s="5">
        <v>955.2391769598097</v>
      </c>
      <c r="Z584" s="5">
        <v>1177.3827926490401</v>
      </c>
      <c r="AA584" s="5">
        <v>664.59592565800995</v>
      </c>
      <c r="AB584" s="5">
        <v>568.43056083809006</v>
      </c>
      <c r="AC584" s="5">
        <v>359.00048748925497</v>
      </c>
      <c r="AD584" s="5">
        <v>1711.335835858335</v>
      </c>
      <c r="AE584" s="5">
        <v>0</v>
      </c>
    </row>
    <row r="585" spans="1:31">
      <c r="A585" s="58" t="s">
        <v>138</v>
      </c>
      <c r="B585" s="58" t="s">
        <v>124</v>
      </c>
      <c r="C585" s="57" t="s">
        <v>85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</row>
    <row r="586" spans="1:31">
      <c r="A586" s="58" t="s">
        <v>138</v>
      </c>
      <c r="B586" s="58" t="s">
        <v>124</v>
      </c>
      <c r="C586" s="57" t="s">
        <v>86</v>
      </c>
      <c r="D586" s="5">
        <v>213.04516874995468</v>
      </c>
      <c r="E586" s="5">
        <v>251.42043874998001</v>
      </c>
      <c r="F586" s="5">
        <v>199.2210399999498</v>
      </c>
      <c r="G586" s="5">
        <v>126.74201749999497</v>
      </c>
      <c r="H586" s="5">
        <v>180.51341750000995</v>
      </c>
      <c r="I586" s="5">
        <v>184.41773250000492</v>
      </c>
      <c r="J586" s="5">
        <v>308.66523000005492</v>
      </c>
      <c r="K586" s="5">
        <v>160.58270249998998</v>
      </c>
      <c r="L586" s="5">
        <v>280.02974124998491</v>
      </c>
      <c r="M586" s="5">
        <v>299.18002000002485</v>
      </c>
      <c r="N586" s="5">
        <v>248.91692374999496</v>
      </c>
      <c r="O586" s="5">
        <v>213.04516875007488</v>
      </c>
      <c r="P586" s="5">
        <v>251.42043874999504</v>
      </c>
      <c r="Q586" s="5">
        <v>199.22104000001005</v>
      </c>
      <c r="R586" s="5">
        <v>54.607374999965018</v>
      </c>
      <c r="S586" s="5">
        <v>64.035429999985013</v>
      </c>
      <c r="T586" s="5">
        <v>58.768138186555035</v>
      </c>
      <c r="U586" s="5">
        <v>166.56127999999472</v>
      </c>
      <c r="V586" s="5">
        <v>81.759812499944999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</row>
    <row r="587" spans="1:31">
      <c r="A587" s="58" t="s">
        <v>138</v>
      </c>
      <c r="B587" s="58" t="s">
        <v>124</v>
      </c>
      <c r="C587" s="57" t="s">
        <v>87</v>
      </c>
      <c r="D587" s="5">
        <v>564.84829489607057</v>
      </c>
      <c r="E587" s="5">
        <v>1005.5043652914161</v>
      </c>
      <c r="F587" s="5">
        <v>1412.6379885748458</v>
      </c>
      <c r="G587" s="5">
        <v>2350.1859150149321</v>
      </c>
      <c r="H587" s="5">
        <v>4360.6583058805936</v>
      </c>
      <c r="I587" s="5">
        <v>5985.5950661584993</v>
      </c>
      <c r="J587" s="5">
        <v>5969.5010933851299</v>
      </c>
      <c r="K587" s="5">
        <v>7060.7214660401451</v>
      </c>
      <c r="L587" s="5">
        <v>6531.7585668987731</v>
      </c>
      <c r="M587" s="5">
        <v>5987.0824582148653</v>
      </c>
      <c r="N587" s="5">
        <v>6515.6649583066564</v>
      </c>
      <c r="O587" s="5">
        <v>6819.4934684401269</v>
      </c>
      <c r="P587" s="5">
        <v>12015.32411619196</v>
      </c>
      <c r="Q587" s="5">
        <v>13177.190580579245</v>
      </c>
      <c r="R587" s="5">
        <v>15010.808275684883</v>
      </c>
      <c r="S587" s="5">
        <v>14278.703093906513</v>
      </c>
      <c r="T587" s="5">
        <v>15189.232204077352</v>
      </c>
      <c r="U587" s="5">
        <v>17676.167246033412</v>
      </c>
      <c r="V587" s="5">
        <v>31615.974248820326</v>
      </c>
      <c r="W587" s="5">
        <v>29744.581928082964</v>
      </c>
      <c r="X587" s="5">
        <v>24701.533716248952</v>
      </c>
      <c r="Y587" s="5">
        <v>28261.949375450953</v>
      </c>
      <c r="Z587" s="5">
        <v>42675.957049462544</v>
      </c>
      <c r="AA587" s="5">
        <v>44641.52520708699</v>
      </c>
      <c r="AB587" s="5">
        <v>45958.785991584205</v>
      </c>
      <c r="AC587" s="5">
        <v>46344.909224617397</v>
      </c>
      <c r="AD587" s="5">
        <v>71260.943172438885</v>
      </c>
      <c r="AE587" s="5">
        <v>74491.533851310844</v>
      </c>
    </row>
    <row r="588" spans="1:31">
      <c r="A588" s="58" t="s">
        <v>138</v>
      </c>
      <c r="B588" s="58" t="s">
        <v>124</v>
      </c>
      <c r="C588" s="57" t="s">
        <v>88</v>
      </c>
      <c r="D588" s="5">
        <v>46.508141791595129</v>
      </c>
      <c r="E588" s="5">
        <v>122.33477139655547</v>
      </c>
      <c r="F588" s="5">
        <v>209.11863442083921</v>
      </c>
      <c r="G588" s="5">
        <v>316.92911893015867</v>
      </c>
      <c r="H588" s="5">
        <v>461.13194470504152</v>
      </c>
      <c r="I588" s="5">
        <v>625.9815769966242</v>
      </c>
      <c r="J588" s="5">
        <v>854.6717078311483</v>
      </c>
      <c r="K588" s="5">
        <v>1064.9425037650849</v>
      </c>
      <c r="L588" s="5">
        <v>1324.6918594271226</v>
      </c>
      <c r="M588" s="5">
        <v>1523.0203324225156</v>
      </c>
      <c r="N588" s="5">
        <v>1852.8866949163535</v>
      </c>
      <c r="O588" s="5">
        <v>2232.1435380988974</v>
      </c>
      <c r="P588" s="5">
        <v>2715.7446043498408</v>
      </c>
      <c r="Q588" s="5">
        <v>3199.5305422592801</v>
      </c>
      <c r="R588" s="5">
        <v>3573.9206818352745</v>
      </c>
      <c r="S588" s="5">
        <v>4009.5590581658494</v>
      </c>
      <c r="T588" s="5">
        <v>4198.5440658419311</v>
      </c>
      <c r="U588" s="5">
        <v>4720.9333587947222</v>
      </c>
      <c r="V588" s="5">
        <v>5159.9859242022239</v>
      </c>
      <c r="W588" s="5">
        <v>5244.3492356547049</v>
      </c>
      <c r="X588" s="5">
        <v>5219.5540166463834</v>
      </c>
      <c r="Y588" s="5">
        <v>6207.0414844037214</v>
      </c>
      <c r="Z588" s="5">
        <v>6598.8952812886582</v>
      </c>
      <c r="AA588" s="5">
        <v>6925.5896425925457</v>
      </c>
      <c r="AB588" s="5">
        <v>7188.8476128725288</v>
      </c>
      <c r="AC588" s="5">
        <v>7824.8311460765008</v>
      </c>
      <c r="AD588" s="5">
        <v>8257.5875854925671</v>
      </c>
      <c r="AE588" s="5">
        <v>8377.5805466778293</v>
      </c>
    </row>
    <row r="589" spans="1:31">
      <c r="A589" s="58" t="s">
        <v>138</v>
      </c>
      <c r="B589" s="58" t="s">
        <v>124</v>
      </c>
      <c r="C589" s="57" t="s">
        <v>89</v>
      </c>
      <c r="D589" s="5">
        <v>117.708012944182</v>
      </c>
      <c r="E589" s="5">
        <v>216.29087114607799</v>
      </c>
      <c r="F589" s="5">
        <v>315.05816867460101</v>
      </c>
      <c r="G589" s="5">
        <v>404.569016027045</v>
      </c>
      <c r="H589" s="5">
        <v>477.08600055434403</v>
      </c>
      <c r="I589" s="5">
        <v>539.81601364244102</v>
      </c>
      <c r="J589" s="5">
        <v>619.77329918372197</v>
      </c>
      <c r="K589" s="5">
        <v>744.99204622779803</v>
      </c>
      <c r="L589" s="5">
        <v>864.86442787715305</v>
      </c>
      <c r="M589" s="5">
        <v>982.99075735453596</v>
      </c>
      <c r="N589" s="5">
        <v>1124.37031389923</v>
      </c>
      <c r="O589" s="5">
        <v>1272.6243124039299</v>
      </c>
      <c r="P589" s="5">
        <v>1425.6570954143101</v>
      </c>
      <c r="Q589" s="5">
        <v>1546.18328757059</v>
      </c>
      <c r="R589" s="5">
        <v>1656.45293021404</v>
      </c>
      <c r="S589" s="5">
        <v>1731.09925367247</v>
      </c>
      <c r="T589" s="5">
        <v>1788.21133276249</v>
      </c>
      <c r="U589" s="5">
        <v>1795.7954867508899</v>
      </c>
      <c r="V589" s="5">
        <v>1807.03895162093</v>
      </c>
      <c r="W589" s="5">
        <v>1796.32846920986</v>
      </c>
      <c r="X589" s="5">
        <v>1790.1670089784</v>
      </c>
      <c r="Y589" s="5">
        <v>1775.2961307316</v>
      </c>
      <c r="Z589" s="5">
        <v>1758.06782873975</v>
      </c>
      <c r="AA589" s="5">
        <v>1749.3109197604199</v>
      </c>
      <c r="AB589" s="5">
        <v>1733.90439033553</v>
      </c>
      <c r="AC589" s="5">
        <v>1712.4232230948901</v>
      </c>
      <c r="AD589" s="5">
        <v>1688.2023443186299</v>
      </c>
      <c r="AE589" s="5">
        <v>1705.85198974333</v>
      </c>
    </row>
    <row r="590" spans="1:31">
      <c r="A590" s="58" t="s">
        <v>138</v>
      </c>
      <c r="B590" s="58" t="s">
        <v>124</v>
      </c>
      <c r="C590" s="57" t="s">
        <v>90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</row>
    <row r="591" spans="1:31">
      <c r="A591" s="58" t="s">
        <v>138</v>
      </c>
      <c r="B591" s="58" t="s">
        <v>124</v>
      </c>
      <c r="C591" s="57" t="s">
        <v>91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</row>
    <row r="592" spans="1:31">
      <c r="A592" s="58" t="s">
        <v>138</v>
      </c>
      <c r="B592" s="58" t="s">
        <v>124</v>
      </c>
      <c r="C592" s="57" t="s">
        <v>92</v>
      </c>
      <c r="D592" s="5">
        <v>2964.1078475030013</v>
      </c>
      <c r="E592" s="5">
        <v>16410.804309303512</v>
      </c>
      <c r="F592" s="5">
        <v>26774.600671351869</v>
      </c>
      <c r="G592" s="5">
        <v>28774.780155887805</v>
      </c>
      <c r="H592" s="5">
        <v>31100.21193459897</v>
      </c>
      <c r="I592" s="5">
        <v>32090.978571377807</v>
      </c>
      <c r="J592" s="5">
        <v>39092.010013930478</v>
      </c>
      <c r="K592" s="5">
        <v>43227.468853397164</v>
      </c>
      <c r="L592" s="5">
        <v>54410.885666966904</v>
      </c>
      <c r="M592" s="5">
        <v>62088.562190990357</v>
      </c>
      <c r="N592" s="5">
        <v>68104.270490073817</v>
      </c>
      <c r="O592" s="5">
        <v>97533.652916880324</v>
      </c>
      <c r="P592" s="5">
        <v>102465.4232740834</v>
      </c>
      <c r="Q592" s="5">
        <v>111663.00731738716</v>
      </c>
      <c r="R592" s="5">
        <v>106117.96435435777</v>
      </c>
      <c r="S592" s="5">
        <v>107210.71518392474</v>
      </c>
      <c r="T592" s="5">
        <v>113605.75297465749</v>
      </c>
      <c r="U592" s="5">
        <v>118383.4082514589</v>
      </c>
      <c r="V592" s="5">
        <v>104204.22854601637</v>
      </c>
      <c r="W592" s="5">
        <v>150832.81347337848</v>
      </c>
      <c r="X592" s="5">
        <v>185319.4977750101</v>
      </c>
      <c r="Y592" s="5">
        <v>189342.7210783448</v>
      </c>
      <c r="Z592" s="5">
        <v>227057.16153412664</v>
      </c>
      <c r="AA592" s="5">
        <v>243241.10700672664</v>
      </c>
      <c r="AB592" s="5">
        <v>255888.93107641616</v>
      </c>
      <c r="AC592" s="5">
        <v>236171.55359192399</v>
      </c>
      <c r="AD592" s="5">
        <v>259330.2673618524</v>
      </c>
      <c r="AE592" s="5">
        <v>258403.89587388275</v>
      </c>
    </row>
    <row r="593" spans="1:31">
      <c r="A593" s="58" t="s">
        <v>138</v>
      </c>
      <c r="B593" s="58" t="s">
        <v>124</v>
      </c>
      <c r="C593" s="57" t="s">
        <v>93</v>
      </c>
      <c r="D593" s="5">
        <v>7333.1485695843121</v>
      </c>
      <c r="E593" s="5">
        <v>6928.7868384151088</v>
      </c>
      <c r="F593" s="5">
        <v>7779.6586508146065</v>
      </c>
      <c r="G593" s="5">
        <v>12177.752623906848</v>
      </c>
      <c r="H593" s="5">
        <v>16525.866454188726</v>
      </c>
      <c r="I593" s="5">
        <v>18816.428199575352</v>
      </c>
      <c r="J593" s="5">
        <v>21030.209251102886</v>
      </c>
      <c r="K593" s="5">
        <v>27380.124196475703</v>
      </c>
      <c r="L593" s="5">
        <v>26885.382428533427</v>
      </c>
      <c r="M593" s="5">
        <v>27565.260768197699</v>
      </c>
      <c r="N593" s="5">
        <v>36916.634455126077</v>
      </c>
      <c r="O593" s="5">
        <v>56609.876605659287</v>
      </c>
      <c r="P593" s="5">
        <v>70263.396972777962</v>
      </c>
      <c r="Q593" s="5">
        <v>77463.862382021442</v>
      </c>
      <c r="R593" s="5">
        <v>86525.644720318756</v>
      </c>
      <c r="S593" s="5">
        <v>86996.655460664653</v>
      </c>
      <c r="T593" s="5">
        <v>89279.358225655043</v>
      </c>
      <c r="U593" s="5">
        <v>101668.54120919379</v>
      </c>
      <c r="V593" s="5">
        <v>136622.59092534037</v>
      </c>
      <c r="W593" s="5">
        <v>154573.36701379725</v>
      </c>
      <c r="X593" s="5">
        <v>132150.62333717541</v>
      </c>
      <c r="Y593" s="5">
        <v>167487.63058781979</v>
      </c>
      <c r="Z593" s="5">
        <v>204845.81397321212</v>
      </c>
      <c r="AA593" s="5">
        <v>221839.31304697212</v>
      </c>
      <c r="AB593" s="5">
        <v>233489.92698950513</v>
      </c>
      <c r="AC593" s="5">
        <v>260942.97109919068</v>
      </c>
      <c r="AD593" s="5">
        <v>311850.06256550568</v>
      </c>
      <c r="AE593" s="5">
        <v>322337.79370745877</v>
      </c>
    </row>
    <row r="594" spans="1:31">
      <c r="A594" s="58" t="s">
        <v>138</v>
      </c>
      <c r="B594" s="58" t="s">
        <v>124</v>
      </c>
      <c r="C594" s="57" t="s">
        <v>94</v>
      </c>
      <c r="D594" s="5">
        <v>8479.9990908</v>
      </c>
      <c r="E594" s="5">
        <v>9559.0008366000002</v>
      </c>
      <c r="F594" s="5">
        <v>10745.4802191</v>
      </c>
      <c r="G594" s="5">
        <v>11930.2513784</v>
      </c>
      <c r="H594" s="5">
        <v>13106.8910703</v>
      </c>
      <c r="I594" s="5">
        <v>14229.467897899998</v>
      </c>
      <c r="J594" s="5">
        <v>15360.405836900001</v>
      </c>
      <c r="K594" s="5">
        <v>16456.256894599999</v>
      </c>
      <c r="L594" s="5">
        <v>17527.511694000001</v>
      </c>
      <c r="M594" s="5">
        <v>18507.895565799998</v>
      </c>
      <c r="N594" s="5">
        <v>19510.810355900001</v>
      </c>
      <c r="O594" s="5">
        <v>20499.366839399998</v>
      </c>
      <c r="P594" s="5">
        <v>21478.626854599999</v>
      </c>
      <c r="Q594" s="5">
        <v>22278.395411500002</v>
      </c>
      <c r="R594" s="5">
        <v>23038.9386381</v>
      </c>
      <c r="S594" s="5">
        <v>23770.344909399999</v>
      </c>
      <c r="T594" s="5">
        <v>24577.874808100001</v>
      </c>
      <c r="U594" s="5">
        <v>25306.991188499996</v>
      </c>
      <c r="V594" s="5">
        <v>26082.992490199998</v>
      </c>
      <c r="W594" s="5">
        <v>26857.1239308</v>
      </c>
      <c r="X594" s="5">
        <v>27687.389024700002</v>
      </c>
      <c r="Y594" s="5">
        <v>28381.8181348</v>
      </c>
      <c r="Z594" s="5">
        <v>29110.7653536</v>
      </c>
      <c r="AA594" s="5">
        <v>29845.345328000003</v>
      </c>
      <c r="AB594" s="5">
        <v>30647.097598600001</v>
      </c>
      <c r="AC594" s="5">
        <v>31308.422296999997</v>
      </c>
      <c r="AD594" s="5">
        <v>32021.139212500002</v>
      </c>
      <c r="AE594" s="5">
        <v>32021.139212500002</v>
      </c>
    </row>
    <row r="595" spans="1:31">
      <c r="A595" s="58" t="s">
        <v>138</v>
      </c>
      <c r="B595" s="58" t="s">
        <v>124</v>
      </c>
      <c r="C595" s="57" t="s">
        <v>96</v>
      </c>
      <c r="D595" s="5">
        <v>0</v>
      </c>
      <c r="E595" s="5">
        <v>0</v>
      </c>
      <c r="F595" s="5">
        <v>4.3974031320000002E-2</v>
      </c>
      <c r="G595" s="5">
        <v>0.55157388414499997</v>
      </c>
      <c r="H595" s="5">
        <v>1.7396037339250001</v>
      </c>
      <c r="I595" s="5">
        <v>0</v>
      </c>
      <c r="J595" s="5">
        <v>0</v>
      </c>
      <c r="K595" s="5">
        <v>11.605304042269999</v>
      </c>
      <c r="L595" s="5">
        <v>7.5322529161050005</v>
      </c>
      <c r="M595" s="5">
        <v>11.894227255115</v>
      </c>
      <c r="N595" s="5">
        <v>0</v>
      </c>
      <c r="O595" s="5">
        <v>257.099975699075</v>
      </c>
      <c r="P595" s="5">
        <v>68.622751321384996</v>
      </c>
      <c r="Q595" s="5">
        <v>128.23277457100997</v>
      </c>
      <c r="R595" s="5">
        <v>102.44798840306501</v>
      </c>
      <c r="S595" s="5">
        <v>765.58985492519514</v>
      </c>
      <c r="T595" s="5">
        <v>316.13050662910007</v>
      </c>
      <c r="U595" s="5">
        <v>877.37178908846943</v>
      </c>
      <c r="V595" s="5">
        <v>1138.5778316731355</v>
      </c>
      <c r="W595" s="5">
        <v>1083.5110559204211</v>
      </c>
      <c r="X595" s="5">
        <v>1108.066624584384</v>
      </c>
      <c r="Y595" s="5">
        <v>1204.7222312325252</v>
      </c>
      <c r="Z595" s="5">
        <v>1063.3467511969454</v>
      </c>
      <c r="AA595" s="5">
        <v>1861.5461422013125</v>
      </c>
      <c r="AB595" s="5">
        <v>644.59023722983989</v>
      </c>
      <c r="AC595" s="5">
        <v>1280.3788493652305</v>
      </c>
      <c r="AD595" s="5">
        <v>1852.974820246</v>
      </c>
      <c r="AE595" s="5">
        <v>636.04759999759995</v>
      </c>
    </row>
    <row r="596" spans="1:31">
      <c r="A596" s="58" t="s">
        <v>138</v>
      </c>
      <c r="B596" s="58" t="s">
        <v>124</v>
      </c>
      <c r="C596" s="57" t="s">
        <v>98</v>
      </c>
      <c r="D596" s="5">
        <v>-797.64118650702017</v>
      </c>
      <c r="E596" s="5">
        <v>-1412.4984435816709</v>
      </c>
      <c r="F596" s="5">
        <v>-1906.7889951596012</v>
      </c>
      <c r="G596" s="5">
        <v>-3056.1564731842504</v>
      </c>
      <c r="H596" s="5">
        <v>-5456.1134077749921</v>
      </c>
      <c r="I596" s="5">
        <v>-7450.793776301628</v>
      </c>
      <c r="J596" s="5">
        <v>-7404.9009822537455</v>
      </c>
      <c r="K596" s="5">
        <v>-8747.8701700132151</v>
      </c>
      <c r="L596" s="5">
        <v>-8109.9156457354193</v>
      </c>
      <c r="M596" s="5">
        <v>-7413.3912935389963</v>
      </c>
      <c r="N596" s="5">
        <v>-8085.8999849511665</v>
      </c>
      <c r="O596" s="5">
        <v>-8416.5668277908007</v>
      </c>
      <c r="P596" s="5">
        <v>-14724.072432653047</v>
      </c>
      <c r="Q596" s="5">
        <v>-16060.141043789772</v>
      </c>
      <c r="R596" s="5">
        <v>-18385.260857647761</v>
      </c>
      <c r="S596" s="5">
        <v>-17522.162347487196</v>
      </c>
      <c r="T596" s="5">
        <v>-18605.029680336567</v>
      </c>
      <c r="U596" s="5">
        <v>-21508.463962305752</v>
      </c>
      <c r="V596" s="5">
        <v>-38527.874904186669</v>
      </c>
      <c r="W596" s="5">
        <v>-36139.484141917885</v>
      </c>
      <c r="X596" s="5">
        <v>-30184.274285810683</v>
      </c>
      <c r="Y596" s="5">
        <v>-34610.008417278565</v>
      </c>
      <c r="Z596" s="5">
        <v>-52241.334230012777</v>
      </c>
      <c r="AA596" s="5">
        <v>-54667.540725116043</v>
      </c>
      <c r="AB596" s="5">
        <v>-55943.358682466998</v>
      </c>
      <c r="AC596" s="5">
        <v>-56560.973659445226</v>
      </c>
      <c r="AD596" s="5">
        <v>-86930.688108936796</v>
      </c>
      <c r="AE596" s="5">
        <v>-90541.314922518417</v>
      </c>
    </row>
    <row r="597" spans="1:31">
      <c r="A597" s="58" t="s">
        <v>138</v>
      </c>
      <c r="B597" s="58" t="s">
        <v>124</v>
      </c>
      <c r="C597" s="57" t="s">
        <v>99</v>
      </c>
      <c r="D597" s="5">
        <v>-54.710054290455233</v>
      </c>
      <c r="E597" s="5">
        <v>-143.90903886583055</v>
      </c>
      <c r="F597" s="5">
        <v>-245.99761249521134</v>
      </c>
      <c r="G597" s="5">
        <v>-373.05754391820369</v>
      </c>
      <c r="H597" s="5">
        <v>-542.23222923982757</v>
      </c>
      <c r="I597" s="5">
        <v>-738.14208297146627</v>
      </c>
      <c r="J597" s="5">
        <v>-1003.6165631590112</v>
      </c>
      <c r="K597" s="5">
        <v>-1263.4588346456578</v>
      </c>
      <c r="L597" s="5">
        <v>-1581.8564360188916</v>
      </c>
      <c r="M597" s="5">
        <v>-1826.7580992739047</v>
      </c>
      <c r="N597" s="5">
        <v>-2237.9085012749606</v>
      </c>
      <c r="O597" s="5">
        <v>-2711.4402272700154</v>
      </c>
      <c r="P597" s="5">
        <v>-3311.4866015794432</v>
      </c>
      <c r="Q597" s="5">
        <v>-3899.1837957337693</v>
      </c>
      <c r="R597" s="5">
        <v>-4400.7650176243114</v>
      </c>
      <c r="S597" s="5">
        <v>-4951.4142795024027</v>
      </c>
      <c r="T597" s="5">
        <v>-5236.3623805268799</v>
      </c>
      <c r="U597" s="5">
        <v>-5881.7413202571988</v>
      </c>
      <c r="V597" s="5">
        <v>-6477.6066663687188</v>
      </c>
      <c r="W597" s="5">
        <v>-6586.4423610689228</v>
      </c>
      <c r="X597" s="5">
        <v>-6598.4227920959147</v>
      </c>
      <c r="Y597" s="5">
        <v>-7858.9510598665183</v>
      </c>
      <c r="Z597" s="5">
        <v>-8309.5486983464943</v>
      </c>
      <c r="AA597" s="5">
        <v>-8790.7201361285297</v>
      </c>
      <c r="AB597" s="5">
        <v>-9113.4013875141009</v>
      </c>
      <c r="AC597" s="5">
        <v>-9914.8264357283151</v>
      </c>
      <c r="AD597" s="5">
        <v>-10427.649294139988</v>
      </c>
      <c r="AE597" s="5">
        <v>-10566.392616765414</v>
      </c>
    </row>
    <row r="598" spans="1:31">
      <c r="A598" s="58" t="s">
        <v>138</v>
      </c>
      <c r="B598" s="58" t="s">
        <v>124</v>
      </c>
      <c r="C598" s="57" t="s">
        <v>100</v>
      </c>
      <c r="D598" s="5">
        <v>-135.03141914529701</v>
      </c>
      <c r="E598" s="5">
        <v>-250.11829264994901</v>
      </c>
      <c r="F598" s="5">
        <v>-366.42709503692902</v>
      </c>
      <c r="G598" s="5">
        <v>-470.37303837280098</v>
      </c>
      <c r="H598" s="5">
        <v>-554.50501734490899</v>
      </c>
      <c r="I598" s="5">
        <v>-628.70588004408899</v>
      </c>
      <c r="J598" s="5">
        <v>-723.78902302699498</v>
      </c>
      <c r="K598" s="5">
        <v>-869.60417595556805</v>
      </c>
      <c r="L598" s="5">
        <v>-1011.00523428778</v>
      </c>
      <c r="M598" s="5">
        <v>-1147.68086708187</v>
      </c>
      <c r="N598" s="5">
        <v>-1315.89604410794</v>
      </c>
      <c r="O598" s="5">
        <v>-1488.5548674332599</v>
      </c>
      <c r="P598" s="5">
        <v>-1669.8738044352301</v>
      </c>
      <c r="Q598" s="5">
        <v>-1814.1461567226499</v>
      </c>
      <c r="R598" s="5">
        <v>-1938.9997101705001</v>
      </c>
      <c r="S598" s="5">
        <v>-2024.7612407727399</v>
      </c>
      <c r="T598" s="5">
        <v>-2094.5088763854701</v>
      </c>
      <c r="U598" s="5">
        <v>-2107.1377644836698</v>
      </c>
      <c r="V598" s="5">
        <v>-2113.6550992092398</v>
      </c>
      <c r="W598" s="5">
        <v>-2105.8701616343001</v>
      </c>
      <c r="X598" s="5">
        <v>-2091.1597770232001</v>
      </c>
      <c r="Y598" s="5">
        <v>-2077.9914698767702</v>
      </c>
      <c r="Z598" s="5">
        <v>-2054.6267511872802</v>
      </c>
      <c r="AA598" s="5">
        <v>-2047.94718990355</v>
      </c>
      <c r="AB598" s="5">
        <v>-2026.3572782374899</v>
      </c>
      <c r="AC598" s="5">
        <v>-2000.7288204579099</v>
      </c>
      <c r="AD598" s="5">
        <v>-1970.5279745892001</v>
      </c>
      <c r="AE598" s="5">
        <v>-1993.9232328144101</v>
      </c>
    </row>
    <row r="600" spans="1:31">
      <c r="A600" s="58" t="s">
        <v>138</v>
      </c>
      <c r="B600" s="58" t="s">
        <v>125</v>
      </c>
      <c r="C600" s="57" t="s">
        <v>81</v>
      </c>
      <c r="D600" s="5">
        <v>31231.52215873664</v>
      </c>
      <c r="E600" s="5">
        <v>26612.619478747052</v>
      </c>
      <c r="F600" s="5">
        <v>19253.652144215746</v>
      </c>
      <c r="G600" s="5">
        <v>16284.841529836871</v>
      </c>
      <c r="H600" s="5">
        <v>10245.25765268736</v>
      </c>
      <c r="I600" s="5">
        <v>6863.1531247153098</v>
      </c>
      <c r="J600" s="5">
        <v>6279.9643547780761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</row>
    <row r="601" spans="1:31">
      <c r="A601" s="58" t="s">
        <v>138</v>
      </c>
      <c r="B601" s="58" t="s">
        <v>125</v>
      </c>
      <c r="C601" s="57" t="s">
        <v>82</v>
      </c>
      <c r="D601" s="5">
        <v>20.486276460924998</v>
      </c>
      <c r="E601" s="5">
        <v>9.2566966190700004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</row>
    <row r="602" spans="1:31">
      <c r="A602" s="58" t="s">
        <v>138</v>
      </c>
      <c r="B602" s="58" t="s">
        <v>125</v>
      </c>
      <c r="C602" s="57" t="s">
        <v>83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</row>
    <row r="603" spans="1:31">
      <c r="A603" s="58" t="s">
        <v>138</v>
      </c>
      <c r="B603" s="58" t="s">
        <v>125</v>
      </c>
      <c r="C603" s="57" t="s">
        <v>84</v>
      </c>
      <c r="D603" s="5">
        <v>12.13513316573</v>
      </c>
      <c r="E603" s="5">
        <v>7.5345250142699998</v>
      </c>
      <c r="F603" s="5">
        <v>56.894990221985005</v>
      </c>
      <c r="G603" s="5">
        <v>43.490047130450002</v>
      </c>
      <c r="H603" s="5">
        <v>405.06867947858007</v>
      </c>
      <c r="I603" s="5">
        <v>619.64828232537513</v>
      </c>
      <c r="J603" s="5">
        <v>182.32619200610503</v>
      </c>
      <c r="K603" s="5">
        <v>241.09392443215998</v>
      </c>
      <c r="L603" s="5">
        <v>338.39976623004503</v>
      </c>
      <c r="M603" s="5">
        <v>371.98725972052495</v>
      </c>
      <c r="N603" s="5">
        <v>40.247754633269999</v>
      </c>
      <c r="O603" s="5">
        <v>374.26269627102499</v>
      </c>
      <c r="P603" s="5">
        <v>147.12877793314502</v>
      </c>
      <c r="Q603" s="5">
        <v>322.22054035259993</v>
      </c>
      <c r="R603" s="5">
        <v>174.93768607006501</v>
      </c>
      <c r="S603" s="5">
        <v>1063.5480320983854</v>
      </c>
      <c r="T603" s="5">
        <v>297.58624499362003</v>
      </c>
      <c r="U603" s="5">
        <v>279.31465672343495</v>
      </c>
      <c r="V603" s="5">
        <v>442.94586109375501</v>
      </c>
      <c r="W603" s="5">
        <v>629.07588968022003</v>
      </c>
      <c r="X603" s="5">
        <v>1375.67335263309</v>
      </c>
      <c r="Y603" s="5">
        <v>91.256428670929978</v>
      </c>
      <c r="Z603" s="5">
        <v>686.67181730396499</v>
      </c>
      <c r="AA603" s="5">
        <v>39.801968697325009</v>
      </c>
      <c r="AB603" s="5">
        <v>704.88686130832002</v>
      </c>
      <c r="AC603" s="5">
        <v>93.187140333594996</v>
      </c>
      <c r="AD603" s="5">
        <v>1962.725888053099</v>
      </c>
      <c r="AE603" s="5">
        <v>0</v>
      </c>
    </row>
    <row r="604" spans="1:31">
      <c r="A604" s="58" t="s">
        <v>138</v>
      </c>
      <c r="B604" s="58" t="s">
        <v>125</v>
      </c>
      <c r="C604" s="57" t="s">
        <v>85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789.73875477335503</v>
      </c>
      <c r="AE604" s="5">
        <v>789.73875477335002</v>
      </c>
    </row>
    <row r="605" spans="1:31">
      <c r="A605" s="58" t="s">
        <v>138</v>
      </c>
      <c r="B605" s="58" t="s">
        <v>125</v>
      </c>
      <c r="C605" s="57" t="s">
        <v>86</v>
      </c>
      <c r="D605" s="5">
        <v>3812.1160999129852</v>
      </c>
      <c r="E605" s="5">
        <v>1482.8456244010802</v>
      </c>
      <c r="F605" s="5">
        <v>1792.7805732721245</v>
      </c>
      <c r="G605" s="5">
        <v>2079.8398695121346</v>
      </c>
      <c r="H605" s="5">
        <v>3162.5589760941907</v>
      </c>
      <c r="I605" s="5">
        <v>3138.1349247190105</v>
      </c>
      <c r="J605" s="5">
        <v>2041.2810837412198</v>
      </c>
      <c r="K605" s="5">
        <v>2402.8296548690996</v>
      </c>
      <c r="L605" s="5">
        <v>2134.7502183020001</v>
      </c>
      <c r="M605" s="5">
        <v>2067.3591796194996</v>
      </c>
      <c r="N605" s="5">
        <v>1892.5848968812998</v>
      </c>
      <c r="O605" s="5">
        <v>3042.7133996664256</v>
      </c>
      <c r="P605" s="5">
        <v>3009.4827164531034</v>
      </c>
      <c r="Q605" s="5">
        <v>2420.9549278196491</v>
      </c>
      <c r="R605" s="5">
        <v>2285.1026484341</v>
      </c>
      <c r="S605" s="5">
        <v>3332.578229563544</v>
      </c>
      <c r="T605" s="5">
        <v>1397.2137354019249</v>
      </c>
      <c r="U605" s="5">
        <v>2054.9151274854398</v>
      </c>
      <c r="V605" s="5">
        <v>1912.505866260685</v>
      </c>
      <c r="W605" s="5">
        <v>2189.1378350838595</v>
      </c>
      <c r="X605" s="5">
        <v>2238.9318267856993</v>
      </c>
      <c r="Y605" s="5">
        <v>2278.0947471771246</v>
      </c>
      <c r="Z605" s="5">
        <v>1757.72163213152</v>
      </c>
      <c r="AA605" s="5">
        <v>2245.7181092669307</v>
      </c>
      <c r="AB605" s="5">
        <v>2509.1822897754391</v>
      </c>
      <c r="AC605" s="5">
        <v>2438.0103560903603</v>
      </c>
      <c r="AD605" s="5">
        <v>3489.7341788900794</v>
      </c>
      <c r="AE605" s="5">
        <v>1103.5054706778701</v>
      </c>
    </row>
    <row r="606" spans="1:31">
      <c r="A606" s="58" t="s">
        <v>138</v>
      </c>
      <c r="B606" s="58" t="s">
        <v>125</v>
      </c>
      <c r="C606" s="57" t="s">
        <v>87</v>
      </c>
      <c r="D606" s="5">
        <v>70.546886981925127</v>
      </c>
      <c r="E606" s="5">
        <v>131.77631522150514</v>
      </c>
      <c r="F606" s="5">
        <v>328.57460851842529</v>
      </c>
      <c r="G606" s="5">
        <v>332.55418393372531</v>
      </c>
      <c r="H606" s="5">
        <v>667.08654165808559</v>
      </c>
      <c r="I606" s="5">
        <v>1945.6462280930486</v>
      </c>
      <c r="J606" s="5">
        <v>2028.7154866833444</v>
      </c>
      <c r="K606" s="5">
        <v>2155.8461414434255</v>
      </c>
      <c r="L606" s="5">
        <v>2034.0437329189062</v>
      </c>
      <c r="M606" s="5">
        <v>1948.5706881491262</v>
      </c>
      <c r="N606" s="5">
        <v>1996.96715116003</v>
      </c>
      <c r="O606" s="5">
        <v>1853.6634244391155</v>
      </c>
      <c r="P606" s="5">
        <v>1876.3019642426309</v>
      </c>
      <c r="Q606" s="5">
        <v>1910.0671181542355</v>
      </c>
      <c r="R606" s="5">
        <v>1973.354381269271</v>
      </c>
      <c r="S606" s="5">
        <v>1770.2927617688954</v>
      </c>
      <c r="T606" s="5">
        <v>1945.4548588985158</v>
      </c>
      <c r="U606" s="5">
        <v>1978.2302708410703</v>
      </c>
      <c r="V606" s="5">
        <v>1851.3292169902854</v>
      </c>
      <c r="W606" s="5">
        <v>1768.4656252710806</v>
      </c>
      <c r="X606" s="5">
        <v>1578.6578501966708</v>
      </c>
      <c r="Y606" s="5">
        <v>1672.5778714839951</v>
      </c>
      <c r="Z606" s="5">
        <v>1304.3250528203839</v>
      </c>
      <c r="AA606" s="5">
        <v>1329.5949668934786</v>
      </c>
      <c r="AB606" s="5">
        <v>878.18436919080023</v>
      </c>
      <c r="AC606" s="5">
        <v>358.48627397674471</v>
      </c>
      <c r="AD606" s="5">
        <v>338.92623704998482</v>
      </c>
      <c r="AE606" s="5">
        <v>334.72274730893969</v>
      </c>
    </row>
    <row r="607" spans="1:31">
      <c r="A607" s="58" t="s">
        <v>138</v>
      </c>
      <c r="B607" s="58" t="s">
        <v>125</v>
      </c>
      <c r="C607" s="57" t="s">
        <v>88</v>
      </c>
      <c r="D607" s="5">
        <v>24.673583671864964</v>
      </c>
      <c r="E607" s="5">
        <v>98.669214726080213</v>
      </c>
      <c r="F607" s="5">
        <v>185.69985647549498</v>
      </c>
      <c r="G607" s="5">
        <v>288.25686987229886</v>
      </c>
      <c r="H607" s="5">
        <v>424.25543063283078</v>
      </c>
      <c r="I607" s="5">
        <v>577.14990698769691</v>
      </c>
      <c r="J607" s="5">
        <v>794.56766303629558</v>
      </c>
      <c r="K607" s="5">
        <v>961.66672469446235</v>
      </c>
      <c r="L607" s="5">
        <v>1119.3631241779337</v>
      </c>
      <c r="M607" s="5">
        <v>1255.0806375425072</v>
      </c>
      <c r="N607" s="5">
        <v>1620.7184115567748</v>
      </c>
      <c r="O607" s="5">
        <v>1898.5340498571143</v>
      </c>
      <c r="P607" s="5">
        <v>2305.2403271299977</v>
      </c>
      <c r="Q607" s="5">
        <v>2774.3726540764155</v>
      </c>
      <c r="R607" s="5">
        <v>3432.1758462931789</v>
      </c>
      <c r="S607" s="5">
        <v>3680.8027734190127</v>
      </c>
      <c r="T607" s="5">
        <v>4432.6402733645155</v>
      </c>
      <c r="U607" s="5">
        <v>4866.3903381423606</v>
      </c>
      <c r="V607" s="5">
        <v>5098.077662212113</v>
      </c>
      <c r="W607" s="5">
        <v>5621.6995888622478</v>
      </c>
      <c r="X607" s="5">
        <v>5400.3066607230421</v>
      </c>
      <c r="Y607" s="5">
        <v>6501.0059295654155</v>
      </c>
      <c r="Z607" s="5">
        <v>7199.6656894245389</v>
      </c>
      <c r="AA607" s="5">
        <v>7823.442410932792</v>
      </c>
      <c r="AB607" s="5">
        <v>7543.1123751092437</v>
      </c>
      <c r="AC607" s="5">
        <v>7994.2170284931508</v>
      </c>
      <c r="AD607" s="5">
        <v>8695.6981054232492</v>
      </c>
      <c r="AE607" s="5">
        <v>9804.5387086253631</v>
      </c>
    </row>
    <row r="608" spans="1:31">
      <c r="A608" s="58" t="s">
        <v>138</v>
      </c>
      <c r="B608" s="58" t="s">
        <v>125</v>
      </c>
      <c r="C608" s="57" t="s">
        <v>89</v>
      </c>
      <c r="D608" s="5">
        <v>68.294795686997603</v>
      </c>
      <c r="E608" s="5">
        <v>137.42513599108901</v>
      </c>
      <c r="F608" s="5">
        <v>209.96938808425301</v>
      </c>
      <c r="G608" s="5">
        <v>278.07005379568301</v>
      </c>
      <c r="H608" s="5">
        <v>336.69285066459599</v>
      </c>
      <c r="I608" s="5">
        <v>378.98086966461</v>
      </c>
      <c r="J608" s="5">
        <v>425.41102868106901</v>
      </c>
      <c r="K608" s="5">
        <v>504.94793903530302</v>
      </c>
      <c r="L608" s="5">
        <v>569.64949919189201</v>
      </c>
      <c r="M608" s="5">
        <v>620.974754111425</v>
      </c>
      <c r="N608" s="5">
        <v>690.00687150699105</v>
      </c>
      <c r="O608" s="5">
        <v>767.17636609820704</v>
      </c>
      <c r="P608" s="5">
        <v>852.34192507637795</v>
      </c>
      <c r="Q608" s="5">
        <v>925.37785735145201</v>
      </c>
      <c r="R608" s="5">
        <v>1006.10967595389</v>
      </c>
      <c r="S608" s="5">
        <v>1069.4848060797001</v>
      </c>
      <c r="T608" s="5">
        <v>1122.7314107408799</v>
      </c>
      <c r="U608" s="5">
        <v>1153.5857453061501</v>
      </c>
      <c r="V608" s="5">
        <v>1175.4556096511401</v>
      </c>
      <c r="W608" s="5">
        <v>1180.20808273081</v>
      </c>
      <c r="X608" s="5">
        <v>1183.0162733807399</v>
      </c>
      <c r="Y608" s="5">
        <v>1175.98128660098</v>
      </c>
      <c r="Z608" s="5">
        <v>1171.1063092643701</v>
      </c>
      <c r="AA608" s="5">
        <v>1171.8638933289401</v>
      </c>
      <c r="AB608" s="5">
        <v>1166.26946185973</v>
      </c>
      <c r="AC608" s="5">
        <v>1157.9191882038999</v>
      </c>
      <c r="AD608" s="5">
        <v>1145.63707674733</v>
      </c>
      <c r="AE608" s="5">
        <v>1159.6165491801701</v>
      </c>
    </row>
    <row r="609" spans="1:31">
      <c r="A609" s="58" t="s">
        <v>138</v>
      </c>
      <c r="B609" s="58" t="s">
        <v>125</v>
      </c>
      <c r="C609" s="57" t="s">
        <v>90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</row>
    <row r="610" spans="1:31">
      <c r="A610" s="58" t="s">
        <v>138</v>
      </c>
      <c r="B610" s="58" t="s">
        <v>125</v>
      </c>
      <c r="C610" s="57" t="s">
        <v>91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</row>
    <row r="611" spans="1:31">
      <c r="A611" s="58" t="s">
        <v>138</v>
      </c>
      <c r="B611" s="58" t="s">
        <v>125</v>
      </c>
      <c r="C611" s="57" t="s">
        <v>92</v>
      </c>
      <c r="D611" s="5">
        <v>11539.539542449476</v>
      </c>
      <c r="E611" s="5">
        <v>15863.040918840255</v>
      </c>
      <c r="F611" s="5">
        <v>20789.507640494721</v>
      </c>
      <c r="G611" s="5">
        <v>22797.794284119522</v>
      </c>
      <c r="H611" s="5">
        <v>23704.108764957655</v>
      </c>
      <c r="I611" s="5">
        <v>26493.982413091617</v>
      </c>
      <c r="J611" s="5">
        <v>26846.670770022269</v>
      </c>
      <c r="K611" s="5">
        <v>33985.003171034426</v>
      </c>
      <c r="L611" s="5">
        <v>31336.137304279317</v>
      </c>
      <c r="M611" s="5">
        <v>31607.78207729596</v>
      </c>
      <c r="N611" s="5">
        <v>37081.871011613126</v>
      </c>
      <c r="O611" s="5">
        <v>33844.540320284112</v>
      </c>
      <c r="P611" s="5">
        <v>40249.800517807686</v>
      </c>
      <c r="Q611" s="5">
        <v>37588.708310586546</v>
      </c>
      <c r="R611" s="5">
        <v>42370.167652530261</v>
      </c>
      <c r="S611" s="5">
        <v>44846.27921112359</v>
      </c>
      <c r="T611" s="5">
        <v>46978.107449752439</v>
      </c>
      <c r="U611" s="5">
        <v>55585.599743601495</v>
      </c>
      <c r="V611" s="5">
        <v>58696.985389018701</v>
      </c>
      <c r="W611" s="5">
        <v>56474.844481273802</v>
      </c>
      <c r="X611" s="5">
        <v>57349.005406400596</v>
      </c>
      <c r="Y611" s="5">
        <v>66936.171518025309</v>
      </c>
      <c r="Z611" s="5">
        <v>67071.945065639826</v>
      </c>
      <c r="AA611" s="5">
        <v>78843.006289532335</v>
      </c>
      <c r="AB611" s="5">
        <v>77130.818889262373</v>
      </c>
      <c r="AC611" s="5">
        <v>80094.96323158998</v>
      </c>
      <c r="AD611" s="5">
        <v>74606.790229124555</v>
      </c>
      <c r="AE611" s="5">
        <v>76694.568694262169</v>
      </c>
    </row>
    <row r="612" spans="1:31">
      <c r="A612" s="58" t="s">
        <v>138</v>
      </c>
      <c r="B612" s="58" t="s">
        <v>125</v>
      </c>
      <c r="C612" s="57" t="s">
        <v>93</v>
      </c>
      <c r="D612" s="5">
        <v>1738.2422330847853</v>
      </c>
      <c r="E612" s="5">
        <v>1512.0995393788498</v>
      </c>
      <c r="F612" s="5">
        <v>1774.1446877366607</v>
      </c>
      <c r="G612" s="5">
        <v>1851.4539589294798</v>
      </c>
      <c r="H612" s="5">
        <v>3495.483306292846</v>
      </c>
      <c r="I612" s="5">
        <v>5691.5571526457279</v>
      </c>
      <c r="J612" s="5">
        <v>5811.7832835122899</v>
      </c>
      <c r="K612" s="5">
        <v>5816.2584711311893</v>
      </c>
      <c r="L612" s="5">
        <v>8621.4098085743553</v>
      </c>
      <c r="M612" s="5">
        <v>8859.7264547787581</v>
      </c>
      <c r="N612" s="5">
        <v>9111.2820981053283</v>
      </c>
      <c r="O612" s="5">
        <v>9241.2855235579136</v>
      </c>
      <c r="P612" s="5">
        <v>8383.9618073022593</v>
      </c>
      <c r="Q612" s="5">
        <v>10742.534952568734</v>
      </c>
      <c r="R612" s="5">
        <v>10455.297836621878</v>
      </c>
      <c r="S612" s="5">
        <v>12452.879566546406</v>
      </c>
      <c r="T612" s="5">
        <v>13512.244204897755</v>
      </c>
      <c r="U612" s="5">
        <v>16459.425904942891</v>
      </c>
      <c r="V612" s="5">
        <v>15690.034152545593</v>
      </c>
      <c r="W612" s="5">
        <v>19630.151202797668</v>
      </c>
      <c r="X612" s="5">
        <v>22207.803793201212</v>
      </c>
      <c r="Y612" s="5">
        <v>22166.552259351298</v>
      </c>
      <c r="Z612" s="5">
        <v>21279.207659127998</v>
      </c>
      <c r="AA612" s="5">
        <v>19655.549775638498</v>
      </c>
      <c r="AB612" s="5">
        <v>28164.893514277948</v>
      </c>
      <c r="AC612" s="5">
        <v>28315.53422053653</v>
      </c>
      <c r="AD612" s="5">
        <v>32907.979627443507</v>
      </c>
      <c r="AE612" s="5">
        <v>33617.065753250463</v>
      </c>
    </row>
    <row r="613" spans="1:31">
      <c r="A613" s="58" t="s">
        <v>138</v>
      </c>
      <c r="B613" s="58" t="s">
        <v>125</v>
      </c>
      <c r="C613" s="57" t="s">
        <v>94</v>
      </c>
      <c r="D613" s="5">
        <v>5789.1238059999996</v>
      </c>
      <c r="E613" s="5">
        <v>6709.2754150000001</v>
      </c>
      <c r="F613" s="5">
        <v>7721.1149459999997</v>
      </c>
      <c r="G613" s="5">
        <v>8786.7644110000001</v>
      </c>
      <c r="H613" s="5">
        <v>9887.3108190000003</v>
      </c>
      <c r="I613" s="5">
        <v>10892.914930000001</v>
      </c>
      <c r="J613" s="5">
        <v>11791.678400000001</v>
      </c>
      <c r="K613" s="5">
        <v>12677.64098</v>
      </c>
      <c r="L613" s="5">
        <v>13501.183789999999</v>
      </c>
      <c r="M613" s="5">
        <v>14222.48914</v>
      </c>
      <c r="N613" s="5">
        <v>14921.77255</v>
      </c>
      <c r="O613" s="5">
        <v>15649.48821</v>
      </c>
      <c r="P613" s="5">
        <v>16409.22208</v>
      </c>
      <c r="Q613" s="5">
        <v>17107.183939999999</v>
      </c>
      <c r="R613" s="5">
        <v>17778.010709999999</v>
      </c>
      <c r="S613" s="5">
        <v>18486.730360000001</v>
      </c>
      <c r="T613" s="5">
        <v>19272.65697</v>
      </c>
      <c r="U613" s="5">
        <v>20025.109410000001</v>
      </c>
      <c r="V613" s="5">
        <v>20778.62816</v>
      </c>
      <c r="W613" s="5">
        <v>21556.70148</v>
      </c>
      <c r="X613" s="5">
        <v>22383.90408</v>
      </c>
      <c r="Y613" s="5">
        <v>23141.00693</v>
      </c>
      <c r="Z613" s="5">
        <v>23886.775290000001</v>
      </c>
      <c r="AA613" s="5">
        <v>24656.925439999999</v>
      </c>
      <c r="AB613" s="5">
        <v>25485.120749999998</v>
      </c>
      <c r="AC613" s="5">
        <v>26226.518550000001</v>
      </c>
      <c r="AD613" s="5">
        <v>26964.80977</v>
      </c>
      <c r="AE613" s="5">
        <v>26964.80977</v>
      </c>
    </row>
    <row r="614" spans="1:31">
      <c r="A614" s="58" t="s">
        <v>138</v>
      </c>
      <c r="B614" s="58" t="s">
        <v>125</v>
      </c>
      <c r="C614" s="57" t="s">
        <v>96</v>
      </c>
      <c r="D614" s="5">
        <v>0</v>
      </c>
      <c r="E614" s="5">
        <v>0</v>
      </c>
      <c r="F614" s="5">
        <v>0</v>
      </c>
      <c r="G614" s="5">
        <v>7.6611167204999997E-2</v>
      </c>
      <c r="H614" s="5">
        <v>0</v>
      </c>
      <c r="I614" s="5">
        <v>4.60227135397</v>
      </c>
      <c r="J614" s="5">
        <v>0.18685547811</v>
      </c>
      <c r="K614" s="5">
        <v>5.3200108112999995</v>
      </c>
      <c r="L614" s="5">
        <v>15.963788436670001</v>
      </c>
      <c r="M614" s="5">
        <v>40.412475968885019</v>
      </c>
      <c r="N614" s="5">
        <v>8.2521574687800001</v>
      </c>
      <c r="O614" s="5">
        <v>103.398823235675</v>
      </c>
      <c r="P614" s="5">
        <v>97.890880420144924</v>
      </c>
      <c r="Q614" s="5">
        <v>228.98898718692504</v>
      </c>
      <c r="R614" s="5">
        <v>93.788075783140002</v>
      </c>
      <c r="S614" s="5">
        <v>456.55048169558586</v>
      </c>
      <c r="T614" s="5">
        <v>257.18836142940995</v>
      </c>
      <c r="U614" s="5">
        <v>363.08253717725978</v>
      </c>
      <c r="V614" s="5">
        <v>352.51846332951999</v>
      </c>
      <c r="W614" s="5">
        <v>425.38019975549037</v>
      </c>
      <c r="X614" s="5">
        <v>488.24099015928954</v>
      </c>
      <c r="Y614" s="5">
        <v>603.40197677798949</v>
      </c>
      <c r="Z614" s="5">
        <v>578.07792160729491</v>
      </c>
      <c r="AA614" s="5">
        <v>543.8281386272896</v>
      </c>
      <c r="AB614" s="5">
        <v>473.32163102900489</v>
      </c>
      <c r="AC614" s="5">
        <v>519.61262547259059</v>
      </c>
      <c r="AD614" s="5">
        <v>798.44167593960049</v>
      </c>
      <c r="AE614" s="5">
        <v>209.40470723855012</v>
      </c>
    </row>
    <row r="615" spans="1:31">
      <c r="A615" s="58" t="s">
        <v>138</v>
      </c>
      <c r="B615" s="58" t="s">
        <v>125</v>
      </c>
      <c r="C615" s="57" t="s">
        <v>98</v>
      </c>
      <c r="D615" s="5">
        <v>-83.984414736579893</v>
      </c>
      <c r="E615" s="5">
        <v>-157.49198786422951</v>
      </c>
      <c r="F615" s="5">
        <v>-393.68757679513885</v>
      </c>
      <c r="G615" s="5">
        <v>-399.79981192215359</v>
      </c>
      <c r="H615" s="5">
        <v>-800.76124503889821</v>
      </c>
      <c r="I615" s="5">
        <v>-2369.994998323727</v>
      </c>
      <c r="J615" s="5">
        <v>-2471.986063315645</v>
      </c>
      <c r="K615" s="5">
        <v>-2634.7393448900457</v>
      </c>
      <c r="L615" s="5">
        <v>-2477.9917919847676</v>
      </c>
      <c r="M615" s="5">
        <v>-2364.8240594552376</v>
      </c>
      <c r="N615" s="5">
        <v>-2443.3463921705925</v>
      </c>
      <c r="O615" s="5">
        <v>-2248.3174997723545</v>
      </c>
      <c r="P615" s="5">
        <v>-2296.6826477169088</v>
      </c>
      <c r="Q615" s="5">
        <v>-2316.1988004978139</v>
      </c>
      <c r="R615" s="5">
        <v>-2409.287697247803</v>
      </c>
      <c r="S615" s="5">
        <v>-2151.5085325745408</v>
      </c>
      <c r="T615" s="5">
        <v>-2371.9653849706174</v>
      </c>
      <c r="U615" s="5">
        <v>-2410.5033130116281</v>
      </c>
      <c r="V615" s="5">
        <v>-2265.1616150060804</v>
      </c>
      <c r="W615" s="5">
        <v>-2146.8879852609307</v>
      </c>
      <c r="X615" s="5">
        <v>-1925.0513386819521</v>
      </c>
      <c r="Y615" s="5">
        <v>-2049.7049979365811</v>
      </c>
      <c r="Z615" s="5">
        <v>-1582.8571970401536</v>
      </c>
      <c r="AA615" s="5">
        <v>-1632.5235095442536</v>
      </c>
      <c r="AB615" s="5">
        <v>-1071.6651131943559</v>
      </c>
      <c r="AC615" s="5">
        <v>-456.15835280605501</v>
      </c>
      <c r="AD615" s="5">
        <v>-430.69478840005956</v>
      </c>
      <c r="AE615" s="5">
        <v>-426.11003591890972</v>
      </c>
    </row>
    <row r="616" spans="1:31">
      <c r="A616" s="58" t="s">
        <v>138</v>
      </c>
      <c r="B616" s="58" t="s">
        <v>125</v>
      </c>
      <c r="C616" s="57" t="s">
        <v>99</v>
      </c>
      <c r="D616" s="5">
        <v>-29.024877155955142</v>
      </c>
      <c r="E616" s="5">
        <v>-116.39396905931548</v>
      </c>
      <c r="F616" s="5">
        <v>-218.38495655470473</v>
      </c>
      <c r="G616" s="5">
        <v>-339.76609613830482</v>
      </c>
      <c r="H616" s="5">
        <v>-498.1407030777213</v>
      </c>
      <c r="I616" s="5">
        <v>-678.9327960392709</v>
      </c>
      <c r="J616" s="5">
        <v>-934.69311625279079</v>
      </c>
      <c r="K616" s="5">
        <v>-1147.3904043949949</v>
      </c>
      <c r="L616" s="5">
        <v>-1345.0651242595804</v>
      </c>
      <c r="M616" s="5">
        <v>-1522.6696874844279</v>
      </c>
      <c r="N616" s="5">
        <v>-1995.1624233397588</v>
      </c>
      <c r="O616" s="5">
        <v>-2336.7069707062433</v>
      </c>
      <c r="P616" s="5">
        <v>-2869.5545311281348</v>
      </c>
      <c r="Q616" s="5">
        <v>-3453.469613847471</v>
      </c>
      <c r="R616" s="5">
        <v>-4304.3790299114316</v>
      </c>
      <c r="S616" s="5">
        <v>-4615.5645364400734</v>
      </c>
      <c r="T616" s="5">
        <v>-5622.7165165720608</v>
      </c>
      <c r="U616" s="5">
        <v>-6199.5632444276634</v>
      </c>
      <c r="V616" s="5">
        <v>-6554.1750603086512</v>
      </c>
      <c r="W616" s="5">
        <v>-7207.6794086252494</v>
      </c>
      <c r="X616" s="5">
        <v>-6969.3957177568209</v>
      </c>
      <c r="Y616" s="5">
        <v>-8434.8910262256686</v>
      </c>
      <c r="Z616" s="5">
        <v>-9232.3451194714908</v>
      </c>
      <c r="AA616" s="5">
        <v>-10121.195396146279</v>
      </c>
      <c r="AB616" s="5">
        <v>-9710.6705684785611</v>
      </c>
      <c r="AC616" s="5">
        <v>-10421.362556296572</v>
      </c>
      <c r="AD616" s="5">
        <v>-11272.211322403566</v>
      </c>
      <c r="AE616" s="5">
        <v>-12707.233345273155</v>
      </c>
    </row>
    <row r="617" spans="1:31">
      <c r="A617" s="58" t="s">
        <v>138</v>
      </c>
      <c r="B617" s="58" t="s">
        <v>125</v>
      </c>
      <c r="C617" s="57" t="s">
        <v>100</v>
      </c>
      <c r="D617" s="5">
        <v>-81.979000204861094</v>
      </c>
      <c r="E617" s="5">
        <v>-164.180024044775</v>
      </c>
      <c r="F617" s="5">
        <v>-251.51620922330699</v>
      </c>
      <c r="G617" s="5">
        <v>-331.817942706981</v>
      </c>
      <c r="H617" s="5">
        <v>-401.07512940375301</v>
      </c>
      <c r="I617" s="5">
        <v>-452.14235168364303</v>
      </c>
      <c r="J617" s="5">
        <v>-509.33252440275697</v>
      </c>
      <c r="K617" s="5">
        <v>-601.64367717395703</v>
      </c>
      <c r="L617" s="5">
        <v>-679.80867172317505</v>
      </c>
      <c r="M617" s="5">
        <v>-741.48463756212004</v>
      </c>
      <c r="N617" s="5">
        <v>-821.41165357987597</v>
      </c>
      <c r="O617" s="5">
        <v>-914.82304154901703</v>
      </c>
      <c r="P617" s="5">
        <v>-1014.69305361211</v>
      </c>
      <c r="Q617" s="5">
        <v>-1105.3491088194701</v>
      </c>
      <c r="R617" s="5">
        <v>-1196.35869268689</v>
      </c>
      <c r="S617" s="5">
        <v>-1273.4699923227099</v>
      </c>
      <c r="T617" s="5">
        <v>-1332.53011215232</v>
      </c>
      <c r="U617" s="5">
        <v>-1384.67570382602</v>
      </c>
      <c r="V617" s="5">
        <v>-1398.75627891872</v>
      </c>
      <c r="W617" s="5">
        <v>-1409.59457475575</v>
      </c>
      <c r="X617" s="5">
        <v>-1406.8551028637601</v>
      </c>
      <c r="Y617" s="5">
        <v>-1399.58177803751</v>
      </c>
      <c r="Z617" s="5">
        <v>-1396.44233510755</v>
      </c>
      <c r="AA617" s="5">
        <v>-1401.43469293367</v>
      </c>
      <c r="AB617" s="5">
        <v>-1390.30294703148</v>
      </c>
      <c r="AC617" s="5">
        <v>-1379.13112945126</v>
      </c>
      <c r="AD617" s="5">
        <v>-1364.77773159966</v>
      </c>
      <c r="AE617" s="5">
        <v>-1380.0063310666201</v>
      </c>
    </row>
    <row r="619" spans="1:31">
      <c r="A619" s="58" t="s">
        <v>138</v>
      </c>
      <c r="B619" s="58" t="s">
        <v>126</v>
      </c>
      <c r="C619" s="57" t="s">
        <v>82</v>
      </c>
      <c r="D619" s="5">
        <v>2563.4091456057881</v>
      </c>
      <c r="E619" s="5">
        <v>1058.5836087624248</v>
      </c>
      <c r="F619" s="5">
        <v>420.20261130129495</v>
      </c>
      <c r="G619" s="5">
        <v>647.06464109428521</v>
      </c>
      <c r="H619" s="5">
        <v>1309.5814472238528</v>
      </c>
      <c r="I619" s="5">
        <v>1168.7205214763844</v>
      </c>
      <c r="J619" s="5">
        <v>774.37710977659606</v>
      </c>
      <c r="K619" s="5">
        <v>985.52458787359092</v>
      </c>
      <c r="L619" s="5">
        <v>918.95410767025646</v>
      </c>
      <c r="M619" s="5">
        <v>573.24787300120477</v>
      </c>
      <c r="N619" s="5">
        <v>1002.0811397277305</v>
      </c>
      <c r="O619" s="5">
        <v>1087.5819302174807</v>
      </c>
      <c r="P619" s="5">
        <v>1149.1899236193108</v>
      </c>
      <c r="Q619" s="5">
        <v>759.37045377874074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</row>
    <row r="620" spans="1:31">
      <c r="A620" s="58" t="s">
        <v>138</v>
      </c>
      <c r="B620" s="58" t="s">
        <v>126</v>
      </c>
      <c r="C620" s="57" t="s">
        <v>83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</row>
    <row r="621" spans="1:31">
      <c r="A621" s="58" t="s">
        <v>138</v>
      </c>
      <c r="B621" s="58" t="s">
        <v>126</v>
      </c>
      <c r="C621" s="57" t="s">
        <v>84</v>
      </c>
      <c r="D621" s="5">
        <v>455.49868549889021</v>
      </c>
      <c r="E621" s="5">
        <v>186.19487996492001</v>
      </c>
      <c r="F621" s="5">
        <v>91.20201671677502</v>
      </c>
      <c r="G621" s="5">
        <v>102.37126205052498</v>
      </c>
      <c r="H621" s="5">
        <v>410.66177315346977</v>
      </c>
      <c r="I621" s="5">
        <v>500.29649695205967</v>
      </c>
      <c r="J621" s="5">
        <v>247.18602912115514</v>
      </c>
      <c r="K621" s="5">
        <v>294.48255863636501</v>
      </c>
      <c r="L621" s="5">
        <v>308.27465333746005</v>
      </c>
      <c r="M621" s="5">
        <v>237.65881177147503</v>
      </c>
      <c r="N621" s="5">
        <v>389.48346495869993</v>
      </c>
      <c r="O621" s="5">
        <v>510.78338277973961</v>
      </c>
      <c r="P621" s="5">
        <v>411.00848493084953</v>
      </c>
      <c r="Q621" s="5">
        <v>308.76645339301018</v>
      </c>
      <c r="R621" s="5">
        <v>411.85572992259506</v>
      </c>
      <c r="S621" s="5">
        <v>2087.6606686969499</v>
      </c>
      <c r="T621" s="5">
        <v>723.44109795058012</v>
      </c>
      <c r="U621" s="5">
        <v>617.0010924835949</v>
      </c>
      <c r="V621" s="5">
        <v>1588.9452645522304</v>
      </c>
      <c r="W621" s="5">
        <v>1073.0065340016654</v>
      </c>
      <c r="X621" s="5">
        <v>2545.1541855423102</v>
      </c>
      <c r="Y621" s="5">
        <v>1122.710778769065</v>
      </c>
      <c r="Z621" s="5">
        <v>1572.7399470657306</v>
      </c>
      <c r="AA621" s="5">
        <v>691.3399931946999</v>
      </c>
      <c r="AB621" s="5">
        <v>1239.8353993426454</v>
      </c>
      <c r="AC621" s="5">
        <v>1018.6279698414648</v>
      </c>
      <c r="AD621" s="5">
        <v>2015.9429111766715</v>
      </c>
      <c r="AE621" s="5">
        <v>0</v>
      </c>
    </row>
    <row r="622" spans="1:31">
      <c r="A622" s="58" t="s">
        <v>138</v>
      </c>
      <c r="B622" s="58" t="s">
        <v>126</v>
      </c>
      <c r="C622" s="57" t="s">
        <v>85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658.02924401631503</v>
      </c>
      <c r="AE622" s="5">
        <v>658.02924401629502</v>
      </c>
    </row>
    <row r="623" spans="1:31">
      <c r="A623" s="58" t="s">
        <v>138</v>
      </c>
      <c r="B623" s="58" t="s">
        <v>126</v>
      </c>
      <c r="C623" s="57" t="s">
        <v>86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</row>
    <row r="624" spans="1:31">
      <c r="A624" s="58" t="s">
        <v>138</v>
      </c>
      <c r="B624" s="58" t="s">
        <v>126</v>
      </c>
      <c r="C624" s="57" t="s">
        <v>87</v>
      </c>
      <c r="D624" s="5">
        <v>142.83404324686518</v>
      </c>
      <c r="E624" s="5">
        <v>181.26671644448521</v>
      </c>
      <c r="F624" s="5">
        <v>273.44247872305027</v>
      </c>
      <c r="G624" s="5">
        <v>269.58345141223515</v>
      </c>
      <c r="H624" s="5">
        <v>563.92115130567993</v>
      </c>
      <c r="I624" s="5">
        <v>557.39961585449998</v>
      </c>
      <c r="J624" s="5">
        <v>574.01970873759524</v>
      </c>
      <c r="K624" s="5">
        <v>553.85152671670039</v>
      </c>
      <c r="L624" s="5">
        <v>510.26622202557547</v>
      </c>
      <c r="M624" s="5">
        <v>883.84463858083552</v>
      </c>
      <c r="N624" s="5">
        <v>949.95442560516119</v>
      </c>
      <c r="O624" s="5">
        <v>904.66793856102561</v>
      </c>
      <c r="P624" s="5">
        <v>897.90147383965098</v>
      </c>
      <c r="Q624" s="5">
        <v>859.61925336836623</v>
      </c>
      <c r="R624" s="5">
        <v>1231.229213112455</v>
      </c>
      <c r="S624" s="5">
        <v>1131.5686850027557</v>
      </c>
      <c r="T624" s="5">
        <v>1178.9649264121456</v>
      </c>
      <c r="U624" s="5">
        <v>1244.4027678820789</v>
      </c>
      <c r="V624" s="5">
        <v>1087.1215972411405</v>
      </c>
      <c r="W624" s="5">
        <v>956.17498393078995</v>
      </c>
      <c r="X624" s="5">
        <v>1120.2238153524349</v>
      </c>
      <c r="Y624" s="5">
        <v>3756.3628848051471</v>
      </c>
      <c r="Z624" s="5">
        <v>3490.1028687539078</v>
      </c>
      <c r="AA624" s="5">
        <v>4132.0616077031564</v>
      </c>
      <c r="AB624" s="5">
        <v>3640.1488813955557</v>
      </c>
      <c r="AC624" s="5">
        <v>17510.004645842</v>
      </c>
      <c r="AD624" s="5">
        <v>25368.262897595097</v>
      </c>
      <c r="AE624" s="5">
        <v>24043.402339646509</v>
      </c>
    </row>
    <row r="625" spans="1:31">
      <c r="A625" s="58" t="s">
        <v>138</v>
      </c>
      <c r="B625" s="58" t="s">
        <v>126</v>
      </c>
      <c r="C625" s="57" t="s">
        <v>88</v>
      </c>
      <c r="D625" s="5">
        <v>61.131419999620306</v>
      </c>
      <c r="E625" s="5">
        <v>105.93758736212982</v>
      </c>
      <c r="F625" s="5">
        <v>142.61382581176949</v>
      </c>
      <c r="G625" s="5">
        <v>177.70429054550033</v>
      </c>
      <c r="H625" s="5">
        <v>220.48017521993569</v>
      </c>
      <c r="I625" s="5">
        <v>268.28805457040488</v>
      </c>
      <c r="J625" s="5">
        <v>349.58720216219916</v>
      </c>
      <c r="K625" s="5">
        <v>403.42148277514514</v>
      </c>
      <c r="L625" s="5">
        <v>474.9623148434261</v>
      </c>
      <c r="M625" s="5">
        <v>598.00215531596893</v>
      </c>
      <c r="N625" s="5">
        <v>754.62967436893018</v>
      </c>
      <c r="O625" s="5">
        <v>897.10945960751087</v>
      </c>
      <c r="P625" s="5">
        <v>1050.2922118702706</v>
      </c>
      <c r="Q625" s="5">
        <v>1281.1230790870097</v>
      </c>
      <c r="R625" s="5">
        <v>1338.2210760247485</v>
      </c>
      <c r="S625" s="5">
        <v>1427.9890812710464</v>
      </c>
      <c r="T625" s="5">
        <v>1692.4920879301399</v>
      </c>
      <c r="U625" s="5">
        <v>1820.4933945470859</v>
      </c>
      <c r="V625" s="5">
        <v>1849.9526935188144</v>
      </c>
      <c r="W625" s="5">
        <v>1961.3694381632299</v>
      </c>
      <c r="X625" s="5">
        <v>1936.4224144598888</v>
      </c>
      <c r="Y625" s="5">
        <v>1931.7375841779003</v>
      </c>
      <c r="Z625" s="5">
        <v>1997.7529007165151</v>
      </c>
      <c r="AA625" s="5">
        <v>2202.3191976439734</v>
      </c>
      <c r="AB625" s="5">
        <v>2303.6162326435747</v>
      </c>
      <c r="AC625" s="5">
        <v>2448.3896144056926</v>
      </c>
      <c r="AD625" s="5">
        <v>2680.4420993479271</v>
      </c>
      <c r="AE625" s="5">
        <v>2658.802711626573</v>
      </c>
    </row>
    <row r="626" spans="1:31">
      <c r="A626" s="58" t="s">
        <v>138</v>
      </c>
      <c r="B626" s="58" t="s">
        <v>126</v>
      </c>
      <c r="C626" s="57" t="s">
        <v>89</v>
      </c>
      <c r="D626" s="5">
        <v>68.895163690666294</v>
      </c>
      <c r="E626" s="5">
        <v>97.954661409106706</v>
      </c>
      <c r="F626" s="5">
        <v>124.274232323511</v>
      </c>
      <c r="G626" s="5">
        <v>148.16228569098499</v>
      </c>
      <c r="H626" s="5">
        <v>169.36085970677101</v>
      </c>
      <c r="I626" s="5">
        <v>189.899868105981</v>
      </c>
      <c r="J626" s="5">
        <v>219.562957035376</v>
      </c>
      <c r="K626" s="5">
        <v>258.75919173128301</v>
      </c>
      <c r="L626" s="5">
        <v>297.60477817919201</v>
      </c>
      <c r="M626" s="5">
        <v>337.38753966586199</v>
      </c>
      <c r="N626" s="5">
        <v>385.95067759280801</v>
      </c>
      <c r="O626" s="5">
        <v>434.14076779321999</v>
      </c>
      <c r="P626" s="5">
        <v>483.53722375227198</v>
      </c>
      <c r="Q626" s="5">
        <v>522.67723044417698</v>
      </c>
      <c r="R626" s="5">
        <v>558.93970617016998</v>
      </c>
      <c r="S626" s="5">
        <v>584.15928738679099</v>
      </c>
      <c r="T626" s="5">
        <v>603.86422306525401</v>
      </c>
      <c r="U626" s="5">
        <v>607.02033181903801</v>
      </c>
      <c r="V626" s="5">
        <v>609.20661153048195</v>
      </c>
      <c r="W626" s="5">
        <v>603.94972943296705</v>
      </c>
      <c r="X626" s="5">
        <v>599.63684466445102</v>
      </c>
      <c r="Y626" s="5">
        <v>591.17237207886899</v>
      </c>
      <c r="Z626" s="5">
        <v>584.08369973584001</v>
      </c>
      <c r="AA626" s="5">
        <v>580.71993932475402</v>
      </c>
      <c r="AB626" s="5">
        <v>575.36864518668301</v>
      </c>
      <c r="AC626" s="5">
        <v>565.74723489812095</v>
      </c>
      <c r="AD626" s="5">
        <v>556.14829585299799</v>
      </c>
      <c r="AE626" s="5">
        <v>561.73877020609996</v>
      </c>
    </row>
    <row r="627" spans="1:31">
      <c r="A627" s="58" t="s">
        <v>138</v>
      </c>
      <c r="B627" s="58" t="s">
        <v>126</v>
      </c>
      <c r="C627" s="57" t="s">
        <v>90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</row>
    <row r="628" spans="1:31">
      <c r="A628" s="58" t="s">
        <v>138</v>
      </c>
      <c r="B628" s="58" t="s">
        <v>126</v>
      </c>
      <c r="C628" s="57" t="s">
        <v>91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</row>
    <row r="629" spans="1:31">
      <c r="A629" s="58" t="s">
        <v>138</v>
      </c>
      <c r="B629" s="58" t="s">
        <v>126</v>
      </c>
      <c r="C629" s="57" t="s">
        <v>92</v>
      </c>
      <c r="D629" s="5">
        <v>6682.9629836013019</v>
      </c>
      <c r="E629" s="5">
        <v>10477.634831233918</v>
      </c>
      <c r="F629" s="5">
        <v>13394.648099262846</v>
      </c>
      <c r="G629" s="5">
        <v>15349.636083487034</v>
      </c>
      <c r="H629" s="5">
        <v>14002.175048767107</v>
      </c>
      <c r="I629" s="5">
        <v>24430.447007746785</v>
      </c>
      <c r="J629" s="5">
        <v>24219.759272829946</v>
      </c>
      <c r="K629" s="5">
        <v>29182.759955987069</v>
      </c>
      <c r="L629" s="5">
        <v>28866.151652531553</v>
      </c>
      <c r="M629" s="5">
        <v>30996.627993168986</v>
      </c>
      <c r="N629" s="5">
        <v>42038.529409270275</v>
      </c>
      <c r="O629" s="5">
        <v>39790.164010654524</v>
      </c>
      <c r="P629" s="5">
        <v>48033.056624408098</v>
      </c>
      <c r="Q629" s="5">
        <v>57560.470251839928</v>
      </c>
      <c r="R629" s="5">
        <v>64033.559862249102</v>
      </c>
      <c r="S629" s="5">
        <v>60002.471286703534</v>
      </c>
      <c r="T629" s="5">
        <v>65360.091303227193</v>
      </c>
      <c r="U629" s="5">
        <v>67053.00915384297</v>
      </c>
      <c r="V629" s="5">
        <v>99291.496209910649</v>
      </c>
      <c r="W629" s="5">
        <v>102077.34336626688</v>
      </c>
      <c r="X629" s="5">
        <v>111982.21902583739</v>
      </c>
      <c r="Y629" s="5">
        <v>134764.37984918486</v>
      </c>
      <c r="Z629" s="5">
        <v>127716.59099443839</v>
      </c>
      <c r="AA629" s="5">
        <v>138299.58624424448</v>
      </c>
      <c r="AB629" s="5">
        <v>140291.05874633911</v>
      </c>
      <c r="AC629" s="5">
        <v>149166.73235408796</v>
      </c>
      <c r="AD629" s="5">
        <v>130461.36060258695</v>
      </c>
      <c r="AE629" s="5">
        <v>140085.55118268635</v>
      </c>
    </row>
    <row r="630" spans="1:31">
      <c r="A630" s="58" t="s">
        <v>138</v>
      </c>
      <c r="B630" s="58" t="s">
        <v>126</v>
      </c>
      <c r="C630" s="57" t="s">
        <v>93</v>
      </c>
      <c r="D630" s="5">
        <v>1170.7963978550797</v>
      </c>
      <c r="E630" s="5">
        <v>974.03277185945035</v>
      </c>
      <c r="F630" s="5">
        <v>1030.2527996349745</v>
      </c>
      <c r="G630" s="5">
        <v>2929.7023109265251</v>
      </c>
      <c r="H630" s="5">
        <v>3751.6677254843148</v>
      </c>
      <c r="I630" s="5">
        <v>6192.0028221492539</v>
      </c>
      <c r="J630" s="5">
        <v>6528.5669123191246</v>
      </c>
      <c r="K630" s="5">
        <v>9814.5363299123892</v>
      </c>
      <c r="L630" s="5">
        <v>9508.0740055744664</v>
      </c>
      <c r="M630" s="5">
        <v>11089.753013290434</v>
      </c>
      <c r="N630" s="5">
        <v>16914.865044446105</v>
      </c>
      <c r="O630" s="5">
        <v>17556.656358748016</v>
      </c>
      <c r="P630" s="5">
        <v>20712.047751409908</v>
      </c>
      <c r="Q630" s="5">
        <v>26550.444579404058</v>
      </c>
      <c r="R630" s="5">
        <v>29270.60505387891</v>
      </c>
      <c r="S630" s="5">
        <v>33079.940983618821</v>
      </c>
      <c r="T630" s="5">
        <v>34215.685110126054</v>
      </c>
      <c r="U630" s="5">
        <v>38157.402881428301</v>
      </c>
      <c r="V630" s="5">
        <v>60038.412154693069</v>
      </c>
      <c r="W630" s="5">
        <v>56066.079741204958</v>
      </c>
      <c r="X630" s="5">
        <v>66390.680637535057</v>
      </c>
      <c r="Y630" s="5">
        <v>62067.691487057462</v>
      </c>
      <c r="Z630" s="5">
        <v>61495.171441016813</v>
      </c>
      <c r="AA630" s="5">
        <v>61787.893569437365</v>
      </c>
      <c r="AB630" s="5">
        <v>74986.073956194741</v>
      </c>
      <c r="AC630" s="5">
        <v>91479.412542388876</v>
      </c>
      <c r="AD630" s="5">
        <v>121901.13455036182</v>
      </c>
      <c r="AE630" s="5">
        <v>118724.17933440511</v>
      </c>
    </row>
    <row r="631" spans="1:31">
      <c r="A631" s="58" t="s">
        <v>138</v>
      </c>
      <c r="B631" s="58" t="s">
        <v>126</v>
      </c>
      <c r="C631" s="57" t="s">
        <v>94</v>
      </c>
      <c r="D631" s="5">
        <v>3735.501608</v>
      </c>
      <c r="E631" s="5">
        <v>4203.1892319999997</v>
      </c>
      <c r="F631" s="5">
        <v>4631.4915940000001</v>
      </c>
      <c r="G631" s="5">
        <v>5045.0803390000001</v>
      </c>
      <c r="H631" s="5">
        <v>5461.1269759999996</v>
      </c>
      <c r="I631" s="5">
        <v>5860.9404219999997</v>
      </c>
      <c r="J631" s="5">
        <v>6250.3674659999997</v>
      </c>
      <c r="K631" s="5">
        <v>6635.9564</v>
      </c>
      <c r="L631" s="5">
        <v>7021.223602</v>
      </c>
      <c r="M631" s="5">
        <v>7389.2024250000004</v>
      </c>
      <c r="N631" s="5">
        <v>7754.8742329999995</v>
      </c>
      <c r="O631" s="5">
        <v>8131.3691779999999</v>
      </c>
      <c r="P631" s="5">
        <v>8505.4052670000001</v>
      </c>
      <c r="Q631" s="5">
        <v>8841.9675829999996</v>
      </c>
      <c r="R631" s="5">
        <v>9152.5151679999999</v>
      </c>
      <c r="S631" s="5">
        <v>9465.0842620000003</v>
      </c>
      <c r="T631" s="5">
        <v>9793.1011209999997</v>
      </c>
      <c r="U631" s="5">
        <v>10081.97025</v>
      </c>
      <c r="V631" s="5">
        <v>10360.61687</v>
      </c>
      <c r="W631" s="5">
        <v>10649.53584</v>
      </c>
      <c r="X631" s="5">
        <v>10959.77939</v>
      </c>
      <c r="Y631" s="5">
        <v>11235.469580000001</v>
      </c>
      <c r="Z631" s="5">
        <v>11503.75532</v>
      </c>
      <c r="AA631" s="5">
        <v>11781.08664</v>
      </c>
      <c r="AB631" s="5">
        <v>12084.065060000001</v>
      </c>
      <c r="AC631" s="5">
        <v>12346.35737</v>
      </c>
      <c r="AD631" s="5">
        <v>12604.12501</v>
      </c>
      <c r="AE631" s="5">
        <v>12604.12501</v>
      </c>
    </row>
    <row r="632" spans="1:31">
      <c r="A632" s="58" t="s">
        <v>138</v>
      </c>
      <c r="B632" s="58" t="s">
        <v>126</v>
      </c>
      <c r="C632" s="57" t="s">
        <v>96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0.41557143106500005</v>
      </c>
      <c r="J632" s="5">
        <v>0</v>
      </c>
      <c r="K632" s="5">
        <v>2.9388274200450004</v>
      </c>
      <c r="L632" s="5">
        <v>4.6086246348100008</v>
      </c>
      <c r="M632" s="5">
        <v>22.832593645934995</v>
      </c>
      <c r="N632" s="5">
        <v>11.160267871069999</v>
      </c>
      <c r="O632" s="5">
        <v>39.985528471840013</v>
      </c>
      <c r="P632" s="5">
        <v>118.74634958048001</v>
      </c>
      <c r="Q632" s="5">
        <v>51.223606299890001</v>
      </c>
      <c r="R632" s="5">
        <v>117.00877568460004</v>
      </c>
      <c r="S632" s="5">
        <v>203.87913495792492</v>
      </c>
      <c r="T632" s="5">
        <v>99.199753950720037</v>
      </c>
      <c r="U632" s="5">
        <v>201.21030563123992</v>
      </c>
      <c r="V632" s="5">
        <v>173.16896306569492</v>
      </c>
      <c r="W632" s="5">
        <v>183.84915521652511</v>
      </c>
      <c r="X632" s="5">
        <v>209.35047367401481</v>
      </c>
      <c r="Y632" s="5">
        <v>161.17390530731501</v>
      </c>
      <c r="Z632" s="5">
        <v>286.3194499892702</v>
      </c>
      <c r="AA632" s="5">
        <v>251.04038002102996</v>
      </c>
      <c r="AB632" s="5">
        <v>169.94448439338996</v>
      </c>
      <c r="AC632" s="5">
        <v>228.77660941068018</v>
      </c>
      <c r="AD632" s="5">
        <v>355.65265566783046</v>
      </c>
      <c r="AE632" s="5">
        <v>82.898485066675008</v>
      </c>
    </row>
    <row r="633" spans="1:31">
      <c r="A633" s="58" t="s">
        <v>138</v>
      </c>
      <c r="B633" s="58" t="s">
        <v>126</v>
      </c>
      <c r="C633" s="57" t="s">
        <v>98</v>
      </c>
      <c r="D633" s="5">
        <v>-170.040579250115</v>
      </c>
      <c r="E633" s="5">
        <v>-215.86387626667488</v>
      </c>
      <c r="F633" s="5">
        <v>-326.74131321998459</v>
      </c>
      <c r="G633" s="5">
        <v>-323.05142375967461</v>
      </c>
      <c r="H633" s="5">
        <v>-675.87095112174541</v>
      </c>
      <c r="I633" s="5">
        <v>-669.28466282152544</v>
      </c>
      <c r="J633" s="5">
        <v>-688.5850639535854</v>
      </c>
      <c r="K633" s="5">
        <v>-664.77304156733078</v>
      </c>
      <c r="L633" s="5">
        <v>-614.34337082249499</v>
      </c>
      <c r="M633" s="5">
        <v>-1060.6093116414897</v>
      </c>
      <c r="N633" s="5">
        <v>-1145.8677624224647</v>
      </c>
      <c r="O633" s="5">
        <v>-1083.9975000408999</v>
      </c>
      <c r="P633" s="5">
        <v>-1079.5722172727994</v>
      </c>
      <c r="Q633" s="5">
        <v>-1033.6192494453296</v>
      </c>
      <c r="R633" s="5">
        <v>-1481.5301485916357</v>
      </c>
      <c r="S633" s="5">
        <v>-1361.5493184654356</v>
      </c>
      <c r="T633" s="5">
        <v>-1419.6314824100809</v>
      </c>
      <c r="U633" s="5">
        <v>-1496.6675256019626</v>
      </c>
      <c r="V633" s="5">
        <v>-1308.2594310752499</v>
      </c>
      <c r="W633" s="5">
        <v>-1150.4129085364787</v>
      </c>
      <c r="X633" s="5">
        <v>-1348.0606626327212</v>
      </c>
      <c r="Y633" s="5">
        <v>-4546.3460567717812</v>
      </c>
      <c r="Z633" s="5">
        <v>-4182.282640528897</v>
      </c>
      <c r="AA633" s="5">
        <v>-4998.7892580593998</v>
      </c>
      <c r="AB633" s="5">
        <v>-4363.2368535644273</v>
      </c>
      <c r="AC633" s="5">
        <v>-21096.712393766269</v>
      </c>
      <c r="AD633" s="5">
        <v>-30565.602089296099</v>
      </c>
      <c r="AE633" s="5">
        <v>-28970.067069666748</v>
      </c>
    </row>
    <row r="634" spans="1:31">
      <c r="A634" s="58" t="s">
        <v>138</v>
      </c>
      <c r="B634" s="58" t="s">
        <v>126</v>
      </c>
      <c r="C634" s="57" t="s">
        <v>99</v>
      </c>
      <c r="D634" s="5">
        <v>-71.912211027749592</v>
      </c>
      <c r="E634" s="5">
        <v>-124.62014031828041</v>
      </c>
      <c r="F634" s="5">
        <v>-167.76439247399546</v>
      </c>
      <c r="G634" s="5">
        <v>-209.59718697389528</v>
      </c>
      <c r="H634" s="5">
        <v>-258.80883615484464</v>
      </c>
      <c r="I634" s="5">
        <v>-316.29007213775617</v>
      </c>
      <c r="J634" s="5">
        <v>-410.5501656879282</v>
      </c>
      <c r="K634" s="5">
        <v>-478.55772599347824</v>
      </c>
      <c r="L634" s="5">
        <v>-568.81010709887664</v>
      </c>
      <c r="M634" s="5">
        <v>-715.71481478326461</v>
      </c>
      <c r="N634" s="5">
        <v>-912.32168193924997</v>
      </c>
      <c r="O634" s="5">
        <v>-1084.2570371696315</v>
      </c>
      <c r="P634" s="5">
        <v>-1281.8854766138425</v>
      </c>
      <c r="Q634" s="5">
        <v>-1560.4137391145869</v>
      </c>
      <c r="R634" s="5">
        <v>-1643.508977856209</v>
      </c>
      <c r="S634" s="5">
        <v>-1754.8429042101154</v>
      </c>
      <c r="T634" s="5">
        <v>-2095.7000596624789</v>
      </c>
      <c r="U634" s="5">
        <v>-2254.7021736691904</v>
      </c>
      <c r="V634" s="5">
        <v>-2311.0455725690326</v>
      </c>
      <c r="W634" s="5">
        <v>-2456.0451057340106</v>
      </c>
      <c r="X634" s="5">
        <v>-2437.3908480849263</v>
      </c>
      <c r="Y634" s="5">
        <v>-2476.2144930620771</v>
      </c>
      <c r="Z634" s="5">
        <v>-2540.9229301097885</v>
      </c>
      <c r="AA634" s="5">
        <v>-2803.2622677815252</v>
      </c>
      <c r="AB634" s="5">
        <v>-2916.5266404229533</v>
      </c>
      <c r="AC634" s="5">
        <v>-3111.692541479978</v>
      </c>
      <c r="AD634" s="5">
        <v>-3455.4483661451204</v>
      </c>
      <c r="AE634" s="5">
        <v>-3421.1250258380892</v>
      </c>
    </row>
    <row r="635" spans="1:31">
      <c r="A635" s="58" t="s">
        <v>138</v>
      </c>
      <c r="B635" s="58" t="s">
        <v>126</v>
      </c>
      <c r="C635" s="57" t="s">
        <v>100</v>
      </c>
      <c r="D635" s="5">
        <v>-79.645634122406506</v>
      </c>
      <c r="E635" s="5">
        <v>-113.03997529582</v>
      </c>
      <c r="F635" s="5">
        <v>-143.44573414562501</v>
      </c>
      <c r="G635" s="5">
        <v>-170.512795046939</v>
      </c>
      <c r="H635" s="5">
        <v>-194.073476657762</v>
      </c>
      <c r="I635" s="5">
        <v>-218.69436428123799</v>
      </c>
      <c r="J635" s="5">
        <v>-251.56114466663601</v>
      </c>
      <c r="K635" s="5">
        <v>-297.46433432764201</v>
      </c>
      <c r="L635" s="5">
        <v>-342.26704652155701</v>
      </c>
      <c r="M635" s="5">
        <v>-388.279863954897</v>
      </c>
      <c r="N635" s="5">
        <v>-443.30560571842301</v>
      </c>
      <c r="O635" s="5">
        <v>-502.22071264317401</v>
      </c>
      <c r="P635" s="5">
        <v>-557.37534616897801</v>
      </c>
      <c r="Q635" s="5">
        <v>-604.35654673114902</v>
      </c>
      <c r="R635" s="5">
        <v>-645.31445214416999</v>
      </c>
      <c r="S635" s="5">
        <v>-673.97165973593201</v>
      </c>
      <c r="T635" s="5">
        <v>-697.09079725116305</v>
      </c>
      <c r="U635" s="5">
        <v>-701.79507888865703</v>
      </c>
      <c r="V635" s="5">
        <v>-704.11558295005204</v>
      </c>
      <c r="W635" s="5">
        <v>-697.97200634377702</v>
      </c>
      <c r="X635" s="5">
        <v>-691.96128474813395</v>
      </c>
      <c r="Y635" s="5">
        <v>-680.049311823469</v>
      </c>
      <c r="Z635" s="5">
        <v>-675.63349627397997</v>
      </c>
      <c r="AA635" s="5">
        <v>-668.32880644493196</v>
      </c>
      <c r="AB635" s="5">
        <v>-664.04708589651102</v>
      </c>
      <c r="AC635" s="5">
        <v>-652.33174125279095</v>
      </c>
      <c r="AD635" s="5">
        <v>-640.34147474788199</v>
      </c>
      <c r="AE635" s="5">
        <v>-645.65695904309996</v>
      </c>
    </row>
    <row r="637" spans="1:31">
      <c r="A637" s="58" t="s">
        <v>138</v>
      </c>
      <c r="B637" s="58" t="s">
        <v>127</v>
      </c>
      <c r="C637" s="57" t="s">
        <v>82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</row>
    <row r="638" spans="1:31">
      <c r="A638" s="58" t="s">
        <v>138</v>
      </c>
      <c r="B638" s="58" t="s">
        <v>127</v>
      </c>
      <c r="C638" s="57" t="s">
        <v>83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</row>
    <row r="639" spans="1:31">
      <c r="A639" s="58" t="s">
        <v>138</v>
      </c>
      <c r="B639" s="58" t="s">
        <v>127</v>
      </c>
      <c r="C639" s="57" t="s">
        <v>84</v>
      </c>
      <c r="D639" s="5">
        <v>0</v>
      </c>
      <c r="E639" s="5">
        <v>0</v>
      </c>
      <c r="F639" s="5">
        <v>0.58575985121999996</v>
      </c>
      <c r="G639" s="5">
        <v>0</v>
      </c>
      <c r="H639" s="5">
        <v>3.8878935317850001</v>
      </c>
      <c r="I639" s="5">
        <v>31.301621924434997</v>
      </c>
      <c r="J639" s="5">
        <v>3.0379586909849996</v>
      </c>
      <c r="K639" s="5">
        <v>0</v>
      </c>
      <c r="L639" s="5">
        <v>4.7097658124100006</v>
      </c>
      <c r="M639" s="5">
        <v>3.1887104847200001</v>
      </c>
      <c r="N639" s="5">
        <v>0</v>
      </c>
      <c r="O639" s="5">
        <v>6.5042859873599994</v>
      </c>
      <c r="P639" s="5">
        <v>1.165878041035</v>
      </c>
      <c r="Q639" s="5">
        <v>5.0947878068049999</v>
      </c>
      <c r="R639" s="5">
        <v>1.7867838603250001</v>
      </c>
      <c r="S639" s="5">
        <v>79.586836817915</v>
      </c>
      <c r="T639" s="5">
        <v>1.784851099775</v>
      </c>
      <c r="U639" s="5">
        <v>1.3275273890549999</v>
      </c>
      <c r="V639" s="5">
        <v>23.672750023529989</v>
      </c>
      <c r="W639" s="5">
        <v>3.4847593962849999</v>
      </c>
      <c r="X639" s="5">
        <v>249.81417943238006</v>
      </c>
      <c r="Y639" s="5">
        <v>132.78490350960499</v>
      </c>
      <c r="Z639" s="5">
        <v>6.4385093193399996</v>
      </c>
      <c r="AA639" s="5">
        <v>0</v>
      </c>
      <c r="AB639" s="5">
        <v>33.898927058849985</v>
      </c>
      <c r="AC639" s="5">
        <v>0</v>
      </c>
      <c r="AD639" s="5">
        <v>1954.796766015874</v>
      </c>
      <c r="AE639" s="5">
        <v>0</v>
      </c>
    </row>
    <row r="640" spans="1:31">
      <c r="A640" s="58" t="s">
        <v>138</v>
      </c>
      <c r="B640" s="58" t="s">
        <v>127</v>
      </c>
      <c r="C640" s="57" t="s">
        <v>85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</row>
    <row r="641" spans="1:31">
      <c r="A641" s="58" t="s">
        <v>138</v>
      </c>
      <c r="B641" s="58" t="s">
        <v>127</v>
      </c>
      <c r="C641" s="57" t="s">
        <v>86</v>
      </c>
      <c r="D641" s="5">
        <v>7200.157620837992</v>
      </c>
      <c r="E641" s="5">
        <v>9910.3382967361631</v>
      </c>
      <c r="F641" s="5">
        <v>7753.8898003473296</v>
      </c>
      <c r="G641" s="5">
        <v>7726.0400560230146</v>
      </c>
      <c r="H641" s="5">
        <v>8996.160075560485</v>
      </c>
      <c r="I641" s="5">
        <v>8342.822293073943</v>
      </c>
      <c r="J641" s="5">
        <v>7888.9615362340783</v>
      </c>
      <c r="K641" s="5">
        <v>8750.3744583907537</v>
      </c>
      <c r="L641" s="5">
        <v>6118.1149574003966</v>
      </c>
      <c r="M641" s="5">
        <v>9550.838005484351</v>
      </c>
      <c r="N641" s="5">
        <v>8553.7782346556523</v>
      </c>
      <c r="O641" s="5">
        <v>6050.338293520037</v>
      </c>
      <c r="P641" s="5">
        <v>6878.2975235388622</v>
      </c>
      <c r="Q641" s="5">
        <v>7148.3419410928855</v>
      </c>
      <c r="R641" s="5">
        <v>7706.6385182145586</v>
      </c>
      <c r="S641" s="5">
        <v>7585.6958176183234</v>
      </c>
      <c r="T641" s="5">
        <v>5065.455265210745</v>
      </c>
      <c r="U641" s="5">
        <v>7611.1395065608713</v>
      </c>
      <c r="V641" s="5">
        <v>8285.5097021091096</v>
      </c>
      <c r="W641" s="5">
        <v>5400.6178426236947</v>
      </c>
      <c r="X641" s="5">
        <v>6865.4122347723696</v>
      </c>
      <c r="Y641" s="5">
        <v>7186.679318839253</v>
      </c>
      <c r="Z641" s="5">
        <v>4972.9643252058941</v>
      </c>
      <c r="AA641" s="5">
        <v>5373.0686170803901</v>
      </c>
      <c r="AB641" s="5">
        <v>6318.8022671481449</v>
      </c>
      <c r="AC641" s="5">
        <v>7304.2634773333402</v>
      </c>
      <c r="AD641" s="5">
        <v>5936.4004758656956</v>
      </c>
      <c r="AE641" s="5">
        <v>4389.5281038884877</v>
      </c>
    </row>
    <row r="642" spans="1:31">
      <c r="A642" s="58" t="s">
        <v>138</v>
      </c>
      <c r="B642" s="58" t="s">
        <v>127</v>
      </c>
      <c r="C642" s="57" t="s">
        <v>87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1061.7222158388652</v>
      </c>
      <c r="J642" s="5">
        <v>1046.5317203309753</v>
      </c>
      <c r="K642" s="5">
        <v>1260.8149245610643</v>
      </c>
      <c r="L642" s="5">
        <v>857.83545784420517</v>
      </c>
      <c r="M642" s="5">
        <v>1088.2431589103198</v>
      </c>
      <c r="N642" s="5">
        <v>978.58735537702501</v>
      </c>
      <c r="O642" s="5">
        <v>961.10971997446507</v>
      </c>
      <c r="P642" s="5">
        <v>1040.0325648507653</v>
      </c>
      <c r="Q642" s="5">
        <v>940.61208732196019</v>
      </c>
      <c r="R642" s="5">
        <v>800.9052497227101</v>
      </c>
      <c r="S642" s="5">
        <v>957.55661123751042</v>
      </c>
      <c r="T642" s="5">
        <v>974.47860065253019</v>
      </c>
      <c r="U642" s="5">
        <v>763.43431984207973</v>
      </c>
      <c r="V642" s="5">
        <v>766.59998068120535</v>
      </c>
      <c r="W642" s="5">
        <v>947.62068410480413</v>
      </c>
      <c r="X642" s="5">
        <v>1689.3069078329254</v>
      </c>
      <c r="Y642" s="5">
        <v>1467.3995151969843</v>
      </c>
      <c r="Z642" s="5">
        <v>1405.6218434955249</v>
      </c>
      <c r="AA642" s="5">
        <v>1225.1758296518951</v>
      </c>
      <c r="AB642" s="5">
        <v>1260.7246353769597</v>
      </c>
      <c r="AC642" s="5">
        <v>1834.8170040352704</v>
      </c>
      <c r="AD642" s="5">
        <v>3318.5415151479297</v>
      </c>
      <c r="AE642" s="5">
        <v>3356.0661170459102</v>
      </c>
    </row>
    <row r="643" spans="1:31">
      <c r="A643" s="58" t="s">
        <v>138</v>
      </c>
      <c r="B643" s="58" t="s">
        <v>127</v>
      </c>
      <c r="C643" s="57" t="s">
        <v>88</v>
      </c>
      <c r="D643" s="5">
        <v>0.16446481330000001</v>
      </c>
      <c r="E643" s="5">
        <v>3.2768243442399974</v>
      </c>
      <c r="F643" s="5">
        <v>9.6994677399049856</v>
      </c>
      <c r="G643" s="5">
        <v>13.626222075740014</v>
      </c>
      <c r="H643" s="5">
        <v>23.888619546350036</v>
      </c>
      <c r="I643" s="5">
        <v>36.40104384565992</v>
      </c>
      <c r="J643" s="5">
        <v>43.417063857205072</v>
      </c>
      <c r="K643" s="5">
        <v>61.565088464279924</v>
      </c>
      <c r="L643" s="5">
        <v>76.449760380570055</v>
      </c>
      <c r="M643" s="5">
        <v>81.417719171490134</v>
      </c>
      <c r="N643" s="5">
        <v>103.224487770355</v>
      </c>
      <c r="O643" s="5">
        <v>138.07031823575005</v>
      </c>
      <c r="P643" s="5">
        <v>165.49861230722036</v>
      </c>
      <c r="Q643" s="5">
        <v>181.61636946370481</v>
      </c>
      <c r="R643" s="5">
        <v>189.94600943608521</v>
      </c>
      <c r="S643" s="5">
        <v>269.10786669707045</v>
      </c>
      <c r="T643" s="5">
        <v>286.70518745661514</v>
      </c>
      <c r="U643" s="5">
        <v>267.8677240682452</v>
      </c>
      <c r="V643" s="5">
        <v>281.02287478041507</v>
      </c>
      <c r="W643" s="5">
        <v>412.91381733836977</v>
      </c>
      <c r="X643" s="5">
        <v>416.27751962195509</v>
      </c>
      <c r="Y643" s="5">
        <v>421.07811296638033</v>
      </c>
      <c r="Z643" s="5">
        <v>571.25969112467465</v>
      </c>
      <c r="AA643" s="5">
        <v>534.84497221999504</v>
      </c>
      <c r="AB643" s="5">
        <v>614.55448483346925</v>
      </c>
      <c r="AC643" s="5">
        <v>544.6027712937107</v>
      </c>
      <c r="AD643" s="5">
        <v>620.28052702355512</v>
      </c>
      <c r="AE643" s="5">
        <v>713.44435085134069</v>
      </c>
    </row>
    <row r="644" spans="1:31">
      <c r="A644" s="58" t="s">
        <v>138</v>
      </c>
      <c r="B644" s="58" t="s">
        <v>127</v>
      </c>
      <c r="C644" s="57" t="s">
        <v>89</v>
      </c>
      <c r="D644" s="5">
        <v>12.181482531735</v>
      </c>
      <c r="E644" s="5">
        <v>18.6533270586844</v>
      </c>
      <c r="F644" s="5">
        <v>24.862128386070999</v>
      </c>
      <c r="G644" s="5">
        <v>30.141386471284299</v>
      </c>
      <c r="H644" s="5">
        <v>34.295980929509298</v>
      </c>
      <c r="I644" s="5">
        <v>37.894167055529401</v>
      </c>
      <c r="J644" s="5">
        <v>42.387449727187402</v>
      </c>
      <c r="K644" s="5">
        <v>49.874731073036202</v>
      </c>
      <c r="L644" s="5">
        <v>57.248241580036499</v>
      </c>
      <c r="M644" s="5">
        <v>64.973415528101498</v>
      </c>
      <c r="N644" s="5">
        <v>74.171486746852693</v>
      </c>
      <c r="O644" s="5">
        <v>83.528326023098202</v>
      </c>
      <c r="P644" s="5">
        <v>92.599928799600406</v>
      </c>
      <c r="Q644" s="5">
        <v>100.69279345963101</v>
      </c>
      <c r="R644" s="5">
        <v>108.135562515343</v>
      </c>
      <c r="S644" s="5">
        <v>113.93287285753399</v>
      </c>
      <c r="T644" s="5">
        <v>118.550501317373</v>
      </c>
      <c r="U644" s="5">
        <v>119.97397325825899</v>
      </c>
      <c r="V644" s="5">
        <v>120.731609673178</v>
      </c>
      <c r="W644" s="5">
        <v>120.921528391683</v>
      </c>
      <c r="X644" s="5">
        <v>120.826160635078</v>
      </c>
      <c r="Y644" s="5">
        <v>120.605881764413</v>
      </c>
      <c r="Z644" s="5">
        <v>120.129762888035</v>
      </c>
      <c r="AA644" s="5">
        <v>119.25983141101</v>
      </c>
      <c r="AB644" s="5">
        <v>118.643108390168</v>
      </c>
      <c r="AC644" s="5">
        <v>117.216198842331</v>
      </c>
      <c r="AD644" s="5">
        <v>115.782745493151</v>
      </c>
      <c r="AE644" s="5">
        <v>117.19611211226101</v>
      </c>
    </row>
    <row r="645" spans="1:31">
      <c r="A645" s="58" t="s">
        <v>138</v>
      </c>
      <c r="B645" s="58" t="s">
        <v>127</v>
      </c>
      <c r="C645" s="57" t="s">
        <v>90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</row>
    <row r="646" spans="1:31">
      <c r="A646" s="58" t="s">
        <v>138</v>
      </c>
      <c r="B646" s="58" t="s">
        <v>127</v>
      </c>
      <c r="C646" s="57" t="s">
        <v>91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</row>
    <row r="647" spans="1:31">
      <c r="A647" s="58" t="s">
        <v>138</v>
      </c>
      <c r="B647" s="58" t="s">
        <v>127</v>
      </c>
      <c r="C647" s="57" t="s">
        <v>92</v>
      </c>
      <c r="D647" s="5">
        <v>1845.0012127957002</v>
      </c>
      <c r="E647" s="5">
        <v>4746.5501836114272</v>
      </c>
      <c r="F647" s="5">
        <v>9786.1366283367333</v>
      </c>
      <c r="G647" s="5">
        <v>10661.038919114577</v>
      </c>
      <c r="H647" s="5">
        <v>24901.825553386643</v>
      </c>
      <c r="I647" s="5">
        <v>28220.959589057198</v>
      </c>
      <c r="J647" s="5">
        <v>35107.78874178062</v>
      </c>
      <c r="K647" s="5">
        <v>35939.482954816252</v>
      </c>
      <c r="L647" s="5">
        <v>36984.369829149473</v>
      </c>
      <c r="M647" s="5">
        <v>37168.927312088505</v>
      </c>
      <c r="N647" s="5">
        <v>42331.829569896661</v>
      </c>
      <c r="O647" s="5">
        <v>56710.150286209231</v>
      </c>
      <c r="P647" s="5">
        <v>61270.836898987822</v>
      </c>
      <c r="Q647" s="5">
        <v>68536.003722166366</v>
      </c>
      <c r="R647" s="5">
        <v>68472.77863684528</v>
      </c>
      <c r="S647" s="5">
        <v>74484.777708384587</v>
      </c>
      <c r="T647" s="5">
        <v>73550.248719355135</v>
      </c>
      <c r="U647" s="5">
        <v>78591.401907774125</v>
      </c>
      <c r="V647" s="5">
        <v>81659.521854756371</v>
      </c>
      <c r="W647" s="5">
        <v>87756.968261568181</v>
      </c>
      <c r="X647" s="5">
        <v>101651.2226482074</v>
      </c>
      <c r="Y647" s="5">
        <v>97217.371025970249</v>
      </c>
      <c r="Z647" s="5">
        <v>92129.8330009036</v>
      </c>
      <c r="AA647" s="5">
        <v>105790.270428327</v>
      </c>
      <c r="AB647" s="5">
        <v>108449.13844463706</v>
      </c>
      <c r="AC647" s="5">
        <v>131438.85266607776</v>
      </c>
      <c r="AD647" s="5">
        <v>124239.88578857075</v>
      </c>
      <c r="AE647" s="5">
        <v>118217.822453531</v>
      </c>
    </row>
    <row r="648" spans="1:31">
      <c r="A648" s="58" t="s">
        <v>138</v>
      </c>
      <c r="B648" s="58" t="s">
        <v>127</v>
      </c>
      <c r="C648" s="57" t="s">
        <v>93</v>
      </c>
      <c r="D648" s="5">
        <v>0</v>
      </c>
      <c r="E648" s="5">
        <v>0</v>
      </c>
      <c r="F648" s="5">
        <v>63.655043582490045</v>
      </c>
      <c r="G648" s="5">
        <v>910.06177892132484</v>
      </c>
      <c r="H648" s="5">
        <v>825.69353002530534</v>
      </c>
      <c r="I648" s="5">
        <v>2259.5728128838764</v>
      </c>
      <c r="J648" s="5">
        <v>2251.888907789049</v>
      </c>
      <c r="K648" s="5">
        <v>1990.2827982321348</v>
      </c>
      <c r="L648" s="5">
        <v>2006.3211931163255</v>
      </c>
      <c r="M648" s="5">
        <v>2001.573341074461</v>
      </c>
      <c r="N648" s="5">
        <v>3182.7099769182123</v>
      </c>
      <c r="O648" s="5">
        <v>3181.4085716829604</v>
      </c>
      <c r="P648" s="5">
        <v>2902.5265210686193</v>
      </c>
      <c r="Q648" s="5">
        <v>3389.5116063387541</v>
      </c>
      <c r="R648" s="5">
        <v>6931.7334333896843</v>
      </c>
      <c r="S648" s="5">
        <v>9716.2433060325711</v>
      </c>
      <c r="T648" s="5">
        <v>10422.059427535552</v>
      </c>
      <c r="U648" s="5">
        <v>12269.732250235886</v>
      </c>
      <c r="V648" s="5">
        <v>11447.528994954981</v>
      </c>
      <c r="W648" s="5">
        <v>10981.266901593415</v>
      </c>
      <c r="X648" s="5">
        <v>17836.721176364052</v>
      </c>
      <c r="Y648" s="5">
        <v>19418.154816649545</v>
      </c>
      <c r="Z648" s="5">
        <v>19809.862452376405</v>
      </c>
      <c r="AA648" s="5">
        <v>17643.402363113517</v>
      </c>
      <c r="AB648" s="5">
        <v>19897.082634857925</v>
      </c>
      <c r="AC648" s="5">
        <v>20050.3129174645</v>
      </c>
      <c r="AD648" s="5">
        <v>44266.793756896797</v>
      </c>
      <c r="AE648" s="5">
        <v>46249.672069607106</v>
      </c>
    </row>
    <row r="649" spans="1:31">
      <c r="A649" s="58" t="s">
        <v>138</v>
      </c>
      <c r="B649" s="58" t="s">
        <v>127</v>
      </c>
      <c r="C649" s="57" t="s">
        <v>94</v>
      </c>
      <c r="D649" s="5">
        <v>367.33154589999998</v>
      </c>
      <c r="E649" s="5">
        <v>427.96010919999998</v>
      </c>
      <c r="F649" s="5">
        <v>489.60910660000002</v>
      </c>
      <c r="G649" s="5">
        <v>549.67047339999999</v>
      </c>
      <c r="H649" s="5">
        <v>609.22429039999997</v>
      </c>
      <c r="I649" s="5">
        <v>667.71666519999997</v>
      </c>
      <c r="J649" s="5">
        <v>723.62491339999997</v>
      </c>
      <c r="K649" s="5">
        <v>778.70016610000005</v>
      </c>
      <c r="L649" s="5">
        <v>833.0406352</v>
      </c>
      <c r="M649" s="5">
        <v>886.63890760000004</v>
      </c>
      <c r="N649" s="5">
        <v>938.26647649999995</v>
      </c>
      <c r="O649" s="5">
        <v>990.39721510000004</v>
      </c>
      <c r="P649" s="5">
        <v>1041.9401800000001</v>
      </c>
      <c r="Q649" s="5">
        <v>1090.1405279999999</v>
      </c>
      <c r="R649" s="5">
        <v>1135.9990170000001</v>
      </c>
      <c r="S649" s="5">
        <v>1183.7655299999999</v>
      </c>
      <c r="T649" s="5">
        <v>1234.3384579999999</v>
      </c>
      <c r="U649" s="5">
        <v>1282.8370709999999</v>
      </c>
      <c r="V649" s="5">
        <v>1328.8336999999999</v>
      </c>
      <c r="W649" s="5">
        <v>1377.3429779999999</v>
      </c>
      <c r="X649" s="5">
        <v>1428.900402</v>
      </c>
      <c r="Y649" s="5">
        <v>1477.9173000000001</v>
      </c>
      <c r="Z649" s="5">
        <v>1523.7005730000001</v>
      </c>
      <c r="AA649" s="5">
        <v>1570.6982399999999</v>
      </c>
      <c r="AB649" s="5">
        <v>1619.511225</v>
      </c>
      <c r="AC649" s="5">
        <v>1663.916588</v>
      </c>
      <c r="AD649" s="5">
        <v>1704.5725809999999</v>
      </c>
      <c r="AE649" s="5">
        <v>1704.5725809999999</v>
      </c>
    </row>
    <row r="650" spans="1:31">
      <c r="A650" s="58" t="s">
        <v>138</v>
      </c>
      <c r="B650" s="58" t="s">
        <v>127</v>
      </c>
      <c r="C650" s="57" t="s">
        <v>96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1.4258736444349998</v>
      </c>
      <c r="M650" s="5">
        <v>14.105786409430001</v>
      </c>
      <c r="N650" s="5">
        <v>0.70703051086000002</v>
      </c>
      <c r="O650" s="5">
        <v>21.919814800824998</v>
      </c>
      <c r="P650" s="5">
        <v>2.2623003922099998</v>
      </c>
      <c r="Q650" s="5">
        <v>30.608277883845016</v>
      </c>
      <c r="R650" s="5">
        <v>15.89770640621</v>
      </c>
      <c r="S650" s="5">
        <v>136.45696430530489</v>
      </c>
      <c r="T650" s="5">
        <v>45.716707505924994</v>
      </c>
      <c r="U650" s="5">
        <v>35.536828444880015</v>
      </c>
      <c r="V650" s="5">
        <v>37.604209894429992</v>
      </c>
      <c r="W650" s="5">
        <v>42.811221057434999</v>
      </c>
      <c r="X650" s="5">
        <v>116.77148854437498</v>
      </c>
      <c r="Y650" s="5">
        <v>70.919990885395023</v>
      </c>
      <c r="Z650" s="5">
        <v>120.32362717993001</v>
      </c>
      <c r="AA650" s="5">
        <v>93.453285201575042</v>
      </c>
      <c r="AB650" s="5">
        <v>66.925634903724998</v>
      </c>
      <c r="AC650" s="5">
        <v>94.142867878800061</v>
      </c>
      <c r="AD650" s="5">
        <v>158.15048034251498</v>
      </c>
      <c r="AE650" s="5">
        <v>43.796804891640015</v>
      </c>
    </row>
    <row r="651" spans="1:31">
      <c r="A651" s="58" t="s">
        <v>138</v>
      </c>
      <c r="B651" s="58" t="s">
        <v>127</v>
      </c>
      <c r="C651" s="57" t="s">
        <v>98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-1397.0029155773898</v>
      </c>
      <c r="J651" s="5">
        <v>-1377.0154214881052</v>
      </c>
      <c r="K651" s="5">
        <v>-1671.7680918020151</v>
      </c>
      <c r="L651" s="5">
        <v>-1141.298335966495</v>
      </c>
      <c r="M651" s="5">
        <v>-1414.1099273970906</v>
      </c>
      <c r="N651" s="5">
        <v>-1307.8818309404708</v>
      </c>
      <c r="O651" s="5">
        <v>-1236.7715726663512</v>
      </c>
      <c r="P651" s="5">
        <v>-1394.5558462647643</v>
      </c>
      <c r="Q651" s="5">
        <v>-1211.5555381730953</v>
      </c>
      <c r="R651" s="5">
        <v>-1053.8226970035851</v>
      </c>
      <c r="S651" s="5">
        <v>-1265.0691120960551</v>
      </c>
      <c r="T651" s="5">
        <v>-1277.0824824960755</v>
      </c>
      <c r="U651" s="5">
        <v>-1010.69051238878</v>
      </c>
      <c r="V651" s="5">
        <v>-1011.2057709245404</v>
      </c>
      <c r="W651" s="5">
        <v>-1266.0225448130604</v>
      </c>
      <c r="X651" s="5">
        <v>-2194.9257672169811</v>
      </c>
      <c r="Y651" s="5">
        <v>-1968.5311960976055</v>
      </c>
      <c r="Z651" s="5">
        <v>-1811.7600653399663</v>
      </c>
      <c r="AA651" s="5">
        <v>-1640.8783704303009</v>
      </c>
      <c r="AB651" s="5">
        <v>-1630.0432940813898</v>
      </c>
      <c r="AC651" s="5">
        <v>-2420.5228389937211</v>
      </c>
      <c r="AD651" s="5">
        <v>-4391.5549218838305</v>
      </c>
      <c r="AE651" s="5">
        <v>-4384.533602581535</v>
      </c>
    </row>
    <row r="652" spans="1:31">
      <c r="A652" s="58" t="s">
        <v>138</v>
      </c>
      <c r="B652" s="58" t="s">
        <v>127</v>
      </c>
      <c r="C652" s="57" t="s">
        <v>99</v>
      </c>
      <c r="D652" s="5">
        <v>-0.19346889635000003</v>
      </c>
      <c r="E652" s="5">
        <v>-3.8793510024199969</v>
      </c>
      <c r="F652" s="5">
        <v>-11.441123515549993</v>
      </c>
      <c r="G652" s="5">
        <v>-16.054792167699954</v>
      </c>
      <c r="H652" s="5">
        <v>-28.020197417249911</v>
      </c>
      <c r="I652" s="5">
        <v>-42.820525790144849</v>
      </c>
      <c r="J652" s="5">
        <v>-51.073851357654867</v>
      </c>
      <c r="K652" s="5">
        <v>-73.622315346075283</v>
      </c>
      <c r="L652" s="5">
        <v>-91.878432164625153</v>
      </c>
      <c r="M652" s="5">
        <v>-98.825729836540205</v>
      </c>
      <c r="N652" s="5">
        <v>-126.36905754748997</v>
      </c>
      <c r="O652" s="5">
        <v>-168.56009475004524</v>
      </c>
      <c r="P652" s="5">
        <v>-205.14717344882482</v>
      </c>
      <c r="Q652" s="5">
        <v>-225.3861077583897</v>
      </c>
      <c r="R652" s="5">
        <v>-237.35574821760986</v>
      </c>
      <c r="S652" s="5">
        <v>-339.5748975313046</v>
      </c>
      <c r="T652" s="5">
        <v>-361.59618904742456</v>
      </c>
      <c r="U652" s="5">
        <v>-339.24338000375002</v>
      </c>
      <c r="V652" s="5">
        <v>-361.21321704852483</v>
      </c>
      <c r="W652" s="5">
        <v>-527.59653691231483</v>
      </c>
      <c r="X652" s="5">
        <v>-533.88892315838439</v>
      </c>
      <c r="Y652" s="5">
        <v>-549.88945692234995</v>
      </c>
      <c r="Z652" s="5">
        <v>-742.85802656473049</v>
      </c>
      <c r="AA652" s="5">
        <v>-694.96430792391936</v>
      </c>
      <c r="AB652" s="5">
        <v>-788.55324321091894</v>
      </c>
      <c r="AC652" s="5">
        <v>-708.40893892940039</v>
      </c>
      <c r="AD652" s="5">
        <v>-812.61862099860377</v>
      </c>
      <c r="AE652" s="5">
        <v>-933.25193585825468</v>
      </c>
    </row>
    <row r="653" spans="1:31">
      <c r="A653" s="58" t="s">
        <v>138</v>
      </c>
      <c r="B653" s="58" t="s">
        <v>127</v>
      </c>
      <c r="C653" s="57" t="s">
        <v>100</v>
      </c>
      <c r="D653" s="5">
        <v>-14.3922028761059</v>
      </c>
      <c r="E653" s="5">
        <v>-22.088133718892699</v>
      </c>
      <c r="F653" s="5">
        <v>-29.416109761069901</v>
      </c>
      <c r="G653" s="5">
        <v>-35.576832807411101</v>
      </c>
      <c r="H653" s="5">
        <v>-40.291742234416702</v>
      </c>
      <c r="I653" s="5">
        <v>-44.548375044535497</v>
      </c>
      <c r="J653" s="5">
        <v>-49.9646827406212</v>
      </c>
      <c r="K653" s="5">
        <v>-58.7268371596465</v>
      </c>
      <c r="L653" s="5">
        <v>-67.2928956248643</v>
      </c>
      <c r="M653" s="5">
        <v>-76.282008622118695</v>
      </c>
      <c r="N653" s="5">
        <v>-86.894502135418904</v>
      </c>
      <c r="O653" s="5">
        <v>-98.236883437969993</v>
      </c>
      <c r="P653" s="5">
        <v>-109.105390187033</v>
      </c>
      <c r="Q653" s="5">
        <v>-118.64276340924199</v>
      </c>
      <c r="R653" s="5">
        <v>-126.950513373726</v>
      </c>
      <c r="S653" s="5">
        <v>-133.938389988458</v>
      </c>
      <c r="T653" s="5">
        <v>-139.099176972159</v>
      </c>
      <c r="U653" s="5">
        <v>-141.95263889256299</v>
      </c>
      <c r="V653" s="5">
        <v>-142.474846469151</v>
      </c>
      <c r="W653" s="5">
        <v>-142.698372833723</v>
      </c>
      <c r="X653" s="5">
        <v>-142.13258843471201</v>
      </c>
      <c r="Y653" s="5">
        <v>-141.71053224812201</v>
      </c>
      <c r="Z653" s="5">
        <v>-141.713371007592</v>
      </c>
      <c r="AA653" s="5">
        <v>-141.234351421089</v>
      </c>
      <c r="AB653" s="5">
        <v>-140.285767222598</v>
      </c>
      <c r="AC653" s="5">
        <v>-138.279272541654</v>
      </c>
      <c r="AD653" s="5">
        <v>-136.58548681222101</v>
      </c>
      <c r="AE653" s="5">
        <v>-137.90869418321</v>
      </c>
    </row>
    <row r="655" spans="1:31">
      <c r="A655" s="58" t="s">
        <v>37</v>
      </c>
      <c r="B655" s="58" t="s">
        <v>123</v>
      </c>
      <c r="C655" s="57" t="s">
        <v>80</v>
      </c>
      <c r="D655" s="5">
        <v>27572.593619202638</v>
      </c>
      <c r="E655" s="5">
        <v>24568.21834896033</v>
      </c>
      <c r="F655" s="5">
        <v>16699.044542054125</v>
      </c>
      <c r="G655" s="5">
        <v>12082.394738272018</v>
      </c>
      <c r="H655" s="5">
        <v>5397.9370727520254</v>
      </c>
      <c r="I655" s="5">
        <v>4914.3044361239736</v>
      </c>
      <c r="J655" s="5">
        <v>4904.1875374772526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</row>
    <row r="656" spans="1:31">
      <c r="A656" s="58" t="s">
        <v>37</v>
      </c>
      <c r="B656" s="58" t="s">
        <v>123</v>
      </c>
      <c r="C656" s="57" t="s">
        <v>82</v>
      </c>
      <c r="D656" s="5">
        <v>2003.8392901676029</v>
      </c>
      <c r="E656" s="5">
        <v>1139.240125854395</v>
      </c>
      <c r="F656" s="5">
        <v>1370.5857766655656</v>
      </c>
      <c r="G656" s="5">
        <v>1483.2397412015948</v>
      </c>
      <c r="H656" s="5">
        <v>1825.8635764229973</v>
      </c>
      <c r="I656" s="5">
        <v>1589.0391577881089</v>
      </c>
      <c r="J656" s="5">
        <v>1913.2965781565747</v>
      </c>
      <c r="K656" s="5">
        <v>1885.5421610052044</v>
      </c>
      <c r="L656" s="5">
        <v>1578.0207732818747</v>
      </c>
      <c r="M656" s="5">
        <v>1462.6914512557687</v>
      </c>
      <c r="N656" s="5">
        <v>1616.8824435242047</v>
      </c>
      <c r="O656" s="5">
        <v>1399.8060458382342</v>
      </c>
      <c r="P656" s="5">
        <v>1634.1101262592094</v>
      </c>
      <c r="Q656" s="5">
        <v>1260.1303618099894</v>
      </c>
      <c r="R656" s="5">
        <v>1535.0066381654149</v>
      </c>
      <c r="S656" s="5">
        <v>1709.0787625675393</v>
      </c>
      <c r="T656" s="5">
        <v>1251.3003830161547</v>
      </c>
      <c r="U656" s="5">
        <v>1491.828212622059</v>
      </c>
      <c r="V656" s="5">
        <v>2054.1830242216097</v>
      </c>
      <c r="W656" s="5">
        <v>2061.8074308011392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</row>
    <row r="657" spans="1:31">
      <c r="A657" s="58" t="s">
        <v>37</v>
      </c>
      <c r="B657" s="58" t="s">
        <v>123</v>
      </c>
      <c r="C657" s="57" t="s">
        <v>83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</row>
    <row r="658" spans="1:31">
      <c r="A658" s="58" t="s">
        <v>37</v>
      </c>
      <c r="B658" s="58" t="s">
        <v>123</v>
      </c>
      <c r="C658" s="57" t="s">
        <v>84</v>
      </c>
      <c r="D658" s="5">
        <v>510.51586135643004</v>
      </c>
      <c r="E658" s="5">
        <v>579.14937375808972</v>
      </c>
      <c r="F658" s="5">
        <v>834.10198581279474</v>
      </c>
      <c r="G658" s="5">
        <v>1063.9640111271201</v>
      </c>
      <c r="H658" s="5">
        <v>2126.8916617817049</v>
      </c>
      <c r="I658" s="5">
        <v>1878.2663082305046</v>
      </c>
      <c r="J658" s="5">
        <v>1807.0714934167302</v>
      </c>
      <c r="K658" s="5">
        <v>1876.6389909828949</v>
      </c>
      <c r="L658" s="5">
        <v>2070.8383773073301</v>
      </c>
      <c r="M658" s="5">
        <v>1314.0872527383649</v>
      </c>
      <c r="N658" s="5">
        <v>951.75163583220024</v>
      </c>
      <c r="O658" s="5">
        <v>991.22493942413485</v>
      </c>
      <c r="P658" s="5">
        <v>1360.7735361684804</v>
      </c>
      <c r="Q658" s="5">
        <v>1859.3002244932254</v>
      </c>
      <c r="R658" s="5">
        <v>946.25826897624484</v>
      </c>
      <c r="S658" s="5">
        <v>3033.8799319277614</v>
      </c>
      <c r="T658" s="5">
        <v>1699.9055790250009</v>
      </c>
      <c r="U658" s="5">
        <v>4452.2350638020325</v>
      </c>
      <c r="V658" s="5">
        <v>4180.5095012860511</v>
      </c>
      <c r="W658" s="5">
        <v>6447.589629488074</v>
      </c>
      <c r="X658" s="5">
        <v>7862.4609580830011</v>
      </c>
      <c r="Y658" s="5">
        <v>10622.46925352263</v>
      </c>
      <c r="Z658" s="5">
        <v>7706.6986503277258</v>
      </c>
      <c r="AA658" s="5">
        <v>10438.058629409781</v>
      </c>
      <c r="AB658" s="5">
        <v>10341.165093760572</v>
      </c>
      <c r="AC658" s="5">
        <v>10026.044435055679</v>
      </c>
      <c r="AD658" s="5">
        <v>13210.418384069133</v>
      </c>
      <c r="AE658" s="5">
        <v>10274.273026187882</v>
      </c>
    </row>
    <row r="659" spans="1:31">
      <c r="A659" s="58" t="s">
        <v>37</v>
      </c>
      <c r="B659" s="58" t="s">
        <v>123</v>
      </c>
      <c r="C659" s="57" t="s">
        <v>85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380.98295111944003</v>
      </c>
      <c r="N659" s="5">
        <v>380.98295111943997</v>
      </c>
      <c r="O659" s="5">
        <v>380.98295111944998</v>
      </c>
      <c r="P659" s="5">
        <v>382.02674002662008</v>
      </c>
      <c r="Q659" s="5">
        <v>380.98295111941002</v>
      </c>
      <c r="R659" s="5">
        <v>430.56962437913506</v>
      </c>
      <c r="S659" s="5">
        <v>430.56962437914001</v>
      </c>
      <c r="T659" s="5">
        <v>431.74926718566996</v>
      </c>
      <c r="U659" s="5">
        <v>430.56962437913995</v>
      </c>
      <c r="V659" s="5">
        <v>430.56962437915502</v>
      </c>
      <c r="W659" s="5">
        <v>430.56962437914996</v>
      </c>
      <c r="X659" s="5">
        <v>431.74926718566002</v>
      </c>
      <c r="Y659" s="5">
        <v>430.56962415201008</v>
      </c>
      <c r="Z659" s="5">
        <v>1806.9896987952104</v>
      </c>
      <c r="AA659" s="5">
        <v>2097.1935840291608</v>
      </c>
      <c r="AB659" s="5">
        <v>2806.7970243713403</v>
      </c>
      <c r="AC659" s="5">
        <v>2888.5376113109692</v>
      </c>
      <c r="AD659" s="5">
        <v>3418.1129194810046</v>
      </c>
      <c r="AE659" s="5">
        <v>3418.1129194811306</v>
      </c>
    </row>
    <row r="660" spans="1:31">
      <c r="A660" s="58" t="s">
        <v>37</v>
      </c>
      <c r="B660" s="58" t="s">
        <v>123</v>
      </c>
      <c r="C660" s="57" t="s">
        <v>86</v>
      </c>
      <c r="D660" s="5">
        <v>5009.8850447616342</v>
      </c>
      <c r="E660" s="5">
        <v>3411.9264809493593</v>
      </c>
      <c r="F660" s="5">
        <v>2915.69070490063</v>
      </c>
      <c r="G660" s="5">
        <v>2514.46731598717</v>
      </c>
      <c r="H660" s="5">
        <v>3316.5112464410404</v>
      </c>
      <c r="I660" s="5">
        <v>2578.3130185348959</v>
      </c>
      <c r="J660" s="5">
        <v>2453.6597488365496</v>
      </c>
      <c r="K660" s="5">
        <v>3006.8544812674581</v>
      </c>
      <c r="L660" s="5">
        <v>2736.3120737808827</v>
      </c>
      <c r="M660" s="5">
        <v>2569.6378842034765</v>
      </c>
      <c r="N660" s="5">
        <v>3000.6160326069366</v>
      </c>
      <c r="O660" s="5">
        <v>2756.8363174688666</v>
      </c>
      <c r="P660" s="5">
        <v>2682.2612407260458</v>
      </c>
      <c r="Q660" s="5">
        <v>2317.2424807245902</v>
      </c>
      <c r="R660" s="5">
        <v>2808.4482166157873</v>
      </c>
      <c r="S660" s="5">
        <v>3495.7908607847085</v>
      </c>
      <c r="T660" s="5">
        <v>2194.7988431136191</v>
      </c>
      <c r="U660" s="5">
        <v>2224.8848288345089</v>
      </c>
      <c r="V660" s="5">
        <v>2407.2217814544701</v>
      </c>
      <c r="W660" s="5">
        <v>2084.1587153059004</v>
      </c>
      <c r="X660" s="5">
        <v>2204.5407921021406</v>
      </c>
      <c r="Y660" s="5">
        <v>3139.7520523154158</v>
      </c>
      <c r="Z660" s="5">
        <v>2799.3022820197166</v>
      </c>
      <c r="AA660" s="5">
        <v>3181.5568823779131</v>
      </c>
      <c r="AB660" s="5">
        <v>2322.199773588145</v>
      </c>
      <c r="AC660" s="5">
        <v>2256.4783750827569</v>
      </c>
      <c r="AD660" s="5">
        <v>3579.0487939708091</v>
      </c>
      <c r="AE660" s="5">
        <v>565.07176356130981</v>
      </c>
    </row>
    <row r="661" spans="1:31">
      <c r="A661" s="58" t="s">
        <v>37</v>
      </c>
      <c r="B661" s="58" t="s">
        <v>123</v>
      </c>
      <c r="C661" s="57" t="s">
        <v>87</v>
      </c>
      <c r="D661" s="5">
        <v>794.28656445565991</v>
      </c>
      <c r="E661" s="5">
        <v>1379.3256226729748</v>
      </c>
      <c r="F661" s="5">
        <v>4794.7791412539345</v>
      </c>
      <c r="G661" s="5">
        <v>7485.0509338042466</v>
      </c>
      <c r="H661" s="5">
        <v>9152.1904893078099</v>
      </c>
      <c r="I661" s="5">
        <v>9799.5912242027389</v>
      </c>
      <c r="J661" s="5">
        <v>9667.4572302014967</v>
      </c>
      <c r="K661" s="5">
        <v>10753.320309010993</v>
      </c>
      <c r="L661" s="5">
        <v>9936.6834017017136</v>
      </c>
      <c r="M661" s="5">
        <v>10089.020303709427</v>
      </c>
      <c r="N661" s="5">
        <v>9279.2129254879728</v>
      </c>
      <c r="O661" s="5">
        <v>9536.4232979486951</v>
      </c>
      <c r="P661" s="5">
        <v>9324.0006784977049</v>
      </c>
      <c r="Q661" s="5">
        <v>8931.4765963988284</v>
      </c>
      <c r="R661" s="5">
        <v>8945.428998379768</v>
      </c>
      <c r="S661" s="5">
        <v>8556.6018107907985</v>
      </c>
      <c r="T661" s="5">
        <v>9227.3980540784978</v>
      </c>
      <c r="U661" s="5">
        <v>9552.277286711922</v>
      </c>
      <c r="V661" s="5">
        <v>9260.9835623369727</v>
      </c>
      <c r="W661" s="5">
        <v>8688.8200111869028</v>
      </c>
      <c r="X661" s="5">
        <v>8913.850879248288</v>
      </c>
      <c r="Y661" s="5">
        <v>8617.2886883401061</v>
      </c>
      <c r="Z661" s="5">
        <v>8659.6773518660193</v>
      </c>
      <c r="AA661" s="5">
        <v>8478.299056120879</v>
      </c>
      <c r="AB661" s="5">
        <v>7879.9574481661302</v>
      </c>
      <c r="AC661" s="5">
        <v>8238.2840648972124</v>
      </c>
      <c r="AD661" s="5">
        <v>8043.7249781100754</v>
      </c>
      <c r="AE661" s="5">
        <v>8576.6611493969176</v>
      </c>
    </row>
    <row r="662" spans="1:31">
      <c r="A662" s="58" t="s">
        <v>37</v>
      </c>
      <c r="B662" s="58" t="s">
        <v>123</v>
      </c>
      <c r="C662" s="57" t="s">
        <v>88</v>
      </c>
      <c r="D662" s="5">
        <v>86.429560400755008</v>
      </c>
      <c r="E662" s="5">
        <v>183.27801937949516</v>
      </c>
      <c r="F662" s="5">
        <v>283.27614553905494</v>
      </c>
      <c r="G662" s="5">
        <v>412.99479668377876</v>
      </c>
      <c r="H662" s="5">
        <v>554.17735382968431</v>
      </c>
      <c r="I662" s="5">
        <v>701.93601329905027</v>
      </c>
      <c r="J662" s="5">
        <v>943.94544375083035</v>
      </c>
      <c r="K662" s="5">
        <v>1273.1378419337393</v>
      </c>
      <c r="L662" s="5">
        <v>1617.2387723585737</v>
      </c>
      <c r="M662" s="5">
        <v>1816.2663659008333</v>
      </c>
      <c r="N662" s="5">
        <v>2165.6090612835173</v>
      </c>
      <c r="O662" s="5">
        <v>2714.2129545697612</v>
      </c>
      <c r="P662" s="5">
        <v>3069.569190269036</v>
      </c>
      <c r="Q662" s="5">
        <v>3379.0907001467021</v>
      </c>
      <c r="R662" s="5">
        <v>4126.0224857862995</v>
      </c>
      <c r="S662" s="5">
        <v>4577.8387781434321</v>
      </c>
      <c r="T662" s="5">
        <v>4909.9578940262172</v>
      </c>
      <c r="U662" s="5">
        <v>4951.9578560744985</v>
      </c>
      <c r="V662" s="5">
        <v>4790.660811842492</v>
      </c>
      <c r="W662" s="5">
        <v>4501.102761793949</v>
      </c>
      <c r="X662" s="5">
        <v>4458.0526694920882</v>
      </c>
      <c r="Y662" s="5">
        <v>3905.0143578979205</v>
      </c>
      <c r="Z662" s="5">
        <v>4700.6843930477489</v>
      </c>
      <c r="AA662" s="5">
        <v>4608.8610812585048</v>
      </c>
      <c r="AB662" s="5">
        <v>4926.9750817467329</v>
      </c>
      <c r="AC662" s="5">
        <v>4764.6469116962298</v>
      </c>
      <c r="AD662" s="5">
        <v>5273.7897833620609</v>
      </c>
      <c r="AE662" s="5">
        <v>5060.4820045503711</v>
      </c>
    </row>
    <row r="663" spans="1:31">
      <c r="A663" s="58" t="s">
        <v>37</v>
      </c>
      <c r="B663" s="58" t="s">
        <v>123</v>
      </c>
      <c r="C663" s="57" t="s">
        <v>89</v>
      </c>
      <c r="D663" s="5">
        <v>147.68708042608699</v>
      </c>
      <c r="E663" s="5">
        <v>251.57438692229499</v>
      </c>
      <c r="F663" s="5">
        <v>342.08902950355701</v>
      </c>
      <c r="G663" s="5">
        <v>417.302919471834</v>
      </c>
      <c r="H663" s="5">
        <v>478.55526513380499</v>
      </c>
      <c r="I663" s="5">
        <v>531.42327531833701</v>
      </c>
      <c r="J663" s="5">
        <v>601.68638583002496</v>
      </c>
      <c r="K663" s="5">
        <v>718.30929723432905</v>
      </c>
      <c r="L663" s="5">
        <v>833.26413369937904</v>
      </c>
      <c r="M663" s="5">
        <v>949.02043487322703</v>
      </c>
      <c r="N663" s="5">
        <v>1092.0615864203201</v>
      </c>
      <c r="O663" s="5">
        <v>1242.19315541682</v>
      </c>
      <c r="P663" s="5">
        <v>1397.14097760354</v>
      </c>
      <c r="Q663" s="5">
        <v>1520.02364860847</v>
      </c>
      <c r="R663" s="5">
        <v>1640.69061805261</v>
      </c>
      <c r="S663" s="5">
        <v>1729.88831412932</v>
      </c>
      <c r="T663" s="5">
        <v>1799.4739377769499</v>
      </c>
      <c r="U663" s="5">
        <v>1811.20625266721</v>
      </c>
      <c r="V663" s="5">
        <v>1834.2570406180901</v>
      </c>
      <c r="W663" s="5">
        <v>1829.3977363059701</v>
      </c>
      <c r="X663" s="5">
        <v>1828.99757679396</v>
      </c>
      <c r="Y663" s="5">
        <v>1816.7944385457599</v>
      </c>
      <c r="Z663" s="5">
        <v>1803.86322084266</v>
      </c>
      <c r="AA663" s="5">
        <v>1801.94097184922</v>
      </c>
      <c r="AB663" s="5">
        <v>1786.44652036617</v>
      </c>
      <c r="AC663" s="5">
        <v>1766.2855257036199</v>
      </c>
      <c r="AD663" s="5">
        <v>1743.64814373796</v>
      </c>
      <c r="AE663" s="5">
        <v>1761.98764473344</v>
      </c>
    </row>
    <row r="664" spans="1:31">
      <c r="A664" s="58" t="s">
        <v>37</v>
      </c>
      <c r="B664" s="58" t="s">
        <v>123</v>
      </c>
      <c r="C664" s="57" t="s">
        <v>90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</row>
    <row r="665" spans="1:31">
      <c r="A665" s="58" t="s">
        <v>37</v>
      </c>
      <c r="B665" s="58" t="s">
        <v>123</v>
      </c>
      <c r="C665" s="57" t="s">
        <v>91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2206.7122877087854</v>
      </c>
      <c r="M665" s="5">
        <v>7117.3690373823074</v>
      </c>
      <c r="N665" s="5">
        <v>6968.5122610090075</v>
      </c>
      <c r="O665" s="5">
        <v>9397.1727478872945</v>
      </c>
      <c r="P665" s="5">
        <v>10979.176202559254</v>
      </c>
      <c r="Q665" s="5">
        <v>14497.851064717921</v>
      </c>
      <c r="R665" s="5">
        <v>16811.038912429562</v>
      </c>
      <c r="S665" s="5">
        <v>20415.515754764117</v>
      </c>
      <c r="T665" s="5">
        <v>24959.888706686255</v>
      </c>
      <c r="U665" s="5">
        <v>37641.232601157608</v>
      </c>
      <c r="V665" s="5">
        <v>39263.596022569523</v>
      </c>
      <c r="W665" s="5">
        <v>38533.669938397128</v>
      </c>
      <c r="X665" s="5">
        <v>42488.625172858374</v>
      </c>
      <c r="Y665" s="5">
        <v>38802.523640337182</v>
      </c>
      <c r="Z665" s="5">
        <v>41884.32279777134</v>
      </c>
      <c r="AA665" s="5">
        <v>39889.80068672802</v>
      </c>
      <c r="AB665" s="5">
        <v>39983.992630679757</v>
      </c>
      <c r="AC665" s="5">
        <v>41584.422210825556</v>
      </c>
      <c r="AD665" s="5">
        <v>40784.815619357236</v>
      </c>
      <c r="AE665" s="5">
        <v>42684.61257866738</v>
      </c>
    </row>
    <row r="666" spans="1:31">
      <c r="A666" s="58" t="s">
        <v>37</v>
      </c>
      <c r="B666" s="58" t="s">
        <v>123</v>
      </c>
      <c r="C666" s="57" t="s">
        <v>92</v>
      </c>
      <c r="D666" s="5">
        <v>28468.261449023979</v>
      </c>
      <c r="E666" s="5">
        <v>26806.04776372575</v>
      </c>
      <c r="F666" s="5">
        <v>29141.429524355011</v>
      </c>
      <c r="G666" s="5">
        <v>29352.382150217247</v>
      </c>
      <c r="H666" s="5">
        <v>31344.381051834524</v>
      </c>
      <c r="I666" s="5">
        <v>35756.278917583106</v>
      </c>
      <c r="J666" s="5">
        <v>37116.049784513263</v>
      </c>
      <c r="K666" s="5">
        <v>35910.270588916639</v>
      </c>
      <c r="L666" s="5">
        <v>35648.9948632663</v>
      </c>
      <c r="M666" s="5">
        <v>37669.605495580428</v>
      </c>
      <c r="N666" s="5">
        <v>35634.014332188424</v>
      </c>
      <c r="O666" s="5">
        <v>34942.301258636995</v>
      </c>
      <c r="P666" s="5">
        <v>35175.51692139158</v>
      </c>
      <c r="Q666" s="5">
        <v>34614.390758041904</v>
      </c>
      <c r="R666" s="5">
        <v>35088.412389642166</v>
      </c>
      <c r="S666" s="5">
        <v>32340.976270243602</v>
      </c>
      <c r="T666" s="5">
        <v>34152.790645067907</v>
      </c>
      <c r="U666" s="5">
        <v>32544.148713164846</v>
      </c>
      <c r="V666" s="5">
        <v>31995.589401484438</v>
      </c>
      <c r="W666" s="5">
        <v>30355.325591631852</v>
      </c>
      <c r="X666" s="5">
        <v>32250.500036144898</v>
      </c>
      <c r="Y666" s="5">
        <v>30303.328120711503</v>
      </c>
      <c r="Z666" s="5">
        <v>30104.752859366115</v>
      </c>
      <c r="AA666" s="5">
        <v>28660.276267123878</v>
      </c>
      <c r="AB666" s="5">
        <v>28696.811170088469</v>
      </c>
      <c r="AC666" s="5">
        <v>29112.360131306763</v>
      </c>
      <c r="AD666" s="5">
        <v>29260.32442146157</v>
      </c>
      <c r="AE666" s="5">
        <v>27893.292248940819</v>
      </c>
    </row>
    <row r="667" spans="1:31">
      <c r="A667" s="58" t="s">
        <v>37</v>
      </c>
      <c r="B667" s="58" t="s">
        <v>123</v>
      </c>
      <c r="C667" s="57" t="s">
        <v>93</v>
      </c>
      <c r="D667" s="5">
        <v>10038.990221409584</v>
      </c>
      <c r="E667" s="5">
        <v>9299.6872791168043</v>
      </c>
      <c r="F667" s="5">
        <v>14130.378994978582</v>
      </c>
      <c r="G667" s="5">
        <v>18009.076760425283</v>
      </c>
      <c r="H667" s="5">
        <v>22153.597579939225</v>
      </c>
      <c r="I667" s="5">
        <v>25450.886390605196</v>
      </c>
      <c r="J667" s="5">
        <v>26539.11175074866</v>
      </c>
      <c r="K667" s="5">
        <v>23614.301014992914</v>
      </c>
      <c r="L667" s="5">
        <v>23380.805458799045</v>
      </c>
      <c r="M667" s="5">
        <v>21234.202074115055</v>
      </c>
      <c r="N667" s="5">
        <v>21877.262591157756</v>
      </c>
      <c r="O667" s="5">
        <v>22820.606061582792</v>
      </c>
      <c r="P667" s="5">
        <v>22164.127860527242</v>
      </c>
      <c r="Q667" s="5">
        <v>22771.383280214231</v>
      </c>
      <c r="R667" s="5">
        <v>22205.493957454171</v>
      </c>
      <c r="S667" s="5">
        <v>21159.820942696533</v>
      </c>
      <c r="T667" s="5">
        <v>23039.459051242819</v>
      </c>
      <c r="U667" s="5">
        <v>23223.547672096276</v>
      </c>
      <c r="V667" s="5">
        <v>23284.480217650227</v>
      </c>
      <c r="W667" s="5">
        <v>24032.277061186647</v>
      </c>
      <c r="X667" s="5">
        <v>22586.190728354119</v>
      </c>
      <c r="Y667" s="5">
        <v>24051.102705746656</v>
      </c>
      <c r="Z667" s="5">
        <v>25025.007553168296</v>
      </c>
      <c r="AA667" s="5">
        <v>25013.117929429362</v>
      </c>
      <c r="AB667" s="5">
        <v>25067.259556372286</v>
      </c>
      <c r="AC667" s="5">
        <v>25160.030998728791</v>
      </c>
      <c r="AD667" s="5">
        <v>24338.086204840602</v>
      </c>
      <c r="AE667" s="5">
        <v>26131.265841177694</v>
      </c>
    </row>
    <row r="668" spans="1:31">
      <c r="A668" s="58" t="s">
        <v>37</v>
      </c>
      <c r="B668" s="58" t="s">
        <v>123</v>
      </c>
      <c r="C668" s="57" t="s">
        <v>94</v>
      </c>
      <c r="D668" s="5">
        <v>9022.5652429999991</v>
      </c>
      <c r="E668" s="5">
        <v>10360.47539</v>
      </c>
      <c r="F668" s="5">
        <v>11714.952759</v>
      </c>
      <c r="G668" s="5">
        <v>13031.270875</v>
      </c>
      <c r="H668" s="5">
        <v>14353.708610999998</v>
      </c>
      <c r="I668" s="5">
        <v>15632.711501999998</v>
      </c>
      <c r="J668" s="5">
        <v>16910.683467000003</v>
      </c>
      <c r="K668" s="5">
        <v>18163.852714000001</v>
      </c>
      <c r="L668" s="5">
        <v>19411.917863999999</v>
      </c>
      <c r="M668" s="5">
        <v>20586.131863999999</v>
      </c>
      <c r="N668" s="5">
        <v>21767.574877999999</v>
      </c>
      <c r="O668" s="5">
        <v>22954.643037000002</v>
      </c>
      <c r="P668" s="5">
        <v>24162.339490999999</v>
      </c>
      <c r="Q668" s="5">
        <v>25237.053598000002</v>
      </c>
      <c r="R668" s="5">
        <v>26281.886845000001</v>
      </c>
      <c r="S668" s="5">
        <v>27326.868216999996</v>
      </c>
      <c r="T668" s="5">
        <v>28436.910612</v>
      </c>
      <c r="U668" s="5">
        <v>29427.267205</v>
      </c>
      <c r="V668" s="5">
        <v>30433.063289999998</v>
      </c>
      <c r="W668" s="5">
        <v>31454.762943000002</v>
      </c>
      <c r="X668" s="5">
        <v>32549.091078999998</v>
      </c>
      <c r="Y668" s="5">
        <v>33517.065546999998</v>
      </c>
      <c r="Z668" s="5">
        <v>34506.879883000001</v>
      </c>
      <c r="AA668" s="5">
        <v>35503.237704999992</v>
      </c>
      <c r="AB668" s="5">
        <v>36571.407772999999</v>
      </c>
      <c r="AC668" s="5">
        <v>37488.122686000002</v>
      </c>
      <c r="AD668" s="5">
        <v>38430.016286999999</v>
      </c>
      <c r="AE668" s="5">
        <v>38430.016286999999</v>
      </c>
    </row>
    <row r="669" spans="1:31">
      <c r="A669" s="58" t="s">
        <v>37</v>
      </c>
      <c r="B669" s="58" t="s">
        <v>123</v>
      </c>
      <c r="C669" s="57" t="s">
        <v>96</v>
      </c>
      <c r="D669" s="5">
        <v>143.29043786085001</v>
      </c>
      <c r="E669" s="5">
        <v>62.518002642809947</v>
      </c>
      <c r="F669" s="5">
        <v>102.67133278301498</v>
      </c>
      <c r="G669" s="5">
        <v>155.58635683977514</v>
      </c>
      <c r="H669" s="5">
        <v>283.68551621724032</v>
      </c>
      <c r="I669" s="5">
        <v>254.34376829218499</v>
      </c>
      <c r="J669" s="5">
        <v>347.09541321484033</v>
      </c>
      <c r="K669" s="5">
        <v>351.92971558117534</v>
      </c>
      <c r="L669" s="5">
        <v>292.7011713391999</v>
      </c>
      <c r="M669" s="5">
        <v>337.73415755934013</v>
      </c>
      <c r="N669" s="5">
        <v>395.39230382969589</v>
      </c>
      <c r="O669" s="5">
        <v>418.52724447049587</v>
      </c>
      <c r="P669" s="5">
        <v>581.49674279376541</v>
      </c>
      <c r="Q669" s="5">
        <v>467.51132632060023</v>
      </c>
      <c r="R669" s="5">
        <v>596.53735321880083</v>
      </c>
      <c r="S669" s="5">
        <v>670.1136250788727</v>
      </c>
      <c r="T669" s="5">
        <v>539.13050265104528</v>
      </c>
      <c r="U669" s="5">
        <v>757.36539534958501</v>
      </c>
      <c r="V669" s="5">
        <v>1058.154884963112</v>
      </c>
      <c r="W669" s="5">
        <v>1097.8652953056007</v>
      </c>
      <c r="X669" s="5">
        <v>1262.7899775467461</v>
      </c>
      <c r="Y669" s="5">
        <v>1655.3107840755567</v>
      </c>
      <c r="Z669" s="5">
        <v>1488.765703590183</v>
      </c>
      <c r="AA669" s="5">
        <v>1580.6379229785646</v>
      </c>
      <c r="AB669" s="5">
        <v>1812.7415536112981</v>
      </c>
      <c r="AC669" s="5">
        <v>1926.3733948897047</v>
      </c>
      <c r="AD669" s="5">
        <v>1855.6586584303477</v>
      </c>
      <c r="AE669" s="5">
        <v>2060.3446867041566</v>
      </c>
    </row>
    <row r="670" spans="1:31">
      <c r="A670" s="58" t="s">
        <v>37</v>
      </c>
      <c r="B670" s="58" t="s">
        <v>123</v>
      </c>
      <c r="C670" s="57" t="s">
        <v>98</v>
      </c>
      <c r="D670" s="5">
        <v>-2818.4312999830686</v>
      </c>
      <c r="E670" s="5">
        <v>-3760.5197761108066</v>
      </c>
      <c r="F670" s="5">
        <v>-7479.1580792928971</v>
      </c>
      <c r="G670" s="5">
        <v>-10943.068456346162</v>
      </c>
      <c r="H670" s="5">
        <v>-12044.703003796158</v>
      </c>
      <c r="I670" s="5">
        <v>-13376.212476955267</v>
      </c>
      <c r="J670" s="5">
        <v>-13097.286894093857</v>
      </c>
      <c r="K670" s="5">
        <v>-14485.4627321423</v>
      </c>
      <c r="L670" s="5">
        <v>-13372.375670811813</v>
      </c>
      <c r="M670" s="5">
        <v>-13394.539295523995</v>
      </c>
      <c r="N670" s="5">
        <v>-12472.44490115159</v>
      </c>
      <c r="O670" s="5">
        <v>-12569.622915607464</v>
      </c>
      <c r="P670" s="5">
        <v>-12483.931752976325</v>
      </c>
      <c r="Q670" s="5">
        <v>-11877.496744104621</v>
      </c>
      <c r="R670" s="5">
        <v>-12281.252143428808</v>
      </c>
      <c r="S670" s="5">
        <v>-11162.90702703912</v>
      </c>
      <c r="T670" s="5">
        <v>-12591.366438068979</v>
      </c>
      <c r="U670" s="5">
        <v>-12747.901835184874</v>
      </c>
      <c r="V670" s="5">
        <v>-12393.688467051548</v>
      </c>
      <c r="W670" s="5">
        <v>-11502.473498902036</v>
      </c>
      <c r="X670" s="5">
        <v>-11802.082223191572</v>
      </c>
      <c r="Y670" s="5">
        <v>-11354.935704786243</v>
      </c>
      <c r="Z670" s="5">
        <v>-11368.73560155085</v>
      </c>
      <c r="AA670" s="5">
        <v>-11312.004718185566</v>
      </c>
      <c r="AB670" s="5">
        <v>-10162.898845001553</v>
      </c>
      <c r="AC670" s="5">
        <v>-11040.397521073546</v>
      </c>
      <c r="AD670" s="5">
        <v>-10387.858101859716</v>
      </c>
      <c r="AE670" s="5">
        <v>-11163.314474913728</v>
      </c>
    </row>
    <row r="671" spans="1:31">
      <c r="A671" s="58" t="s">
        <v>37</v>
      </c>
      <c r="B671" s="58" t="s">
        <v>123</v>
      </c>
      <c r="C671" s="57" t="s">
        <v>99</v>
      </c>
      <c r="D671" s="5">
        <v>-101.671788198885</v>
      </c>
      <c r="E671" s="5">
        <v>-215.59989292707991</v>
      </c>
      <c r="F671" s="5">
        <v>-333.23312230178908</v>
      </c>
      <c r="G671" s="5">
        <v>-485.9713521598311</v>
      </c>
      <c r="H671" s="5">
        <v>-652.05767305640325</v>
      </c>
      <c r="I671" s="5">
        <v>-825.43360178397688</v>
      </c>
      <c r="J671" s="5">
        <v>-1110.4143164097716</v>
      </c>
      <c r="K671" s="5">
        <v>-1508.581028430219</v>
      </c>
      <c r="L671" s="5">
        <v>-1927.8985958965914</v>
      </c>
      <c r="M671" s="5">
        <v>-2176.8305566716072</v>
      </c>
      <c r="N671" s="5">
        <v>-2603.1221199793627</v>
      </c>
      <c r="O671" s="5">
        <v>-3270.38016220595</v>
      </c>
      <c r="P671" s="5">
        <v>-3726.3686635155659</v>
      </c>
      <c r="Q671" s="5">
        <v>-4114.2051062083419</v>
      </c>
      <c r="R671" s="5">
        <v>-5040.6195235071018</v>
      </c>
      <c r="S671" s="5">
        <v>-5582.8543217907927</v>
      </c>
      <c r="T671" s="5">
        <v>-6032.3239294122632</v>
      </c>
      <c r="U671" s="5">
        <v>-6135.2174217376296</v>
      </c>
      <c r="V671" s="5">
        <v>-5952.3309578466115</v>
      </c>
      <c r="W671" s="5">
        <v>-5627.5769665328635</v>
      </c>
      <c r="X671" s="5">
        <v>-5536.0600689532357</v>
      </c>
      <c r="Y671" s="5">
        <v>-4881.5358724029056</v>
      </c>
      <c r="Z671" s="5">
        <v>-5853.5843866312007</v>
      </c>
      <c r="AA671" s="5">
        <v>-5804.5143797147948</v>
      </c>
      <c r="AB671" s="5">
        <v>-6120.618883282079</v>
      </c>
      <c r="AC671" s="5">
        <v>-6017.8606217750312</v>
      </c>
      <c r="AD671" s="5">
        <v>-6541.4282027421614</v>
      </c>
      <c r="AE671" s="5">
        <v>-6336.4537331634292</v>
      </c>
    </row>
    <row r="672" spans="1:31">
      <c r="A672" s="58" t="s">
        <v>37</v>
      </c>
      <c r="B672" s="58" t="s">
        <v>123</v>
      </c>
      <c r="C672" s="57" t="s">
        <v>100</v>
      </c>
      <c r="D672" s="5">
        <v>-175.48155982371199</v>
      </c>
      <c r="E672" s="5">
        <v>-299.17888471892502</v>
      </c>
      <c r="F672" s="5">
        <v>-407.48950697774097</v>
      </c>
      <c r="G672" s="5">
        <v>-495.29969942901602</v>
      </c>
      <c r="H672" s="5">
        <v>-568.38111370570903</v>
      </c>
      <c r="I672" s="5">
        <v>-630.98551602596399</v>
      </c>
      <c r="J672" s="5">
        <v>-716.758216929578</v>
      </c>
      <c r="K672" s="5">
        <v>-853.21227491718605</v>
      </c>
      <c r="L672" s="5">
        <v>-990.34926263692</v>
      </c>
      <c r="M672" s="5">
        <v>-1127.0184923475199</v>
      </c>
      <c r="N672" s="5">
        <v>-1296.33829067177</v>
      </c>
      <c r="O672" s="5">
        <v>-1475.09043114525</v>
      </c>
      <c r="P672" s="5">
        <v>-1662.15564983326</v>
      </c>
      <c r="Q672" s="5">
        <v>-1808.8781163988899</v>
      </c>
      <c r="R672" s="5">
        <v>-1945.40458752066</v>
      </c>
      <c r="S672" s="5">
        <v>-2053.3625341189299</v>
      </c>
      <c r="T672" s="5">
        <v>-2134.1499027433601</v>
      </c>
      <c r="U672" s="5">
        <v>-2159.3690157038</v>
      </c>
      <c r="V672" s="5">
        <v>-2177.2769590723501</v>
      </c>
      <c r="W672" s="5">
        <v>-2176.78350680424</v>
      </c>
      <c r="X672" s="5">
        <v>-2166.6049372171901</v>
      </c>
      <c r="Y672" s="5">
        <v>-2156.51407503685</v>
      </c>
      <c r="Z672" s="5">
        <v>-2141.7783934882</v>
      </c>
      <c r="AA672" s="5">
        <v>-2145.9975549425599</v>
      </c>
      <c r="AB672" s="5">
        <v>-2121.8731571366702</v>
      </c>
      <c r="AC672" s="5">
        <v>-2094.3823612317701</v>
      </c>
      <c r="AD672" s="5">
        <v>-2069.3896033890201</v>
      </c>
      <c r="AE672" s="5">
        <v>-2090.3742779477402</v>
      </c>
    </row>
    <row r="674" spans="1:31">
      <c r="A674" s="58" t="s">
        <v>37</v>
      </c>
      <c r="B674" s="58" t="s">
        <v>124</v>
      </c>
      <c r="C674" s="57" t="s">
        <v>80</v>
      </c>
      <c r="D674" s="5">
        <v>30711.623502526407</v>
      </c>
      <c r="E674" s="5">
        <v>27623.34818195357</v>
      </c>
      <c r="F674" s="5">
        <v>15498.031029350212</v>
      </c>
      <c r="G674" s="5">
        <v>12942.332315259762</v>
      </c>
      <c r="H674" s="5">
        <v>8575.36800551747</v>
      </c>
      <c r="I674" s="5">
        <v>7544.4731222400278</v>
      </c>
      <c r="J674" s="5">
        <v>4442.5714641120412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</row>
    <row r="675" spans="1:31">
      <c r="A675" s="58" t="s">
        <v>37</v>
      </c>
      <c r="B675" s="58" t="s">
        <v>124</v>
      </c>
      <c r="C675" s="57" t="s">
        <v>82</v>
      </c>
      <c r="D675" s="5">
        <v>10173.097681135556</v>
      </c>
      <c r="E675" s="5">
        <v>3637.0708177596512</v>
      </c>
      <c r="F675" s="5">
        <v>3006.5234031651116</v>
      </c>
      <c r="G675" s="5">
        <v>3088.2636495611569</v>
      </c>
      <c r="H675" s="5">
        <v>3558.6781967999914</v>
      </c>
      <c r="I675" s="5">
        <v>3954.4035336650413</v>
      </c>
      <c r="J675" s="5">
        <v>4527.2929982892274</v>
      </c>
      <c r="K675" s="5">
        <v>2361.0288734257056</v>
      </c>
      <c r="L675" s="5">
        <v>1822.9646717529004</v>
      </c>
      <c r="M675" s="5">
        <v>2285.2887728892006</v>
      </c>
      <c r="N675" s="5">
        <v>1473.5334354235999</v>
      </c>
      <c r="O675" s="5">
        <v>1330.552743388165</v>
      </c>
      <c r="P675" s="5">
        <v>2071.8623492637653</v>
      </c>
      <c r="Q675" s="5">
        <v>802.34714621361491</v>
      </c>
      <c r="R675" s="5">
        <v>1302.0710882397902</v>
      </c>
      <c r="S675" s="5">
        <v>1322.6844022739103</v>
      </c>
      <c r="T675" s="5">
        <v>1182.5615870294398</v>
      </c>
      <c r="U675" s="5">
        <v>787.43269846018052</v>
      </c>
      <c r="V675" s="5">
        <v>825.52300686000524</v>
      </c>
      <c r="W675" s="5">
        <v>528.81356000649521</v>
      </c>
      <c r="X675" s="5">
        <v>634.24716157434023</v>
      </c>
      <c r="Y675" s="5">
        <v>341.00397266167505</v>
      </c>
      <c r="Z675" s="5">
        <v>17.020263154009999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</row>
    <row r="676" spans="1:31">
      <c r="A676" s="58" t="s">
        <v>37</v>
      </c>
      <c r="B676" s="58" t="s">
        <v>124</v>
      </c>
      <c r="C676" s="57" t="s">
        <v>83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</row>
    <row r="677" spans="1:31">
      <c r="A677" s="58" t="s">
        <v>37</v>
      </c>
      <c r="B677" s="58" t="s">
        <v>124</v>
      </c>
      <c r="C677" s="57" t="s">
        <v>84</v>
      </c>
      <c r="D677" s="5">
        <v>1540.5943057027193</v>
      </c>
      <c r="E677" s="5">
        <v>16.052252460790001</v>
      </c>
      <c r="F677" s="5">
        <v>481.73066264824524</v>
      </c>
      <c r="G677" s="5">
        <v>587.59744651529513</v>
      </c>
      <c r="H677" s="5">
        <v>1648.8786777409018</v>
      </c>
      <c r="I677" s="5">
        <v>2418.3921425016997</v>
      </c>
      <c r="J677" s="5">
        <v>2660.0958020301996</v>
      </c>
      <c r="K677" s="5">
        <v>1956.201295420504</v>
      </c>
      <c r="L677" s="5">
        <v>2030.5089074671002</v>
      </c>
      <c r="M677" s="5">
        <v>2257.6319585843039</v>
      </c>
      <c r="N677" s="5">
        <v>1885.4178281570992</v>
      </c>
      <c r="O677" s="5">
        <v>2222.8665887899206</v>
      </c>
      <c r="P677" s="5">
        <v>2019.2562265358808</v>
      </c>
      <c r="Q677" s="5">
        <v>2029.30849482182</v>
      </c>
      <c r="R677" s="5">
        <v>2300.4186590692402</v>
      </c>
      <c r="S677" s="5">
        <v>2245.9321875507012</v>
      </c>
      <c r="T677" s="5">
        <v>2768.7820941351388</v>
      </c>
      <c r="U677" s="5">
        <v>2568.819345214959</v>
      </c>
      <c r="V677" s="5">
        <v>2061.0931881145652</v>
      </c>
      <c r="W677" s="5">
        <v>2145.0704340485763</v>
      </c>
      <c r="X677" s="5">
        <v>2470.3396887317172</v>
      </c>
      <c r="Y677" s="5">
        <v>1955.1010771120143</v>
      </c>
      <c r="Z677" s="5">
        <v>2386.3848904906922</v>
      </c>
      <c r="AA677" s="5">
        <v>1135.8571640142952</v>
      </c>
      <c r="AB677" s="5">
        <v>1147.6167009988701</v>
      </c>
      <c r="AC677" s="5">
        <v>1123.9704786331647</v>
      </c>
      <c r="AD677" s="5">
        <v>1221.0925923879395</v>
      </c>
      <c r="AE677" s="5">
        <v>1147.7095544787999</v>
      </c>
    </row>
    <row r="678" spans="1:31">
      <c r="A678" s="58" t="s">
        <v>37</v>
      </c>
      <c r="B678" s="58" t="s">
        <v>124</v>
      </c>
      <c r="C678" s="57" t="s">
        <v>85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1.0414055485249998</v>
      </c>
      <c r="L678" s="5">
        <v>4.4494167773499997</v>
      </c>
      <c r="M678" s="5">
        <v>4.4372599009250004</v>
      </c>
      <c r="N678" s="5">
        <v>4.4372599009200018</v>
      </c>
      <c r="O678" s="5">
        <v>26.836786098445003</v>
      </c>
      <c r="P678" s="5">
        <v>26.910311539785006</v>
      </c>
      <c r="Q678" s="5">
        <v>26.836786098445003</v>
      </c>
      <c r="R678" s="5">
        <v>241.15697442846511</v>
      </c>
      <c r="S678" s="5">
        <v>241.15697442850006</v>
      </c>
      <c r="T678" s="5">
        <v>241.81767846800514</v>
      </c>
      <c r="U678" s="5">
        <v>241.15697442848</v>
      </c>
      <c r="V678" s="5">
        <v>241.15697442846502</v>
      </c>
      <c r="W678" s="5">
        <v>241.15697442846502</v>
      </c>
      <c r="X678" s="5">
        <v>241.817678468005</v>
      </c>
      <c r="Y678" s="5">
        <v>241.156974556215</v>
      </c>
      <c r="Z678" s="5">
        <v>379.21153320691008</v>
      </c>
      <c r="AA678" s="5">
        <v>1107.92966452475</v>
      </c>
      <c r="AB678" s="5">
        <v>1239.0364902412698</v>
      </c>
      <c r="AC678" s="5">
        <v>2117.3493396870904</v>
      </c>
      <c r="AD678" s="5">
        <v>2117.3493396871249</v>
      </c>
      <c r="AE678" s="5">
        <v>2117.3493396871154</v>
      </c>
    </row>
    <row r="679" spans="1:31">
      <c r="A679" s="58" t="s">
        <v>37</v>
      </c>
      <c r="B679" s="58" t="s">
        <v>124</v>
      </c>
      <c r="C679" s="57" t="s">
        <v>86</v>
      </c>
      <c r="D679" s="5">
        <v>213.04516874994462</v>
      </c>
      <c r="E679" s="5">
        <v>251.42043875001488</v>
      </c>
      <c r="F679" s="5">
        <v>199.22103999996</v>
      </c>
      <c r="G679" s="5">
        <v>126.7420175</v>
      </c>
      <c r="H679" s="5">
        <v>180.51341749997999</v>
      </c>
      <c r="I679" s="5">
        <v>184.41773250002998</v>
      </c>
      <c r="J679" s="5">
        <v>308.66523000012467</v>
      </c>
      <c r="K679" s="5">
        <v>160.58270250000999</v>
      </c>
      <c r="L679" s="5">
        <v>280.02974125002487</v>
      </c>
      <c r="M679" s="5">
        <v>299.1800200000348</v>
      </c>
      <c r="N679" s="5">
        <v>248.91692375006983</v>
      </c>
      <c r="O679" s="5">
        <v>213.04516875005481</v>
      </c>
      <c r="P679" s="5">
        <v>251.42043875005481</v>
      </c>
      <c r="Q679" s="5">
        <v>199.2210400000599</v>
      </c>
      <c r="R679" s="5">
        <v>54.607375000010009</v>
      </c>
      <c r="S679" s="5">
        <v>64.035429999990001</v>
      </c>
      <c r="T679" s="5">
        <v>77.214287500044961</v>
      </c>
      <c r="U679" s="5">
        <v>158.24927670732473</v>
      </c>
      <c r="V679" s="5">
        <v>81.759812499980029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</row>
    <row r="680" spans="1:31">
      <c r="A680" s="58" t="s">
        <v>37</v>
      </c>
      <c r="B680" s="58" t="s">
        <v>124</v>
      </c>
      <c r="C680" s="57" t="s">
        <v>87</v>
      </c>
      <c r="D680" s="5">
        <v>2074.5849159233198</v>
      </c>
      <c r="E680" s="5">
        <v>2356.4323597906518</v>
      </c>
      <c r="F680" s="5">
        <v>3449.5268445742013</v>
      </c>
      <c r="G680" s="5">
        <v>6013.4090969251756</v>
      </c>
      <c r="H680" s="5">
        <v>5932.4843955707411</v>
      </c>
      <c r="I680" s="5">
        <v>5549.3930927749152</v>
      </c>
      <c r="J680" s="5">
        <v>4966.9955799030304</v>
      </c>
      <c r="K680" s="5">
        <v>10645.126770541541</v>
      </c>
      <c r="L680" s="5">
        <v>11026.070161970691</v>
      </c>
      <c r="M680" s="5">
        <v>10317.215422798286</v>
      </c>
      <c r="N680" s="5">
        <v>11193.539487979702</v>
      </c>
      <c r="O680" s="5">
        <v>12200.703741871215</v>
      </c>
      <c r="P680" s="5">
        <v>13661.843667202036</v>
      </c>
      <c r="Q680" s="5">
        <v>13062.131326689343</v>
      </c>
      <c r="R680" s="5">
        <v>12523.175815024655</v>
      </c>
      <c r="S680" s="5">
        <v>15674.447769179125</v>
      </c>
      <c r="T680" s="5">
        <v>16378.911012548346</v>
      </c>
      <c r="U680" s="5">
        <v>16222.804784977756</v>
      </c>
      <c r="V680" s="5">
        <v>21837.219180323551</v>
      </c>
      <c r="W680" s="5">
        <v>20357.01841482292</v>
      </c>
      <c r="X680" s="5">
        <v>16403.075001503294</v>
      </c>
      <c r="Y680" s="5">
        <v>19155.178256337495</v>
      </c>
      <c r="Z680" s="5">
        <v>18629.889771872218</v>
      </c>
      <c r="AA680" s="5">
        <v>21773.071174898818</v>
      </c>
      <c r="AB680" s="5">
        <v>30570.708007314042</v>
      </c>
      <c r="AC680" s="5">
        <v>27176.199984091487</v>
      </c>
      <c r="AD680" s="5">
        <v>31385.453608629436</v>
      </c>
      <c r="AE680" s="5">
        <v>32293.346633326397</v>
      </c>
    </row>
    <row r="681" spans="1:31">
      <c r="A681" s="58" t="s">
        <v>37</v>
      </c>
      <c r="B681" s="58" t="s">
        <v>124</v>
      </c>
      <c r="C681" s="57" t="s">
        <v>88</v>
      </c>
      <c r="D681" s="5">
        <v>52.402970706855079</v>
      </c>
      <c r="E681" s="5">
        <v>131.8520860222304</v>
      </c>
      <c r="F681" s="5">
        <v>224.50198011225413</v>
      </c>
      <c r="G681" s="5">
        <v>342.40939708017373</v>
      </c>
      <c r="H681" s="5">
        <v>469.39385807125097</v>
      </c>
      <c r="I681" s="5">
        <v>588.10370761431932</v>
      </c>
      <c r="J681" s="5">
        <v>802.1085687698594</v>
      </c>
      <c r="K681" s="5">
        <v>1128.2534406641703</v>
      </c>
      <c r="L681" s="5">
        <v>1365.3486887792053</v>
      </c>
      <c r="M681" s="5">
        <v>1471.1580805172105</v>
      </c>
      <c r="N681" s="5">
        <v>1983.6501267629899</v>
      </c>
      <c r="O681" s="5">
        <v>2439.2636015198777</v>
      </c>
      <c r="P681" s="5">
        <v>2887.1276121848186</v>
      </c>
      <c r="Q681" s="5">
        <v>3135.9233147131972</v>
      </c>
      <c r="R681" s="5">
        <v>3602.8300849900857</v>
      </c>
      <c r="S681" s="5">
        <v>3902.4117725301685</v>
      </c>
      <c r="T681" s="5">
        <v>4504.0347134553358</v>
      </c>
      <c r="U681" s="5">
        <v>4701.5539507127933</v>
      </c>
      <c r="V681" s="5">
        <v>5228.1648980303225</v>
      </c>
      <c r="W681" s="5">
        <v>5157.2110166322245</v>
      </c>
      <c r="X681" s="5">
        <v>5659.5879392234074</v>
      </c>
      <c r="Y681" s="5">
        <v>6303.8485000184792</v>
      </c>
      <c r="Z681" s="5">
        <v>6825.1122237733662</v>
      </c>
      <c r="AA681" s="5">
        <v>7305.5876460543332</v>
      </c>
      <c r="AB681" s="5">
        <v>7601.4568555638589</v>
      </c>
      <c r="AC681" s="5">
        <v>8384.831099000945</v>
      </c>
      <c r="AD681" s="5">
        <v>8796.1068655364725</v>
      </c>
      <c r="AE681" s="5">
        <v>8699.0720928917126</v>
      </c>
    </row>
    <row r="682" spans="1:31">
      <c r="A682" s="58" t="s">
        <v>37</v>
      </c>
      <c r="B682" s="58" t="s">
        <v>124</v>
      </c>
      <c r="C682" s="57" t="s">
        <v>89</v>
      </c>
      <c r="D682" s="5">
        <v>117.708012944182</v>
      </c>
      <c r="E682" s="5">
        <v>216.29087114607799</v>
      </c>
      <c r="F682" s="5">
        <v>315.05816867460101</v>
      </c>
      <c r="G682" s="5">
        <v>404.569016027045</v>
      </c>
      <c r="H682" s="5">
        <v>477.08600055434403</v>
      </c>
      <c r="I682" s="5">
        <v>539.81601364244102</v>
      </c>
      <c r="J682" s="5">
        <v>619.77329918372197</v>
      </c>
      <c r="K682" s="5">
        <v>744.99204622779803</v>
      </c>
      <c r="L682" s="5">
        <v>864.86442787715305</v>
      </c>
      <c r="M682" s="5">
        <v>982.99075735453596</v>
      </c>
      <c r="N682" s="5">
        <v>1124.37031389923</v>
      </c>
      <c r="O682" s="5">
        <v>1272.6243124039299</v>
      </c>
      <c r="P682" s="5">
        <v>1425.6570954143101</v>
      </c>
      <c r="Q682" s="5">
        <v>1546.18328757059</v>
      </c>
      <c r="R682" s="5">
        <v>1656.45293021404</v>
      </c>
      <c r="S682" s="5">
        <v>1731.09925367247</v>
      </c>
      <c r="T682" s="5">
        <v>1788.21133276249</v>
      </c>
      <c r="U682" s="5">
        <v>1795.7954867508899</v>
      </c>
      <c r="V682" s="5">
        <v>1807.03895162093</v>
      </c>
      <c r="W682" s="5">
        <v>1796.32846920986</v>
      </c>
      <c r="X682" s="5">
        <v>1790.1670089784</v>
      </c>
      <c r="Y682" s="5">
        <v>1775.2961307316</v>
      </c>
      <c r="Z682" s="5">
        <v>1758.06782873975</v>
      </c>
      <c r="AA682" s="5">
        <v>1749.3109197604199</v>
      </c>
      <c r="AB682" s="5">
        <v>1733.90439033553</v>
      </c>
      <c r="AC682" s="5">
        <v>1712.4232230948901</v>
      </c>
      <c r="AD682" s="5">
        <v>1688.2023443186299</v>
      </c>
      <c r="AE682" s="5">
        <v>1705.85198974333</v>
      </c>
    </row>
    <row r="683" spans="1:31">
      <c r="A683" s="58" t="s">
        <v>37</v>
      </c>
      <c r="B683" s="58" t="s">
        <v>124</v>
      </c>
      <c r="C683" s="57" t="s">
        <v>90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</row>
    <row r="684" spans="1:31">
      <c r="A684" s="58" t="s">
        <v>37</v>
      </c>
      <c r="B684" s="58" t="s">
        <v>124</v>
      </c>
      <c r="C684" s="57" t="s">
        <v>91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</row>
    <row r="685" spans="1:31">
      <c r="A685" s="58" t="s">
        <v>37</v>
      </c>
      <c r="B685" s="58" t="s">
        <v>124</v>
      </c>
      <c r="C685" s="57" t="s">
        <v>92</v>
      </c>
      <c r="D685" s="5">
        <v>2992.1579126466258</v>
      </c>
      <c r="E685" s="5">
        <v>19141.002311687062</v>
      </c>
      <c r="F685" s="5">
        <v>27427.554298980347</v>
      </c>
      <c r="G685" s="5">
        <v>27973.40630733117</v>
      </c>
      <c r="H685" s="5">
        <v>32185.764360412159</v>
      </c>
      <c r="I685" s="5">
        <v>35356.00180841986</v>
      </c>
      <c r="J685" s="5">
        <v>37466.141830809618</v>
      </c>
      <c r="K685" s="5">
        <v>41094.379503377917</v>
      </c>
      <c r="L685" s="5">
        <v>47237.798418820086</v>
      </c>
      <c r="M685" s="5">
        <v>51243.892259037828</v>
      </c>
      <c r="N685" s="5">
        <v>49957.739082285669</v>
      </c>
      <c r="O685" s="5">
        <v>77593.034248229393</v>
      </c>
      <c r="P685" s="5">
        <v>71324.704152488033</v>
      </c>
      <c r="Q685" s="5">
        <v>78157.811793440167</v>
      </c>
      <c r="R685" s="5">
        <v>81182.348610280809</v>
      </c>
      <c r="S685" s="5">
        <v>80360.10120552576</v>
      </c>
      <c r="T685" s="5">
        <v>80939.559400412851</v>
      </c>
      <c r="U685" s="5">
        <v>88855.106660336867</v>
      </c>
      <c r="V685" s="5">
        <v>88293.919732288763</v>
      </c>
      <c r="W685" s="5">
        <v>103993.41765310318</v>
      </c>
      <c r="X685" s="5">
        <v>131923.42725608384</v>
      </c>
      <c r="Y685" s="5">
        <v>136185.91281451061</v>
      </c>
      <c r="Z685" s="5">
        <v>137435.61699175747</v>
      </c>
      <c r="AA685" s="5">
        <v>125170.4298652795</v>
      </c>
      <c r="AB685" s="5">
        <v>134093.04413473507</v>
      </c>
      <c r="AC685" s="5">
        <v>125163.65190645159</v>
      </c>
      <c r="AD685" s="5">
        <v>124308.64406077482</v>
      </c>
      <c r="AE685" s="5">
        <v>123012.22531797964</v>
      </c>
    </row>
    <row r="686" spans="1:31">
      <c r="A686" s="58" t="s">
        <v>37</v>
      </c>
      <c r="B686" s="58" t="s">
        <v>124</v>
      </c>
      <c r="C686" s="57" t="s">
        <v>93</v>
      </c>
      <c r="D686" s="5">
        <v>7433.4223417159401</v>
      </c>
      <c r="E686" s="5">
        <v>6871.7764685185512</v>
      </c>
      <c r="F686" s="5">
        <v>11435.414857969741</v>
      </c>
      <c r="G686" s="5">
        <v>17982.586198176086</v>
      </c>
      <c r="H686" s="5">
        <v>20305.01340942879</v>
      </c>
      <c r="I686" s="5">
        <v>24564.798775842963</v>
      </c>
      <c r="J686" s="5">
        <v>25894.446713582336</v>
      </c>
      <c r="K686" s="5">
        <v>36749.992573702526</v>
      </c>
      <c r="L686" s="5">
        <v>36836.453012770362</v>
      </c>
      <c r="M686" s="5">
        <v>33272.350275959339</v>
      </c>
      <c r="N686" s="5">
        <v>38539.969008335916</v>
      </c>
      <c r="O686" s="5">
        <v>58931.442858616108</v>
      </c>
      <c r="P686" s="5">
        <v>68518.644902253203</v>
      </c>
      <c r="Q686" s="5">
        <v>72831.528729010432</v>
      </c>
      <c r="R686" s="5">
        <v>81528.47017016921</v>
      </c>
      <c r="S686" s="5">
        <v>87033.59458859991</v>
      </c>
      <c r="T686" s="5">
        <v>90793.756996207027</v>
      </c>
      <c r="U686" s="5">
        <v>95915.524761334891</v>
      </c>
      <c r="V686" s="5">
        <v>117024.44529847012</v>
      </c>
      <c r="W686" s="5">
        <v>126680.69923902623</v>
      </c>
      <c r="X686" s="5">
        <v>101821.97022124528</v>
      </c>
      <c r="Y686" s="5">
        <v>110607.07701800803</v>
      </c>
      <c r="Z686" s="5">
        <v>116211.49825668208</v>
      </c>
      <c r="AA686" s="5">
        <v>126777.58549879253</v>
      </c>
      <c r="AB686" s="5">
        <v>161222.49424820795</v>
      </c>
      <c r="AC686" s="5">
        <v>184481.91370845359</v>
      </c>
      <c r="AD686" s="5">
        <v>183787.36838400754</v>
      </c>
      <c r="AE686" s="5">
        <v>191272.15058741052</v>
      </c>
    </row>
    <row r="687" spans="1:31">
      <c r="A687" s="58" t="s">
        <v>37</v>
      </c>
      <c r="B687" s="58" t="s">
        <v>124</v>
      </c>
      <c r="C687" s="57" t="s">
        <v>94</v>
      </c>
      <c r="D687" s="5">
        <v>8479.9990908</v>
      </c>
      <c r="E687" s="5">
        <v>9559.0008366000002</v>
      </c>
      <c r="F687" s="5">
        <v>10745.4802191</v>
      </c>
      <c r="G687" s="5">
        <v>11930.2513784</v>
      </c>
      <c r="H687" s="5">
        <v>13106.8910703</v>
      </c>
      <c r="I687" s="5">
        <v>14229.467897899998</v>
      </c>
      <c r="J687" s="5">
        <v>15360.405836900001</v>
      </c>
      <c r="K687" s="5">
        <v>16456.256894599999</v>
      </c>
      <c r="L687" s="5">
        <v>17527.511694000001</v>
      </c>
      <c r="M687" s="5">
        <v>18507.895565799998</v>
      </c>
      <c r="N687" s="5">
        <v>19510.810355900001</v>
      </c>
      <c r="O687" s="5">
        <v>20499.366839399998</v>
      </c>
      <c r="P687" s="5">
        <v>21478.626854599999</v>
      </c>
      <c r="Q687" s="5">
        <v>22278.395411500002</v>
      </c>
      <c r="R687" s="5">
        <v>23038.9386381</v>
      </c>
      <c r="S687" s="5">
        <v>23770.344909399999</v>
      </c>
      <c r="T687" s="5">
        <v>24577.874808100001</v>
      </c>
      <c r="U687" s="5">
        <v>25306.991188499996</v>
      </c>
      <c r="V687" s="5">
        <v>26082.992490199998</v>
      </c>
      <c r="W687" s="5">
        <v>26857.1239308</v>
      </c>
      <c r="X687" s="5">
        <v>27687.389024700002</v>
      </c>
      <c r="Y687" s="5">
        <v>28381.8181348</v>
      </c>
      <c r="Z687" s="5">
        <v>29110.7653536</v>
      </c>
      <c r="AA687" s="5">
        <v>29845.345328000003</v>
      </c>
      <c r="AB687" s="5">
        <v>30647.097598600001</v>
      </c>
      <c r="AC687" s="5">
        <v>31308.422296999997</v>
      </c>
      <c r="AD687" s="5">
        <v>32021.139212500002</v>
      </c>
      <c r="AE687" s="5">
        <v>32021.139212500002</v>
      </c>
    </row>
    <row r="688" spans="1:31">
      <c r="A688" s="58" t="s">
        <v>37</v>
      </c>
      <c r="B688" s="58" t="s">
        <v>124</v>
      </c>
      <c r="C688" s="57" t="s">
        <v>96</v>
      </c>
      <c r="D688" s="5">
        <v>243.57689776540494</v>
      </c>
      <c r="E688" s="5">
        <v>22.786544836064998</v>
      </c>
      <c r="F688" s="5">
        <v>96.781865828030007</v>
      </c>
      <c r="G688" s="5">
        <v>181.84872062897506</v>
      </c>
      <c r="H688" s="5">
        <v>351.69085025464989</v>
      </c>
      <c r="I688" s="5">
        <v>423.70277483939998</v>
      </c>
      <c r="J688" s="5">
        <v>535.77819988832448</v>
      </c>
      <c r="K688" s="5">
        <v>249.94558360647002</v>
      </c>
      <c r="L688" s="5">
        <v>332.84997416838007</v>
      </c>
      <c r="M688" s="5">
        <v>393.16526205461014</v>
      </c>
      <c r="N688" s="5">
        <v>622.66809344806961</v>
      </c>
      <c r="O688" s="5">
        <v>748.03815452350011</v>
      </c>
      <c r="P688" s="5">
        <v>1192.2856019874603</v>
      </c>
      <c r="Q688" s="5">
        <v>883.17550494504064</v>
      </c>
      <c r="R688" s="5">
        <v>1207.7761960496293</v>
      </c>
      <c r="S688" s="5">
        <v>1339.967052638224</v>
      </c>
      <c r="T688" s="5">
        <v>1224.2631690898454</v>
      </c>
      <c r="U688" s="5">
        <v>1247.77289352862</v>
      </c>
      <c r="V688" s="5">
        <v>1574.535539615355</v>
      </c>
      <c r="W688" s="5">
        <v>1215.9116990144503</v>
      </c>
      <c r="X688" s="5">
        <v>1326.0572805239053</v>
      </c>
      <c r="Y688" s="5">
        <v>1538.6779615561893</v>
      </c>
      <c r="Z688" s="5">
        <v>1365.547303351035</v>
      </c>
      <c r="AA688" s="5">
        <v>2153.3208315455627</v>
      </c>
      <c r="AB688" s="5">
        <v>865.93681139030502</v>
      </c>
      <c r="AC688" s="5">
        <v>1324.1788968011258</v>
      </c>
      <c r="AD688" s="5">
        <v>1634.7380746856095</v>
      </c>
      <c r="AE688" s="5">
        <v>1404.9156815927047</v>
      </c>
    </row>
    <row r="689" spans="1:31">
      <c r="A689" s="58" t="s">
        <v>37</v>
      </c>
      <c r="B689" s="58" t="s">
        <v>124</v>
      </c>
      <c r="C689" s="57" t="s">
        <v>98</v>
      </c>
      <c r="D689" s="5">
        <v>-2660.3550176142344</v>
      </c>
      <c r="E689" s="5">
        <v>-3082.5170287887745</v>
      </c>
      <c r="F689" s="5">
        <v>-4423.3679787440487</v>
      </c>
      <c r="G689" s="5">
        <v>-7493.2048265131571</v>
      </c>
      <c r="H689" s="5">
        <v>-7392.2832998985705</v>
      </c>
      <c r="I689" s="5">
        <v>-6852.6003511061499</v>
      </c>
      <c r="J689" s="5">
        <v>-6062.5066576152467</v>
      </c>
      <c r="K689" s="5">
        <v>-13448.912618958217</v>
      </c>
      <c r="L689" s="5">
        <v>-13856.260249728126</v>
      </c>
      <c r="M689" s="5">
        <v>-13019.140104494774</v>
      </c>
      <c r="N689" s="5">
        <v>-14078.529467437462</v>
      </c>
      <c r="O689" s="5">
        <v>-15430.402249582125</v>
      </c>
      <c r="P689" s="5">
        <v>-17280.795428505658</v>
      </c>
      <c r="Q689" s="5">
        <v>-16265.588400341485</v>
      </c>
      <c r="R689" s="5">
        <v>-15926.549013027052</v>
      </c>
      <c r="S689" s="5">
        <v>-19575.971530209707</v>
      </c>
      <c r="T689" s="5">
        <v>-20418.188657318315</v>
      </c>
      <c r="U689" s="5">
        <v>-20253.797678963365</v>
      </c>
      <c r="V689" s="5">
        <v>-27228.747333076208</v>
      </c>
      <c r="W689" s="5">
        <v>-25010.860280542722</v>
      </c>
      <c r="X689" s="5">
        <v>-20412.576893434067</v>
      </c>
      <c r="Y689" s="5">
        <v>-23746.531962837129</v>
      </c>
      <c r="Z689" s="5">
        <v>-23174.00253021872</v>
      </c>
      <c r="AA689" s="5">
        <v>-27182.897948475456</v>
      </c>
      <c r="AB689" s="5">
        <v>-37387.91483508511</v>
      </c>
      <c r="AC689" s="5">
        <v>-33466.472431403497</v>
      </c>
      <c r="AD689" s="5">
        <v>-38737.801502187955</v>
      </c>
      <c r="AE689" s="5">
        <v>-39572.85089491462</v>
      </c>
    </row>
    <row r="690" spans="1:31">
      <c r="A690" s="58" t="s">
        <v>37</v>
      </c>
      <c r="B690" s="58" t="s">
        <v>124</v>
      </c>
      <c r="C690" s="57" t="s">
        <v>99</v>
      </c>
      <c r="D690" s="5">
        <v>-61.644461849245289</v>
      </c>
      <c r="E690" s="5">
        <v>-155.17255526027552</v>
      </c>
      <c r="F690" s="5">
        <v>-264.02609585303145</v>
      </c>
      <c r="G690" s="5">
        <v>-403.62769742447404</v>
      </c>
      <c r="H690" s="5">
        <v>-551.51911455986237</v>
      </c>
      <c r="I690" s="5">
        <v>-693.5442055990161</v>
      </c>
      <c r="J690" s="5">
        <v>-941.65950252425159</v>
      </c>
      <c r="K690" s="5">
        <v>-1336.9007360370179</v>
      </c>
      <c r="L690" s="5">
        <v>-1627.3347142651605</v>
      </c>
      <c r="M690" s="5">
        <v>-1762.4323628234649</v>
      </c>
      <c r="N690" s="5">
        <v>-2389.98137178458</v>
      </c>
      <c r="O690" s="5">
        <v>-2946.997087769907</v>
      </c>
      <c r="P690" s="5">
        <v>-3506.4501265632034</v>
      </c>
      <c r="Q690" s="5">
        <v>-3822.389688327969</v>
      </c>
      <c r="R690" s="5">
        <v>-4424.9178303607096</v>
      </c>
      <c r="S690" s="5">
        <v>-4815.6720983423211</v>
      </c>
      <c r="T690" s="5">
        <v>-5572.6610077204505</v>
      </c>
      <c r="U690" s="5">
        <v>-5827.9985643133841</v>
      </c>
      <c r="V690" s="5">
        <v>-6551.2550158910653</v>
      </c>
      <c r="W690" s="5">
        <v>-6468.5959040726739</v>
      </c>
      <c r="X690" s="5">
        <v>-7116.0003130844643</v>
      </c>
      <c r="Y690" s="5">
        <v>-8028.1312828906357</v>
      </c>
      <c r="Z690" s="5">
        <v>-8643.4096874758889</v>
      </c>
      <c r="AA690" s="5">
        <v>-9324.5255063074183</v>
      </c>
      <c r="AB690" s="5">
        <v>-9686.5981911427625</v>
      </c>
      <c r="AC690" s="5">
        <v>-10636.363070982505</v>
      </c>
      <c r="AD690" s="5">
        <v>-11233.335165751414</v>
      </c>
      <c r="AE690" s="5">
        <v>-11060.208295623537</v>
      </c>
    </row>
    <row r="691" spans="1:31">
      <c r="A691" s="58" t="s">
        <v>37</v>
      </c>
      <c r="B691" s="58" t="s">
        <v>124</v>
      </c>
      <c r="C691" s="57" t="s">
        <v>100</v>
      </c>
      <c r="D691" s="5">
        <v>-135.03141914529701</v>
      </c>
      <c r="E691" s="5">
        <v>-250.11829264994901</v>
      </c>
      <c r="F691" s="5">
        <v>-366.42709503692902</v>
      </c>
      <c r="G691" s="5">
        <v>-470.37303837280098</v>
      </c>
      <c r="H691" s="5">
        <v>-554.50501734490899</v>
      </c>
      <c r="I691" s="5">
        <v>-628.70588004408899</v>
      </c>
      <c r="J691" s="5">
        <v>-723.78902302699498</v>
      </c>
      <c r="K691" s="5">
        <v>-869.60417595556805</v>
      </c>
      <c r="L691" s="5">
        <v>-1011.00523428778</v>
      </c>
      <c r="M691" s="5">
        <v>-1147.68086708187</v>
      </c>
      <c r="N691" s="5">
        <v>-1315.89604410794</v>
      </c>
      <c r="O691" s="5">
        <v>-1488.5548674332599</v>
      </c>
      <c r="P691" s="5">
        <v>-1669.8738044352301</v>
      </c>
      <c r="Q691" s="5">
        <v>-1814.1461567226499</v>
      </c>
      <c r="R691" s="5">
        <v>-1938.9997101705001</v>
      </c>
      <c r="S691" s="5">
        <v>-2024.7612407727399</v>
      </c>
      <c r="T691" s="5">
        <v>-2094.5088763854701</v>
      </c>
      <c r="U691" s="5">
        <v>-2107.1377644836698</v>
      </c>
      <c r="V691" s="5">
        <v>-2113.6550992092398</v>
      </c>
      <c r="W691" s="5">
        <v>-2105.8701616343001</v>
      </c>
      <c r="X691" s="5">
        <v>-2091.1597770232001</v>
      </c>
      <c r="Y691" s="5">
        <v>-2077.9914698767702</v>
      </c>
      <c r="Z691" s="5">
        <v>-2054.6267511872802</v>
      </c>
      <c r="AA691" s="5">
        <v>-2047.94718990355</v>
      </c>
      <c r="AB691" s="5">
        <v>-2026.3572782374899</v>
      </c>
      <c r="AC691" s="5">
        <v>-2000.7288204579099</v>
      </c>
      <c r="AD691" s="5">
        <v>-1970.5279745892001</v>
      </c>
      <c r="AE691" s="5">
        <v>-1993.9232328144101</v>
      </c>
    </row>
    <row r="693" spans="1:31">
      <c r="A693" s="58" t="s">
        <v>37</v>
      </c>
      <c r="B693" s="58" t="s">
        <v>125</v>
      </c>
      <c r="C693" s="57" t="s">
        <v>81</v>
      </c>
      <c r="D693" s="5">
        <v>24377.85564113261</v>
      </c>
      <c r="E693" s="5">
        <v>24295.765557765968</v>
      </c>
      <c r="F693" s="5">
        <v>17221.620694552108</v>
      </c>
      <c r="G693" s="5">
        <v>14229.808365590281</v>
      </c>
      <c r="H693" s="5">
        <v>8444.4915440467812</v>
      </c>
      <c r="I693" s="5">
        <v>5674.749695104575</v>
      </c>
      <c r="J693" s="5">
        <v>5660.3077224959643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</row>
    <row r="694" spans="1:31">
      <c r="A694" s="58" t="s">
        <v>37</v>
      </c>
      <c r="B694" s="58" t="s">
        <v>125</v>
      </c>
      <c r="C694" s="57" t="s">
        <v>82</v>
      </c>
      <c r="D694" s="5">
        <v>2523.5723017640394</v>
      </c>
      <c r="E694" s="5">
        <v>46.712365778459997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</row>
    <row r="695" spans="1:31">
      <c r="A695" s="58" t="s">
        <v>37</v>
      </c>
      <c r="B695" s="58" t="s">
        <v>125</v>
      </c>
      <c r="C695" s="57" t="s">
        <v>83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</row>
    <row r="696" spans="1:31">
      <c r="A696" s="58" t="s">
        <v>37</v>
      </c>
      <c r="B696" s="58" t="s">
        <v>125</v>
      </c>
      <c r="C696" s="57" t="s">
        <v>84</v>
      </c>
      <c r="D696" s="5">
        <v>610.29374631742064</v>
      </c>
      <c r="E696" s="5">
        <v>38.219994489630004</v>
      </c>
      <c r="F696" s="5">
        <v>210.239390770325</v>
      </c>
      <c r="G696" s="5">
        <v>139.30723469714002</v>
      </c>
      <c r="H696" s="5">
        <v>954.76126441925999</v>
      </c>
      <c r="I696" s="5">
        <v>1182.1122621419051</v>
      </c>
      <c r="J696" s="5">
        <v>799.79855808860998</v>
      </c>
      <c r="K696" s="5">
        <v>561.36026503047526</v>
      </c>
      <c r="L696" s="5">
        <v>1128.3469247597104</v>
      </c>
      <c r="M696" s="5">
        <v>873.72349543362998</v>
      </c>
      <c r="N696" s="5">
        <v>337.11484741722501</v>
      </c>
      <c r="O696" s="5">
        <v>474.19489312796014</v>
      </c>
      <c r="P696" s="5">
        <v>204.49686596247003</v>
      </c>
      <c r="Q696" s="5">
        <v>860.57035242121515</v>
      </c>
      <c r="R696" s="5">
        <v>130.75878789223501</v>
      </c>
      <c r="S696" s="5">
        <v>1323.8772972457307</v>
      </c>
      <c r="T696" s="5">
        <v>453.95871917755994</v>
      </c>
      <c r="U696" s="5">
        <v>463.72391061758492</v>
      </c>
      <c r="V696" s="5">
        <v>727.77704271779555</v>
      </c>
      <c r="W696" s="5">
        <v>1158.4408367771753</v>
      </c>
      <c r="X696" s="5">
        <v>1146.8123999743907</v>
      </c>
      <c r="Y696" s="5">
        <v>0</v>
      </c>
      <c r="Z696" s="5">
        <v>0</v>
      </c>
      <c r="AA696" s="5">
        <v>0</v>
      </c>
      <c r="AB696" s="5">
        <v>379.25636305343517</v>
      </c>
      <c r="AC696" s="5">
        <v>0</v>
      </c>
      <c r="AD696" s="5">
        <v>1979.7956713487947</v>
      </c>
      <c r="AE696" s="5">
        <v>0</v>
      </c>
    </row>
    <row r="697" spans="1:31">
      <c r="A697" s="58" t="s">
        <v>37</v>
      </c>
      <c r="B697" s="58" t="s">
        <v>125</v>
      </c>
      <c r="C697" s="57" t="s">
        <v>85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42.278142553480002</v>
      </c>
      <c r="R697" s="5">
        <v>42.27814232579999</v>
      </c>
      <c r="S697" s="5">
        <v>42.27814232579999</v>
      </c>
      <c r="T697" s="5">
        <v>163.95536199379501</v>
      </c>
      <c r="U697" s="5">
        <v>163.50739652386</v>
      </c>
      <c r="V697" s="5">
        <v>349.84621041945496</v>
      </c>
      <c r="W697" s="5">
        <v>518.40825530825498</v>
      </c>
      <c r="X697" s="5">
        <v>878.03107200002</v>
      </c>
      <c r="Y697" s="5">
        <v>875.63208046426496</v>
      </c>
      <c r="Z697" s="5">
        <v>875.63208046426496</v>
      </c>
      <c r="AA697" s="5">
        <v>875.63208046426496</v>
      </c>
      <c r="AB697" s="5">
        <v>878.0310724655601</v>
      </c>
      <c r="AC697" s="5">
        <v>875.63208046422506</v>
      </c>
      <c r="AD697" s="5">
        <v>875.63208046426507</v>
      </c>
      <c r="AE697" s="5">
        <v>875.63208046427008</v>
      </c>
    </row>
    <row r="698" spans="1:31">
      <c r="A698" s="58" t="s">
        <v>37</v>
      </c>
      <c r="B698" s="58" t="s">
        <v>125</v>
      </c>
      <c r="C698" s="57" t="s">
        <v>86</v>
      </c>
      <c r="D698" s="5">
        <v>3807.1964368050435</v>
      </c>
      <c r="E698" s="5">
        <v>2119.0160527222993</v>
      </c>
      <c r="F698" s="5">
        <v>2370.7359382567488</v>
      </c>
      <c r="G698" s="5">
        <v>2005.5823777066396</v>
      </c>
      <c r="H698" s="5">
        <v>3040.7595327062218</v>
      </c>
      <c r="I698" s="5">
        <v>2027.2249625842296</v>
      </c>
      <c r="J698" s="5">
        <v>2044.6736370340836</v>
      </c>
      <c r="K698" s="5">
        <v>2311.6352575188648</v>
      </c>
      <c r="L698" s="5">
        <v>2194.6009211279088</v>
      </c>
      <c r="M698" s="5">
        <v>2718.2883881388557</v>
      </c>
      <c r="N698" s="5">
        <v>2264.8123660701494</v>
      </c>
      <c r="O698" s="5">
        <v>2571.0110050764497</v>
      </c>
      <c r="P698" s="5">
        <v>2011.3525240837398</v>
      </c>
      <c r="Q698" s="5">
        <v>2647.2764808039142</v>
      </c>
      <c r="R698" s="5">
        <v>1860.9131933673739</v>
      </c>
      <c r="S698" s="5">
        <v>3050.4618354779045</v>
      </c>
      <c r="T698" s="5">
        <v>1821.0893976571551</v>
      </c>
      <c r="U698" s="5">
        <v>2247.9187856049348</v>
      </c>
      <c r="V698" s="5">
        <v>1825.0564319727798</v>
      </c>
      <c r="W698" s="5">
        <v>2169.4936947330648</v>
      </c>
      <c r="X698" s="5">
        <v>2167.9349572635747</v>
      </c>
      <c r="Y698" s="5">
        <v>2311.0074596268755</v>
      </c>
      <c r="Z698" s="5">
        <v>2592.3919167662402</v>
      </c>
      <c r="AA698" s="5">
        <v>2794.4139962007698</v>
      </c>
      <c r="AB698" s="5">
        <v>2411.8962973099747</v>
      </c>
      <c r="AC698" s="5">
        <v>1595.5792508052648</v>
      </c>
      <c r="AD698" s="5">
        <v>3275.3598948210993</v>
      </c>
      <c r="AE698" s="5">
        <v>660.32784472764502</v>
      </c>
    </row>
    <row r="699" spans="1:31">
      <c r="A699" s="58" t="s">
        <v>37</v>
      </c>
      <c r="B699" s="58" t="s">
        <v>125</v>
      </c>
      <c r="C699" s="57" t="s">
        <v>87</v>
      </c>
      <c r="D699" s="5">
        <v>84.651522866520253</v>
      </c>
      <c r="E699" s="5">
        <v>146.68598371273504</v>
      </c>
      <c r="F699" s="5">
        <v>575.54176326852416</v>
      </c>
      <c r="G699" s="5">
        <v>938.16379267802597</v>
      </c>
      <c r="H699" s="5">
        <v>2244.4867713720869</v>
      </c>
      <c r="I699" s="5">
        <v>3933.2127780284791</v>
      </c>
      <c r="J699" s="5">
        <v>4956.9163326328935</v>
      </c>
      <c r="K699" s="5">
        <v>6646.737881774121</v>
      </c>
      <c r="L699" s="5">
        <v>6477.3450181793705</v>
      </c>
      <c r="M699" s="5">
        <v>5916.6010594667023</v>
      </c>
      <c r="N699" s="5">
        <v>6287.6424302334863</v>
      </c>
      <c r="O699" s="5">
        <v>6295.6784146219588</v>
      </c>
      <c r="P699" s="5">
        <v>6958.8855638755231</v>
      </c>
      <c r="Q699" s="5">
        <v>7112.5412552020271</v>
      </c>
      <c r="R699" s="5">
        <v>7148.8775838826714</v>
      </c>
      <c r="S699" s="5">
        <v>6900.5533229152743</v>
      </c>
      <c r="T699" s="5">
        <v>7375.3351958778321</v>
      </c>
      <c r="U699" s="5">
        <v>7404.5530694398203</v>
      </c>
      <c r="V699" s="5">
        <v>7176.254608416396</v>
      </c>
      <c r="W699" s="5">
        <v>6759.5308889360367</v>
      </c>
      <c r="X699" s="5">
        <v>6510.7594863957138</v>
      </c>
      <c r="Y699" s="5">
        <v>6024.9314523061885</v>
      </c>
      <c r="Z699" s="5">
        <v>5911.475923063148</v>
      </c>
      <c r="AA699" s="5">
        <v>5648.9513636123875</v>
      </c>
      <c r="AB699" s="5">
        <v>9395.9628789907238</v>
      </c>
      <c r="AC699" s="5">
        <v>7677.7451155042709</v>
      </c>
      <c r="AD699" s="5">
        <v>10528.365432399933</v>
      </c>
      <c r="AE699" s="5">
        <v>10480.086681762301</v>
      </c>
    </row>
    <row r="700" spans="1:31">
      <c r="A700" s="58" t="s">
        <v>37</v>
      </c>
      <c r="B700" s="58" t="s">
        <v>125</v>
      </c>
      <c r="C700" s="57" t="s">
        <v>88</v>
      </c>
      <c r="D700" s="5">
        <v>27.79921504968495</v>
      </c>
      <c r="E700" s="5">
        <v>110.61495776088509</v>
      </c>
      <c r="F700" s="5">
        <v>213.65233544098501</v>
      </c>
      <c r="G700" s="5">
        <v>327.68998647280881</v>
      </c>
      <c r="H700" s="5">
        <v>444.63769751399639</v>
      </c>
      <c r="I700" s="5">
        <v>549.70447169652141</v>
      </c>
      <c r="J700" s="5">
        <v>738.08014372546552</v>
      </c>
      <c r="K700" s="5">
        <v>963.19662759219284</v>
      </c>
      <c r="L700" s="5">
        <v>1173.6913309394531</v>
      </c>
      <c r="M700" s="5">
        <v>1286.4208303222554</v>
      </c>
      <c r="N700" s="5">
        <v>1654.7779526635654</v>
      </c>
      <c r="O700" s="5">
        <v>2015.1605434021988</v>
      </c>
      <c r="P700" s="5">
        <v>2366.3320742907495</v>
      </c>
      <c r="Q700" s="5">
        <v>2853.622079589923</v>
      </c>
      <c r="R700" s="5">
        <v>3367.2442586166617</v>
      </c>
      <c r="S700" s="5">
        <v>3819.043134869416</v>
      </c>
      <c r="T700" s="5">
        <v>4712.5524156386309</v>
      </c>
      <c r="U700" s="5">
        <v>4741.2939767579992</v>
      </c>
      <c r="V700" s="5">
        <v>5155.4348132541836</v>
      </c>
      <c r="W700" s="5">
        <v>5696.0902243549535</v>
      </c>
      <c r="X700" s="5">
        <v>5719.4750744942266</v>
      </c>
      <c r="Y700" s="5">
        <v>6647.4688483052132</v>
      </c>
      <c r="Z700" s="5">
        <v>7457.7193645830066</v>
      </c>
      <c r="AA700" s="5">
        <v>7566.5088672801203</v>
      </c>
      <c r="AB700" s="5">
        <v>8211.1564548466959</v>
      </c>
      <c r="AC700" s="5">
        <v>8508.6517938952366</v>
      </c>
      <c r="AD700" s="5">
        <v>8763.3960693583231</v>
      </c>
      <c r="AE700" s="5">
        <v>10026.748937364981</v>
      </c>
    </row>
    <row r="701" spans="1:31">
      <c r="A701" s="58" t="s">
        <v>37</v>
      </c>
      <c r="B701" s="58" t="s">
        <v>125</v>
      </c>
      <c r="C701" s="57" t="s">
        <v>89</v>
      </c>
      <c r="D701" s="5">
        <v>68.294795686997603</v>
      </c>
      <c r="E701" s="5">
        <v>137.42513599108901</v>
      </c>
      <c r="F701" s="5">
        <v>209.96938808425301</v>
      </c>
      <c r="G701" s="5">
        <v>278.07005379568301</v>
      </c>
      <c r="H701" s="5">
        <v>336.69285066459599</v>
      </c>
      <c r="I701" s="5">
        <v>378.98086966461</v>
      </c>
      <c r="J701" s="5">
        <v>425.41102868106901</v>
      </c>
      <c r="K701" s="5">
        <v>504.94793903530302</v>
      </c>
      <c r="L701" s="5">
        <v>569.64949919189201</v>
      </c>
      <c r="M701" s="5">
        <v>620.974754111425</v>
      </c>
      <c r="N701" s="5">
        <v>690.00687150699105</v>
      </c>
      <c r="O701" s="5">
        <v>767.17636609820704</v>
      </c>
      <c r="P701" s="5">
        <v>852.34192507637795</v>
      </c>
      <c r="Q701" s="5">
        <v>925.37785735145201</v>
      </c>
      <c r="R701" s="5">
        <v>1006.10967595389</v>
      </c>
      <c r="S701" s="5">
        <v>1069.4848060797001</v>
      </c>
      <c r="T701" s="5">
        <v>1122.7314107408799</v>
      </c>
      <c r="U701" s="5">
        <v>1153.5857453061501</v>
      </c>
      <c r="V701" s="5">
        <v>1175.4556096511401</v>
      </c>
      <c r="W701" s="5">
        <v>1180.20808273081</v>
      </c>
      <c r="X701" s="5">
        <v>1183.0162733807399</v>
      </c>
      <c r="Y701" s="5">
        <v>1175.98128660098</v>
      </c>
      <c r="Z701" s="5">
        <v>1171.1063092643701</v>
      </c>
      <c r="AA701" s="5">
        <v>1171.8638933289401</v>
      </c>
      <c r="AB701" s="5">
        <v>1166.26946185973</v>
      </c>
      <c r="AC701" s="5">
        <v>1157.9191882038999</v>
      </c>
      <c r="AD701" s="5">
        <v>1145.63707674733</v>
      </c>
      <c r="AE701" s="5">
        <v>1159.6165491801701</v>
      </c>
    </row>
    <row r="702" spans="1:31">
      <c r="A702" s="58" t="s">
        <v>37</v>
      </c>
      <c r="B702" s="58" t="s">
        <v>125</v>
      </c>
      <c r="C702" s="57" t="s">
        <v>90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</row>
    <row r="703" spans="1:31">
      <c r="A703" s="58" t="s">
        <v>37</v>
      </c>
      <c r="B703" s="58" t="s">
        <v>125</v>
      </c>
      <c r="C703" s="57" t="s">
        <v>91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</row>
    <row r="704" spans="1:31">
      <c r="A704" s="58" t="s">
        <v>37</v>
      </c>
      <c r="B704" s="58" t="s">
        <v>125</v>
      </c>
      <c r="C704" s="57" t="s">
        <v>92</v>
      </c>
      <c r="D704" s="5">
        <v>11395.972348495936</v>
      </c>
      <c r="E704" s="5">
        <v>19552.56571471427</v>
      </c>
      <c r="F704" s="5">
        <v>23095.742336453146</v>
      </c>
      <c r="G704" s="5">
        <v>27892.006129110814</v>
      </c>
      <c r="H704" s="5">
        <v>30839.660471672065</v>
      </c>
      <c r="I704" s="5">
        <v>30906.564611643105</v>
      </c>
      <c r="J704" s="5">
        <v>32273.023107989306</v>
      </c>
      <c r="K704" s="5">
        <v>41496.904510743407</v>
      </c>
      <c r="L704" s="5">
        <v>40987.54866473216</v>
      </c>
      <c r="M704" s="5">
        <v>42315.50858644813</v>
      </c>
      <c r="N704" s="5">
        <v>49237.395847301559</v>
      </c>
      <c r="O704" s="5">
        <v>46484.062213435122</v>
      </c>
      <c r="P704" s="5">
        <v>52722.743307199875</v>
      </c>
      <c r="Q704" s="5">
        <v>48211.782495192114</v>
      </c>
      <c r="R704" s="5">
        <v>52888.819241924335</v>
      </c>
      <c r="S704" s="5">
        <v>52921.881129058587</v>
      </c>
      <c r="T704" s="5">
        <v>55988.569784968247</v>
      </c>
      <c r="U704" s="5">
        <v>59632.449525267039</v>
      </c>
      <c r="V704" s="5">
        <v>68877.789926080019</v>
      </c>
      <c r="W704" s="5">
        <v>66113.379792334294</v>
      </c>
      <c r="X704" s="5">
        <v>70784.216136952004</v>
      </c>
      <c r="Y704" s="5">
        <v>84050.113511635587</v>
      </c>
      <c r="Z704" s="5">
        <v>89614.032761077338</v>
      </c>
      <c r="AA704" s="5">
        <v>102316.06077860545</v>
      </c>
      <c r="AB704" s="5">
        <v>102418.67613070385</v>
      </c>
      <c r="AC704" s="5">
        <v>122453.0511211463</v>
      </c>
      <c r="AD704" s="5">
        <v>112775.83077387323</v>
      </c>
      <c r="AE704" s="5">
        <v>114760.30876379467</v>
      </c>
    </row>
    <row r="705" spans="1:31">
      <c r="A705" s="58" t="s">
        <v>37</v>
      </c>
      <c r="B705" s="58" t="s">
        <v>125</v>
      </c>
      <c r="C705" s="57" t="s">
        <v>93</v>
      </c>
      <c r="D705" s="5">
        <v>1721.0974687560854</v>
      </c>
      <c r="E705" s="5">
        <v>1202.0340602638548</v>
      </c>
      <c r="F705" s="5">
        <v>1698.0124822849602</v>
      </c>
      <c r="G705" s="5">
        <v>2616.6430543670444</v>
      </c>
      <c r="H705" s="5">
        <v>5620.4237734562512</v>
      </c>
      <c r="I705" s="5">
        <v>10945.076342753158</v>
      </c>
      <c r="J705" s="5">
        <v>12144.106240856214</v>
      </c>
      <c r="K705" s="5">
        <v>10857.439028080958</v>
      </c>
      <c r="L705" s="5">
        <v>11930.930182241673</v>
      </c>
      <c r="M705" s="5">
        <v>11477.458568995109</v>
      </c>
      <c r="N705" s="5">
        <v>11064.99875271838</v>
      </c>
      <c r="O705" s="5">
        <v>12918.481081822216</v>
      </c>
      <c r="P705" s="5">
        <v>12034.729229368953</v>
      </c>
      <c r="Q705" s="5">
        <v>15059.531820336742</v>
      </c>
      <c r="R705" s="5">
        <v>15746.022488356386</v>
      </c>
      <c r="S705" s="5">
        <v>18569.124911038543</v>
      </c>
      <c r="T705" s="5">
        <v>21487.541851365499</v>
      </c>
      <c r="U705" s="5">
        <v>23270.414990879468</v>
      </c>
      <c r="V705" s="5">
        <v>21633.569843269441</v>
      </c>
      <c r="W705" s="5">
        <v>27930.071941083927</v>
      </c>
      <c r="X705" s="5">
        <v>27818.323692043054</v>
      </c>
      <c r="Y705" s="5">
        <v>28822.239322591769</v>
      </c>
      <c r="Z705" s="5">
        <v>35950.428223780065</v>
      </c>
      <c r="AA705" s="5">
        <v>34640.494719187373</v>
      </c>
      <c r="AB705" s="5">
        <v>49853.326340211039</v>
      </c>
      <c r="AC705" s="5">
        <v>66317.532128111794</v>
      </c>
      <c r="AD705" s="5">
        <v>74969.060474820406</v>
      </c>
      <c r="AE705" s="5">
        <v>79168.419121466766</v>
      </c>
    </row>
    <row r="706" spans="1:31">
      <c r="A706" s="58" t="s">
        <v>37</v>
      </c>
      <c r="B706" s="58" t="s">
        <v>125</v>
      </c>
      <c r="C706" s="57" t="s">
        <v>94</v>
      </c>
      <c r="D706" s="5">
        <v>5789.1238059999996</v>
      </c>
      <c r="E706" s="5">
        <v>6709.2754150000001</v>
      </c>
      <c r="F706" s="5">
        <v>7721.1149459999997</v>
      </c>
      <c r="G706" s="5">
        <v>8786.7644110000001</v>
      </c>
      <c r="H706" s="5">
        <v>9887.3108190000003</v>
      </c>
      <c r="I706" s="5">
        <v>10892.914930000001</v>
      </c>
      <c r="J706" s="5">
        <v>11791.678400000001</v>
      </c>
      <c r="K706" s="5">
        <v>12677.64098</v>
      </c>
      <c r="L706" s="5">
        <v>13501.183789999999</v>
      </c>
      <c r="M706" s="5">
        <v>14222.48914</v>
      </c>
      <c r="N706" s="5">
        <v>14921.77255</v>
      </c>
      <c r="O706" s="5">
        <v>15649.48821</v>
      </c>
      <c r="P706" s="5">
        <v>16409.22208</v>
      </c>
      <c r="Q706" s="5">
        <v>17107.183939999999</v>
      </c>
      <c r="R706" s="5">
        <v>17778.010709999999</v>
      </c>
      <c r="S706" s="5">
        <v>18486.730360000001</v>
      </c>
      <c r="T706" s="5">
        <v>19272.65697</v>
      </c>
      <c r="U706" s="5">
        <v>20025.109410000001</v>
      </c>
      <c r="V706" s="5">
        <v>20778.62816</v>
      </c>
      <c r="W706" s="5">
        <v>21556.70148</v>
      </c>
      <c r="X706" s="5">
        <v>22383.90408</v>
      </c>
      <c r="Y706" s="5">
        <v>23141.00693</v>
      </c>
      <c r="Z706" s="5">
        <v>23886.775290000001</v>
      </c>
      <c r="AA706" s="5">
        <v>24656.925439999999</v>
      </c>
      <c r="AB706" s="5">
        <v>25485.120749999998</v>
      </c>
      <c r="AC706" s="5">
        <v>26226.518550000001</v>
      </c>
      <c r="AD706" s="5">
        <v>26964.80977</v>
      </c>
      <c r="AE706" s="5">
        <v>26964.80977</v>
      </c>
    </row>
    <row r="707" spans="1:31">
      <c r="A707" s="58" t="s">
        <v>37</v>
      </c>
      <c r="B707" s="58" t="s">
        <v>125</v>
      </c>
      <c r="C707" s="57" t="s">
        <v>96</v>
      </c>
      <c r="D707" s="5">
        <v>245.42052517073489</v>
      </c>
      <c r="E707" s="5">
        <v>18.18045889258001</v>
      </c>
      <c r="F707" s="5">
        <v>119.27273657045498</v>
      </c>
      <c r="G707" s="5">
        <v>123.03117477360001</v>
      </c>
      <c r="H707" s="5">
        <v>254.56678190299453</v>
      </c>
      <c r="I707" s="5">
        <v>284.09741587192985</v>
      </c>
      <c r="J707" s="5">
        <v>290.52574202480008</v>
      </c>
      <c r="K707" s="5">
        <v>223.83822198256502</v>
      </c>
      <c r="L707" s="5">
        <v>257.73563166880524</v>
      </c>
      <c r="M707" s="5">
        <v>321.77977872526026</v>
      </c>
      <c r="N707" s="5">
        <v>337.32748602654499</v>
      </c>
      <c r="O707" s="5">
        <v>395.2359303812446</v>
      </c>
      <c r="P707" s="5">
        <v>378.18397739242954</v>
      </c>
      <c r="Q707" s="5">
        <v>401.62096281242515</v>
      </c>
      <c r="R707" s="5">
        <v>372.33960817104037</v>
      </c>
      <c r="S707" s="5">
        <v>537.0015350467761</v>
      </c>
      <c r="T707" s="5">
        <v>368.34460227443981</v>
      </c>
      <c r="U707" s="5">
        <v>377.23449688314457</v>
      </c>
      <c r="V707" s="5">
        <v>470.68753245588022</v>
      </c>
      <c r="W707" s="5">
        <v>423.12587257011046</v>
      </c>
      <c r="X707" s="5">
        <v>523.35323122800935</v>
      </c>
      <c r="Y707" s="5">
        <v>652.50297855786437</v>
      </c>
      <c r="Z707" s="5">
        <v>628.69540688444545</v>
      </c>
      <c r="AA707" s="5">
        <v>549.92686410126475</v>
      </c>
      <c r="AB707" s="5">
        <v>460.83937604201469</v>
      </c>
      <c r="AC707" s="5">
        <v>582.96186421969537</v>
      </c>
      <c r="AD707" s="5">
        <v>701.61982386719535</v>
      </c>
      <c r="AE707" s="5">
        <v>191.3865844670751</v>
      </c>
    </row>
    <row r="708" spans="1:31">
      <c r="A708" s="58" t="s">
        <v>37</v>
      </c>
      <c r="B708" s="58" t="s">
        <v>125</v>
      </c>
      <c r="C708" s="57" t="s">
        <v>98</v>
      </c>
      <c r="D708" s="5">
        <v>-100.77565302528981</v>
      </c>
      <c r="E708" s="5">
        <v>-174.62622405070965</v>
      </c>
      <c r="F708" s="5">
        <v>-691.43658056756044</v>
      </c>
      <c r="G708" s="5">
        <v>-1131.9915253520621</v>
      </c>
      <c r="H708" s="5">
        <v>-2698.8054374273033</v>
      </c>
      <c r="I708" s="5">
        <v>-4744.5958521905013</v>
      </c>
      <c r="J708" s="5">
        <v>-5977.7241685470126</v>
      </c>
      <c r="K708" s="5">
        <v>-8208.0214517933691</v>
      </c>
      <c r="L708" s="5">
        <v>-7968.93748336103</v>
      </c>
      <c r="M708" s="5">
        <v>-7271.352128563065</v>
      </c>
      <c r="N708" s="5">
        <v>-7812.4531741924184</v>
      </c>
      <c r="O708" s="5">
        <v>-7717.3255771839067</v>
      </c>
      <c r="P708" s="5">
        <v>-8699.6783565497699</v>
      </c>
      <c r="Q708" s="5">
        <v>-8761.351648363021</v>
      </c>
      <c r="R708" s="5">
        <v>-8909.5794611314031</v>
      </c>
      <c r="S708" s="5">
        <v>-8538.7725757951175</v>
      </c>
      <c r="T708" s="5">
        <v>-9156.4085228849654</v>
      </c>
      <c r="U708" s="5">
        <v>-9192.6794862470761</v>
      </c>
      <c r="V708" s="5">
        <v>-8963.3833197279</v>
      </c>
      <c r="W708" s="5">
        <v>-8360.8230837910924</v>
      </c>
      <c r="X708" s="5">
        <v>-8100.5856769556958</v>
      </c>
      <c r="Y708" s="5">
        <v>-7599.1951389175774</v>
      </c>
      <c r="Z708" s="5">
        <v>-7337.3404906194401</v>
      </c>
      <c r="AA708" s="5">
        <v>-7153.1856480597735</v>
      </c>
      <c r="AB708" s="5">
        <v>-11520.69189523788</v>
      </c>
      <c r="AC708" s="5">
        <v>-9516.714813527662</v>
      </c>
      <c r="AD708" s="5">
        <v>-12883.376638919883</v>
      </c>
      <c r="AE708" s="5">
        <v>-12873.041421543605</v>
      </c>
    </row>
    <row r="709" spans="1:31">
      <c r="A709" s="58" t="s">
        <v>37</v>
      </c>
      <c r="B709" s="58" t="s">
        <v>125</v>
      </c>
      <c r="C709" s="57" t="s">
        <v>99</v>
      </c>
      <c r="D709" s="5">
        <v>-32.701727182355164</v>
      </c>
      <c r="E709" s="5">
        <v>-130.12238527178542</v>
      </c>
      <c r="F709" s="5">
        <v>-251.33085135185451</v>
      </c>
      <c r="G709" s="5">
        <v>-386.41354933174534</v>
      </c>
      <c r="H709" s="5">
        <v>-522.11747111613624</v>
      </c>
      <c r="I709" s="5">
        <v>-646.64723921063637</v>
      </c>
      <c r="J709" s="5">
        <v>-868.24377793939072</v>
      </c>
      <c r="K709" s="5">
        <v>-1146.7065675923291</v>
      </c>
      <c r="L709" s="5">
        <v>-1405.8248760273866</v>
      </c>
      <c r="M709" s="5">
        <v>-1545.2082046345784</v>
      </c>
      <c r="N709" s="5">
        <v>-2020.9598487285427</v>
      </c>
      <c r="O709" s="5">
        <v>-2459.4308546321818</v>
      </c>
      <c r="P709" s="5">
        <v>-2926.8337825732783</v>
      </c>
      <c r="Q709" s="5">
        <v>-3517.3121564539306</v>
      </c>
      <c r="R709" s="5">
        <v>-4187.0337160130621</v>
      </c>
      <c r="S709" s="5">
        <v>-4749.4433121551483</v>
      </c>
      <c r="T709" s="5">
        <v>-5901.0857181769452</v>
      </c>
      <c r="U709" s="5">
        <v>-5987.2922463618543</v>
      </c>
      <c r="V709" s="5">
        <v>-6529.5980807745964</v>
      </c>
      <c r="W709" s="5">
        <v>-7216.2633798170664</v>
      </c>
      <c r="X709" s="5">
        <v>-7275.1784852720521</v>
      </c>
      <c r="Y709" s="5">
        <v>-8566.2204578013152</v>
      </c>
      <c r="Z709" s="5">
        <v>-9587.2051271204618</v>
      </c>
      <c r="AA709" s="5">
        <v>-9835.8320420521886</v>
      </c>
      <c r="AB709" s="5">
        <v>-10587.656799173845</v>
      </c>
      <c r="AC709" s="5">
        <v>-11003.312155044834</v>
      </c>
      <c r="AD709" s="5">
        <v>-11321.946647041099</v>
      </c>
      <c r="AE709" s="5">
        <v>-13002.224986789024</v>
      </c>
    </row>
    <row r="710" spans="1:31">
      <c r="A710" s="58" t="s">
        <v>37</v>
      </c>
      <c r="B710" s="58" t="s">
        <v>125</v>
      </c>
      <c r="C710" s="57" t="s">
        <v>100</v>
      </c>
      <c r="D710" s="5">
        <v>-81.979000204861094</v>
      </c>
      <c r="E710" s="5">
        <v>-164.180024044775</v>
      </c>
      <c r="F710" s="5">
        <v>-251.51620922330699</v>
      </c>
      <c r="G710" s="5">
        <v>-331.817942706981</v>
      </c>
      <c r="H710" s="5">
        <v>-401.07512940375301</v>
      </c>
      <c r="I710" s="5">
        <v>-452.14235168364303</v>
      </c>
      <c r="J710" s="5">
        <v>-509.33252440275697</v>
      </c>
      <c r="K710" s="5">
        <v>-601.64367717395703</v>
      </c>
      <c r="L710" s="5">
        <v>-679.80867172317505</v>
      </c>
      <c r="M710" s="5">
        <v>-741.48463756212004</v>
      </c>
      <c r="N710" s="5">
        <v>-821.41165357987597</v>
      </c>
      <c r="O710" s="5">
        <v>-914.82304154901703</v>
      </c>
      <c r="P710" s="5">
        <v>-1014.69305361211</v>
      </c>
      <c r="Q710" s="5">
        <v>-1105.3491088194701</v>
      </c>
      <c r="R710" s="5">
        <v>-1196.35869268689</v>
      </c>
      <c r="S710" s="5">
        <v>-1273.4699923227099</v>
      </c>
      <c r="T710" s="5">
        <v>-1332.53011215232</v>
      </c>
      <c r="U710" s="5">
        <v>-1384.67570382602</v>
      </c>
      <c r="V710" s="5">
        <v>-1398.75627891872</v>
      </c>
      <c r="W710" s="5">
        <v>-1409.59457475575</v>
      </c>
      <c r="X710" s="5">
        <v>-1406.8551028637601</v>
      </c>
      <c r="Y710" s="5">
        <v>-1399.58177803751</v>
      </c>
      <c r="Z710" s="5">
        <v>-1396.44233510755</v>
      </c>
      <c r="AA710" s="5">
        <v>-1401.43469293367</v>
      </c>
      <c r="AB710" s="5">
        <v>-1390.30294703148</v>
      </c>
      <c r="AC710" s="5">
        <v>-1379.13112945126</v>
      </c>
      <c r="AD710" s="5">
        <v>-1364.77773159966</v>
      </c>
      <c r="AE710" s="5">
        <v>-1380.0063310666201</v>
      </c>
    </row>
    <row r="712" spans="1:31">
      <c r="A712" s="58" t="s">
        <v>37</v>
      </c>
      <c r="B712" s="58" t="s">
        <v>126</v>
      </c>
      <c r="C712" s="57" t="s">
        <v>82</v>
      </c>
      <c r="D712" s="5">
        <v>4494.5996127392482</v>
      </c>
      <c r="E712" s="5">
        <v>1296.9679779939495</v>
      </c>
      <c r="F712" s="5">
        <v>1105.6175367907651</v>
      </c>
      <c r="G712" s="5">
        <v>1065.8980749845202</v>
      </c>
      <c r="H712" s="5">
        <v>1627.3210068180676</v>
      </c>
      <c r="I712" s="5">
        <v>1561.0291589754777</v>
      </c>
      <c r="J712" s="5">
        <v>1728.9223483852024</v>
      </c>
      <c r="K712" s="5">
        <v>844.6150588063208</v>
      </c>
      <c r="L712" s="5">
        <v>680.33099964991561</v>
      </c>
      <c r="M712" s="5">
        <v>696.99737387597543</v>
      </c>
      <c r="N712" s="5">
        <v>951.90425577959979</v>
      </c>
      <c r="O712" s="5">
        <v>963.02302921610078</v>
      </c>
      <c r="P712" s="5">
        <v>818.27766141526536</v>
      </c>
      <c r="Q712" s="5">
        <v>661.85688894433054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</row>
    <row r="713" spans="1:31">
      <c r="A713" s="58" t="s">
        <v>37</v>
      </c>
      <c r="B713" s="58" t="s">
        <v>126</v>
      </c>
      <c r="C713" s="57" t="s">
        <v>83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</row>
    <row r="714" spans="1:31">
      <c r="A714" s="58" t="s">
        <v>37</v>
      </c>
      <c r="B714" s="58" t="s">
        <v>126</v>
      </c>
      <c r="C714" s="57" t="s">
        <v>84</v>
      </c>
      <c r="D714" s="5">
        <v>1536.1371487323192</v>
      </c>
      <c r="E714" s="5">
        <v>372.19816571489491</v>
      </c>
      <c r="F714" s="5">
        <v>364.57569618120988</v>
      </c>
      <c r="G714" s="5">
        <v>324.70757681920998</v>
      </c>
      <c r="H714" s="5">
        <v>757.1439296246449</v>
      </c>
      <c r="I714" s="5">
        <v>622.29541403432472</v>
      </c>
      <c r="J714" s="5">
        <v>496.64444343846446</v>
      </c>
      <c r="K714" s="5">
        <v>204.39296024216006</v>
      </c>
      <c r="L714" s="5">
        <v>259.14915314805006</v>
      </c>
      <c r="M714" s="5">
        <v>312.15883513279999</v>
      </c>
      <c r="N714" s="5">
        <v>291.51990884755497</v>
      </c>
      <c r="O714" s="5">
        <v>318.46808981864501</v>
      </c>
      <c r="P714" s="5">
        <v>285.15001699740998</v>
      </c>
      <c r="Q714" s="5">
        <v>264.01342635273511</v>
      </c>
      <c r="R714" s="5">
        <v>232.50450188193008</v>
      </c>
      <c r="S714" s="5">
        <v>706.9088853678395</v>
      </c>
      <c r="T714" s="5">
        <v>119.23033448365004</v>
      </c>
      <c r="U714" s="5">
        <v>312.20429491770011</v>
      </c>
      <c r="V714" s="5">
        <v>422.15478122641514</v>
      </c>
      <c r="W714" s="5">
        <v>398.37723251195507</v>
      </c>
      <c r="X714" s="5">
        <v>970.71658865515496</v>
      </c>
      <c r="Y714" s="5">
        <v>0</v>
      </c>
      <c r="Z714" s="5">
        <v>1844.4676780486702</v>
      </c>
      <c r="AA714" s="5">
        <v>0</v>
      </c>
      <c r="AB714" s="5">
        <v>1827.5743568620808</v>
      </c>
      <c r="AC714" s="5">
        <v>0</v>
      </c>
      <c r="AD714" s="5">
        <v>4868.0755738594653</v>
      </c>
      <c r="AE714" s="5">
        <v>0</v>
      </c>
    </row>
    <row r="715" spans="1:31">
      <c r="A715" s="58" t="s">
        <v>37</v>
      </c>
      <c r="B715" s="58" t="s">
        <v>126</v>
      </c>
      <c r="C715" s="57" t="s">
        <v>85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438.74122692083506</v>
      </c>
      <c r="X715" s="5">
        <v>439.94325767950488</v>
      </c>
      <c r="Y715" s="5">
        <v>438.74122700580011</v>
      </c>
      <c r="Z715" s="5">
        <v>875.63207999999008</v>
      </c>
      <c r="AA715" s="5">
        <v>875.63208000000009</v>
      </c>
      <c r="AB715" s="5">
        <v>878.03107199998522</v>
      </c>
      <c r="AC715" s="5">
        <v>875.63208000000509</v>
      </c>
      <c r="AD715" s="5">
        <v>875.63207999999008</v>
      </c>
      <c r="AE715" s="5">
        <v>875.63207999998008</v>
      </c>
    </row>
    <row r="716" spans="1:31">
      <c r="A716" s="58" t="s">
        <v>37</v>
      </c>
      <c r="B716" s="58" t="s">
        <v>126</v>
      </c>
      <c r="C716" s="57" t="s">
        <v>86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</row>
    <row r="717" spans="1:31">
      <c r="A717" s="58" t="s">
        <v>37</v>
      </c>
      <c r="B717" s="58" t="s">
        <v>126</v>
      </c>
      <c r="C717" s="57" t="s">
        <v>87</v>
      </c>
      <c r="D717" s="5">
        <v>144.74008679416517</v>
      </c>
      <c r="E717" s="5">
        <v>204.08701842140516</v>
      </c>
      <c r="F717" s="5">
        <v>203.89219835731518</v>
      </c>
      <c r="G717" s="5">
        <v>396.58736438616506</v>
      </c>
      <c r="H717" s="5">
        <v>1249.9795803143254</v>
      </c>
      <c r="I717" s="5">
        <v>1042.0154756726902</v>
      </c>
      <c r="J717" s="5">
        <v>1663.0731592823356</v>
      </c>
      <c r="K717" s="5">
        <v>1870.7433580167542</v>
      </c>
      <c r="L717" s="5">
        <v>1651.8646845913559</v>
      </c>
      <c r="M717" s="5">
        <v>1718.5541934341661</v>
      </c>
      <c r="N717" s="5">
        <v>2383.0539542051674</v>
      </c>
      <c r="O717" s="5">
        <v>2310.3289585613838</v>
      </c>
      <c r="P717" s="5">
        <v>3070.4693585503569</v>
      </c>
      <c r="Q717" s="5">
        <v>3071.7936853062283</v>
      </c>
      <c r="R717" s="5">
        <v>3209.3927330650699</v>
      </c>
      <c r="S717" s="5">
        <v>2815.8372766508851</v>
      </c>
      <c r="T717" s="5">
        <v>2904.0452901695703</v>
      </c>
      <c r="U717" s="5">
        <v>3869.4565373400292</v>
      </c>
      <c r="V717" s="5">
        <v>3495.0727318825711</v>
      </c>
      <c r="W717" s="5">
        <v>2516.0001135177308</v>
      </c>
      <c r="X717" s="5">
        <v>5691.9494506103847</v>
      </c>
      <c r="Y717" s="5">
        <v>17212.247291232376</v>
      </c>
      <c r="Z717" s="5">
        <v>25734.707150534803</v>
      </c>
      <c r="AA717" s="5">
        <v>32118.898873293601</v>
      </c>
      <c r="AB717" s="5">
        <v>32784.282638896097</v>
      </c>
      <c r="AC717" s="5">
        <v>34928.240317700802</v>
      </c>
      <c r="AD717" s="5">
        <v>74059.637094579186</v>
      </c>
      <c r="AE717" s="5">
        <v>71909.604518148029</v>
      </c>
    </row>
    <row r="718" spans="1:31">
      <c r="A718" s="58" t="s">
        <v>37</v>
      </c>
      <c r="B718" s="58" t="s">
        <v>126</v>
      </c>
      <c r="C718" s="57" t="s">
        <v>88</v>
      </c>
      <c r="D718" s="5">
        <v>60.106520943155303</v>
      </c>
      <c r="E718" s="5">
        <v>118.68969314604981</v>
      </c>
      <c r="F718" s="5">
        <v>149.55699726003456</v>
      </c>
      <c r="G718" s="5">
        <v>191.06700406753049</v>
      </c>
      <c r="H718" s="5">
        <v>234.58598758569579</v>
      </c>
      <c r="I718" s="5">
        <v>227.28974202744485</v>
      </c>
      <c r="J718" s="5">
        <v>305.78523056052984</v>
      </c>
      <c r="K718" s="5">
        <v>453.72263897646496</v>
      </c>
      <c r="L718" s="5">
        <v>529.17456333517146</v>
      </c>
      <c r="M718" s="5">
        <v>660.77895185842897</v>
      </c>
      <c r="N718" s="5">
        <v>808.06079011859504</v>
      </c>
      <c r="O718" s="5">
        <v>968.08973321913163</v>
      </c>
      <c r="P718" s="5">
        <v>1119.2448581859301</v>
      </c>
      <c r="Q718" s="5">
        <v>1348.9646149102441</v>
      </c>
      <c r="R718" s="5">
        <v>1318.2069660082632</v>
      </c>
      <c r="S718" s="5">
        <v>1369.1637001741262</v>
      </c>
      <c r="T718" s="5">
        <v>1657.3607696794008</v>
      </c>
      <c r="U718" s="5">
        <v>1914.1635967164709</v>
      </c>
      <c r="V718" s="5">
        <v>1838.4996381449</v>
      </c>
      <c r="W718" s="5">
        <v>1637.9776852692466</v>
      </c>
      <c r="X718" s="5">
        <v>1736.2887564515745</v>
      </c>
      <c r="Y718" s="5">
        <v>2151.2504014040214</v>
      </c>
      <c r="Z718" s="5">
        <v>2035.6818651561075</v>
      </c>
      <c r="AA718" s="5">
        <v>2223.7018811441335</v>
      </c>
      <c r="AB718" s="5">
        <v>2254.2359474114182</v>
      </c>
      <c r="AC718" s="5">
        <v>2382.5915326692025</v>
      </c>
      <c r="AD718" s="5">
        <v>2386.9331360418382</v>
      </c>
      <c r="AE718" s="5">
        <v>2630.0944728356153</v>
      </c>
    </row>
    <row r="719" spans="1:31">
      <c r="A719" s="58" t="s">
        <v>37</v>
      </c>
      <c r="B719" s="58" t="s">
        <v>126</v>
      </c>
      <c r="C719" s="57" t="s">
        <v>89</v>
      </c>
      <c r="D719" s="5">
        <v>68.895163690666294</v>
      </c>
      <c r="E719" s="5">
        <v>97.954661409106706</v>
      </c>
      <c r="F719" s="5">
        <v>124.274232323511</v>
      </c>
      <c r="G719" s="5">
        <v>148.16228569098499</v>
      </c>
      <c r="H719" s="5">
        <v>169.36085970677101</v>
      </c>
      <c r="I719" s="5">
        <v>189.899868105981</v>
      </c>
      <c r="J719" s="5">
        <v>219.562957035376</v>
      </c>
      <c r="K719" s="5">
        <v>258.75919173128301</v>
      </c>
      <c r="L719" s="5">
        <v>297.60477817919201</v>
      </c>
      <c r="M719" s="5">
        <v>337.38753966586199</v>
      </c>
      <c r="N719" s="5">
        <v>385.95067759280801</v>
      </c>
      <c r="O719" s="5">
        <v>434.14076779321999</v>
      </c>
      <c r="P719" s="5">
        <v>483.53722375227198</v>
      </c>
      <c r="Q719" s="5">
        <v>522.67723044417698</v>
      </c>
      <c r="R719" s="5">
        <v>558.93970617016998</v>
      </c>
      <c r="S719" s="5">
        <v>584.15928738679099</v>
      </c>
      <c r="T719" s="5">
        <v>603.86422306525401</v>
      </c>
      <c r="U719" s="5">
        <v>607.02033181903801</v>
      </c>
      <c r="V719" s="5">
        <v>609.20661153048195</v>
      </c>
      <c r="W719" s="5">
        <v>603.94972943296705</v>
      </c>
      <c r="X719" s="5">
        <v>599.63684466445102</v>
      </c>
      <c r="Y719" s="5">
        <v>591.17237207886899</v>
      </c>
      <c r="Z719" s="5">
        <v>584.08369973584001</v>
      </c>
      <c r="AA719" s="5">
        <v>580.71993932475402</v>
      </c>
      <c r="AB719" s="5">
        <v>575.36864518668301</v>
      </c>
      <c r="AC719" s="5">
        <v>565.74723489812095</v>
      </c>
      <c r="AD719" s="5">
        <v>556.14829585299799</v>
      </c>
      <c r="AE719" s="5">
        <v>561.73877020609996</v>
      </c>
    </row>
    <row r="720" spans="1:31">
      <c r="A720" s="58" t="s">
        <v>37</v>
      </c>
      <c r="B720" s="58" t="s">
        <v>126</v>
      </c>
      <c r="C720" s="57" t="s">
        <v>90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</row>
    <row r="721" spans="1:31">
      <c r="A721" s="58" t="s">
        <v>37</v>
      </c>
      <c r="B721" s="58" t="s">
        <v>126</v>
      </c>
      <c r="C721" s="57" t="s">
        <v>91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</row>
    <row r="722" spans="1:31">
      <c r="A722" s="58" t="s">
        <v>37</v>
      </c>
      <c r="B722" s="58" t="s">
        <v>126</v>
      </c>
      <c r="C722" s="57" t="s">
        <v>92</v>
      </c>
      <c r="D722" s="5">
        <v>6637.968396460511</v>
      </c>
      <c r="E722" s="5">
        <v>11122.399263108837</v>
      </c>
      <c r="F722" s="5">
        <v>13721.629957867699</v>
      </c>
      <c r="G722" s="5">
        <v>16109.010982988344</v>
      </c>
      <c r="H722" s="5">
        <v>16298.859870588396</v>
      </c>
      <c r="I722" s="5">
        <v>19823.496036486518</v>
      </c>
      <c r="J722" s="5">
        <v>19049.388538986379</v>
      </c>
      <c r="K722" s="5">
        <v>28663.589467317761</v>
      </c>
      <c r="L722" s="5">
        <v>29671.905829209438</v>
      </c>
      <c r="M722" s="5">
        <v>30843.245377531639</v>
      </c>
      <c r="N722" s="5">
        <v>34458.908493428127</v>
      </c>
      <c r="O722" s="5">
        <v>34128.941834287747</v>
      </c>
      <c r="P722" s="5">
        <v>40681.856812757935</v>
      </c>
      <c r="Q722" s="5">
        <v>49888.761388390056</v>
      </c>
      <c r="R722" s="5">
        <v>49219.236752845318</v>
      </c>
      <c r="S722" s="5">
        <v>44853.750350984803</v>
      </c>
      <c r="T722" s="5">
        <v>49301.381264090196</v>
      </c>
      <c r="U722" s="5">
        <v>52125.960702980788</v>
      </c>
      <c r="V722" s="5">
        <v>81291.830565003358</v>
      </c>
      <c r="W722" s="5">
        <v>116666.05249528846</v>
      </c>
      <c r="X722" s="5">
        <v>133214.79313684677</v>
      </c>
      <c r="Y722" s="5">
        <v>145244.06912722814</v>
      </c>
      <c r="Z722" s="5">
        <v>160050.31979552738</v>
      </c>
      <c r="AA722" s="5">
        <v>189764.45791258369</v>
      </c>
      <c r="AB722" s="5">
        <v>176239.05065301657</v>
      </c>
      <c r="AC722" s="5">
        <v>180805.80453183543</v>
      </c>
      <c r="AD722" s="5">
        <v>157273.27575243049</v>
      </c>
      <c r="AE722" s="5">
        <v>173268.2521009426</v>
      </c>
    </row>
    <row r="723" spans="1:31">
      <c r="A723" s="58" t="s">
        <v>37</v>
      </c>
      <c r="B723" s="58" t="s">
        <v>126</v>
      </c>
      <c r="C723" s="57" t="s">
        <v>93</v>
      </c>
      <c r="D723" s="5">
        <v>1174.3910599038149</v>
      </c>
      <c r="E723" s="5">
        <v>860.94042216414016</v>
      </c>
      <c r="F723" s="5">
        <v>1941.0567687162156</v>
      </c>
      <c r="G723" s="5">
        <v>4466.754960352825</v>
      </c>
      <c r="H723" s="5">
        <v>11024.881258678888</v>
      </c>
      <c r="I723" s="5">
        <v>13697.609529035237</v>
      </c>
      <c r="J723" s="5">
        <v>15660.104920237238</v>
      </c>
      <c r="K723" s="5">
        <v>17569.52491333662</v>
      </c>
      <c r="L723" s="5">
        <v>16597.495902110761</v>
      </c>
      <c r="M723" s="5">
        <v>17114.639308918635</v>
      </c>
      <c r="N723" s="5">
        <v>18500.799447213805</v>
      </c>
      <c r="O723" s="5">
        <v>21039.248750621224</v>
      </c>
      <c r="P723" s="5">
        <v>24713.114648395334</v>
      </c>
      <c r="Q723" s="5">
        <v>27309.782032986946</v>
      </c>
      <c r="R723" s="5">
        <v>27103.276342014666</v>
      </c>
      <c r="S723" s="5">
        <v>29545.266140927233</v>
      </c>
      <c r="T723" s="5">
        <v>30999.819485112013</v>
      </c>
      <c r="U723" s="5">
        <v>40235.377460929361</v>
      </c>
      <c r="V723" s="5">
        <v>53383.54070731713</v>
      </c>
      <c r="W723" s="5">
        <v>69067.040159986267</v>
      </c>
      <c r="X723" s="5">
        <v>91115.787480417086</v>
      </c>
      <c r="Y723" s="5">
        <v>118661.70256166626</v>
      </c>
      <c r="Z723" s="5">
        <v>151914.92283098487</v>
      </c>
      <c r="AA723" s="5">
        <v>174557.17634546827</v>
      </c>
      <c r="AB723" s="5">
        <v>182277.72798431574</v>
      </c>
      <c r="AC723" s="5">
        <v>186570.22140015772</v>
      </c>
      <c r="AD723" s="5">
        <v>299594.58112407901</v>
      </c>
      <c r="AE723" s="5">
        <v>293727.5793466554</v>
      </c>
    </row>
    <row r="724" spans="1:31">
      <c r="A724" s="58" t="s">
        <v>37</v>
      </c>
      <c r="B724" s="58" t="s">
        <v>126</v>
      </c>
      <c r="C724" s="57" t="s">
        <v>94</v>
      </c>
      <c r="D724" s="5">
        <v>3735.501608</v>
      </c>
      <c r="E724" s="5">
        <v>4203.1892319999997</v>
      </c>
      <c r="F724" s="5">
        <v>4631.4915940000001</v>
      </c>
      <c r="G724" s="5">
        <v>5045.0803390000001</v>
      </c>
      <c r="H724" s="5">
        <v>5461.1269759999996</v>
      </c>
      <c r="I724" s="5">
        <v>5860.9404219999997</v>
      </c>
      <c r="J724" s="5">
        <v>6250.3674659999997</v>
      </c>
      <c r="K724" s="5">
        <v>6635.9564</v>
      </c>
      <c r="L724" s="5">
        <v>7021.223602</v>
      </c>
      <c r="M724" s="5">
        <v>7389.2024250000004</v>
      </c>
      <c r="N724" s="5">
        <v>7754.8742329999995</v>
      </c>
      <c r="O724" s="5">
        <v>8131.3691779999999</v>
      </c>
      <c r="P724" s="5">
        <v>8505.4052670000001</v>
      </c>
      <c r="Q724" s="5">
        <v>8841.9675829999996</v>
      </c>
      <c r="R724" s="5">
        <v>9152.5151679999999</v>
      </c>
      <c r="S724" s="5">
        <v>9465.0842620000003</v>
      </c>
      <c r="T724" s="5">
        <v>9793.1011209999997</v>
      </c>
      <c r="U724" s="5">
        <v>10081.97025</v>
      </c>
      <c r="V724" s="5">
        <v>10360.61687</v>
      </c>
      <c r="W724" s="5">
        <v>10649.53584</v>
      </c>
      <c r="X724" s="5">
        <v>10959.77939</v>
      </c>
      <c r="Y724" s="5">
        <v>11235.469580000001</v>
      </c>
      <c r="Z724" s="5">
        <v>11503.75532</v>
      </c>
      <c r="AA724" s="5">
        <v>11781.08664</v>
      </c>
      <c r="AB724" s="5">
        <v>12084.065060000001</v>
      </c>
      <c r="AC724" s="5">
        <v>12346.35737</v>
      </c>
      <c r="AD724" s="5">
        <v>12604.12501</v>
      </c>
      <c r="AE724" s="5">
        <v>12604.12501</v>
      </c>
    </row>
    <row r="725" spans="1:31">
      <c r="A725" s="58" t="s">
        <v>37</v>
      </c>
      <c r="B725" s="58" t="s">
        <v>126</v>
      </c>
      <c r="C725" s="57" t="s">
        <v>96</v>
      </c>
      <c r="D725" s="5">
        <v>74.441990491825081</v>
      </c>
      <c r="E725" s="5">
        <v>22.811362969740006</v>
      </c>
      <c r="F725" s="5">
        <v>20.249073983020004</v>
      </c>
      <c r="G725" s="5">
        <v>24.964210310854984</v>
      </c>
      <c r="H725" s="5">
        <v>87.264485027414906</v>
      </c>
      <c r="I725" s="5">
        <v>107.7975595334748</v>
      </c>
      <c r="J725" s="5">
        <v>100.26504902778986</v>
      </c>
      <c r="K725" s="5">
        <v>36.800721578394992</v>
      </c>
      <c r="L725" s="5">
        <v>62.536246864875054</v>
      </c>
      <c r="M725" s="5">
        <v>66.222137393539995</v>
      </c>
      <c r="N725" s="5">
        <v>132.41464904973003</v>
      </c>
      <c r="O725" s="5">
        <v>155.51474273075485</v>
      </c>
      <c r="P725" s="5">
        <v>163.06305110694476</v>
      </c>
      <c r="Q725" s="5">
        <v>140.93236632830994</v>
      </c>
      <c r="R725" s="5">
        <v>173.78457415254491</v>
      </c>
      <c r="S725" s="5">
        <v>214.55469512749491</v>
      </c>
      <c r="T725" s="5">
        <v>107.48836442273004</v>
      </c>
      <c r="U725" s="5">
        <v>166.45247117055999</v>
      </c>
      <c r="V725" s="5">
        <v>170.01802042003996</v>
      </c>
      <c r="W725" s="5">
        <v>188.3392370679301</v>
      </c>
      <c r="X725" s="5">
        <v>150.42205019155492</v>
      </c>
      <c r="Y725" s="5">
        <v>209.285477424985</v>
      </c>
      <c r="Z725" s="5">
        <v>216.7086944528503</v>
      </c>
      <c r="AA725" s="5">
        <v>299.03908765687487</v>
      </c>
      <c r="AB725" s="5">
        <v>164.680058135065</v>
      </c>
      <c r="AC725" s="5">
        <v>253.26778074693522</v>
      </c>
      <c r="AD725" s="5">
        <v>374.7572047116754</v>
      </c>
      <c r="AE725" s="5">
        <v>103.09202987884497</v>
      </c>
    </row>
    <row r="726" spans="1:31">
      <c r="A726" s="58" t="s">
        <v>37</v>
      </c>
      <c r="B726" s="58" t="s">
        <v>126</v>
      </c>
      <c r="C726" s="57" t="s">
        <v>98</v>
      </c>
      <c r="D726" s="5">
        <v>-172.309679399435</v>
      </c>
      <c r="E726" s="5">
        <v>-242.96300763698474</v>
      </c>
      <c r="F726" s="5">
        <v>-242.72791471101971</v>
      </c>
      <c r="G726" s="5">
        <v>-476.09997373160894</v>
      </c>
      <c r="H726" s="5">
        <v>-1501.9798501145572</v>
      </c>
      <c r="I726" s="5">
        <v>-1253.361344811367</v>
      </c>
      <c r="J726" s="5">
        <v>-2001.5361354018899</v>
      </c>
      <c r="K726" s="5">
        <v>-2251.3110133699829</v>
      </c>
      <c r="L726" s="5">
        <v>-1994.7289610080043</v>
      </c>
      <c r="M726" s="5">
        <v>-2061.081084128818</v>
      </c>
      <c r="N726" s="5">
        <v>-2878.9315348700093</v>
      </c>
      <c r="O726" s="5">
        <v>-2771.4230109733039</v>
      </c>
      <c r="P726" s="5">
        <v>-3697.33410556235</v>
      </c>
      <c r="Q726" s="5">
        <v>-3699.2280198991057</v>
      </c>
      <c r="R726" s="5">
        <v>-3880.3722984124565</v>
      </c>
      <c r="S726" s="5">
        <v>-3375.5651670929415</v>
      </c>
      <c r="T726" s="5">
        <v>-3502.2068876509397</v>
      </c>
      <c r="U726" s="5">
        <v>-4655.4147591891451</v>
      </c>
      <c r="V726" s="5">
        <v>-4209.3925337279643</v>
      </c>
      <c r="W726" s="5">
        <v>-3030.1092567847754</v>
      </c>
      <c r="X726" s="5">
        <v>-6856.7947300879914</v>
      </c>
      <c r="Y726" s="5">
        <v>-20841.085562717333</v>
      </c>
      <c r="Z726" s="5">
        <v>-30904.024370707859</v>
      </c>
      <c r="AA726" s="5">
        <v>-38862.013461313931</v>
      </c>
      <c r="AB726" s="5">
        <v>-39339.158441259038</v>
      </c>
      <c r="AC726" s="5">
        <v>-42084.727482691509</v>
      </c>
      <c r="AD726" s="5">
        <v>-89235.415662737709</v>
      </c>
      <c r="AE726" s="5">
        <v>-86645.786029072071</v>
      </c>
    </row>
    <row r="727" spans="1:31">
      <c r="A727" s="58" t="s">
        <v>37</v>
      </c>
      <c r="B727" s="58" t="s">
        <v>126</v>
      </c>
      <c r="C727" s="57" t="s">
        <v>99</v>
      </c>
      <c r="D727" s="5">
        <v>-70.70656657795459</v>
      </c>
      <c r="E727" s="5">
        <v>-139.62113525982048</v>
      </c>
      <c r="F727" s="5">
        <v>-175.93202231796568</v>
      </c>
      <c r="G727" s="5">
        <v>-225.3164729762855</v>
      </c>
      <c r="H727" s="5">
        <v>-275.40226970464533</v>
      </c>
      <c r="I727" s="5">
        <v>-267.37327373169109</v>
      </c>
      <c r="J727" s="5">
        <v>-359.71178208292361</v>
      </c>
      <c r="K727" s="5">
        <v>-537.33100788587296</v>
      </c>
      <c r="L727" s="5">
        <v>-632.04066188975446</v>
      </c>
      <c r="M727" s="5">
        <v>-789.96944586578502</v>
      </c>
      <c r="N727" s="5">
        <v>-975.16640907042336</v>
      </c>
      <c r="O727" s="5">
        <v>-1166.3397422646665</v>
      </c>
      <c r="P727" s="5">
        <v>-1358.2406636353953</v>
      </c>
      <c r="Q727" s="5">
        <v>-1635.5554861015073</v>
      </c>
      <c r="R727" s="5">
        <v>-1624.6287434921337</v>
      </c>
      <c r="S727" s="5">
        <v>-1687.7176575918454</v>
      </c>
      <c r="T727" s="5">
        <v>-2055.1499825533701</v>
      </c>
      <c r="U727" s="5">
        <v>-2372.4738529965107</v>
      </c>
      <c r="V727" s="5">
        <v>-2307.1581688891933</v>
      </c>
      <c r="W727" s="5">
        <v>-2079.4586217047136</v>
      </c>
      <c r="X727" s="5">
        <v>-2213.4959485762715</v>
      </c>
      <c r="Y727" s="5">
        <v>-2752.4919428740427</v>
      </c>
      <c r="Z727" s="5">
        <v>-2622.3999498784469</v>
      </c>
      <c r="AA727" s="5">
        <v>-2856.8195318063304</v>
      </c>
      <c r="AB727" s="5">
        <v>-2913.1048469879124</v>
      </c>
      <c r="AC727" s="5">
        <v>-3088.5359917052215</v>
      </c>
      <c r="AD727" s="5">
        <v>-3100.8235598168048</v>
      </c>
      <c r="AE727" s="5">
        <v>-3413.2978947439879</v>
      </c>
    </row>
    <row r="728" spans="1:31">
      <c r="A728" s="58" t="s">
        <v>37</v>
      </c>
      <c r="B728" s="58" t="s">
        <v>126</v>
      </c>
      <c r="C728" s="57" t="s">
        <v>100</v>
      </c>
      <c r="D728" s="5">
        <v>-79.645634122406506</v>
      </c>
      <c r="E728" s="5">
        <v>-113.03997529582</v>
      </c>
      <c r="F728" s="5">
        <v>-143.44573414562501</v>
      </c>
      <c r="G728" s="5">
        <v>-170.512795046939</v>
      </c>
      <c r="H728" s="5">
        <v>-194.073476657762</v>
      </c>
      <c r="I728" s="5">
        <v>-218.69436428123799</v>
      </c>
      <c r="J728" s="5">
        <v>-251.56114466663601</v>
      </c>
      <c r="K728" s="5">
        <v>-297.46433432764201</v>
      </c>
      <c r="L728" s="5">
        <v>-342.26704652155701</v>
      </c>
      <c r="M728" s="5">
        <v>-388.279863954897</v>
      </c>
      <c r="N728" s="5">
        <v>-443.30560571842301</v>
      </c>
      <c r="O728" s="5">
        <v>-502.22071264317401</v>
      </c>
      <c r="P728" s="5">
        <v>-557.37534616897801</v>
      </c>
      <c r="Q728" s="5">
        <v>-604.35654673114902</v>
      </c>
      <c r="R728" s="5">
        <v>-645.31445214416999</v>
      </c>
      <c r="S728" s="5">
        <v>-673.97165973593201</v>
      </c>
      <c r="T728" s="5">
        <v>-697.09079725116305</v>
      </c>
      <c r="U728" s="5">
        <v>-701.79507888865703</v>
      </c>
      <c r="V728" s="5">
        <v>-704.11558295005204</v>
      </c>
      <c r="W728" s="5">
        <v>-697.97200634377702</v>
      </c>
      <c r="X728" s="5">
        <v>-691.96128474813395</v>
      </c>
      <c r="Y728" s="5">
        <v>-680.049311823469</v>
      </c>
      <c r="Z728" s="5">
        <v>-675.63349627397997</v>
      </c>
      <c r="AA728" s="5">
        <v>-668.32880644493196</v>
      </c>
      <c r="AB728" s="5">
        <v>-664.04708589651102</v>
      </c>
      <c r="AC728" s="5">
        <v>-652.33174125279095</v>
      </c>
      <c r="AD728" s="5">
        <v>-640.34147474788199</v>
      </c>
      <c r="AE728" s="5">
        <v>-645.65695904309996</v>
      </c>
    </row>
    <row r="730" spans="1:31">
      <c r="A730" s="58" t="s">
        <v>37</v>
      </c>
      <c r="B730" s="58" t="s">
        <v>127</v>
      </c>
      <c r="C730" s="57" t="s">
        <v>82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</row>
    <row r="731" spans="1:31">
      <c r="A731" s="58" t="s">
        <v>37</v>
      </c>
      <c r="B731" s="58" t="s">
        <v>127</v>
      </c>
      <c r="C731" s="57" t="s">
        <v>83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</row>
    <row r="732" spans="1:31">
      <c r="A732" s="58" t="s">
        <v>37</v>
      </c>
      <c r="B732" s="58" t="s">
        <v>127</v>
      </c>
      <c r="C732" s="57" t="s">
        <v>84</v>
      </c>
      <c r="D732" s="5">
        <v>3.0625767864849998</v>
      </c>
      <c r="E732" s="5">
        <v>0.67690213096500007</v>
      </c>
      <c r="F732" s="5">
        <v>1.8961859461000001</v>
      </c>
      <c r="G732" s="5">
        <v>0.52592229849500005</v>
      </c>
      <c r="H732" s="5">
        <v>2.9818186253699999</v>
      </c>
      <c r="I732" s="5">
        <v>5.9052549065200006</v>
      </c>
      <c r="J732" s="5">
        <v>4.0953799569800005</v>
      </c>
      <c r="K732" s="5">
        <v>0.45045104150499998</v>
      </c>
      <c r="L732" s="5">
        <v>7.1530539210549993</v>
      </c>
      <c r="M732" s="5">
        <v>69.023337473889995</v>
      </c>
      <c r="N732" s="5">
        <v>266.99194303503498</v>
      </c>
      <c r="O732" s="5">
        <v>2.0969724357450001</v>
      </c>
      <c r="P732" s="5">
        <v>307.17457807166994</v>
      </c>
      <c r="Q732" s="5">
        <v>481.17835064412509</v>
      </c>
      <c r="R732" s="5">
        <v>0.80479797040500012</v>
      </c>
      <c r="S732" s="5">
        <v>1957.2060510739441</v>
      </c>
      <c r="T732" s="5">
        <v>187.171189084925</v>
      </c>
      <c r="U732" s="5">
        <v>0</v>
      </c>
      <c r="V732" s="5">
        <v>969.48124244527526</v>
      </c>
      <c r="W732" s="5">
        <v>418.48918658676507</v>
      </c>
      <c r="X732" s="5">
        <v>760.67844402114531</v>
      </c>
      <c r="Y732" s="5">
        <v>489.56635018406001</v>
      </c>
      <c r="Z732" s="5">
        <v>0</v>
      </c>
      <c r="AA732" s="5">
        <v>365.07892203701994</v>
      </c>
      <c r="AB732" s="5">
        <v>276.40288990080001</v>
      </c>
      <c r="AC732" s="5">
        <v>0</v>
      </c>
      <c r="AD732" s="5">
        <v>1590.8185048206492</v>
      </c>
      <c r="AE732" s="5">
        <v>0</v>
      </c>
    </row>
    <row r="733" spans="1:31">
      <c r="A733" s="58" t="s">
        <v>37</v>
      </c>
      <c r="B733" s="58" t="s">
        <v>127</v>
      </c>
      <c r="C733" s="57" t="s">
        <v>85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138.13035244580001</v>
      </c>
      <c r="AE733" s="5">
        <v>54.247441656495006</v>
      </c>
    </row>
    <row r="734" spans="1:31">
      <c r="A734" s="58" t="s">
        <v>37</v>
      </c>
      <c r="B734" s="58" t="s">
        <v>127</v>
      </c>
      <c r="C734" s="57" t="s">
        <v>86</v>
      </c>
      <c r="D734" s="5">
        <v>7200.157620837891</v>
      </c>
      <c r="E734" s="5">
        <v>9871.3819807732398</v>
      </c>
      <c r="F734" s="5">
        <v>7900.2979393593696</v>
      </c>
      <c r="G734" s="5">
        <v>8145.3265597126283</v>
      </c>
      <c r="H734" s="5">
        <v>8925.3041346834452</v>
      </c>
      <c r="I734" s="5">
        <v>8491.4369511468685</v>
      </c>
      <c r="J734" s="5">
        <v>8603.3909452125754</v>
      </c>
      <c r="K734" s="5">
        <v>9544.4143962546877</v>
      </c>
      <c r="L734" s="5">
        <v>5994.9119326246209</v>
      </c>
      <c r="M734" s="5">
        <v>8981.7253783188335</v>
      </c>
      <c r="N734" s="5">
        <v>8115.5193658686012</v>
      </c>
      <c r="O734" s="5">
        <v>4781.7242864363834</v>
      </c>
      <c r="P734" s="5">
        <v>4284.0462009080447</v>
      </c>
      <c r="Q734" s="5">
        <v>5303.6636228607358</v>
      </c>
      <c r="R734" s="5">
        <v>6051.0326049627402</v>
      </c>
      <c r="S734" s="5">
        <v>4636.2725716008899</v>
      </c>
      <c r="T734" s="5">
        <v>3119.4631916900235</v>
      </c>
      <c r="U734" s="5">
        <v>3556.6306776512833</v>
      </c>
      <c r="V734" s="5">
        <v>5013.734338883788</v>
      </c>
      <c r="W734" s="5">
        <v>4512.0578995675569</v>
      </c>
      <c r="X734" s="5">
        <v>3631.2953085844915</v>
      </c>
      <c r="Y734" s="5">
        <v>3216.2790142932358</v>
      </c>
      <c r="Z734" s="5">
        <v>3902.2809615476704</v>
      </c>
      <c r="AA734" s="5">
        <v>3336.466162467892</v>
      </c>
      <c r="AB734" s="5">
        <v>3497.4493260009567</v>
      </c>
      <c r="AC734" s="5">
        <v>2525.3258485969459</v>
      </c>
      <c r="AD734" s="5">
        <v>3500.0291292801012</v>
      </c>
      <c r="AE734" s="5">
        <v>3106.5233529621173</v>
      </c>
    </row>
    <row r="735" spans="1:31">
      <c r="A735" s="58" t="s">
        <v>37</v>
      </c>
      <c r="B735" s="58" t="s">
        <v>127</v>
      </c>
      <c r="C735" s="57" t="s">
        <v>87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46.395735153495025</v>
      </c>
      <c r="N735" s="5">
        <v>558.26624159779476</v>
      </c>
      <c r="O735" s="5">
        <v>747.85213104711465</v>
      </c>
      <c r="P735" s="5">
        <v>771.58716989640925</v>
      </c>
      <c r="Q735" s="5">
        <v>896.64668875005532</v>
      </c>
      <c r="R735" s="5">
        <v>915.65109872529501</v>
      </c>
      <c r="S735" s="5">
        <v>1036.0765369795552</v>
      </c>
      <c r="T735" s="5">
        <v>1086.2502135952243</v>
      </c>
      <c r="U735" s="5">
        <v>926.68913292991476</v>
      </c>
      <c r="V735" s="5">
        <v>1001.5065382517154</v>
      </c>
      <c r="W735" s="5">
        <v>900.47763233700016</v>
      </c>
      <c r="X735" s="5">
        <v>1870.1185318465709</v>
      </c>
      <c r="Y735" s="5">
        <v>2866.3871965179601</v>
      </c>
      <c r="Z735" s="5">
        <v>2595.5740126677392</v>
      </c>
      <c r="AA735" s="5">
        <v>2549.3492655971604</v>
      </c>
      <c r="AB735" s="5">
        <v>2670.5410387881157</v>
      </c>
      <c r="AC735" s="5">
        <v>2372.8963465612787</v>
      </c>
      <c r="AD735" s="5">
        <v>3434.6497824473245</v>
      </c>
      <c r="AE735" s="5">
        <v>3593.0936888762608</v>
      </c>
    </row>
    <row r="736" spans="1:31">
      <c r="A736" s="58" t="s">
        <v>37</v>
      </c>
      <c r="B736" s="58" t="s">
        <v>127</v>
      </c>
      <c r="C736" s="57" t="s">
        <v>88</v>
      </c>
      <c r="D736" s="5">
        <v>2.9183420599999999E-2</v>
      </c>
      <c r="E736" s="5">
        <v>4.9959928957999908</v>
      </c>
      <c r="F736" s="5">
        <v>6.798929569174998</v>
      </c>
      <c r="G736" s="5">
        <v>7.9948922902449899</v>
      </c>
      <c r="H736" s="5">
        <v>16.168364551274962</v>
      </c>
      <c r="I736" s="5">
        <v>18.916361566559974</v>
      </c>
      <c r="J736" s="5">
        <v>24.042304475315007</v>
      </c>
      <c r="K736" s="5">
        <v>25.148368793585028</v>
      </c>
      <c r="L736" s="5">
        <v>57.085819391805096</v>
      </c>
      <c r="M736" s="5">
        <v>57.506103805720059</v>
      </c>
      <c r="N736" s="5">
        <v>95.321464154960012</v>
      </c>
      <c r="O736" s="5">
        <v>153.56708785910993</v>
      </c>
      <c r="P736" s="5">
        <v>196.54363437619998</v>
      </c>
      <c r="Q736" s="5">
        <v>203.32447610535471</v>
      </c>
      <c r="R736" s="5">
        <v>215.31831633494534</v>
      </c>
      <c r="S736" s="5">
        <v>299.41125012788041</v>
      </c>
      <c r="T736" s="5">
        <v>347.47329862836034</v>
      </c>
      <c r="U736" s="5">
        <v>357.31773808447031</v>
      </c>
      <c r="V736" s="5">
        <v>359.20402958734036</v>
      </c>
      <c r="W736" s="5">
        <v>437.37384091347474</v>
      </c>
      <c r="X736" s="5">
        <v>477.38711106489518</v>
      </c>
      <c r="Y736" s="5">
        <v>518.0495094041504</v>
      </c>
      <c r="Z736" s="5">
        <v>588.65429694211025</v>
      </c>
      <c r="AA736" s="5">
        <v>544.35018932519483</v>
      </c>
      <c r="AB736" s="5">
        <v>724.20182264427012</v>
      </c>
      <c r="AC736" s="5">
        <v>611.04661683368033</v>
      </c>
      <c r="AD736" s="5">
        <v>786.63208340327515</v>
      </c>
      <c r="AE736" s="5">
        <v>803.29048388223555</v>
      </c>
    </row>
    <row r="737" spans="1:31">
      <c r="A737" s="58" t="s">
        <v>37</v>
      </c>
      <c r="B737" s="58" t="s">
        <v>127</v>
      </c>
      <c r="C737" s="57" t="s">
        <v>89</v>
      </c>
      <c r="D737" s="5">
        <v>12.181482531735</v>
      </c>
      <c r="E737" s="5">
        <v>18.6533270586844</v>
      </c>
      <c r="F737" s="5">
        <v>24.862128386070999</v>
      </c>
      <c r="G737" s="5">
        <v>30.141386471284299</v>
      </c>
      <c r="H737" s="5">
        <v>34.295980929509298</v>
      </c>
      <c r="I737" s="5">
        <v>37.894167055529401</v>
      </c>
      <c r="J737" s="5">
        <v>42.387449727187402</v>
      </c>
      <c r="K737" s="5">
        <v>49.874731073036202</v>
      </c>
      <c r="L737" s="5">
        <v>57.248241580036499</v>
      </c>
      <c r="M737" s="5">
        <v>64.973415528101498</v>
      </c>
      <c r="N737" s="5">
        <v>74.171486746852693</v>
      </c>
      <c r="O737" s="5">
        <v>83.528326023098202</v>
      </c>
      <c r="P737" s="5">
        <v>92.599928799600406</v>
      </c>
      <c r="Q737" s="5">
        <v>100.69279345963101</v>
      </c>
      <c r="R737" s="5">
        <v>108.135562515343</v>
      </c>
      <c r="S737" s="5">
        <v>113.93287285753399</v>
      </c>
      <c r="T737" s="5">
        <v>118.550501317373</v>
      </c>
      <c r="U737" s="5">
        <v>119.97397325825899</v>
      </c>
      <c r="V737" s="5">
        <v>120.731609673178</v>
      </c>
      <c r="W737" s="5">
        <v>120.921528391683</v>
      </c>
      <c r="X737" s="5">
        <v>120.826160635078</v>
      </c>
      <c r="Y737" s="5">
        <v>120.605881764413</v>
      </c>
      <c r="Z737" s="5">
        <v>120.129762888035</v>
      </c>
      <c r="AA737" s="5">
        <v>119.25983141101</v>
      </c>
      <c r="AB737" s="5">
        <v>118.643108390168</v>
      </c>
      <c r="AC737" s="5">
        <v>117.216198842331</v>
      </c>
      <c r="AD737" s="5">
        <v>115.782745493151</v>
      </c>
      <c r="AE737" s="5">
        <v>117.19611211226101</v>
      </c>
    </row>
    <row r="738" spans="1:31">
      <c r="A738" s="58" t="s">
        <v>37</v>
      </c>
      <c r="B738" s="58" t="s">
        <v>127</v>
      </c>
      <c r="C738" s="57" t="s">
        <v>90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</row>
    <row r="739" spans="1:31">
      <c r="A739" s="58" t="s">
        <v>37</v>
      </c>
      <c r="B739" s="58" t="s">
        <v>127</v>
      </c>
      <c r="C739" s="57" t="s">
        <v>91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</row>
    <row r="740" spans="1:31">
      <c r="A740" s="58" t="s">
        <v>37</v>
      </c>
      <c r="B740" s="58" t="s">
        <v>127</v>
      </c>
      <c r="C740" s="57" t="s">
        <v>92</v>
      </c>
      <c r="D740" s="5">
        <v>1845.0012127957002</v>
      </c>
      <c r="E740" s="5">
        <v>2773.1838266647137</v>
      </c>
      <c r="F740" s="5">
        <v>6212.3624681759238</v>
      </c>
      <c r="G740" s="5">
        <v>6407.762975851736</v>
      </c>
      <c r="H740" s="5">
        <v>7624.8550571854839</v>
      </c>
      <c r="I740" s="5">
        <v>7815.2454496802538</v>
      </c>
      <c r="J740" s="5">
        <v>8029.4548404547031</v>
      </c>
      <c r="K740" s="5">
        <v>15632.733884789612</v>
      </c>
      <c r="L740" s="5">
        <v>26350.603964352224</v>
      </c>
      <c r="M740" s="5">
        <v>30746.402987677451</v>
      </c>
      <c r="N740" s="5">
        <v>50523.660757150938</v>
      </c>
      <c r="O740" s="5">
        <v>70805.329396027708</v>
      </c>
      <c r="P740" s="5">
        <v>86333.02709387675</v>
      </c>
      <c r="Q740" s="5">
        <v>93112.281532869529</v>
      </c>
      <c r="R740" s="5">
        <v>99448.358920597806</v>
      </c>
      <c r="S740" s="5">
        <v>106931.28500665032</v>
      </c>
      <c r="T740" s="5">
        <v>104552.43627427638</v>
      </c>
      <c r="U740" s="5">
        <v>114839.76408862993</v>
      </c>
      <c r="V740" s="5">
        <v>121569.72150919517</v>
      </c>
      <c r="W740" s="5">
        <v>113619.03269847005</v>
      </c>
      <c r="X740" s="5">
        <v>125882.76334473088</v>
      </c>
      <c r="Y740" s="5">
        <v>121758.99292289357</v>
      </c>
      <c r="Z740" s="5">
        <v>111779.34443730841</v>
      </c>
      <c r="AA740" s="5">
        <v>123132.22445235997</v>
      </c>
      <c r="AB740" s="5">
        <v>126306.13025134111</v>
      </c>
      <c r="AC740" s="5">
        <v>123548.93442824844</v>
      </c>
      <c r="AD740" s="5">
        <v>119301.40183339499</v>
      </c>
      <c r="AE740" s="5">
        <v>113172.10734145087</v>
      </c>
    </row>
    <row r="741" spans="1:31">
      <c r="A741" s="58" t="s">
        <v>37</v>
      </c>
      <c r="B741" s="58" t="s">
        <v>127</v>
      </c>
      <c r="C741" s="57" t="s">
        <v>93</v>
      </c>
      <c r="D741" s="5">
        <v>0</v>
      </c>
      <c r="E741" s="5">
        <v>0</v>
      </c>
      <c r="F741" s="5">
        <v>120.61757784780494</v>
      </c>
      <c r="G741" s="5">
        <v>398.19846677771022</v>
      </c>
      <c r="H741" s="5">
        <v>383.50206390528479</v>
      </c>
      <c r="I741" s="5">
        <v>1754.4536841351755</v>
      </c>
      <c r="J741" s="5">
        <v>2369.8984230019591</v>
      </c>
      <c r="K741" s="5">
        <v>2202.2574352873057</v>
      </c>
      <c r="L741" s="5">
        <v>1947.6473623320062</v>
      </c>
      <c r="M741" s="5">
        <v>1955.1278666348308</v>
      </c>
      <c r="N741" s="5">
        <v>16991.490137447192</v>
      </c>
      <c r="O741" s="5">
        <v>15948.410570141939</v>
      </c>
      <c r="P741" s="5">
        <v>16596.121480639125</v>
      </c>
      <c r="Q741" s="5">
        <v>21834.17739601537</v>
      </c>
      <c r="R741" s="5">
        <v>24153.068197762539</v>
      </c>
      <c r="S741" s="5">
        <v>26177.814892938815</v>
      </c>
      <c r="T741" s="5">
        <v>27451.353821700326</v>
      </c>
      <c r="U741" s="5">
        <v>29756.4509219596</v>
      </c>
      <c r="V741" s="5">
        <v>28236.697330064755</v>
      </c>
      <c r="W741" s="5">
        <v>27692.487114619009</v>
      </c>
      <c r="X741" s="5">
        <v>29228.745980500153</v>
      </c>
      <c r="Y741" s="5">
        <v>34846.870822240089</v>
      </c>
      <c r="Z741" s="5">
        <v>36115.605407372372</v>
      </c>
      <c r="AA741" s="5">
        <v>33180.002061159918</v>
      </c>
      <c r="AB741" s="5">
        <v>37051.967920471492</v>
      </c>
      <c r="AC741" s="5">
        <v>41970.746878248276</v>
      </c>
      <c r="AD741" s="5">
        <v>56381.871303076623</v>
      </c>
      <c r="AE741" s="5">
        <v>59191.332714357828</v>
      </c>
    </row>
    <row r="742" spans="1:31">
      <c r="A742" s="58" t="s">
        <v>37</v>
      </c>
      <c r="B742" s="58" t="s">
        <v>127</v>
      </c>
      <c r="C742" s="57" t="s">
        <v>94</v>
      </c>
      <c r="D742" s="5">
        <v>367.33154589999998</v>
      </c>
      <c r="E742" s="5">
        <v>427.96010919999998</v>
      </c>
      <c r="F742" s="5">
        <v>489.60910660000002</v>
      </c>
      <c r="G742" s="5">
        <v>549.67047339999999</v>
      </c>
      <c r="H742" s="5">
        <v>609.22429039999997</v>
      </c>
      <c r="I742" s="5">
        <v>667.71666519999997</v>
      </c>
      <c r="J742" s="5">
        <v>723.62491339999997</v>
      </c>
      <c r="K742" s="5">
        <v>778.70016610000005</v>
      </c>
      <c r="L742" s="5">
        <v>833.0406352</v>
      </c>
      <c r="M742" s="5">
        <v>886.63890760000004</v>
      </c>
      <c r="N742" s="5">
        <v>938.26647649999995</v>
      </c>
      <c r="O742" s="5">
        <v>990.39721510000004</v>
      </c>
      <c r="P742" s="5">
        <v>1041.9401800000001</v>
      </c>
      <c r="Q742" s="5">
        <v>1090.1405279999999</v>
      </c>
      <c r="R742" s="5">
        <v>1135.9990170000001</v>
      </c>
      <c r="S742" s="5">
        <v>1183.7655299999999</v>
      </c>
      <c r="T742" s="5">
        <v>1234.3384579999999</v>
      </c>
      <c r="U742" s="5">
        <v>1282.8370709999999</v>
      </c>
      <c r="V742" s="5">
        <v>1328.8336999999999</v>
      </c>
      <c r="W742" s="5">
        <v>1377.3429779999999</v>
      </c>
      <c r="X742" s="5">
        <v>1428.900402</v>
      </c>
      <c r="Y742" s="5">
        <v>1477.9173000000001</v>
      </c>
      <c r="Z742" s="5">
        <v>1523.7005730000001</v>
      </c>
      <c r="AA742" s="5">
        <v>1570.6982399999999</v>
      </c>
      <c r="AB742" s="5">
        <v>1619.511225</v>
      </c>
      <c r="AC742" s="5">
        <v>1663.916588</v>
      </c>
      <c r="AD742" s="5">
        <v>1704.5725809999999</v>
      </c>
      <c r="AE742" s="5">
        <v>1704.5725809999999</v>
      </c>
    </row>
    <row r="743" spans="1:31">
      <c r="A743" s="58" t="s">
        <v>37</v>
      </c>
      <c r="B743" s="58" t="s">
        <v>127</v>
      </c>
      <c r="C743" s="57" t="s">
        <v>96</v>
      </c>
      <c r="D743" s="5">
        <v>255.29963428315827</v>
      </c>
      <c r="E743" s="5">
        <v>0.13901100453500001</v>
      </c>
      <c r="F743" s="5">
        <v>1.7714799758299999</v>
      </c>
      <c r="G743" s="5">
        <v>2.0160502560199998</v>
      </c>
      <c r="H743" s="5">
        <v>3.0489893013850007</v>
      </c>
      <c r="I743" s="5">
        <v>13.446420734969998</v>
      </c>
      <c r="J743" s="5">
        <v>4.5091024895300009</v>
      </c>
      <c r="K743" s="5">
        <v>20.03958279523</v>
      </c>
      <c r="L743" s="5">
        <v>20.424810689785005</v>
      </c>
      <c r="M743" s="5">
        <v>74.091777264135089</v>
      </c>
      <c r="N743" s="5">
        <v>30.482196612645012</v>
      </c>
      <c r="O743" s="5">
        <v>89.571068749744995</v>
      </c>
      <c r="P743" s="5">
        <v>90.826343586735007</v>
      </c>
      <c r="Q743" s="5">
        <v>68.295305093539938</v>
      </c>
      <c r="R743" s="5">
        <v>31.789081883700007</v>
      </c>
      <c r="S743" s="5">
        <v>138.9047082806299</v>
      </c>
      <c r="T743" s="5">
        <v>65.859646369454993</v>
      </c>
      <c r="U743" s="5">
        <v>26.522400859025002</v>
      </c>
      <c r="V743" s="5">
        <v>100.03210669322006</v>
      </c>
      <c r="W743" s="5">
        <v>44.224834411259991</v>
      </c>
      <c r="X743" s="5">
        <v>122.67158683544497</v>
      </c>
      <c r="Y743" s="5">
        <v>70.838663591014992</v>
      </c>
      <c r="Z743" s="5">
        <v>157.0083065435</v>
      </c>
      <c r="AA743" s="5">
        <v>121.89571732176498</v>
      </c>
      <c r="AB743" s="5">
        <v>96.740383908189926</v>
      </c>
      <c r="AC743" s="5">
        <v>1.7015854680850002</v>
      </c>
      <c r="AD743" s="5">
        <v>172.27800001016988</v>
      </c>
      <c r="AE743" s="5">
        <v>2.5266760595450002</v>
      </c>
    </row>
    <row r="744" spans="1:31">
      <c r="A744" s="58" t="s">
        <v>37</v>
      </c>
      <c r="B744" s="58" t="s">
        <v>127</v>
      </c>
      <c r="C744" s="57" t="s">
        <v>98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-61.04701993890496</v>
      </c>
      <c r="N744" s="5">
        <v>-734.56084420766001</v>
      </c>
      <c r="O744" s="5">
        <v>-984.01596190409964</v>
      </c>
      <c r="P744" s="5">
        <v>-1024.0546507588444</v>
      </c>
      <c r="Q744" s="5">
        <v>-1170.9899000918199</v>
      </c>
      <c r="R744" s="5">
        <v>-1206.539909171245</v>
      </c>
      <c r="S744" s="5">
        <v>-1370.6471799029905</v>
      </c>
      <c r="T744" s="5">
        <v>-1420.1521863204709</v>
      </c>
      <c r="U744" s="5">
        <v>-1219.3278064867054</v>
      </c>
      <c r="V744" s="5">
        <v>-1331.4583766303901</v>
      </c>
      <c r="W744" s="5">
        <v>-1199.9796377593598</v>
      </c>
      <c r="X744" s="5">
        <v>-2431.855015130307</v>
      </c>
      <c r="Y744" s="5">
        <v>-3826.3298696929096</v>
      </c>
      <c r="Z744" s="5">
        <v>-3360.4611950250096</v>
      </c>
      <c r="AA744" s="5">
        <v>-3382.8936897786616</v>
      </c>
      <c r="AB744" s="5">
        <v>-3489.7686038688294</v>
      </c>
      <c r="AC744" s="5">
        <v>-3131.8354992868003</v>
      </c>
      <c r="AD744" s="5">
        <v>-4423.4923463099612</v>
      </c>
      <c r="AE744" s="5">
        <v>-4614.5549599726755</v>
      </c>
    </row>
    <row r="745" spans="1:31">
      <c r="A745" s="58" t="s">
        <v>37</v>
      </c>
      <c r="B745" s="58" t="s">
        <v>127</v>
      </c>
      <c r="C745" s="57" t="s">
        <v>99</v>
      </c>
      <c r="D745" s="5">
        <v>-3.4330043380000001E-2</v>
      </c>
      <c r="E745" s="5">
        <v>-5.8770579094899968</v>
      </c>
      <c r="F745" s="5">
        <v>-8.0426871680900156</v>
      </c>
      <c r="G745" s="5">
        <v>-9.3965008894099995</v>
      </c>
      <c r="H745" s="5">
        <v>-18.983314202014995</v>
      </c>
      <c r="I745" s="5">
        <v>-22.252343964389986</v>
      </c>
      <c r="J745" s="5">
        <v>-28.282269135190045</v>
      </c>
      <c r="K745" s="5">
        <v>-29.988124130595043</v>
      </c>
      <c r="L745" s="5">
        <v>-69.182039455830107</v>
      </c>
      <c r="M745" s="5">
        <v>-69.750320500679976</v>
      </c>
      <c r="N745" s="5">
        <v>-116.72302396961497</v>
      </c>
      <c r="O745" s="5">
        <v>-189.33498872217027</v>
      </c>
      <c r="P745" s="5">
        <v>-244.43042749086021</v>
      </c>
      <c r="Q745" s="5">
        <v>-253.26121094709484</v>
      </c>
      <c r="R745" s="5">
        <v>-272.24593673042466</v>
      </c>
      <c r="S745" s="5">
        <v>-375.87161713378941</v>
      </c>
      <c r="T745" s="5">
        <v>-439.13508568584496</v>
      </c>
      <c r="U745" s="5">
        <v>-454.95140000799495</v>
      </c>
      <c r="V745" s="5">
        <v>-462.68814701827949</v>
      </c>
      <c r="W745" s="5">
        <v>-560.21414505370967</v>
      </c>
      <c r="X745" s="5">
        <v>-613.84987407282438</v>
      </c>
      <c r="Y745" s="5">
        <v>-679.05051453627493</v>
      </c>
      <c r="Z745" s="5">
        <v>-765.46191223803044</v>
      </c>
      <c r="AA745" s="5">
        <v>-718.20040674406414</v>
      </c>
      <c r="AB745" s="5">
        <v>-937.67187746360923</v>
      </c>
      <c r="AC745" s="5">
        <v>-796.87308061480996</v>
      </c>
      <c r="AD745" s="5">
        <v>-1029.2250799969338</v>
      </c>
      <c r="AE745" s="5">
        <v>-1043.2722101732345</v>
      </c>
    </row>
    <row r="746" spans="1:31">
      <c r="A746" s="58" t="s">
        <v>37</v>
      </c>
      <c r="B746" s="58" t="s">
        <v>127</v>
      </c>
      <c r="C746" s="57" t="s">
        <v>100</v>
      </c>
      <c r="D746" s="5">
        <v>-14.3922028761059</v>
      </c>
      <c r="E746" s="5">
        <v>-22.088133718892699</v>
      </c>
      <c r="F746" s="5">
        <v>-29.416109761069901</v>
      </c>
      <c r="G746" s="5">
        <v>-35.576832807411101</v>
      </c>
      <c r="H746" s="5">
        <v>-40.291742234416702</v>
      </c>
      <c r="I746" s="5">
        <v>-44.548375044535497</v>
      </c>
      <c r="J746" s="5">
        <v>-49.9646827406212</v>
      </c>
      <c r="K746" s="5">
        <v>-58.7268371596465</v>
      </c>
      <c r="L746" s="5">
        <v>-67.2928956248643</v>
      </c>
      <c r="M746" s="5">
        <v>-76.282008622118695</v>
      </c>
      <c r="N746" s="5">
        <v>-86.894502135418904</v>
      </c>
      <c r="O746" s="5">
        <v>-98.236883437969993</v>
      </c>
      <c r="P746" s="5">
        <v>-109.105390187033</v>
      </c>
      <c r="Q746" s="5">
        <v>-118.64276340924199</v>
      </c>
      <c r="R746" s="5">
        <v>-126.950513373726</v>
      </c>
      <c r="S746" s="5">
        <v>-133.938389988458</v>
      </c>
      <c r="T746" s="5">
        <v>-139.099176972159</v>
      </c>
      <c r="U746" s="5">
        <v>-141.95263889256299</v>
      </c>
      <c r="V746" s="5">
        <v>-142.474846469151</v>
      </c>
      <c r="W746" s="5">
        <v>-142.698372833723</v>
      </c>
      <c r="X746" s="5">
        <v>-142.13258843471201</v>
      </c>
      <c r="Y746" s="5">
        <v>-141.71053224812201</v>
      </c>
      <c r="Z746" s="5">
        <v>-141.713371007592</v>
      </c>
      <c r="AA746" s="5">
        <v>-141.234351421089</v>
      </c>
      <c r="AB746" s="5">
        <v>-140.285767222598</v>
      </c>
      <c r="AC746" s="5">
        <v>-138.279272541654</v>
      </c>
      <c r="AD746" s="5">
        <v>-136.58548681222101</v>
      </c>
      <c r="AE746" s="5">
        <v>-137.90869418321</v>
      </c>
    </row>
  </sheetData>
  <autoFilter ref="A3:C746" xr:uid="{28CC3E37-834B-4632-900F-A810E691B30F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0EF8-1442-4BB7-A74F-E763E3FBC49A}">
  <sheetPr codeName="Sheet28">
    <tabColor theme="7"/>
  </sheetPr>
  <dimension ref="A1:AE25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" style="6" customWidth="1"/>
    <col min="3" max="3" width="24.58203125" style="6" customWidth="1"/>
    <col min="4" max="16384" width="9" style="6"/>
  </cols>
  <sheetData>
    <row r="1" spans="1:31" s="15" customFormat="1" ht="23.25" customHeight="1" thickBot="1">
      <c r="A1" s="1" t="s">
        <v>141</v>
      </c>
      <c r="B1" s="1"/>
      <c r="C1" s="4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31" s="7" customFormat="1" ht="15" thickTop="1">
      <c r="A2" s="12" t="s">
        <v>142</v>
      </c>
      <c r="C2" s="12"/>
    </row>
    <row r="3" spans="1:31">
      <c r="A3" s="59" t="s">
        <v>119</v>
      </c>
      <c r="B3" s="59" t="s">
        <v>120</v>
      </c>
      <c r="C3" s="59" t="s">
        <v>143</v>
      </c>
      <c r="D3" s="59">
        <v>2024</v>
      </c>
      <c r="E3" s="59">
        <v>2025</v>
      </c>
      <c r="F3" s="59">
        <v>2026</v>
      </c>
      <c r="G3" s="59">
        <v>2027</v>
      </c>
      <c r="H3" s="59">
        <v>2028</v>
      </c>
      <c r="I3" s="59">
        <v>2029</v>
      </c>
      <c r="J3" s="59">
        <v>2030</v>
      </c>
      <c r="K3" s="59">
        <v>2031</v>
      </c>
      <c r="L3" s="59">
        <v>2032</v>
      </c>
      <c r="M3" s="59">
        <v>2033</v>
      </c>
      <c r="N3" s="59">
        <v>2034</v>
      </c>
      <c r="O3" s="59">
        <v>2035</v>
      </c>
      <c r="P3" s="59">
        <v>2036</v>
      </c>
      <c r="Q3" s="59">
        <v>2037</v>
      </c>
      <c r="R3" s="59">
        <v>2038</v>
      </c>
      <c r="S3" s="59">
        <v>2039</v>
      </c>
      <c r="T3" s="59">
        <v>2040</v>
      </c>
      <c r="U3" s="59">
        <v>2041</v>
      </c>
      <c r="V3" s="59">
        <v>2042</v>
      </c>
      <c r="W3" s="59">
        <v>2043</v>
      </c>
      <c r="X3" s="59">
        <v>2044</v>
      </c>
      <c r="Y3" s="59">
        <v>2045</v>
      </c>
      <c r="Z3" s="59">
        <v>2046</v>
      </c>
      <c r="AA3" s="59">
        <v>2047</v>
      </c>
      <c r="AB3" s="59">
        <v>2048</v>
      </c>
      <c r="AC3" s="59">
        <v>2049</v>
      </c>
      <c r="AD3" s="59">
        <v>2050</v>
      </c>
      <c r="AE3" s="59">
        <v>2051</v>
      </c>
    </row>
    <row r="4" spans="1:31" s="7" customFormat="1">
      <c r="A4" s="58" t="s">
        <v>115</v>
      </c>
      <c r="B4" s="58" t="s">
        <v>123</v>
      </c>
      <c r="C4" s="58" t="s">
        <v>101</v>
      </c>
      <c r="D4" s="5">
        <v>0</v>
      </c>
      <c r="E4" s="5">
        <v>0</v>
      </c>
      <c r="F4" s="5">
        <v>680</v>
      </c>
      <c r="G4" s="5">
        <v>2040</v>
      </c>
      <c r="H4" s="5">
        <v>2040</v>
      </c>
      <c r="I4" s="5">
        <v>2040</v>
      </c>
      <c r="J4" s="5">
        <v>2040</v>
      </c>
      <c r="K4" s="5">
        <v>2040</v>
      </c>
      <c r="L4" s="5">
        <v>2040</v>
      </c>
      <c r="M4" s="5">
        <v>2040</v>
      </c>
      <c r="N4" s="5">
        <v>2040</v>
      </c>
      <c r="O4" s="5">
        <v>2040</v>
      </c>
      <c r="P4" s="5">
        <v>2040</v>
      </c>
      <c r="Q4" s="5">
        <v>2040</v>
      </c>
      <c r="R4" s="5">
        <v>2040</v>
      </c>
      <c r="S4" s="5">
        <v>2040</v>
      </c>
      <c r="T4" s="5">
        <v>2040</v>
      </c>
      <c r="U4" s="5">
        <v>2040</v>
      </c>
      <c r="V4" s="5">
        <v>2040</v>
      </c>
      <c r="W4" s="5">
        <v>2040</v>
      </c>
      <c r="X4" s="5">
        <v>2040</v>
      </c>
      <c r="Y4" s="5">
        <v>2040</v>
      </c>
      <c r="Z4" s="5">
        <v>2040</v>
      </c>
      <c r="AA4" s="5">
        <v>2040</v>
      </c>
      <c r="AB4" s="5">
        <v>2040</v>
      </c>
      <c r="AC4" s="5">
        <v>2040</v>
      </c>
      <c r="AD4" s="5">
        <v>2040</v>
      </c>
      <c r="AE4" s="5">
        <v>2040</v>
      </c>
    </row>
    <row r="5" spans="1:31" s="7" customFormat="1">
      <c r="A5" s="58" t="s">
        <v>115</v>
      </c>
      <c r="B5" s="58" t="s">
        <v>123</v>
      </c>
      <c r="C5" s="58" t="s">
        <v>102</v>
      </c>
      <c r="D5" s="5">
        <v>160</v>
      </c>
      <c r="E5" s="5">
        <v>160</v>
      </c>
      <c r="F5" s="5">
        <v>160</v>
      </c>
      <c r="G5" s="5">
        <v>160</v>
      </c>
      <c r="H5" s="5">
        <v>160</v>
      </c>
      <c r="I5" s="5">
        <v>324.55222127000002</v>
      </c>
      <c r="J5" s="5">
        <v>324.55222127000002</v>
      </c>
      <c r="K5" s="5">
        <v>660</v>
      </c>
      <c r="L5" s="5">
        <v>660</v>
      </c>
      <c r="M5" s="5">
        <v>660</v>
      </c>
      <c r="N5" s="5">
        <v>660</v>
      </c>
      <c r="O5" s="5">
        <v>660</v>
      </c>
      <c r="P5" s="5">
        <v>660</v>
      </c>
      <c r="Q5" s="5">
        <v>660</v>
      </c>
      <c r="R5" s="5">
        <v>660</v>
      </c>
      <c r="S5" s="5">
        <v>660</v>
      </c>
      <c r="T5" s="5">
        <v>660</v>
      </c>
      <c r="U5" s="5">
        <v>660</v>
      </c>
      <c r="V5" s="5">
        <v>958.73341297000002</v>
      </c>
      <c r="W5" s="5">
        <v>958.73341297000002</v>
      </c>
      <c r="X5" s="5">
        <v>1160</v>
      </c>
      <c r="Y5" s="5">
        <v>1160</v>
      </c>
      <c r="Z5" s="5">
        <v>1160</v>
      </c>
      <c r="AA5" s="5">
        <v>1160</v>
      </c>
      <c r="AB5" s="5">
        <v>1160</v>
      </c>
      <c r="AC5" s="5">
        <v>1160</v>
      </c>
      <c r="AD5" s="5">
        <v>1160</v>
      </c>
      <c r="AE5" s="5">
        <v>1160</v>
      </c>
    </row>
    <row r="6" spans="1:31" s="7" customFormat="1">
      <c r="A6" s="58" t="s">
        <v>115</v>
      </c>
      <c r="B6" s="58" t="s">
        <v>123</v>
      </c>
      <c r="C6" s="58" t="s">
        <v>103</v>
      </c>
      <c r="D6" s="5">
        <v>80</v>
      </c>
      <c r="E6" s="5">
        <v>80</v>
      </c>
      <c r="F6" s="5">
        <v>680</v>
      </c>
      <c r="G6" s="5">
        <v>1811.0263385399999</v>
      </c>
      <c r="H6" s="5">
        <v>2368.7198257199998</v>
      </c>
      <c r="I6" s="5">
        <v>2368.7198257199998</v>
      </c>
      <c r="J6" s="5">
        <v>2368.7198257199998</v>
      </c>
      <c r="K6" s="5">
        <v>2368.7198257199998</v>
      </c>
      <c r="L6" s="5">
        <v>2368.7198257199998</v>
      </c>
      <c r="M6" s="5">
        <v>2368.7198257199998</v>
      </c>
      <c r="N6" s="5">
        <v>2368.7198257199998</v>
      </c>
      <c r="O6" s="5">
        <v>2368.7198257199998</v>
      </c>
      <c r="P6" s="5">
        <v>2368.7198257199998</v>
      </c>
      <c r="Q6" s="5">
        <v>2368.7198257199998</v>
      </c>
      <c r="R6" s="5">
        <v>2662.1145530999997</v>
      </c>
      <c r="S6" s="5">
        <v>2662.1145530999997</v>
      </c>
      <c r="T6" s="5">
        <v>2662.1145530999997</v>
      </c>
      <c r="U6" s="5">
        <v>2829.63319241</v>
      </c>
      <c r="V6" s="5">
        <v>2829.63319241</v>
      </c>
      <c r="W6" s="5">
        <v>2829.63319241</v>
      </c>
      <c r="X6" s="5">
        <v>2829.63319241</v>
      </c>
      <c r="Y6" s="5">
        <v>2829.63319241</v>
      </c>
      <c r="Z6" s="5">
        <v>2229.63319241</v>
      </c>
      <c r="AA6" s="5">
        <v>1098.6068538699999</v>
      </c>
      <c r="AB6" s="5">
        <v>540.91336668999998</v>
      </c>
      <c r="AC6" s="5">
        <v>1399.9645994800001</v>
      </c>
      <c r="AD6" s="5">
        <v>1399.9645994800001</v>
      </c>
      <c r="AE6" s="5">
        <v>1399.9645994800001</v>
      </c>
    </row>
    <row r="7" spans="1:31" s="7" customFormat="1">
      <c r="A7" s="58" t="s">
        <v>115</v>
      </c>
      <c r="B7" s="58" t="s">
        <v>123</v>
      </c>
      <c r="C7" s="58" t="s">
        <v>104</v>
      </c>
      <c r="D7" s="5">
        <v>50</v>
      </c>
      <c r="E7" s="5">
        <v>50</v>
      </c>
      <c r="F7" s="5">
        <v>50</v>
      </c>
      <c r="G7" s="5">
        <v>50</v>
      </c>
      <c r="H7" s="5">
        <v>50</v>
      </c>
      <c r="I7" s="5">
        <v>50</v>
      </c>
      <c r="J7" s="5">
        <v>50</v>
      </c>
      <c r="K7" s="5">
        <v>50</v>
      </c>
      <c r="L7" s="5">
        <v>50</v>
      </c>
      <c r="M7" s="5">
        <v>50</v>
      </c>
      <c r="N7" s="5">
        <v>50</v>
      </c>
      <c r="O7" s="5">
        <v>50</v>
      </c>
      <c r="P7" s="5">
        <v>50</v>
      </c>
      <c r="Q7" s="5">
        <v>50</v>
      </c>
      <c r="R7" s="5">
        <v>50</v>
      </c>
      <c r="S7" s="5">
        <v>50</v>
      </c>
      <c r="T7" s="5">
        <v>50</v>
      </c>
      <c r="U7" s="5">
        <v>50</v>
      </c>
      <c r="V7" s="5">
        <v>50</v>
      </c>
      <c r="W7" s="5">
        <v>50</v>
      </c>
      <c r="X7" s="5">
        <v>50</v>
      </c>
      <c r="Y7" s="5">
        <v>50</v>
      </c>
      <c r="Z7" s="5">
        <v>50</v>
      </c>
      <c r="AA7" s="5">
        <v>50</v>
      </c>
      <c r="AB7" s="5">
        <v>50</v>
      </c>
      <c r="AC7" s="5">
        <v>50</v>
      </c>
      <c r="AD7" s="5">
        <v>50</v>
      </c>
      <c r="AE7" s="5">
        <v>50</v>
      </c>
    </row>
    <row r="8" spans="1:31" s="7" customFormat="1">
      <c r="A8" s="58" t="s">
        <v>115</v>
      </c>
      <c r="B8" s="58" t="s">
        <v>123</v>
      </c>
      <c r="C8" s="58" t="s">
        <v>88</v>
      </c>
      <c r="D8" s="5">
        <v>113.44800000999999</v>
      </c>
      <c r="E8" s="5">
        <v>234.46199999999999</v>
      </c>
      <c r="F8" s="5">
        <v>391.15199999000004</v>
      </c>
      <c r="G8" s="5">
        <v>583.14700001000006</v>
      </c>
      <c r="H8" s="5">
        <v>817.88</v>
      </c>
      <c r="I8" s="5">
        <v>1099.634</v>
      </c>
      <c r="J8" s="5">
        <v>1524.355</v>
      </c>
      <c r="K8" s="5">
        <v>1897.4574733300001</v>
      </c>
      <c r="L8" s="5">
        <v>2313.5186278800002</v>
      </c>
      <c r="M8" s="5">
        <v>2795.63337916</v>
      </c>
      <c r="N8" s="5">
        <v>3392.9003320800002</v>
      </c>
      <c r="O8" s="5">
        <v>4036.44119688</v>
      </c>
      <c r="P8" s="5">
        <v>4707.0090007500003</v>
      </c>
      <c r="Q8" s="5">
        <v>5411.0381473800007</v>
      </c>
      <c r="R8" s="5">
        <v>6114.3533389300001</v>
      </c>
      <c r="S8" s="5">
        <v>6822.3269472499996</v>
      </c>
      <c r="T8" s="5">
        <v>7403.449441499999</v>
      </c>
      <c r="U8" s="5">
        <v>7964.5992951899998</v>
      </c>
      <c r="V8" s="5">
        <v>8500.4033974100003</v>
      </c>
      <c r="W8" s="5">
        <v>9048.9515982400007</v>
      </c>
      <c r="X8" s="5">
        <v>9634.5546853399992</v>
      </c>
      <c r="Y8" s="5">
        <v>10227.264545689999</v>
      </c>
      <c r="Z8" s="5">
        <v>10733.091480859999</v>
      </c>
      <c r="AA8" s="5">
        <v>11244.056339999999</v>
      </c>
      <c r="AB8" s="5">
        <v>11762.804082539998</v>
      </c>
      <c r="AC8" s="5">
        <v>12290.264823130001</v>
      </c>
      <c r="AD8" s="5">
        <v>12821.021079919999</v>
      </c>
      <c r="AE8" s="5">
        <v>12857.1914406</v>
      </c>
    </row>
    <row r="9" spans="1:31" s="7" customFormat="1">
      <c r="A9" s="58" t="s">
        <v>115</v>
      </c>
      <c r="B9" s="58" t="s">
        <v>123</v>
      </c>
      <c r="C9" s="58" t="s">
        <v>89</v>
      </c>
      <c r="D9" s="5">
        <v>588.70600000000002</v>
      </c>
      <c r="E9" s="5">
        <v>887.91499999999996</v>
      </c>
      <c r="F9" s="5">
        <v>1132.692</v>
      </c>
      <c r="G9" s="5">
        <v>1330.7860000000001</v>
      </c>
      <c r="H9" s="5">
        <v>1501.1099999999997</v>
      </c>
      <c r="I9" s="5">
        <v>1644.835</v>
      </c>
      <c r="J9" s="5">
        <v>1879.2280000000001</v>
      </c>
      <c r="K9" s="5">
        <v>2206.7310000000002</v>
      </c>
      <c r="L9" s="5">
        <v>2538.018</v>
      </c>
      <c r="M9" s="5">
        <v>2892.1369999999997</v>
      </c>
      <c r="N9" s="5">
        <v>3323.8410000000003</v>
      </c>
      <c r="O9" s="5">
        <v>3759.1100000000006</v>
      </c>
      <c r="P9" s="5">
        <v>4148.139000000001</v>
      </c>
      <c r="Q9" s="5">
        <v>4509.9309999999996</v>
      </c>
      <c r="R9" s="5">
        <v>4816.4500000000007</v>
      </c>
      <c r="S9" s="5">
        <v>5071.3830000000007</v>
      </c>
      <c r="T9" s="5">
        <v>5175.4100000000008</v>
      </c>
      <c r="U9" s="5">
        <v>5227.704999999999</v>
      </c>
      <c r="V9" s="5">
        <v>5227.0620000000017</v>
      </c>
      <c r="W9" s="5">
        <v>5230.3869999999988</v>
      </c>
      <c r="X9" s="5">
        <v>5215.023000000001</v>
      </c>
      <c r="Y9" s="5">
        <v>5193.7550000000001</v>
      </c>
      <c r="Z9" s="5">
        <v>5164.8889999999992</v>
      </c>
      <c r="AA9" s="5">
        <v>5128.3240000000005</v>
      </c>
      <c r="AB9" s="5">
        <v>5084.2170000000024</v>
      </c>
      <c r="AC9" s="5">
        <v>5035.3010000000013</v>
      </c>
      <c r="AD9" s="5">
        <v>4976.3359999999993</v>
      </c>
      <c r="AE9" s="5">
        <v>4976.3359999999993</v>
      </c>
    </row>
    <row r="10" spans="1:31" s="7" customFormat="1"/>
    <row r="11" spans="1:31" s="7" customFormat="1">
      <c r="A11" s="58" t="s">
        <v>115</v>
      </c>
      <c r="B11" s="58" t="s">
        <v>124</v>
      </c>
      <c r="C11" s="58" t="s">
        <v>102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42.658399789999997</v>
      </c>
      <c r="X11" s="5">
        <v>42.658399789999997</v>
      </c>
      <c r="Y11" s="5">
        <v>42.658399789999997</v>
      </c>
      <c r="Z11" s="5">
        <v>42.658399789999997</v>
      </c>
      <c r="AA11" s="5">
        <v>42.658399789999997</v>
      </c>
      <c r="AB11" s="5">
        <v>42.658399789999997</v>
      </c>
      <c r="AC11" s="5">
        <v>42.658399789999997</v>
      </c>
      <c r="AD11" s="5">
        <v>42.658399789999997</v>
      </c>
      <c r="AE11" s="5">
        <v>42.658399789999997</v>
      </c>
    </row>
    <row r="12" spans="1:31" s="7" customFormat="1">
      <c r="A12" s="58" t="s">
        <v>115</v>
      </c>
      <c r="B12" s="58" t="s">
        <v>124</v>
      </c>
      <c r="C12" s="58" t="s">
        <v>103</v>
      </c>
      <c r="D12" s="5">
        <v>570</v>
      </c>
      <c r="E12" s="5">
        <v>570</v>
      </c>
      <c r="F12" s="5">
        <v>975.79496122</v>
      </c>
      <c r="G12" s="5">
        <v>1410.5730293000001</v>
      </c>
      <c r="H12" s="5">
        <v>2726.6033619299997</v>
      </c>
      <c r="I12" s="5">
        <v>3165.9110391100003</v>
      </c>
      <c r="J12" s="5">
        <v>3167.8545013600001</v>
      </c>
      <c r="K12" s="5">
        <v>3771.3993939700003</v>
      </c>
      <c r="L12" s="5">
        <v>3771.3993939700003</v>
      </c>
      <c r="M12" s="5">
        <v>3771.3993939700003</v>
      </c>
      <c r="N12" s="5">
        <v>3842.6989371600002</v>
      </c>
      <c r="O12" s="5">
        <v>3913.9071789999998</v>
      </c>
      <c r="P12" s="5">
        <v>6509.3021312299998</v>
      </c>
      <c r="Q12" s="5">
        <v>7337.7409534799999</v>
      </c>
      <c r="R12" s="5">
        <v>8524.17072482</v>
      </c>
      <c r="S12" s="5">
        <v>8830.7512942800004</v>
      </c>
      <c r="T12" s="5">
        <v>8830.7512942800004</v>
      </c>
      <c r="U12" s="5">
        <v>9974.6646122000002</v>
      </c>
      <c r="V12" s="5">
        <v>17820.41273167</v>
      </c>
      <c r="W12" s="5">
        <v>17820.41273167</v>
      </c>
      <c r="X12" s="5">
        <v>17820.41273167</v>
      </c>
      <c r="Y12" s="5">
        <v>17820.41273167</v>
      </c>
      <c r="Z12" s="5">
        <v>25409.337378730001</v>
      </c>
      <c r="AA12" s="5">
        <v>26467.60592423</v>
      </c>
      <c r="AB12" s="5">
        <v>27549.866760159999</v>
      </c>
      <c r="AC12" s="5">
        <v>28259.190795949995</v>
      </c>
      <c r="AD12" s="5">
        <v>47077.285370270001</v>
      </c>
      <c r="AE12" s="5">
        <v>46473.740477660001</v>
      </c>
    </row>
    <row r="13" spans="1:31" s="7" customFormat="1">
      <c r="A13" s="58" t="s">
        <v>115</v>
      </c>
      <c r="B13" s="58" t="s">
        <v>124</v>
      </c>
      <c r="C13" s="58" t="s">
        <v>104</v>
      </c>
      <c r="D13" s="5">
        <v>100</v>
      </c>
      <c r="E13" s="5">
        <v>100</v>
      </c>
      <c r="F13" s="5">
        <v>252.57118077000001</v>
      </c>
      <c r="G13" s="5">
        <v>252.57118077000001</v>
      </c>
      <c r="H13" s="5">
        <v>252.57118077000001</v>
      </c>
      <c r="I13" s="5">
        <v>252.57118077000001</v>
      </c>
      <c r="J13" s="5">
        <v>252.57118077000001</v>
      </c>
      <c r="K13" s="5">
        <v>252.57118077000001</v>
      </c>
      <c r="L13" s="5">
        <v>252.57118077000001</v>
      </c>
      <c r="M13" s="5">
        <v>252.57118077000001</v>
      </c>
      <c r="N13" s="5">
        <v>252.57118077000001</v>
      </c>
      <c r="O13" s="5">
        <v>252.57118077000001</v>
      </c>
      <c r="P13" s="5">
        <v>252.57118077000001</v>
      </c>
      <c r="Q13" s="5">
        <v>252.57118077000001</v>
      </c>
      <c r="R13" s="5">
        <v>252.57118077000001</v>
      </c>
      <c r="S13" s="5">
        <v>252.57118077000001</v>
      </c>
      <c r="T13" s="5">
        <v>252.57118077000001</v>
      </c>
      <c r="U13" s="5">
        <v>252.57118077000001</v>
      </c>
      <c r="V13" s="5">
        <v>252.57118077000001</v>
      </c>
      <c r="W13" s="5">
        <v>252.57118077000001</v>
      </c>
      <c r="X13" s="5">
        <v>252.57118077000001</v>
      </c>
      <c r="Y13" s="5">
        <v>252.57118077000001</v>
      </c>
      <c r="Z13" s="5">
        <v>100</v>
      </c>
      <c r="AA13" s="5">
        <v>100</v>
      </c>
      <c r="AB13" s="5">
        <v>100</v>
      </c>
      <c r="AC13" s="5">
        <v>100</v>
      </c>
      <c r="AD13" s="5">
        <v>100</v>
      </c>
      <c r="AE13" s="5">
        <v>100</v>
      </c>
    </row>
    <row r="14" spans="1:31" s="7" customFormat="1">
      <c r="A14" s="58" t="s">
        <v>115</v>
      </c>
      <c r="B14" s="58" t="s">
        <v>124</v>
      </c>
      <c r="C14" s="58" t="s">
        <v>88</v>
      </c>
      <c r="D14" s="5">
        <v>81.304999999999993</v>
      </c>
      <c r="E14" s="5">
        <v>177.50700000000001</v>
      </c>
      <c r="F14" s="5">
        <v>314.98700000000002</v>
      </c>
      <c r="G14" s="5">
        <v>485.21</v>
      </c>
      <c r="H14" s="5">
        <v>690.75199999999995</v>
      </c>
      <c r="I14" s="5">
        <v>942.36799999999994</v>
      </c>
      <c r="J14" s="5">
        <v>1319.3320000100002</v>
      </c>
      <c r="K14" s="5">
        <v>1646.1449322999999</v>
      </c>
      <c r="L14" s="5">
        <v>1997.99720783</v>
      </c>
      <c r="M14" s="5">
        <v>2398.7515556399999</v>
      </c>
      <c r="N14" s="5">
        <v>2891.4536417200002</v>
      </c>
      <c r="O14" s="5">
        <v>3423.7156849399998</v>
      </c>
      <c r="P14" s="5">
        <v>3981.1180689500002</v>
      </c>
      <c r="Q14" s="5">
        <v>4537.9600560899999</v>
      </c>
      <c r="R14" s="5">
        <v>5073.4149845700003</v>
      </c>
      <c r="S14" s="5">
        <v>5608.7046190199999</v>
      </c>
      <c r="T14" s="5">
        <v>6036.0734856200006</v>
      </c>
      <c r="U14" s="5">
        <v>6450.86907402</v>
      </c>
      <c r="V14" s="5">
        <v>6838.9187785800004</v>
      </c>
      <c r="W14" s="5">
        <v>7232.87679131</v>
      </c>
      <c r="X14" s="5">
        <v>7657.7471786699998</v>
      </c>
      <c r="Y14" s="5">
        <v>8085.00838931</v>
      </c>
      <c r="Z14" s="5">
        <v>8457.8420374799989</v>
      </c>
      <c r="AA14" s="5">
        <v>8838.1139046899989</v>
      </c>
      <c r="AB14" s="5">
        <v>9222.6653388399991</v>
      </c>
      <c r="AC14" s="5">
        <v>9616.4493741200004</v>
      </c>
      <c r="AD14" s="5">
        <v>10015.22371271</v>
      </c>
      <c r="AE14" s="5">
        <v>10037.2423246</v>
      </c>
    </row>
    <row r="15" spans="1:31" s="7" customFormat="1">
      <c r="A15" s="58" t="s">
        <v>115</v>
      </c>
      <c r="B15" s="58" t="s">
        <v>124</v>
      </c>
      <c r="C15" s="58" t="s">
        <v>89</v>
      </c>
      <c r="D15" s="5">
        <v>417.096</v>
      </c>
      <c r="E15" s="5">
        <v>671.0329999999999</v>
      </c>
      <c r="F15" s="5">
        <v>922.27100000000007</v>
      </c>
      <c r="G15" s="5">
        <v>1125.8689999999999</v>
      </c>
      <c r="H15" s="5">
        <v>1299.7470000000001</v>
      </c>
      <c r="I15" s="5">
        <v>1450.7080000000001</v>
      </c>
      <c r="J15" s="5">
        <v>1685.1630000000005</v>
      </c>
      <c r="K15" s="5">
        <v>1990.6479999999999</v>
      </c>
      <c r="L15" s="5">
        <v>2286.2459999999996</v>
      </c>
      <c r="M15" s="5">
        <v>2596.1640000000002</v>
      </c>
      <c r="N15" s="5">
        <v>2968.3380000000002</v>
      </c>
      <c r="O15" s="5">
        <v>3348.63</v>
      </c>
      <c r="P15" s="5">
        <v>3694.0590000000002</v>
      </c>
      <c r="Q15" s="5">
        <v>3989.7470000000003</v>
      </c>
      <c r="R15" s="5">
        <v>4221.7790000000014</v>
      </c>
      <c r="S15" s="5">
        <v>4413.009</v>
      </c>
      <c r="T15" s="5">
        <v>4478</v>
      </c>
      <c r="U15" s="5">
        <v>4506.9669999999996</v>
      </c>
      <c r="V15" s="5">
        <v>4491.2079999999996</v>
      </c>
      <c r="W15" s="5">
        <v>4479.3630000000012</v>
      </c>
      <c r="X15" s="5">
        <v>4455.174</v>
      </c>
      <c r="Y15" s="5">
        <v>4424.643</v>
      </c>
      <c r="Z15" s="5">
        <v>4389.6200000000008</v>
      </c>
      <c r="AA15" s="5">
        <v>4351.1210000000001</v>
      </c>
      <c r="AB15" s="5">
        <v>4305.9329999999991</v>
      </c>
      <c r="AC15" s="5">
        <v>4258.4330000000009</v>
      </c>
      <c r="AD15" s="5">
        <v>4204.9129999999996</v>
      </c>
      <c r="AE15" s="5">
        <v>4204.9129999999996</v>
      </c>
    </row>
    <row r="16" spans="1:31" s="7" customFormat="1"/>
    <row r="17" spans="1:31" s="7" customFormat="1">
      <c r="A17" s="58" t="s">
        <v>115</v>
      </c>
      <c r="B17" s="58" t="s">
        <v>125</v>
      </c>
      <c r="C17" s="58" t="s">
        <v>102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657.42931532</v>
      </c>
      <c r="J17" s="5">
        <v>657.42931532</v>
      </c>
      <c r="K17" s="5">
        <v>657.42931532</v>
      </c>
      <c r="L17" s="5">
        <v>657.42931532</v>
      </c>
      <c r="M17" s="5">
        <v>657.42931532</v>
      </c>
      <c r="N17" s="5">
        <v>657.42931532</v>
      </c>
      <c r="O17" s="5">
        <v>657.42931532</v>
      </c>
      <c r="P17" s="5">
        <v>657.42931532</v>
      </c>
      <c r="Q17" s="5">
        <v>657.42931532</v>
      </c>
      <c r="R17" s="5">
        <v>657.42931532</v>
      </c>
      <c r="S17" s="5">
        <v>657.42931532</v>
      </c>
      <c r="T17" s="5">
        <v>657.42931532</v>
      </c>
      <c r="U17" s="5">
        <v>657.42931532</v>
      </c>
      <c r="V17" s="5">
        <v>657.42931532</v>
      </c>
      <c r="W17" s="5">
        <v>657.42931532</v>
      </c>
      <c r="X17" s="5">
        <v>657.42931532</v>
      </c>
      <c r="Y17" s="5">
        <v>657.42931532</v>
      </c>
      <c r="Z17" s="5">
        <v>657.42931532</v>
      </c>
      <c r="AA17" s="5">
        <v>657.42931532</v>
      </c>
      <c r="AB17" s="5">
        <v>657.42931532</v>
      </c>
      <c r="AC17" s="5">
        <v>657.42931532</v>
      </c>
      <c r="AD17" s="5">
        <v>657.42931532</v>
      </c>
      <c r="AE17" s="5">
        <v>657.42931532</v>
      </c>
    </row>
    <row r="18" spans="1:31" s="7" customFormat="1">
      <c r="A18" s="58" t="s">
        <v>115</v>
      </c>
      <c r="B18" s="58" t="s">
        <v>125</v>
      </c>
      <c r="C18" s="58" t="s">
        <v>103</v>
      </c>
      <c r="D18" s="5">
        <v>0</v>
      </c>
      <c r="E18" s="5">
        <v>0</v>
      </c>
      <c r="F18" s="5">
        <v>129.38751826999999</v>
      </c>
      <c r="G18" s="5">
        <v>129.38751826999999</v>
      </c>
      <c r="H18" s="5">
        <v>787.38530828</v>
      </c>
      <c r="I18" s="5">
        <v>1067.33445676</v>
      </c>
      <c r="J18" s="5">
        <v>1067.33445676</v>
      </c>
      <c r="K18" s="5">
        <v>1603.5858163400001</v>
      </c>
      <c r="L18" s="5">
        <v>1603.5858163400001</v>
      </c>
      <c r="M18" s="5">
        <v>1603.5858163400001</v>
      </c>
      <c r="N18" s="5">
        <v>1603.5858163400001</v>
      </c>
      <c r="O18" s="5">
        <v>1603.5858163400001</v>
      </c>
      <c r="P18" s="5">
        <v>1603.5858163400001</v>
      </c>
      <c r="Q18" s="5">
        <v>1603.5858163400001</v>
      </c>
      <c r="R18" s="5">
        <v>1603.5858163400001</v>
      </c>
      <c r="S18" s="5">
        <v>1603.5858163400001</v>
      </c>
      <c r="T18" s="5">
        <v>1603.5858163400001</v>
      </c>
      <c r="U18" s="5">
        <v>1603.5858163400001</v>
      </c>
      <c r="V18" s="5">
        <v>1603.5858163400001</v>
      </c>
      <c r="W18" s="5">
        <v>1603.5858163400001</v>
      </c>
      <c r="X18" s="5">
        <v>1603.5858163400001</v>
      </c>
      <c r="Y18" s="5">
        <v>1603.5858163400001</v>
      </c>
      <c r="Z18" s="5">
        <v>1474.19829807</v>
      </c>
      <c r="AA18" s="5">
        <v>1474.19829807</v>
      </c>
      <c r="AB18" s="5">
        <v>816.20050805999995</v>
      </c>
      <c r="AC18" s="5">
        <v>536.25135957999998</v>
      </c>
      <c r="AD18" s="5">
        <v>536.25135957999998</v>
      </c>
      <c r="AE18" s="5">
        <v>0</v>
      </c>
    </row>
    <row r="19" spans="1:31" s="7" customFormat="1">
      <c r="A19" s="58" t="s">
        <v>115</v>
      </c>
      <c r="B19" s="58" t="s">
        <v>125</v>
      </c>
      <c r="C19" s="58" t="s">
        <v>104</v>
      </c>
      <c r="D19" s="5">
        <v>125.22999999999999</v>
      </c>
      <c r="E19" s="5">
        <v>124.13</v>
      </c>
      <c r="F19" s="5">
        <v>124.13</v>
      </c>
      <c r="G19" s="5">
        <v>124.13</v>
      </c>
      <c r="H19" s="5">
        <v>125.22999999999999</v>
      </c>
      <c r="I19" s="5">
        <v>124.13</v>
      </c>
      <c r="J19" s="5">
        <v>124.13</v>
      </c>
      <c r="K19" s="5">
        <v>374.13</v>
      </c>
      <c r="L19" s="5">
        <v>374.13</v>
      </c>
      <c r="M19" s="5">
        <v>375.23</v>
      </c>
      <c r="N19" s="5">
        <v>374.13</v>
      </c>
      <c r="O19" s="5">
        <v>375.23</v>
      </c>
      <c r="P19" s="5">
        <v>374.13</v>
      </c>
      <c r="Q19" s="5">
        <v>374.13</v>
      </c>
      <c r="R19" s="5">
        <v>374.13</v>
      </c>
      <c r="S19" s="5">
        <v>375.23</v>
      </c>
      <c r="T19" s="5">
        <v>374.13</v>
      </c>
      <c r="U19" s="5">
        <v>374.13</v>
      </c>
      <c r="V19" s="5">
        <v>374.13</v>
      </c>
      <c r="W19" s="5">
        <v>374.13</v>
      </c>
      <c r="X19" s="5">
        <v>375.23</v>
      </c>
      <c r="Y19" s="5">
        <v>375.23</v>
      </c>
      <c r="Z19" s="5">
        <v>375.23</v>
      </c>
      <c r="AA19" s="5">
        <v>375.23</v>
      </c>
      <c r="AB19" s="5">
        <v>375.23</v>
      </c>
      <c r="AC19" s="5">
        <v>375.23</v>
      </c>
      <c r="AD19" s="5">
        <v>375.23</v>
      </c>
      <c r="AE19" s="5">
        <v>375.23</v>
      </c>
    </row>
    <row r="20" spans="1:31" s="7" customFormat="1">
      <c r="A20" s="58" t="s">
        <v>115</v>
      </c>
      <c r="B20" s="58" t="s">
        <v>125</v>
      </c>
      <c r="C20" s="58" t="s">
        <v>88</v>
      </c>
      <c r="D20" s="5">
        <v>60.468000000000004</v>
      </c>
      <c r="E20" s="5">
        <v>148.648</v>
      </c>
      <c r="F20" s="5">
        <v>275.34800000000001</v>
      </c>
      <c r="G20" s="5">
        <v>442.274</v>
      </c>
      <c r="H20" s="5">
        <v>652.45000000000005</v>
      </c>
      <c r="I20" s="5">
        <v>876.23699999999997</v>
      </c>
      <c r="J20" s="5">
        <v>1210.5730000000001</v>
      </c>
      <c r="K20" s="5">
        <v>1499.50984408</v>
      </c>
      <c r="L20" s="5">
        <v>1763.8192452999999</v>
      </c>
      <c r="M20" s="5">
        <v>2059.8864297800001</v>
      </c>
      <c r="N20" s="5">
        <v>2436.6978076999999</v>
      </c>
      <c r="O20" s="5">
        <v>2865.7631302299997</v>
      </c>
      <c r="P20" s="5">
        <v>3329.05273197</v>
      </c>
      <c r="Q20" s="5">
        <v>3830.46070057</v>
      </c>
      <c r="R20" s="5">
        <v>4377.4487209399995</v>
      </c>
      <c r="S20" s="5">
        <v>4929.4277385200003</v>
      </c>
      <c r="T20" s="5">
        <v>5409.2202714200002</v>
      </c>
      <c r="U20" s="5">
        <v>5890.0950978299998</v>
      </c>
      <c r="V20" s="5">
        <v>6359.8153290499995</v>
      </c>
      <c r="W20" s="5">
        <v>6795.9670817799997</v>
      </c>
      <c r="X20" s="5">
        <v>7263.3692117000001</v>
      </c>
      <c r="Y20" s="5">
        <v>7737.8938246300004</v>
      </c>
      <c r="Z20" s="5">
        <v>8141.5914787000002</v>
      </c>
      <c r="AA20" s="5">
        <v>8553.9924650800003</v>
      </c>
      <c r="AB20" s="5">
        <v>8975.3127935100001</v>
      </c>
      <c r="AC20" s="5">
        <v>9404.9657990399992</v>
      </c>
      <c r="AD20" s="5">
        <v>9844.0621514499999</v>
      </c>
      <c r="AE20" s="5">
        <v>9881.1261620900004</v>
      </c>
    </row>
    <row r="21" spans="1:31" s="7" customFormat="1">
      <c r="A21" s="58" t="s">
        <v>115</v>
      </c>
      <c r="B21" s="58" t="s">
        <v>125</v>
      </c>
      <c r="C21" s="58" t="s">
        <v>89</v>
      </c>
      <c r="D21" s="5">
        <v>329.29</v>
      </c>
      <c r="E21" s="5">
        <v>584.38700000000006</v>
      </c>
      <c r="F21" s="5">
        <v>822.70399999999995</v>
      </c>
      <c r="G21" s="5">
        <v>1038.2350000000001</v>
      </c>
      <c r="H21" s="5">
        <v>1227.8490000000002</v>
      </c>
      <c r="I21" s="5">
        <v>1335.8109999999997</v>
      </c>
      <c r="J21" s="5">
        <v>1514.9060000000002</v>
      </c>
      <c r="K21" s="5">
        <v>1768.1690000000001</v>
      </c>
      <c r="L21" s="5">
        <v>1950.5929999999998</v>
      </c>
      <c r="M21" s="5">
        <v>2135.6660000000002</v>
      </c>
      <c r="N21" s="5">
        <v>2379.1839999999997</v>
      </c>
      <c r="O21" s="5">
        <v>2646.8049999999998</v>
      </c>
      <c r="P21" s="5">
        <v>2900.1779999999994</v>
      </c>
      <c r="Q21" s="5">
        <v>3149.181</v>
      </c>
      <c r="R21" s="5">
        <v>3402.6410000000005</v>
      </c>
      <c r="S21" s="5">
        <v>3615.8820000000005</v>
      </c>
      <c r="T21" s="5">
        <v>3731.2449999999999</v>
      </c>
      <c r="U21" s="5">
        <v>3816.4100000000008</v>
      </c>
      <c r="V21" s="5">
        <v>3863.6839999999993</v>
      </c>
      <c r="W21" s="5">
        <v>3875.1059999999998</v>
      </c>
      <c r="X21" s="5">
        <v>3873.7390000000014</v>
      </c>
      <c r="Y21" s="5">
        <v>3868.3439999999982</v>
      </c>
      <c r="Z21" s="5">
        <v>3856.3990000000003</v>
      </c>
      <c r="AA21" s="5">
        <v>3840.6070000000009</v>
      </c>
      <c r="AB21" s="5">
        <v>3820.0049999999992</v>
      </c>
      <c r="AC21" s="5">
        <v>3795.2550000000001</v>
      </c>
      <c r="AD21" s="5">
        <v>3765.7250000000004</v>
      </c>
      <c r="AE21" s="5">
        <v>3765.7250000000004</v>
      </c>
    </row>
    <row r="22" spans="1:31" s="7" customFormat="1"/>
    <row r="23" spans="1:31" s="7" customFormat="1">
      <c r="A23" s="58" t="s">
        <v>115</v>
      </c>
      <c r="B23" s="58" t="s">
        <v>126</v>
      </c>
      <c r="C23" s="58" t="s">
        <v>102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s="7" customFormat="1">
      <c r="A24" s="58" t="s">
        <v>115</v>
      </c>
      <c r="B24" s="58" t="s">
        <v>126</v>
      </c>
      <c r="C24" s="58" t="s">
        <v>103</v>
      </c>
      <c r="D24" s="5">
        <v>0</v>
      </c>
      <c r="E24" s="5">
        <v>0</v>
      </c>
      <c r="F24" s="5">
        <v>30.028245859999998</v>
      </c>
      <c r="G24" s="5">
        <v>30.028245859999998</v>
      </c>
      <c r="H24" s="5">
        <v>232.27848338000001</v>
      </c>
      <c r="I24" s="5">
        <v>232.27848338000001</v>
      </c>
      <c r="J24" s="5">
        <v>232.27848338000001</v>
      </c>
      <c r="K24" s="5">
        <v>889.31791711999995</v>
      </c>
      <c r="L24" s="5">
        <v>889.31791711999995</v>
      </c>
      <c r="M24" s="5">
        <v>889.31791711999995</v>
      </c>
      <c r="N24" s="5">
        <v>889.31791711999995</v>
      </c>
      <c r="O24" s="5">
        <v>889.31791711999995</v>
      </c>
      <c r="P24" s="5">
        <v>889.31791711999995</v>
      </c>
      <c r="Q24" s="5">
        <v>889.31791711999995</v>
      </c>
      <c r="R24" s="5">
        <v>889.31791711999995</v>
      </c>
      <c r="S24" s="5">
        <v>889.31791711999995</v>
      </c>
      <c r="T24" s="5">
        <v>889.31791711999995</v>
      </c>
      <c r="U24" s="5">
        <v>889.31791711999995</v>
      </c>
      <c r="V24" s="5">
        <v>889.31791711999995</v>
      </c>
      <c r="W24" s="5">
        <v>889.31791711999995</v>
      </c>
      <c r="X24" s="5">
        <v>889.31791711999995</v>
      </c>
      <c r="Y24" s="5">
        <v>2827.6379653099998</v>
      </c>
      <c r="Z24" s="5">
        <v>2797.6097194499998</v>
      </c>
      <c r="AA24" s="5">
        <v>2797.6097194499998</v>
      </c>
      <c r="AB24" s="5">
        <v>2595.3594819300001</v>
      </c>
      <c r="AC24" s="5">
        <v>11535.34657458</v>
      </c>
      <c r="AD24" s="5">
        <v>16079.506269449999</v>
      </c>
      <c r="AE24" s="5">
        <v>15422.46683571</v>
      </c>
    </row>
    <row r="25" spans="1:31" s="7" customFormat="1">
      <c r="A25" s="58" t="s">
        <v>115</v>
      </c>
      <c r="B25" s="58" t="s">
        <v>126</v>
      </c>
      <c r="C25" s="58" t="s">
        <v>104</v>
      </c>
      <c r="D25" s="5">
        <v>473.33000000000004</v>
      </c>
      <c r="E25" s="5">
        <v>473.33000000000004</v>
      </c>
      <c r="F25" s="5">
        <v>473.33000000000004</v>
      </c>
      <c r="G25" s="5">
        <v>473.33000000000004</v>
      </c>
      <c r="H25" s="5">
        <v>473.33000000000004</v>
      </c>
      <c r="I25" s="5">
        <v>473.33000000000004</v>
      </c>
      <c r="J25" s="5">
        <v>473.33000000000004</v>
      </c>
      <c r="K25" s="5">
        <v>473.33000000000004</v>
      </c>
      <c r="L25" s="5">
        <v>473.33000000000004</v>
      </c>
      <c r="M25" s="5">
        <v>473.33000000000004</v>
      </c>
      <c r="N25" s="5">
        <v>473.33000000000004</v>
      </c>
      <c r="O25" s="5">
        <v>473.33000000000004</v>
      </c>
      <c r="P25" s="5">
        <v>473.33000000000004</v>
      </c>
      <c r="Q25" s="5">
        <v>473.33000000000004</v>
      </c>
      <c r="R25" s="5">
        <v>473.33000000000004</v>
      </c>
      <c r="S25" s="5">
        <v>473.33000000000004</v>
      </c>
      <c r="T25" s="5">
        <v>473.33000000000004</v>
      </c>
      <c r="U25" s="5">
        <v>473.33000000000004</v>
      </c>
      <c r="V25" s="5">
        <v>473.33000000000004</v>
      </c>
      <c r="W25" s="5">
        <v>473.33000000000004</v>
      </c>
      <c r="X25" s="5">
        <v>473.33000000000004</v>
      </c>
      <c r="Y25" s="5">
        <v>475.43</v>
      </c>
      <c r="Z25" s="5">
        <v>473.33000000000004</v>
      </c>
      <c r="AA25" s="5">
        <v>473.33000000000004</v>
      </c>
      <c r="AB25" s="5">
        <v>473.33000000000004</v>
      </c>
      <c r="AC25" s="5">
        <v>473.33000000000004</v>
      </c>
      <c r="AD25" s="5">
        <v>473.33000000000004</v>
      </c>
      <c r="AE25" s="5">
        <v>473.33000000000004</v>
      </c>
    </row>
    <row r="26" spans="1:31" s="7" customFormat="1">
      <c r="A26" s="58" t="s">
        <v>115</v>
      </c>
      <c r="B26" s="58" t="s">
        <v>126</v>
      </c>
      <c r="C26" s="58" t="s">
        <v>88</v>
      </c>
      <c r="D26" s="5">
        <v>103.374</v>
      </c>
      <c r="E26" s="5">
        <v>155.053</v>
      </c>
      <c r="F26" s="5">
        <v>211.02199999999999</v>
      </c>
      <c r="G26" s="5">
        <v>272.83999999999997</v>
      </c>
      <c r="H26" s="5">
        <v>342.29199999999997</v>
      </c>
      <c r="I26" s="5">
        <v>420.23</v>
      </c>
      <c r="J26" s="5">
        <v>540.44000000000005</v>
      </c>
      <c r="K26" s="5">
        <v>660.96435792</v>
      </c>
      <c r="L26" s="5">
        <v>796.17195317000005</v>
      </c>
      <c r="M26" s="5">
        <v>958.17402227999992</v>
      </c>
      <c r="N26" s="5">
        <v>1145.1947517999999</v>
      </c>
      <c r="O26" s="5">
        <v>1342.79875311</v>
      </c>
      <c r="P26" s="5">
        <v>1546.5239911499998</v>
      </c>
      <c r="Q26" s="5">
        <v>1757.30862804</v>
      </c>
      <c r="R26" s="5">
        <v>1963.7499641100001</v>
      </c>
      <c r="S26" s="5">
        <v>2169.9936781400002</v>
      </c>
      <c r="T26" s="5">
        <v>2330.4229793499999</v>
      </c>
      <c r="U26" s="5">
        <v>2480.8329372599997</v>
      </c>
      <c r="V26" s="5">
        <v>2619.9917203999998</v>
      </c>
      <c r="W26" s="5">
        <v>2760.18391509</v>
      </c>
      <c r="X26" s="5">
        <v>2910.0088553700002</v>
      </c>
      <c r="Y26" s="5">
        <v>3061.9195724699998</v>
      </c>
      <c r="Z26" s="5">
        <v>3195.6967666800001</v>
      </c>
      <c r="AA26" s="5">
        <v>3332.0470560999997</v>
      </c>
      <c r="AB26" s="5">
        <v>3471.4572458299999</v>
      </c>
      <c r="AC26" s="5">
        <v>3613.5280442000003</v>
      </c>
      <c r="AD26" s="5">
        <v>3758.3678000899999</v>
      </c>
      <c r="AE26" s="5">
        <v>3768.8095457299996</v>
      </c>
    </row>
    <row r="27" spans="1:31" s="7" customFormat="1">
      <c r="A27" s="58" t="s">
        <v>115</v>
      </c>
      <c r="B27" s="58" t="s">
        <v>126</v>
      </c>
      <c r="C27" s="58" t="s">
        <v>89</v>
      </c>
      <c r="D27" s="5">
        <v>234.97200000000001</v>
      </c>
      <c r="E27" s="5">
        <v>315.15100000000001</v>
      </c>
      <c r="F27" s="5">
        <v>386.09899999999999</v>
      </c>
      <c r="G27" s="5">
        <v>448.88200000000001</v>
      </c>
      <c r="H27" s="5">
        <v>507.89399999999995</v>
      </c>
      <c r="I27" s="5">
        <v>563.8309999999999</v>
      </c>
      <c r="J27" s="5">
        <v>659.38799999999992</v>
      </c>
      <c r="K27" s="5">
        <v>765.72799999999984</v>
      </c>
      <c r="L27" s="5">
        <v>874.94299999999998</v>
      </c>
      <c r="M27" s="5">
        <v>999.57100000000003</v>
      </c>
      <c r="N27" s="5">
        <v>1136.2789999999998</v>
      </c>
      <c r="O27" s="5">
        <v>1272.079</v>
      </c>
      <c r="P27" s="5">
        <v>1391.741</v>
      </c>
      <c r="Q27" s="5">
        <v>1500.8809999999999</v>
      </c>
      <c r="R27" s="5">
        <v>1590.4769999999999</v>
      </c>
      <c r="S27" s="5">
        <v>1664.9549999999999</v>
      </c>
      <c r="T27" s="5">
        <v>1688.7670000000003</v>
      </c>
      <c r="U27" s="5">
        <v>1695.3049999999998</v>
      </c>
      <c r="V27" s="5">
        <v>1684.5590000000002</v>
      </c>
      <c r="W27" s="5">
        <v>1675.3009999999999</v>
      </c>
      <c r="X27" s="5">
        <v>1660.6060000000007</v>
      </c>
      <c r="Y27" s="5">
        <v>1645.1769999999997</v>
      </c>
      <c r="Z27" s="5">
        <v>1628.1010000000001</v>
      </c>
      <c r="AA27" s="5">
        <v>1610.2549999999997</v>
      </c>
      <c r="AB27" s="5">
        <v>1590.7479999999996</v>
      </c>
      <c r="AC27" s="5">
        <v>1570.4659999999999</v>
      </c>
      <c r="AD27" s="5">
        <v>1548.3600000000006</v>
      </c>
      <c r="AE27" s="5">
        <v>1548.3600000000006</v>
      </c>
    </row>
    <row r="28" spans="1:31" s="7" customFormat="1"/>
    <row r="29" spans="1:31" s="7" customFormat="1">
      <c r="A29" s="58" t="s">
        <v>115</v>
      </c>
      <c r="B29" s="58" t="s">
        <v>127</v>
      </c>
      <c r="C29" s="58" t="s">
        <v>102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299.04451024999997</v>
      </c>
      <c r="J29" s="5">
        <v>299.04451024999997</v>
      </c>
      <c r="K29" s="5">
        <v>299.04451024999997</v>
      </c>
      <c r="L29" s="5">
        <v>299.04451024999997</v>
      </c>
      <c r="M29" s="5">
        <v>299.04451024999997</v>
      </c>
      <c r="N29" s="5">
        <v>299.04451024999997</v>
      </c>
      <c r="O29" s="5">
        <v>299.04451024999997</v>
      </c>
      <c r="P29" s="5">
        <v>299.04451024999997</v>
      </c>
      <c r="Q29" s="5">
        <v>299.04451024999997</v>
      </c>
      <c r="R29" s="5">
        <v>299.04451024999997</v>
      </c>
      <c r="S29" s="5">
        <v>299.04451024999997</v>
      </c>
      <c r="T29" s="5">
        <v>299.04451024999997</v>
      </c>
      <c r="U29" s="5">
        <v>299.04451024999997</v>
      </c>
      <c r="V29" s="5">
        <v>299.04451024999997</v>
      </c>
      <c r="W29" s="5">
        <v>357.84321820999997</v>
      </c>
      <c r="X29" s="5">
        <v>646.06428013000004</v>
      </c>
      <c r="Y29" s="5">
        <v>646.06428013000004</v>
      </c>
      <c r="Z29" s="5">
        <v>646.06428013000004</v>
      </c>
      <c r="AA29" s="5">
        <v>646.06428013000004</v>
      </c>
      <c r="AB29" s="5">
        <v>646.06428013000004</v>
      </c>
      <c r="AC29" s="5">
        <v>1121</v>
      </c>
      <c r="AD29" s="5">
        <v>1718.31243275</v>
      </c>
      <c r="AE29" s="5">
        <v>1718.31243275</v>
      </c>
    </row>
    <row r="30" spans="1:31" s="7" customFormat="1">
      <c r="A30" s="58" t="s">
        <v>115</v>
      </c>
      <c r="B30" s="58" t="s">
        <v>127</v>
      </c>
      <c r="C30" s="58" t="s">
        <v>103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</row>
    <row r="31" spans="1:31" s="7" customFormat="1">
      <c r="A31" s="58" t="s">
        <v>115</v>
      </c>
      <c r="B31" s="58" t="s">
        <v>127</v>
      </c>
      <c r="C31" s="58" t="s">
        <v>104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</row>
    <row r="32" spans="1:31" s="7" customFormat="1">
      <c r="A32" s="58" t="s">
        <v>115</v>
      </c>
      <c r="B32" s="58" t="s">
        <v>127</v>
      </c>
      <c r="C32" s="58" t="s">
        <v>88</v>
      </c>
      <c r="D32" s="5">
        <v>7.9119999999999999</v>
      </c>
      <c r="E32" s="5">
        <v>15.837</v>
      </c>
      <c r="F32" s="5">
        <v>26.483000000000001</v>
      </c>
      <c r="G32" s="5">
        <v>39.381999999999998</v>
      </c>
      <c r="H32" s="5">
        <v>55.106999999999999</v>
      </c>
      <c r="I32" s="5">
        <v>73.650000000000006</v>
      </c>
      <c r="J32" s="5">
        <v>101.574</v>
      </c>
      <c r="K32" s="5">
        <v>125.72385559</v>
      </c>
      <c r="L32" s="5">
        <v>153.03731171000001</v>
      </c>
      <c r="M32" s="5">
        <v>186.23757463999999</v>
      </c>
      <c r="N32" s="5">
        <v>224.89593049000001</v>
      </c>
      <c r="O32" s="5">
        <v>266.87614852000002</v>
      </c>
      <c r="P32" s="5">
        <v>311.41755971999999</v>
      </c>
      <c r="Q32" s="5">
        <v>357.86743506000005</v>
      </c>
      <c r="R32" s="5">
        <v>404.78368935000003</v>
      </c>
      <c r="S32" s="5">
        <v>452.62481380999998</v>
      </c>
      <c r="T32" s="5">
        <v>492.5103479</v>
      </c>
      <c r="U32" s="5">
        <v>531.82907490000002</v>
      </c>
      <c r="V32" s="5">
        <v>570.22714911000003</v>
      </c>
      <c r="W32" s="5">
        <v>609.75050940999995</v>
      </c>
      <c r="X32" s="5">
        <v>651.78980555999999</v>
      </c>
      <c r="Y32" s="5">
        <v>694.24637111999994</v>
      </c>
      <c r="Z32" s="5">
        <v>729.87564465000003</v>
      </c>
      <c r="AA32" s="5">
        <v>765.66522693000002</v>
      </c>
      <c r="AB32" s="5">
        <v>801.68088179999995</v>
      </c>
      <c r="AC32" s="5">
        <v>838.08343994999996</v>
      </c>
      <c r="AD32" s="5">
        <v>874.67753663000008</v>
      </c>
      <c r="AE32" s="5">
        <v>876.72075081000003</v>
      </c>
    </row>
    <row r="33" spans="1:31" s="7" customFormat="1">
      <c r="A33" s="58" t="s">
        <v>115</v>
      </c>
      <c r="B33" s="58" t="s">
        <v>127</v>
      </c>
      <c r="C33" s="58" t="s">
        <v>89</v>
      </c>
      <c r="D33" s="5">
        <v>45.622999999999998</v>
      </c>
      <c r="E33" s="5">
        <v>65.371999999999986</v>
      </c>
      <c r="F33" s="5">
        <v>82.352000000000004</v>
      </c>
      <c r="G33" s="5">
        <v>95.963999999999999</v>
      </c>
      <c r="H33" s="5">
        <v>107.131</v>
      </c>
      <c r="I33" s="5">
        <v>116.5</v>
      </c>
      <c r="J33" s="5">
        <v>131.535</v>
      </c>
      <c r="K33" s="5">
        <v>152.63800000000001</v>
      </c>
      <c r="L33" s="5">
        <v>173.94100000000003</v>
      </c>
      <c r="M33" s="5">
        <v>198.483</v>
      </c>
      <c r="N33" s="5">
        <v>225.34400000000002</v>
      </c>
      <c r="O33" s="5">
        <v>252.72799999999995</v>
      </c>
      <c r="P33" s="5">
        <v>277.85400000000004</v>
      </c>
      <c r="Q33" s="5">
        <v>300.80500000000006</v>
      </c>
      <c r="R33" s="5">
        <v>320.54400000000004</v>
      </c>
      <c r="S33" s="5">
        <v>337.47999999999996</v>
      </c>
      <c r="T33" s="5">
        <v>344.50700000000001</v>
      </c>
      <c r="U33" s="5">
        <v>348.54900000000009</v>
      </c>
      <c r="V33" s="5">
        <v>349.56599999999992</v>
      </c>
      <c r="W33" s="5">
        <v>350.81700000000012</v>
      </c>
      <c r="X33" s="5">
        <v>350.685</v>
      </c>
      <c r="Y33" s="5">
        <v>350.02999999999986</v>
      </c>
      <c r="Z33" s="5">
        <v>348.76900000000012</v>
      </c>
      <c r="AA33" s="5">
        <v>346.75099999999986</v>
      </c>
      <c r="AB33" s="5">
        <v>344.07600000000014</v>
      </c>
      <c r="AC33" s="5">
        <v>340.86599999999999</v>
      </c>
      <c r="AD33" s="5">
        <v>337.02599999999995</v>
      </c>
      <c r="AE33" s="5">
        <v>337.02599999999995</v>
      </c>
    </row>
    <row r="34" spans="1:31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7" customFormat="1">
      <c r="A35" s="58" t="s">
        <v>128</v>
      </c>
      <c r="B35" s="58" t="s">
        <v>123</v>
      </c>
      <c r="C35" s="58" t="s">
        <v>101</v>
      </c>
      <c r="D35" s="5">
        <v>0</v>
      </c>
      <c r="E35" s="5">
        <v>0</v>
      </c>
      <c r="F35" s="5">
        <v>680</v>
      </c>
      <c r="G35" s="5">
        <v>2040</v>
      </c>
      <c r="H35" s="5">
        <v>2040</v>
      </c>
      <c r="I35" s="5">
        <v>2040</v>
      </c>
      <c r="J35" s="5">
        <v>2040</v>
      </c>
      <c r="K35" s="5">
        <v>2040</v>
      </c>
      <c r="L35" s="5">
        <v>2040</v>
      </c>
      <c r="M35" s="5">
        <v>2040</v>
      </c>
      <c r="N35" s="5">
        <v>2040</v>
      </c>
      <c r="O35" s="5">
        <v>2040</v>
      </c>
      <c r="P35" s="5">
        <v>2040</v>
      </c>
      <c r="Q35" s="5">
        <v>2040</v>
      </c>
      <c r="R35" s="5">
        <v>2040</v>
      </c>
      <c r="S35" s="5">
        <v>2040</v>
      </c>
      <c r="T35" s="5">
        <v>2040</v>
      </c>
      <c r="U35" s="5">
        <v>2040</v>
      </c>
      <c r="V35" s="5">
        <v>2040</v>
      </c>
      <c r="W35" s="5">
        <v>2040</v>
      </c>
      <c r="X35" s="5">
        <v>2040</v>
      </c>
      <c r="Y35" s="5">
        <v>2040</v>
      </c>
      <c r="Z35" s="5">
        <v>2040</v>
      </c>
      <c r="AA35" s="5">
        <v>2040</v>
      </c>
      <c r="AB35" s="5">
        <v>2040</v>
      </c>
      <c r="AC35" s="5">
        <v>2040</v>
      </c>
      <c r="AD35" s="5">
        <v>2040</v>
      </c>
      <c r="AE35" s="5">
        <v>2040</v>
      </c>
    </row>
    <row r="36" spans="1:31">
      <c r="A36" s="58" t="s">
        <v>128</v>
      </c>
      <c r="B36" s="58" t="s">
        <v>123</v>
      </c>
      <c r="C36" s="58" t="s">
        <v>102</v>
      </c>
      <c r="D36" s="5">
        <v>160</v>
      </c>
      <c r="E36" s="5">
        <v>160</v>
      </c>
      <c r="F36" s="5">
        <v>160</v>
      </c>
      <c r="G36" s="5">
        <v>160</v>
      </c>
      <c r="H36" s="5">
        <v>160</v>
      </c>
      <c r="I36" s="5">
        <v>310.94381802999999</v>
      </c>
      <c r="J36" s="5">
        <v>310.94381802999999</v>
      </c>
      <c r="K36" s="5">
        <v>818.03328020000004</v>
      </c>
      <c r="L36" s="5">
        <v>818.03328020000004</v>
      </c>
      <c r="M36" s="5">
        <v>818.03328020000004</v>
      </c>
      <c r="N36" s="5">
        <v>818.03328020000004</v>
      </c>
      <c r="O36" s="5">
        <v>818.03328020000004</v>
      </c>
      <c r="P36" s="5">
        <v>818.03328020000004</v>
      </c>
      <c r="Q36" s="5">
        <v>818.03328020000004</v>
      </c>
      <c r="R36" s="5">
        <v>818.03328020000004</v>
      </c>
      <c r="S36" s="5">
        <v>818.03328020000004</v>
      </c>
      <c r="T36" s="5">
        <v>818.03328020000004</v>
      </c>
      <c r="U36" s="5">
        <v>818.03328020000004</v>
      </c>
      <c r="V36" s="5">
        <v>1068.32613868</v>
      </c>
      <c r="W36" s="5">
        <v>1068.32613868</v>
      </c>
      <c r="X36" s="5">
        <v>1160</v>
      </c>
      <c r="Y36" s="5">
        <v>1160</v>
      </c>
      <c r="Z36" s="5">
        <v>1160</v>
      </c>
      <c r="AA36" s="5">
        <v>1160</v>
      </c>
      <c r="AB36" s="5">
        <v>1160</v>
      </c>
      <c r="AC36" s="5">
        <v>1160</v>
      </c>
      <c r="AD36" s="5">
        <v>1160</v>
      </c>
      <c r="AE36" s="5">
        <v>1160</v>
      </c>
    </row>
    <row r="37" spans="1:31">
      <c r="A37" s="58" t="s">
        <v>128</v>
      </c>
      <c r="B37" s="58" t="s">
        <v>123</v>
      </c>
      <c r="C37" s="58" t="s">
        <v>103</v>
      </c>
      <c r="D37" s="5">
        <v>80</v>
      </c>
      <c r="E37" s="5">
        <v>80</v>
      </c>
      <c r="F37" s="5">
        <v>680</v>
      </c>
      <c r="G37" s="5">
        <v>1809.4243178000002</v>
      </c>
      <c r="H37" s="5">
        <v>2367.4705915300001</v>
      </c>
      <c r="I37" s="5">
        <v>2367.4705915300001</v>
      </c>
      <c r="J37" s="5">
        <v>2367.4705915300001</v>
      </c>
      <c r="K37" s="5">
        <v>2367.4705915300001</v>
      </c>
      <c r="L37" s="5">
        <v>2367.4705915300001</v>
      </c>
      <c r="M37" s="5">
        <v>2367.4705915300001</v>
      </c>
      <c r="N37" s="5">
        <v>2367.4705915300001</v>
      </c>
      <c r="O37" s="5">
        <v>2367.4705915300001</v>
      </c>
      <c r="P37" s="5">
        <v>2367.4705915300001</v>
      </c>
      <c r="Q37" s="5">
        <v>2367.4705915300001</v>
      </c>
      <c r="R37" s="5">
        <v>2892.5796926000003</v>
      </c>
      <c r="S37" s="5">
        <v>2894.95937951</v>
      </c>
      <c r="T37" s="5">
        <v>2894.95937951</v>
      </c>
      <c r="U37" s="5">
        <v>2936.2642363300001</v>
      </c>
      <c r="V37" s="5">
        <v>2936.2642363300001</v>
      </c>
      <c r="W37" s="5">
        <v>2936.2642363300001</v>
      </c>
      <c r="X37" s="5">
        <v>2936.2642363300001</v>
      </c>
      <c r="Y37" s="5">
        <v>2936.2642363300001</v>
      </c>
      <c r="Z37" s="5">
        <v>2336.2642363300001</v>
      </c>
      <c r="AA37" s="5">
        <v>1206.83991853</v>
      </c>
      <c r="AB37" s="5">
        <v>648.79364480000004</v>
      </c>
      <c r="AC37" s="5">
        <v>1612.6280018699999</v>
      </c>
      <c r="AD37" s="5">
        <v>1612.6280018699999</v>
      </c>
      <c r="AE37" s="5">
        <v>1612.6280018699999</v>
      </c>
    </row>
    <row r="38" spans="1:31">
      <c r="A38" s="58" t="s">
        <v>128</v>
      </c>
      <c r="B38" s="58" t="s">
        <v>123</v>
      </c>
      <c r="C38" s="58" t="s">
        <v>104</v>
      </c>
      <c r="D38" s="5">
        <v>50</v>
      </c>
      <c r="E38" s="5">
        <v>50</v>
      </c>
      <c r="F38" s="5">
        <v>50</v>
      </c>
      <c r="G38" s="5">
        <v>50</v>
      </c>
      <c r="H38" s="5">
        <v>50</v>
      </c>
      <c r="I38" s="5">
        <v>50</v>
      </c>
      <c r="J38" s="5">
        <v>50</v>
      </c>
      <c r="K38" s="5">
        <v>50</v>
      </c>
      <c r="L38" s="5">
        <v>50</v>
      </c>
      <c r="M38" s="5">
        <v>50</v>
      </c>
      <c r="N38" s="5">
        <v>50</v>
      </c>
      <c r="O38" s="5">
        <v>50</v>
      </c>
      <c r="P38" s="5">
        <v>50</v>
      </c>
      <c r="Q38" s="5">
        <v>50</v>
      </c>
      <c r="R38" s="5">
        <v>50</v>
      </c>
      <c r="S38" s="5">
        <v>50</v>
      </c>
      <c r="T38" s="5">
        <v>50</v>
      </c>
      <c r="U38" s="5">
        <v>50</v>
      </c>
      <c r="V38" s="5">
        <v>50</v>
      </c>
      <c r="W38" s="5">
        <v>50</v>
      </c>
      <c r="X38" s="5">
        <v>50</v>
      </c>
      <c r="Y38" s="5">
        <v>50</v>
      </c>
      <c r="Z38" s="5">
        <v>50</v>
      </c>
      <c r="AA38" s="5">
        <v>50</v>
      </c>
      <c r="AB38" s="5">
        <v>50</v>
      </c>
      <c r="AC38" s="5">
        <v>50</v>
      </c>
      <c r="AD38" s="5">
        <v>50</v>
      </c>
      <c r="AE38" s="5">
        <v>50</v>
      </c>
    </row>
    <row r="39" spans="1:31">
      <c r="A39" s="58" t="s">
        <v>128</v>
      </c>
      <c r="B39" s="58" t="s">
        <v>123</v>
      </c>
      <c r="C39" s="58" t="s">
        <v>88</v>
      </c>
      <c r="D39" s="5">
        <v>113.44800000999999</v>
      </c>
      <c r="E39" s="5">
        <v>234.46199999999999</v>
      </c>
      <c r="F39" s="5">
        <v>391.15199999000004</v>
      </c>
      <c r="G39" s="5">
        <v>583.14700001000006</v>
      </c>
      <c r="H39" s="5">
        <v>817.88</v>
      </c>
      <c r="I39" s="5">
        <v>1099.634</v>
      </c>
      <c r="J39" s="5">
        <v>1524.355</v>
      </c>
      <c r="K39" s="5">
        <v>1897.4574733300001</v>
      </c>
      <c r="L39" s="5">
        <v>2313.5186278800002</v>
      </c>
      <c r="M39" s="5">
        <v>2795.63337916</v>
      </c>
      <c r="N39" s="5">
        <v>3392.9003320800002</v>
      </c>
      <c r="O39" s="5">
        <v>4036.44119688</v>
      </c>
      <c r="P39" s="5">
        <v>4707.0090007500003</v>
      </c>
      <c r="Q39" s="5">
        <v>5411.0381473800007</v>
      </c>
      <c r="R39" s="5">
        <v>6114.3533389300001</v>
      </c>
      <c r="S39" s="5">
        <v>6822.3269472499996</v>
      </c>
      <c r="T39" s="5">
        <v>7403.449441499999</v>
      </c>
      <c r="U39" s="5">
        <v>7964.5992951899998</v>
      </c>
      <c r="V39" s="5">
        <v>8500.4033974100003</v>
      </c>
      <c r="W39" s="5">
        <v>9048.9515982400007</v>
      </c>
      <c r="X39" s="5">
        <v>9634.5546853399992</v>
      </c>
      <c r="Y39" s="5">
        <v>10227.264545689999</v>
      </c>
      <c r="Z39" s="5">
        <v>10733.091480859999</v>
      </c>
      <c r="AA39" s="5">
        <v>11244.056339999999</v>
      </c>
      <c r="AB39" s="5">
        <v>11762.804082539998</v>
      </c>
      <c r="AC39" s="5">
        <v>12290.264823130001</v>
      </c>
      <c r="AD39" s="5">
        <v>12821.021079919999</v>
      </c>
      <c r="AE39" s="5">
        <v>12857.1914406</v>
      </c>
    </row>
    <row r="40" spans="1:31">
      <c r="A40" s="58" t="s">
        <v>128</v>
      </c>
      <c r="B40" s="58" t="s">
        <v>123</v>
      </c>
      <c r="C40" s="58" t="s">
        <v>89</v>
      </c>
      <c r="D40" s="5">
        <v>588.70600000000002</v>
      </c>
      <c r="E40" s="5">
        <v>887.91499999999996</v>
      </c>
      <c r="F40" s="5">
        <v>1132.692</v>
      </c>
      <c r="G40" s="5">
        <v>1330.7860000000001</v>
      </c>
      <c r="H40" s="5">
        <v>1501.1099999999997</v>
      </c>
      <c r="I40" s="5">
        <v>1644.835</v>
      </c>
      <c r="J40" s="5">
        <v>1879.2280000000001</v>
      </c>
      <c r="K40" s="5">
        <v>2206.7310000000002</v>
      </c>
      <c r="L40" s="5">
        <v>2538.018</v>
      </c>
      <c r="M40" s="5">
        <v>2892.1369999999997</v>
      </c>
      <c r="N40" s="5">
        <v>3323.8410000000003</v>
      </c>
      <c r="O40" s="5">
        <v>3759.1100000000006</v>
      </c>
      <c r="P40" s="5">
        <v>4148.139000000001</v>
      </c>
      <c r="Q40" s="5">
        <v>4509.9309999999996</v>
      </c>
      <c r="R40" s="5">
        <v>4816.4500000000007</v>
      </c>
      <c r="S40" s="5">
        <v>5071.3830000000007</v>
      </c>
      <c r="T40" s="5">
        <v>5175.4100000000008</v>
      </c>
      <c r="U40" s="5">
        <v>5227.704999999999</v>
      </c>
      <c r="V40" s="5">
        <v>5227.0620000000017</v>
      </c>
      <c r="W40" s="5">
        <v>5230.3869999999988</v>
      </c>
      <c r="X40" s="5">
        <v>5215.023000000001</v>
      </c>
      <c r="Y40" s="5">
        <v>5193.7550000000001</v>
      </c>
      <c r="Z40" s="5">
        <v>5164.8889999999992</v>
      </c>
      <c r="AA40" s="5">
        <v>5128.3240000000005</v>
      </c>
      <c r="AB40" s="5">
        <v>5084.2170000000024</v>
      </c>
      <c r="AC40" s="5">
        <v>5035.3010000000013</v>
      </c>
      <c r="AD40" s="5">
        <v>4976.3359999999993</v>
      </c>
      <c r="AE40" s="5">
        <v>4976.3359999999993</v>
      </c>
    </row>
    <row r="41" spans="1:3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>
      <c r="A42" s="58" t="s">
        <v>128</v>
      </c>
      <c r="B42" s="58" t="s">
        <v>124</v>
      </c>
      <c r="C42" s="58" t="s">
        <v>102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34.324080670000001</v>
      </c>
      <c r="X42" s="5">
        <v>34.324080670000001</v>
      </c>
      <c r="Y42" s="5">
        <v>34.324080670000001</v>
      </c>
      <c r="Z42" s="5">
        <v>34.324080670000001</v>
      </c>
      <c r="AA42" s="5">
        <v>34.324080670000001</v>
      </c>
      <c r="AB42" s="5">
        <v>34.324080670000001</v>
      </c>
      <c r="AC42" s="5">
        <v>34.324080670000001</v>
      </c>
      <c r="AD42" s="5">
        <v>34.324080670000001</v>
      </c>
      <c r="AE42" s="5">
        <v>34.324080670000001</v>
      </c>
    </row>
    <row r="43" spans="1:31">
      <c r="A43" s="58" t="s">
        <v>128</v>
      </c>
      <c r="B43" s="58" t="s">
        <v>124</v>
      </c>
      <c r="C43" s="58" t="s">
        <v>103</v>
      </c>
      <c r="D43" s="5">
        <v>570</v>
      </c>
      <c r="E43" s="5">
        <v>570</v>
      </c>
      <c r="F43" s="5">
        <v>959.26940734999994</v>
      </c>
      <c r="G43" s="5">
        <v>1401.0222033099999</v>
      </c>
      <c r="H43" s="5">
        <v>2686.03831507</v>
      </c>
      <c r="I43" s="5">
        <v>3146.4624743700001</v>
      </c>
      <c r="J43" s="5">
        <v>3148.4059366199999</v>
      </c>
      <c r="K43" s="5">
        <v>3584.53112732</v>
      </c>
      <c r="L43" s="5">
        <v>3584.53112732</v>
      </c>
      <c r="M43" s="5">
        <v>3584.53112732</v>
      </c>
      <c r="N43" s="5">
        <v>3894.7794573499996</v>
      </c>
      <c r="O43" s="5">
        <v>4005.87472071</v>
      </c>
      <c r="P43" s="5">
        <v>6681.1946080199996</v>
      </c>
      <c r="Q43" s="5">
        <v>7508.2852733299997</v>
      </c>
      <c r="R43" s="5">
        <v>8609.1466803599997</v>
      </c>
      <c r="S43" s="5">
        <v>8869.7021480999992</v>
      </c>
      <c r="T43" s="5">
        <v>8869.7021480999992</v>
      </c>
      <c r="U43" s="5">
        <v>10122.312670969999</v>
      </c>
      <c r="V43" s="5">
        <v>18128.334953630001</v>
      </c>
      <c r="W43" s="5">
        <v>18128.334953630001</v>
      </c>
      <c r="X43" s="5">
        <v>18128.334953630001</v>
      </c>
      <c r="Y43" s="5">
        <v>18128.334953630001</v>
      </c>
      <c r="Z43" s="5">
        <v>25909.432033370002</v>
      </c>
      <c r="AA43" s="5">
        <v>26857.19532096</v>
      </c>
      <c r="AB43" s="5">
        <v>28049.304910570001</v>
      </c>
      <c r="AC43" s="5">
        <v>28161.59155085</v>
      </c>
      <c r="AD43" s="5">
        <v>47078.528093529996</v>
      </c>
      <c r="AE43" s="5">
        <v>46642.402902829999</v>
      </c>
    </row>
    <row r="44" spans="1:31">
      <c r="A44" s="58" t="s">
        <v>128</v>
      </c>
      <c r="B44" s="58" t="s">
        <v>124</v>
      </c>
      <c r="C44" s="58" t="s">
        <v>104</v>
      </c>
      <c r="D44" s="5">
        <v>100</v>
      </c>
      <c r="E44" s="5">
        <v>100</v>
      </c>
      <c r="F44" s="5">
        <v>271.97043063000001</v>
      </c>
      <c r="G44" s="5">
        <v>271.97043063000001</v>
      </c>
      <c r="H44" s="5">
        <v>271.97043063000001</v>
      </c>
      <c r="I44" s="5">
        <v>271.97043063000001</v>
      </c>
      <c r="J44" s="5">
        <v>271.97043063000001</v>
      </c>
      <c r="K44" s="5">
        <v>271.97043063000001</v>
      </c>
      <c r="L44" s="5">
        <v>271.97043063000001</v>
      </c>
      <c r="M44" s="5">
        <v>271.97043063000001</v>
      </c>
      <c r="N44" s="5">
        <v>271.97043063000001</v>
      </c>
      <c r="O44" s="5">
        <v>271.97043063000001</v>
      </c>
      <c r="P44" s="5">
        <v>271.97043063000001</v>
      </c>
      <c r="Q44" s="5">
        <v>271.97043063000001</v>
      </c>
      <c r="R44" s="5">
        <v>271.97043063000001</v>
      </c>
      <c r="S44" s="5">
        <v>271.97043063000001</v>
      </c>
      <c r="T44" s="5">
        <v>271.97043063000001</v>
      </c>
      <c r="U44" s="5">
        <v>271.97043063000001</v>
      </c>
      <c r="V44" s="5">
        <v>271.97043063000001</v>
      </c>
      <c r="W44" s="5">
        <v>271.97043063000001</v>
      </c>
      <c r="X44" s="5">
        <v>271.97043063000001</v>
      </c>
      <c r="Y44" s="5">
        <v>271.97043063000001</v>
      </c>
      <c r="Z44" s="5">
        <v>100</v>
      </c>
      <c r="AA44" s="5">
        <v>100</v>
      </c>
      <c r="AB44" s="5">
        <v>100</v>
      </c>
      <c r="AC44" s="5">
        <v>100</v>
      </c>
      <c r="AD44" s="5">
        <v>100</v>
      </c>
      <c r="AE44" s="5">
        <v>100</v>
      </c>
    </row>
    <row r="45" spans="1:31">
      <c r="A45" s="58" t="s">
        <v>128</v>
      </c>
      <c r="B45" s="58" t="s">
        <v>124</v>
      </c>
      <c r="C45" s="58" t="s">
        <v>88</v>
      </c>
      <c r="D45" s="5">
        <v>81.304999999999993</v>
      </c>
      <c r="E45" s="5">
        <v>177.50700000000001</v>
      </c>
      <c r="F45" s="5">
        <v>314.98700000000002</v>
      </c>
      <c r="G45" s="5">
        <v>485.21</v>
      </c>
      <c r="H45" s="5">
        <v>690.75199999999995</v>
      </c>
      <c r="I45" s="5">
        <v>942.36799999999994</v>
      </c>
      <c r="J45" s="5">
        <v>1319.3320000100002</v>
      </c>
      <c r="K45" s="5">
        <v>1646.1449322999999</v>
      </c>
      <c r="L45" s="5">
        <v>1997.99720783</v>
      </c>
      <c r="M45" s="5">
        <v>2398.7515556399999</v>
      </c>
      <c r="N45" s="5">
        <v>2891.4536417200002</v>
      </c>
      <c r="O45" s="5">
        <v>3423.7156849399998</v>
      </c>
      <c r="P45" s="5">
        <v>3981.1180689500002</v>
      </c>
      <c r="Q45" s="5">
        <v>4537.9600560899999</v>
      </c>
      <c r="R45" s="5">
        <v>5073.4149845700003</v>
      </c>
      <c r="S45" s="5">
        <v>5608.7046190199999</v>
      </c>
      <c r="T45" s="5">
        <v>6036.0734856200006</v>
      </c>
      <c r="U45" s="5">
        <v>6450.86907402</v>
      </c>
      <c r="V45" s="5">
        <v>6838.9187785800004</v>
      </c>
      <c r="W45" s="5">
        <v>7232.87679131</v>
      </c>
      <c r="X45" s="5">
        <v>7657.7471786699998</v>
      </c>
      <c r="Y45" s="5">
        <v>8085.00838931</v>
      </c>
      <c r="Z45" s="5">
        <v>8457.8420374799989</v>
      </c>
      <c r="AA45" s="5">
        <v>8838.1139046899989</v>
      </c>
      <c r="AB45" s="5">
        <v>9222.6653388399991</v>
      </c>
      <c r="AC45" s="5">
        <v>9616.4493741200004</v>
      </c>
      <c r="AD45" s="5">
        <v>10015.22371271</v>
      </c>
      <c r="AE45" s="5">
        <v>10037.2423246</v>
      </c>
    </row>
    <row r="46" spans="1:31">
      <c r="A46" s="58" t="s">
        <v>128</v>
      </c>
      <c r="B46" s="58" t="s">
        <v>124</v>
      </c>
      <c r="C46" s="58" t="s">
        <v>89</v>
      </c>
      <c r="D46" s="5">
        <v>417.096</v>
      </c>
      <c r="E46" s="5">
        <v>671.0329999999999</v>
      </c>
      <c r="F46" s="5">
        <v>922.27100000000007</v>
      </c>
      <c r="G46" s="5">
        <v>1125.8689999999999</v>
      </c>
      <c r="H46" s="5">
        <v>1299.7470000000001</v>
      </c>
      <c r="I46" s="5">
        <v>1450.7080000000001</v>
      </c>
      <c r="J46" s="5">
        <v>1685.1630000000005</v>
      </c>
      <c r="K46" s="5">
        <v>1990.6479999999999</v>
      </c>
      <c r="L46" s="5">
        <v>2286.2459999999996</v>
      </c>
      <c r="M46" s="5">
        <v>2596.1640000000002</v>
      </c>
      <c r="N46" s="5">
        <v>2968.3380000000002</v>
      </c>
      <c r="O46" s="5">
        <v>3348.63</v>
      </c>
      <c r="P46" s="5">
        <v>3694.0590000000002</v>
      </c>
      <c r="Q46" s="5">
        <v>3989.7470000000003</v>
      </c>
      <c r="R46" s="5">
        <v>4221.7790000000014</v>
      </c>
      <c r="S46" s="5">
        <v>4413.009</v>
      </c>
      <c r="T46" s="5">
        <v>4478</v>
      </c>
      <c r="U46" s="5">
        <v>4506.9669999999996</v>
      </c>
      <c r="V46" s="5">
        <v>4491.2079999999996</v>
      </c>
      <c r="W46" s="5">
        <v>4479.3630000000012</v>
      </c>
      <c r="X46" s="5">
        <v>4455.174</v>
      </c>
      <c r="Y46" s="5">
        <v>4424.643</v>
      </c>
      <c r="Z46" s="5">
        <v>4389.6200000000008</v>
      </c>
      <c r="AA46" s="5">
        <v>4351.1210000000001</v>
      </c>
      <c r="AB46" s="5">
        <v>4305.9329999999991</v>
      </c>
      <c r="AC46" s="5">
        <v>4258.4330000000009</v>
      </c>
      <c r="AD46" s="5">
        <v>4204.9129999999996</v>
      </c>
      <c r="AE46" s="5">
        <v>4204.9129999999996</v>
      </c>
    </row>
    <row r="47" spans="1:3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>
      <c r="A48" s="58" t="s">
        <v>128</v>
      </c>
      <c r="B48" s="58" t="s">
        <v>125</v>
      </c>
      <c r="C48" s="58" t="s">
        <v>102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119.6154925</v>
      </c>
      <c r="J48" s="5">
        <v>119.6154925</v>
      </c>
      <c r="K48" s="5">
        <v>119.6154925</v>
      </c>
      <c r="L48" s="5">
        <v>119.6154925</v>
      </c>
      <c r="M48" s="5">
        <v>119.6154925</v>
      </c>
      <c r="N48" s="5">
        <v>119.6154925</v>
      </c>
      <c r="O48" s="5">
        <v>119.6154925</v>
      </c>
      <c r="P48" s="5">
        <v>119.6154925</v>
      </c>
      <c r="Q48" s="5">
        <v>119.6154925</v>
      </c>
      <c r="R48" s="5">
        <v>119.6154925</v>
      </c>
      <c r="S48" s="5">
        <v>119.6154925</v>
      </c>
      <c r="T48" s="5">
        <v>119.6154925</v>
      </c>
      <c r="U48" s="5">
        <v>119.6154925</v>
      </c>
      <c r="V48" s="5">
        <v>119.6154925</v>
      </c>
      <c r="W48" s="5">
        <v>119.6154925</v>
      </c>
      <c r="X48" s="5">
        <v>119.6154925</v>
      </c>
      <c r="Y48" s="5">
        <v>119.6154925</v>
      </c>
      <c r="Z48" s="5">
        <v>119.6154925</v>
      </c>
      <c r="AA48" s="5">
        <v>119.6154925</v>
      </c>
      <c r="AB48" s="5">
        <v>119.6154925</v>
      </c>
      <c r="AC48" s="5">
        <v>119.6154925</v>
      </c>
      <c r="AD48" s="5">
        <v>119.6154925</v>
      </c>
      <c r="AE48" s="5">
        <v>119.6154925</v>
      </c>
    </row>
    <row r="49" spans="1:31">
      <c r="A49" s="58" t="s">
        <v>128</v>
      </c>
      <c r="B49" s="58" t="s">
        <v>125</v>
      </c>
      <c r="C49" s="58" t="s">
        <v>103</v>
      </c>
      <c r="D49" s="5">
        <v>0</v>
      </c>
      <c r="E49" s="5">
        <v>0</v>
      </c>
      <c r="F49" s="5">
        <v>120.20572206999999</v>
      </c>
      <c r="G49" s="5">
        <v>120.20572206999999</v>
      </c>
      <c r="H49" s="5">
        <v>272.86484940000003</v>
      </c>
      <c r="I49" s="5">
        <v>882.98146280000003</v>
      </c>
      <c r="J49" s="5">
        <v>882.98146280000003</v>
      </c>
      <c r="K49" s="5">
        <v>882.98146280000003</v>
      </c>
      <c r="L49" s="5">
        <v>882.98146280000003</v>
      </c>
      <c r="M49" s="5">
        <v>882.98146280000003</v>
      </c>
      <c r="N49" s="5">
        <v>882.98146280000003</v>
      </c>
      <c r="O49" s="5">
        <v>882.98146280000003</v>
      </c>
      <c r="P49" s="5">
        <v>882.98146280000003</v>
      </c>
      <c r="Q49" s="5">
        <v>882.98146280000003</v>
      </c>
      <c r="R49" s="5">
        <v>882.98146280000003</v>
      </c>
      <c r="S49" s="5">
        <v>882.98146280000003</v>
      </c>
      <c r="T49" s="5">
        <v>882.98146280000003</v>
      </c>
      <c r="U49" s="5">
        <v>882.98146280000003</v>
      </c>
      <c r="V49" s="5">
        <v>882.98146280000003</v>
      </c>
      <c r="W49" s="5">
        <v>882.98146280000003</v>
      </c>
      <c r="X49" s="5">
        <v>882.98146280000003</v>
      </c>
      <c r="Y49" s="5">
        <v>882.98146280000003</v>
      </c>
      <c r="Z49" s="5">
        <v>762.77574073000005</v>
      </c>
      <c r="AA49" s="5">
        <v>762.77574073000005</v>
      </c>
      <c r="AB49" s="5">
        <v>610.11661340000001</v>
      </c>
      <c r="AC49" s="5">
        <v>0</v>
      </c>
      <c r="AD49" s="5">
        <v>0</v>
      </c>
      <c r="AE49" s="5">
        <v>0</v>
      </c>
    </row>
    <row r="50" spans="1:31">
      <c r="A50" s="58" t="s">
        <v>128</v>
      </c>
      <c r="B50" s="58" t="s">
        <v>125</v>
      </c>
      <c r="C50" s="58" t="s">
        <v>104</v>
      </c>
      <c r="D50" s="5">
        <v>125.22999999999999</v>
      </c>
      <c r="E50" s="5">
        <v>124.13</v>
      </c>
      <c r="F50" s="5">
        <v>124.13</v>
      </c>
      <c r="G50" s="5">
        <v>124.13</v>
      </c>
      <c r="H50" s="5">
        <v>125.22999999999999</v>
      </c>
      <c r="I50" s="5">
        <v>124.13</v>
      </c>
      <c r="J50" s="5">
        <v>124.13</v>
      </c>
      <c r="K50" s="5">
        <v>374.13</v>
      </c>
      <c r="L50" s="5">
        <v>374.13</v>
      </c>
      <c r="M50" s="5">
        <v>375.23</v>
      </c>
      <c r="N50" s="5">
        <v>374.13</v>
      </c>
      <c r="O50" s="5">
        <v>375.23</v>
      </c>
      <c r="P50" s="5">
        <v>374.13</v>
      </c>
      <c r="Q50" s="5">
        <v>374.13</v>
      </c>
      <c r="R50" s="5">
        <v>374.13</v>
      </c>
      <c r="S50" s="5">
        <v>375.23</v>
      </c>
      <c r="T50" s="5">
        <v>374.13</v>
      </c>
      <c r="U50" s="5">
        <v>374.13</v>
      </c>
      <c r="V50" s="5">
        <v>374.13</v>
      </c>
      <c r="W50" s="5">
        <v>374.13</v>
      </c>
      <c r="X50" s="5">
        <v>375.23</v>
      </c>
      <c r="Y50" s="5">
        <v>375.23</v>
      </c>
      <c r="Z50" s="5">
        <v>375.23</v>
      </c>
      <c r="AA50" s="5">
        <v>375.23</v>
      </c>
      <c r="AB50" s="5">
        <v>375.23</v>
      </c>
      <c r="AC50" s="5">
        <v>375.23</v>
      </c>
      <c r="AD50" s="5">
        <v>375.23</v>
      </c>
      <c r="AE50" s="5">
        <v>375.23</v>
      </c>
    </row>
    <row r="51" spans="1:31">
      <c r="A51" s="58" t="s">
        <v>128</v>
      </c>
      <c r="B51" s="58" t="s">
        <v>125</v>
      </c>
      <c r="C51" s="58" t="s">
        <v>88</v>
      </c>
      <c r="D51" s="5">
        <v>60.468000000000004</v>
      </c>
      <c r="E51" s="5">
        <v>148.648</v>
      </c>
      <c r="F51" s="5">
        <v>275.34800000000001</v>
      </c>
      <c r="G51" s="5">
        <v>442.274</v>
      </c>
      <c r="H51" s="5">
        <v>652.45000000000005</v>
      </c>
      <c r="I51" s="5">
        <v>876.23699999999997</v>
      </c>
      <c r="J51" s="5">
        <v>1210.5730000000001</v>
      </c>
      <c r="K51" s="5">
        <v>1499.50984408</v>
      </c>
      <c r="L51" s="5">
        <v>1763.8192452999999</v>
      </c>
      <c r="M51" s="5">
        <v>2059.8864297800001</v>
      </c>
      <c r="N51" s="5">
        <v>2436.6978076999999</v>
      </c>
      <c r="O51" s="5">
        <v>2865.7631302299997</v>
      </c>
      <c r="P51" s="5">
        <v>3329.05273197</v>
      </c>
      <c r="Q51" s="5">
        <v>3830.46070057</v>
      </c>
      <c r="R51" s="5">
        <v>4377.4487209399995</v>
      </c>
      <c r="S51" s="5">
        <v>4929.4277385200003</v>
      </c>
      <c r="T51" s="5">
        <v>5409.2202714200002</v>
      </c>
      <c r="U51" s="5">
        <v>5890.0950978299998</v>
      </c>
      <c r="V51" s="5">
        <v>6359.8153290499995</v>
      </c>
      <c r="W51" s="5">
        <v>6795.9670817799997</v>
      </c>
      <c r="X51" s="5">
        <v>7263.3692117000001</v>
      </c>
      <c r="Y51" s="5">
        <v>7737.8938246300004</v>
      </c>
      <c r="Z51" s="5">
        <v>8141.5914787000002</v>
      </c>
      <c r="AA51" s="5">
        <v>8553.9924650800003</v>
      </c>
      <c r="AB51" s="5">
        <v>8975.3127935100001</v>
      </c>
      <c r="AC51" s="5">
        <v>9404.9657990399992</v>
      </c>
      <c r="AD51" s="5">
        <v>9844.0621514499999</v>
      </c>
      <c r="AE51" s="5">
        <v>9881.1261620900004</v>
      </c>
    </row>
    <row r="52" spans="1:31">
      <c r="A52" s="58" t="s">
        <v>128</v>
      </c>
      <c r="B52" s="58" t="s">
        <v>125</v>
      </c>
      <c r="C52" s="58" t="s">
        <v>89</v>
      </c>
      <c r="D52" s="5">
        <v>329.29</v>
      </c>
      <c r="E52" s="5">
        <v>584.38700000000006</v>
      </c>
      <c r="F52" s="5">
        <v>822.70399999999995</v>
      </c>
      <c r="G52" s="5">
        <v>1038.2350000000001</v>
      </c>
      <c r="H52" s="5">
        <v>1227.8490000000002</v>
      </c>
      <c r="I52" s="5">
        <v>1335.8109999999997</v>
      </c>
      <c r="J52" s="5">
        <v>1514.9060000000002</v>
      </c>
      <c r="K52" s="5">
        <v>1768.1690000000001</v>
      </c>
      <c r="L52" s="5">
        <v>1950.5929999999998</v>
      </c>
      <c r="M52" s="5">
        <v>2135.6660000000002</v>
      </c>
      <c r="N52" s="5">
        <v>2379.1839999999997</v>
      </c>
      <c r="O52" s="5">
        <v>2646.8049999999998</v>
      </c>
      <c r="P52" s="5">
        <v>2900.1779999999994</v>
      </c>
      <c r="Q52" s="5">
        <v>3149.181</v>
      </c>
      <c r="R52" s="5">
        <v>3402.6410000000005</v>
      </c>
      <c r="S52" s="5">
        <v>3615.8820000000005</v>
      </c>
      <c r="T52" s="5">
        <v>3731.2449999999999</v>
      </c>
      <c r="U52" s="5">
        <v>3816.4100000000008</v>
      </c>
      <c r="V52" s="5">
        <v>3863.6839999999993</v>
      </c>
      <c r="W52" s="5">
        <v>3875.1059999999998</v>
      </c>
      <c r="X52" s="5">
        <v>3873.7390000000014</v>
      </c>
      <c r="Y52" s="5">
        <v>3868.3439999999982</v>
      </c>
      <c r="Z52" s="5">
        <v>3856.3990000000003</v>
      </c>
      <c r="AA52" s="5">
        <v>3840.6070000000009</v>
      </c>
      <c r="AB52" s="5">
        <v>3820.0049999999992</v>
      </c>
      <c r="AC52" s="5">
        <v>3795.2550000000001</v>
      </c>
      <c r="AD52" s="5">
        <v>3765.7250000000004</v>
      </c>
      <c r="AE52" s="5">
        <v>3765.7250000000004</v>
      </c>
    </row>
    <row r="53" spans="1:3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>
      <c r="A54" s="58" t="s">
        <v>128</v>
      </c>
      <c r="B54" s="58" t="s">
        <v>126</v>
      </c>
      <c r="C54" s="58" t="s">
        <v>102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</row>
    <row r="55" spans="1:31">
      <c r="A55" s="58" t="s">
        <v>128</v>
      </c>
      <c r="B55" s="58" t="s">
        <v>126</v>
      </c>
      <c r="C55" s="58" t="s">
        <v>103</v>
      </c>
      <c r="D55" s="5">
        <v>0</v>
      </c>
      <c r="E55" s="5">
        <v>0</v>
      </c>
      <c r="F55" s="5">
        <v>46.227451739999999</v>
      </c>
      <c r="G55" s="5">
        <v>46.227451739999999</v>
      </c>
      <c r="H55" s="5">
        <v>222.32383605000001</v>
      </c>
      <c r="I55" s="5">
        <v>222.32383605000001</v>
      </c>
      <c r="J55" s="5">
        <v>222.32383605000001</v>
      </c>
      <c r="K55" s="5">
        <v>222.32383605000001</v>
      </c>
      <c r="L55" s="5">
        <v>222.32383605000001</v>
      </c>
      <c r="M55" s="5">
        <v>441.82977951999999</v>
      </c>
      <c r="N55" s="5">
        <v>441.82977951999999</v>
      </c>
      <c r="O55" s="5">
        <v>441.82977951999999</v>
      </c>
      <c r="P55" s="5">
        <v>441.82977951999999</v>
      </c>
      <c r="Q55" s="5">
        <v>441.82977951999999</v>
      </c>
      <c r="R55" s="5">
        <v>733.73155621000001</v>
      </c>
      <c r="S55" s="5">
        <v>733.73155621000001</v>
      </c>
      <c r="T55" s="5">
        <v>733.73155621000001</v>
      </c>
      <c r="U55" s="5">
        <v>733.73155621000001</v>
      </c>
      <c r="V55" s="5">
        <v>733.73155621000001</v>
      </c>
      <c r="W55" s="5">
        <v>733.73155621000001</v>
      </c>
      <c r="X55" s="5">
        <v>733.73155621000001</v>
      </c>
      <c r="Y55" s="5">
        <v>2979.7971557699998</v>
      </c>
      <c r="Z55" s="5">
        <v>2933.5697040300001</v>
      </c>
      <c r="AA55" s="5">
        <v>2933.5697040300001</v>
      </c>
      <c r="AB55" s="5">
        <v>2757.4733197199998</v>
      </c>
      <c r="AC55" s="5">
        <v>11522.702446069999</v>
      </c>
      <c r="AD55" s="5">
        <v>16444.247680569999</v>
      </c>
      <c r="AE55" s="5">
        <v>16444.247680569999</v>
      </c>
    </row>
    <row r="56" spans="1:31">
      <c r="A56" s="58" t="s">
        <v>128</v>
      </c>
      <c r="B56" s="58" t="s">
        <v>126</v>
      </c>
      <c r="C56" s="58" t="s">
        <v>104</v>
      </c>
      <c r="D56" s="5">
        <v>473.33000000000004</v>
      </c>
      <c r="E56" s="5">
        <v>473.33000000000004</v>
      </c>
      <c r="F56" s="5">
        <v>473.33000000000004</v>
      </c>
      <c r="G56" s="5">
        <v>473.33000000000004</v>
      </c>
      <c r="H56" s="5">
        <v>473.33000000000004</v>
      </c>
      <c r="I56" s="5">
        <v>473.33000000000004</v>
      </c>
      <c r="J56" s="5">
        <v>473.33000000000004</v>
      </c>
      <c r="K56" s="5">
        <v>473.33000000000004</v>
      </c>
      <c r="L56" s="5">
        <v>473.33000000000004</v>
      </c>
      <c r="M56" s="5">
        <v>473.33000000000004</v>
      </c>
      <c r="N56" s="5">
        <v>473.33000000000004</v>
      </c>
      <c r="O56" s="5">
        <v>473.33000000000004</v>
      </c>
      <c r="P56" s="5">
        <v>473.33000000000004</v>
      </c>
      <c r="Q56" s="5">
        <v>473.33000000000004</v>
      </c>
      <c r="R56" s="5">
        <v>473.33000000000004</v>
      </c>
      <c r="S56" s="5">
        <v>473.33000000000004</v>
      </c>
      <c r="T56" s="5">
        <v>473.33000000000004</v>
      </c>
      <c r="U56" s="5">
        <v>473.33000000000004</v>
      </c>
      <c r="V56" s="5">
        <v>473.33000000000004</v>
      </c>
      <c r="W56" s="5">
        <v>473.33000000000004</v>
      </c>
      <c r="X56" s="5">
        <v>473.33000000000004</v>
      </c>
      <c r="Y56" s="5">
        <v>475.43</v>
      </c>
      <c r="Z56" s="5">
        <v>473.33000000000004</v>
      </c>
      <c r="AA56" s="5">
        <v>473.33000000000004</v>
      </c>
      <c r="AB56" s="5">
        <v>473.33000000000004</v>
      </c>
      <c r="AC56" s="5">
        <v>473.33000000000004</v>
      </c>
      <c r="AD56" s="5">
        <v>473.33000000000004</v>
      </c>
      <c r="AE56" s="5">
        <v>473.33000000000004</v>
      </c>
    </row>
    <row r="57" spans="1:31">
      <c r="A57" s="58" t="s">
        <v>128</v>
      </c>
      <c r="B57" s="58" t="s">
        <v>126</v>
      </c>
      <c r="C57" s="58" t="s">
        <v>88</v>
      </c>
      <c r="D57" s="5">
        <v>103.374</v>
      </c>
      <c r="E57" s="5">
        <v>155.053</v>
      </c>
      <c r="F57" s="5">
        <v>211.02199999999999</v>
      </c>
      <c r="G57" s="5">
        <v>272.83999999999997</v>
      </c>
      <c r="H57" s="5">
        <v>342.29199999999997</v>
      </c>
      <c r="I57" s="5">
        <v>420.23</v>
      </c>
      <c r="J57" s="5">
        <v>540.44000000000005</v>
      </c>
      <c r="K57" s="5">
        <v>660.96435792</v>
      </c>
      <c r="L57" s="5">
        <v>796.17195317000005</v>
      </c>
      <c r="M57" s="5">
        <v>958.17402227999992</v>
      </c>
      <c r="N57" s="5">
        <v>1145.1947517999999</v>
      </c>
      <c r="O57" s="5">
        <v>1342.79875311</v>
      </c>
      <c r="P57" s="5">
        <v>1546.5239911499998</v>
      </c>
      <c r="Q57" s="5">
        <v>1757.30862804</v>
      </c>
      <c r="R57" s="5">
        <v>1963.7499641100001</v>
      </c>
      <c r="S57" s="5">
        <v>2169.9936781400002</v>
      </c>
      <c r="T57" s="5">
        <v>2330.4229793499999</v>
      </c>
      <c r="U57" s="5">
        <v>2480.8329372599997</v>
      </c>
      <c r="V57" s="5">
        <v>2619.9917203999998</v>
      </c>
      <c r="W57" s="5">
        <v>2760.18391509</v>
      </c>
      <c r="X57" s="5">
        <v>2910.0088553700002</v>
      </c>
      <c r="Y57" s="5">
        <v>3061.9195724699998</v>
      </c>
      <c r="Z57" s="5">
        <v>3195.6967666800001</v>
      </c>
      <c r="AA57" s="5">
        <v>3332.0470560999997</v>
      </c>
      <c r="AB57" s="5">
        <v>3471.4572458299999</v>
      </c>
      <c r="AC57" s="5">
        <v>3613.5280442000003</v>
      </c>
      <c r="AD57" s="5">
        <v>3758.3678000899999</v>
      </c>
      <c r="AE57" s="5">
        <v>3768.8095457299996</v>
      </c>
    </row>
    <row r="58" spans="1:31">
      <c r="A58" s="58" t="s">
        <v>128</v>
      </c>
      <c r="B58" s="58" t="s">
        <v>126</v>
      </c>
      <c r="C58" s="58" t="s">
        <v>89</v>
      </c>
      <c r="D58" s="5">
        <v>234.97200000000001</v>
      </c>
      <c r="E58" s="5">
        <v>315.15100000000001</v>
      </c>
      <c r="F58" s="5">
        <v>386.09899999999999</v>
      </c>
      <c r="G58" s="5">
        <v>448.88200000000001</v>
      </c>
      <c r="H58" s="5">
        <v>507.89399999999995</v>
      </c>
      <c r="I58" s="5">
        <v>563.8309999999999</v>
      </c>
      <c r="J58" s="5">
        <v>659.38799999999992</v>
      </c>
      <c r="K58" s="5">
        <v>765.72799999999984</v>
      </c>
      <c r="L58" s="5">
        <v>874.94299999999998</v>
      </c>
      <c r="M58" s="5">
        <v>999.57100000000003</v>
      </c>
      <c r="N58" s="5">
        <v>1136.2789999999998</v>
      </c>
      <c r="O58" s="5">
        <v>1272.079</v>
      </c>
      <c r="P58" s="5">
        <v>1391.741</v>
      </c>
      <c r="Q58" s="5">
        <v>1500.8809999999999</v>
      </c>
      <c r="R58" s="5">
        <v>1590.4769999999999</v>
      </c>
      <c r="S58" s="5">
        <v>1664.9549999999999</v>
      </c>
      <c r="T58" s="5">
        <v>1688.7670000000003</v>
      </c>
      <c r="U58" s="5">
        <v>1695.3049999999998</v>
      </c>
      <c r="V58" s="5">
        <v>1684.5590000000002</v>
      </c>
      <c r="W58" s="5">
        <v>1675.3009999999999</v>
      </c>
      <c r="X58" s="5">
        <v>1660.6060000000007</v>
      </c>
      <c r="Y58" s="5">
        <v>1645.1769999999997</v>
      </c>
      <c r="Z58" s="5">
        <v>1628.1010000000001</v>
      </c>
      <c r="AA58" s="5">
        <v>1610.2549999999997</v>
      </c>
      <c r="AB58" s="5">
        <v>1590.7479999999996</v>
      </c>
      <c r="AC58" s="5">
        <v>1570.4659999999999</v>
      </c>
      <c r="AD58" s="5">
        <v>1548.3600000000006</v>
      </c>
      <c r="AE58" s="5">
        <v>1548.3600000000006</v>
      </c>
    </row>
    <row r="59" spans="1:3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>
      <c r="A60" s="58" t="s">
        <v>128</v>
      </c>
      <c r="B60" s="58" t="s">
        <v>127</v>
      </c>
      <c r="C60" s="58" t="s">
        <v>102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537.64278782999997</v>
      </c>
      <c r="J60" s="5">
        <v>537.64278782999997</v>
      </c>
      <c r="K60" s="5">
        <v>537.64278782999997</v>
      </c>
      <c r="L60" s="5">
        <v>537.64278782999997</v>
      </c>
      <c r="M60" s="5">
        <v>537.64278782999997</v>
      </c>
      <c r="N60" s="5">
        <v>537.64278782999997</v>
      </c>
      <c r="O60" s="5">
        <v>537.64278782999997</v>
      </c>
      <c r="P60" s="5">
        <v>537.64278782999997</v>
      </c>
      <c r="Q60" s="5">
        <v>537.64278782999997</v>
      </c>
      <c r="R60" s="5">
        <v>537.64278782999997</v>
      </c>
      <c r="S60" s="5">
        <v>537.64278782999997</v>
      </c>
      <c r="T60" s="5">
        <v>537.64278782999997</v>
      </c>
      <c r="U60" s="5">
        <v>537.64278782999997</v>
      </c>
      <c r="V60" s="5">
        <v>537.64278782999997</v>
      </c>
      <c r="W60" s="5">
        <v>537.64278782999997</v>
      </c>
      <c r="X60" s="5">
        <v>911.11651037000001</v>
      </c>
      <c r="Y60" s="5">
        <v>911.11651037000001</v>
      </c>
      <c r="Z60" s="5">
        <v>911.11651037000001</v>
      </c>
      <c r="AA60" s="5">
        <v>911.11651037000001</v>
      </c>
      <c r="AB60" s="5">
        <v>911.11651037000001</v>
      </c>
      <c r="AC60" s="5">
        <v>1286.1152012299999</v>
      </c>
      <c r="AD60" s="5">
        <v>2000.87734273</v>
      </c>
      <c r="AE60" s="5">
        <v>2000.87734273</v>
      </c>
    </row>
    <row r="61" spans="1:31">
      <c r="A61" s="58" t="s">
        <v>128</v>
      </c>
      <c r="B61" s="58" t="s">
        <v>127</v>
      </c>
      <c r="C61" s="58" t="s">
        <v>103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</row>
    <row r="62" spans="1:31">
      <c r="A62" s="58" t="s">
        <v>128</v>
      </c>
      <c r="B62" s="58" t="s">
        <v>127</v>
      </c>
      <c r="C62" s="58" t="s">
        <v>104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</row>
    <row r="63" spans="1:31">
      <c r="A63" s="58" t="s">
        <v>128</v>
      </c>
      <c r="B63" s="58" t="s">
        <v>127</v>
      </c>
      <c r="C63" s="58" t="s">
        <v>88</v>
      </c>
      <c r="D63" s="5">
        <v>7.9119999999999999</v>
      </c>
      <c r="E63" s="5">
        <v>15.837</v>
      </c>
      <c r="F63" s="5">
        <v>26.483000000000001</v>
      </c>
      <c r="G63" s="5">
        <v>39.381999999999998</v>
      </c>
      <c r="H63" s="5">
        <v>55.106999999999999</v>
      </c>
      <c r="I63" s="5">
        <v>73.650000000000006</v>
      </c>
      <c r="J63" s="5">
        <v>101.574</v>
      </c>
      <c r="K63" s="5">
        <v>125.72385559</v>
      </c>
      <c r="L63" s="5">
        <v>153.03731171000001</v>
      </c>
      <c r="M63" s="5">
        <v>186.23757463999999</v>
      </c>
      <c r="N63" s="5">
        <v>224.89593049000001</v>
      </c>
      <c r="O63" s="5">
        <v>266.87614852000002</v>
      </c>
      <c r="P63" s="5">
        <v>311.41755971999999</v>
      </c>
      <c r="Q63" s="5">
        <v>357.86743506000005</v>
      </c>
      <c r="R63" s="5">
        <v>404.78368935000003</v>
      </c>
      <c r="S63" s="5">
        <v>452.62481380999998</v>
      </c>
      <c r="T63" s="5">
        <v>492.5103479</v>
      </c>
      <c r="U63" s="5">
        <v>531.82907490000002</v>
      </c>
      <c r="V63" s="5">
        <v>570.22714911000003</v>
      </c>
      <c r="W63" s="5">
        <v>609.75050940999995</v>
      </c>
      <c r="X63" s="5">
        <v>651.78980555999999</v>
      </c>
      <c r="Y63" s="5">
        <v>694.24637111999994</v>
      </c>
      <c r="Z63" s="5">
        <v>729.87564465000003</v>
      </c>
      <c r="AA63" s="5">
        <v>765.66522693000002</v>
      </c>
      <c r="AB63" s="5">
        <v>801.68088179999995</v>
      </c>
      <c r="AC63" s="5">
        <v>838.08343994999996</v>
      </c>
      <c r="AD63" s="5">
        <v>874.67753663000008</v>
      </c>
      <c r="AE63" s="5">
        <v>876.72075081000003</v>
      </c>
    </row>
    <row r="64" spans="1:31">
      <c r="A64" s="58" t="s">
        <v>128</v>
      </c>
      <c r="B64" s="58" t="s">
        <v>127</v>
      </c>
      <c r="C64" s="58" t="s">
        <v>89</v>
      </c>
      <c r="D64" s="5">
        <v>45.622999999999998</v>
      </c>
      <c r="E64" s="5">
        <v>65.371999999999986</v>
      </c>
      <c r="F64" s="5">
        <v>82.352000000000004</v>
      </c>
      <c r="G64" s="5">
        <v>95.963999999999999</v>
      </c>
      <c r="H64" s="5">
        <v>107.131</v>
      </c>
      <c r="I64" s="5">
        <v>116.5</v>
      </c>
      <c r="J64" s="5">
        <v>131.535</v>
      </c>
      <c r="K64" s="5">
        <v>152.63800000000001</v>
      </c>
      <c r="L64" s="5">
        <v>173.94100000000003</v>
      </c>
      <c r="M64" s="5">
        <v>198.483</v>
      </c>
      <c r="N64" s="5">
        <v>225.34400000000002</v>
      </c>
      <c r="O64" s="5">
        <v>252.72799999999995</v>
      </c>
      <c r="P64" s="5">
        <v>277.85400000000004</v>
      </c>
      <c r="Q64" s="5">
        <v>300.80500000000006</v>
      </c>
      <c r="R64" s="5">
        <v>320.54400000000004</v>
      </c>
      <c r="S64" s="5">
        <v>337.47999999999996</v>
      </c>
      <c r="T64" s="5">
        <v>344.50700000000001</v>
      </c>
      <c r="U64" s="5">
        <v>348.54900000000009</v>
      </c>
      <c r="V64" s="5">
        <v>349.56599999999992</v>
      </c>
      <c r="W64" s="5">
        <v>350.81700000000012</v>
      </c>
      <c r="X64" s="5">
        <v>350.685</v>
      </c>
      <c r="Y64" s="5">
        <v>350.02999999999986</v>
      </c>
      <c r="Z64" s="5">
        <v>348.76900000000012</v>
      </c>
      <c r="AA64" s="5">
        <v>346.75099999999986</v>
      </c>
      <c r="AB64" s="5">
        <v>344.07600000000014</v>
      </c>
      <c r="AC64" s="5">
        <v>340.86599999999999</v>
      </c>
      <c r="AD64" s="5">
        <v>337.02599999999995</v>
      </c>
      <c r="AE64" s="5">
        <v>337.02599999999995</v>
      </c>
    </row>
    <row r="65" spans="1:31"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>
      <c r="A66" s="58" t="s">
        <v>131</v>
      </c>
      <c r="B66" s="58" t="s">
        <v>123</v>
      </c>
      <c r="C66" s="58" t="s">
        <v>101</v>
      </c>
      <c r="D66" s="5">
        <v>0</v>
      </c>
      <c r="E66" s="5">
        <v>0</v>
      </c>
      <c r="F66" s="5">
        <v>680</v>
      </c>
      <c r="G66" s="5">
        <v>2040</v>
      </c>
      <c r="H66" s="5">
        <v>2040</v>
      </c>
      <c r="I66" s="5">
        <v>2040</v>
      </c>
      <c r="J66" s="5">
        <v>2040</v>
      </c>
      <c r="K66" s="5">
        <v>2040</v>
      </c>
      <c r="L66" s="5">
        <v>2040</v>
      </c>
      <c r="M66" s="5">
        <v>2040</v>
      </c>
      <c r="N66" s="5">
        <v>2040</v>
      </c>
      <c r="O66" s="5">
        <v>2040</v>
      </c>
      <c r="P66" s="5">
        <v>2040</v>
      </c>
      <c r="Q66" s="5">
        <v>2040</v>
      </c>
      <c r="R66" s="5">
        <v>2040</v>
      </c>
      <c r="S66" s="5">
        <v>2040</v>
      </c>
      <c r="T66" s="5">
        <v>2040</v>
      </c>
      <c r="U66" s="5">
        <v>2040</v>
      </c>
      <c r="V66" s="5">
        <v>2040</v>
      </c>
      <c r="W66" s="5">
        <v>2040</v>
      </c>
      <c r="X66" s="5">
        <v>2040</v>
      </c>
      <c r="Y66" s="5">
        <v>2040</v>
      </c>
      <c r="Z66" s="5">
        <v>2040</v>
      </c>
      <c r="AA66" s="5">
        <v>2040</v>
      </c>
      <c r="AB66" s="5">
        <v>2040</v>
      </c>
      <c r="AC66" s="5">
        <v>2040</v>
      </c>
      <c r="AD66" s="5">
        <v>2040</v>
      </c>
      <c r="AE66" s="5">
        <v>2040</v>
      </c>
    </row>
    <row r="67" spans="1:31">
      <c r="A67" s="58" t="s">
        <v>131</v>
      </c>
      <c r="B67" s="58" t="s">
        <v>123</v>
      </c>
      <c r="C67" s="58" t="s">
        <v>102</v>
      </c>
      <c r="D67" s="5">
        <v>160</v>
      </c>
      <c r="E67" s="5">
        <v>160</v>
      </c>
      <c r="F67" s="5">
        <v>160</v>
      </c>
      <c r="G67" s="5">
        <v>160</v>
      </c>
      <c r="H67" s="5">
        <v>160</v>
      </c>
      <c r="I67" s="5">
        <v>310.94381802999999</v>
      </c>
      <c r="J67" s="5">
        <v>310.94381802999999</v>
      </c>
      <c r="K67" s="5">
        <v>706.68674095000006</v>
      </c>
      <c r="L67" s="5">
        <v>706.68674095000006</v>
      </c>
      <c r="M67" s="5">
        <v>706.68674095000006</v>
      </c>
      <c r="N67" s="5">
        <v>706.68674095000006</v>
      </c>
      <c r="O67" s="5">
        <v>706.68674095000006</v>
      </c>
      <c r="P67" s="5">
        <v>706.68674095000006</v>
      </c>
      <c r="Q67" s="5">
        <v>706.68674095000006</v>
      </c>
      <c r="R67" s="5">
        <v>745.87474511999994</v>
      </c>
      <c r="S67" s="5">
        <v>745.87474511999994</v>
      </c>
      <c r="T67" s="5">
        <v>745.87474511999994</v>
      </c>
      <c r="U67" s="5">
        <v>745.87474511999994</v>
      </c>
      <c r="V67" s="5">
        <v>1015.08932451</v>
      </c>
      <c r="W67" s="5">
        <v>1015.08932451</v>
      </c>
      <c r="X67" s="5">
        <v>1160.0000000099999</v>
      </c>
      <c r="Y67" s="5">
        <v>1160.0000000099999</v>
      </c>
      <c r="Z67" s="5">
        <v>1160.0000000099999</v>
      </c>
      <c r="AA67" s="5">
        <v>1160.0000000099999</v>
      </c>
      <c r="AB67" s="5">
        <v>1160.0000000099999</v>
      </c>
      <c r="AC67" s="5">
        <v>1160.0000000099999</v>
      </c>
      <c r="AD67" s="5">
        <v>1160.0000000099999</v>
      </c>
      <c r="AE67" s="5">
        <v>1160.0000000099999</v>
      </c>
    </row>
    <row r="68" spans="1:31">
      <c r="A68" s="58" t="s">
        <v>131</v>
      </c>
      <c r="B68" s="58" t="s">
        <v>123</v>
      </c>
      <c r="C68" s="58" t="s">
        <v>103</v>
      </c>
      <c r="D68" s="5">
        <v>80</v>
      </c>
      <c r="E68" s="5">
        <v>80</v>
      </c>
      <c r="F68" s="5">
        <v>680</v>
      </c>
      <c r="G68" s="5">
        <v>1809.4243178000002</v>
      </c>
      <c r="H68" s="5">
        <v>2367.4705915300001</v>
      </c>
      <c r="I68" s="5">
        <v>2367.4705915300001</v>
      </c>
      <c r="J68" s="5">
        <v>2367.4705915300001</v>
      </c>
      <c r="K68" s="5">
        <v>2367.4705915300001</v>
      </c>
      <c r="L68" s="5">
        <v>2367.4705915300001</v>
      </c>
      <c r="M68" s="5">
        <v>2367.4705915300001</v>
      </c>
      <c r="N68" s="5">
        <v>2367.4705915300001</v>
      </c>
      <c r="O68" s="5">
        <v>2367.4705915300001</v>
      </c>
      <c r="P68" s="5">
        <v>2367.4705915300001</v>
      </c>
      <c r="Q68" s="5">
        <v>2367.4705915300001</v>
      </c>
      <c r="R68" s="5">
        <v>2792.4093861399997</v>
      </c>
      <c r="S68" s="5">
        <v>2851.3533117799998</v>
      </c>
      <c r="T68" s="5">
        <v>2851.3533117799998</v>
      </c>
      <c r="U68" s="5">
        <v>2865.5679650900001</v>
      </c>
      <c r="V68" s="5">
        <v>2865.5679650900001</v>
      </c>
      <c r="W68" s="5">
        <v>2865.5679650900001</v>
      </c>
      <c r="X68" s="5">
        <v>2865.5679650900001</v>
      </c>
      <c r="Y68" s="5">
        <v>2865.5679650900001</v>
      </c>
      <c r="Z68" s="5">
        <v>2265.5679650900001</v>
      </c>
      <c r="AA68" s="5">
        <v>1136.14364729</v>
      </c>
      <c r="AB68" s="5">
        <v>578.09737356000005</v>
      </c>
      <c r="AC68" s="5">
        <v>1547.5398136700001</v>
      </c>
      <c r="AD68" s="5">
        <v>1547.5398136700001</v>
      </c>
      <c r="AE68" s="5">
        <v>1547.5398136700001</v>
      </c>
    </row>
    <row r="69" spans="1:31">
      <c r="A69" s="58" t="s">
        <v>131</v>
      </c>
      <c r="B69" s="58" t="s">
        <v>123</v>
      </c>
      <c r="C69" s="58" t="s">
        <v>104</v>
      </c>
      <c r="D69" s="5">
        <v>50</v>
      </c>
      <c r="E69" s="5">
        <v>50</v>
      </c>
      <c r="F69" s="5">
        <v>50</v>
      </c>
      <c r="G69" s="5">
        <v>50</v>
      </c>
      <c r="H69" s="5">
        <v>50</v>
      </c>
      <c r="I69" s="5">
        <v>50</v>
      </c>
      <c r="J69" s="5">
        <v>50</v>
      </c>
      <c r="K69" s="5">
        <v>50</v>
      </c>
      <c r="L69" s="5">
        <v>50</v>
      </c>
      <c r="M69" s="5">
        <v>50</v>
      </c>
      <c r="N69" s="5">
        <v>50</v>
      </c>
      <c r="O69" s="5">
        <v>50</v>
      </c>
      <c r="P69" s="5">
        <v>50</v>
      </c>
      <c r="Q69" s="5">
        <v>50</v>
      </c>
      <c r="R69" s="5">
        <v>50</v>
      </c>
      <c r="S69" s="5">
        <v>50</v>
      </c>
      <c r="T69" s="5">
        <v>50</v>
      </c>
      <c r="U69" s="5">
        <v>50</v>
      </c>
      <c r="V69" s="5">
        <v>50</v>
      </c>
      <c r="W69" s="5">
        <v>50</v>
      </c>
      <c r="X69" s="5">
        <v>50</v>
      </c>
      <c r="Y69" s="5">
        <v>50</v>
      </c>
      <c r="Z69" s="5">
        <v>50</v>
      </c>
      <c r="AA69" s="5">
        <v>50</v>
      </c>
      <c r="AB69" s="5">
        <v>50</v>
      </c>
      <c r="AC69" s="5">
        <v>50</v>
      </c>
      <c r="AD69" s="5">
        <v>50</v>
      </c>
      <c r="AE69" s="5">
        <v>50</v>
      </c>
    </row>
    <row r="70" spans="1:31">
      <c r="A70" s="58" t="s">
        <v>131</v>
      </c>
      <c r="B70" s="58" t="s">
        <v>123</v>
      </c>
      <c r="C70" s="58" t="s">
        <v>88</v>
      </c>
      <c r="D70" s="5">
        <v>113.44800000999999</v>
      </c>
      <c r="E70" s="5">
        <v>234.46199999999999</v>
      </c>
      <c r="F70" s="5">
        <v>391.15199999000004</v>
      </c>
      <c r="G70" s="5">
        <v>583.14700001000006</v>
      </c>
      <c r="H70" s="5">
        <v>817.88</v>
      </c>
      <c r="I70" s="5">
        <v>1099.634</v>
      </c>
      <c r="J70" s="5">
        <v>1524.355</v>
      </c>
      <c r="K70" s="5">
        <v>1897.4574733300001</v>
      </c>
      <c r="L70" s="5">
        <v>2313.5186278800002</v>
      </c>
      <c r="M70" s="5">
        <v>2795.63337916</v>
      </c>
      <c r="N70" s="5">
        <v>3392.9003320800002</v>
      </c>
      <c r="O70" s="5">
        <v>4036.44119688</v>
      </c>
      <c r="P70" s="5">
        <v>4707.0090007500003</v>
      </c>
      <c r="Q70" s="5">
        <v>5411.0381473800007</v>
      </c>
      <c r="R70" s="5">
        <v>6114.3533389300001</v>
      </c>
      <c r="S70" s="5">
        <v>6822.3269472499996</v>
      </c>
      <c r="T70" s="5">
        <v>7403.449441499999</v>
      </c>
      <c r="U70" s="5">
        <v>7964.5992951899998</v>
      </c>
      <c r="V70" s="5">
        <v>8500.4033974100003</v>
      </c>
      <c r="W70" s="5">
        <v>9048.9515982400007</v>
      </c>
      <c r="X70" s="5">
        <v>9634.5546853399992</v>
      </c>
      <c r="Y70" s="5">
        <v>10227.264545689999</v>
      </c>
      <c r="Z70" s="5">
        <v>10733.091480859999</v>
      </c>
      <c r="AA70" s="5">
        <v>11244.056339999999</v>
      </c>
      <c r="AB70" s="5">
        <v>11762.804082539998</v>
      </c>
      <c r="AC70" s="5">
        <v>12290.264823130001</v>
      </c>
      <c r="AD70" s="5">
        <v>12821.021079919999</v>
      </c>
      <c r="AE70" s="5">
        <v>12857.1914406</v>
      </c>
    </row>
    <row r="71" spans="1:31">
      <c r="A71" s="58" t="s">
        <v>131</v>
      </c>
      <c r="B71" s="58" t="s">
        <v>123</v>
      </c>
      <c r="C71" s="58" t="s">
        <v>89</v>
      </c>
      <c r="D71" s="5">
        <v>588.70600000000002</v>
      </c>
      <c r="E71" s="5">
        <v>887.91499999999996</v>
      </c>
      <c r="F71" s="5">
        <v>1132.692</v>
      </c>
      <c r="G71" s="5">
        <v>1330.7860000000001</v>
      </c>
      <c r="H71" s="5">
        <v>1501.1099999999997</v>
      </c>
      <c r="I71" s="5">
        <v>1644.835</v>
      </c>
      <c r="J71" s="5">
        <v>1879.2280000000001</v>
      </c>
      <c r="K71" s="5">
        <v>2206.7310000000002</v>
      </c>
      <c r="L71" s="5">
        <v>2538.018</v>
      </c>
      <c r="M71" s="5">
        <v>2892.1369999999997</v>
      </c>
      <c r="N71" s="5">
        <v>3323.8410000000003</v>
      </c>
      <c r="O71" s="5">
        <v>3759.1100000000006</v>
      </c>
      <c r="P71" s="5">
        <v>4148.139000000001</v>
      </c>
      <c r="Q71" s="5">
        <v>4509.9309999999996</v>
      </c>
      <c r="R71" s="5">
        <v>4816.4500000000007</v>
      </c>
      <c r="S71" s="5">
        <v>5071.3830000000007</v>
      </c>
      <c r="T71" s="5">
        <v>5175.4100000000008</v>
      </c>
      <c r="U71" s="5">
        <v>5227.704999999999</v>
      </c>
      <c r="V71" s="5">
        <v>5227.0620000000017</v>
      </c>
      <c r="W71" s="5">
        <v>5230.3869999999988</v>
      </c>
      <c r="X71" s="5">
        <v>5215.023000000001</v>
      </c>
      <c r="Y71" s="5">
        <v>5193.7550000000001</v>
      </c>
      <c r="Z71" s="5">
        <v>5164.8889999999992</v>
      </c>
      <c r="AA71" s="5">
        <v>5128.3240000000005</v>
      </c>
      <c r="AB71" s="5">
        <v>5084.2170000000024</v>
      </c>
      <c r="AC71" s="5">
        <v>5035.3010000000013</v>
      </c>
      <c r="AD71" s="5">
        <v>4976.3359999999993</v>
      </c>
      <c r="AE71" s="5">
        <v>4976.3359999999993</v>
      </c>
    </row>
    <row r="72" spans="1:3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>
      <c r="A73" s="58" t="s">
        <v>131</v>
      </c>
      <c r="B73" s="58" t="s">
        <v>124</v>
      </c>
      <c r="C73" s="58" t="s">
        <v>102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52.65798221</v>
      </c>
      <c r="X73" s="5">
        <v>52.65798221</v>
      </c>
      <c r="Y73" s="5">
        <v>52.65798221</v>
      </c>
      <c r="Z73" s="5">
        <v>52.65798221</v>
      </c>
      <c r="AA73" s="5">
        <v>52.65798221</v>
      </c>
      <c r="AB73" s="5">
        <v>52.65798221</v>
      </c>
      <c r="AC73" s="5">
        <v>52.65798221</v>
      </c>
      <c r="AD73" s="5">
        <v>52.65798221</v>
      </c>
      <c r="AE73" s="5">
        <v>52.65798221</v>
      </c>
    </row>
    <row r="74" spans="1:31">
      <c r="A74" s="58" t="s">
        <v>131</v>
      </c>
      <c r="B74" s="58" t="s">
        <v>124</v>
      </c>
      <c r="C74" s="58" t="s">
        <v>103</v>
      </c>
      <c r="D74" s="5">
        <v>570</v>
      </c>
      <c r="E74" s="5">
        <v>570</v>
      </c>
      <c r="F74" s="5">
        <v>959.26940734999994</v>
      </c>
      <c r="G74" s="5">
        <v>1401.0222033099999</v>
      </c>
      <c r="H74" s="5">
        <v>2686.03831507</v>
      </c>
      <c r="I74" s="5">
        <v>3146.4624743700001</v>
      </c>
      <c r="J74" s="5">
        <v>3148.4059366199999</v>
      </c>
      <c r="K74" s="5">
        <v>3670.8896794299999</v>
      </c>
      <c r="L74" s="5">
        <v>3670.8896794299999</v>
      </c>
      <c r="M74" s="5">
        <v>3670.8896794299999</v>
      </c>
      <c r="N74" s="5">
        <v>3913.4008392699998</v>
      </c>
      <c r="O74" s="5">
        <v>3987.1320079400002</v>
      </c>
      <c r="P74" s="5">
        <v>6628.3122266500004</v>
      </c>
      <c r="Q74" s="5">
        <v>7519.9706468800005</v>
      </c>
      <c r="R74" s="5">
        <v>8576.3782760899994</v>
      </c>
      <c r="S74" s="5">
        <v>8842.6648468000003</v>
      </c>
      <c r="T74" s="5">
        <v>8842.6648468000003</v>
      </c>
      <c r="U74" s="5">
        <v>10112.866559210001</v>
      </c>
      <c r="V74" s="5">
        <v>18050.58128518</v>
      </c>
      <c r="W74" s="5">
        <v>18050.58128518</v>
      </c>
      <c r="X74" s="5">
        <v>18050.58128518</v>
      </c>
      <c r="Y74" s="5">
        <v>18050.58128518</v>
      </c>
      <c r="Z74" s="5">
        <v>25781.59474425</v>
      </c>
      <c r="AA74" s="5">
        <v>26744.659440299998</v>
      </c>
      <c r="AB74" s="5">
        <v>27931.73246019</v>
      </c>
      <c r="AC74" s="5">
        <v>28095.87638487</v>
      </c>
      <c r="AD74" s="5">
        <v>47057.681877859992</v>
      </c>
      <c r="AE74" s="5">
        <v>46535.198135049992</v>
      </c>
    </row>
    <row r="75" spans="1:31">
      <c r="A75" s="58" t="s">
        <v>131</v>
      </c>
      <c r="B75" s="58" t="s">
        <v>124</v>
      </c>
      <c r="C75" s="58" t="s">
        <v>104</v>
      </c>
      <c r="D75" s="5">
        <v>100</v>
      </c>
      <c r="E75" s="5">
        <v>100</v>
      </c>
      <c r="F75" s="5">
        <v>271.97043063000001</v>
      </c>
      <c r="G75" s="5">
        <v>271.97043063000001</v>
      </c>
      <c r="H75" s="5">
        <v>271.97043063000001</v>
      </c>
      <c r="I75" s="5">
        <v>271.97043063000001</v>
      </c>
      <c r="J75" s="5">
        <v>271.97043063000001</v>
      </c>
      <c r="K75" s="5">
        <v>271.97043063000001</v>
      </c>
      <c r="L75" s="5">
        <v>271.97043063000001</v>
      </c>
      <c r="M75" s="5">
        <v>271.97043063000001</v>
      </c>
      <c r="N75" s="5">
        <v>271.97043063000001</v>
      </c>
      <c r="O75" s="5">
        <v>271.97043063000001</v>
      </c>
      <c r="P75" s="5">
        <v>271.97043063000001</v>
      </c>
      <c r="Q75" s="5">
        <v>271.97043063000001</v>
      </c>
      <c r="R75" s="5">
        <v>271.97043063000001</v>
      </c>
      <c r="S75" s="5">
        <v>271.97043063000001</v>
      </c>
      <c r="T75" s="5">
        <v>271.97043063000001</v>
      </c>
      <c r="U75" s="5">
        <v>271.97043063000001</v>
      </c>
      <c r="V75" s="5">
        <v>271.97043063000001</v>
      </c>
      <c r="W75" s="5">
        <v>271.97043063000001</v>
      </c>
      <c r="X75" s="5">
        <v>271.97043063000001</v>
      </c>
      <c r="Y75" s="5">
        <v>271.97043063000001</v>
      </c>
      <c r="Z75" s="5">
        <v>100</v>
      </c>
      <c r="AA75" s="5">
        <v>100</v>
      </c>
      <c r="AB75" s="5">
        <v>100</v>
      </c>
      <c r="AC75" s="5">
        <v>100</v>
      </c>
      <c r="AD75" s="5">
        <v>100</v>
      </c>
      <c r="AE75" s="5">
        <v>100</v>
      </c>
    </row>
    <row r="76" spans="1:31">
      <c r="A76" s="58" t="s">
        <v>131</v>
      </c>
      <c r="B76" s="58" t="s">
        <v>124</v>
      </c>
      <c r="C76" s="58" t="s">
        <v>88</v>
      </c>
      <c r="D76" s="5">
        <v>81.304999999999993</v>
      </c>
      <c r="E76" s="5">
        <v>177.50700000000001</v>
      </c>
      <c r="F76" s="5">
        <v>314.98700000000002</v>
      </c>
      <c r="G76" s="5">
        <v>485.21</v>
      </c>
      <c r="H76" s="5">
        <v>690.75199999999995</v>
      </c>
      <c r="I76" s="5">
        <v>942.36799999999994</v>
      </c>
      <c r="J76" s="5">
        <v>1319.3320000100002</v>
      </c>
      <c r="K76" s="5">
        <v>1646.1449322999999</v>
      </c>
      <c r="L76" s="5">
        <v>1997.99720783</v>
      </c>
      <c r="M76" s="5">
        <v>2398.7515556399999</v>
      </c>
      <c r="N76" s="5">
        <v>2891.4536417200002</v>
      </c>
      <c r="O76" s="5">
        <v>3423.7156849399998</v>
      </c>
      <c r="P76" s="5">
        <v>3981.1180689500002</v>
      </c>
      <c r="Q76" s="5">
        <v>4537.9600560899999</v>
      </c>
      <c r="R76" s="5">
        <v>5073.4149845700003</v>
      </c>
      <c r="S76" s="5">
        <v>5608.7046190199999</v>
      </c>
      <c r="T76" s="5">
        <v>6036.0734856200006</v>
      </c>
      <c r="U76" s="5">
        <v>6450.86907402</v>
      </c>
      <c r="V76" s="5">
        <v>6838.9187785800004</v>
      </c>
      <c r="W76" s="5">
        <v>7232.87679131</v>
      </c>
      <c r="X76" s="5">
        <v>7657.7471786699998</v>
      </c>
      <c r="Y76" s="5">
        <v>8085.00838931</v>
      </c>
      <c r="Z76" s="5">
        <v>8457.8420374799989</v>
      </c>
      <c r="AA76" s="5">
        <v>8838.1139046899989</v>
      </c>
      <c r="AB76" s="5">
        <v>9222.6653388399991</v>
      </c>
      <c r="AC76" s="5">
        <v>9616.4493741200004</v>
      </c>
      <c r="AD76" s="5">
        <v>10015.22371271</v>
      </c>
      <c r="AE76" s="5">
        <v>10037.2423246</v>
      </c>
    </row>
    <row r="77" spans="1:31">
      <c r="A77" s="58" t="s">
        <v>131</v>
      </c>
      <c r="B77" s="58" t="s">
        <v>124</v>
      </c>
      <c r="C77" s="58" t="s">
        <v>89</v>
      </c>
      <c r="D77" s="5">
        <v>417.096</v>
      </c>
      <c r="E77" s="5">
        <v>671.0329999999999</v>
      </c>
      <c r="F77" s="5">
        <v>922.27100000000007</v>
      </c>
      <c r="G77" s="5">
        <v>1125.8689999999999</v>
      </c>
      <c r="H77" s="5">
        <v>1299.7470000000001</v>
      </c>
      <c r="I77" s="5">
        <v>1450.7080000000001</v>
      </c>
      <c r="J77" s="5">
        <v>1685.1630000000005</v>
      </c>
      <c r="K77" s="5">
        <v>1990.6479999999999</v>
      </c>
      <c r="L77" s="5">
        <v>2286.2459999999996</v>
      </c>
      <c r="M77" s="5">
        <v>2596.1640000000002</v>
      </c>
      <c r="N77" s="5">
        <v>2968.3380000000002</v>
      </c>
      <c r="O77" s="5">
        <v>3348.63</v>
      </c>
      <c r="P77" s="5">
        <v>3694.0590000000002</v>
      </c>
      <c r="Q77" s="5">
        <v>3989.7470000000003</v>
      </c>
      <c r="R77" s="5">
        <v>4221.7790000000014</v>
      </c>
      <c r="S77" s="5">
        <v>4413.009</v>
      </c>
      <c r="T77" s="5">
        <v>4478</v>
      </c>
      <c r="U77" s="5">
        <v>4506.9669999999996</v>
      </c>
      <c r="V77" s="5">
        <v>4491.2079999999996</v>
      </c>
      <c r="W77" s="5">
        <v>4479.3630000000012</v>
      </c>
      <c r="X77" s="5">
        <v>4455.174</v>
      </c>
      <c r="Y77" s="5">
        <v>4424.643</v>
      </c>
      <c r="Z77" s="5">
        <v>4389.6200000000008</v>
      </c>
      <c r="AA77" s="5">
        <v>4351.1210000000001</v>
      </c>
      <c r="AB77" s="5">
        <v>4305.9329999999991</v>
      </c>
      <c r="AC77" s="5">
        <v>4258.4330000000009</v>
      </c>
      <c r="AD77" s="5">
        <v>4204.9129999999996</v>
      </c>
      <c r="AE77" s="5">
        <v>4204.9129999999996</v>
      </c>
    </row>
    <row r="78" spans="1:3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>
      <c r="A79" s="58" t="s">
        <v>131</v>
      </c>
      <c r="B79" s="58" t="s">
        <v>125</v>
      </c>
      <c r="C79" s="58" t="s">
        <v>102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119.6154925</v>
      </c>
      <c r="J79" s="5">
        <v>119.6154925</v>
      </c>
      <c r="K79" s="5">
        <v>119.6154925</v>
      </c>
      <c r="L79" s="5">
        <v>119.6154925</v>
      </c>
      <c r="M79" s="5">
        <v>119.6154925</v>
      </c>
      <c r="N79" s="5">
        <v>119.6154925</v>
      </c>
      <c r="O79" s="5">
        <v>119.6154925</v>
      </c>
      <c r="P79" s="5">
        <v>119.6154925</v>
      </c>
      <c r="Q79" s="5">
        <v>119.6154925</v>
      </c>
      <c r="R79" s="5">
        <v>119.6154925</v>
      </c>
      <c r="S79" s="5">
        <v>119.6154925</v>
      </c>
      <c r="T79" s="5">
        <v>119.6154925</v>
      </c>
      <c r="U79" s="5">
        <v>119.6154925</v>
      </c>
      <c r="V79" s="5">
        <v>119.6154925</v>
      </c>
      <c r="W79" s="5">
        <v>119.6154925</v>
      </c>
      <c r="X79" s="5">
        <v>119.6154925</v>
      </c>
      <c r="Y79" s="5">
        <v>119.6154925</v>
      </c>
      <c r="Z79" s="5">
        <v>119.6154925</v>
      </c>
      <c r="AA79" s="5">
        <v>119.6154925</v>
      </c>
      <c r="AB79" s="5">
        <v>119.6154925</v>
      </c>
      <c r="AC79" s="5">
        <v>119.6154925</v>
      </c>
      <c r="AD79" s="5">
        <v>119.6154925</v>
      </c>
      <c r="AE79" s="5">
        <v>119.6154925</v>
      </c>
    </row>
    <row r="80" spans="1:31">
      <c r="A80" s="58" t="s">
        <v>131</v>
      </c>
      <c r="B80" s="58" t="s">
        <v>125</v>
      </c>
      <c r="C80" s="58" t="s">
        <v>103</v>
      </c>
      <c r="D80" s="5">
        <v>0</v>
      </c>
      <c r="E80" s="5">
        <v>0</v>
      </c>
      <c r="F80" s="5">
        <v>120.20572206999999</v>
      </c>
      <c r="G80" s="5">
        <v>120.20572206999999</v>
      </c>
      <c r="H80" s="5">
        <v>272.86484940000003</v>
      </c>
      <c r="I80" s="5">
        <v>882.98146280000003</v>
      </c>
      <c r="J80" s="5">
        <v>882.98146280000003</v>
      </c>
      <c r="K80" s="5">
        <v>1637.7338077500001</v>
      </c>
      <c r="L80" s="5">
        <v>1637.7338077500001</v>
      </c>
      <c r="M80" s="5">
        <v>1637.7338077500001</v>
      </c>
      <c r="N80" s="5">
        <v>1637.7338077500001</v>
      </c>
      <c r="O80" s="5">
        <v>1637.7338077500001</v>
      </c>
      <c r="P80" s="5">
        <v>1637.7338077500001</v>
      </c>
      <c r="Q80" s="5">
        <v>1637.7338077500001</v>
      </c>
      <c r="R80" s="5">
        <v>1637.7338077500001</v>
      </c>
      <c r="S80" s="5">
        <v>1637.7338077500001</v>
      </c>
      <c r="T80" s="5">
        <v>1637.7338077500001</v>
      </c>
      <c r="U80" s="5">
        <v>1637.7338077500001</v>
      </c>
      <c r="V80" s="5">
        <v>1637.7338077500001</v>
      </c>
      <c r="W80" s="5">
        <v>1637.7338077500001</v>
      </c>
      <c r="X80" s="5">
        <v>1637.7338077500001</v>
      </c>
      <c r="Y80" s="5">
        <v>1637.7338077500001</v>
      </c>
      <c r="Z80" s="5">
        <v>1517.52808568</v>
      </c>
      <c r="AA80" s="5">
        <v>1517.52808568</v>
      </c>
      <c r="AB80" s="5">
        <v>1364.86895835</v>
      </c>
      <c r="AC80" s="5">
        <v>754.75234494999995</v>
      </c>
      <c r="AD80" s="5">
        <v>754.75234494999995</v>
      </c>
      <c r="AE80" s="5">
        <v>0</v>
      </c>
    </row>
    <row r="81" spans="1:31">
      <c r="A81" s="58" t="s">
        <v>131</v>
      </c>
      <c r="B81" s="58" t="s">
        <v>125</v>
      </c>
      <c r="C81" s="58" t="s">
        <v>104</v>
      </c>
      <c r="D81" s="5">
        <v>125.22999999999999</v>
      </c>
      <c r="E81" s="5">
        <v>124.13</v>
      </c>
      <c r="F81" s="5">
        <v>124.13</v>
      </c>
      <c r="G81" s="5">
        <v>124.13</v>
      </c>
      <c r="H81" s="5">
        <v>125.22999999999999</v>
      </c>
      <c r="I81" s="5">
        <v>124.13</v>
      </c>
      <c r="J81" s="5">
        <v>124.13</v>
      </c>
      <c r="K81" s="5">
        <v>374.13</v>
      </c>
      <c r="L81" s="5">
        <v>374.13</v>
      </c>
      <c r="M81" s="5">
        <v>375.23</v>
      </c>
      <c r="N81" s="5">
        <v>374.13</v>
      </c>
      <c r="O81" s="5">
        <v>375.23</v>
      </c>
      <c r="P81" s="5">
        <v>374.13</v>
      </c>
      <c r="Q81" s="5">
        <v>374.13</v>
      </c>
      <c r="R81" s="5">
        <v>374.13</v>
      </c>
      <c r="S81" s="5">
        <v>375.23</v>
      </c>
      <c r="T81" s="5">
        <v>374.13</v>
      </c>
      <c r="U81" s="5">
        <v>374.13</v>
      </c>
      <c r="V81" s="5">
        <v>374.13</v>
      </c>
      <c r="W81" s="5">
        <v>374.13</v>
      </c>
      <c r="X81" s="5">
        <v>375.23</v>
      </c>
      <c r="Y81" s="5">
        <v>375.23</v>
      </c>
      <c r="Z81" s="5">
        <v>375.23</v>
      </c>
      <c r="AA81" s="5">
        <v>375.23</v>
      </c>
      <c r="AB81" s="5">
        <v>375.23</v>
      </c>
      <c r="AC81" s="5">
        <v>375.23</v>
      </c>
      <c r="AD81" s="5">
        <v>375.23</v>
      </c>
      <c r="AE81" s="5">
        <v>375.23</v>
      </c>
    </row>
    <row r="82" spans="1:31">
      <c r="A82" s="58" t="s">
        <v>131</v>
      </c>
      <c r="B82" s="58" t="s">
        <v>125</v>
      </c>
      <c r="C82" s="58" t="s">
        <v>88</v>
      </c>
      <c r="D82" s="5">
        <v>60.468000000000004</v>
      </c>
      <c r="E82" s="5">
        <v>148.648</v>
      </c>
      <c r="F82" s="5">
        <v>275.34800000000001</v>
      </c>
      <c r="G82" s="5">
        <v>442.274</v>
      </c>
      <c r="H82" s="5">
        <v>652.45000000000005</v>
      </c>
      <c r="I82" s="5">
        <v>876.23699999999997</v>
      </c>
      <c r="J82" s="5">
        <v>1210.5730000000001</v>
      </c>
      <c r="K82" s="5">
        <v>1499.50984408</v>
      </c>
      <c r="L82" s="5">
        <v>1763.8192452999999</v>
      </c>
      <c r="M82" s="5">
        <v>2059.8864297800001</v>
      </c>
      <c r="N82" s="5">
        <v>2436.6978076999999</v>
      </c>
      <c r="O82" s="5">
        <v>2865.7631302299997</v>
      </c>
      <c r="P82" s="5">
        <v>3329.05273197</v>
      </c>
      <c r="Q82" s="5">
        <v>3830.46070057</v>
      </c>
      <c r="R82" s="5">
        <v>4377.4487209399995</v>
      </c>
      <c r="S82" s="5">
        <v>4929.4277385200003</v>
      </c>
      <c r="T82" s="5">
        <v>5409.2202714200002</v>
      </c>
      <c r="U82" s="5">
        <v>5890.0950978299998</v>
      </c>
      <c r="V82" s="5">
        <v>6359.8153290499995</v>
      </c>
      <c r="W82" s="5">
        <v>6795.9670817799997</v>
      </c>
      <c r="X82" s="5">
        <v>7263.3692117000001</v>
      </c>
      <c r="Y82" s="5">
        <v>7737.8938246300004</v>
      </c>
      <c r="Z82" s="5">
        <v>8141.5914787000002</v>
      </c>
      <c r="AA82" s="5">
        <v>8553.9924650800003</v>
      </c>
      <c r="AB82" s="5">
        <v>8975.3127935100001</v>
      </c>
      <c r="AC82" s="5">
        <v>9404.9657990399992</v>
      </c>
      <c r="AD82" s="5">
        <v>9844.0621514499999</v>
      </c>
      <c r="AE82" s="5">
        <v>9881.1261620900004</v>
      </c>
    </row>
    <row r="83" spans="1:31">
      <c r="A83" s="58" t="s">
        <v>131</v>
      </c>
      <c r="B83" s="58" t="s">
        <v>125</v>
      </c>
      <c r="C83" s="58" t="s">
        <v>89</v>
      </c>
      <c r="D83" s="5">
        <v>329.29</v>
      </c>
      <c r="E83" s="5">
        <v>584.38700000000006</v>
      </c>
      <c r="F83" s="5">
        <v>822.70399999999995</v>
      </c>
      <c r="G83" s="5">
        <v>1038.2350000000001</v>
      </c>
      <c r="H83" s="5">
        <v>1227.8490000000002</v>
      </c>
      <c r="I83" s="5">
        <v>1335.8109999999997</v>
      </c>
      <c r="J83" s="5">
        <v>1514.9060000000002</v>
      </c>
      <c r="K83" s="5">
        <v>1768.1690000000001</v>
      </c>
      <c r="L83" s="5">
        <v>1950.5929999999998</v>
      </c>
      <c r="M83" s="5">
        <v>2135.6660000000002</v>
      </c>
      <c r="N83" s="5">
        <v>2379.1839999999997</v>
      </c>
      <c r="O83" s="5">
        <v>2646.8049999999998</v>
      </c>
      <c r="P83" s="5">
        <v>2900.1779999999994</v>
      </c>
      <c r="Q83" s="5">
        <v>3149.181</v>
      </c>
      <c r="R83" s="5">
        <v>3402.6410000000005</v>
      </c>
      <c r="S83" s="5">
        <v>3615.8820000000005</v>
      </c>
      <c r="T83" s="5">
        <v>3731.2449999999999</v>
      </c>
      <c r="U83" s="5">
        <v>3816.4100000000008</v>
      </c>
      <c r="V83" s="5">
        <v>3863.6839999999993</v>
      </c>
      <c r="W83" s="5">
        <v>3875.1059999999998</v>
      </c>
      <c r="X83" s="5">
        <v>3873.7390000000014</v>
      </c>
      <c r="Y83" s="5">
        <v>3868.3439999999982</v>
      </c>
      <c r="Z83" s="5">
        <v>3856.3990000000003</v>
      </c>
      <c r="AA83" s="5">
        <v>3840.6070000000009</v>
      </c>
      <c r="AB83" s="5">
        <v>3820.0049999999992</v>
      </c>
      <c r="AC83" s="5">
        <v>3795.2550000000001</v>
      </c>
      <c r="AD83" s="5">
        <v>3765.7250000000004</v>
      </c>
      <c r="AE83" s="5">
        <v>3765.7250000000004</v>
      </c>
    </row>
    <row r="84" spans="1:3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>
      <c r="A85" s="58" t="s">
        <v>131</v>
      </c>
      <c r="B85" s="58" t="s">
        <v>126</v>
      </c>
      <c r="C85" s="58" t="s">
        <v>102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</row>
    <row r="86" spans="1:31">
      <c r="A86" s="58" t="s">
        <v>131</v>
      </c>
      <c r="B86" s="58" t="s">
        <v>126</v>
      </c>
      <c r="C86" s="58" t="s">
        <v>103</v>
      </c>
      <c r="D86" s="5">
        <v>0</v>
      </c>
      <c r="E86" s="5">
        <v>0</v>
      </c>
      <c r="F86" s="5">
        <v>46.227451739999999</v>
      </c>
      <c r="G86" s="5">
        <v>46.227451739999999</v>
      </c>
      <c r="H86" s="5">
        <v>222.32383605000001</v>
      </c>
      <c r="I86" s="5">
        <v>222.32383605000001</v>
      </c>
      <c r="J86" s="5">
        <v>222.32383605000001</v>
      </c>
      <c r="K86" s="5">
        <v>658.70448059</v>
      </c>
      <c r="L86" s="5">
        <v>658.70448059</v>
      </c>
      <c r="M86" s="5">
        <v>658.70448059</v>
      </c>
      <c r="N86" s="5">
        <v>658.70448059</v>
      </c>
      <c r="O86" s="5">
        <v>658.70448059</v>
      </c>
      <c r="P86" s="5">
        <v>658.70448059</v>
      </c>
      <c r="Q86" s="5">
        <v>658.70448059</v>
      </c>
      <c r="R86" s="5">
        <v>658.70448059</v>
      </c>
      <c r="S86" s="5">
        <v>658.70448059</v>
      </c>
      <c r="T86" s="5">
        <v>658.70448059</v>
      </c>
      <c r="U86" s="5">
        <v>658.70448059</v>
      </c>
      <c r="V86" s="5">
        <v>658.70448059</v>
      </c>
      <c r="W86" s="5">
        <v>658.70448059</v>
      </c>
      <c r="X86" s="5">
        <v>658.70448059</v>
      </c>
      <c r="Y86" s="5">
        <v>2888.4191885300002</v>
      </c>
      <c r="Z86" s="5">
        <v>2842.19173679</v>
      </c>
      <c r="AA86" s="5">
        <v>2842.19173679</v>
      </c>
      <c r="AB86" s="5">
        <v>2666.0953524800002</v>
      </c>
      <c r="AC86" s="5">
        <v>11516.53181859</v>
      </c>
      <c r="AD86" s="5">
        <v>16279.20004105</v>
      </c>
      <c r="AE86" s="5">
        <v>15842.81939651</v>
      </c>
    </row>
    <row r="87" spans="1:31">
      <c r="A87" s="58" t="s">
        <v>131</v>
      </c>
      <c r="B87" s="58" t="s">
        <v>126</v>
      </c>
      <c r="C87" s="58" t="s">
        <v>104</v>
      </c>
      <c r="D87" s="5">
        <v>473.33000000000004</v>
      </c>
      <c r="E87" s="5">
        <v>473.33000000000004</v>
      </c>
      <c r="F87" s="5">
        <v>473.33000000000004</v>
      </c>
      <c r="G87" s="5">
        <v>473.33000000000004</v>
      </c>
      <c r="H87" s="5">
        <v>473.33000000000004</v>
      </c>
      <c r="I87" s="5">
        <v>473.33000000000004</v>
      </c>
      <c r="J87" s="5">
        <v>473.33000000000004</v>
      </c>
      <c r="K87" s="5">
        <v>473.33000000000004</v>
      </c>
      <c r="L87" s="5">
        <v>473.33000000000004</v>
      </c>
      <c r="M87" s="5">
        <v>473.33000000000004</v>
      </c>
      <c r="N87" s="5">
        <v>473.33000000000004</v>
      </c>
      <c r="O87" s="5">
        <v>473.33000000000004</v>
      </c>
      <c r="P87" s="5">
        <v>473.33000000000004</v>
      </c>
      <c r="Q87" s="5">
        <v>473.33000000000004</v>
      </c>
      <c r="R87" s="5">
        <v>473.33000000000004</v>
      </c>
      <c r="S87" s="5">
        <v>473.33000000000004</v>
      </c>
      <c r="T87" s="5">
        <v>473.33000000000004</v>
      </c>
      <c r="U87" s="5">
        <v>473.33000000000004</v>
      </c>
      <c r="V87" s="5">
        <v>473.33000000000004</v>
      </c>
      <c r="W87" s="5">
        <v>473.33000000000004</v>
      </c>
      <c r="X87" s="5">
        <v>473.33000000000004</v>
      </c>
      <c r="Y87" s="5">
        <v>475.43</v>
      </c>
      <c r="Z87" s="5">
        <v>473.33000000000004</v>
      </c>
      <c r="AA87" s="5">
        <v>473.33000000000004</v>
      </c>
      <c r="AB87" s="5">
        <v>473.33000000000004</v>
      </c>
      <c r="AC87" s="5">
        <v>473.33000000000004</v>
      </c>
      <c r="AD87" s="5">
        <v>473.33000000000004</v>
      </c>
      <c r="AE87" s="5">
        <v>473.33000000000004</v>
      </c>
    </row>
    <row r="88" spans="1:31">
      <c r="A88" s="58" t="s">
        <v>131</v>
      </c>
      <c r="B88" s="58" t="s">
        <v>126</v>
      </c>
      <c r="C88" s="58" t="s">
        <v>88</v>
      </c>
      <c r="D88" s="5">
        <v>103.374</v>
      </c>
      <c r="E88" s="5">
        <v>155.053</v>
      </c>
      <c r="F88" s="5">
        <v>211.02199999999999</v>
      </c>
      <c r="G88" s="5">
        <v>272.83999999999997</v>
      </c>
      <c r="H88" s="5">
        <v>342.29199999999997</v>
      </c>
      <c r="I88" s="5">
        <v>420.23</v>
      </c>
      <c r="J88" s="5">
        <v>540.44000000000005</v>
      </c>
      <c r="K88" s="5">
        <v>660.96435792</v>
      </c>
      <c r="L88" s="5">
        <v>796.17195317000005</v>
      </c>
      <c r="M88" s="5">
        <v>958.17402227999992</v>
      </c>
      <c r="N88" s="5">
        <v>1145.1947517999999</v>
      </c>
      <c r="O88" s="5">
        <v>1342.79875311</v>
      </c>
      <c r="P88" s="5">
        <v>1546.5239911499998</v>
      </c>
      <c r="Q88" s="5">
        <v>1757.30862804</v>
      </c>
      <c r="R88" s="5">
        <v>1963.7499641100001</v>
      </c>
      <c r="S88" s="5">
        <v>2169.9936781400002</v>
      </c>
      <c r="T88" s="5">
        <v>2330.4229793499999</v>
      </c>
      <c r="U88" s="5">
        <v>2480.8329372599997</v>
      </c>
      <c r="V88" s="5">
        <v>2619.9917203999998</v>
      </c>
      <c r="W88" s="5">
        <v>2760.18391509</v>
      </c>
      <c r="X88" s="5">
        <v>2910.0088553700002</v>
      </c>
      <c r="Y88" s="5">
        <v>3061.9195724699998</v>
      </c>
      <c r="Z88" s="5">
        <v>3195.6967666800001</v>
      </c>
      <c r="AA88" s="5">
        <v>3332.0470560999997</v>
      </c>
      <c r="AB88" s="5">
        <v>3471.4572458299999</v>
      </c>
      <c r="AC88" s="5">
        <v>3613.5280442000003</v>
      </c>
      <c r="AD88" s="5">
        <v>3758.3678000899999</v>
      </c>
      <c r="AE88" s="5">
        <v>3768.8095457299996</v>
      </c>
    </row>
    <row r="89" spans="1:31">
      <c r="A89" s="58" t="s">
        <v>131</v>
      </c>
      <c r="B89" s="58" t="s">
        <v>126</v>
      </c>
      <c r="C89" s="58" t="s">
        <v>89</v>
      </c>
      <c r="D89" s="5">
        <v>234.97200000000001</v>
      </c>
      <c r="E89" s="5">
        <v>315.15100000000001</v>
      </c>
      <c r="F89" s="5">
        <v>386.09899999999999</v>
      </c>
      <c r="G89" s="5">
        <v>448.88200000000001</v>
      </c>
      <c r="H89" s="5">
        <v>507.89399999999995</v>
      </c>
      <c r="I89" s="5">
        <v>563.8309999999999</v>
      </c>
      <c r="J89" s="5">
        <v>659.38799999999992</v>
      </c>
      <c r="K89" s="5">
        <v>765.72799999999984</v>
      </c>
      <c r="L89" s="5">
        <v>874.94299999999998</v>
      </c>
      <c r="M89" s="5">
        <v>999.57100000000003</v>
      </c>
      <c r="N89" s="5">
        <v>1136.2789999999998</v>
      </c>
      <c r="O89" s="5">
        <v>1272.079</v>
      </c>
      <c r="P89" s="5">
        <v>1391.741</v>
      </c>
      <c r="Q89" s="5">
        <v>1500.8809999999999</v>
      </c>
      <c r="R89" s="5">
        <v>1590.4769999999999</v>
      </c>
      <c r="S89" s="5">
        <v>1664.9549999999999</v>
      </c>
      <c r="T89" s="5">
        <v>1688.7670000000003</v>
      </c>
      <c r="U89" s="5">
        <v>1695.3049999999998</v>
      </c>
      <c r="V89" s="5">
        <v>1684.5590000000002</v>
      </c>
      <c r="W89" s="5">
        <v>1675.3009999999999</v>
      </c>
      <c r="X89" s="5">
        <v>1660.6060000000007</v>
      </c>
      <c r="Y89" s="5">
        <v>1645.1769999999997</v>
      </c>
      <c r="Z89" s="5">
        <v>1628.1010000000001</v>
      </c>
      <c r="AA89" s="5">
        <v>1610.2549999999997</v>
      </c>
      <c r="AB89" s="5">
        <v>1590.7479999999996</v>
      </c>
      <c r="AC89" s="5">
        <v>1570.4659999999999</v>
      </c>
      <c r="AD89" s="5">
        <v>1548.3600000000006</v>
      </c>
      <c r="AE89" s="5">
        <v>1548.3600000000006</v>
      </c>
    </row>
    <row r="90" spans="1:3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>
      <c r="A91" s="58" t="s">
        <v>131</v>
      </c>
      <c r="B91" s="58" t="s">
        <v>127</v>
      </c>
      <c r="C91" s="58" t="s">
        <v>102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537.64278782999997</v>
      </c>
      <c r="J91" s="5">
        <v>537.64278782999997</v>
      </c>
      <c r="K91" s="5">
        <v>537.64278782999997</v>
      </c>
      <c r="L91" s="5">
        <v>537.64278782999997</v>
      </c>
      <c r="M91" s="5">
        <v>537.64278782999997</v>
      </c>
      <c r="N91" s="5">
        <v>537.64278782999997</v>
      </c>
      <c r="O91" s="5">
        <v>537.64278782999997</v>
      </c>
      <c r="P91" s="5">
        <v>537.64278782999997</v>
      </c>
      <c r="Q91" s="5">
        <v>537.64278782999997</v>
      </c>
      <c r="R91" s="5">
        <v>537.64278782999997</v>
      </c>
      <c r="S91" s="5">
        <v>537.64278782999997</v>
      </c>
      <c r="T91" s="5">
        <v>537.64278782999997</v>
      </c>
      <c r="U91" s="5">
        <v>537.64278782999997</v>
      </c>
      <c r="V91" s="5">
        <v>537.64278782999997</v>
      </c>
      <c r="W91" s="5">
        <v>537.64278782999997</v>
      </c>
      <c r="X91" s="5">
        <v>830.32138215999998</v>
      </c>
      <c r="Y91" s="5">
        <v>830.32138215999998</v>
      </c>
      <c r="Z91" s="5">
        <v>830.32138215999998</v>
      </c>
      <c r="AA91" s="5">
        <v>830.32138215999998</v>
      </c>
      <c r="AB91" s="5">
        <v>830.32138215999998</v>
      </c>
      <c r="AC91" s="5">
        <v>1122.31917501</v>
      </c>
      <c r="AD91" s="5">
        <v>1932.1995749600001</v>
      </c>
      <c r="AE91" s="5">
        <v>1932.1995749600001</v>
      </c>
    </row>
    <row r="92" spans="1:31">
      <c r="A92" s="58" t="s">
        <v>131</v>
      </c>
      <c r="B92" s="58" t="s">
        <v>127</v>
      </c>
      <c r="C92" s="58" t="s">
        <v>103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</row>
    <row r="93" spans="1:31">
      <c r="A93" s="58" t="s">
        <v>131</v>
      </c>
      <c r="B93" s="58" t="s">
        <v>127</v>
      </c>
      <c r="C93" s="58" t="s">
        <v>104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</row>
    <row r="94" spans="1:31">
      <c r="A94" s="58" t="s">
        <v>131</v>
      </c>
      <c r="B94" s="58" t="s">
        <v>127</v>
      </c>
      <c r="C94" s="58" t="s">
        <v>88</v>
      </c>
      <c r="D94" s="5">
        <v>7.9119999999999999</v>
      </c>
      <c r="E94" s="5">
        <v>15.837</v>
      </c>
      <c r="F94" s="5">
        <v>26.483000000000001</v>
      </c>
      <c r="G94" s="5">
        <v>39.381999999999998</v>
      </c>
      <c r="H94" s="5">
        <v>55.106999999999999</v>
      </c>
      <c r="I94" s="5">
        <v>73.650000000000006</v>
      </c>
      <c r="J94" s="5">
        <v>101.574</v>
      </c>
      <c r="K94" s="5">
        <v>125.72385559</v>
      </c>
      <c r="L94" s="5">
        <v>153.03731171000001</v>
      </c>
      <c r="M94" s="5">
        <v>186.23757463999999</v>
      </c>
      <c r="N94" s="5">
        <v>224.89593049000001</v>
      </c>
      <c r="O94" s="5">
        <v>266.87614852000002</v>
      </c>
      <c r="P94" s="5">
        <v>311.41755971999999</v>
      </c>
      <c r="Q94" s="5">
        <v>357.86743506000005</v>
      </c>
      <c r="R94" s="5">
        <v>404.78368935000003</v>
      </c>
      <c r="S94" s="5">
        <v>452.62481380999998</v>
      </c>
      <c r="T94" s="5">
        <v>492.5103479</v>
      </c>
      <c r="U94" s="5">
        <v>531.82907490000002</v>
      </c>
      <c r="V94" s="5">
        <v>570.22714911000003</v>
      </c>
      <c r="W94" s="5">
        <v>609.75050940999995</v>
      </c>
      <c r="X94" s="5">
        <v>651.78980555999999</v>
      </c>
      <c r="Y94" s="5">
        <v>694.24637111999994</v>
      </c>
      <c r="Z94" s="5">
        <v>729.87564465000003</v>
      </c>
      <c r="AA94" s="5">
        <v>765.66522693000002</v>
      </c>
      <c r="AB94" s="5">
        <v>801.68088179999995</v>
      </c>
      <c r="AC94" s="5">
        <v>838.08343994999996</v>
      </c>
      <c r="AD94" s="5">
        <v>874.67753663000008</v>
      </c>
      <c r="AE94" s="5">
        <v>876.72075081000003</v>
      </c>
    </row>
    <row r="95" spans="1:31">
      <c r="A95" s="58" t="s">
        <v>131</v>
      </c>
      <c r="B95" s="58" t="s">
        <v>127</v>
      </c>
      <c r="C95" s="58" t="s">
        <v>89</v>
      </c>
      <c r="D95" s="5">
        <v>45.622999999999998</v>
      </c>
      <c r="E95" s="5">
        <v>65.371999999999986</v>
      </c>
      <c r="F95" s="5">
        <v>82.352000000000004</v>
      </c>
      <c r="G95" s="5">
        <v>95.963999999999999</v>
      </c>
      <c r="H95" s="5">
        <v>107.131</v>
      </c>
      <c r="I95" s="5">
        <v>116.5</v>
      </c>
      <c r="J95" s="5">
        <v>131.535</v>
      </c>
      <c r="K95" s="5">
        <v>152.63800000000001</v>
      </c>
      <c r="L95" s="5">
        <v>173.94100000000003</v>
      </c>
      <c r="M95" s="5">
        <v>198.483</v>
      </c>
      <c r="N95" s="5">
        <v>225.34400000000002</v>
      </c>
      <c r="O95" s="5">
        <v>252.72799999999995</v>
      </c>
      <c r="P95" s="5">
        <v>277.85400000000004</v>
      </c>
      <c r="Q95" s="5">
        <v>300.80500000000006</v>
      </c>
      <c r="R95" s="5">
        <v>320.54400000000004</v>
      </c>
      <c r="S95" s="5">
        <v>337.47999999999996</v>
      </c>
      <c r="T95" s="5">
        <v>344.50700000000001</v>
      </c>
      <c r="U95" s="5">
        <v>348.54900000000009</v>
      </c>
      <c r="V95" s="5">
        <v>349.56599999999992</v>
      </c>
      <c r="W95" s="5">
        <v>350.81700000000012</v>
      </c>
      <c r="X95" s="5">
        <v>350.685</v>
      </c>
      <c r="Y95" s="5">
        <v>350.02999999999986</v>
      </c>
      <c r="Z95" s="5">
        <v>348.76900000000012</v>
      </c>
      <c r="AA95" s="5">
        <v>346.75099999999986</v>
      </c>
      <c r="AB95" s="5">
        <v>344.07600000000014</v>
      </c>
      <c r="AC95" s="5">
        <v>340.86599999999999</v>
      </c>
      <c r="AD95" s="5">
        <v>337.02599999999995</v>
      </c>
      <c r="AE95" s="5">
        <v>337.02599999999995</v>
      </c>
    </row>
    <row r="96" spans="1:31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>
      <c r="A97" s="58" t="s">
        <v>134</v>
      </c>
      <c r="B97" s="58" t="s">
        <v>123</v>
      </c>
      <c r="C97" s="58" t="s">
        <v>101</v>
      </c>
      <c r="D97" s="5">
        <v>0</v>
      </c>
      <c r="E97" s="5">
        <v>0</v>
      </c>
      <c r="F97" s="5">
        <v>680</v>
      </c>
      <c r="G97" s="5">
        <v>2040</v>
      </c>
      <c r="H97" s="5">
        <v>2040</v>
      </c>
      <c r="I97" s="5">
        <v>2040</v>
      </c>
      <c r="J97" s="5">
        <v>2040</v>
      </c>
      <c r="K97" s="5">
        <v>2040</v>
      </c>
      <c r="L97" s="5">
        <v>2040</v>
      </c>
      <c r="M97" s="5">
        <v>2040</v>
      </c>
      <c r="N97" s="5">
        <v>2040</v>
      </c>
      <c r="O97" s="5">
        <v>2040</v>
      </c>
      <c r="P97" s="5">
        <v>2040</v>
      </c>
      <c r="Q97" s="5">
        <v>2040</v>
      </c>
      <c r="R97" s="5">
        <v>2040</v>
      </c>
      <c r="S97" s="5">
        <v>2040</v>
      </c>
      <c r="T97" s="5">
        <v>2040</v>
      </c>
      <c r="U97" s="5">
        <v>2040</v>
      </c>
      <c r="V97" s="5">
        <v>2040</v>
      </c>
      <c r="W97" s="5">
        <v>2040</v>
      </c>
      <c r="X97" s="5">
        <v>2040</v>
      </c>
      <c r="Y97" s="5">
        <v>2040</v>
      </c>
      <c r="Z97" s="5">
        <v>2040</v>
      </c>
      <c r="AA97" s="5">
        <v>2040</v>
      </c>
      <c r="AB97" s="5">
        <v>2040</v>
      </c>
      <c r="AC97" s="5">
        <v>2040</v>
      </c>
      <c r="AD97" s="5">
        <v>2040</v>
      </c>
      <c r="AE97" s="5">
        <v>2040</v>
      </c>
    </row>
    <row r="98" spans="1:31">
      <c r="A98" s="58" t="s">
        <v>134</v>
      </c>
      <c r="B98" s="58" t="s">
        <v>123</v>
      </c>
      <c r="C98" s="58" t="s">
        <v>102</v>
      </c>
      <c r="D98" s="5">
        <v>160</v>
      </c>
      <c r="E98" s="5">
        <v>160</v>
      </c>
      <c r="F98" s="5">
        <v>160</v>
      </c>
      <c r="G98" s="5">
        <v>160</v>
      </c>
      <c r="H98" s="5">
        <v>160</v>
      </c>
      <c r="I98" s="5">
        <v>326.22634806999997</v>
      </c>
      <c r="J98" s="5">
        <v>326.22634806999997</v>
      </c>
      <c r="K98" s="5">
        <v>837.04353545999993</v>
      </c>
      <c r="L98" s="5">
        <v>837.04353545999993</v>
      </c>
      <c r="M98" s="5">
        <v>843.64066914</v>
      </c>
      <c r="N98" s="5">
        <v>843.64066914</v>
      </c>
      <c r="O98" s="5">
        <v>843.64066914</v>
      </c>
      <c r="P98" s="5">
        <v>843.64066914</v>
      </c>
      <c r="Q98" s="5">
        <v>843.64066914</v>
      </c>
      <c r="R98" s="5">
        <v>843.64066914</v>
      </c>
      <c r="S98" s="5">
        <v>843.64066914</v>
      </c>
      <c r="T98" s="5">
        <v>843.64066914</v>
      </c>
      <c r="U98" s="5">
        <v>843.64066914</v>
      </c>
      <c r="V98" s="5">
        <v>1068.30861525</v>
      </c>
      <c r="W98" s="5">
        <v>1068.30861525</v>
      </c>
      <c r="X98" s="5">
        <v>1160</v>
      </c>
      <c r="Y98" s="5">
        <v>1160</v>
      </c>
      <c r="Z98" s="5">
        <v>1160</v>
      </c>
      <c r="AA98" s="5">
        <v>1160</v>
      </c>
      <c r="AB98" s="5">
        <v>1160</v>
      </c>
      <c r="AC98" s="5">
        <v>1160</v>
      </c>
      <c r="AD98" s="5">
        <v>1160</v>
      </c>
      <c r="AE98" s="5">
        <v>1160</v>
      </c>
    </row>
    <row r="99" spans="1:31">
      <c r="A99" s="58" t="s">
        <v>134</v>
      </c>
      <c r="B99" s="58" t="s">
        <v>123</v>
      </c>
      <c r="C99" s="58" t="s">
        <v>103</v>
      </c>
      <c r="D99" s="5">
        <v>80</v>
      </c>
      <c r="E99" s="5">
        <v>80</v>
      </c>
      <c r="F99" s="5">
        <v>680</v>
      </c>
      <c r="G99" s="5">
        <v>1628.89109487</v>
      </c>
      <c r="H99" s="5">
        <v>1628.89109487</v>
      </c>
      <c r="I99" s="5">
        <v>2311.6093896900002</v>
      </c>
      <c r="J99" s="5">
        <v>2311.6093896900002</v>
      </c>
      <c r="K99" s="5">
        <v>2311.6093896900002</v>
      </c>
      <c r="L99" s="5">
        <v>2311.6093896900002</v>
      </c>
      <c r="M99" s="5">
        <v>2311.6093896900002</v>
      </c>
      <c r="N99" s="5">
        <v>2311.6093896900002</v>
      </c>
      <c r="O99" s="5">
        <v>2311.6093896900002</v>
      </c>
      <c r="P99" s="5">
        <v>2311.6093896900002</v>
      </c>
      <c r="Q99" s="5">
        <v>2311.6093896900002</v>
      </c>
      <c r="R99" s="5">
        <v>2859.8156846000002</v>
      </c>
      <c r="S99" s="5">
        <v>2859.8156846000002</v>
      </c>
      <c r="T99" s="5">
        <v>2859.8156846000002</v>
      </c>
      <c r="U99" s="5">
        <v>2932.4651594799998</v>
      </c>
      <c r="V99" s="5">
        <v>2932.4651594799998</v>
      </c>
      <c r="W99" s="5">
        <v>2932.4651594799998</v>
      </c>
      <c r="X99" s="5">
        <v>2932.4651594799998</v>
      </c>
      <c r="Y99" s="5">
        <v>2932.4651594799998</v>
      </c>
      <c r="Z99" s="5">
        <v>2332.4651594799998</v>
      </c>
      <c r="AA99" s="5">
        <v>1383.5740646099998</v>
      </c>
      <c r="AB99" s="5">
        <v>1383.5740646099998</v>
      </c>
      <c r="AC99" s="5">
        <v>1618.4057780200001</v>
      </c>
      <c r="AD99" s="5">
        <v>1618.4057780200001</v>
      </c>
      <c r="AE99" s="5">
        <v>1618.4057780200001</v>
      </c>
    </row>
    <row r="100" spans="1:31">
      <c r="A100" s="58" t="s">
        <v>134</v>
      </c>
      <c r="B100" s="58" t="s">
        <v>123</v>
      </c>
      <c r="C100" s="58" t="s">
        <v>104</v>
      </c>
      <c r="D100" s="5">
        <v>50</v>
      </c>
      <c r="E100" s="5">
        <v>50</v>
      </c>
      <c r="F100" s="5">
        <v>50</v>
      </c>
      <c r="G100" s="5">
        <v>50</v>
      </c>
      <c r="H100" s="5">
        <v>50</v>
      </c>
      <c r="I100" s="5">
        <v>50</v>
      </c>
      <c r="J100" s="5">
        <v>50</v>
      </c>
      <c r="K100" s="5">
        <v>50</v>
      </c>
      <c r="L100" s="5">
        <v>50</v>
      </c>
      <c r="M100" s="5">
        <v>50</v>
      </c>
      <c r="N100" s="5">
        <v>50</v>
      </c>
      <c r="O100" s="5">
        <v>50</v>
      </c>
      <c r="P100" s="5">
        <v>50</v>
      </c>
      <c r="Q100" s="5">
        <v>50</v>
      </c>
      <c r="R100" s="5">
        <v>50</v>
      </c>
      <c r="S100" s="5">
        <v>50</v>
      </c>
      <c r="T100" s="5">
        <v>50</v>
      </c>
      <c r="U100" s="5">
        <v>50</v>
      </c>
      <c r="V100" s="5">
        <v>50</v>
      </c>
      <c r="W100" s="5">
        <v>50</v>
      </c>
      <c r="X100" s="5">
        <v>50</v>
      </c>
      <c r="Y100" s="5">
        <v>50</v>
      </c>
      <c r="Z100" s="5">
        <v>50</v>
      </c>
      <c r="AA100" s="5">
        <v>50</v>
      </c>
      <c r="AB100" s="5">
        <v>50</v>
      </c>
      <c r="AC100" s="5">
        <v>50</v>
      </c>
      <c r="AD100" s="5">
        <v>50</v>
      </c>
      <c r="AE100" s="5">
        <v>50</v>
      </c>
    </row>
    <row r="101" spans="1:31">
      <c r="A101" s="58" t="s">
        <v>134</v>
      </c>
      <c r="B101" s="58" t="s">
        <v>123</v>
      </c>
      <c r="C101" s="58" t="s">
        <v>88</v>
      </c>
      <c r="D101" s="5">
        <v>113.44800000999999</v>
      </c>
      <c r="E101" s="5">
        <v>234.46199999999999</v>
      </c>
      <c r="F101" s="5">
        <v>391.15199999000004</v>
      </c>
      <c r="G101" s="5">
        <v>583.14700001000006</v>
      </c>
      <c r="H101" s="5">
        <v>817.88</v>
      </c>
      <c r="I101" s="5">
        <v>1099.634</v>
      </c>
      <c r="J101" s="5">
        <v>1524.355</v>
      </c>
      <c r="K101" s="5">
        <v>1897.4574733300001</v>
      </c>
      <c r="L101" s="5">
        <v>2313.5186278800002</v>
      </c>
      <c r="M101" s="5">
        <v>2795.63337916</v>
      </c>
      <c r="N101" s="5">
        <v>3392.9003320800002</v>
      </c>
      <c r="O101" s="5">
        <v>4036.44119688</v>
      </c>
      <c r="P101" s="5">
        <v>4707.0090007500003</v>
      </c>
      <c r="Q101" s="5">
        <v>5411.0381473800007</v>
      </c>
      <c r="R101" s="5">
        <v>6114.3533389300001</v>
      </c>
      <c r="S101" s="5">
        <v>6822.3269472499996</v>
      </c>
      <c r="T101" s="5">
        <v>7403.449441499999</v>
      </c>
      <c r="U101" s="5">
        <v>7964.5992951899998</v>
      </c>
      <c r="V101" s="5">
        <v>8500.4033974100003</v>
      </c>
      <c r="W101" s="5">
        <v>9048.9515982400007</v>
      </c>
      <c r="X101" s="5">
        <v>9634.5546853399992</v>
      </c>
      <c r="Y101" s="5">
        <v>10227.264545689999</v>
      </c>
      <c r="Z101" s="5">
        <v>10733.091480859999</v>
      </c>
      <c r="AA101" s="5">
        <v>11244.056339999999</v>
      </c>
      <c r="AB101" s="5">
        <v>11762.804082539998</v>
      </c>
      <c r="AC101" s="5">
        <v>12290.264823130001</v>
      </c>
      <c r="AD101" s="5">
        <v>12821.021079919999</v>
      </c>
      <c r="AE101" s="5">
        <v>12857.1914406</v>
      </c>
    </row>
    <row r="102" spans="1:31">
      <c r="A102" s="58" t="s">
        <v>134</v>
      </c>
      <c r="B102" s="58" t="s">
        <v>123</v>
      </c>
      <c r="C102" s="58" t="s">
        <v>89</v>
      </c>
      <c r="D102" s="5">
        <v>588.70600000000002</v>
      </c>
      <c r="E102" s="5">
        <v>887.91499999999996</v>
      </c>
      <c r="F102" s="5">
        <v>1132.692</v>
      </c>
      <c r="G102" s="5">
        <v>1330.7860000000001</v>
      </c>
      <c r="H102" s="5">
        <v>1501.1099999999997</v>
      </c>
      <c r="I102" s="5">
        <v>1644.835</v>
      </c>
      <c r="J102" s="5">
        <v>1879.2280000000001</v>
      </c>
      <c r="K102" s="5">
        <v>2206.7310000000002</v>
      </c>
      <c r="L102" s="5">
        <v>2538.018</v>
      </c>
      <c r="M102" s="5">
        <v>2892.1369999999997</v>
      </c>
      <c r="N102" s="5">
        <v>3323.8410000000003</v>
      </c>
      <c r="O102" s="5">
        <v>3759.1100000000006</v>
      </c>
      <c r="P102" s="5">
        <v>4148.139000000001</v>
      </c>
      <c r="Q102" s="5">
        <v>4509.9309999999996</v>
      </c>
      <c r="R102" s="5">
        <v>4816.4500000000007</v>
      </c>
      <c r="S102" s="5">
        <v>5071.3830000000007</v>
      </c>
      <c r="T102" s="5">
        <v>5175.4100000000008</v>
      </c>
      <c r="U102" s="5">
        <v>5227.704999999999</v>
      </c>
      <c r="V102" s="5">
        <v>5227.0620000000017</v>
      </c>
      <c r="W102" s="5">
        <v>5230.3869999999988</v>
      </c>
      <c r="X102" s="5">
        <v>5215.023000000001</v>
      </c>
      <c r="Y102" s="5">
        <v>5193.7550000000001</v>
      </c>
      <c r="Z102" s="5">
        <v>5164.8889999999992</v>
      </c>
      <c r="AA102" s="5">
        <v>5128.3240000000005</v>
      </c>
      <c r="AB102" s="5">
        <v>5084.2170000000024</v>
      </c>
      <c r="AC102" s="5">
        <v>5035.3010000000013</v>
      </c>
      <c r="AD102" s="5">
        <v>4976.3359999999993</v>
      </c>
      <c r="AE102" s="5">
        <v>4976.3359999999993</v>
      </c>
    </row>
    <row r="103" spans="1:3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>
      <c r="A104" s="58" t="s">
        <v>134</v>
      </c>
      <c r="B104" s="58" t="s">
        <v>124</v>
      </c>
      <c r="C104" s="58" t="s">
        <v>102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32.158449699999998</v>
      </c>
      <c r="X104" s="5">
        <v>32.158449699999998</v>
      </c>
      <c r="Y104" s="5">
        <v>32.158449699999998</v>
      </c>
      <c r="Z104" s="5">
        <v>32.158449699999998</v>
      </c>
      <c r="AA104" s="5">
        <v>32.158449699999998</v>
      </c>
      <c r="AB104" s="5">
        <v>32.158449699999998</v>
      </c>
      <c r="AC104" s="5">
        <v>32.158449699999998</v>
      </c>
      <c r="AD104" s="5">
        <v>32.158449699999998</v>
      </c>
      <c r="AE104" s="5">
        <v>32.158449699999998</v>
      </c>
    </row>
    <row r="105" spans="1:31">
      <c r="A105" s="58" t="s">
        <v>134</v>
      </c>
      <c r="B105" s="58" t="s">
        <v>124</v>
      </c>
      <c r="C105" s="58" t="s">
        <v>103</v>
      </c>
      <c r="D105" s="5">
        <v>570</v>
      </c>
      <c r="E105" s="5">
        <v>570</v>
      </c>
      <c r="F105" s="5">
        <v>905.38704224000003</v>
      </c>
      <c r="G105" s="5">
        <v>1352.7704283799999</v>
      </c>
      <c r="H105" s="5">
        <v>2424.1092474400002</v>
      </c>
      <c r="I105" s="5">
        <v>3153.7920705799997</v>
      </c>
      <c r="J105" s="5">
        <v>3155.73553283</v>
      </c>
      <c r="K105" s="5">
        <v>3555.9036023599997</v>
      </c>
      <c r="L105" s="5">
        <v>3555.9036023599997</v>
      </c>
      <c r="M105" s="5">
        <v>3555.9036023599997</v>
      </c>
      <c r="N105" s="5">
        <v>3870.9358931699999</v>
      </c>
      <c r="O105" s="5">
        <v>3996.16973095</v>
      </c>
      <c r="P105" s="5">
        <v>6693.3933810799999</v>
      </c>
      <c r="Q105" s="5">
        <v>7511.6708603899997</v>
      </c>
      <c r="R105" s="5">
        <v>8552.2317184500007</v>
      </c>
      <c r="S105" s="5">
        <v>8827.9285857199993</v>
      </c>
      <c r="T105" s="5">
        <v>8827.9285857199993</v>
      </c>
      <c r="U105" s="5">
        <v>10051.78251642</v>
      </c>
      <c r="V105" s="5">
        <v>18112.119675859998</v>
      </c>
      <c r="W105" s="5">
        <v>18112.119675859998</v>
      </c>
      <c r="X105" s="5">
        <v>18112.119675859998</v>
      </c>
      <c r="Y105" s="5">
        <v>18112.119675859998</v>
      </c>
      <c r="Z105" s="5">
        <v>25958.938615119998</v>
      </c>
      <c r="AA105" s="5">
        <v>26906.80736268</v>
      </c>
      <c r="AB105" s="5">
        <v>28329.148858339999</v>
      </c>
      <c r="AC105" s="5">
        <v>28178.557841269998</v>
      </c>
      <c r="AD105" s="5">
        <v>47081.278036060008</v>
      </c>
      <c r="AE105" s="5">
        <v>46681.109966530006</v>
      </c>
    </row>
    <row r="106" spans="1:31">
      <c r="A106" s="58" t="s">
        <v>134</v>
      </c>
      <c r="B106" s="58" t="s">
        <v>124</v>
      </c>
      <c r="C106" s="58" t="s">
        <v>104</v>
      </c>
      <c r="D106" s="5">
        <v>100</v>
      </c>
      <c r="E106" s="5">
        <v>100</v>
      </c>
      <c r="F106" s="5">
        <v>331.44591409999998</v>
      </c>
      <c r="G106" s="5">
        <v>331.44591409999998</v>
      </c>
      <c r="H106" s="5">
        <v>331.44591409999998</v>
      </c>
      <c r="I106" s="5">
        <v>331.44591409999998</v>
      </c>
      <c r="J106" s="5">
        <v>331.44591409999998</v>
      </c>
      <c r="K106" s="5">
        <v>331.44591409999998</v>
      </c>
      <c r="L106" s="5">
        <v>331.44591409999998</v>
      </c>
      <c r="M106" s="5">
        <v>331.44591409999998</v>
      </c>
      <c r="N106" s="5">
        <v>331.44591409999998</v>
      </c>
      <c r="O106" s="5">
        <v>331.44591409999998</v>
      </c>
      <c r="P106" s="5">
        <v>331.44591409999998</v>
      </c>
      <c r="Q106" s="5">
        <v>331.44591409999998</v>
      </c>
      <c r="R106" s="5">
        <v>331.44591409999998</v>
      </c>
      <c r="S106" s="5">
        <v>331.44591409999998</v>
      </c>
      <c r="T106" s="5">
        <v>331.44591409999998</v>
      </c>
      <c r="U106" s="5">
        <v>331.44591409999998</v>
      </c>
      <c r="V106" s="5">
        <v>331.44591409999998</v>
      </c>
      <c r="W106" s="5">
        <v>331.44591409999998</v>
      </c>
      <c r="X106" s="5">
        <v>331.44591409999998</v>
      </c>
      <c r="Y106" s="5">
        <v>331.44591409999998</v>
      </c>
      <c r="Z106" s="5">
        <v>100</v>
      </c>
      <c r="AA106" s="5">
        <v>100</v>
      </c>
      <c r="AB106" s="5">
        <v>100</v>
      </c>
      <c r="AC106" s="5">
        <v>100</v>
      </c>
      <c r="AD106" s="5">
        <v>100</v>
      </c>
      <c r="AE106" s="5">
        <v>100</v>
      </c>
    </row>
    <row r="107" spans="1:31">
      <c r="A107" s="58" t="s">
        <v>134</v>
      </c>
      <c r="B107" s="58" t="s">
        <v>124</v>
      </c>
      <c r="C107" s="58" t="s">
        <v>88</v>
      </c>
      <c r="D107" s="5">
        <v>81.304999999999993</v>
      </c>
      <c r="E107" s="5">
        <v>177.50700000000001</v>
      </c>
      <c r="F107" s="5">
        <v>314.98700000000002</v>
      </c>
      <c r="G107" s="5">
        <v>485.21</v>
      </c>
      <c r="H107" s="5">
        <v>690.75199999999995</v>
      </c>
      <c r="I107" s="5">
        <v>942.36799999999994</v>
      </c>
      <c r="J107" s="5">
        <v>1319.3320000100002</v>
      </c>
      <c r="K107" s="5">
        <v>1646.1449322999999</v>
      </c>
      <c r="L107" s="5">
        <v>1997.99720783</v>
      </c>
      <c r="M107" s="5">
        <v>2398.7515556399999</v>
      </c>
      <c r="N107" s="5">
        <v>2891.4536417200002</v>
      </c>
      <c r="O107" s="5">
        <v>3423.7156849399998</v>
      </c>
      <c r="P107" s="5">
        <v>3981.1180689500002</v>
      </c>
      <c r="Q107" s="5">
        <v>4537.9600560899999</v>
      </c>
      <c r="R107" s="5">
        <v>5073.4149845700003</v>
      </c>
      <c r="S107" s="5">
        <v>5608.7046190199999</v>
      </c>
      <c r="T107" s="5">
        <v>6036.0734856200006</v>
      </c>
      <c r="U107" s="5">
        <v>6450.86907402</v>
      </c>
      <c r="V107" s="5">
        <v>6838.9187785800004</v>
      </c>
      <c r="W107" s="5">
        <v>7232.87679131</v>
      </c>
      <c r="X107" s="5">
        <v>7657.7471786699998</v>
      </c>
      <c r="Y107" s="5">
        <v>8085.00838931</v>
      </c>
      <c r="Z107" s="5">
        <v>8457.8420374799989</v>
      </c>
      <c r="AA107" s="5">
        <v>8838.1139046899989</v>
      </c>
      <c r="AB107" s="5">
        <v>9222.6653388399991</v>
      </c>
      <c r="AC107" s="5">
        <v>9616.4493741200004</v>
      </c>
      <c r="AD107" s="5">
        <v>10015.22371271</v>
      </c>
      <c r="AE107" s="5">
        <v>10037.2423246</v>
      </c>
    </row>
    <row r="108" spans="1:31">
      <c r="A108" s="58" t="s">
        <v>134</v>
      </c>
      <c r="B108" s="58" t="s">
        <v>124</v>
      </c>
      <c r="C108" s="58" t="s">
        <v>89</v>
      </c>
      <c r="D108" s="5">
        <v>417.096</v>
      </c>
      <c r="E108" s="5">
        <v>671.0329999999999</v>
      </c>
      <c r="F108" s="5">
        <v>922.27100000000007</v>
      </c>
      <c r="G108" s="5">
        <v>1125.8689999999999</v>
      </c>
      <c r="H108" s="5">
        <v>1299.7470000000001</v>
      </c>
      <c r="I108" s="5">
        <v>1450.7080000000001</v>
      </c>
      <c r="J108" s="5">
        <v>1685.1630000000005</v>
      </c>
      <c r="K108" s="5">
        <v>1990.6479999999999</v>
      </c>
      <c r="L108" s="5">
        <v>2286.2459999999996</v>
      </c>
      <c r="M108" s="5">
        <v>2596.1640000000002</v>
      </c>
      <c r="N108" s="5">
        <v>2968.3380000000002</v>
      </c>
      <c r="O108" s="5">
        <v>3348.63</v>
      </c>
      <c r="P108" s="5">
        <v>3694.0590000000002</v>
      </c>
      <c r="Q108" s="5">
        <v>3989.7470000000003</v>
      </c>
      <c r="R108" s="5">
        <v>4221.7790000000014</v>
      </c>
      <c r="S108" s="5">
        <v>4413.009</v>
      </c>
      <c r="T108" s="5">
        <v>4478</v>
      </c>
      <c r="U108" s="5">
        <v>4506.9669999999996</v>
      </c>
      <c r="V108" s="5">
        <v>4491.2079999999996</v>
      </c>
      <c r="W108" s="5">
        <v>4479.3630000000012</v>
      </c>
      <c r="X108" s="5">
        <v>4455.174</v>
      </c>
      <c r="Y108" s="5">
        <v>4424.643</v>
      </c>
      <c r="Z108" s="5">
        <v>4389.6200000000008</v>
      </c>
      <c r="AA108" s="5">
        <v>4351.1210000000001</v>
      </c>
      <c r="AB108" s="5">
        <v>4305.9329999999991</v>
      </c>
      <c r="AC108" s="5">
        <v>4258.4330000000009</v>
      </c>
      <c r="AD108" s="5">
        <v>4204.9129999999996</v>
      </c>
      <c r="AE108" s="5">
        <v>4204.9129999999996</v>
      </c>
    </row>
    <row r="109" spans="1:3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>
      <c r="A110" s="58" t="s">
        <v>134</v>
      </c>
      <c r="B110" s="58" t="s">
        <v>125</v>
      </c>
      <c r="C110" s="58" t="s">
        <v>102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113.40614981</v>
      </c>
      <c r="J110" s="5">
        <v>113.40614981</v>
      </c>
      <c r="K110" s="5">
        <v>113.40614981</v>
      </c>
      <c r="L110" s="5">
        <v>113.40614981</v>
      </c>
      <c r="M110" s="5">
        <v>113.40614981</v>
      </c>
      <c r="N110" s="5">
        <v>113.40614981</v>
      </c>
      <c r="O110" s="5">
        <v>113.40614981</v>
      </c>
      <c r="P110" s="5">
        <v>113.40614981</v>
      </c>
      <c r="Q110" s="5">
        <v>113.40614981</v>
      </c>
      <c r="R110" s="5">
        <v>113.40614981</v>
      </c>
      <c r="S110" s="5">
        <v>113.40614981</v>
      </c>
      <c r="T110" s="5">
        <v>113.40614981</v>
      </c>
      <c r="U110" s="5">
        <v>113.40614981</v>
      </c>
      <c r="V110" s="5">
        <v>113.40614981</v>
      </c>
      <c r="W110" s="5">
        <v>113.40614981</v>
      </c>
      <c r="X110" s="5">
        <v>113.40614981</v>
      </c>
      <c r="Y110" s="5">
        <v>113.40614981</v>
      </c>
      <c r="Z110" s="5">
        <v>113.40614981</v>
      </c>
      <c r="AA110" s="5">
        <v>113.40614981</v>
      </c>
      <c r="AB110" s="5">
        <v>113.40614981</v>
      </c>
      <c r="AC110" s="5">
        <v>113.40614981</v>
      </c>
      <c r="AD110" s="5">
        <v>113.40614981</v>
      </c>
      <c r="AE110" s="5">
        <v>113.40614981</v>
      </c>
    </row>
    <row r="111" spans="1:31">
      <c r="A111" s="58" t="s">
        <v>134</v>
      </c>
      <c r="B111" s="58" t="s">
        <v>125</v>
      </c>
      <c r="C111" s="58" t="s">
        <v>103</v>
      </c>
      <c r="D111" s="5">
        <v>0</v>
      </c>
      <c r="E111" s="5">
        <v>0</v>
      </c>
      <c r="F111" s="5">
        <v>114.8428014</v>
      </c>
      <c r="G111" s="5">
        <v>114.8428014</v>
      </c>
      <c r="H111" s="5">
        <v>327.90734077000002</v>
      </c>
      <c r="I111" s="5">
        <v>889.88156987000002</v>
      </c>
      <c r="J111" s="5">
        <v>889.88156987000002</v>
      </c>
      <c r="K111" s="5">
        <v>889.88156987000002</v>
      </c>
      <c r="L111" s="5">
        <v>889.88156987000002</v>
      </c>
      <c r="M111" s="5">
        <v>889.88156987000002</v>
      </c>
      <c r="N111" s="5">
        <v>889.88156987000002</v>
      </c>
      <c r="O111" s="5">
        <v>889.88156987000002</v>
      </c>
      <c r="P111" s="5">
        <v>889.88156987000002</v>
      </c>
      <c r="Q111" s="5">
        <v>889.88156987000002</v>
      </c>
      <c r="R111" s="5">
        <v>889.88156987000002</v>
      </c>
      <c r="S111" s="5">
        <v>889.88156987000002</v>
      </c>
      <c r="T111" s="5">
        <v>889.88156987000002</v>
      </c>
      <c r="U111" s="5">
        <v>889.88156987000002</v>
      </c>
      <c r="V111" s="5">
        <v>889.88156987000002</v>
      </c>
      <c r="W111" s="5">
        <v>889.88156987000002</v>
      </c>
      <c r="X111" s="5">
        <v>889.88156987000002</v>
      </c>
      <c r="Y111" s="5">
        <v>889.88156987000002</v>
      </c>
      <c r="Z111" s="5">
        <v>775.03876847000004</v>
      </c>
      <c r="AA111" s="5">
        <v>775.03876847000004</v>
      </c>
      <c r="AB111" s="5">
        <v>561.9742291</v>
      </c>
      <c r="AC111" s="5">
        <v>0</v>
      </c>
      <c r="AD111" s="5">
        <v>0</v>
      </c>
      <c r="AE111" s="5">
        <v>0</v>
      </c>
    </row>
    <row r="112" spans="1:31">
      <c r="A112" s="58" t="s">
        <v>134</v>
      </c>
      <c r="B112" s="58" t="s">
        <v>125</v>
      </c>
      <c r="C112" s="58" t="s">
        <v>104</v>
      </c>
      <c r="D112" s="5">
        <v>125.22999999999999</v>
      </c>
      <c r="E112" s="5">
        <v>124.13</v>
      </c>
      <c r="F112" s="5">
        <v>124.13</v>
      </c>
      <c r="G112" s="5">
        <v>124.13</v>
      </c>
      <c r="H112" s="5">
        <v>125.22999999999999</v>
      </c>
      <c r="I112" s="5">
        <v>124.13</v>
      </c>
      <c r="J112" s="5">
        <v>124.13</v>
      </c>
      <c r="K112" s="5">
        <v>374.13</v>
      </c>
      <c r="L112" s="5">
        <v>374.13</v>
      </c>
      <c r="M112" s="5">
        <v>375.23</v>
      </c>
      <c r="N112" s="5">
        <v>374.13</v>
      </c>
      <c r="O112" s="5">
        <v>375.23</v>
      </c>
      <c r="P112" s="5">
        <v>374.13</v>
      </c>
      <c r="Q112" s="5">
        <v>374.13</v>
      </c>
      <c r="R112" s="5">
        <v>374.13</v>
      </c>
      <c r="S112" s="5">
        <v>375.23</v>
      </c>
      <c r="T112" s="5">
        <v>374.13</v>
      </c>
      <c r="U112" s="5">
        <v>374.13</v>
      </c>
      <c r="V112" s="5">
        <v>374.13</v>
      </c>
      <c r="W112" s="5">
        <v>374.13</v>
      </c>
      <c r="X112" s="5">
        <v>375.23</v>
      </c>
      <c r="Y112" s="5">
        <v>375.23</v>
      </c>
      <c r="Z112" s="5">
        <v>375.23</v>
      </c>
      <c r="AA112" s="5">
        <v>375.23</v>
      </c>
      <c r="AB112" s="5">
        <v>375.23</v>
      </c>
      <c r="AC112" s="5">
        <v>375.23</v>
      </c>
      <c r="AD112" s="5">
        <v>375.23</v>
      </c>
      <c r="AE112" s="5">
        <v>375.23</v>
      </c>
    </row>
    <row r="113" spans="1:31">
      <c r="A113" s="58" t="s">
        <v>134</v>
      </c>
      <c r="B113" s="58" t="s">
        <v>125</v>
      </c>
      <c r="C113" s="58" t="s">
        <v>88</v>
      </c>
      <c r="D113" s="5">
        <v>60.468000000000004</v>
      </c>
      <c r="E113" s="5">
        <v>148.648</v>
      </c>
      <c r="F113" s="5">
        <v>275.34800000000001</v>
      </c>
      <c r="G113" s="5">
        <v>442.274</v>
      </c>
      <c r="H113" s="5">
        <v>652.45000000000005</v>
      </c>
      <c r="I113" s="5">
        <v>876.23699999999997</v>
      </c>
      <c r="J113" s="5">
        <v>1210.5730000000001</v>
      </c>
      <c r="K113" s="5">
        <v>1499.50984408</v>
      </c>
      <c r="L113" s="5">
        <v>1763.8192452999999</v>
      </c>
      <c r="M113" s="5">
        <v>2059.8864297800001</v>
      </c>
      <c r="N113" s="5">
        <v>2436.6978076999999</v>
      </c>
      <c r="O113" s="5">
        <v>2865.7631302299997</v>
      </c>
      <c r="P113" s="5">
        <v>3329.05273197</v>
      </c>
      <c r="Q113" s="5">
        <v>3830.46070057</v>
      </c>
      <c r="R113" s="5">
        <v>4377.4487209399995</v>
      </c>
      <c r="S113" s="5">
        <v>4929.4277385200003</v>
      </c>
      <c r="T113" s="5">
        <v>5409.2202714200002</v>
      </c>
      <c r="U113" s="5">
        <v>5890.0950978299998</v>
      </c>
      <c r="V113" s="5">
        <v>6359.8153290499995</v>
      </c>
      <c r="W113" s="5">
        <v>6795.9670817799997</v>
      </c>
      <c r="X113" s="5">
        <v>7263.3692117000001</v>
      </c>
      <c r="Y113" s="5">
        <v>7737.8938246300004</v>
      </c>
      <c r="Z113" s="5">
        <v>8141.5914787000002</v>
      </c>
      <c r="AA113" s="5">
        <v>8553.9924650800003</v>
      </c>
      <c r="AB113" s="5">
        <v>8975.3127935100001</v>
      </c>
      <c r="AC113" s="5">
        <v>9404.9657990399992</v>
      </c>
      <c r="AD113" s="5">
        <v>9844.0621514499999</v>
      </c>
      <c r="AE113" s="5">
        <v>9881.1261620900004</v>
      </c>
    </row>
    <row r="114" spans="1:31">
      <c r="A114" s="58" t="s">
        <v>134</v>
      </c>
      <c r="B114" s="58" t="s">
        <v>125</v>
      </c>
      <c r="C114" s="58" t="s">
        <v>89</v>
      </c>
      <c r="D114" s="5">
        <v>329.29</v>
      </c>
      <c r="E114" s="5">
        <v>584.38700000000006</v>
      </c>
      <c r="F114" s="5">
        <v>822.70399999999995</v>
      </c>
      <c r="G114" s="5">
        <v>1038.2350000000001</v>
      </c>
      <c r="H114" s="5">
        <v>1227.8490000000002</v>
      </c>
      <c r="I114" s="5">
        <v>1335.8109999999997</v>
      </c>
      <c r="J114" s="5">
        <v>1514.9060000000002</v>
      </c>
      <c r="K114" s="5">
        <v>1768.1690000000001</v>
      </c>
      <c r="L114" s="5">
        <v>1950.5929999999998</v>
      </c>
      <c r="M114" s="5">
        <v>2135.6660000000002</v>
      </c>
      <c r="N114" s="5">
        <v>2379.1839999999997</v>
      </c>
      <c r="O114" s="5">
        <v>2646.8049999999998</v>
      </c>
      <c r="P114" s="5">
        <v>2900.1779999999994</v>
      </c>
      <c r="Q114" s="5">
        <v>3149.181</v>
      </c>
      <c r="R114" s="5">
        <v>3402.6410000000005</v>
      </c>
      <c r="S114" s="5">
        <v>3615.8820000000005</v>
      </c>
      <c r="T114" s="5">
        <v>3731.2449999999999</v>
      </c>
      <c r="U114" s="5">
        <v>3816.4100000000008</v>
      </c>
      <c r="V114" s="5">
        <v>3863.6839999999993</v>
      </c>
      <c r="W114" s="5">
        <v>3875.1059999999998</v>
      </c>
      <c r="X114" s="5">
        <v>3873.7390000000014</v>
      </c>
      <c r="Y114" s="5">
        <v>3868.3439999999982</v>
      </c>
      <c r="Z114" s="5">
        <v>3856.3990000000003</v>
      </c>
      <c r="AA114" s="5">
        <v>3840.6070000000009</v>
      </c>
      <c r="AB114" s="5">
        <v>3820.0049999999992</v>
      </c>
      <c r="AC114" s="5">
        <v>3795.2550000000001</v>
      </c>
      <c r="AD114" s="5">
        <v>3765.7250000000004</v>
      </c>
      <c r="AE114" s="5">
        <v>3765.7250000000004</v>
      </c>
    </row>
    <row r="115" spans="1:3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>
      <c r="A116" s="58" t="s">
        <v>134</v>
      </c>
      <c r="B116" s="58" t="s">
        <v>126</v>
      </c>
      <c r="C116" s="58" t="s">
        <v>102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</row>
    <row r="117" spans="1:31">
      <c r="A117" s="58" t="s">
        <v>134</v>
      </c>
      <c r="B117" s="58" t="s">
        <v>126</v>
      </c>
      <c r="C117" s="58" t="s">
        <v>103</v>
      </c>
      <c r="D117" s="5">
        <v>0</v>
      </c>
      <c r="E117" s="5">
        <v>0</v>
      </c>
      <c r="F117" s="5">
        <v>48.104353519999997</v>
      </c>
      <c r="G117" s="5">
        <v>48.104353519999997</v>
      </c>
      <c r="H117" s="5">
        <v>199.96292188999999</v>
      </c>
      <c r="I117" s="5">
        <v>199.96292188999999</v>
      </c>
      <c r="J117" s="5">
        <v>199.96292188999999</v>
      </c>
      <c r="K117" s="5">
        <v>199.96292188999999</v>
      </c>
      <c r="L117" s="5">
        <v>199.96292188999999</v>
      </c>
      <c r="M117" s="5">
        <v>445.84973796000003</v>
      </c>
      <c r="N117" s="5">
        <v>445.84973796000003</v>
      </c>
      <c r="O117" s="5">
        <v>445.84973796000003</v>
      </c>
      <c r="P117" s="5">
        <v>445.84973796000003</v>
      </c>
      <c r="Q117" s="5">
        <v>445.84973796000003</v>
      </c>
      <c r="R117" s="5">
        <v>734.61322929000005</v>
      </c>
      <c r="S117" s="5">
        <v>734.61322929000005</v>
      </c>
      <c r="T117" s="5">
        <v>734.61322929000005</v>
      </c>
      <c r="U117" s="5">
        <v>734.61322929000005</v>
      </c>
      <c r="V117" s="5">
        <v>734.61322929000005</v>
      </c>
      <c r="W117" s="5">
        <v>734.61322929000005</v>
      </c>
      <c r="X117" s="5">
        <v>734.61322929000005</v>
      </c>
      <c r="Y117" s="5">
        <v>2973.1238932699998</v>
      </c>
      <c r="Z117" s="5">
        <v>2925.0195397500001</v>
      </c>
      <c r="AA117" s="5">
        <v>2925.0195397500001</v>
      </c>
      <c r="AB117" s="5">
        <v>2773.1609713799999</v>
      </c>
      <c r="AC117" s="5">
        <v>11438.0248615</v>
      </c>
      <c r="AD117" s="5">
        <v>16468.887897479999</v>
      </c>
      <c r="AE117" s="5">
        <v>16468.887897479999</v>
      </c>
    </row>
    <row r="118" spans="1:31">
      <c r="A118" s="58" t="s">
        <v>134</v>
      </c>
      <c r="B118" s="58" t="s">
        <v>126</v>
      </c>
      <c r="C118" s="58" t="s">
        <v>104</v>
      </c>
      <c r="D118" s="5">
        <v>473.33000000000004</v>
      </c>
      <c r="E118" s="5">
        <v>473.33000000000004</v>
      </c>
      <c r="F118" s="5">
        <v>473.33000000000004</v>
      </c>
      <c r="G118" s="5">
        <v>473.33000000000004</v>
      </c>
      <c r="H118" s="5">
        <v>473.33000000000004</v>
      </c>
      <c r="I118" s="5">
        <v>473.33000000000004</v>
      </c>
      <c r="J118" s="5">
        <v>473.33000000000004</v>
      </c>
      <c r="K118" s="5">
        <v>473.33000000000004</v>
      </c>
      <c r="L118" s="5">
        <v>473.33000000000004</v>
      </c>
      <c r="M118" s="5">
        <v>473.33000000000004</v>
      </c>
      <c r="N118" s="5">
        <v>473.33000000000004</v>
      </c>
      <c r="O118" s="5">
        <v>473.33000000000004</v>
      </c>
      <c r="P118" s="5">
        <v>473.33000000000004</v>
      </c>
      <c r="Q118" s="5">
        <v>473.33000000000004</v>
      </c>
      <c r="R118" s="5">
        <v>473.33000000000004</v>
      </c>
      <c r="S118" s="5">
        <v>473.33000000000004</v>
      </c>
      <c r="T118" s="5">
        <v>473.33000000000004</v>
      </c>
      <c r="U118" s="5">
        <v>473.33000000000004</v>
      </c>
      <c r="V118" s="5">
        <v>473.33000000000004</v>
      </c>
      <c r="W118" s="5">
        <v>473.33000000000004</v>
      </c>
      <c r="X118" s="5">
        <v>473.33000000000004</v>
      </c>
      <c r="Y118" s="5">
        <v>475.43</v>
      </c>
      <c r="Z118" s="5">
        <v>473.33000000000004</v>
      </c>
      <c r="AA118" s="5">
        <v>473.33000000000004</v>
      </c>
      <c r="AB118" s="5">
        <v>473.33000000000004</v>
      </c>
      <c r="AC118" s="5">
        <v>473.33000000000004</v>
      </c>
      <c r="AD118" s="5">
        <v>473.33000000000004</v>
      </c>
      <c r="AE118" s="5">
        <v>473.33000000000004</v>
      </c>
    </row>
    <row r="119" spans="1:31">
      <c r="A119" s="58" t="s">
        <v>134</v>
      </c>
      <c r="B119" s="58" t="s">
        <v>126</v>
      </c>
      <c r="C119" s="58" t="s">
        <v>88</v>
      </c>
      <c r="D119" s="5">
        <v>103.374</v>
      </c>
      <c r="E119" s="5">
        <v>155.053</v>
      </c>
      <c r="F119" s="5">
        <v>211.02199999999999</v>
      </c>
      <c r="G119" s="5">
        <v>272.83999999999997</v>
      </c>
      <c r="H119" s="5">
        <v>342.29199999999997</v>
      </c>
      <c r="I119" s="5">
        <v>420.23</v>
      </c>
      <c r="J119" s="5">
        <v>540.44000000000005</v>
      </c>
      <c r="K119" s="5">
        <v>660.96435792</v>
      </c>
      <c r="L119" s="5">
        <v>796.17195317000005</v>
      </c>
      <c r="M119" s="5">
        <v>958.17402227999992</v>
      </c>
      <c r="N119" s="5">
        <v>1145.1947517999999</v>
      </c>
      <c r="O119" s="5">
        <v>1342.79875311</v>
      </c>
      <c r="P119" s="5">
        <v>1546.5239911499998</v>
      </c>
      <c r="Q119" s="5">
        <v>1757.30862804</v>
      </c>
      <c r="R119" s="5">
        <v>1963.7499641100001</v>
      </c>
      <c r="S119" s="5">
        <v>2169.9936781400002</v>
      </c>
      <c r="T119" s="5">
        <v>2330.4229793499999</v>
      </c>
      <c r="U119" s="5">
        <v>2480.8329372599997</v>
      </c>
      <c r="V119" s="5">
        <v>2619.9917203999998</v>
      </c>
      <c r="W119" s="5">
        <v>2760.18391509</v>
      </c>
      <c r="X119" s="5">
        <v>2910.0088553700002</v>
      </c>
      <c r="Y119" s="5">
        <v>3061.9195724699998</v>
      </c>
      <c r="Z119" s="5">
        <v>3195.6967666800001</v>
      </c>
      <c r="AA119" s="5">
        <v>3332.0470560999997</v>
      </c>
      <c r="AB119" s="5">
        <v>3471.4572458299999</v>
      </c>
      <c r="AC119" s="5">
        <v>3613.5280442000003</v>
      </c>
      <c r="AD119" s="5">
        <v>3758.3678000899999</v>
      </c>
      <c r="AE119" s="5">
        <v>3768.8095457299996</v>
      </c>
    </row>
    <row r="120" spans="1:31">
      <c r="A120" s="58" t="s">
        <v>134</v>
      </c>
      <c r="B120" s="58" t="s">
        <v>126</v>
      </c>
      <c r="C120" s="58" t="s">
        <v>89</v>
      </c>
      <c r="D120" s="5">
        <v>234.97200000000001</v>
      </c>
      <c r="E120" s="5">
        <v>315.15100000000001</v>
      </c>
      <c r="F120" s="5">
        <v>386.09899999999999</v>
      </c>
      <c r="G120" s="5">
        <v>448.88200000000001</v>
      </c>
      <c r="H120" s="5">
        <v>507.89399999999995</v>
      </c>
      <c r="I120" s="5">
        <v>563.8309999999999</v>
      </c>
      <c r="J120" s="5">
        <v>659.38799999999992</v>
      </c>
      <c r="K120" s="5">
        <v>765.72799999999984</v>
      </c>
      <c r="L120" s="5">
        <v>874.94299999999998</v>
      </c>
      <c r="M120" s="5">
        <v>999.57100000000003</v>
      </c>
      <c r="N120" s="5">
        <v>1136.2789999999998</v>
      </c>
      <c r="O120" s="5">
        <v>1272.079</v>
      </c>
      <c r="P120" s="5">
        <v>1391.741</v>
      </c>
      <c r="Q120" s="5">
        <v>1500.8809999999999</v>
      </c>
      <c r="R120" s="5">
        <v>1590.4769999999999</v>
      </c>
      <c r="S120" s="5">
        <v>1664.9549999999999</v>
      </c>
      <c r="T120" s="5">
        <v>1688.7670000000003</v>
      </c>
      <c r="U120" s="5">
        <v>1695.3049999999998</v>
      </c>
      <c r="V120" s="5">
        <v>1684.5590000000002</v>
      </c>
      <c r="W120" s="5">
        <v>1675.3009999999999</v>
      </c>
      <c r="X120" s="5">
        <v>1660.6060000000007</v>
      </c>
      <c r="Y120" s="5">
        <v>1645.1769999999997</v>
      </c>
      <c r="Z120" s="5">
        <v>1628.1010000000001</v>
      </c>
      <c r="AA120" s="5">
        <v>1610.2549999999997</v>
      </c>
      <c r="AB120" s="5">
        <v>1590.7479999999996</v>
      </c>
      <c r="AC120" s="5">
        <v>1570.4659999999999</v>
      </c>
      <c r="AD120" s="5">
        <v>1548.3600000000006</v>
      </c>
      <c r="AE120" s="5">
        <v>1548.3600000000006</v>
      </c>
    </row>
    <row r="121" spans="1:3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>
      <c r="A122" s="58" t="s">
        <v>134</v>
      </c>
      <c r="B122" s="58" t="s">
        <v>127</v>
      </c>
      <c r="C122" s="58" t="s">
        <v>102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538.76623740000002</v>
      </c>
      <c r="J122" s="5">
        <v>538.76623740000002</v>
      </c>
      <c r="K122" s="5">
        <v>538.76623740000002</v>
      </c>
      <c r="L122" s="5">
        <v>538.76623740000002</v>
      </c>
      <c r="M122" s="5">
        <v>538.76623740000002</v>
      </c>
      <c r="N122" s="5">
        <v>538.76623740000002</v>
      </c>
      <c r="O122" s="5">
        <v>538.76623740000002</v>
      </c>
      <c r="P122" s="5">
        <v>538.76623740000002</v>
      </c>
      <c r="Q122" s="5">
        <v>538.76623740000002</v>
      </c>
      <c r="R122" s="5">
        <v>538.76623740000002</v>
      </c>
      <c r="S122" s="5">
        <v>538.76623740000002</v>
      </c>
      <c r="T122" s="5">
        <v>538.76623740000002</v>
      </c>
      <c r="U122" s="5">
        <v>538.76623740000002</v>
      </c>
      <c r="V122" s="5">
        <v>538.76623740000002</v>
      </c>
      <c r="W122" s="5">
        <v>538.76623740000002</v>
      </c>
      <c r="X122" s="5">
        <v>914.80969186000004</v>
      </c>
      <c r="Y122" s="5">
        <v>914.80969186000004</v>
      </c>
      <c r="Z122" s="5">
        <v>914.80969186000004</v>
      </c>
      <c r="AA122" s="5">
        <v>914.80969186000004</v>
      </c>
      <c r="AB122" s="5">
        <v>914.80969186000004</v>
      </c>
      <c r="AC122" s="5">
        <v>1286.1152012299999</v>
      </c>
      <c r="AD122" s="5">
        <v>1989.46120208</v>
      </c>
      <c r="AE122" s="5">
        <v>1989.46120208</v>
      </c>
    </row>
    <row r="123" spans="1:31">
      <c r="A123" s="58" t="s">
        <v>134</v>
      </c>
      <c r="B123" s="58" t="s">
        <v>127</v>
      </c>
      <c r="C123" s="58" t="s">
        <v>103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</row>
    <row r="124" spans="1:31">
      <c r="A124" s="58" t="s">
        <v>134</v>
      </c>
      <c r="B124" s="58" t="s">
        <v>127</v>
      </c>
      <c r="C124" s="58" t="s">
        <v>104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</row>
    <row r="125" spans="1:31">
      <c r="A125" s="58" t="s">
        <v>134</v>
      </c>
      <c r="B125" s="58" t="s">
        <v>127</v>
      </c>
      <c r="C125" s="58" t="s">
        <v>88</v>
      </c>
      <c r="D125" s="5">
        <v>7.9119999999999999</v>
      </c>
      <c r="E125" s="5">
        <v>15.837</v>
      </c>
      <c r="F125" s="5">
        <v>26.483000000000001</v>
      </c>
      <c r="G125" s="5">
        <v>39.381999999999998</v>
      </c>
      <c r="H125" s="5">
        <v>55.106999999999999</v>
      </c>
      <c r="I125" s="5">
        <v>73.650000000000006</v>
      </c>
      <c r="J125" s="5">
        <v>101.574</v>
      </c>
      <c r="K125" s="5">
        <v>125.72385559</v>
      </c>
      <c r="L125" s="5">
        <v>153.03731171000001</v>
      </c>
      <c r="M125" s="5">
        <v>186.23757463999999</v>
      </c>
      <c r="N125" s="5">
        <v>224.89593049000001</v>
      </c>
      <c r="O125" s="5">
        <v>266.87614852000002</v>
      </c>
      <c r="P125" s="5">
        <v>311.41755971999999</v>
      </c>
      <c r="Q125" s="5">
        <v>357.86743506000005</v>
      </c>
      <c r="R125" s="5">
        <v>404.78368935000003</v>
      </c>
      <c r="S125" s="5">
        <v>452.62481380999998</v>
      </c>
      <c r="T125" s="5">
        <v>492.5103479</v>
      </c>
      <c r="U125" s="5">
        <v>531.82907490000002</v>
      </c>
      <c r="V125" s="5">
        <v>570.22714911000003</v>
      </c>
      <c r="W125" s="5">
        <v>609.75050940999995</v>
      </c>
      <c r="X125" s="5">
        <v>651.78980555999999</v>
      </c>
      <c r="Y125" s="5">
        <v>694.24637111999994</v>
      </c>
      <c r="Z125" s="5">
        <v>729.87564465000003</v>
      </c>
      <c r="AA125" s="5">
        <v>765.66522693000002</v>
      </c>
      <c r="AB125" s="5">
        <v>801.68088179999995</v>
      </c>
      <c r="AC125" s="5">
        <v>838.08343994999996</v>
      </c>
      <c r="AD125" s="5">
        <v>874.67753663000008</v>
      </c>
      <c r="AE125" s="5">
        <v>876.72075081000003</v>
      </c>
    </row>
    <row r="126" spans="1:31">
      <c r="A126" s="58" t="s">
        <v>134</v>
      </c>
      <c r="B126" s="58" t="s">
        <v>127</v>
      </c>
      <c r="C126" s="58" t="s">
        <v>89</v>
      </c>
      <c r="D126" s="5">
        <v>45.622999999999998</v>
      </c>
      <c r="E126" s="5">
        <v>65.371999999999986</v>
      </c>
      <c r="F126" s="5">
        <v>82.352000000000004</v>
      </c>
      <c r="G126" s="5">
        <v>95.963999999999999</v>
      </c>
      <c r="H126" s="5">
        <v>107.131</v>
      </c>
      <c r="I126" s="5">
        <v>116.5</v>
      </c>
      <c r="J126" s="5">
        <v>131.535</v>
      </c>
      <c r="K126" s="5">
        <v>152.63800000000001</v>
      </c>
      <c r="L126" s="5">
        <v>173.94100000000003</v>
      </c>
      <c r="M126" s="5">
        <v>198.483</v>
      </c>
      <c r="N126" s="5">
        <v>225.34400000000002</v>
      </c>
      <c r="O126" s="5">
        <v>252.72799999999995</v>
      </c>
      <c r="P126" s="5">
        <v>277.85400000000004</v>
      </c>
      <c r="Q126" s="5">
        <v>300.80500000000006</v>
      </c>
      <c r="R126" s="5">
        <v>320.54400000000004</v>
      </c>
      <c r="S126" s="5">
        <v>337.47999999999996</v>
      </c>
      <c r="T126" s="5">
        <v>344.50700000000001</v>
      </c>
      <c r="U126" s="5">
        <v>348.54900000000009</v>
      </c>
      <c r="V126" s="5">
        <v>349.56599999999992</v>
      </c>
      <c r="W126" s="5">
        <v>350.81700000000012</v>
      </c>
      <c r="X126" s="5">
        <v>350.685</v>
      </c>
      <c r="Y126" s="5">
        <v>350.02999999999986</v>
      </c>
      <c r="Z126" s="5">
        <v>348.76900000000012</v>
      </c>
      <c r="AA126" s="5">
        <v>346.75099999999986</v>
      </c>
      <c r="AB126" s="5">
        <v>344.07600000000014</v>
      </c>
      <c r="AC126" s="5">
        <v>340.86599999999999</v>
      </c>
      <c r="AD126" s="5">
        <v>337.02599999999995</v>
      </c>
      <c r="AE126" s="5">
        <v>337.02599999999995</v>
      </c>
    </row>
    <row r="127" spans="1:31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>
      <c r="A128" s="58" t="s">
        <v>136</v>
      </c>
      <c r="B128" s="58" t="s">
        <v>123</v>
      </c>
      <c r="C128" s="58" t="s">
        <v>101</v>
      </c>
      <c r="D128" s="5">
        <v>0</v>
      </c>
      <c r="E128" s="5">
        <v>0</v>
      </c>
      <c r="F128" s="5">
        <v>680</v>
      </c>
      <c r="G128" s="5">
        <v>2040</v>
      </c>
      <c r="H128" s="5">
        <v>2040</v>
      </c>
      <c r="I128" s="5">
        <v>2040</v>
      </c>
      <c r="J128" s="5">
        <v>2040</v>
      </c>
      <c r="K128" s="5">
        <v>2040</v>
      </c>
      <c r="L128" s="5">
        <v>2040</v>
      </c>
      <c r="M128" s="5">
        <v>2040</v>
      </c>
      <c r="N128" s="5">
        <v>2040</v>
      </c>
      <c r="O128" s="5">
        <v>2040</v>
      </c>
      <c r="P128" s="5">
        <v>2040</v>
      </c>
      <c r="Q128" s="5">
        <v>2040</v>
      </c>
      <c r="R128" s="5">
        <v>2040</v>
      </c>
      <c r="S128" s="5">
        <v>2040</v>
      </c>
      <c r="T128" s="5">
        <v>2040</v>
      </c>
      <c r="U128" s="5">
        <v>2040</v>
      </c>
      <c r="V128" s="5">
        <v>2040</v>
      </c>
      <c r="W128" s="5">
        <v>2040</v>
      </c>
      <c r="X128" s="5">
        <v>2040</v>
      </c>
      <c r="Y128" s="5">
        <v>2040</v>
      </c>
      <c r="Z128" s="5">
        <v>2040</v>
      </c>
      <c r="AA128" s="5">
        <v>2040</v>
      </c>
      <c r="AB128" s="5">
        <v>2040</v>
      </c>
      <c r="AC128" s="5">
        <v>2040</v>
      </c>
      <c r="AD128" s="5">
        <v>2040</v>
      </c>
      <c r="AE128" s="5">
        <v>2040</v>
      </c>
    </row>
    <row r="129" spans="1:31">
      <c r="A129" s="58" t="s">
        <v>136</v>
      </c>
      <c r="B129" s="58" t="s">
        <v>123</v>
      </c>
      <c r="C129" s="58" t="s">
        <v>102</v>
      </c>
      <c r="D129" s="5">
        <v>160</v>
      </c>
      <c r="E129" s="5">
        <v>160</v>
      </c>
      <c r="F129" s="5">
        <v>160</v>
      </c>
      <c r="G129" s="5">
        <v>160</v>
      </c>
      <c r="H129" s="5">
        <v>160</v>
      </c>
      <c r="I129" s="5">
        <v>310.94381802999999</v>
      </c>
      <c r="J129" s="5">
        <v>310.94381802999999</v>
      </c>
      <c r="K129" s="5">
        <v>818.03328020000004</v>
      </c>
      <c r="L129" s="5">
        <v>818.03328020000004</v>
      </c>
      <c r="M129" s="5">
        <v>818.03328020000004</v>
      </c>
      <c r="N129" s="5">
        <v>818.03328020000004</v>
      </c>
      <c r="O129" s="5">
        <v>818.03328020000004</v>
      </c>
      <c r="P129" s="5">
        <v>818.03328020000004</v>
      </c>
      <c r="Q129" s="5">
        <v>818.03328020000004</v>
      </c>
      <c r="R129" s="5">
        <v>818.03328020000004</v>
      </c>
      <c r="S129" s="5">
        <v>818.03328020000004</v>
      </c>
      <c r="T129" s="5">
        <v>818.03328020000004</v>
      </c>
      <c r="U129" s="5">
        <v>818.03328020000004</v>
      </c>
      <c r="V129" s="5">
        <v>1068.32613868</v>
      </c>
      <c r="W129" s="5">
        <v>1068.32613868</v>
      </c>
      <c r="X129" s="5">
        <v>1160</v>
      </c>
      <c r="Y129" s="5">
        <v>1160</v>
      </c>
      <c r="Z129" s="5">
        <v>1160</v>
      </c>
      <c r="AA129" s="5">
        <v>1160</v>
      </c>
      <c r="AB129" s="5">
        <v>1160</v>
      </c>
      <c r="AC129" s="5">
        <v>1160</v>
      </c>
      <c r="AD129" s="5">
        <v>1160</v>
      </c>
      <c r="AE129" s="5">
        <v>1160</v>
      </c>
    </row>
    <row r="130" spans="1:31">
      <c r="A130" s="58" t="s">
        <v>136</v>
      </c>
      <c r="B130" s="58" t="s">
        <v>123</v>
      </c>
      <c r="C130" s="58" t="s">
        <v>103</v>
      </c>
      <c r="D130" s="5">
        <v>80</v>
      </c>
      <c r="E130" s="5">
        <v>80</v>
      </c>
      <c r="F130" s="5">
        <v>680</v>
      </c>
      <c r="G130" s="5">
        <v>1809.4243178000002</v>
      </c>
      <c r="H130" s="5">
        <v>2367.4705915300001</v>
      </c>
      <c r="I130" s="5">
        <v>2367.4705915300001</v>
      </c>
      <c r="J130" s="5">
        <v>2367.4705915300001</v>
      </c>
      <c r="K130" s="5">
        <v>2367.4705915300001</v>
      </c>
      <c r="L130" s="5">
        <v>2367.4705915300001</v>
      </c>
      <c r="M130" s="5">
        <v>2367.4705915300001</v>
      </c>
      <c r="N130" s="5">
        <v>2367.4705915300001</v>
      </c>
      <c r="O130" s="5">
        <v>2367.4705915300001</v>
      </c>
      <c r="P130" s="5">
        <v>2367.4705915300001</v>
      </c>
      <c r="Q130" s="5">
        <v>2367.4705915300001</v>
      </c>
      <c r="R130" s="5">
        <v>2892.5796926000003</v>
      </c>
      <c r="S130" s="5">
        <v>2894.95937951</v>
      </c>
      <c r="T130" s="5">
        <v>2894.95937951</v>
      </c>
      <c r="U130" s="5">
        <v>2936.2642363300001</v>
      </c>
      <c r="V130" s="5">
        <v>2936.2642363300001</v>
      </c>
      <c r="W130" s="5">
        <v>2936.2642363300001</v>
      </c>
      <c r="X130" s="5">
        <v>2936.2642363300001</v>
      </c>
      <c r="Y130" s="5">
        <v>2936.2642363300001</v>
      </c>
      <c r="Z130" s="5">
        <v>2336.2642363300001</v>
      </c>
      <c r="AA130" s="5">
        <v>1206.83991853</v>
      </c>
      <c r="AB130" s="5">
        <v>648.79364480000004</v>
      </c>
      <c r="AC130" s="5">
        <v>1612.6280018699999</v>
      </c>
      <c r="AD130" s="5">
        <v>1612.6280018699999</v>
      </c>
      <c r="AE130" s="5">
        <v>1612.6280018699999</v>
      </c>
    </row>
    <row r="131" spans="1:31">
      <c r="A131" s="58" t="s">
        <v>136</v>
      </c>
      <c r="B131" s="58" t="s">
        <v>123</v>
      </c>
      <c r="C131" s="58" t="s">
        <v>104</v>
      </c>
      <c r="D131" s="5">
        <v>50</v>
      </c>
      <c r="E131" s="5">
        <v>50</v>
      </c>
      <c r="F131" s="5">
        <v>50</v>
      </c>
      <c r="G131" s="5">
        <v>50</v>
      </c>
      <c r="H131" s="5">
        <v>50</v>
      </c>
      <c r="I131" s="5">
        <v>50</v>
      </c>
      <c r="J131" s="5">
        <v>50</v>
      </c>
      <c r="K131" s="5">
        <v>50</v>
      </c>
      <c r="L131" s="5">
        <v>50</v>
      </c>
      <c r="M131" s="5">
        <v>50</v>
      </c>
      <c r="N131" s="5">
        <v>50</v>
      </c>
      <c r="O131" s="5">
        <v>50</v>
      </c>
      <c r="P131" s="5">
        <v>50</v>
      </c>
      <c r="Q131" s="5">
        <v>50</v>
      </c>
      <c r="R131" s="5">
        <v>50</v>
      </c>
      <c r="S131" s="5">
        <v>50</v>
      </c>
      <c r="T131" s="5">
        <v>50</v>
      </c>
      <c r="U131" s="5">
        <v>50</v>
      </c>
      <c r="V131" s="5">
        <v>50</v>
      </c>
      <c r="W131" s="5">
        <v>50</v>
      </c>
      <c r="X131" s="5">
        <v>50</v>
      </c>
      <c r="Y131" s="5">
        <v>50</v>
      </c>
      <c r="Z131" s="5">
        <v>50</v>
      </c>
      <c r="AA131" s="5">
        <v>50</v>
      </c>
      <c r="AB131" s="5">
        <v>50</v>
      </c>
      <c r="AC131" s="5">
        <v>50</v>
      </c>
      <c r="AD131" s="5">
        <v>50</v>
      </c>
      <c r="AE131" s="5">
        <v>50</v>
      </c>
    </row>
    <row r="132" spans="1:31">
      <c r="A132" s="58" t="s">
        <v>136</v>
      </c>
      <c r="B132" s="58" t="s">
        <v>123</v>
      </c>
      <c r="C132" s="58" t="s">
        <v>88</v>
      </c>
      <c r="D132" s="5">
        <v>113.44800000999999</v>
      </c>
      <c r="E132" s="5">
        <v>234.46199999999999</v>
      </c>
      <c r="F132" s="5">
        <v>391.15199999000004</v>
      </c>
      <c r="G132" s="5">
        <v>583.14700001000006</v>
      </c>
      <c r="H132" s="5">
        <v>817.88</v>
      </c>
      <c r="I132" s="5">
        <v>1099.634</v>
      </c>
      <c r="J132" s="5">
        <v>1524.355</v>
      </c>
      <c r="K132" s="5">
        <v>1897.4574733300001</v>
      </c>
      <c r="L132" s="5">
        <v>2313.5186278800002</v>
      </c>
      <c r="M132" s="5">
        <v>2795.63337916</v>
      </c>
      <c r="N132" s="5">
        <v>3392.9003320800002</v>
      </c>
      <c r="O132" s="5">
        <v>4036.44119688</v>
      </c>
      <c r="P132" s="5">
        <v>4707.0090007500003</v>
      </c>
      <c r="Q132" s="5">
        <v>5411.0381473800007</v>
      </c>
      <c r="R132" s="5">
        <v>6114.3533389300001</v>
      </c>
      <c r="S132" s="5">
        <v>6822.3269472499996</v>
      </c>
      <c r="T132" s="5">
        <v>7403.449441499999</v>
      </c>
      <c r="U132" s="5">
        <v>7964.5992951899998</v>
      </c>
      <c r="V132" s="5">
        <v>8500.4033974100003</v>
      </c>
      <c r="W132" s="5">
        <v>9048.9515982400007</v>
      </c>
      <c r="X132" s="5">
        <v>9634.5546853399992</v>
      </c>
      <c r="Y132" s="5">
        <v>10227.264545689999</v>
      </c>
      <c r="Z132" s="5">
        <v>10733.091480859999</v>
      </c>
      <c r="AA132" s="5">
        <v>11244.056339999999</v>
      </c>
      <c r="AB132" s="5">
        <v>11762.804082539998</v>
      </c>
      <c r="AC132" s="5">
        <v>12290.264823130001</v>
      </c>
      <c r="AD132" s="5">
        <v>12821.021079919999</v>
      </c>
      <c r="AE132" s="5">
        <v>12857.1914406</v>
      </c>
    </row>
    <row r="133" spans="1:31">
      <c r="A133" s="58" t="s">
        <v>136</v>
      </c>
      <c r="B133" s="58" t="s">
        <v>123</v>
      </c>
      <c r="C133" s="58" t="s">
        <v>89</v>
      </c>
      <c r="D133" s="5">
        <v>588.70600000000002</v>
      </c>
      <c r="E133" s="5">
        <v>887.91499999999996</v>
      </c>
      <c r="F133" s="5">
        <v>1132.692</v>
      </c>
      <c r="G133" s="5">
        <v>1330.7860000000001</v>
      </c>
      <c r="H133" s="5">
        <v>1501.1099999999997</v>
      </c>
      <c r="I133" s="5">
        <v>1644.835</v>
      </c>
      <c r="J133" s="5">
        <v>1879.2280000000001</v>
      </c>
      <c r="K133" s="5">
        <v>2206.7310000000002</v>
      </c>
      <c r="L133" s="5">
        <v>2538.018</v>
      </c>
      <c r="M133" s="5">
        <v>2892.1369999999997</v>
      </c>
      <c r="N133" s="5">
        <v>3323.8410000000003</v>
      </c>
      <c r="O133" s="5">
        <v>3759.1100000000006</v>
      </c>
      <c r="P133" s="5">
        <v>4148.139000000001</v>
      </c>
      <c r="Q133" s="5">
        <v>4509.9309999999996</v>
      </c>
      <c r="R133" s="5">
        <v>4816.4500000000007</v>
      </c>
      <c r="S133" s="5">
        <v>5071.3830000000007</v>
      </c>
      <c r="T133" s="5">
        <v>5175.4100000000008</v>
      </c>
      <c r="U133" s="5">
        <v>5227.704999999999</v>
      </c>
      <c r="V133" s="5">
        <v>5227.0620000000017</v>
      </c>
      <c r="W133" s="5">
        <v>5230.3869999999988</v>
      </c>
      <c r="X133" s="5">
        <v>5215.023000000001</v>
      </c>
      <c r="Y133" s="5">
        <v>5193.7550000000001</v>
      </c>
      <c r="Z133" s="5">
        <v>5164.8889999999992</v>
      </c>
      <c r="AA133" s="5">
        <v>5128.3240000000005</v>
      </c>
      <c r="AB133" s="5">
        <v>5084.2170000000024</v>
      </c>
      <c r="AC133" s="5">
        <v>5035.3010000000013</v>
      </c>
      <c r="AD133" s="5">
        <v>4976.3359999999993</v>
      </c>
      <c r="AE133" s="5">
        <v>4976.3359999999993</v>
      </c>
    </row>
    <row r="134" spans="1:3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>
      <c r="A135" s="58" t="s">
        <v>136</v>
      </c>
      <c r="B135" s="58" t="s">
        <v>124</v>
      </c>
      <c r="C135" s="58" t="s">
        <v>102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34.324080670000001</v>
      </c>
      <c r="X135" s="5">
        <v>34.324080670000001</v>
      </c>
      <c r="Y135" s="5">
        <v>34.324080670000001</v>
      </c>
      <c r="Z135" s="5">
        <v>34.324080670000001</v>
      </c>
      <c r="AA135" s="5">
        <v>34.324080670000001</v>
      </c>
      <c r="AB135" s="5">
        <v>34.324080670000001</v>
      </c>
      <c r="AC135" s="5">
        <v>34.324080670000001</v>
      </c>
      <c r="AD135" s="5">
        <v>34.324080670000001</v>
      </c>
      <c r="AE135" s="5">
        <v>34.324080670000001</v>
      </c>
    </row>
    <row r="136" spans="1:31">
      <c r="A136" s="58" t="s">
        <v>136</v>
      </c>
      <c r="B136" s="58" t="s">
        <v>124</v>
      </c>
      <c r="C136" s="58" t="s">
        <v>103</v>
      </c>
      <c r="D136" s="5">
        <v>570</v>
      </c>
      <c r="E136" s="5">
        <v>570</v>
      </c>
      <c r="F136" s="5">
        <v>959.26940734999994</v>
      </c>
      <c r="G136" s="5">
        <v>1401.0222033099999</v>
      </c>
      <c r="H136" s="5">
        <v>2686.03831507</v>
      </c>
      <c r="I136" s="5">
        <v>3146.4624743700001</v>
      </c>
      <c r="J136" s="5">
        <v>3148.4059366199999</v>
      </c>
      <c r="K136" s="5">
        <v>3584.53112732</v>
      </c>
      <c r="L136" s="5">
        <v>3584.53112732</v>
      </c>
      <c r="M136" s="5">
        <v>3584.53112732</v>
      </c>
      <c r="N136" s="5">
        <v>3894.7794573499996</v>
      </c>
      <c r="O136" s="5">
        <v>4005.87472071</v>
      </c>
      <c r="P136" s="5">
        <v>6681.1946080199996</v>
      </c>
      <c r="Q136" s="5">
        <v>7508.2852733299997</v>
      </c>
      <c r="R136" s="5">
        <v>8609.1466803599997</v>
      </c>
      <c r="S136" s="5">
        <v>8869.7021480999992</v>
      </c>
      <c r="T136" s="5">
        <v>8869.7021480999992</v>
      </c>
      <c r="U136" s="5">
        <v>10122.312670969999</v>
      </c>
      <c r="V136" s="5">
        <v>18128.334953630001</v>
      </c>
      <c r="W136" s="5">
        <v>18128.334953630001</v>
      </c>
      <c r="X136" s="5">
        <v>18128.334953630001</v>
      </c>
      <c r="Y136" s="5">
        <v>18128.334953630001</v>
      </c>
      <c r="Z136" s="5">
        <v>25909.432033370002</v>
      </c>
      <c r="AA136" s="5">
        <v>26857.19532096</v>
      </c>
      <c r="AB136" s="5">
        <v>28049.304910570001</v>
      </c>
      <c r="AC136" s="5">
        <v>28161.59155085</v>
      </c>
      <c r="AD136" s="5">
        <v>47078.528093529996</v>
      </c>
      <c r="AE136" s="5">
        <v>46642.402902829999</v>
      </c>
    </row>
    <row r="137" spans="1:31">
      <c r="A137" s="58" t="s">
        <v>136</v>
      </c>
      <c r="B137" s="58" t="s">
        <v>124</v>
      </c>
      <c r="C137" s="58" t="s">
        <v>104</v>
      </c>
      <c r="D137" s="5">
        <v>100</v>
      </c>
      <c r="E137" s="5">
        <v>100</v>
      </c>
      <c r="F137" s="5">
        <v>271.97043063000001</v>
      </c>
      <c r="G137" s="5">
        <v>271.97043063000001</v>
      </c>
      <c r="H137" s="5">
        <v>271.97043063000001</v>
      </c>
      <c r="I137" s="5">
        <v>271.97043063000001</v>
      </c>
      <c r="J137" s="5">
        <v>271.97043063000001</v>
      </c>
      <c r="K137" s="5">
        <v>271.97043063000001</v>
      </c>
      <c r="L137" s="5">
        <v>271.97043063000001</v>
      </c>
      <c r="M137" s="5">
        <v>271.97043063000001</v>
      </c>
      <c r="N137" s="5">
        <v>271.97043063000001</v>
      </c>
      <c r="O137" s="5">
        <v>271.97043063000001</v>
      </c>
      <c r="P137" s="5">
        <v>271.97043063000001</v>
      </c>
      <c r="Q137" s="5">
        <v>271.97043063000001</v>
      </c>
      <c r="R137" s="5">
        <v>271.97043063000001</v>
      </c>
      <c r="S137" s="5">
        <v>271.97043063000001</v>
      </c>
      <c r="T137" s="5">
        <v>271.97043063000001</v>
      </c>
      <c r="U137" s="5">
        <v>271.97043063000001</v>
      </c>
      <c r="V137" s="5">
        <v>271.97043063000001</v>
      </c>
      <c r="W137" s="5">
        <v>271.97043063000001</v>
      </c>
      <c r="X137" s="5">
        <v>271.97043063000001</v>
      </c>
      <c r="Y137" s="5">
        <v>271.97043063000001</v>
      </c>
      <c r="Z137" s="5">
        <v>100</v>
      </c>
      <c r="AA137" s="5">
        <v>100</v>
      </c>
      <c r="AB137" s="5">
        <v>100</v>
      </c>
      <c r="AC137" s="5">
        <v>100</v>
      </c>
      <c r="AD137" s="5">
        <v>100</v>
      </c>
      <c r="AE137" s="5">
        <v>100</v>
      </c>
    </row>
    <row r="138" spans="1:31">
      <c r="A138" s="58" t="s">
        <v>136</v>
      </c>
      <c r="B138" s="58" t="s">
        <v>124</v>
      </c>
      <c r="C138" s="58" t="s">
        <v>88</v>
      </c>
      <c r="D138" s="5">
        <v>81.304999999999993</v>
      </c>
      <c r="E138" s="5">
        <v>177.50700000000001</v>
      </c>
      <c r="F138" s="5">
        <v>314.98700000000002</v>
      </c>
      <c r="G138" s="5">
        <v>485.21</v>
      </c>
      <c r="H138" s="5">
        <v>690.75199999999995</v>
      </c>
      <c r="I138" s="5">
        <v>942.36799999999994</v>
      </c>
      <c r="J138" s="5">
        <v>1319.3320000100002</v>
      </c>
      <c r="K138" s="5">
        <v>1646.1449322999999</v>
      </c>
      <c r="L138" s="5">
        <v>1997.99720783</v>
      </c>
      <c r="M138" s="5">
        <v>2398.7515556399999</v>
      </c>
      <c r="N138" s="5">
        <v>2891.4536417200002</v>
      </c>
      <c r="O138" s="5">
        <v>3423.7156849399998</v>
      </c>
      <c r="P138" s="5">
        <v>3981.1180689500002</v>
      </c>
      <c r="Q138" s="5">
        <v>4537.9600560899999</v>
      </c>
      <c r="R138" s="5">
        <v>5073.4149845700003</v>
      </c>
      <c r="S138" s="5">
        <v>5608.7046190199999</v>
      </c>
      <c r="T138" s="5">
        <v>6036.0734856200006</v>
      </c>
      <c r="U138" s="5">
        <v>6450.86907402</v>
      </c>
      <c r="V138" s="5">
        <v>6838.9187785800004</v>
      </c>
      <c r="W138" s="5">
        <v>7232.87679131</v>
      </c>
      <c r="X138" s="5">
        <v>7657.7471786699998</v>
      </c>
      <c r="Y138" s="5">
        <v>8085.00838931</v>
      </c>
      <c r="Z138" s="5">
        <v>8457.8420374799989</v>
      </c>
      <c r="AA138" s="5">
        <v>8838.1139046899989</v>
      </c>
      <c r="AB138" s="5">
        <v>9222.6653388399991</v>
      </c>
      <c r="AC138" s="5">
        <v>9616.4493741200004</v>
      </c>
      <c r="AD138" s="5">
        <v>10015.22371271</v>
      </c>
      <c r="AE138" s="5">
        <v>10037.2423246</v>
      </c>
    </row>
    <row r="139" spans="1:31">
      <c r="A139" s="58" t="s">
        <v>136</v>
      </c>
      <c r="B139" s="58" t="s">
        <v>124</v>
      </c>
      <c r="C139" s="58" t="s">
        <v>89</v>
      </c>
      <c r="D139" s="5">
        <v>417.096</v>
      </c>
      <c r="E139" s="5">
        <v>671.0329999999999</v>
      </c>
      <c r="F139" s="5">
        <v>922.27100000000007</v>
      </c>
      <c r="G139" s="5">
        <v>1125.8689999999999</v>
      </c>
      <c r="H139" s="5">
        <v>1299.7470000000001</v>
      </c>
      <c r="I139" s="5">
        <v>1450.7080000000001</v>
      </c>
      <c r="J139" s="5">
        <v>1685.1630000000005</v>
      </c>
      <c r="K139" s="5">
        <v>1990.6479999999999</v>
      </c>
      <c r="L139" s="5">
        <v>2286.2459999999996</v>
      </c>
      <c r="M139" s="5">
        <v>2596.1640000000002</v>
      </c>
      <c r="N139" s="5">
        <v>2968.3380000000002</v>
      </c>
      <c r="O139" s="5">
        <v>3348.63</v>
      </c>
      <c r="P139" s="5">
        <v>3694.0590000000002</v>
      </c>
      <c r="Q139" s="5">
        <v>3989.7470000000003</v>
      </c>
      <c r="R139" s="5">
        <v>4221.7790000000014</v>
      </c>
      <c r="S139" s="5">
        <v>4413.009</v>
      </c>
      <c r="T139" s="5">
        <v>4478</v>
      </c>
      <c r="U139" s="5">
        <v>4506.9669999999996</v>
      </c>
      <c r="V139" s="5">
        <v>4491.2079999999996</v>
      </c>
      <c r="W139" s="5">
        <v>4479.3630000000012</v>
      </c>
      <c r="X139" s="5">
        <v>4455.174</v>
      </c>
      <c r="Y139" s="5">
        <v>4424.643</v>
      </c>
      <c r="Z139" s="5">
        <v>4389.6200000000008</v>
      </c>
      <c r="AA139" s="5">
        <v>4351.1210000000001</v>
      </c>
      <c r="AB139" s="5">
        <v>4305.9329999999991</v>
      </c>
      <c r="AC139" s="5">
        <v>4258.4330000000009</v>
      </c>
      <c r="AD139" s="5">
        <v>4204.9129999999996</v>
      </c>
      <c r="AE139" s="5">
        <v>4204.9129999999996</v>
      </c>
    </row>
    <row r="140" spans="1:3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>
      <c r="A141" s="58" t="s">
        <v>136</v>
      </c>
      <c r="B141" s="58" t="s">
        <v>125</v>
      </c>
      <c r="C141" s="58" t="s">
        <v>102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119.6154925</v>
      </c>
      <c r="J141" s="5">
        <v>119.6154925</v>
      </c>
      <c r="K141" s="5">
        <v>119.6154925</v>
      </c>
      <c r="L141" s="5">
        <v>119.6154925</v>
      </c>
      <c r="M141" s="5">
        <v>119.6154925</v>
      </c>
      <c r="N141" s="5">
        <v>119.6154925</v>
      </c>
      <c r="O141" s="5">
        <v>119.6154925</v>
      </c>
      <c r="P141" s="5">
        <v>119.6154925</v>
      </c>
      <c r="Q141" s="5">
        <v>119.6154925</v>
      </c>
      <c r="R141" s="5">
        <v>119.6154925</v>
      </c>
      <c r="S141" s="5">
        <v>119.6154925</v>
      </c>
      <c r="T141" s="5">
        <v>119.6154925</v>
      </c>
      <c r="U141" s="5">
        <v>119.6154925</v>
      </c>
      <c r="V141" s="5">
        <v>119.6154925</v>
      </c>
      <c r="W141" s="5">
        <v>119.6154925</v>
      </c>
      <c r="X141" s="5">
        <v>119.6154925</v>
      </c>
      <c r="Y141" s="5">
        <v>119.6154925</v>
      </c>
      <c r="Z141" s="5">
        <v>119.6154925</v>
      </c>
      <c r="AA141" s="5">
        <v>119.6154925</v>
      </c>
      <c r="AB141" s="5">
        <v>119.6154925</v>
      </c>
      <c r="AC141" s="5">
        <v>119.6154925</v>
      </c>
      <c r="AD141" s="5">
        <v>119.6154925</v>
      </c>
      <c r="AE141" s="5">
        <v>119.6154925</v>
      </c>
    </row>
    <row r="142" spans="1:31">
      <c r="A142" s="58" t="s">
        <v>136</v>
      </c>
      <c r="B142" s="58" t="s">
        <v>125</v>
      </c>
      <c r="C142" s="58" t="s">
        <v>103</v>
      </c>
      <c r="D142" s="5">
        <v>0</v>
      </c>
      <c r="E142" s="5">
        <v>0</v>
      </c>
      <c r="F142" s="5">
        <v>120.20572206999999</v>
      </c>
      <c r="G142" s="5">
        <v>120.20572206999999</v>
      </c>
      <c r="H142" s="5">
        <v>272.86484940000003</v>
      </c>
      <c r="I142" s="5">
        <v>882.98146280000003</v>
      </c>
      <c r="J142" s="5">
        <v>882.98146280000003</v>
      </c>
      <c r="K142" s="5">
        <v>882.98146280000003</v>
      </c>
      <c r="L142" s="5">
        <v>882.98146280000003</v>
      </c>
      <c r="M142" s="5">
        <v>882.98146280000003</v>
      </c>
      <c r="N142" s="5">
        <v>882.98146280000003</v>
      </c>
      <c r="O142" s="5">
        <v>882.98146280000003</v>
      </c>
      <c r="P142" s="5">
        <v>882.98146280000003</v>
      </c>
      <c r="Q142" s="5">
        <v>882.98146280000003</v>
      </c>
      <c r="R142" s="5">
        <v>882.98146280000003</v>
      </c>
      <c r="S142" s="5">
        <v>882.98146280000003</v>
      </c>
      <c r="T142" s="5">
        <v>882.98146280000003</v>
      </c>
      <c r="U142" s="5">
        <v>882.98146280000003</v>
      </c>
      <c r="V142" s="5">
        <v>882.98146280000003</v>
      </c>
      <c r="W142" s="5">
        <v>882.98146280000003</v>
      </c>
      <c r="X142" s="5">
        <v>882.98146280000003</v>
      </c>
      <c r="Y142" s="5">
        <v>882.98146280000003</v>
      </c>
      <c r="Z142" s="5">
        <v>762.77574073000005</v>
      </c>
      <c r="AA142" s="5">
        <v>762.77574073000005</v>
      </c>
      <c r="AB142" s="5">
        <v>610.11661340000001</v>
      </c>
      <c r="AC142" s="5">
        <v>0</v>
      </c>
      <c r="AD142" s="5">
        <v>0</v>
      </c>
      <c r="AE142" s="5">
        <v>0</v>
      </c>
    </row>
    <row r="143" spans="1:31">
      <c r="A143" s="58" t="s">
        <v>136</v>
      </c>
      <c r="B143" s="58" t="s">
        <v>125</v>
      </c>
      <c r="C143" s="58" t="s">
        <v>104</v>
      </c>
      <c r="D143" s="5">
        <v>125.22999999999999</v>
      </c>
      <c r="E143" s="5">
        <v>124.13</v>
      </c>
      <c r="F143" s="5">
        <v>124.13</v>
      </c>
      <c r="G143" s="5">
        <v>124.13</v>
      </c>
      <c r="H143" s="5">
        <v>125.22999999999999</v>
      </c>
      <c r="I143" s="5">
        <v>124.13</v>
      </c>
      <c r="J143" s="5">
        <v>124.13</v>
      </c>
      <c r="K143" s="5">
        <v>374.13</v>
      </c>
      <c r="L143" s="5">
        <v>374.13</v>
      </c>
      <c r="M143" s="5">
        <v>375.23</v>
      </c>
      <c r="N143" s="5">
        <v>374.13</v>
      </c>
      <c r="O143" s="5">
        <v>375.23</v>
      </c>
      <c r="P143" s="5">
        <v>374.13</v>
      </c>
      <c r="Q143" s="5">
        <v>374.13</v>
      </c>
      <c r="R143" s="5">
        <v>374.13</v>
      </c>
      <c r="S143" s="5">
        <v>375.23</v>
      </c>
      <c r="T143" s="5">
        <v>374.13</v>
      </c>
      <c r="U143" s="5">
        <v>374.13</v>
      </c>
      <c r="V143" s="5">
        <v>374.13</v>
      </c>
      <c r="W143" s="5">
        <v>374.13</v>
      </c>
      <c r="X143" s="5">
        <v>375.23</v>
      </c>
      <c r="Y143" s="5">
        <v>375.23</v>
      </c>
      <c r="Z143" s="5">
        <v>375.23</v>
      </c>
      <c r="AA143" s="5">
        <v>375.23</v>
      </c>
      <c r="AB143" s="5">
        <v>375.23</v>
      </c>
      <c r="AC143" s="5">
        <v>375.23</v>
      </c>
      <c r="AD143" s="5">
        <v>375.23</v>
      </c>
      <c r="AE143" s="5">
        <v>375.23</v>
      </c>
    </row>
    <row r="144" spans="1:31">
      <c r="A144" s="58" t="s">
        <v>136</v>
      </c>
      <c r="B144" s="58" t="s">
        <v>125</v>
      </c>
      <c r="C144" s="58" t="s">
        <v>88</v>
      </c>
      <c r="D144" s="5">
        <v>60.468000000000004</v>
      </c>
      <c r="E144" s="5">
        <v>148.648</v>
      </c>
      <c r="F144" s="5">
        <v>275.34800000000001</v>
      </c>
      <c r="G144" s="5">
        <v>442.274</v>
      </c>
      <c r="H144" s="5">
        <v>652.45000000000005</v>
      </c>
      <c r="I144" s="5">
        <v>876.23699999999997</v>
      </c>
      <c r="J144" s="5">
        <v>1210.5730000000001</v>
      </c>
      <c r="K144" s="5">
        <v>1499.50984408</v>
      </c>
      <c r="L144" s="5">
        <v>1763.8192452999999</v>
      </c>
      <c r="M144" s="5">
        <v>2059.8864297800001</v>
      </c>
      <c r="N144" s="5">
        <v>2436.6978076999999</v>
      </c>
      <c r="O144" s="5">
        <v>2865.7631302299997</v>
      </c>
      <c r="P144" s="5">
        <v>3329.05273197</v>
      </c>
      <c r="Q144" s="5">
        <v>3830.46070057</v>
      </c>
      <c r="R144" s="5">
        <v>4377.4487209399995</v>
      </c>
      <c r="S144" s="5">
        <v>4929.4277385200003</v>
      </c>
      <c r="T144" s="5">
        <v>5409.2202714200002</v>
      </c>
      <c r="U144" s="5">
        <v>5890.0950978299998</v>
      </c>
      <c r="V144" s="5">
        <v>6359.8153290499995</v>
      </c>
      <c r="W144" s="5">
        <v>6795.9670817799997</v>
      </c>
      <c r="X144" s="5">
        <v>7263.3692117000001</v>
      </c>
      <c r="Y144" s="5">
        <v>7737.8938246300004</v>
      </c>
      <c r="Z144" s="5">
        <v>8141.5914787000002</v>
      </c>
      <c r="AA144" s="5">
        <v>8553.9924650800003</v>
      </c>
      <c r="AB144" s="5">
        <v>8975.3127935100001</v>
      </c>
      <c r="AC144" s="5">
        <v>9404.9657990399992</v>
      </c>
      <c r="AD144" s="5">
        <v>9844.0621514499999</v>
      </c>
      <c r="AE144" s="5">
        <v>9881.1261620900004</v>
      </c>
    </row>
    <row r="145" spans="1:31">
      <c r="A145" s="58" t="s">
        <v>136</v>
      </c>
      <c r="B145" s="58" t="s">
        <v>125</v>
      </c>
      <c r="C145" s="58" t="s">
        <v>89</v>
      </c>
      <c r="D145" s="5">
        <v>329.29</v>
      </c>
      <c r="E145" s="5">
        <v>584.38700000000006</v>
      </c>
      <c r="F145" s="5">
        <v>822.70399999999995</v>
      </c>
      <c r="G145" s="5">
        <v>1038.2350000000001</v>
      </c>
      <c r="H145" s="5">
        <v>1227.8490000000002</v>
      </c>
      <c r="I145" s="5">
        <v>1335.8109999999997</v>
      </c>
      <c r="J145" s="5">
        <v>1514.9060000000002</v>
      </c>
      <c r="K145" s="5">
        <v>1768.1690000000001</v>
      </c>
      <c r="L145" s="5">
        <v>1950.5929999999998</v>
      </c>
      <c r="M145" s="5">
        <v>2135.6660000000002</v>
      </c>
      <c r="N145" s="5">
        <v>2379.1839999999997</v>
      </c>
      <c r="O145" s="5">
        <v>2646.8049999999998</v>
      </c>
      <c r="P145" s="5">
        <v>2900.1779999999994</v>
      </c>
      <c r="Q145" s="5">
        <v>3149.181</v>
      </c>
      <c r="R145" s="5">
        <v>3402.6410000000005</v>
      </c>
      <c r="S145" s="5">
        <v>3615.8820000000005</v>
      </c>
      <c r="T145" s="5">
        <v>3731.2449999999999</v>
      </c>
      <c r="U145" s="5">
        <v>3816.4100000000008</v>
      </c>
      <c r="V145" s="5">
        <v>3863.6839999999993</v>
      </c>
      <c r="W145" s="5">
        <v>3875.1059999999998</v>
      </c>
      <c r="X145" s="5">
        <v>3873.7390000000014</v>
      </c>
      <c r="Y145" s="5">
        <v>3868.3439999999982</v>
      </c>
      <c r="Z145" s="5">
        <v>3856.3990000000003</v>
      </c>
      <c r="AA145" s="5">
        <v>3840.6070000000009</v>
      </c>
      <c r="AB145" s="5">
        <v>3820.0049999999992</v>
      </c>
      <c r="AC145" s="5">
        <v>3795.2550000000001</v>
      </c>
      <c r="AD145" s="5">
        <v>3765.7250000000004</v>
      </c>
      <c r="AE145" s="5">
        <v>3765.7250000000004</v>
      </c>
    </row>
    <row r="146" spans="1:3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>
      <c r="A147" s="58" t="s">
        <v>136</v>
      </c>
      <c r="B147" s="58" t="s">
        <v>126</v>
      </c>
      <c r="C147" s="58" t="s">
        <v>102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</row>
    <row r="148" spans="1:31">
      <c r="A148" s="58" t="s">
        <v>136</v>
      </c>
      <c r="B148" s="58" t="s">
        <v>126</v>
      </c>
      <c r="C148" s="58" t="s">
        <v>103</v>
      </c>
      <c r="D148" s="5">
        <v>0</v>
      </c>
      <c r="E148" s="5">
        <v>0</v>
      </c>
      <c r="F148" s="5">
        <v>46.227451739999999</v>
      </c>
      <c r="G148" s="5">
        <v>46.227451739999999</v>
      </c>
      <c r="H148" s="5">
        <v>222.32383605000001</v>
      </c>
      <c r="I148" s="5">
        <v>222.32383605000001</v>
      </c>
      <c r="J148" s="5">
        <v>222.32383605000001</v>
      </c>
      <c r="K148" s="5">
        <v>222.32383605000001</v>
      </c>
      <c r="L148" s="5">
        <v>222.32383605000001</v>
      </c>
      <c r="M148" s="5">
        <v>441.82977951999999</v>
      </c>
      <c r="N148" s="5">
        <v>441.82977951999999</v>
      </c>
      <c r="O148" s="5">
        <v>441.82977951999999</v>
      </c>
      <c r="P148" s="5">
        <v>441.82977951999999</v>
      </c>
      <c r="Q148" s="5">
        <v>441.82977951999999</v>
      </c>
      <c r="R148" s="5">
        <v>733.73155621000001</v>
      </c>
      <c r="S148" s="5">
        <v>733.73155621000001</v>
      </c>
      <c r="T148" s="5">
        <v>733.73155621000001</v>
      </c>
      <c r="U148" s="5">
        <v>733.73155621000001</v>
      </c>
      <c r="V148" s="5">
        <v>733.73155621000001</v>
      </c>
      <c r="W148" s="5">
        <v>733.73155621000001</v>
      </c>
      <c r="X148" s="5">
        <v>733.73155621000001</v>
      </c>
      <c r="Y148" s="5">
        <v>2979.7971557699998</v>
      </c>
      <c r="Z148" s="5">
        <v>2933.5697040300001</v>
      </c>
      <c r="AA148" s="5">
        <v>2933.5697040300001</v>
      </c>
      <c r="AB148" s="5">
        <v>2757.4733197199998</v>
      </c>
      <c r="AC148" s="5">
        <v>11522.702446069999</v>
      </c>
      <c r="AD148" s="5">
        <v>16444.247680569999</v>
      </c>
      <c r="AE148" s="5">
        <v>16444.247680569999</v>
      </c>
    </row>
    <row r="149" spans="1:31">
      <c r="A149" s="58" t="s">
        <v>136</v>
      </c>
      <c r="B149" s="58" t="s">
        <v>126</v>
      </c>
      <c r="C149" s="58" t="s">
        <v>104</v>
      </c>
      <c r="D149" s="5">
        <v>473.33000000000004</v>
      </c>
      <c r="E149" s="5">
        <v>473.33000000000004</v>
      </c>
      <c r="F149" s="5">
        <v>473.33000000000004</v>
      </c>
      <c r="G149" s="5">
        <v>473.33000000000004</v>
      </c>
      <c r="H149" s="5">
        <v>473.33000000000004</v>
      </c>
      <c r="I149" s="5">
        <v>473.33000000000004</v>
      </c>
      <c r="J149" s="5">
        <v>473.33000000000004</v>
      </c>
      <c r="K149" s="5">
        <v>473.33000000000004</v>
      </c>
      <c r="L149" s="5">
        <v>473.33000000000004</v>
      </c>
      <c r="M149" s="5">
        <v>473.33000000000004</v>
      </c>
      <c r="N149" s="5">
        <v>473.33000000000004</v>
      </c>
      <c r="O149" s="5">
        <v>473.33000000000004</v>
      </c>
      <c r="P149" s="5">
        <v>473.33000000000004</v>
      </c>
      <c r="Q149" s="5">
        <v>473.33000000000004</v>
      </c>
      <c r="R149" s="5">
        <v>473.33000000000004</v>
      </c>
      <c r="S149" s="5">
        <v>473.33000000000004</v>
      </c>
      <c r="T149" s="5">
        <v>473.33000000000004</v>
      </c>
      <c r="U149" s="5">
        <v>473.33000000000004</v>
      </c>
      <c r="V149" s="5">
        <v>473.33000000000004</v>
      </c>
      <c r="W149" s="5">
        <v>473.33000000000004</v>
      </c>
      <c r="X149" s="5">
        <v>473.33000000000004</v>
      </c>
      <c r="Y149" s="5">
        <v>475.43</v>
      </c>
      <c r="Z149" s="5">
        <v>473.33000000000004</v>
      </c>
      <c r="AA149" s="5">
        <v>473.33000000000004</v>
      </c>
      <c r="AB149" s="5">
        <v>473.33000000000004</v>
      </c>
      <c r="AC149" s="5">
        <v>473.33000000000004</v>
      </c>
      <c r="AD149" s="5">
        <v>473.33000000000004</v>
      </c>
      <c r="AE149" s="5">
        <v>473.33000000000004</v>
      </c>
    </row>
    <row r="150" spans="1:31">
      <c r="A150" s="58" t="s">
        <v>136</v>
      </c>
      <c r="B150" s="58" t="s">
        <v>126</v>
      </c>
      <c r="C150" s="58" t="s">
        <v>88</v>
      </c>
      <c r="D150" s="5">
        <v>103.374</v>
      </c>
      <c r="E150" s="5">
        <v>155.053</v>
      </c>
      <c r="F150" s="5">
        <v>211.02199999999999</v>
      </c>
      <c r="G150" s="5">
        <v>272.83999999999997</v>
      </c>
      <c r="H150" s="5">
        <v>342.29199999999997</v>
      </c>
      <c r="I150" s="5">
        <v>420.23</v>
      </c>
      <c r="J150" s="5">
        <v>540.44000000000005</v>
      </c>
      <c r="K150" s="5">
        <v>660.96435792</v>
      </c>
      <c r="L150" s="5">
        <v>796.17195317000005</v>
      </c>
      <c r="M150" s="5">
        <v>958.17402227999992</v>
      </c>
      <c r="N150" s="5">
        <v>1145.1947517999999</v>
      </c>
      <c r="O150" s="5">
        <v>1342.79875311</v>
      </c>
      <c r="P150" s="5">
        <v>1546.5239911499998</v>
      </c>
      <c r="Q150" s="5">
        <v>1757.30862804</v>
      </c>
      <c r="R150" s="5">
        <v>1963.7499641100001</v>
      </c>
      <c r="S150" s="5">
        <v>2169.9936781400002</v>
      </c>
      <c r="T150" s="5">
        <v>2330.4229793499999</v>
      </c>
      <c r="U150" s="5">
        <v>2480.8329372599997</v>
      </c>
      <c r="V150" s="5">
        <v>2619.9917203999998</v>
      </c>
      <c r="W150" s="5">
        <v>2760.18391509</v>
      </c>
      <c r="X150" s="5">
        <v>2910.0088553700002</v>
      </c>
      <c r="Y150" s="5">
        <v>3061.9195724699998</v>
      </c>
      <c r="Z150" s="5">
        <v>3195.6967666800001</v>
      </c>
      <c r="AA150" s="5">
        <v>3332.0470560999997</v>
      </c>
      <c r="AB150" s="5">
        <v>3471.4572458299999</v>
      </c>
      <c r="AC150" s="5">
        <v>3613.5280442000003</v>
      </c>
      <c r="AD150" s="5">
        <v>3758.3678000899999</v>
      </c>
      <c r="AE150" s="5">
        <v>3768.8095457299996</v>
      </c>
    </row>
    <row r="151" spans="1:31">
      <c r="A151" s="58" t="s">
        <v>136</v>
      </c>
      <c r="B151" s="58" t="s">
        <v>126</v>
      </c>
      <c r="C151" s="58" t="s">
        <v>89</v>
      </c>
      <c r="D151" s="5">
        <v>234.97200000000001</v>
      </c>
      <c r="E151" s="5">
        <v>315.15100000000001</v>
      </c>
      <c r="F151" s="5">
        <v>386.09899999999999</v>
      </c>
      <c r="G151" s="5">
        <v>448.88200000000001</v>
      </c>
      <c r="H151" s="5">
        <v>507.89399999999995</v>
      </c>
      <c r="I151" s="5">
        <v>563.8309999999999</v>
      </c>
      <c r="J151" s="5">
        <v>659.38799999999992</v>
      </c>
      <c r="K151" s="5">
        <v>765.72799999999984</v>
      </c>
      <c r="L151" s="5">
        <v>874.94299999999998</v>
      </c>
      <c r="M151" s="5">
        <v>999.57100000000003</v>
      </c>
      <c r="N151" s="5">
        <v>1136.2789999999998</v>
      </c>
      <c r="O151" s="5">
        <v>1272.079</v>
      </c>
      <c r="P151" s="5">
        <v>1391.741</v>
      </c>
      <c r="Q151" s="5">
        <v>1500.8809999999999</v>
      </c>
      <c r="R151" s="5">
        <v>1590.4769999999999</v>
      </c>
      <c r="S151" s="5">
        <v>1664.9549999999999</v>
      </c>
      <c r="T151" s="5">
        <v>1688.7670000000003</v>
      </c>
      <c r="U151" s="5">
        <v>1695.3049999999998</v>
      </c>
      <c r="V151" s="5">
        <v>1684.5590000000002</v>
      </c>
      <c r="W151" s="5">
        <v>1675.3009999999999</v>
      </c>
      <c r="X151" s="5">
        <v>1660.6060000000007</v>
      </c>
      <c r="Y151" s="5">
        <v>1645.1769999999997</v>
      </c>
      <c r="Z151" s="5">
        <v>1628.1010000000001</v>
      </c>
      <c r="AA151" s="5">
        <v>1610.2549999999997</v>
      </c>
      <c r="AB151" s="5">
        <v>1590.7479999999996</v>
      </c>
      <c r="AC151" s="5">
        <v>1570.4659999999999</v>
      </c>
      <c r="AD151" s="5">
        <v>1548.3600000000006</v>
      </c>
      <c r="AE151" s="5">
        <v>1548.3600000000006</v>
      </c>
    </row>
    <row r="152" spans="1:3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>
      <c r="A153" s="58" t="s">
        <v>136</v>
      </c>
      <c r="B153" s="58" t="s">
        <v>127</v>
      </c>
      <c r="C153" s="58" t="s">
        <v>102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537.64278782999997</v>
      </c>
      <c r="J153" s="5">
        <v>537.64278782999997</v>
      </c>
      <c r="K153" s="5">
        <v>537.64278782999997</v>
      </c>
      <c r="L153" s="5">
        <v>537.64278782999997</v>
      </c>
      <c r="M153" s="5">
        <v>537.64278782999997</v>
      </c>
      <c r="N153" s="5">
        <v>537.64278782999997</v>
      </c>
      <c r="O153" s="5">
        <v>537.64278782999997</v>
      </c>
      <c r="P153" s="5">
        <v>537.64278782999997</v>
      </c>
      <c r="Q153" s="5">
        <v>537.64278782999997</v>
      </c>
      <c r="R153" s="5">
        <v>537.64278782999997</v>
      </c>
      <c r="S153" s="5">
        <v>537.64278782999997</v>
      </c>
      <c r="T153" s="5">
        <v>537.64278782999997</v>
      </c>
      <c r="U153" s="5">
        <v>537.64278782999997</v>
      </c>
      <c r="V153" s="5">
        <v>537.64278782999997</v>
      </c>
      <c r="W153" s="5">
        <v>537.64278782999997</v>
      </c>
      <c r="X153" s="5">
        <v>911.11651037000001</v>
      </c>
      <c r="Y153" s="5">
        <v>911.11651037000001</v>
      </c>
      <c r="Z153" s="5">
        <v>911.11651037000001</v>
      </c>
      <c r="AA153" s="5">
        <v>911.11651037000001</v>
      </c>
      <c r="AB153" s="5">
        <v>911.11651037000001</v>
      </c>
      <c r="AC153" s="5">
        <v>1286.1152012299999</v>
      </c>
      <c r="AD153" s="5">
        <v>2000.87734273</v>
      </c>
      <c r="AE153" s="5">
        <v>2000.87734273</v>
      </c>
    </row>
    <row r="154" spans="1:31">
      <c r="A154" s="58" t="s">
        <v>136</v>
      </c>
      <c r="B154" s="58" t="s">
        <v>127</v>
      </c>
      <c r="C154" s="58" t="s">
        <v>103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</row>
    <row r="155" spans="1:31">
      <c r="A155" s="58" t="s">
        <v>136</v>
      </c>
      <c r="B155" s="58" t="s">
        <v>127</v>
      </c>
      <c r="C155" s="58" t="s">
        <v>104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</row>
    <row r="156" spans="1:31">
      <c r="A156" s="58" t="s">
        <v>136</v>
      </c>
      <c r="B156" s="58" t="s">
        <v>127</v>
      </c>
      <c r="C156" s="58" t="s">
        <v>88</v>
      </c>
      <c r="D156" s="5">
        <v>7.9119999999999999</v>
      </c>
      <c r="E156" s="5">
        <v>15.837</v>
      </c>
      <c r="F156" s="5">
        <v>26.483000000000001</v>
      </c>
      <c r="G156" s="5">
        <v>39.381999999999998</v>
      </c>
      <c r="H156" s="5">
        <v>55.106999999999999</v>
      </c>
      <c r="I156" s="5">
        <v>73.650000000000006</v>
      </c>
      <c r="J156" s="5">
        <v>101.574</v>
      </c>
      <c r="K156" s="5">
        <v>125.72385559</v>
      </c>
      <c r="L156" s="5">
        <v>153.03731171000001</v>
      </c>
      <c r="M156" s="5">
        <v>186.23757463999999</v>
      </c>
      <c r="N156" s="5">
        <v>224.89593049000001</v>
      </c>
      <c r="O156" s="5">
        <v>266.87614852000002</v>
      </c>
      <c r="P156" s="5">
        <v>311.41755971999999</v>
      </c>
      <c r="Q156" s="5">
        <v>357.86743506000005</v>
      </c>
      <c r="R156" s="5">
        <v>404.78368935000003</v>
      </c>
      <c r="S156" s="5">
        <v>452.62481380999998</v>
      </c>
      <c r="T156" s="5">
        <v>492.5103479</v>
      </c>
      <c r="U156" s="5">
        <v>531.82907490000002</v>
      </c>
      <c r="V156" s="5">
        <v>570.22714911000003</v>
      </c>
      <c r="W156" s="5">
        <v>609.75050940999995</v>
      </c>
      <c r="X156" s="5">
        <v>651.78980555999999</v>
      </c>
      <c r="Y156" s="5">
        <v>694.24637111999994</v>
      </c>
      <c r="Z156" s="5">
        <v>729.87564465000003</v>
      </c>
      <c r="AA156" s="5">
        <v>765.66522693000002</v>
      </c>
      <c r="AB156" s="5">
        <v>801.68088179999995</v>
      </c>
      <c r="AC156" s="5">
        <v>838.08343994999996</v>
      </c>
      <c r="AD156" s="5">
        <v>874.67753663000008</v>
      </c>
      <c r="AE156" s="5">
        <v>876.72075081000003</v>
      </c>
    </row>
    <row r="157" spans="1:31">
      <c r="A157" s="58" t="s">
        <v>136</v>
      </c>
      <c r="B157" s="58" t="s">
        <v>127</v>
      </c>
      <c r="C157" s="58" t="s">
        <v>89</v>
      </c>
      <c r="D157" s="5">
        <v>45.622999999999998</v>
      </c>
      <c r="E157" s="5">
        <v>65.371999999999986</v>
      </c>
      <c r="F157" s="5">
        <v>82.352000000000004</v>
      </c>
      <c r="G157" s="5">
        <v>95.963999999999999</v>
      </c>
      <c r="H157" s="5">
        <v>107.131</v>
      </c>
      <c r="I157" s="5">
        <v>116.5</v>
      </c>
      <c r="J157" s="5">
        <v>131.535</v>
      </c>
      <c r="K157" s="5">
        <v>152.63800000000001</v>
      </c>
      <c r="L157" s="5">
        <v>173.94100000000003</v>
      </c>
      <c r="M157" s="5">
        <v>198.483</v>
      </c>
      <c r="N157" s="5">
        <v>225.34400000000002</v>
      </c>
      <c r="O157" s="5">
        <v>252.72799999999995</v>
      </c>
      <c r="P157" s="5">
        <v>277.85400000000004</v>
      </c>
      <c r="Q157" s="5">
        <v>300.80500000000006</v>
      </c>
      <c r="R157" s="5">
        <v>320.54400000000004</v>
      </c>
      <c r="S157" s="5">
        <v>337.47999999999996</v>
      </c>
      <c r="T157" s="5">
        <v>344.50700000000001</v>
      </c>
      <c r="U157" s="5">
        <v>348.54900000000009</v>
      </c>
      <c r="V157" s="5">
        <v>349.56599999999992</v>
      </c>
      <c r="W157" s="5">
        <v>350.81700000000012</v>
      </c>
      <c r="X157" s="5">
        <v>350.685</v>
      </c>
      <c r="Y157" s="5">
        <v>350.02999999999986</v>
      </c>
      <c r="Z157" s="5">
        <v>348.76900000000012</v>
      </c>
      <c r="AA157" s="5">
        <v>346.75099999999986</v>
      </c>
      <c r="AB157" s="5">
        <v>344.07600000000014</v>
      </c>
      <c r="AC157" s="5">
        <v>340.86599999999999</v>
      </c>
      <c r="AD157" s="5">
        <v>337.02599999999995</v>
      </c>
      <c r="AE157" s="5">
        <v>337.02599999999995</v>
      </c>
    </row>
    <row r="158" spans="1:31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>
      <c r="A159" s="58" t="s">
        <v>137</v>
      </c>
      <c r="B159" s="58" t="s">
        <v>123</v>
      </c>
      <c r="C159" s="58" t="s">
        <v>101</v>
      </c>
      <c r="D159" s="5">
        <v>0</v>
      </c>
      <c r="E159" s="5">
        <v>0</v>
      </c>
      <c r="F159" s="5">
        <v>680</v>
      </c>
      <c r="G159" s="5">
        <v>2040</v>
      </c>
      <c r="H159" s="5">
        <v>2040</v>
      </c>
      <c r="I159" s="5">
        <v>2040</v>
      </c>
      <c r="J159" s="5">
        <v>2040</v>
      </c>
      <c r="K159" s="5">
        <v>2040</v>
      </c>
      <c r="L159" s="5">
        <v>2040</v>
      </c>
      <c r="M159" s="5">
        <v>2040</v>
      </c>
      <c r="N159" s="5">
        <v>2040</v>
      </c>
      <c r="O159" s="5">
        <v>2040</v>
      </c>
      <c r="P159" s="5">
        <v>2040</v>
      </c>
      <c r="Q159" s="5">
        <v>2040</v>
      </c>
      <c r="R159" s="5">
        <v>2040</v>
      </c>
      <c r="S159" s="5">
        <v>2040</v>
      </c>
      <c r="T159" s="5">
        <v>2040</v>
      </c>
      <c r="U159" s="5">
        <v>2040</v>
      </c>
      <c r="V159" s="5">
        <v>2040</v>
      </c>
      <c r="W159" s="5">
        <v>2040</v>
      </c>
      <c r="X159" s="5">
        <v>2040</v>
      </c>
      <c r="Y159" s="5">
        <v>2040</v>
      </c>
      <c r="Z159" s="5">
        <v>2040</v>
      </c>
      <c r="AA159" s="5">
        <v>2040</v>
      </c>
      <c r="AB159" s="5">
        <v>2040</v>
      </c>
      <c r="AC159" s="5">
        <v>2040</v>
      </c>
      <c r="AD159" s="5">
        <v>2040</v>
      </c>
      <c r="AE159" s="5">
        <v>2040</v>
      </c>
    </row>
    <row r="160" spans="1:31">
      <c r="A160" s="58" t="s">
        <v>137</v>
      </c>
      <c r="B160" s="58" t="s">
        <v>123</v>
      </c>
      <c r="C160" s="58" t="s">
        <v>102</v>
      </c>
      <c r="D160" s="5">
        <v>160</v>
      </c>
      <c r="E160" s="5">
        <v>160</v>
      </c>
      <c r="F160" s="5">
        <v>160</v>
      </c>
      <c r="G160" s="5">
        <v>160</v>
      </c>
      <c r="H160" s="5">
        <v>160</v>
      </c>
      <c r="I160" s="5">
        <v>326.22634806999997</v>
      </c>
      <c r="J160" s="5">
        <v>326.22634806999997</v>
      </c>
      <c r="K160" s="5">
        <v>837.04353545999993</v>
      </c>
      <c r="L160" s="5">
        <v>837.04353545999993</v>
      </c>
      <c r="M160" s="5">
        <v>843.64066914</v>
      </c>
      <c r="N160" s="5">
        <v>843.64066914</v>
      </c>
      <c r="O160" s="5">
        <v>843.64066914</v>
      </c>
      <c r="P160" s="5">
        <v>843.64066914</v>
      </c>
      <c r="Q160" s="5">
        <v>843.64066914</v>
      </c>
      <c r="R160" s="5">
        <v>843.64066914</v>
      </c>
      <c r="S160" s="5">
        <v>843.64066914</v>
      </c>
      <c r="T160" s="5">
        <v>843.64066914</v>
      </c>
      <c r="U160" s="5">
        <v>843.64066914</v>
      </c>
      <c r="V160" s="5">
        <v>1068.30861525</v>
      </c>
      <c r="W160" s="5">
        <v>1068.30861525</v>
      </c>
      <c r="X160" s="5">
        <v>1160</v>
      </c>
      <c r="Y160" s="5">
        <v>1160</v>
      </c>
      <c r="Z160" s="5">
        <v>1160</v>
      </c>
      <c r="AA160" s="5">
        <v>1160</v>
      </c>
      <c r="AB160" s="5">
        <v>1160</v>
      </c>
      <c r="AC160" s="5">
        <v>1160</v>
      </c>
      <c r="AD160" s="5">
        <v>1160</v>
      </c>
      <c r="AE160" s="5">
        <v>1160</v>
      </c>
    </row>
    <row r="161" spans="1:31">
      <c r="A161" s="58" t="s">
        <v>137</v>
      </c>
      <c r="B161" s="58" t="s">
        <v>123</v>
      </c>
      <c r="C161" s="58" t="s">
        <v>103</v>
      </c>
      <c r="D161" s="5">
        <v>80</v>
      </c>
      <c r="E161" s="5">
        <v>80</v>
      </c>
      <c r="F161" s="5">
        <v>680</v>
      </c>
      <c r="G161" s="5">
        <v>1628.89109487</v>
      </c>
      <c r="H161" s="5">
        <v>1628.89109487</v>
      </c>
      <c r="I161" s="5">
        <v>2311.6093896900002</v>
      </c>
      <c r="J161" s="5">
        <v>2311.6093896900002</v>
      </c>
      <c r="K161" s="5">
        <v>2311.6093896900002</v>
      </c>
      <c r="L161" s="5">
        <v>2311.6093896900002</v>
      </c>
      <c r="M161" s="5">
        <v>2311.6093896900002</v>
      </c>
      <c r="N161" s="5">
        <v>2311.6093896900002</v>
      </c>
      <c r="O161" s="5">
        <v>2311.6093896900002</v>
      </c>
      <c r="P161" s="5">
        <v>2311.6093896900002</v>
      </c>
      <c r="Q161" s="5">
        <v>2311.6093896900002</v>
      </c>
      <c r="R161" s="5">
        <v>2859.8156846000002</v>
      </c>
      <c r="S161" s="5">
        <v>2859.8156846000002</v>
      </c>
      <c r="T161" s="5">
        <v>2859.8156846000002</v>
      </c>
      <c r="U161" s="5">
        <v>2932.4651594799998</v>
      </c>
      <c r="V161" s="5">
        <v>2932.4651594799998</v>
      </c>
      <c r="W161" s="5">
        <v>2932.4651594799998</v>
      </c>
      <c r="X161" s="5">
        <v>2932.4651594799998</v>
      </c>
      <c r="Y161" s="5">
        <v>2932.4651594799998</v>
      </c>
      <c r="Z161" s="5">
        <v>2332.4651594799998</v>
      </c>
      <c r="AA161" s="5">
        <v>1383.5740646099998</v>
      </c>
      <c r="AB161" s="5">
        <v>1383.5740646099998</v>
      </c>
      <c r="AC161" s="5">
        <v>1618.4057780200001</v>
      </c>
      <c r="AD161" s="5">
        <v>1618.4057780200001</v>
      </c>
      <c r="AE161" s="5">
        <v>1618.4057780200001</v>
      </c>
    </row>
    <row r="162" spans="1:31">
      <c r="A162" s="58" t="s">
        <v>137</v>
      </c>
      <c r="B162" s="58" t="s">
        <v>123</v>
      </c>
      <c r="C162" s="58" t="s">
        <v>104</v>
      </c>
      <c r="D162" s="5">
        <v>50</v>
      </c>
      <c r="E162" s="5">
        <v>50</v>
      </c>
      <c r="F162" s="5">
        <v>50</v>
      </c>
      <c r="G162" s="5">
        <v>50</v>
      </c>
      <c r="H162" s="5">
        <v>50</v>
      </c>
      <c r="I162" s="5">
        <v>50</v>
      </c>
      <c r="J162" s="5">
        <v>50</v>
      </c>
      <c r="K162" s="5">
        <v>50</v>
      </c>
      <c r="L162" s="5">
        <v>50</v>
      </c>
      <c r="M162" s="5">
        <v>50</v>
      </c>
      <c r="N162" s="5">
        <v>50</v>
      </c>
      <c r="O162" s="5">
        <v>50</v>
      </c>
      <c r="P162" s="5">
        <v>50</v>
      </c>
      <c r="Q162" s="5">
        <v>50</v>
      </c>
      <c r="R162" s="5">
        <v>50</v>
      </c>
      <c r="S162" s="5">
        <v>50</v>
      </c>
      <c r="T162" s="5">
        <v>50</v>
      </c>
      <c r="U162" s="5">
        <v>50</v>
      </c>
      <c r="V162" s="5">
        <v>50</v>
      </c>
      <c r="W162" s="5">
        <v>50</v>
      </c>
      <c r="X162" s="5">
        <v>50</v>
      </c>
      <c r="Y162" s="5">
        <v>50</v>
      </c>
      <c r="Z162" s="5">
        <v>50</v>
      </c>
      <c r="AA162" s="5">
        <v>50</v>
      </c>
      <c r="AB162" s="5">
        <v>50</v>
      </c>
      <c r="AC162" s="5">
        <v>50</v>
      </c>
      <c r="AD162" s="5">
        <v>50</v>
      </c>
      <c r="AE162" s="5">
        <v>50</v>
      </c>
    </row>
    <row r="163" spans="1:31">
      <c r="A163" s="58" t="s">
        <v>137</v>
      </c>
      <c r="B163" s="58" t="s">
        <v>123</v>
      </c>
      <c r="C163" s="58" t="s">
        <v>88</v>
      </c>
      <c r="D163" s="5">
        <v>113.44800000999999</v>
      </c>
      <c r="E163" s="5">
        <v>234.46199999999999</v>
      </c>
      <c r="F163" s="5">
        <v>391.15199999000004</v>
      </c>
      <c r="G163" s="5">
        <v>583.14700001000006</v>
      </c>
      <c r="H163" s="5">
        <v>817.88</v>
      </c>
      <c r="I163" s="5">
        <v>1099.634</v>
      </c>
      <c r="J163" s="5">
        <v>1524.355</v>
      </c>
      <c r="K163" s="5">
        <v>1897.4574733300001</v>
      </c>
      <c r="L163" s="5">
        <v>2313.5186278800002</v>
      </c>
      <c r="M163" s="5">
        <v>2795.63337916</v>
      </c>
      <c r="N163" s="5">
        <v>3392.9003320800002</v>
      </c>
      <c r="O163" s="5">
        <v>4036.44119688</v>
      </c>
      <c r="P163" s="5">
        <v>4707.0090007500003</v>
      </c>
      <c r="Q163" s="5">
        <v>5411.0381473800007</v>
      </c>
      <c r="R163" s="5">
        <v>6114.3533389300001</v>
      </c>
      <c r="S163" s="5">
        <v>6822.3269472499996</v>
      </c>
      <c r="T163" s="5">
        <v>7403.449441499999</v>
      </c>
      <c r="U163" s="5">
        <v>7964.5992951899998</v>
      </c>
      <c r="V163" s="5">
        <v>8500.4033974100003</v>
      </c>
      <c r="W163" s="5">
        <v>9048.9515982400007</v>
      </c>
      <c r="X163" s="5">
        <v>9634.5546853399992</v>
      </c>
      <c r="Y163" s="5">
        <v>10227.264545689999</v>
      </c>
      <c r="Z163" s="5">
        <v>10733.091480859999</v>
      </c>
      <c r="AA163" s="5">
        <v>11244.056339999999</v>
      </c>
      <c r="AB163" s="5">
        <v>11762.804082539998</v>
      </c>
      <c r="AC163" s="5">
        <v>12290.264823130001</v>
      </c>
      <c r="AD163" s="5">
        <v>12821.021079919999</v>
      </c>
      <c r="AE163" s="5">
        <v>12857.1914406</v>
      </c>
    </row>
    <row r="164" spans="1:31">
      <c r="A164" s="58" t="s">
        <v>137</v>
      </c>
      <c r="B164" s="58" t="s">
        <v>123</v>
      </c>
      <c r="C164" s="58" t="s">
        <v>89</v>
      </c>
      <c r="D164" s="5">
        <v>588.70600000000002</v>
      </c>
      <c r="E164" s="5">
        <v>887.91499999999996</v>
      </c>
      <c r="F164" s="5">
        <v>1132.692</v>
      </c>
      <c r="G164" s="5">
        <v>1330.7860000000001</v>
      </c>
      <c r="H164" s="5">
        <v>1501.1099999999997</v>
      </c>
      <c r="I164" s="5">
        <v>1644.835</v>
      </c>
      <c r="J164" s="5">
        <v>1879.2280000000001</v>
      </c>
      <c r="K164" s="5">
        <v>2206.7310000000002</v>
      </c>
      <c r="L164" s="5">
        <v>2538.018</v>
      </c>
      <c r="M164" s="5">
        <v>2892.1369999999997</v>
      </c>
      <c r="N164" s="5">
        <v>3323.8410000000003</v>
      </c>
      <c r="O164" s="5">
        <v>3759.1100000000006</v>
      </c>
      <c r="P164" s="5">
        <v>4148.139000000001</v>
      </c>
      <c r="Q164" s="5">
        <v>4509.9309999999996</v>
      </c>
      <c r="R164" s="5">
        <v>4816.4500000000007</v>
      </c>
      <c r="S164" s="5">
        <v>5071.3830000000007</v>
      </c>
      <c r="T164" s="5">
        <v>5175.4100000000008</v>
      </c>
      <c r="U164" s="5">
        <v>5227.704999999999</v>
      </c>
      <c r="V164" s="5">
        <v>5227.0620000000017</v>
      </c>
      <c r="W164" s="5">
        <v>5230.3869999999988</v>
      </c>
      <c r="X164" s="5">
        <v>5215.023000000001</v>
      </c>
      <c r="Y164" s="5">
        <v>5193.7550000000001</v>
      </c>
      <c r="Z164" s="5">
        <v>5164.8889999999992</v>
      </c>
      <c r="AA164" s="5">
        <v>5128.3240000000005</v>
      </c>
      <c r="AB164" s="5">
        <v>5084.2170000000024</v>
      </c>
      <c r="AC164" s="5">
        <v>5035.3010000000013</v>
      </c>
      <c r="AD164" s="5">
        <v>4976.3359999999993</v>
      </c>
      <c r="AE164" s="5">
        <v>4976.3359999999993</v>
      </c>
    </row>
    <row r="165" spans="1:3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>
      <c r="A166" s="58" t="s">
        <v>137</v>
      </c>
      <c r="B166" s="58" t="s">
        <v>124</v>
      </c>
      <c r="C166" s="58" t="s">
        <v>102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32.158449699999998</v>
      </c>
      <c r="X166" s="5">
        <v>32.158449699999998</v>
      </c>
      <c r="Y166" s="5">
        <v>32.158449699999998</v>
      </c>
      <c r="Z166" s="5">
        <v>32.158449699999998</v>
      </c>
      <c r="AA166" s="5">
        <v>32.158449699999998</v>
      </c>
      <c r="AB166" s="5">
        <v>32.158449699999998</v>
      </c>
      <c r="AC166" s="5">
        <v>32.158449699999998</v>
      </c>
      <c r="AD166" s="5">
        <v>32.158449699999998</v>
      </c>
      <c r="AE166" s="5">
        <v>32.158449699999998</v>
      </c>
    </row>
    <row r="167" spans="1:31">
      <c r="A167" s="58" t="s">
        <v>137</v>
      </c>
      <c r="B167" s="58" t="s">
        <v>124</v>
      </c>
      <c r="C167" s="58" t="s">
        <v>103</v>
      </c>
      <c r="D167" s="5">
        <v>570</v>
      </c>
      <c r="E167" s="5">
        <v>570</v>
      </c>
      <c r="F167" s="5">
        <v>905.38704224000003</v>
      </c>
      <c r="G167" s="5">
        <v>1352.7704283799999</v>
      </c>
      <c r="H167" s="5">
        <v>2424.1092474400002</v>
      </c>
      <c r="I167" s="5">
        <v>3153.7920705799997</v>
      </c>
      <c r="J167" s="5">
        <v>3155.73553283</v>
      </c>
      <c r="K167" s="5">
        <v>3555.9036023599997</v>
      </c>
      <c r="L167" s="5">
        <v>3555.9036023599997</v>
      </c>
      <c r="M167" s="5">
        <v>3555.9036023599997</v>
      </c>
      <c r="N167" s="5">
        <v>3870.9358931699999</v>
      </c>
      <c r="O167" s="5">
        <v>3996.16973095</v>
      </c>
      <c r="P167" s="5">
        <v>6693.3933810799999</v>
      </c>
      <c r="Q167" s="5">
        <v>7511.6708603899997</v>
      </c>
      <c r="R167" s="5">
        <v>8552.2317184500007</v>
      </c>
      <c r="S167" s="5">
        <v>8827.9285857199993</v>
      </c>
      <c r="T167" s="5">
        <v>8827.9285857199993</v>
      </c>
      <c r="U167" s="5">
        <v>10051.78251642</v>
      </c>
      <c r="V167" s="5">
        <v>18112.119675859998</v>
      </c>
      <c r="W167" s="5">
        <v>18112.119675859998</v>
      </c>
      <c r="X167" s="5">
        <v>18112.119675859998</v>
      </c>
      <c r="Y167" s="5">
        <v>18112.119675859998</v>
      </c>
      <c r="Z167" s="5">
        <v>25958.938615119998</v>
      </c>
      <c r="AA167" s="5">
        <v>26906.80736268</v>
      </c>
      <c r="AB167" s="5">
        <v>28329.148858339999</v>
      </c>
      <c r="AC167" s="5">
        <v>28178.557841269998</v>
      </c>
      <c r="AD167" s="5">
        <v>47081.278036060008</v>
      </c>
      <c r="AE167" s="5">
        <v>46681.109966530006</v>
      </c>
    </row>
    <row r="168" spans="1:31">
      <c r="A168" s="58" t="s">
        <v>137</v>
      </c>
      <c r="B168" s="58" t="s">
        <v>124</v>
      </c>
      <c r="C168" s="58" t="s">
        <v>104</v>
      </c>
      <c r="D168" s="5">
        <v>100</v>
      </c>
      <c r="E168" s="5">
        <v>100</v>
      </c>
      <c r="F168" s="5">
        <v>331.44591409999998</v>
      </c>
      <c r="G168" s="5">
        <v>331.44591409999998</v>
      </c>
      <c r="H168" s="5">
        <v>331.44591409999998</v>
      </c>
      <c r="I168" s="5">
        <v>331.44591409999998</v>
      </c>
      <c r="J168" s="5">
        <v>331.44591409999998</v>
      </c>
      <c r="K168" s="5">
        <v>331.44591409999998</v>
      </c>
      <c r="L168" s="5">
        <v>331.44591409999998</v>
      </c>
      <c r="M168" s="5">
        <v>331.44591409999998</v>
      </c>
      <c r="N168" s="5">
        <v>331.44591409999998</v>
      </c>
      <c r="O168" s="5">
        <v>331.44591409999998</v>
      </c>
      <c r="P168" s="5">
        <v>331.44591409999998</v>
      </c>
      <c r="Q168" s="5">
        <v>331.44591409999998</v>
      </c>
      <c r="R168" s="5">
        <v>331.44591409999998</v>
      </c>
      <c r="S168" s="5">
        <v>331.44591409999998</v>
      </c>
      <c r="T168" s="5">
        <v>331.44591409999998</v>
      </c>
      <c r="U168" s="5">
        <v>331.44591409999998</v>
      </c>
      <c r="V168" s="5">
        <v>331.44591409999998</v>
      </c>
      <c r="W168" s="5">
        <v>331.44591409999998</v>
      </c>
      <c r="X168" s="5">
        <v>331.44591409999998</v>
      </c>
      <c r="Y168" s="5">
        <v>331.44591409999998</v>
      </c>
      <c r="Z168" s="5">
        <v>100</v>
      </c>
      <c r="AA168" s="5">
        <v>100</v>
      </c>
      <c r="AB168" s="5">
        <v>100</v>
      </c>
      <c r="AC168" s="5">
        <v>100</v>
      </c>
      <c r="AD168" s="5">
        <v>100</v>
      </c>
      <c r="AE168" s="5">
        <v>100</v>
      </c>
    </row>
    <row r="169" spans="1:31">
      <c r="A169" s="58" t="s">
        <v>137</v>
      </c>
      <c r="B169" s="58" t="s">
        <v>124</v>
      </c>
      <c r="C169" s="58" t="s">
        <v>88</v>
      </c>
      <c r="D169" s="5">
        <v>81.304999999999993</v>
      </c>
      <c r="E169" s="5">
        <v>177.50700000000001</v>
      </c>
      <c r="F169" s="5">
        <v>314.98700000000002</v>
      </c>
      <c r="G169" s="5">
        <v>485.21</v>
      </c>
      <c r="H169" s="5">
        <v>690.75199999999995</v>
      </c>
      <c r="I169" s="5">
        <v>942.36799999999994</v>
      </c>
      <c r="J169" s="5">
        <v>1319.3320000100002</v>
      </c>
      <c r="K169" s="5">
        <v>1646.1449322999999</v>
      </c>
      <c r="L169" s="5">
        <v>1997.99720783</v>
      </c>
      <c r="M169" s="5">
        <v>2398.7515556399999</v>
      </c>
      <c r="N169" s="5">
        <v>2891.4536417200002</v>
      </c>
      <c r="O169" s="5">
        <v>3423.7156849399998</v>
      </c>
      <c r="P169" s="5">
        <v>3981.1180689500002</v>
      </c>
      <c r="Q169" s="5">
        <v>4537.9600560899999</v>
      </c>
      <c r="R169" s="5">
        <v>5073.4149845700003</v>
      </c>
      <c r="S169" s="5">
        <v>5608.7046190199999</v>
      </c>
      <c r="T169" s="5">
        <v>6036.0734856200006</v>
      </c>
      <c r="U169" s="5">
        <v>6450.86907402</v>
      </c>
      <c r="V169" s="5">
        <v>6838.9187785800004</v>
      </c>
      <c r="W169" s="5">
        <v>7232.87679131</v>
      </c>
      <c r="X169" s="5">
        <v>7657.7471786699998</v>
      </c>
      <c r="Y169" s="5">
        <v>8085.00838931</v>
      </c>
      <c r="Z169" s="5">
        <v>8457.8420374799989</v>
      </c>
      <c r="AA169" s="5">
        <v>8838.1139046899989</v>
      </c>
      <c r="AB169" s="5">
        <v>9222.6653388399991</v>
      </c>
      <c r="AC169" s="5">
        <v>9616.4493741200004</v>
      </c>
      <c r="AD169" s="5">
        <v>10015.22371271</v>
      </c>
      <c r="AE169" s="5">
        <v>10037.2423246</v>
      </c>
    </row>
    <row r="170" spans="1:31">
      <c r="A170" s="58" t="s">
        <v>137</v>
      </c>
      <c r="B170" s="58" t="s">
        <v>124</v>
      </c>
      <c r="C170" s="58" t="s">
        <v>89</v>
      </c>
      <c r="D170" s="5">
        <v>417.096</v>
      </c>
      <c r="E170" s="5">
        <v>671.0329999999999</v>
      </c>
      <c r="F170" s="5">
        <v>922.27100000000007</v>
      </c>
      <c r="G170" s="5">
        <v>1125.8689999999999</v>
      </c>
      <c r="H170" s="5">
        <v>1299.7470000000001</v>
      </c>
      <c r="I170" s="5">
        <v>1450.7080000000001</v>
      </c>
      <c r="J170" s="5">
        <v>1685.1630000000005</v>
      </c>
      <c r="K170" s="5">
        <v>1990.6479999999999</v>
      </c>
      <c r="L170" s="5">
        <v>2286.2459999999996</v>
      </c>
      <c r="M170" s="5">
        <v>2596.1640000000002</v>
      </c>
      <c r="N170" s="5">
        <v>2968.3380000000002</v>
      </c>
      <c r="O170" s="5">
        <v>3348.63</v>
      </c>
      <c r="P170" s="5">
        <v>3694.0590000000002</v>
      </c>
      <c r="Q170" s="5">
        <v>3989.7470000000003</v>
      </c>
      <c r="R170" s="5">
        <v>4221.7790000000014</v>
      </c>
      <c r="S170" s="5">
        <v>4413.009</v>
      </c>
      <c r="T170" s="5">
        <v>4478</v>
      </c>
      <c r="U170" s="5">
        <v>4506.9669999999996</v>
      </c>
      <c r="V170" s="5">
        <v>4491.2079999999996</v>
      </c>
      <c r="W170" s="5">
        <v>4479.3630000000012</v>
      </c>
      <c r="X170" s="5">
        <v>4455.174</v>
      </c>
      <c r="Y170" s="5">
        <v>4424.643</v>
      </c>
      <c r="Z170" s="5">
        <v>4389.6200000000008</v>
      </c>
      <c r="AA170" s="5">
        <v>4351.1210000000001</v>
      </c>
      <c r="AB170" s="5">
        <v>4305.9329999999991</v>
      </c>
      <c r="AC170" s="5">
        <v>4258.4330000000009</v>
      </c>
      <c r="AD170" s="5">
        <v>4204.9129999999996</v>
      </c>
      <c r="AE170" s="5">
        <v>4204.9129999999996</v>
      </c>
    </row>
    <row r="171" spans="1:3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>
      <c r="A172" s="58" t="s">
        <v>137</v>
      </c>
      <c r="B172" s="58" t="s">
        <v>125</v>
      </c>
      <c r="C172" s="58" t="s">
        <v>102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113.40614981</v>
      </c>
      <c r="J172" s="5">
        <v>113.40614981</v>
      </c>
      <c r="K172" s="5">
        <v>113.40614981</v>
      </c>
      <c r="L172" s="5">
        <v>113.40614981</v>
      </c>
      <c r="M172" s="5">
        <v>113.40614981</v>
      </c>
      <c r="N172" s="5">
        <v>113.40614981</v>
      </c>
      <c r="O172" s="5">
        <v>113.40614981</v>
      </c>
      <c r="P172" s="5">
        <v>113.40614981</v>
      </c>
      <c r="Q172" s="5">
        <v>113.40614981</v>
      </c>
      <c r="R172" s="5">
        <v>113.40614981</v>
      </c>
      <c r="S172" s="5">
        <v>113.40614981</v>
      </c>
      <c r="T172" s="5">
        <v>113.40614981</v>
      </c>
      <c r="U172" s="5">
        <v>113.40614981</v>
      </c>
      <c r="V172" s="5">
        <v>113.40614981</v>
      </c>
      <c r="W172" s="5">
        <v>113.40614981</v>
      </c>
      <c r="X172" s="5">
        <v>113.40614981</v>
      </c>
      <c r="Y172" s="5">
        <v>113.40614981</v>
      </c>
      <c r="Z172" s="5">
        <v>113.40614981</v>
      </c>
      <c r="AA172" s="5">
        <v>113.40614981</v>
      </c>
      <c r="AB172" s="5">
        <v>113.40614981</v>
      </c>
      <c r="AC172" s="5">
        <v>113.40614981</v>
      </c>
      <c r="AD172" s="5">
        <v>113.40614981</v>
      </c>
      <c r="AE172" s="5">
        <v>113.40614981</v>
      </c>
    </row>
    <row r="173" spans="1:31">
      <c r="A173" s="58" t="s">
        <v>137</v>
      </c>
      <c r="B173" s="58" t="s">
        <v>125</v>
      </c>
      <c r="C173" s="58" t="s">
        <v>103</v>
      </c>
      <c r="D173" s="5">
        <v>0</v>
      </c>
      <c r="E173" s="5">
        <v>0</v>
      </c>
      <c r="F173" s="5">
        <v>114.8428014</v>
      </c>
      <c r="G173" s="5">
        <v>114.8428014</v>
      </c>
      <c r="H173" s="5">
        <v>327.90734077000002</v>
      </c>
      <c r="I173" s="5">
        <v>889.88156987000002</v>
      </c>
      <c r="J173" s="5">
        <v>889.88156987000002</v>
      </c>
      <c r="K173" s="5">
        <v>889.88156987000002</v>
      </c>
      <c r="L173" s="5">
        <v>889.88156987000002</v>
      </c>
      <c r="M173" s="5">
        <v>889.88156987000002</v>
      </c>
      <c r="N173" s="5">
        <v>889.88156987000002</v>
      </c>
      <c r="O173" s="5">
        <v>889.88156987000002</v>
      </c>
      <c r="P173" s="5">
        <v>889.88156987000002</v>
      </c>
      <c r="Q173" s="5">
        <v>889.88156987000002</v>
      </c>
      <c r="R173" s="5">
        <v>889.88156987000002</v>
      </c>
      <c r="S173" s="5">
        <v>889.88156987000002</v>
      </c>
      <c r="T173" s="5">
        <v>889.88156987000002</v>
      </c>
      <c r="U173" s="5">
        <v>889.88156987000002</v>
      </c>
      <c r="V173" s="5">
        <v>889.88156987000002</v>
      </c>
      <c r="W173" s="5">
        <v>889.88156987000002</v>
      </c>
      <c r="X173" s="5">
        <v>889.88156987000002</v>
      </c>
      <c r="Y173" s="5">
        <v>889.88156987000002</v>
      </c>
      <c r="Z173" s="5">
        <v>775.03876847000004</v>
      </c>
      <c r="AA173" s="5">
        <v>775.03876847000004</v>
      </c>
      <c r="AB173" s="5">
        <v>561.9742291</v>
      </c>
      <c r="AC173" s="5">
        <v>0</v>
      </c>
      <c r="AD173" s="5">
        <v>0</v>
      </c>
      <c r="AE173" s="5">
        <v>0</v>
      </c>
    </row>
    <row r="174" spans="1:31">
      <c r="A174" s="58" t="s">
        <v>137</v>
      </c>
      <c r="B174" s="58" t="s">
        <v>125</v>
      </c>
      <c r="C174" s="58" t="s">
        <v>104</v>
      </c>
      <c r="D174" s="5">
        <v>125.22999999999999</v>
      </c>
      <c r="E174" s="5">
        <v>124.13</v>
      </c>
      <c r="F174" s="5">
        <v>124.13</v>
      </c>
      <c r="G174" s="5">
        <v>124.13</v>
      </c>
      <c r="H174" s="5">
        <v>125.22999999999999</v>
      </c>
      <c r="I174" s="5">
        <v>124.13</v>
      </c>
      <c r="J174" s="5">
        <v>124.13</v>
      </c>
      <c r="K174" s="5">
        <v>374.13</v>
      </c>
      <c r="L174" s="5">
        <v>374.13</v>
      </c>
      <c r="M174" s="5">
        <v>375.23</v>
      </c>
      <c r="N174" s="5">
        <v>374.13</v>
      </c>
      <c r="O174" s="5">
        <v>375.23</v>
      </c>
      <c r="P174" s="5">
        <v>374.13</v>
      </c>
      <c r="Q174" s="5">
        <v>374.13</v>
      </c>
      <c r="R174" s="5">
        <v>374.13</v>
      </c>
      <c r="S174" s="5">
        <v>375.23</v>
      </c>
      <c r="T174" s="5">
        <v>374.13</v>
      </c>
      <c r="U174" s="5">
        <v>374.13</v>
      </c>
      <c r="V174" s="5">
        <v>374.13</v>
      </c>
      <c r="W174" s="5">
        <v>374.13</v>
      </c>
      <c r="X174" s="5">
        <v>375.23</v>
      </c>
      <c r="Y174" s="5">
        <v>375.23</v>
      </c>
      <c r="Z174" s="5">
        <v>375.23</v>
      </c>
      <c r="AA174" s="5">
        <v>375.23</v>
      </c>
      <c r="AB174" s="5">
        <v>375.23</v>
      </c>
      <c r="AC174" s="5">
        <v>375.23</v>
      </c>
      <c r="AD174" s="5">
        <v>375.23</v>
      </c>
      <c r="AE174" s="5">
        <v>375.23</v>
      </c>
    </row>
    <row r="175" spans="1:31">
      <c r="A175" s="58" t="s">
        <v>137</v>
      </c>
      <c r="B175" s="58" t="s">
        <v>125</v>
      </c>
      <c r="C175" s="58" t="s">
        <v>88</v>
      </c>
      <c r="D175" s="5">
        <v>60.468000000000004</v>
      </c>
      <c r="E175" s="5">
        <v>148.648</v>
      </c>
      <c r="F175" s="5">
        <v>275.34800000000001</v>
      </c>
      <c r="G175" s="5">
        <v>442.274</v>
      </c>
      <c r="H175" s="5">
        <v>652.45000000000005</v>
      </c>
      <c r="I175" s="5">
        <v>876.23699999999997</v>
      </c>
      <c r="J175" s="5">
        <v>1210.5730000000001</v>
      </c>
      <c r="K175" s="5">
        <v>1499.50984408</v>
      </c>
      <c r="L175" s="5">
        <v>1763.8192452999999</v>
      </c>
      <c r="M175" s="5">
        <v>2059.8864297800001</v>
      </c>
      <c r="N175" s="5">
        <v>2436.6978076999999</v>
      </c>
      <c r="O175" s="5">
        <v>2865.7631302299997</v>
      </c>
      <c r="P175" s="5">
        <v>3329.05273197</v>
      </c>
      <c r="Q175" s="5">
        <v>3830.46070057</v>
      </c>
      <c r="R175" s="5">
        <v>4377.4487209399995</v>
      </c>
      <c r="S175" s="5">
        <v>4929.4277385200003</v>
      </c>
      <c r="T175" s="5">
        <v>5409.2202714200002</v>
      </c>
      <c r="U175" s="5">
        <v>5890.0950978299998</v>
      </c>
      <c r="V175" s="5">
        <v>6359.8153290499995</v>
      </c>
      <c r="W175" s="5">
        <v>6795.9670817799997</v>
      </c>
      <c r="X175" s="5">
        <v>7263.3692117000001</v>
      </c>
      <c r="Y175" s="5">
        <v>7737.8938246300004</v>
      </c>
      <c r="Z175" s="5">
        <v>8141.5914787000002</v>
      </c>
      <c r="AA175" s="5">
        <v>8553.9924650800003</v>
      </c>
      <c r="AB175" s="5">
        <v>8975.3127935100001</v>
      </c>
      <c r="AC175" s="5">
        <v>9404.9657990399992</v>
      </c>
      <c r="AD175" s="5">
        <v>9844.0621514499999</v>
      </c>
      <c r="AE175" s="5">
        <v>9881.1261620900004</v>
      </c>
    </row>
    <row r="176" spans="1:31">
      <c r="A176" s="58" t="s">
        <v>137</v>
      </c>
      <c r="B176" s="58" t="s">
        <v>125</v>
      </c>
      <c r="C176" s="58" t="s">
        <v>89</v>
      </c>
      <c r="D176" s="5">
        <v>329.29</v>
      </c>
      <c r="E176" s="5">
        <v>584.38700000000006</v>
      </c>
      <c r="F176" s="5">
        <v>822.70399999999995</v>
      </c>
      <c r="G176" s="5">
        <v>1038.2350000000001</v>
      </c>
      <c r="H176" s="5">
        <v>1227.8490000000002</v>
      </c>
      <c r="I176" s="5">
        <v>1335.8109999999997</v>
      </c>
      <c r="J176" s="5">
        <v>1514.9060000000002</v>
      </c>
      <c r="K176" s="5">
        <v>1768.1690000000001</v>
      </c>
      <c r="L176" s="5">
        <v>1950.5929999999998</v>
      </c>
      <c r="M176" s="5">
        <v>2135.6660000000002</v>
      </c>
      <c r="N176" s="5">
        <v>2379.1839999999997</v>
      </c>
      <c r="O176" s="5">
        <v>2646.8049999999998</v>
      </c>
      <c r="P176" s="5">
        <v>2900.1779999999994</v>
      </c>
      <c r="Q176" s="5">
        <v>3149.181</v>
      </c>
      <c r="R176" s="5">
        <v>3402.6410000000005</v>
      </c>
      <c r="S176" s="5">
        <v>3615.8820000000005</v>
      </c>
      <c r="T176" s="5">
        <v>3731.2449999999999</v>
      </c>
      <c r="U176" s="5">
        <v>3816.4100000000008</v>
      </c>
      <c r="V176" s="5">
        <v>3863.6839999999993</v>
      </c>
      <c r="W176" s="5">
        <v>3875.1059999999998</v>
      </c>
      <c r="X176" s="5">
        <v>3873.7390000000014</v>
      </c>
      <c r="Y176" s="5">
        <v>3868.3439999999982</v>
      </c>
      <c r="Z176" s="5">
        <v>3856.3990000000003</v>
      </c>
      <c r="AA176" s="5">
        <v>3840.6070000000009</v>
      </c>
      <c r="AB176" s="5">
        <v>3820.0049999999992</v>
      </c>
      <c r="AC176" s="5">
        <v>3795.2550000000001</v>
      </c>
      <c r="AD176" s="5">
        <v>3765.7250000000004</v>
      </c>
      <c r="AE176" s="5">
        <v>3765.7250000000004</v>
      </c>
    </row>
    <row r="177" spans="1:3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>
      <c r="A178" s="58" t="s">
        <v>137</v>
      </c>
      <c r="B178" s="58" t="s">
        <v>126</v>
      </c>
      <c r="C178" s="58" t="s">
        <v>102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</row>
    <row r="179" spans="1:31">
      <c r="A179" s="58" t="s">
        <v>137</v>
      </c>
      <c r="B179" s="58" t="s">
        <v>126</v>
      </c>
      <c r="C179" s="58" t="s">
        <v>103</v>
      </c>
      <c r="D179" s="5">
        <v>0</v>
      </c>
      <c r="E179" s="5">
        <v>0</v>
      </c>
      <c r="F179" s="5">
        <v>48.104353519999997</v>
      </c>
      <c r="G179" s="5">
        <v>48.104353519999997</v>
      </c>
      <c r="H179" s="5">
        <v>199.96292188999999</v>
      </c>
      <c r="I179" s="5">
        <v>199.96292188999999</v>
      </c>
      <c r="J179" s="5">
        <v>199.96292188999999</v>
      </c>
      <c r="K179" s="5">
        <v>199.96292188999999</v>
      </c>
      <c r="L179" s="5">
        <v>199.96292188999999</v>
      </c>
      <c r="M179" s="5">
        <v>445.84973796000003</v>
      </c>
      <c r="N179" s="5">
        <v>445.84973796000003</v>
      </c>
      <c r="O179" s="5">
        <v>445.84973796000003</v>
      </c>
      <c r="P179" s="5">
        <v>445.84973796000003</v>
      </c>
      <c r="Q179" s="5">
        <v>445.84973796000003</v>
      </c>
      <c r="R179" s="5">
        <v>734.61322929000005</v>
      </c>
      <c r="S179" s="5">
        <v>734.61322929000005</v>
      </c>
      <c r="T179" s="5">
        <v>734.61322929000005</v>
      </c>
      <c r="U179" s="5">
        <v>734.61322929000005</v>
      </c>
      <c r="V179" s="5">
        <v>734.61322929000005</v>
      </c>
      <c r="W179" s="5">
        <v>734.61322929000005</v>
      </c>
      <c r="X179" s="5">
        <v>734.61322929000005</v>
      </c>
      <c r="Y179" s="5">
        <v>2973.1238932699998</v>
      </c>
      <c r="Z179" s="5">
        <v>2925.0195397500001</v>
      </c>
      <c r="AA179" s="5">
        <v>2925.0195397500001</v>
      </c>
      <c r="AB179" s="5">
        <v>2773.1609713799999</v>
      </c>
      <c r="AC179" s="5">
        <v>11438.0248615</v>
      </c>
      <c r="AD179" s="5">
        <v>16468.887897479999</v>
      </c>
      <c r="AE179" s="5">
        <v>16468.887897479999</v>
      </c>
    </row>
    <row r="180" spans="1:31">
      <c r="A180" s="58" t="s">
        <v>137</v>
      </c>
      <c r="B180" s="58" t="s">
        <v>126</v>
      </c>
      <c r="C180" s="58" t="s">
        <v>104</v>
      </c>
      <c r="D180" s="5">
        <v>473.33000000000004</v>
      </c>
      <c r="E180" s="5">
        <v>473.33000000000004</v>
      </c>
      <c r="F180" s="5">
        <v>473.33000000000004</v>
      </c>
      <c r="G180" s="5">
        <v>473.33000000000004</v>
      </c>
      <c r="H180" s="5">
        <v>473.33000000000004</v>
      </c>
      <c r="I180" s="5">
        <v>473.33000000000004</v>
      </c>
      <c r="J180" s="5">
        <v>473.33000000000004</v>
      </c>
      <c r="K180" s="5">
        <v>473.33000000000004</v>
      </c>
      <c r="L180" s="5">
        <v>473.33000000000004</v>
      </c>
      <c r="M180" s="5">
        <v>473.33000000000004</v>
      </c>
      <c r="N180" s="5">
        <v>473.33000000000004</v>
      </c>
      <c r="O180" s="5">
        <v>473.33000000000004</v>
      </c>
      <c r="P180" s="5">
        <v>473.33000000000004</v>
      </c>
      <c r="Q180" s="5">
        <v>473.33000000000004</v>
      </c>
      <c r="R180" s="5">
        <v>473.33000000000004</v>
      </c>
      <c r="S180" s="5">
        <v>473.33000000000004</v>
      </c>
      <c r="T180" s="5">
        <v>473.33000000000004</v>
      </c>
      <c r="U180" s="5">
        <v>473.33000000000004</v>
      </c>
      <c r="V180" s="5">
        <v>473.33000000000004</v>
      </c>
      <c r="W180" s="5">
        <v>473.33000000000004</v>
      </c>
      <c r="X180" s="5">
        <v>473.33000000000004</v>
      </c>
      <c r="Y180" s="5">
        <v>475.43</v>
      </c>
      <c r="Z180" s="5">
        <v>473.33000000000004</v>
      </c>
      <c r="AA180" s="5">
        <v>473.33000000000004</v>
      </c>
      <c r="AB180" s="5">
        <v>473.33000000000004</v>
      </c>
      <c r="AC180" s="5">
        <v>473.33000000000004</v>
      </c>
      <c r="AD180" s="5">
        <v>473.33000000000004</v>
      </c>
      <c r="AE180" s="5">
        <v>473.33000000000004</v>
      </c>
    </row>
    <row r="181" spans="1:31">
      <c r="A181" s="58" t="s">
        <v>137</v>
      </c>
      <c r="B181" s="58" t="s">
        <v>126</v>
      </c>
      <c r="C181" s="58" t="s">
        <v>88</v>
      </c>
      <c r="D181" s="5">
        <v>103.374</v>
      </c>
      <c r="E181" s="5">
        <v>155.053</v>
      </c>
      <c r="F181" s="5">
        <v>211.02199999999999</v>
      </c>
      <c r="G181" s="5">
        <v>272.83999999999997</v>
      </c>
      <c r="H181" s="5">
        <v>342.29199999999997</v>
      </c>
      <c r="I181" s="5">
        <v>420.23</v>
      </c>
      <c r="J181" s="5">
        <v>540.44000000000005</v>
      </c>
      <c r="K181" s="5">
        <v>660.96435792</v>
      </c>
      <c r="L181" s="5">
        <v>796.17195317000005</v>
      </c>
      <c r="M181" s="5">
        <v>958.17402227999992</v>
      </c>
      <c r="N181" s="5">
        <v>1145.1947517999999</v>
      </c>
      <c r="O181" s="5">
        <v>1342.79875311</v>
      </c>
      <c r="P181" s="5">
        <v>1546.5239911499998</v>
      </c>
      <c r="Q181" s="5">
        <v>1757.30862804</v>
      </c>
      <c r="R181" s="5">
        <v>1963.7499641100001</v>
      </c>
      <c r="S181" s="5">
        <v>2169.9936781400002</v>
      </c>
      <c r="T181" s="5">
        <v>2330.4229793499999</v>
      </c>
      <c r="U181" s="5">
        <v>2480.8329372599997</v>
      </c>
      <c r="V181" s="5">
        <v>2619.9917203999998</v>
      </c>
      <c r="W181" s="5">
        <v>2760.18391509</v>
      </c>
      <c r="X181" s="5">
        <v>2910.0088553700002</v>
      </c>
      <c r="Y181" s="5">
        <v>3061.9195724699998</v>
      </c>
      <c r="Z181" s="5">
        <v>3195.6967666800001</v>
      </c>
      <c r="AA181" s="5">
        <v>3332.0470560999997</v>
      </c>
      <c r="AB181" s="5">
        <v>3471.4572458299999</v>
      </c>
      <c r="AC181" s="5">
        <v>3613.5280442000003</v>
      </c>
      <c r="AD181" s="5">
        <v>3758.3678000899999</v>
      </c>
      <c r="AE181" s="5">
        <v>3768.8095457299996</v>
      </c>
    </row>
    <row r="182" spans="1:31">
      <c r="A182" s="58" t="s">
        <v>137</v>
      </c>
      <c r="B182" s="58" t="s">
        <v>126</v>
      </c>
      <c r="C182" s="58" t="s">
        <v>89</v>
      </c>
      <c r="D182" s="5">
        <v>234.97200000000001</v>
      </c>
      <c r="E182" s="5">
        <v>315.15100000000001</v>
      </c>
      <c r="F182" s="5">
        <v>386.09899999999999</v>
      </c>
      <c r="G182" s="5">
        <v>448.88200000000001</v>
      </c>
      <c r="H182" s="5">
        <v>507.89399999999995</v>
      </c>
      <c r="I182" s="5">
        <v>563.8309999999999</v>
      </c>
      <c r="J182" s="5">
        <v>659.38799999999992</v>
      </c>
      <c r="K182" s="5">
        <v>765.72799999999984</v>
      </c>
      <c r="L182" s="5">
        <v>874.94299999999998</v>
      </c>
      <c r="M182" s="5">
        <v>999.57100000000003</v>
      </c>
      <c r="N182" s="5">
        <v>1136.2789999999998</v>
      </c>
      <c r="O182" s="5">
        <v>1272.079</v>
      </c>
      <c r="P182" s="5">
        <v>1391.741</v>
      </c>
      <c r="Q182" s="5">
        <v>1500.8809999999999</v>
      </c>
      <c r="R182" s="5">
        <v>1590.4769999999999</v>
      </c>
      <c r="S182" s="5">
        <v>1664.9549999999999</v>
      </c>
      <c r="T182" s="5">
        <v>1688.7670000000003</v>
      </c>
      <c r="U182" s="5">
        <v>1695.3049999999998</v>
      </c>
      <c r="V182" s="5">
        <v>1684.5590000000002</v>
      </c>
      <c r="W182" s="5">
        <v>1675.3009999999999</v>
      </c>
      <c r="X182" s="5">
        <v>1660.6060000000007</v>
      </c>
      <c r="Y182" s="5">
        <v>1645.1769999999997</v>
      </c>
      <c r="Z182" s="5">
        <v>1628.1010000000001</v>
      </c>
      <c r="AA182" s="5">
        <v>1610.2549999999997</v>
      </c>
      <c r="AB182" s="5">
        <v>1590.7479999999996</v>
      </c>
      <c r="AC182" s="5">
        <v>1570.4659999999999</v>
      </c>
      <c r="AD182" s="5">
        <v>1548.3600000000006</v>
      </c>
      <c r="AE182" s="5">
        <v>1548.3600000000006</v>
      </c>
    </row>
    <row r="183" spans="1:3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>
      <c r="A184" s="58" t="s">
        <v>137</v>
      </c>
      <c r="B184" s="58" t="s">
        <v>127</v>
      </c>
      <c r="C184" s="58" t="s">
        <v>102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538.76623740000002</v>
      </c>
      <c r="J184" s="5">
        <v>538.76623740000002</v>
      </c>
      <c r="K184" s="5">
        <v>538.76623740000002</v>
      </c>
      <c r="L184" s="5">
        <v>538.76623740000002</v>
      </c>
      <c r="M184" s="5">
        <v>538.76623740000002</v>
      </c>
      <c r="N184" s="5">
        <v>538.76623740000002</v>
      </c>
      <c r="O184" s="5">
        <v>538.76623740000002</v>
      </c>
      <c r="P184" s="5">
        <v>538.76623740000002</v>
      </c>
      <c r="Q184" s="5">
        <v>538.76623740000002</v>
      </c>
      <c r="R184" s="5">
        <v>538.76623740000002</v>
      </c>
      <c r="S184" s="5">
        <v>538.76623740000002</v>
      </c>
      <c r="T184" s="5">
        <v>538.76623740000002</v>
      </c>
      <c r="U184" s="5">
        <v>538.76623740000002</v>
      </c>
      <c r="V184" s="5">
        <v>538.76623740000002</v>
      </c>
      <c r="W184" s="5">
        <v>538.76623740000002</v>
      </c>
      <c r="X184" s="5">
        <v>914.80969186000004</v>
      </c>
      <c r="Y184" s="5">
        <v>914.80969186000004</v>
      </c>
      <c r="Z184" s="5">
        <v>914.80969186000004</v>
      </c>
      <c r="AA184" s="5">
        <v>914.80969186000004</v>
      </c>
      <c r="AB184" s="5">
        <v>914.80969186000004</v>
      </c>
      <c r="AC184" s="5">
        <v>1286.1152012299999</v>
      </c>
      <c r="AD184" s="5">
        <v>1989.46120208</v>
      </c>
      <c r="AE184" s="5">
        <v>1989.46120208</v>
      </c>
    </row>
    <row r="185" spans="1:31">
      <c r="A185" s="58" t="s">
        <v>137</v>
      </c>
      <c r="B185" s="58" t="s">
        <v>127</v>
      </c>
      <c r="C185" s="58" t="s">
        <v>103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</row>
    <row r="186" spans="1:31">
      <c r="A186" s="58" t="s">
        <v>137</v>
      </c>
      <c r="B186" s="58" t="s">
        <v>127</v>
      </c>
      <c r="C186" s="58" t="s">
        <v>104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</row>
    <row r="187" spans="1:31">
      <c r="A187" s="58" t="s">
        <v>137</v>
      </c>
      <c r="B187" s="58" t="s">
        <v>127</v>
      </c>
      <c r="C187" s="58" t="s">
        <v>88</v>
      </c>
      <c r="D187" s="5">
        <v>7.9119999999999999</v>
      </c>
      <c r="E187" s="5">
        <v>15.837</v>
      </c>
      <c r="F187" s="5">
        <v>26.483000000000001</v>
      </c>
      <c r="G187" s="5">
        <v>39.381999999999998</v>
      </c>
      <c r="H187" s="5">
        <v>55.106999999999999</v>
      </c>
      <c r="I187" s="5">
        <v>73.650000000000006</v>
      </c>
      <c r="J187" s="5">
        <v>101.574</v>
      </c>
      <c r="K187" s="5">
        <v>125.72385559</v>
      </c>
      <c r="L187" s="5">
        <v>153.03731171000001</v>
      </c>
      <c r="M187" s="5">
        <v>186.23757463999999</v>
      </c>
      <c r="N187" s="5">
        <v>224.89593049000001</v>
      </c>
      <c r="O187" s="5">
        <v>266.87614852000002</v>
      </c>
      <c r="P187" s="5">
        <v>311.41755971999999</v>
      </c>
      <c r="Q187" s="5">
        <v>357.86743506000005</v>
      </c>
      <c r="R187" s="5">
        <v>404.78368935000003</v>
      </c>
      <c r="S187" s="5">
        <v>452.62481380999998</v>
      </c>
      <c r="T187" s="5">
        <v>492.5103479</v>
      </c>
      <c r="U187" s="5">
        <v>531.82907490000002</v>
      </c>
      <c r="V187" s="5">
        <v>570.22714911000003</v>
      </c>
      <c r="W187" s="5">
        <v>609.75050940999995</v>
      </c>
      <c r="X187" s="5">
        <v>651.78980555999999</v>
      </c>
      <c r="Y187" s="5">
        <v>694.24637111999994</v>
      </c>
      <c r="Z187" s="5">
        <v>729.87564465000003</v>
      </c>
      <c r="AA187" s="5">
        <v>765.66522693000002</v>
      </c>
      <c r="AB187" s="5">
        <v>801.68088179999995</v>
      </c>
      <c r="AC187" s="5">
        <v>838.08343994999996</v>
      </c>
      <c r="AD187" s="5">
        <v>874.67753663000008</v>
      </c>
      <c r="AE187" s="5">
        <v>876.72075081000003</v>
      </c>
    </row>
    <row r="188" spans="1:31">
      <c r="A188" s="58" t="s">
        <v>137</v>
      </c>
      <c r="B188" s="58" t="s">
        <v>127</v>
      </c>
      <c r="C188" s="58" t="s">
        <v>89</v>
      </c>
      <c r="D188" s="5">
        <v>45.622999999999998</v>
      </c>
      <c r="E188" s="5">
        <v>65.371999999999986</v>
      </c>
      <c r="F188" s="5">
        <v>82.352000000000004</v>
      </c>
      <c r="G188" s="5">
        <v>95.963999999999999</v>
      </c>
      <c r="H188" s="5">
        <v>107.131</v>
      </c>
      <c r="I188" s="5">
        <v>116.5</v>
      </c>
      <c r="J188" s="5">
        <v>131.535</v>
      </c>
      <c r="K188" s="5">
        <v>152.63800000000001</v>
      </c>
      <c r="L188" s="5">
        <v>173.94100000000003</v>
      </c>
      <c r="M188" s="5">
        <v>198.483</v>
      </c>
      <c r="N188" s="5">
        <v>225.34400000000002</v>
      </c>
      <c r="O188" s="5">
        <v>252.72799999999995</v>
      </c>
      <c r="P188" s="5">
        <v>277.85400000000004</v>
      </c>
      <c r="Q188" s="5">
        <v>300.80500000000006</v>
      </c>
      <c r="R188" s="5">
        <v>320.54400000000004</v>
      </c>
      <c r="S188" s="5">
        <v>337.47999999999996</v>
      </c>
      <c r="T188" s="5">
        <v>344.50700000000001</v>
      </c>
      <c r="U188" s="5">
        <v>348.54900000000009</v>
      </c>
      <c r="V188" s="5">
        <v>349.56599999999992</v>
      </c>
      <c r="W188" s="5">
        <v>350.81700000000012</v>
      </c>
      <c r="X188" s="5">
        <v>350.685</v>
      </c>
      <c r="Y188" s="5">
        <v>350.02999999999986</v>
      </c>
      <c r="Z188" s="5">
        <v>348.76900000000012</v>
      </c>
      <c r="AA188" s="5">
        <v>346.75099999999986</v>
      </c>
      <c r="AB188" s="5">
        <v>344.07600000000014</v>
      </c>
      <c r="AC188" s="5">
        <v>340.86599999999999</v>
      </c>
      <c r="AD188" s="5">
        <v>337.02599999999995</v>
      </c>
      <c r="AE188" s="5">
        <v>337.02599999999995</v>
      </c>
    </row>
    <row r="189" spans="1:31"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>
      <c r="A190" s="58" t="s">
        <v>138</v>
      </c>
      <c r="B190" s="58" t="s">
        <v>123</v>
      </c>
      <c r="C190" s="58" t="s">
        <v>101</v>
      </c>
      <c r="D190" s="5">
        <v>0</v>
      </c>
      <c r="E190" s="5">
        <v>0</v>
      </c>
      <c r="F190" s="5">
        <v>680</v>
      </c>
      <c r="G190" s="5">
        <v>2040</v>
      </c>
      <c r="H190" s="5">
        <v>2040</v>
      </c>
      <c r="I190" s="5">
        <v>2040</v>
      </c>
      <c r="J190" s="5">
        <v>2040</v>
      </c>
      <c r="K190" s="5">
        <v>2040</v>
      </c>
      <c r="L190" s="5">
        <v>2040</v>
      </c>
      <c r="M190" s="5">
        <v>2040</v>
      </c>
      <c r="N190" s="5">
        <v>2040</v>
      </c>
      <c r="O190" s="5">
        <v>2040</v>
      </c>
      <c r="P190" s="5">
        <v>2040</v>
      </c>
      <c r="Q190" s="5">
        <v>2040</v>
      </c>
      <c r="R190" s="5">
        <v>2040</v>
      </c>
      <c r="S190" s="5">
        <v>2040</v>
      </c>
      <c r="T190" s="5">
        <v>2040</v>
      </c>
      <c r="U190" s="5">
        <v>2040</v>
      </c>
      <c r="V190" s="5">
        <v>2040</v>
      </c>
      <c r="W190" s="5">
        <v>2040</v>
      </c>
      <c r="X190" s="5">
        <v>2040</v>
      </c>
      <c r="Y190" s="5">
        <v>2040</v>
      </c>
      <c r="Z190" s="5">
        <v>2040</v>
      </c>
      <c r="AA190" s="5">
        <v>2040</v>
      </c>
      <c r="AB190" s="5">
        <v>2040</v>
      </c>
      <c r="AC190" s="5">
        <v>2040</v>
      </c>
      <c r="AD190" s="5">
        <v>2040</v>
      </c>
      <c r="AE190" s="5">
        <v>2040</v>
      </c>
    </row>
    <row r="191" spans="1:31">
      <c r="A191" s="58" t="s">
        <v>138</v>
      </c>
      <c r="B191" s="58" t="s">
        <v>123</v>
      </c>
      <c r="C191" s="58" t="s">
        <v>102</v>
      </c>
      <c r="D191" s="5">
        <v>160</v>
      </c>
      <c r="E191" s="5">
        <v>160</v>
      </c>
      <c r="F191" s="5">
        <v>160</v>
      </c>
      <c r="G191" s="5">
        <v>160</v>
      </c>
      <c r="H191" s="5">
        <v>160</v>
      </c>
      <c r="I191" s="5">
        <v>326.22634806999997</v>
      </c>
      <c r="J191" s="5">
        <v>326.22634806999997</v>
      </c>
      <c r="K191" s="5">
        <v>837.04353545999993</v>
      </c>
      <c r="L191" s="5">
        <v>837.04353545999993</v>
      </c>
      <c r="M191" s="5">
        <v>843.64066914</v>
      </c>
      <c r="N191" s="5">
        <v>843.64066914</v>
      </c>
      <c r="O191" s="5">
        <v>843.64066914</v>
      </c>
      <c r="P191" s="5">
        <v>843.64066914</v>
      </c>
      <c r="Q191" s="5">
        <v>843.64066914</v>
      </c>
      <c r="R191" s="5">
        <v>843.64066914</v>
      </c>
      <c r="S191" s="5">
        <v>843.64066914</v>
      </c>
      <c r="T191" s="5">
        <v>843.64066914</v>
      </c>
      <c r="U191" s="5">
        <v>843.64066914</v>
      </c>
      <c r="V191" s="5">
        <v>1068.30861525</v>
      </c>
      <c r="W191" s="5">
        <v>1068.30861525</v>
      </c>
      <c r="X191" s="5">
        <v>1160</v>
      </c>
      <c r="Y191" s="5">
        <v>1160</v>
      </c>
      <c r="Z191" s="5">
        <v>1160</v>
      </c>
      <c r="AA191" s="5">
        <v>1160</v>
      </c>
      <c r="AB191" s="5">
        <v>1160</v>
      </c>
      <c r="AC191" s="5">
        <v>1160</v>
      </c>
      <c r="AD191" s="5">
        <v>1160</v>
      </c>
      <c r="AE191" s="5">
        <v>1160</v>
      </c>
    </row>
    <row r="192" spans="1:31">
      <c r="A192" s="58" t="s">
        <v>138</v>
      </c>
      <c r="B192" s="58" t="s">
        <v>123</v>
      </c>
      <c r="C192" s="58" t="s">
        <v>103</v>
      </c>
      <c r="D192" s="5">
        <v>80</v>
      </c>
      <c r="E192" s="5">
        <v>80</v>
      </c>
      <c r="F192" s="5">
        <v>680</v>
      </c>
      <c r="G192" s="5">
        <v>1628.89109487</v>
      </c>
      <c r="H192" s="5">
        <v>1628.89109487</v>
      </c>
      <c r="I192" s="5">
        <v>2311.6093896900002</v>
      </c>
      <c r="J192" s="5">
        <v>2311.6093896900002</v>
      </c>
      <c r="K192" s="5">
        <v>2311.6093896900002</v>
      </c>
      <c r="L192" s="5">
        <v>2311.6093896900002</v>
      </c>
      <c r="M192" s="5">
        <v>2311.6093896900002</v>
      </c>
      <c r="N192" s="5">
        <v>2311.6093896900002</v>
      </c>
      <c r="O192" s="5">
        <v>2311.6093896900002</v>
      </c>
      <c r="P192" s="5">
        <v>2311.6093896900002</v>
      </c>
      <c r="Q192" s="5">
        <v>2311.6093896900002</v>
      </c>
      <c r="R192" s="5">
        <v>2859.8156846000002</v>
      </c>
      <c r="S192" s="5">
        <v>2859.8156846000002</v>
      </c>
      <c r="T192" s="5">
        <v>2859.8156846000002</v>
      </c>
      <c r="U192" s="5">
        <v>2932.4651594799998</v>
      </c>
      <c r="V192" s="5">
        <v>2932.4651594799998</v>
      </c>
      <c r="W192" s="5">
        <v>2932.4651594799998</v>
      </c>
      <c r="X192" s="5">
        <v>2932.4651594799998</v>
      </c>
      <c r="Y192" s="5">
        <v>2932.4651594799998</v>
      </c>
      <c r="Z192" s="5">
        <v>2332.4651594799998</v>
      </c>
      <c r="AA192" s="5">
        <v>1383.5740646099998</v>
      </c>
      <c r="AB192" s="5">
        <v>1383.5740646099998</v>
      </c>
      <c r="AC192" s="5">
        <v>1618.4057780200001</v>
      </c>
      <c r="AD192" s="5">
        <v>1618.4057780200001</v>
      </c>
      <c r="AE192" s="5">
        <v>1618.4057780200001</v>
      </c>
    </row>
    <row r="193" spans="1:31">
      <c r="A193" s="58" t="s">
        <v>138</v>
      </c>
      <c r="B193" s="58" t="s">
        <v>123</v>
      </c>
      <c r="C193" s="58" t="s">
        <v>104</v>
      </c>
      <c r="D193" s="5">
        <v>50</v>
      </c>
      <c r="E193" s="5">
        <v>50</v>
      </c>
      <c r="F193" s="5">
        <v>50</v>
      </c>
      <c r="G193" s="5">
        <v>50</v>
      </c>
      <c r="H193" s="5">
        <v>50</v>
      </c>
      <c r="I193" s="5">
        <v>50</v>
      </c>
      <c r="J193" s="5">
        <v>50</v>
      </c>
      <c r="K193" s="5">
        <v>50</v>
      </c>
      <c r="L193" s="5">
        <v>50</v>
      </c>
      <c r="M193" s="5">
        <v>50</v>
      </c>
      <c r="N193" s="5">
        <v>50</v>
      </c>
      <c r="O193" s="5">
        <v>50</v>
      </c>
      <c r="P193" s="5">
        <v>50</v>
      </c>
      <c r="Q193" s="5">
        <v>50</v>
      </c>
      <c r="R193" s="5">
        <v>50</v>
      </c>
      <c r="S193" s="5">
        <v>50</v>
      </c>
      <c r="T193" s="5">
        <v>50</v>
      </c>
      <c r="U193" s="5">
        <v>50</v>
      </c>
      <c r="V193" s="5">
        <v>50</v>
      </c>
      <c r="W193" s="5">
        <v>50</v>
      </c>
      <c r="X193" s="5">
        <v>50</v>
      </c>
      <c r="Y193" s="5">
        <v>50</v>
      </c>
      <c r="Z193" s="5">
        <v>50</v>
      </c>
      <c r="AA193" s="5">
        <v>50</v>
      </c>
      <c r="AB193" s="5">
        <v>50</v>
      </c>
      <c r="AC193" s="5">
        <v>50</v>
      </c>
      <c r="AD193" s="5">
        <v>50</v>
      </c>
      <c r="AE193" s="5">
        <v>50</v>
      </c>
    </row>
    <row r="194" spans="1:31">
      <c r="A194" s="58" t="s">
        <v>138</v>
      </c>
      <c r="B194" s="58" t="s">
        <v>123</v>
      </c>
      <c r="C194" s="58" t="s">
        <v>88</v>
      </c>
      <c r="D194" s="5">
        <v>113.44800000999999</v>
      </c>
      <c r="E194" s="5">
        <v>234.46199999999999</v>
      </c>
      <c r="F194" s="5">
        <v>391.15199999000004</v>
      </c>
      <c r="G194" s="5">
        <v>583.14700001000006</v>
      </c>
      <c r="H194" s="5">
        <v>817.88</v>
      </c>
      <c r="I194" s="5">
        <v>1099.634</v>
      </c>
      <c r="J194" s="5">
        <v>1524.355</v>
      </c>
      <c r="K194" s="5">
        <v>1897.4574733300001</v>
      </c>
      <c r="L194" s="5">
        <v>2313.5186278800002</v>
      </c>
      <c r="M194" s="5">
        <v>2795.63337916</v>
      </c>
      <c r="N194" s="5">
        <v>3392.9003320800002</v>
      </c>
      <c r="O194" s="5">
        <v>4036.44119688</v>
      </c>
      <c r="P194" s="5">
        <v>4707.0090007500003</v>
      </c>
      <c r="Q194" s="5">
        <v>5411.0381473800007</v>
      </c>
      <c r="R194" s="5">
        <v>6114.3533389300001</v>
      </c>
      <c r="S194" s="5">
        <v>6822.3269472499996</v>
      </c>
      <c r="T194" s="5">
        <v>7403.449441499999</v>
      </c>
      <c r="U194" s="5">
        <v>7964.5992951899998</v>
      </c>
      <c r="V194" s="5">
        <v>8500.4033974100003</v>
      </c>
      <c r="W194" s="5">
        <v>9048.9515982400007</v>
      </c>
      <c r="X194" s="5">
        <v>9634.5546853399992</v>
      </c>
      <c r="Y194" s="5">
        <v>10227.264545689999</v>
      </c>
      <c r="Z194" s="5">
        <v>10733.091480859999</v>
      </c>
      <c r="AA194" s="5">
        <v>11244.056339999999</v>
      </c>
      <c r="AB194" s="5">
        <v>11762.804082539998</v>
      </c>
      <c r="AC194" s="5">
        <v>12290.264823130001</v>
      </c>
      <c r="AD194" s="5">
        <v>12821.021079919999</v>
      </c>
      <c r="AE194" s="5">
        <v>12857.1914406</v>
      </c>
    </row>
    <row r="195" spans="1:31">
      <c r="A195" s="58" t="s">
        <v>138</v>
      </c>
      <c r="B195" s="58" t="s">
        <v>123</v>
      </c>
      <c r="C195" s="58" t="s">
        <v>89</v>
      </c>
      <c r="D195" s="5">
        <v>588.70600000000002</v>
      </c>
      <c r="E195" s="5">
        <v>887.91499999999996</v>
      </c>
      <c r="F195" s="5">
        <v>1132.692</v>
      </c>
      <c r="G195" s="5">
        <v>1330.7860000000001</v>
      </c>
      <c r="H195" s="5">
        <v>1501.1099999999997</v>
      </c>
      <c r="I195" s="5">
        <v>1644.835</v>
      </c>
      <c r="J195" s="5">
        <v>1879.2280000000001</v>
      </c>
      <c r="K195" s="5">
        <v>2206.7310000000002</v>
      </c>
      <c r="L195" s="5">
        <v>2538.018</v>
      </c>
      <c r="M195" s="5">
        <v>2892.1369999999997</v>
      </c>
      <c r="N195" s="5">
        <v>3323.8410000000003</v>
      </c>
      <c r="O195" s="5">
        <v>3759.1100000000006</v>
      </c>
      <c r="P195" s="5">
        <v>4148.139000000001</v>
      </c>
      <c r="Q195" s="5">
        <v>4509.9309999999996</v>
      </c>
      <c r="R195" s="5">
        <v>4816.4500000000007</v>
      </c>
      <c r="S195" s="5">
        <v>5071.3830000000007</v>
      </c>
      <c r="T195" s="5">
        <v>5175.4100000000008</v>
      </c>
      <c r="U195" s="5">
        <v>5227.704999999999</v>
      </c>
      <c r="V195" s="5">
        <v>5227.0620000000017</v>
      </c>
      <c r="W195" s="5">
        <v>5230.3869999999988</v>
      </c>
      <c r="X195" s="5">
        <v>5215.023000000001</v>
      </c>
      <c r="Y195" s="5">
        <v>5193.7550000000001</v>
      </c>
      <c r="Z195" s="5">
        <v>5164.8889999999992</v>
      </c>
      <c r="AA195" s="5">
        <v>5128.3240000000005</v>
      </c>
      <c r="AB195" s="5">
        <v>5084.2170000000024</v>
      </c>
      <c r="AC195" s="5">
        <v>5035.3010000000013</v>
      </c>
      <c r="AD195" s="5">
        <v>4976.3359999999993</v>
      </c>
      <c r="AE195" s="5">
        <v>4976.3359999999993</v>
      </c>
    </row>
    <row r="196" spans="1:3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>
      <c r="A197" s="58" t="s">
        <v>138</v>
      </c>
      <c r="B197" s="58" t="s">
        <v>124</v>
      </c>
      <c r="C197" s="58" t="s">
        <v>102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32.158449699999998</v>
      </c>
      <c r="X197" s="5">
        <v>32.158449699999998</v>
      </c>
      <c r="Y197" s="5">
        <v>32.158449699999998</v>
      </c>
      <c r="Z197" s="5">
        <v>32.158449699999998</v>
      </c>
      <c r="AA197" s="5">
        <v>32.158449699999998</v>
      </c>
      <c r="AB197" s="5">
        <v>32.158449699999998</v>
      </c>
      <c r="AC197" s="5">
        <v>32.158449699999998</v>
      </c>
      <c r="AD197" s="5">
        <v>32.158449699999998</v>
      </c>
      <c r="AE197" s="5">
        <v>32.158449699999998</v>
      </c>
    </row>
    <row r="198" spans="1:31">
      <c r="A198" s="58" t="s">
        <v>138</v>
      </c>
      <c r="B198" s="58" t="s">
        <v>124</v>
      </c>
      <c r="C198" s="58" t="s">
        <v>103</v>
      </c>
      <c r="D198" s="5">
        <v>570</v>
      </c>
      <c r="E198" s="5">
        <v>570</v>
      </c>
      <c r="F198" s="5">
        <v>905.38704224000003</v>
      </c>
      <c r="G198" s="5">
        <v>1352.7704283799999</v>
      </c>
      <c r="H198" s="5">
        <v>2424.1092474400002</v>
      </c>
      <c r="I198" s="5">
        <v>3153.7920705799997</v>
      </c>
      <c r="J198" s="5">
        <v>3155.73553283</v>
      </c>
      <c r="K198" s="5">
        <v>3555.9036023599997</v>
      </c>
      <c r="L198" s="5">
        <v>3555.9036023599997</v>
      </c>
      <c r="M198" s="5">
        <v>3555.9036023599997</v>
      </c>
      <c r="N198" s="5">
        <v>3870.9358931699999</v>
      </c>
      <c r="O198" s="5">
        <v>3996.16973095</v>
      </c>
      <c r="P198" s="5">
        <v>6693.3933810799999</v>
      </c>
      <c r="Q198" s="5">
        <v>7511.6708603899997</v>
      </c>
      <c r="R198" s="5">
        <v>8552.2317184500007</v>
      </c>
      <c r="S198" s="5">
        <v>8827.9285857199993</v>
      </c>
      <c r="T198" s="5">
        <v>8827.9285857199993</v>
      </c>
      <c r="U198" s="5">
        <v>10051.78251642</v>
      </c>
      <c r="V198" s="5">
        <v>18112.119675859998</v>
      </c>
      <c r="W198" s="5">
        <v>18112.119675859998</v>
      </c>
      <c r="X198" s="5">
        <v>18112.119675859998</v>
      </c>
      <c r="Y198" s="5">
        <v>18112.119675859998</v>
      </c>
      <c r="Z198" s="5">
        <v>25958.938615119998</v>
      </c>
      <c r="AA198" s="5">
        <v>26906.80736268</v>
      </c>
      <c r="AB198" s="5">
        <v>28329.148858339999</v>
      </c>
      <c r="AC198" s="5">
        <v>28178.557841269998</v>
      </c>
      <c r="AD198" s="5">
        <v>47081.278036060008</v>
      </c>
      <c r="AE198" s="5">
        <v>46681.109966530006</v>
      </c>
    </row>
    <row r="199" spans="1:31">
      <c r="A199" s="58" t="s">
        <v>138</v>
      </c>
      <c r="B199" s="58" t="s">
        <v>124</v>
      </c>
      <c r="C199" s="58" t="s">
        <v>104</v>
      </c>
      <c r="D199" s="5">
        <v>100</v>
      </c>
      <c r="E199" s="5">
        <v>100</v>
      </c>
      <c r="F199" s="5">
        <v>331.44591409999998</v>
      </c>
      <c r="G199" s="5">
        <v>331.44591409999998</v>
      </c>
      <c r="H199" s="5">
        <v>331.44591409999998</v>
      </c>
      <c r="I199" s="5">
        <v>331.44591409999998</v>
      </c>
      <c r="J199" s="5">
        <v>331.44591409999998</v>
      </c>
      <c r="K199" s="5">
        <v>331.44591409999998</v>
      </c>
      <c r="L199" s="5">
        <v>331.44591409999998</v>
      </c>
      <c r="M199" s="5">
        <v>331.44591409999998</v>
      </c>
      <c r="N199" s="5">
        <v>331.44591409999998</v>
      </c>
      <c r="O199" s="5">
        <v>331.44591409999998</v>
      </c>
      <c r="P199" s="5">
        <v>331.44591409999998</v>
      </c>
      <c r="Q199" s="5">
        <v>331.44591409999998</v>
      </c>
      <c r="R199" s="5">
        <v>331.44591409999998</v>
      </c>
      <c r="S199" s="5">
        <v>331.44591409999998</v>
      </c>
      <c r="T199" s="5">
        <v>331.44591409999998</v>
      </c>
      <c r="U199" s="5">
        <v>331.44591409999998</v>
      </c>
      <c r="V199" s="5">
        <v>331.44591409999998</v>
      </c>
      <c r="W199" s="5">
        <v>331.44591409999998</v>
      </c>
      <c r="X199" s="5">
        <v>331.44591409999998</v>
      </c>
      <c r="Y199" s="5">
        <v>331.44591409999998</v>
      </c>
      <c r="Z199" s="5">
        <v>100</v>
      </c>
      <c r="AA199" s="5">
        <v>100</v>
      </c>
      <c r="AB199" s="5">
        <v>100</v>
      </c>
      <c r="AC199" s="5">
        <v>100</v>
      </c>
      <c r="AD199" s="5">
        <v>100</v>
      </c>
      <c r="AE199" s="5">
        <v>100</v>
      </c>
    </row>
    <row r="200" spans="1:31">
      <c r="A200" s="58" t="s">
        <v>138</v>
      </c>
      <c r="B200" s="58" t="s">
        <v>124</v>
      </c>
      <c r="C200" s="58" t="s">
        <v>88</v>
      </c>
      <c r="D200" s="5">
        <v>81.304999999999993</v>
      </c>
      <c r="E200" s="5">
        <v>177.50700000000001</v>
      </c>
      <c r="F200" s="5">
        <v>314.98700000000002</v>
      </c>
      <c r="G200" s="5">
        <v>485.21</v>
      </c>
      <c r="H200" s="5">
        <v>690.75199999999995</v>
      </c>
      <c r="I200" s="5">
        <v>942.36799999999994</v>
      </c>
      <c r="J200" s="5">
        <v>1319.3320000100002</v>
      </c>
      <c r="K200" s="5">
        <v>1646.1449322999999</v>
      </c>
      <c r="L200" s="5">
        <v>1997.99720783</v>
      </c>
      <c r="M200" s="5">
        <v>2398.7515556399999</v>
      </c>
      <c r="N200" s="5">
        <v>2891.4536417200002</v>
      </c>
      <c r="O200" s="5">
        <v>3423.7156849399998</v>
      </c>
      <c r="P200" s="5">
        <v>3981.1180689500002</v>
      </c>
      <c r="Q200" s="5">
        <v>4537.9600560899999</v>
      </c>
      <c r="R200" s="5">
        <v>5073.4149845700003</v>
      </c>
      <c r="S200" s="5">
        <v>5608.7046190199999</v>
      </c>
      <c r="T200" s="5">
        <v>6036.0734856200006</v>
      </c>
      <c r="U200" s="5">
        <v>6450.86907402</v>
      </c>
      <c r="V200" s="5">
        <v>6838.9187785800004</v>
      </c>
      <c r="W200" s="5">
        <v>7232.87679131</v>
      </c>
      <c r="X200" s="5">
        <v>7657.7471786699998</v>
      </c>
      <c r="Y200" s="5">
        <v>8085.00838931</v>
      </c>
      <c r="Z200" s="5">
        <v>8457.8420374799989</v>
      </c>
      <c r="AA200" s="5">
        <v>8838.1139046899989</v>
      </c>
      <c r="AB200" s="5">
        <v>9222.6653388399991</v>
      </c>
      <c r="AC200" s="5">
        <v>9616.4493741200004</v>
      </c>
      <c r="AD200" s="5">
        <v>10015.22371271</v>
      </c>
      <c r="AE200" s="5">
        <v>10037.2423246</v>
      </c>
    </row>
    <row r="201" spans="1:31">
      <c r="A201" s="58" t="s">
        <v>138</v>
      </c>
      <c r="B201" s="58" t="s">
        <v>124</v>
      </c>
      <c r="C201" s="58" t="s">
        <v>89</v>
      </c>
      <c r="D201" s="5">
        <v>417.096</v>
      </c>
      <c r="E201" s="5">
        <v>671.0329999999999</v>
      </c>
      <c r="F201" s="5">
        <v>922.27100000000007</v>
      </c>
      <c r="G201" s="5">
        <v>1125.8689999999999</v>
      </c>
      <c r="H201" s="5">
        <v>1299.7470000000001</v>
      </c>
      <c r="I201" s="5">
        <v>1450.7080000000001</v>
      </c>
      <c r="J201" s="5">
        <v>1685.1630000000005</v>
      </c>
      <c r="K201" s="5">
        <v>1990.6479999999999</v>
      </c>
      <c r="L201" s="5">
        <v>2286.2459999999996</v>
      </c>
      <c r="M201" s="5">
        <v>2596.1640000000002</v>
      </c>
      <c r="N201" s="5">
        <v>2968.3380000000002</v>
      </c>
      <c r="O201" s="5">
        <v>3348.63</v>
      </c>
      <c r="P201" s="5">
        <v>3694.0590000000002</v>
      </c>
      <c r="Q201" s="5">
        <v>3989.7470000000003</v>
      </c>
      <c r="R201" s="5">
        <v>4221.7790000000014</v>
      </c>
      <c r="S201" s="5">
        <v>4413.009</v>
      </c>
      <c r="T201" s="5">
        <v>4478</v>
      </c>
      <c r="U201" s="5">
        <v>4506.9669999999996</v>
      </c>
      <c r="V201" s="5">
        <v>4491.2079999999996</v>
      </c>
      <c r="W201" s="5">
        <v>4479.3630000000012</v>
      </c>
      <c r="X201" s="5">
        <v>4455.174</v>
      </c>
      <c r="Y201" s="5">
        <v>4424.643</v>
      </c>
      <c r="Z201" s="5">
        <v>4389.6200000000008</v>
      </c>
      <c r="AA201" s="5">
        <v>4351.1210000000001</v>
      </c>
      <c r="AB201" s="5">
        <v>4305.9329999999991</v>
      </c>
      <c r="AC201" s="5">
        <v>4258.4330000000009</v>
      </c>
      <c r="AD201" s="5">
        <v>4204.9129999999996</v>
      </c>
      <c r="AE201" s="5">
        <v>4204.9129999999996</v>
      </c>
    </row>
    <row r="202" spans="1:3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>
      <c r="A203" s="58" t="s">
        <v>138</v>
      </c>
      <c r="B203" s="58" t="s">
        <v>125</v>
      </c>
      <c r="C203" s="58" t="s">
        <v>102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113.40614981</v>
      </c>
      <c r="J203" s="5">
        <v>113.40614981</v>
      </c>
      <c r="K203" s="5">
        <v>113.40614981</v>
      </c>
      <c r="L203" s="5">
        <v>113.40614981</v>
      </c>
      <c r="M203" s="5">
        <v>113.40614981</v>
      </c>
      <c r="N203" s="5">
        <v>113.40614981</v>
      </c>
      <c r="O203" s="5">
        <v>113.40614981</v>
      </c>
      <c r="P203" s="5">
        <v>113.40614981</v>
      </c>
      <c r="Q203" s="5">
        <v>113.40614981</v>
      </c>
      <c r="R203" s="5">
        <v>113.40614981</v>
      </c>
      <c r="S203" s="5">
        <v>113.40614981</v>
      </c>
      <c r="T203" s="5">
        <v>113.40614981</v>
      </c>
      <c r="U203" s="5">
        <v>113.40614981</v>
      </c>
      <c r="V203" s="5">
        <v>113.40614981</v>
      </c>
      <c r="W203" s="5">
        <v>113.40614981</v>
      </c>
      <c r="X203" s="5">
        <v>113.40614981</v>
      </c>
      <c r="Y203" s="5">
        <v>113.40614981</v>
      </c>
      <c r="Z203" s="5">
        <v>113.40614981</v>
      </c>
      <c r="AA203" s="5">
        <v>113.40614981</v>
      </c>
      <c r="AB203" s="5">
        <v>113.40614981</v>
      </c>
      <c r="AC203" s="5">
        <v>113.40614981</v>
      </c>
      <c r="AD203" s="5">
        <v>113.40614981</v>
      </c>
      <c r="AE203" s="5">
        <v>113.40614981</v>
      </c>
    </row>
    <row r="204" spans="1:31">
      <c r="A204" s="58" t="s">
        <v>138</v>
      </c>
      <c r="B204" s="58" t="s">
        <v>125</v>
      </c>
      <c r="C204" s="58" t="s">
        <v>103</v>
      </c>
      <c r="D204" s="5">
        <v>0</v>
      </c>
      <c r="E204" s="5">
        <v>0</v>
      </c>
      <c r="F204" s="5">
        <v>114.8428014</v>
      </c>
      <c r="G204" s="5">
        <v>114.8428014</v>
      </c>
      <c r="H204" s="5">
        <v>327.90734077000002</v>
      </c>
      <c r="I204" s="5">
        <v>889.88156987000002</v>
      </c>
      <c r="J204" s="5">
        <v>889.88156987000002</v>
      </c>
      <c r="K204" s="5">
        <v>889.88156987000002</v>
      </c>
      <c r="L204" s="5">
        <v>889.88156987000002</v>
      </c>
      <c r="M204" s="5">
        <v>889.88156987000002</v>
      </c>
      <c r="N204" s="5">
        <v>889.88156987000002</v>
      </c>
      <c r="O204" s="5">
        <v>889.88156987000002</v>
      </c>
      <c r="P204" s="5">
        <v>889.88156987000002</v>
      </c>
      <c r="Q204" s="5">
        <v>889.88156987000002</v>
      </c>
      <c r="R204" s="5">
        <v>889.88156987000002</v>
      </c>
      <c r="S204" s="5">
        <v>889.88156987000002</v>
      </c>
      <c r="T204" s="5">
        <v>889.88156987000002</v>
      </c>
      <c r="U204" s="5">
        <v>889.88156987000002</v>
      </c>
      <c r="V204" s="5">
        <v>889.88156987000002</v>
      </c>
      <c r="W204" s="5">
        <v>889.88156987000002</v>
      </c>
      <c r="X204" s="5">
        <v>889.88156987000002</v>
      </c>
      <c r="Y204" s="5">
        <v>889.88156987000002</v>
      </c>
      <c r="Z204" s="5">
        <v>775.03876847000004</v>
      </c>
      <c r="AA204" s="5">
        <v>775.03876847000004</v>
      </c>
      <c r="AB204" s="5">
        <v>561.9742291</v>
      </c>
      <c r="AC204" s="5">
        <v>0</v>
      </c>
      <c r="AD204" s="5">
        <v>0</v>
      </c>
      <c r="AE204" s="5">
        <v>0</v>
      </c>
    </row>
    <row r="205" spans="1:31">
      <c r="A205" s="58" t="s">
        <v>138</v>
      </c>
      <c r="B205" s="58" t="s">
        <v>125</v>
      </c>
      <c r="C205" s="58" t="s">
        <v>104</v>
      </c>
      <c r="D205" s="5">
        <v>125.22999999999999</v>
      </c>
      <c r="E205" s="5">
        <v>124.13</v>
      </c>
      <c r="F205" s="5">
        <v>124.13</v>
      </c>
      <c r="G205" s="5">
        <v>124.13</v>
      </c>
      <c r="H205" s="5">
        <v>125.22999999999999</v>
      </c>
      <c r="I205" s="5">
        <v>124.13</v>
      </c>
      <c r="J205" s="5">
        <v>124.13</v>
      </c>
      <c r="K205" s="5">
        <v>374.13</v>
      </c>
      <c r="L205" s="5">
        <v>374.13</v>
      </c>
      <c r="M205" s="5">
        <v>375.23</v>
      </c>
      <c r="N205" s="5">
        <v>374.13</v>
      </c>
      <c r="O205" s="5">
        <v>375.23</v>
      </c>
      <c r="P205" s="5">
        <v>374.13</v>
      </c>
      <c r="Q205" s="5">
        <v>374.13</v>
      </c>
      <c r="R205" s="5">
        <v>374.13</v>
      </c>
      <c r="S205" s="5">
        <v>375.23</v>
      </c>
      <c r="T205" s="5">
        <v>374.13</v>
      </c>
      <c r="U205" s="5">
        <v>374.13</v>
      </c>
      <c r="V205" s="5">
        <v>374.13</v>
      </c>
      <c r="W205" s="5">
        <v>374.13</v>
      </c>
      <c r="X205" s="5">
        <v>375.23</v>
      </c>
      <c r="Y205" s="5">
        <v>375.23</v>
      </c>
      <c r="Z205" s="5">
        <v>375.23</v>
      </c>
      <c r="AA205" s="5">
        <v>375.23</v>
      </c>
      <c r="AB205" s="5">
        <v>375.23</v>
      </c>
      <c r="AC205" s="5">
        <v>375.23</v>
      </c>
      <c r="AD205" s="5">
        <v>375.23</v>
      </c>
      <c r="AE205" s="5">
        <v>375.23</v>
      </c>
    </row>
    <row r="206" spans="1:31">
      <c r="A206" s="58" t="s">
        <v>138</v>
      </c>
      <c r="B206" s="58" t="s">
        <v>125</v>
      </c>
      <c r="C206" s="58" t="s">
        <v>88</v>
      </c>
      <c r="D206" s="5">
        <v>60.468000000000004</v>
      </c>
      <c r="E206" s="5">
        <v>148.648</v>
      </c>
      <c r="F206" s="5">
        <v>275.34800000000001</v>
      </c>
      <c r="G206" s="5">
        <v>442.274</v>
      </c>
      <c r="H206" s="5">
        <v>652.45000000000005</v>
      </c>
      <c r="I206" s="5">
        <v>876.23699999999997</v>
      </c>
      <c r="J206" s="5">
        <v>1210.5730000000001</v>
      </c>
      <c r="K206" s="5">
        <v>1499.50984408</v>
      </c>
      <c r="L206" s="5">
        <v>1763.8192452999999</v>
      </c>
      <c r="M206" s="5">
        <v>2059.8864297800001</v>
      </c>
      <c r="N206" s="5">
        <v>2436.6978076999999</v>
      </c>
      <c r="O206" s="5">
        <v>2865.7631302299997</v>
      </c>
      <c r="P206" s="5">
        <v>3329.05273197</v>
      </c>
      <c r="Q206" s="5">
        <v>3830.46070057</v>
      </c>
      <c r="R206" s="5">
        <v>4377.4487209399995</v>
      </c>
      <c r="S206" s="5">
        <v>4929.4277385200003</v>
      </c>
      <c r="T206" s="5">
        <v>5409.2202714200002</v>
      </c>
      <c r="U206" s="5">
        <v>5890.0950978299998</v>
      </c>
      <c r="V206" s="5">
        <v>6359.8153290499995</v>
      </c>
      <c r="W206" s="5">
        <v>6795.9670817799997</v>
      </c>
      <c r="X206" s="5">
        <v>7263.3692117000001</v>
      </c>
      <c r="Y206" s="5">
        <v>7737.8938246300004</v>
      </c>
      <c r="Z206" s="5">
        <v>8141.5914787000002</v>
      </c>
      <c r="AA206" s="5">
        <v>8553.9924650800003</v>
      </c>
      <c r="AB206" s="5">
        <v>8975.3127935100001</v>
      </c>
      <c r="AC206" s="5">
        <v>9404.9657990399992</v>
      </c>
      <c r="AD206" s="5">
        <v>9844.0621514499999</v>
      </c>
      <c r="AE206" s="5">
        <v>9881.1261620900004</v>
      </c>
    </row>
    <row r="207" spans="1:31">
      <c r="A207" s="58" t="s">
        <v>138</v>
      </c>
      <c r="B207" s="58" t="s">
        <v>125</v>
      </c>
      <c r="C207" s="58" t="s">
        <v>89</v>
      </c>
      <c r="D207" s="5">
        <v>329.29</v>
      </c>
      <c r="E207" s="5">
        <v>584.38700000000006</v>
      </c>
      <c r="F207" s="5">
        <v>822.70399999999995</v>
      </c>
      <c r="G207" s="5">
        <v>1038.2350000000001</v>
      </c>
      <c r="H207" s="5">
        <v>1227.8490000000002</v>
      </c>
      <c r="I207" s="5">
        <v>1335.8109999999997</v>
      </c>
      <c r="J207" s="5">
        <v>1514.9060000000002</v>
      </c>
      <c r="K207" s="5">
        <v>1768.1690000000001</v>
      </c>
      <c r="L207" s="5">
        <v>1950.5929999999998</v>
      </c>
      <c r="M207" s="5">
        <v>2135.6660000000002</v>
      </c>
      <c r="N207" s="5">
        <v>2379.1839999999997</v>
      </c>
      <c r="O207" s="5">
        <v>2646.8049999999998</v>
      </c>
      <c r="P207" s="5">
        <v>2900.1779999999994</v>
      </c>
      <c r="Q207" s="5">
        <v>3149.181</v>
      </c>
      <c r="R207" s="5">
        <v>3402.6410000000005</v>
      </c>
      <c r="S207" s="5">
        <v>3615.8820000000005</v>
      </c>
      <c r="T207" s="5">
        <v>3731.2449999999999</v>
      </c>
      <c r="U207" s="5">
        <v>3816.4100000000008</v>
      </c>
      <c r="V207" s="5">
        <v>3863.6839999999993</v>
      </c>
      <c r="W207" s="5">
        <v>3875.1059999999998</v>
      </c>
      <c r="X207" s="5">
        <v>3873.7390000000014</v>
      </c>
      <c r="Y207" s="5">
        <v>3868.3439999999982</v>
      </c>
      <c r="Z207" s="5">
        <v>3856.3990000000003</v>
      </c>
      <c r="AA207" s="5">
        <v>3840.6070000000009</v>
      </c>
      <c r="AB207" s="5">
        <v>3820.0049999999992</v>
      </c>
      <c r="AC207" s="5">
        <v>3795.2550000000001</v>
      </c>
      <c r="AD207" s="5">
        <v>3765.7250000000004</v>
      </c>
      <c r="AE207" s="5">
        <v>3765.7250000000004</v>
      </c>
    </row>
    <row r="208" spans="1:3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>
      <c r="A209" s="58" t="s">
        <v>138</v>
      </c>
      <c r="B209" s="58" t="s">
        <v>126</v>
      </c>
      <c r="C209" s="58" t="s">
        <v>102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</row>
    <row r="210" spans="1:31">
      <c r="A210" s="58" t="s">
        <v>138</v>
      </c>
      <c r="B210" s="58" t="s">
        <v>126</v>
      </c>
      <c r="C210" s="58" t="s">
        <v>103</v>
      </c>
      <c r="D210" s="5">
        <v>0</v>
      </c>
      <c r="E210" s="5">
        <v>0</v>
      </c>
      <c r="F210" s="5">
        <v>48.104353519999997</v>
      </c>
      <c r="G210" s="5">
        <v>48.104353519999997</v>
      </c>
      <c r="H210" s="5">
        <v>199.96292188999999</v>
      </c>
      <c r="I210" s="5">
        <v>199.96292188999999</v>
      </c>
      <c r="J210" s="5">
        <v>199.96292188999999</v>
      </c>
      <c r="K210" s="5">
        <v>199.96292188999999</v>
      </c>
      <c r="L210" s="5">
        <v>199.96292188999999</v>
      </c>
      <c r="M210" s="5">
        <v>445.84973796000003</v>
      </c>
      <c r="N210" s="5">
        <v>445.84973796000003</v>
      </c>
      <c r="O210" s="5">
        <v>445.84973796000003</v>
      </c>
      <c r="P210" s="5">
        <v>445.84973796000003</v>
      </c>
      <c r="Q210" s="5">
        <v>445.84973796000003</v>
      </c>
      <c r="R210" s="5">
        <v>734.61322929000005</v>
      </c>
      <c r="S210" s="5">
        <v>734.61322929000005</v>
      </c>
      <c r="T210" s="5">
        <v>734.61322929000005</v>
      </c>
      <c r="U210" s="5">
        <v>734.61322929000005</v>
      </c>
      <c r="V210" s="5">
        <v>734.61322929000005</v>
      </c>
      <c r="W210" s="5">
        <v>734.61322929000005</v>
      </c>
      <c r="X210" s="5">
        <v>734.61322929000005</v>
      </c>
      <c r="Y210" s="5">
        <v>2973.1238932699998</v>
      </c>
      <c r="Z210" s="5">
        <v>2925.0195397500001</v>
      </c>
      <c r="AA210" s="5">
        <v>2925.0195397500001</v>
      </c>
      <c r="AB210" s="5">
        <v>2773.1609713799999</v>
      </c>
      <c r="AC210" s="5">
        <v>11438.0248615</v>
      </c>
      <c r="AD210" s="5">
        <v>16468.887897479999</v>
      </c>
      <c r="AE210" s="5">
        <v>16468.887897479999</v>
      </c>
    </row>
    <row r="211" spans="1:31">
      <c r="A211" s="58" t="s">
        <v>138</v>
      </c>
      <c r="B211" s="58" t="s">
        <v>126</v>
      </c>
      <c r="C211" s="58" t="s">
        <v>104</v>
      </c>
      <c r="D211" s="5">
        <v>473.33000000000004</v>
      </c>
      <c r="E211" s="5">
        <v>473.33000000000004</v>
      </c>
      <c r="F211" s="5">
        <v>473.33000000000004</v>
      </c>
      <c r="G211" s="5">
        <v>473.33000000000004</v>
      </c>
      <c r="H211" s="5">
        <v>473.33000000000004</v>
      </c>
      <c r="I211" s="5">
        <v>473.33000000000004</v>
      </c>
      <c r="J211" s="5">
        <v>473.33000000000004</v>
      </c>
      <c r="K211" s="5">
        <v>473.33000000000004</v>
      </c>
      <c r="L211" s="5">
        <v>473.33000000000004</v>
      </c>
      <c r="M211" s="5">
        <v>473.33000000000004</v>
      </c>
      <c r="N211" s="5">
        <v>473.33000000000004</v>
      </c>
      <c r="O211" s="5">
        <v>473.33000000000004</v>
      </c>
      <c r="P211" s="5">
        <v>473.33000000000004</v>
      </c>
      <c r="Q211" s="5">
        <v>473.33000000000004</v>
      </c>
      <c r="R211" s="5">
        <v>473.33000000000004</v>
      </c>
      <c r="S211" s="5">
        <v>473.33000000000004</v>
      </c>
      <c r="T211" s="5">
        <v>473.33000000000004</v>
      </c>
      <c r="U211" s="5">
        <v>473.33000000000004</v>
      </c>
      <c r="V211" s="5">
        <v>473.33000000000004</v>
      </c>
      <c r="W211" s="5">
        <v>473.33000000000004</v>
      </c>
      <c r="X211" s="5">
        <v>473.33000000000004</v>
      </c>
      <c r="Y211" s="5">
        <v>475.43</v>
      </c>
      <c r="Z211" s="5">
        <v>473.33000000000004</v>
      </c>
      <c r="AA211" s="5">
        <v>473.33000000000004</v>
      </c>
      <c r="AB211" s="5">
        <v>473.33000000000004</v>
      </c>
      <c r="AC211" s="5">
        <v>473.33000000000004</v>
      </c>
      <c r="AD211" s="5">
        <v>473.33000000000004</v>
      </c>
      <c r="AE211" s="5">
        <v>473.33000000000004</v>
      </c>
    </row>
    <row r="212" spans="1:31">
      <c r="A212" s="58" t="s">
        <v>138</v>
      </c>
      <c r="B212" s="58" t="s">
        <v>126</v>
      </c>
      <c r="C212" s="58" t="s">
        <v>88</v>
      </c>
      <c r="D212" s="5">
        <v>103.374</v>
      </c>
      <c r="E212" s="5">
        <v>155.053</v>
      </c>
      <c r="F212" s="5">
        <v>211.02199999999999</v>
      </c>
      <c r="G212" s="5">
        <v>272.83999999999997</v>
      </c>
      <c r="H212" s="5">
        <v>342.29199999999997</v>
      </c>
      <c r="I212" s="5">
        <v>420.23</v>
      </c>
      <c r="J212" s="5">
        <v>540.44000000000005</v>
      </c>
      <c r="K212" s="5">
        <v>660.96435792</v>
      </c>
      <c r="L212" s="5">
        <v>796.17195317000005</v>
      </c>
      <c r="M212" s="5">
        <v>958.17402227999992</v>
      </c>
      <c r="N212" s="5">
        <v>1145.1947517999999</v>
      </c>
      <c r="O212" s="5">
        <v>1342.79875311</v>
      </c>
      <c r="P212" s="5">
        <v>1546.5239911499998</v>
      </c>
      <c r="Q212" s="5">
        <v>1757.30862804</v>
      </c>
      <c r="R212" s="5">
        <v>1963.7499641100001</v>
      </c>
      <c r="S212" s="5">
        <v>2169.9936781400002</v>
      </c>
      <c r="T212" s="5">
        <v>2330.4229793499999</v>
      </c>
      <c r="U212" s="5">
        <v>2480.8329372599997</v>
      </c>
      <c r="V212" s="5">
        <v>2619.9917203999998</v>
      </c>
      <c r="W212" s="5">
        <v>2760.18391509</v>
      </c>
      <c r="X212" s="5">
        <v>2910.0088553700002</v>
      </c>
      <c r="Y212" s="5">
        <v>3061.9195724699998</v>
      </c>
      <c r="Z212" s="5">
        <v>3195.6967666800001</v>
      </c>
      <c r="AA212" s="5">
        <v>3332.0470560999997</v>
      </c>
      <c r="AB212" s="5">
        <v>3471.4572458299999</v>
      </c>
      <c r="AC212" s="5">
        <v>3613.5280442000003</v>
      </c>
      <c r="AD212" s="5">
        <v>3758.3678000899999</v>
      </c>
      <c r="AE212" s="5">
        <v>3768.8095457299996</v>
      </c>
    </row>
    <row r="213" spans="1:31">
      <c r="A213" s="58" t="s">
        <v>138</v>
      </c>
      <c r="B213" s="58" t="s">
        <v>126</v>
      </c>
      <c r="C213" s="58" t="s">
        <v>89</v>
      </c>
      <c r="D213" s="5">
        <v>234.97200000000001</v>
      </c>
      <c r="E213" s="5">
        <v>315.15100000000001</v>
      </c>
      <c r="F213" s="5">
        <v>386.09899999999999</v>
      </c>
      <c r="G213" s="5">
        <v>448.88200000000001</v>
      </c>
      <c r="H213" s="5">
        <v>507.89399999999995</v>
      </c>
      <c r="I213" s="5">
        <v>563.8309999999999</v>
      </c>
      <c r="J213" s="5">
        <v>659.38799999999992</v>
      </c>
      <c r="K213" s="5">
        <v>765.72799999999984</v>
      </c>
      <c r="L213" s="5">
        <v>874.94299999999998</v>
      </c>
      <c r="M213" s="5">
        <v>999.57100000000003</v>
      </c>
      <c r="N213" s="5">
        <v>1136.2789999999998</v>
      </c>
      <c r="O213" s="5">
        <v>1272.079</v>
      </c>
      <c r="P213" s="5">
        <v>1391.741</v>
      </c>
      <c r="Q213" s="5">
        <v>1500.8809999999999</v>
      </c>
      <c r="R213" s="5">
        <v>1590.4769999999999</v>
      </c>
      <c r="S213" s="5">
        <v>1664.9549999999999</v>
      </c>
      <c r="T213" s="5">
        <v>1688.7670000000003</v>
      </c>
      <c r="U213" s="5">
        <v>1695.3049999999998</v>
      </c>
      <c r="V213" s="5">
        <v>1684.5590000000002</v>
      </c>
      <c r="W213" s="5">
        <v>1675.3009999999999</v>
      </c>
      <c r="X213" s="5">
        <v>1660.6060000000007</v>
      </c>
      <c r="Y213" s="5">
        <v>1645.1769999999997</v>
      </c>
      <c r="Z213" s="5">
        <v>1628.1010000000001</v>
      </c>
      <c r="AA213" s="5">
        <v>1610.2549999999997</v>
      </c>
      <c r="AB213" s="5">
        <v>1590.7479999999996</v>
      </c>
      <c r="AC213" s="5">
        <v>1570.4659999999999</v>
      </c>
      <c r="AD213" s="5">
        <v>1548.3600000000006</v>
      </c>
      <c r="AE213" s="5">
        <v>1548.3600000000006</v>
      </c>
    </row>
    <row r="214" spans="1:3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>
      <c r="A215" s="58" t="s">
        <v>138</v>
      </c>
      <c r="B215" s="58" t="s">
        <v>127</v>
      </c>
      <c r="C215" s="58" t="s">
        <v>102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538.76623740000002</v>
      </c>
      <c r="J215" s="5">
        <v>538.76623740000002</v>
      </c>
      <c r="K215" s="5">
        <v>538.76623740000002</v>
      </c>
      <c r="L215" s="5">
        <v>538.76623740000002</v>
      </c>
      <c r="M215" s="5">
        <v>538.76623740000002</v>
      </c>
      <c r="N215" s="5">
        <v>538.76623740000002</v>
      </c>
      <c r="O215" s="5">
        <v>538.76623740000002</v>
      </c>
      <c r="P215" s="5">
        <v>538.76623740000002</v>
      </c>
      <c r="Q215" s="5">
        <v>538.76623740000002</v>
      </c>
      <c r="R215" s="5">
        <v>538.76623740000002</v>
      </c>
      <c r="S215" s="5">
        <v>538.76623740000002</v>
      </c>
      <c r="T215" s="5">
        <v>538.76623740000002</v>
      </c>
      <c r="U215" s="5">
        <v>538.76623740000002</v>
      </c>
      <c r="V215" s="5">
        <v>538.76623740000002</v>
      </c>
      <c r="W215" s="5">
        <v>538.76623740000002</v>
      </c>
      <c r="X215" s="5">
        <v>914.80969186000004</v>
      </c>
      <c r="Y215" s="5">
        <v>914.80969186000004</v>
      </c>
      <c r="Z215" s="5">
        <v>914.80969186000004</v>
      </c>
      <c r="AA215" s="5">
        <v>914.80969186000004</v>
      </c>
      <c r="AB215" s="5">
        <v>914.80969186000004</v>
      </c>
      <c r="AC215" s="5">
        <v>1286.1152012299999</v>
      </c>
      <c r="AD215" s="5">
        <v>1989.46120208</v>
      </c>
      <c r="AE215" s="5">
        <v>1989.46120208</v>
      </c>
    </row>
    <row r="216" spans="1:31">
      <c r="A216" s="58" t="s">
        <v>138</v>
      </c>
      <c r="B216" s="58" t="s">
        <v>127</v>
      </c>
      <c r="C216" s="58" t="s">
        <v>103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</row>
    <row r="217" spans="1:31">
      <c r="A217" s="58" t="s">
        <v>138</v>
      </c>
      <c r="B217" s="58" t="s">
        <v>127</v>
      </c>
      <c r="C217" s="58" t="s">
        <v>104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</row>
    <row r="218" spans="1:31">
      <c r="A218" s="58" t="s">
        <v>138</v>
      </c>
      <c r="B218" s="58" t="s">
        <v>127</v>
      </c>
      <c r="C218" s="58" t="s">
        <v>88</v>
      </c>
      <c r="D218" s="5">
        <v>7.9119999999999999</v>
      </c>
      <c r="E218" s="5">
        <v>15.837</v>
      </c>
      <c r="F218" s="5">
        <v>26.483000000000001</v>
      </c>
      <c r="G218" s="5">
        <v>39.381999999999998</v>
      </c>
      <c r="H218" s="5">
        <v>55.106999999999999</v>
      </c>
      <c r="I218" s="5">
        <v>73.650000000000006</v>
      </c>
      <c r="J218" s="5">
        <v>101.574</v>
      </c>
      <c r="K218" s="5">
        <v>125.72385559</v>
      </c>
      <c r="L218" s="5">
        <v>153.03731171000001</v>
      </c>
      <c r="M218" s="5">
        <v>186.23757463999999</v>
      </c>
      <c r="N218" s="5">
        <v>224.89593049000001</v>
      </c>
      <c r="O218" s="5">
        <v>266.87614852000002</v>
      </c>
      <c r="P218" s="5">
        <v>311.41755971999999</v>
      </c>
      <c r="Q218" s="5">
        <v>357.86743506000005</v>
      </c>
      <c r="R218" s="5">
        <v>404.78368935000003</v>
      </c>
      <c r="S218" s="5">
        <v>452.62481380999998</v>
      </c>
      <c r="T218" s="5">
        <v>492.5103479</v>
      </c>
      <c r="U218" s="5">
        <v>531.82907490000002</v>
      </c>
      <c r="V218" s="5">
        <v>570.22714911000003</v>
      </c>
      <c r="W218" s="5">
        <v>609.75050940999995</v>
      </c>
      <c r="X218" s="5">
        <v>651.78980555999999</v>
      </c>
      <c r="Y218" s="5">
        <v>694.24637111999994</v>
      </c>
      <c r="Z218" s="5">
        <v>729.87564465000003</v>
      </c>
      <c r="AA218" s="5">
        <v>765.66522693000002</v>
      </c>
      <c r="AB218" s="5">
        <v>801.68088179999995</v>
      </c>
      <c r="AC218" s="5">
        <v>838.08343994999996</v>
      </c>
      <c r="AD218" s="5">
        <v>874.67753663000008</v>
      </c>
      <c r="AE218" s="5">
        <v>876.72075081000003</v>
      </c>
    </row>
    <row r="219" spans="1:31">
      <c r="A219" s="58" t="s">
        <v>138</v>
      </c>
      <c r="B219" s="58" t="s">
        <v>127</v>
      </c>
      <c r="C219" s="58" t="s">
        <v>89</v>
      </c>
      <c r="D219" s="5">
        <v>45.622999999999998</v>
      </c>
      <c r="E219" s="5">
        <v>65.371999999999986</v>
      </c>
      <c r="F219" s="5">
        <v>82.352000000000004</v>
      </c>
      <c r="G219" s="5">
        <v>95.963999999999999</v>
      </c>
      <c r="H219" s="5">
        <v>107.131</v>
      </c>
      <c r="I219" s="5">
        <v>116.5</v>
      </c>
      <c r="J219" s="5">
        <v>131.535</v>
      </c>
      <c r="K219" s="5">
        <v>152.63800000000001</v>
      </c>
      <c r="L219" s="5">
        <v>173.94100000000003</v>
      </c>
      <c r="M219" s="5">
        <v>198.483</v>
      </c>
      <c r="N219" s="5">
        <v>225.34400000000002</v>
      </c>
      <c r="O219" s="5">
        <v>252.72799999999995</v>
      </c>
      <c r="P219" s="5">
        <v>277.85400000000004</v>
      </c>
      <c r="Q219" s="5">
        <v>300.80500000000006</v>
      </c>
      <c r="R219" s="5">
        <v>320.54400000000004</v>
      </c>
      <c r="S219" s="5">
        <v>337.47999999999996</v>
      </c>
      <c r="T219" s="5">
        <v>344.50700000000001</v>
      </c>
      <c r="U219" s="5">
        <v>348.54900000000009</v>
      </c>
      <c r="V219" s="5">
        <v>349.56599999999992</v>
      </c>
      <c r="W219" s="5">
        <v>350.81700000000012</v>
      </c>
      <c r="X219" s="5">
        <v>350.685</v>
      </c>
      <c r="Y219" s="5">
        <v>350.02999999999986</v>
      </c>
      <c r="Z219" s="5">
        <v>348.76900000000012</v>
      </c>
      <c r="AA219" s="5">
        <v>346.75099999999986</v>
      </c>
      <c r="AB219" s="5">
        <v>344.07600000000014</v>
      </c>
      <c r="AC219" s="5">
        <v>340.86599999999999</v>
      </c>
      <c r="AD219" s="5">
        <v>337.02599999999995</v>
      </c>
      <c r="AE219" s="5">
        <v>337.02599999999995</v>
      </c>
    </row>
    <row r="220" spans="1:31"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>
      <c r="A221" s="58" t="s">
        <v>37</v>
      </c>
      <c r="B221" s="58" t="s">
        <v>123</v>
      </c>
      <c r="C221" s="58" t="s">
        <v>101</v>
      </c>
      <c r="D221" s="5">
        <v>0</v>
      </c>
      <c r="E221" s="5">
        <v>0</v>
      </c>
      <c r="F221" s="5">
        <v>680</v>
      </c>
      <c r="G221" s="5">
        <v>2040</v>
      </c>
      <c r="H221" s="5">
        <v>2040</v>
      </c>
      <c r="I221" s="5">
        <v>2040</v>
      </c>
      <c r="J221" s="5">
        <v>2040</v>
      </c>
      <c r="K221" s="5">
        <v>2040</v>
      </c>
      <c r="L221" s="5">
        <v>2040</v>
      </c>
      <c r="M221" s="5">
        <v>2040</v>
      </c>
      <c r="N221" s="5">
        <v>2040</v>
      </c>
      <c r="O221" s="5">
        <v>2040</v>
      </c>
      <c r="P221" s="5">
        <v>2040</v>
      </c>
      <c r="Q221" s="5">
        <v>2040</v>
      </c>
      <c r="R221" s="5">
        <v>2040</v>
      </c>
      <c r="S221" s="5">
        <v>2040</v>
      </c>
      <c r="T221" s="5">
        <v>2040</v>
      </c>
      <c r="U221" s="5">
        <v>2040</v>
      </c>
      <c r="V221" s="5">
        <v>2040</v>
      </c>
      <c r="W221" s="5">
        <v>2040</v>
      </c>
      <c r="X221" s="5">
        <v>2040</v>
      </c>
      <c r="Y221" s="5">
        <v>2040</v>
      </c>
      <c r="Z221" s="5">
        <v>2040</v>
      </c>
      <c r="AA221" s="5">
        <v>2040</v>
      </c>
      <c r="AB221" s="5">
        <v>2040</v>
      </c>
      <c r="AC221" s="5">
        <v>2040</v>
      </c>
      <c r="AD221" s="5">
        <v>2040</v>
      </c>
      <c r="AE221" s="5">
        <v>2040</v>
      </c>
    </row>
    <row r="222" spans="1:31">
      <c r="A222" s="58" t="s">
        <v>37</v>
      </c>
      <c r="B222" s="58" t="s">
        <v>123</v>
      </c>
      <c r="C222" s="58" t="s">
        <v>102</v>
      </c>
      <c r="D222" s="5">
        <v>160</v>
      </c>
      <c r="E222" s="5">
        <v>160</v>
      </c>
      <c r="F222" s="5">
        <v>160</v>
      </c>
      <c r="G222" s="5">
        <v>160</v>
      </c>
      <c r="H222" s="5">
        <v>160</v>
      </c>
      <c r="I222" s="5">
        <v>529.69550477999996</v>
      </c>
      <c r="J222" s="5">
        <v>529.69550477999996</v>
      </c>
      <c r="K222" s="5">
        <v>701.72652051</v>
      </c>
      <c r="L222" s="5">
        <v>701.72652051</v>
      </c>
      <c r="M222" s="5">
        <v>776.41168775000006</v>
      </c>
      <c r="N222" s="5">
        <v>776.41168775000006</v>
      </c>
      <c r="O222" s="5">
        <v>776.41168775000006</v>
      </c>
      <c r="P222" s="5">
        <v>776.41168775000006</v>
      </c>
      <c r="Q222" s="5">
        <v>776.41168775000006</v>
      </c>
      <c r="R222" s="5">
        <v>776.41168775000006</v>
      </c>
      <c r="S222" s="5">
        <v>776.41168775000006</v>
      </c>
      <c r="T222" s="5">
        <v>776.41168775000006</v>
      </c>
      <c r="U222" s="5">
        <v>861.82236409000006</v>
      </c>
      <c r="V222" s="5">
        <v>861.82236409000006</v>
      </c>
      <c r="W222" s="5">
        <v>861.82236409000006</v>
      </c>
      <c r="X222" s="5">
        <v>993.33333335999998</v>
      </c>
      <c r="Y222" s="5">
        <v>993.33333335999998</v>
      </c>
      <c r="Z222" s="5">
        <v>993.33333335999998</v>
      </c>
      <c r="AA222" s="5">
        <v>993.33333335999998</v>
      </c>
      <c r="AB222" s="5">
        <v>993.33333335999998</v>
      </c>
      <c r="AC222" s="5">
        <v>993.33333335999998</v>
      </c>
      <c r="AD222" s="5">
        <v>993.33333335999998</v>
      </c>
      <c r="AE222" s="5">
        <v>993.33333335999998</v>
      </c>
    </row>
    <row r="223" spans="1:31">
      <c r="A223" s="58" t="s">
        <v>37</v>
      </c>
      <c r="B223" s="58" t="s">
        <v>123</v>
      </c>
      <c r="C223" s="58" t="s">
        <v>103</v>
      </c>
      <c r="D223" s="5">
        <v>229.03344091</v>
      </c>
      <c r="E223" s="5">
        <v>488.89703374999999</v>
      </c>
      <c r="F223" s="5">
        <v>1635.9163435200001</v>
      </c>
      <c r="G223" s="5">
        <v>2814.0484463499997</v>
      </c>
      <c r="H223" s="5">
        <v>3816.6509522300003</v>
      </c>
      <c r="I223" s="5">
        <v>3967.9349853799995</v>
      </c>
      <c r="J223" s="5">
        <v>4276.4795630799999</v>
      </c>
      <c r="K223" s="5">
        <v>4276.4795630799999</v>
      </c>
      <c r="L223" s="5">
        <v>4276.4795630799999</v>
      </c>
      <c r="M223" s="5">
        <v>4450.3000513999996</v>
      </c>
      <c r="N223" s="5">
        <v>4450.3000513999996</v>
      </c>
      <c r="O223" s="5">
        <v>4450.3000513999996</v>
      </c>
      <c r="P223" s="5">
        <v>4450.3000513999996</v>
      </c>
      <c r="Q223" s="5">
        <v>4450.3000513999996</v>
      </c>
      <c r="R223" s="5">
        <v>4450.3000513999996</v>
      </c>
      <c r="S223" s="5">
        <v>4450.3000513999996</v>
      </c>
      <c r="T223" s="5">
        <v>4587.5470603699996</v>
      </c>
      <c r="U223" s="5">
        <v>4822.4046602100007</v>
      </c>
      <c r="V223" s="5">
        <v>5169.7734289199998</v>
      </c>
      <c r="W223" s="5">
        <v>5250.3485775900008</v>
      </c>
      <c r="X223" s="5">
        <v>5598.7807179199999</v>
      </c>
      <c r="Y223" s="5">
        <v>5338.91712508</v>
      </c>
      <c r="Z223" s="5">
        <v>4718.5895476200003</v>
      </c>
      <c r="AA223" s="5">
        <v>4346.01909187</v>
      </c>
      <c r="AB223" s="5">
        <v>3672.2191347999997</v>
      </c>
      <c r="AC223" s="5">
        <v>3914.6724938900002</v>
      </c>
      <c r="AD223" s="5">
        <v>3825.4017992100003</v>
      </c>
      <c r="AE223" s="5">
        <v>3881.8219271000003</v>
      </c>
    </row>
    <row r="224" spans="1:31">
      <c r="A224" s="58" t="s">
        <v>37</v>
      </c>
      <c r="B224" s="58" t="s">
        <v>123</v>
      </c>
      <c r="C224" s="58" t="s">
        <v>104</v>
      </c>
      <c r="D224" s="5">
        <v>50</v>
      </c>
      <c r="E224" s="5">
        <v>50</v>
      </c>
      <c r="F224" s="5">
        <v>50</v>
      </c>
      <c r="G224" s="5">
        <v>50</v>
      </c>
      <c r="H224" s="5">
        <v>50</v>
      </c>
      <c r="I224" s="5">
        <v>50</v>
      </c>
      <c r="J224" s="5">
        <v>50</v>
      </c>
      <c r="K224" s="5">
        <v>50</v>
      </c>
      <c r="L224" s="5">
        <v>50</v>
      </c>
      <c r="M224" s="5">
        <v>50</v>
      </c>
      <c r="N224" s="5">
        <v>50</v>
      </c>
      <c r="O224" s="5">
        <v>50</v>
      </c>
      <c r="P224" s="5">
        <v>50</v>
      </c>
      <c r="Q224" s="5">
        <v>50</v>
      </c>
      <c r="R224" s="5">
        <v>50</v>
      </c>
      <c r="S224" s="5">
        <v>50</v>
      </c>
      <c r="T224" s="5">
        <v>50</v>
      </c>
      <c r="U224" s="5">
        <v>50</v>
      </c>
      <c r="V224" s="5">
        <v>50</v>
      </c>
      <c r="W224" s="5">
        <v>50</v>
      </c>
      <c r="X224" s="5">
        <v>50</v>
      </c>
      <c r="Y224" s="5">
        <v>50</v>
      </c>
      <c r="Z224" s="5">
        <v>50</v>
      </c>
      <c r="AA224" s="5">
        <v>50</v>
      </c>
      <c r="AB224" s="5">
        <v>50</v>
      </c>
      <c r="AC224" s="5">
        <v>50</v>
      </c>
      <c r="AD224" s="5">
        <v>50</v>
      </c>
      <c r="AE224" s="5">
        <v>50</v>
      </c>
    </row>
    <row r="225" spans="1:31">
      <c r="A225" s="58" t="s">
        <v>37</v>
      </c>
      <c r="B225" s="58" t="s">
        <v>123</v>
      </c>
      <c r="C225" s="58" t="s">
        <v>88</v>
      </c>
      <c r="D225" s="5">
        <v>113.44800000999999</v>
      </c>
      <c r="E225" s="5">
        <v>234.46199999999999</v>
      </c>
      <c r="F225" s="5">
        <v>391.15199999000004</v>
      </c>
      <c r="G225" s="5">
        <v>583.14700001000006</v>
      </c>
      <c r="H225" s="5">
        <v>817.88</v>
      </c>
      <c r="I225" s="5">
        <v>1099.634</v>
      </c>
      <c r="J225" s="5">
        <v>1524.355</v>
      </c>
      <c r="K225" s="5">
        <v>1897.4574733300001</v>
      </c>
      <c r="L225" s="5">
        <v>2313.5186278800002</v>
      </c>
      <c r="M225" s="5">
        <v>2795.63337916</v>
      </c>
      <c r="N225" s="5">
        <v>3392.9003320800002</v>
      </c>
      <c r="O225" s="5">
        <v>4036.44119688</v>
      </c>
      <c r="P225" s="5">
        <v>4707.0090007500003</v>
      </c>
      <c r="Q225" s="5">
        <v>5411.0381473800007</v>
      </c>
      <c r="R225" s="5">
        <v>6114.3533389300001</v>
      </c>
      <c r="S225" s="5">
        <v>6822.3269472499996</v>
      </c>
      <c r="T225" s="5">
        <v>7403.449441499999</v>
      </c>
      <c r="U225" s="5">
        <v>7964.5992951899998</v>
      </c>
      <c r="V225" s="5">
        <v>8500.4033974100003</v>
      </c>
      <c r="W225" s="5">
        <v>9048.9515982400007</v>
      </c>
      <c r="X225" s="5">
        <v>9634.5546853399992</v>
      </c>
      <c r="Y225" s="5">
        <v>10227.264545689999</v>
      </c>
      <c r="Z225" s="5">
        <v>10733.091480859999</v>
      </c>
      <c r="AA225" s="5">
        <v>11244.056339999999</v>
      </c>
      <c r="AB225" s="5">
        <v>11762.804082539998</v>
      </c>
      <c r="AC225" s="5">
        <v>12290.264823130001</v>
      </c>
      <c r="AD225" s="5">
        <v>12821.021079919999</v>
      </c>
      <c r="AE225" s="5">
        <v>12857.1914406</v>
      </c>
    </row>
    <row r="226" spans="1:31">
      <c r="A226" s="58" t="s">
        <v>37</v>
      </c>
      <c r="B226" s="58" t="s">
        <v>123</v>
      </c>
      <c r="C226" s="58" t="s">
        <v>89</v>
      </c>
      <c r="D226" s="5">
        <v>588.70600000000002</v>
      </c>
      <c r="E226" s="5">
        <v>887.91499999999996</v>
      </c>
      <c r="F226" s="5">
        <v>1132.692</v>
      </c>
      <c r="G226" s="5">
        <v>1330.7860000000001</v>
      </c>
      <c r="H226" s="5">
        <v>1501.1099999999997</v>
      </c>
      <c r="I226" s="5">
        <v>1644.835</v>
      </c>
      <c r="J226" s="5">
        <v>1879.2280000000001</v>
      </c>
      <c r="K226" s="5">
        <v>2206.7310000000002</v>
      </c>
      <c r="L226" s="5">
        <v>2538.018</v>
      </c>
      <c r="M226" s="5">
        <v>2892.1369999999997</v>
      </c>
      <c r="N226" s="5">
        <v>3323.8410000000003</v>
      </c>
      <c r="O226" s="5">
        <v>3759.1100000000006</v>
      </c>
      <c r="P226" s="5">
        <v>4148.139000000001</v>
      </c>
      <c r="Q226" s="5">
        <v>4509.9309999999996</v>
      </c>
      <c r="R226" s="5">
        <v>4816.4500000000007</v>
      </c>
      <c r="S226" s="5">
        <v>5071.3830000000007</v>
      </c>
      <c r="T226" s="5">
        <v>5175.4100000000008</v>
      </c>
      <c r="U226" s="5">
        <v>5227.704999999999</v>
      </c>
      <c r="V226" s="5">
        <v>5227.0620000000017</v>
      </c>
      <c r="W226" s="5">
        <v>5230.3869999999988</v>
      </c>
      <c r="X226" s="5">
        <v>5215.023000000001</v>
      </c>
      <c r="Y226" s="5">
        <v>5193.7550000000001</v>
      </c>
      <c r="Z226" s="5">
        <v>5164.8889999999992</v>
      </c>
      <c r="AA226" s="5">
        <v>5128.3240000000005</v>
      </c>
      <c r="AB226" s="5">
        <v>5084.2170000000024</v>
      </c>
      <c r="AC226" s="5">
        <v>5035.3010000000013</v>
      </c>
      <c r="AD226" s="5">
        <v>4976.3359999999993</v>
      </c>
      <c r="AE226" s="5">
        <v>4976.3359999999993</v>
      </c>
    </row>
    <row r="227" spans="1:3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>
      <c r="A228" s="58" t="s">
        <v>37</v>
      </c>
      <c r="B228" s="58" t="s">
        <v>124</v>
      </c>
      <c r="C228" s="58" t="s">
        <v>102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1199.3838291500001</v>
      </c>
      <c r="L228" s="5">
        <v>1367.4109732899999</v>
      </c>
      <c r="M228" s="5">
        <v>1483.78387901</v>
      </c>
      <c r="N228" s="5">
        <v>1483.78387901</v>
      </c>
      <c r="O228" s="5">
        <v>1483.78387901</v>
      </c>
      <c r="P228" s="5">
        <v>1483.78387901</v>
      </c>
      <c r="Q228" s="5">
        <v>1483.78387901</v>
      </c>
      <c r="R228" s="5">
        <v>1483.78387901</v>
      </c>
      <c r="S228" s="5">
        <v>1483.78387901</v>
      </c>
      <c r="T228" s="5">
        <v>1483.78387901</v>
      </c>
      <c r="U228" s="5">
        <v>1483.78387901</v>
      </c>
      <c r="V228" s="5">
        <v>1483.78387901</v>
      </c>
      <c r="W228" s="5">
        <v>1483.78387901</v>
      </c>
      <c r="X228" s="5">
        <v>1483.78387901</v>
      </c>
      <c r="Y228" s="5">
        <v>1483.78387901</v>
      </c>
      <c r="Z228" s="5">
        <v>1483.78387901</v>
      </c>
      <c r="AA228" s="5">
        <v>1483.78387901</v>
      </c>
      <c r="AB228" s="5">
        <v>1483.78387901</v>
      </c>
      <c r="AC228" s="5">
        <v>1483.78387901</v>
      </c>
      <c r="AD228" s="5">
        <v>1483.78387901</v>
      </c>
      <c r="AE228" s="5">
        <v>1483.78387901</v>
      </c>
    </row>
    <row r="229" spans="1:31">
      <c r="A229" s="58" t="s">
        <v>37</v>
      </c>
      <c r="B229" s="58" t="s">
        <v>124</v>
      </c>
      <c r="C229" s="58" t="s">
        <v>103</v>
      </c>
      <c r="D229" s="5">
        <v>1255.4252808800002</v>
      </c>
      <c r="E229" s="5">
        <v>1255.4252808800002</v>
      </c>
      <c r="F229" s="5">
        <v>1949.7821287700001</v>
      </c>
      <c r="G229" s="5">
        <v>3322.8539823199999</v>
      </c>
      <c r="H229" s="5">
        <v>3322.8539823199999</v>
      </c>
      <c r="I229" s="5">
        <v>3322.8539823199999</v>
      </c>
      <c r="J229" s="5">
        <v>3322.8539823199999</v>
      </c>
      <c r="K229" s="5">
        <v>4299.0088970999996</v>
      </c>
      <c r="L229" s="5">
        <v>4544.0120901600003</v>
      </c>
      <c r="M229" s="5">
        <v>4687.8966705000003</v>
      </c>
      <c r="N229" s="5">
        <v>5022.5735913799999</v>
      </c>
      <c r="O229" s="5">
        <v>6058.3128402299999</v>
      </c>
      <c r="P229" s="5">
        <v>6216.9464444400001</v>
      </c>
      <c r="Q229" s="5">
        <v>6216.9464444400001</v>
      </c>
      <c r="R229" s="5">
        <v>6325.7631822399999</v>
      </c>
      <c r="S229" s="5">
        <v>8235.1211593699991</v>
      </c>
      <c r="T229" s="5">
        <v>8235.1211593699991</v>
      </c>
      <c r="U229" s="5">
        <v>8742.3267142900004</v>
      </c>
      <c r="V229" s="5">
        <v>11662.51332656</v>
      </c>
      <c r="W229" s="5">
        <v>11662.51332656</v>
      </c>
      <c r="X229" s="5">
        <v>11335.99237389</v>
      </c>
      <c r="Y229" s="5">
        <v>11548.49970246</v>
      </c>
      <c r="Z229" s="5">
        <v>11545.75360149</v>
      </c>
      <c r="AA229" s="5">
        <v>14283.543463190001</v>
      </c>
      <c r="AB229" s="5">
        <v>17751.63670322</v>
      </c>
      <c r="AC229" s="5">
        <v>17987.574231710001</v>
      </c>
      <c r="AD229" s="5">
        <v>22396.209301319999</v>
      </c>
      <c r="AE229" s="5">
        <v>21420.05438654</v>
      </c>
    </row>
    <row r="230" spans="1:31">
      <c r="A230" s="58" t="s">
        <v>37</v>
      </c>
      <c r="B230" s="58" t="s">
        <v>124</v>
      </c>
      <c r="C230" s="58" t="s">
        <v>104</v>
      </c>
      <c r="D230" s="5">
        <v>100</v>
      </c>
      <c r="E230" s="5">
        <v>100</v>
      </c>
      <c r="F230" s="5">
        <v>100</v>
      </c>
      <c r="G230" s="5">
        <v>100</v>
      </c>
      <c r="H230" s="5">
        <v>100</v>
      </c>
      <c r="I230" s="5">
        <v>100</v>
      </c>
      <c r="J230" s="5">
        <v>100</v>
      </c>
      <c r="K230" s="5">
        <v>100</v>
      </c>
      <c r="L230" s="5">
        <v>100</v>
      </c>
      <c r="M230" s="5">
        <v>100</v>
      </c>
      <c r="N230" s="5">
        <v>100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5">
        <v>100</v>
      </c>
      <c r="AC230" s="5">
        <v>100</v>
      </c>
      <c r="AD230" s="5">
        <v>100</v>
      </c>
      <c r="AE230" s="5">
        <v>100</v>
      </c>
    </row>
    <row r="231" spans="1:31">
      <c r="A231" s="58" t="s">
        <v>37</v>
      </c>
      <c r="B231" s="58" t="s">
        <v>124</v>
      </c>
      <c r="C231" s="58" t="s">
        <v>88</v>
      </c>
      <c r="D231" s="5">
        <v>81.304999999999993</v>
      </c>
      <c r="E231" s="5">
        <v>177.50700000000001</v>
      </c>
      <c r="F231" s="5">
        <v>314.98700000000002</v>
      </c>
      <c r="G231" s="5">
        <v>485.21</v>
      </c>
      <c r="H231" s="5">
        <v>690.75199999999995</v>
      </c>
      <c r="I231" s="5">
        <v>942.36799999999994</v>
      </c>
      <c r="J231" s="5">
        <v>1319.3320000100002</v>
      </c>
      <c r="K231" s="5">
        <v>1646.1449322999999</v>
      </c>
      <c r="L231" s="5">
        <v>1997.99720783</v>
      </c>
      <c r="M231" s="5">
        <v>2398.7515556399999</v>
      </c>
      <c r="N231" s="5">
        <v>2891.4536417200002</v>
      </c>
      <c r="O231" s="5">
        <v>3423.7156849399998</v>
      </c>
      <c r="P231" s="5">
        <v>3981.1180689500002</v>
      </c>
      <c r="Q231" s="5">
        <v>4537.9600560899999</v>
      </c>
      <c r="R231" s="5">
        <v>5073.4149845700003</v>
      </c>
      <c r="S231" s="5">
        <v>5608.7046190199999</v>
      </c>
      <c r="T231" s="5">
        <v>6036.0734856200006</v>
      </c>
      <c r="U231" s="5">
        <v>6450.86907402</v>
      </c>
      <c r="V231" s="5">
        <v>6838.9187785800004</v>
      </c>
      <c r="W231" s="5">
        <v>7232.87679131</v>
      </c>
      <c r="X231" s="5">
        <v>7657.7471786699998</v>
      </c>
      <c r="Y231" s="5">
        <v>8085.00838931</v>
      </c>
      <c r="Z231" s="5">
        <v>8457.8420374799989</v>
      </c>
      <c r="AA231" s="5">
        <v>8838.1139046899989</v>
      </c>
      <c r="AB231" s="5">
        <v>9222.6653388399991</v>
      </c>
      <c r="AC231" s="5">
        <v>9616.4493741200004</v>
      </c>
      <c r="AD231" s="5">
        <v>10015.22371271</v>
      </c>
      <c r="AE231" s="5">
        <v>10037.2423246</v>
      </c>
    </row>
    <row r="232" spans="1:31">
      <c r="A232" s="58" t="s">
        <v>37</v>
      </c>
      <c r="B232" s="58" t="s">
        <v>124</v>
      </c>
      <c r="C232" s="58" t="s">
        <v>89</v>
      </c>
      <c r="D232" s="5">
        <v>417.096</v>
      </c>
      <c r="E232" s="5">
        <v>671.0329999999999</v>
      </c>
      <c r="F232" s="5">
        <v>922.27100000000007</v>
      </c>
      <c r="G232" s="5">
        <v>1125.8689999999999</v>
      </c>
      <c r="H232" s="5">
        <v>1299.7470000000001</v>
      </c>
      <c r="I232" s="5">
        <v>1450.7080000000001</v>
      </c>
      <c r="J232" s="5">
        <v>1685.1630000000005</v>
      </c>
      <c r="K232" s="5">
        <v>1990.6479999999999</v>
      </c>
      <c r="L232" s="5">
        <v>2286.2459999999996</v>
      </c>
      <c r="M232" s="5">
        <v>2596.1640000000002</v>
      </c>
      <c r="N232" s="5">
        <v>2968.3380000000002</v>
      </c>
      <c r="O232" s="5">
        <v>3348.63</v>
      </c>
      <c r="P232" s="5">
        <v>3694.0590000000002</v>
      </c>
      <c r="Q232" s="5">
        <v>3989.7470000000003</v>
      </c>
      <c r="R232" s="5">
        <v>4221.7790000000014</v>
      </c>
      <c r="S232" s="5">
        <v>4413.009</v>
      </c>
      <c r="T232" s="5">
        <v>4478</v>
      </c>
      <c r="U232" s="5">
        <v>4506.9669999999996</v>
      </c>
      <c r="V232" s="5">
        <v>4491.2079999999996</v>
      </c>
      <c r="W232" s="5">
        <v>4479.3630000000012</v>
      </c>
      <c r="X232" s="5">
        <v>4455.174</v>
      </c>
      <c r="Y232" s="5">
        <v>4424.643</v>
      </c>
      <c r="Z232" s="5">
        <v>4389.6200000000008</v>
      </c>
      <c r="AA232" s="5">
        <v>4351.1210000000001</v>
      </c>
      <c r="AB232" s="5">
        <v>4305.9329999999991</v>
      </c>
      <c r="AC232" s="5">
        <v>4258.4330000000009</v>
      </c>
      <c r="AD232" s="5">
        <v>4204.9129999999996</v>
      </c>
      <c r="AE232" s="5">
        <v>4204.9129999999996</v>
      </c>
    </row>
    <row r="233" spans="1:3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>
      <c r="A234" s="58" t="s">
        <v>37</v>
      </c>
      <c r="B234" s="58" t="s">
        <v>125</v>
      </c>
      <c r="C234" s="58" t="s">
        <v>102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35.98715163</v>
      </c>
      <c r="J234" s="5">
        <v>35.98715163</v>
      </c>
      <c r="K234" s="5">
        <v>700</v>
      </c>
      <c r="L234" s="5">
        <v>700</v>
      </c>
      <c r="M234" s="5">
        <v>795.47492953999995</v>
      </c>
      <c r="N234" s="5">
        <v>795.47492953999995</v>
      </c>
      <c r="O234" s="5">
        <v>795.47492953999995</v>
      </c>
      <c r="P234" s="5">
        <v>1038.6638315299999</v>
      </c>
      <c r="Q234" s="5">
        <v>1038.6638315299999</v>
      </c>
      <c r="R234" s="5">
        <v>1038.6638315299999</v>
      </c>
      <c r="S234" s="5">
        <v>1038.6638315299999</v>
      </c>
      <c r="T234" s="5">
        <v>1038.6638315299999</v>
      </c>
      <c r="U234" s="5">
        <v>1038.6638315299999</v>
      </c>
      <c r="V234" s="5">
        <v>1100</v>
      </c>
      <c r="W234" s="5">
        <v>1100</v>
      </c>
      <c r="X234" s="5">
        <v>1100</v>
      </c>
      <c r="Y234" s="5">
        <v>1100</v>
      </c>
      <c r="Z234" s="5">
        <v>1100</v>
      </c>
      <c r="AA234" s="5">
        <v>1100</v>
      </c>
      <c r="AB234" s="5">
        <v>1100</v>
      </c>
      <c r="AC234" s="5">
        <v>1100</v>
      </c>
      <c r="AD234" s="5">
        <v>1100</v>
      </c>
      <c r="AE234" s="5">
        <v>1100</v>
      </c>
    </row>
    <row r="235" spans="1:31">
      <c r="A235" s="58" t="s">
        <v>37</v>
      </c>
      <c r="B235" s="58" t="s">
        <v>125</v>
      </c>
      <c r="C235" s="58" t="s">
        <v>103</v>
      </c>
      <c r="D235" s="5">
        <v>0</v>
      </c>
      <c r="E235" s="5">
        <v>0</v>
      </c>
      <c r="F235" s="5">
        <v>240.87539172000001</v>
      </c>
      <c r="G235" s="5">
        <v>436.66356280999997</v>
      </c>
      <c r="H235" s="5">
        <v>1250.79899796</v>
      </c>
      <c r="I235" s="5">
        <v>2278.2352352399998</v>
      </c>
      <c r="J235" s="5">
        <v>2979.8600447499998</v>
      </c>
      <c r="K235" s="5">
        <v>2979.8600447499998</v>
      </c>
      <c r="L235" s="5">
        <v>2979.8600447499998</v>
      </c>
      <c r="M235" s="5">
        <v>2979.8600447499998</v>
      </c>
      <c r="N235" s="5">
        <v>2979.8600447499998</v>
      </c>
      <c r="O235" s="5">
        <v>2979.8600447499998</v>
      </c>
      <c r="P235" s="5">
        <v>2979.8600447499998</v>
      </c>
      <c r="Q235" s="5">
        <v>2979.8600447499998</v>
      </c>
      <c r="R235" s="5">
        <v>2979.8600447499998</v>
      </c>
      <c r="S235" s="5">
        <v>2979.8600447499998</v>
      </c>
      <c r="T235" s="5">
        <v>2979.8600447499998</v>
      </c>
      <c r="U235" s="5">
        <v>2979.8600447499998</v>
      </c>
      <c r="V235" s="5">
        <v>2979.8600447499998</v>
      </c>
      <c r="W235" s="5">
        <v>2979.8600447499998</v>
      </c>
      <c r="X235" s="5">
        <v>2979.8600447499998</v>
      </c>
      <c r="Y235" s="5">
        <v>2979.8600447499998</v>
      </c>
      <c r="Z235" s="5">
        <v>2738.9846530300001</v>
      </c>
      <c r="AA235" s="5">
        <v>2668.32121499</v>
      </c>
      <c r="AB235" s="5">
        <v>6000.94900977</v>
      </c>
      <c r="AC235" s="5">
        <v>4973.5127724900003</v>
      </c>
      <c r="AD235" s="5">
        <v>7068.5216823700002</v>
      </c>
      <c r="AE235" s="5">
        <v>7068.5216823700002</v>
      </c>
    </row>
    <row r="236" spans="1:31">
      <c r="A236" s="58" t="s">
        <v>37</v>
      </c>
      <c r="B236" s="58" t="s">
        <v>125</v>
      </c>
      <c r="C236" s="58" t="s">
        <v>104</v>
      </c>
      <c r="D236" s="5">
        <v>125.22999999999999</v>
      </c>
      <c r="E236" s="5">
        <v>124.13</v>
      </c>
      <c r="F236" s="5">
        <v>124.13</v>
      </c>
      <c r="G236" s="5">
        <v>124.13</v>
      </c>
      <c r="H236" s="5">
        <v>125.22999999999999</v>
      </c>
      <c r="I236" s="5">
        <v>124.13</v>
      </c>
      <c r="J236" s="5">
        <v>124.13</v>
      </c>
      <c r="K236" s="5">
        <v>374.13</v>
      </c>
      <c r="L236" s="5">
        <v>374.13</v>
      </c>
      <c r="M236" s="5">
        <v>375.23</v>
      </c>
      <c r="N236" s="5">
        <v>374.13</v>
      </c>
      <c r="O236" s="5">
        <v>375.23</v>
      </c>
      <c r="P236" s="5">
        <v>374.13</v>
      </c>
      <c r="Q236" s="5">
        <v>374.13</v>
      </c>
      <c r="R236" s="5">
        <v>374.13</v>
      </c>
      <c r="S236" s="5">
        <v>375.23</v>
      </c>
      <c r="T236" s="5">
        <v>374.13</v>
      </c>
      <c r="U236" s="5">
        <v>374.13</v>
      </c>
      <c r="V236" s="5">
        <v>374.13</v>
      </c>
      <c r="W236" s="5">
        <v>374.13</v>
      </c>
      <c r="X236" s="5">
        <v>375.23</v>
      </c>
      <c r="Y236" s="5">
        <v>375.23</v>
      </c>
      <c r="Z236" s="5">
        <v>375.23</v>
      </c>
      <c r="AA236" s="5">
        <v>375.23</v>
      </c>
      <c r="AB236" s="5">
        <v>375.23</v>
      </c>
      <c r="AC236" s="5">
        <v>375.23</v>
      </c>
      <c r="AD236" s="5">
        <v>375.23</v>
      </c>
      <c r="AE236" s="5">
        <v>375.23</v>
      </c>
    </row>
    <row r="237" spans="1:31">
      <c r="A237" s="58" t="s">
        <v>37</v>
      </c>
      <c r="B237" s="58" t="s">
        <v>125</v>
      </c>
      <c r="C237" s="58" t="s">
        <v>88</v>
      </c>
      <c r="D237" s="5">
        <v>60.468000000000004</v>
      </c>
      <c r="E237" s="5">
        <v>148.648</v>
      </c>
      <c r="F237" s="5">
        <v>275.34800000000001</v>
      </c>
      <c r="G237" s="5">
        <v>442.274</v>
      </c>
      <c r="H237" s="5">
        <v>652.45000000000005</v>
      </c>
      <c r="I237" s="5">
        <v>876.23699999999997</v>
      </c>
      <c r="J237" s="5">
        <v>1210.5730000000001</v>
      </c>
      <c r="K237" s="5">
        <v>1499.50984408</v>
      </c>
      <c r="L237" s="5">
        <v>1763.8192452999999</v>
      </c>
      <c r="M237" s="5">
        <v>2059.8864297800001</v>
      </c>
      <c r="N237" s="5">
        <v>2436.6978076999999</v>
      </c>
      <c r="O237" s="5">
        <v>2865.7631302299997</v>
      </c>
      <c r="P237" s="5">
        <v>3329.05273197</v>
      </c>
      <c r="Q237" s="5">
        <v>3830.46070057</v>
      </c>
      <c r="R237" s="5">
        <v>4377.4487209399995</v>
      </c>
      <c r="S237" s="5">
        <v>4929.4277385200003</v>
      </c>
      <c r="T237" s="5">
        <v>5409.2202714200002</v>
      </c>
      <c r="U237" s="5">
        <v>5890.0950978299998</v>
      </c>
      <c r="V237" s="5">
        <v>6359.8153290499995</v>
      </c>
      <c r="W237" s="5">
        <v>6795.9670817799997</v>
      </c>
      <c r="X237" s="5">
        <v>7263.3692117000001</v>
      </c>
      <c r="Y237" s="5">
        <v>7737.8938246300004</v>
      </c>
      <c r="Z237" s="5">
        <v>8141.5914787000002</v>
      </c>
      <c r="AA237" s="5">
        <v>8553.9924650800003</v>
      </c>
      <c r="AB237" s="5">
        <v>8975.3127935100001</v>
      </c>
      <c r="AC237" s="5">
        <v>9404.9657990399992</v>
      </c>
      <c r="AD237" s="5">
        <v>9844.0621514499999</v>
      </c>
      <c r="AE237" s="5">
        <v>9881.1261620900004</v>
      </c>
    </row>
    <row r="238" spans="1:31">
      <c r="A238" s="58" t="s">
        <v>37</v>
      </c>
      <c r="B238" s="58" t="s">
        <v>125</v>
      </c>
      <c r="C238" s="58" t="s">
        <v>89</v>
      </c>
      <c r="D238" s="5">
        <v>329.29</v>
      </c>
      <c r="E238" s="5">
        <v>584.38700000000006</v>
      </c>
      <c r="F238" s="5">
        <v>822.70399999999995</v>
      </c>
      <c r="G238" s="5">
        <v>1038.2350000000001</v>
      </c>
      <c r="H238" s="5">
        <v>1227.8490000000002</v>
      </c>
      <c r="I238" s="5">
        <v>1335.8109999999997</v>
      </c>
      <c r="J238" s="5">
        <v>1514.9060000000002</v>
      </c>
      <c r="K238" s="5">
        <v>1768.1690000000001</v>
      </c>
      <c r="L238" s="5">
        <v>1950.5929999999998</v>
      </c>
      <c r="M238" s="5">
        <v>2135.6660000000002</v>
      </c>
      <c r="N238" s="5">
        <v>2379.1839999999997</v>
      </c>
      <c r="O238" s="5">
        <v>2646.8049999999998</v>
      </c>
      <c r="P238" s="5">
        <v>2900.1779999999994</v>
      </c>
      <c r="Q238" s="5">
        <v>3149.181</v>
      </c>
      <c r="R238" s="5">
        <v>3402.6410000000005</v>
      </c>
      <c r="S238" s="5">
        <v>3615.8820000000005</v>
      </c>
      <c r="T238" s="5">
        <v>3731.2449999999999</v>
      </c>
      <c r="U238" s="5">
        <v>3816.4100000000008</v>
      </c>
      <c r="V238" s="5">
        <v>3863.6839999999993</v>
      </c>
      <c r="W238" s="5">
        <v>3875.1059999999998</v>
      </c>
      <c r="X238" s="5">
        <v>3873.7390000000014</v>
      </c>
      <c r="Y238" s="5">
        <v>3868.3439999999982</v>
      </c>
      <c r="Z238" s="5">
        <v>3856.3990000000003</v>
      </c>
      <c r="AA238" s="5">
        <v>3840.6070000000009</v>
      </c>
      <c r="AB238" s="5">
        <v>3820.0049999999992</v>
      </c>
      <c r="AC238" s="5">
        <v>3795.2550000000001</v>
      </c>
      <c r="AD238" s="5">
        <v>3765.7250000000004</v>
      </c>
      <c r="AE238" s="5">
        <v>3765.7250000000004</v>
      </c>
    </row>
    <row r="239" spans="1:3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>
      <c r="A240" s="58" t="s">
        <v>37</v>
      </c>
      <c r="B240" s="58" t="s">
        <v>126</v>
      </c>
      <c r="C240" s="58" t="s">
        <v>102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</row>
    <row r="241" spans="1:31">
      <c r="A241" s="58" t="s">
        <v>37</v>
      </c>
      <c r="B241" s="58" t="s">
        <v>126</v>
      </c>
      <c r="C241" s="58" t="s">
        <v>103</v>
      </c>
      <c r="D241" s="5">
        <v>0</v>
      </c>
      <c r="E241" s="5">
        <v>0</v>
      </c>
      <c r="F241" s="5">
        <v>0</v>
      </c>
      <c r="G241" s="5">
        <v>108.39235186000001</v>
      </c>
      <c r="H241" s="5">
        <v>556.48144535999995</v>
      </c>
      <c r="I241" s="5">
        <v>556.48144535999995</v>
      </c>
      <c r="J241" s="5">
        <v>900.14637168000002</v>
      </c>
      <c r="K241" s="5">
        <v>900.14637168000002</v>
      </c>
      <c r="L241" s="5">
        <v>900.14637168000002</v>
      </c>
      <c r="M241" s="5">
        <v>915.17930046000004</v>
      </c>
      <c r="N241" s="5">
        <v>1325.9004826400001</v>
      </c>
      <c r="O241" s="5">
        <v>1325.9004826400001</v>
      </c>
      <c r="P241" s="5">
        <v>1825.8259449699999</v>
      </c>
      <c r="Q241" s="5">
        <v>1862.8830269</v>
      </c>
      <c r="R241" s="5">
        <v>2077.89008986</v>
      </c>
      <c r="S241" s="5">
        <v>2077.89008986</v>
      </c>
      <c r="T241" s="5">
        <v>2077.89008986</v>
      </c>
      <c r="U241" s="5">
        <v>2110.1868725600002</v>
      </c>
      <c r="V241" s="5">
        <v>2398.0662048999998</v>
      </c>
      <c r="W241" s="5">
        <v>2398.0662048999998</v>
      </c>
      <c r="X241" s="5">
        <v>4309.3119105799997</v>
      </c>
      <c r="Y241" s="5">
        <v>14410.34836434</v>
      </c>
      <c r="Z241" s="5">
        <v>21561.274945820001</v>
      </c>
      <c r="AA241" s="5">
        <v>25623.21786574</v>
      </c>
      <c r="AB241" s="5">
        <v>25175.128772240001</v>
      </c>
      <c r="AC241" s="5">
        <v>25175.128772240001</v>
      </c>
      <c r="AD241" s="5">
        <v>49099.853628320001</v>
      </c>
      <c r="AE241" s="5">
        <v>49099.853628320001</v>
      </c>
    </row>
    <row r="242" spans="1:31">
      <c r="A242" s="58" t="s">
        <v>37</v>
      </c>
      <c r="B242" s="58" t="s">
        <v>126</v>
      </c>
      <c r="C242" s="58" t="s">
        <v>104</v>
      </c>
      <c r="D242" s="5">
        <v>473.33000000000004</v>
      </c>
      <c r="E242" s="5">
        <v>473.33000000000004</v>
      </c>
      <c r="F242" s="5">
        <v>473.33000000000004</v>
      </c>
      <c r="G242" s="5">
        <v>473.33000000000004</v>
      </c>
      <c r="H242" s="5">
        <v>473.33000000000004</v>
      </c>
      <c r="I242" s="5">
        <v>473.33000000000004</v>
      </c>
      <c r="J242" s="5">
        <v>473.33000000000004</v>
      </c>
      <c r="K242" s="5">
        <v>473.33000000000004</v>
      </c>
      <c r="L242" s="5">
        <v>473.33000000000004</v>
      </c>
      <c r="M242" s="5">
        <v>473.33000000000004</v>
      </c>
      <c r="N242" s="5">
        <v>473.33000000000004</v>
      </c>
      <c r="O242" s="5">
        <v>473.33000000000004</v>
      </c>
      <c r="P242" s="5">
        <v>473.33000000000004</v>
      </c>
      <c r="Q242" s="5">
        <v>473.33000000000004</v>
      </c>
      <c r="R242" s="5">
        <v>473.33000000000004</v>
      </c>
      <c r="S242" s="5">
        <v>473.33000000000004</v>
      </c>
      <c r="T242" s="5">
        <v>473.33000000000004</v>
      </c>
      <c r="U242" s="5">
        <v>473.33000000000004</v>
      </c>
      <c r="V242" s="5">
        <v>473.33000000000004</v>
      </c>
      <c r="W242" s="5">
        <v>473.33000000000004</v>
      </c>
      <c r="X242" s="5">
        <v>473.33000000000004</v>
      </c>
      <c r="Y242" s="5">
        <v>475.43</v>
      </c>
      <c r="Z242" s="5">
        <v>473.33000000000004</v>
      </c>
      <c r="AA242" s="5">
        <v>473.33000000000004</v>
      </c>
      <c r="AB242" s="5">
        <v>473.33000000000004</v>
      </c>
      <c r="AC242" s="5">
        <v>473.33000000000004</v>
      </c>
      <c r="AD242" s="5">
        <v>473.33000000000004</v>
      </c>
      <c r="AE242" s="5">
        <v>473.33000000000004</v>
      </c>
    </row>
    <row r="243" spans="1:31">
      <c r="A243" s="58" t="s">
        <v>37</v>
      </c>
      <c r="B243" s="58" t="s">
        <v>126</v>
      </c>
      <c r="C243" s="58" t="s">
        <v>88</v>
      </c>
      <c r="D243" s="5">
        <v>103.374</v>
      </c>
      <c r="E243" s="5">
        <v>155.053</v>
      </c>
      <c r="F243" s="5">
        <v>211.02199999999999</v>
      </c>
      <c r="G243" s="5">
        <v>272.83999999999997</v>
      </c>
      <c r="H243" s="5">
        <v>342.29199999999997</v>
      </c>
      <c r="I243" s="5">
        <v>420.23</v>
      </c>
      <c r="J243" s="5">
        <v>540.44000000000005</v>
      </c>
      <c r="K243" s="5">
        <v>660.96435792</v>
      </c>
      <c r="L243" s="5">
        <v>796.17195317000005</v>
      </c>
      <c r="M243" s="5">
        <v>958.17402227999992</v>
      </c>
      <c r="N243" s="5">
        <v>1145.1947517999999</v>
      </c>
      <c r="O243" s="5">
        <v>1342.79875311</v>
      </c>
      <c r="P243" s="5">
        <v>1546.5239911499998</v>
      </c>
      <c r="Q243" s="5">
        <v>1757.30862804</v>
      </c>
      <c r="R243" s="5">
        <v>1963.7499641100001</v>
      </c>
      <c r="S243" s="5">
        <v>2169.9936781400002</v>
      </c>
      <c r="T243" s="5">
        <v>2330.4229793499999</v>
      </c>
      <c r="U243" s="5">
        <v>2480.8329372599997</v>
      </c>
      <c r="V243" s="5">
        <v>2619.9917203999998</v>
      </c>
      <c r="W243" s="5">
        <v>2760.18391509</v>
      </c>
      <c r="X243" s="5">
        <v>2910.0088553700002</v>
      </c>
      <c r="Y243" s="5">
        <v>3061.9195724699998</v>
      </c>
      <c r="Z243" s="5">
        <v>3195.6967666800001</v>
      </c>
      <c r="AA243" s="5">
        <v>3332.0470560999997</v>
      </c>
      <c r="AB243" s="5">
        <v>3471.4572458299999</v>
      </c>
      <c r="AC243" s="5">
        <v>3613.5280442000003</v>
      </c>
      <c r="AD243" s="5">
        <v>3758.3678000899999</v>
      </c>
      <c r="AE243" s="5">
        <v>3768.8095457299996</v>
      </c>
    </row>
    <row r="244" spans="1:31">
      <c r="A244" s="58" t="s">
        <v>37</v>
      </c>
      <c r="B244" s="58" t="s">
        <v>126</v>
      </c>
      <c r="C244" s="58" t="s">
        <v>89</v>
      </c>
      <c r="D244" s="5">
        <v>234.97200000000001</v>
      </c>
      <c r="E244" s="5">
        <v>315.15100000000001</v>
      </c>
      <c r="F244" s="5">
        <v>386.09899999999999</v>
      </c>
      <c r="G244" s="5">
        <v>448.88200000000001</v>
      </c>
      <c r="H244" s="5">
        <v>507.89399999999995</v>
      </c>
      <c r="I244" s="5">
        <v>563.8309999999999</v>
      </c>
      <c r="J244" s="5">
        <v>659.38799999999992</v>
      </c>
      <c r="K244" s="5">
        <v>765.72799999999984</v>
      </c>
      <c r="L244" s="5">
        <v>874.94299999999998</v>
      </c>
      <c r="M244" s="5">
        <v>999.57100000000003</v>
      </c>
      <c r="N244" s="5">
        <v>1136.2789999999998</v>
      </c>
      <c r="O244" s="5">
        <v>1272.079</v>
      </c>
      <c r="P244" s="5">
        <v>1391.741</v>
      </c>
      <c r="Q244" s="5">
        <v>1500.8809999999999</v>
      </c>
      <c r="R244" s="5">
        <v>1590.4769999999999</v>
      </c>
      <c r="S244" s="5">
        <v>1664.9549999999999</v>
      </c>
      <c r="T244" s="5">
        <v>1688.7670000000003</v>
      </c>
      <c r="U244" s="5">
        <v>1695.3049999999998</v>
      </c>
      <c r="V244" s="5">
        <v>1684.5590000000002</v>
      </c>
      <c r="W244" s="5">
        <v>1675.3009999999999</v>
      </c>
      <c r="X244" s="5">
        <v>1660.6060000000007</v>
      </c>
      <c r="Y244" s="5">
        <v>1645.1769999999997</v>
      </c>
      <c r="Z244" s="5">
        <v>1628.1010000000001</v>
      </c>
      <c r="AA244" s="5">
        <v>1610.2549999999997</v>
      </c>
      <c r="AB244" s="5">
        <v>1590.7479999999996</v>
      </c>
      <c r="AC244" s="5">
        <v>1570.4659999999999</v>
      </c>
      <c r="AD244" s="5">
        <v>1548.3600000000006</v>
      </c>
      <c r="AE244" s="5">
        <v>1548.3600000000006</v>
      </c>
    </row>
    <row r="245" spans="1:3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>
      <c r="A246" s="58" t="s">
        <v>37</v>
      </c>
      <c r="B246" s="58" t="s">
        <v>127</v>
      </c>
      <c r="C246" s="58" t="s">
        <v>102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37.128395660000002</v>
      </c>
      <c r="N246" s="5">
        <v>462.69195790999999</v>
      </c>
      <c r="O246" s="5">
        <v>462.69195790999999</v>
      </c>
      <c r="P246" s="5">
        <v>473.92066383999997</v>
      </c>
      <c r="Q246" s="5">
        <v>576.03601737999998</v>
      </c>
      <c r="R246" s="5">
        <v>576.03601737999998</v>
      </c>
      <c r="S246" s="5">
        <v>576.03601737999998</v>
      </c>
      <c r="T246" s="5">
        <v>576.03601737999998</v>
      </c>
      <c r="U246" s="5">
        <v>576.03601737999998</v>
      </c>
      <c r="V246" s="5">
        <v>576.03601737999998</v>
      </c>
      <c r="W246" s="5">
        <v>576.03601737999998</v>
      </c>
      <c r="X246" s="5">
        <v>1062.28614444</v>
      </c>
      <c r="Y246" s="5">
        <v>1488.3126853599999</v>
      </c>
      <c r="Z246" s="5">
        <v>1488.3126853599999</v>
      </c>
      <c r="AA246" s="5">
        <v>1488.3126853599999</v>
      </c>
      <c r="AB246" s="5">
        <v>1488.3126853599999</v>
      </c>
      <c r="AC246" s="5">
        <v>1488.3126853599999</v>
      </c>
      <c r="AD246" s="5">
        <v>1604.48490442</v>
      </c>
      <c r="AE246" s="5">
        <v>1604.48490442</v>
      </c>
    </row>
    <row r="247" spans="1:31">
      <c r="A247" s="58" t="s">
        <v>37</v>
      </c>
      <c r="B247" s="58" t="s">
        <v>127</v>
      </c>
      <c r="C247" s="58" t="s">
        <v>103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1255.40508651</v>
      </c>
      <c r="AE247" s="5">
        <v>1255.40508651</v>
      </c>
    </row>
    <row r="248" spans="1:31">
      <c r="A248" s="58" t="s">
        <v>37</v>
      </c>
      <c r="B248" s="58" t="s">
        <v>127</v>
      </c>
      <c r="C248" s="58" t="s">
        <v>104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</row>
    <row r="249" spans="1:31">
      <c r="A249" s="58" t="s">
        <v>37</v>
      </c>
      <c r="B249" s="58" t="s">
        <v>127</v>
      </c>
      <c r="C249" s="58" t="s">
        <v>88</v>
      </c>
      <c r="D249" s="5">
        <v>7.9119999999999999</v>
      </c>
      <c r="E249" s="5">
        <v>15.837</v>
      </c>
      <c r="F249" s="5">
        <v>26.483000000000001</v>
      </c>
      <c r="G249" s="5">
        <v>39.381999999999998</v>
      </c>
      <c r="H249" s="5">
        <v>55.106999999999999</v>
      </c>
      <c r="I249" s="5">
        <v>73.650000000000006</v>
      </c>
      <c r="J249" s="5">
        <v>101.574</v>
      </c>
      <c r="K249" s="5">
        <v>125.72385559</v>
      </c>
      <c r="L249" s="5">
        <v>153.03731171000001</v>
      </c>
      <c r="M249" s="5">
        <v>186.23757463999999</v>
      </c>
      <c r="N249" s="5">
        <v>224.89593049000001</v>
      </c>
      <c r="O249" s="5">
        <v>266.87614852000002</v>
      </c>
      <c r="P249" s="5">
        <v>311.41755971999999</v>
      </c>
      <c r="Q249" s="5">
        <v>357.86743506000005</v>
      </c>
      <c r="R249" s="5">
        <v>404.78368935000003</v>
      </c>
      <c r="S249" s="5">
        <v>452.62481380999998</v>
      </c>
      <c r="T249" s="5">
        <v>492.5103479</v>
      </c>
      <c r="U249" s="5">
        <v>531.82907490000002</v>
      </c>
      <c r="V249" s="5">
        <v>570.22714911000003</v>
      </c>
      <c r="W249" s="5">
        <v>609.75050940999995</v>
      </c>
      <c r="X249" s="5">
        <v>651.78980555999999</v>
      </c>
      <c r="Y249" s="5">
        <v>694.24637111999994</v>
      </c>
      <c r="Z249" s="5">
        <v>729.87564465000003</v>
      </c>
      <c r="AA249" s="5">
        <v>765.66522693000002</v>
      </c>
      <c r="AB249" s="5">
        <v>801.68088179999995</v>
      </c>
      <c r="AC249" s="5">
        <v>838.08343994999996</v>
      </c>
      <c r="AD249" s="5">
        <v>874.67753663000008</v>
      </c>
      <c r="AE249" s="5">
        <v>876.72075081000003</v>
      </c>
    </row>
    <row r="250" spans="1:31">
      <c r="A250" s="58" t="s">
        <v>37</v>
      </c>
      <c r="B250" s="58" t="s">
        <v>127</v>
      </c>
      <c r="C250" s="58" t="s">
        <v>89</v>
      </c>
      <c r="D250" s="5">
        <v>45.622999999999998</v>
      </c>
      <c r="E250" s="5">
        <v>65.371999999999986</v>
      </c>
      <c r="F250" s="5">
        <v>82.352000000000004</v>
      </c>
      <c r="G250" s="5">
        <v>95.963999999999999</v>
      </c>
      <c r="H250" s="5">
        <v>107.131</v>
      </c>
      <c r="I250" s="5">
        <v>116.5</v>
      </c>
      <c r="J250" s="5">
        <v>131.535</v>
      </c>
      <c r="K250" s="5">
        <v>152.63800000000001</v>
      </c>
      <c r="L250" s="5">
        <v>173.94100000000003</v>
      </c>
      <c r="M250" s="5">
        <v>198.483</v>
      </c>
      <c r="N250" s="5">
        <v>225.34400000000002</v>
      </c>
      <c r="O250" s="5">
        <v>252.72799999999995</v>
      </c>
      <c r="P250" s="5">
        <v>277.85400000000004</v>
      </c>
      <c r="Q250" s="5">
        <v>300.80500000000006</v>
      </c>
      <c r="R250" s="5">
        <v>320.54400000000004</v>
      </c>
      <c r="S250" s="5">
        <v>337.47999999999996</v>
      </c>
      <c r="T250" s="5">
        <v>344.50700000000001</v>
      </c>
      <c r="U250" s="5">
        <v>348.54900000000009</v>
      </c>
      <c r="V250" s="5">
        <v>349.56599999999992</v>
      </c>
      <c r="W250" s="5">
        <v>350.81700000000012</v>
      </c>
      <c r="X250" s="5">
        <v>350.685</v>
      </c>
      <c r="Y250" s="5">
        <v>350.02999999999986</v>
      </c>
      <c r="Z250" s="5">
        <v>348.76900000000012</v>
      </c>
      <c r="AA250" s="5">
        <v>346.75099999999986</v>
      </c>
      <c r="AB250" s="5">
        <v>344.07600000000014</v>
      </c>
      <c r="AC250" s="5">
        <v>340.86599999999999</v>
      </c>
      <c r="AD250" s="5">
        <v>337.02599999999995</v>
      </c>
      <c r="AE250" s="5">
        <v>337.02599999999995</v>
      </c>
    </row>
    <row r="251" spans="1:31"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</sheetData>
  <autoFilter ref="A3:C250" xr:uid="{93728D60-F7D0-4ACD-AE46-4DCE7CD9FB23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3238-CB47-4581-8402-C67BF218C3C7}">
  <sheetPr codeName="Sheet29">
    <tabColor theme="7"/>
  </sheetPr>
  <dimension ref="A1:AE25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" style="6" customWidth="1"/>
    <col min="3" max="3" width="24.58203125" style="6" customWidth="1"/>
    <col min="4" max="16384" width="9" style="6"/>
  </cols>
  <sheetData>
    <row r="1" spans="1:31" s="15" customFormat="1" ht="23.25" customHeight="1" thickBot="1">
      <c r="A1" s="1" t="s">
        <v>144</v>
      </c>
      <c r="B1" s="1"/>
      <c r="C1" s="4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31" s="7" customFormat="1" ht="15" thickTop="1">
      <c r="A2" s="12" t="s">
        <v>145</v>
      </c>
      <c r="C2" s="12"/>
    </row>
    <row r="3" spans="1:31">
      <c r="A3" s="59" t="s">
        <v>119</v>
      </c>
      <c r="B3" s="59" t="s">
        <v>120</v>
      </c>
      <c r="C3" s="59" t="s">
        <v>121</v>
      </c>
      <c r="D3" s="59">
        <v>2024</v>
      </c>
      <c r="E3" s="59">
        <v>2025</v>
      </c>
      <c r="F3" s="59">
        <v>2026</v>
      </c>
      <c r="G3" s="59">
        <v>2027</v>
      </c>
      <c r="H3" s="59">
        <v>2028</v>
      </c>
      <c r="I3" s="59">
        <v>2029</v>
      </c>
      <c r="J3" s="59">
        <v>2030</v>
      </c>
      <c r="K3" s="59">
        <v>2031</v>
      </c>
      <c r="L3" s="59">
        <v>2032</v>
      </c>
      <c r="M3" s="59">
        <v>2033</v>
      </c>
      <c r="N3" s="59">
        <v>2034</v>
      </c>
      <c r="O3" s="59">
        <v>2035</v>
      </c>
      <c r="P3" s="59">
        <v>2036</v>
      </c>
      <c r="Q3" s="59">
        <v>2037</v>
      </c>
      <c r="R3" s="59">
        <v>2038</v>
      </c>
      <c r="S3" s="59">
        <v>2039</v>
      </c>
      <c r="T3" s="59">
        <v>2040</v>
      </c>
      <c r="U3" s="59">
        <v>2041</v>
      </c>
      <c r="V3" s="59">
        <v>2042</v>
      </c>
      <c r="W3" s="59">
        <v>2043</v>
      </c>
      <c r="X3" s="59">
        <v>2044</v>
      </c>
      <c r="Y3" s="59">
        <v>2045</v>
      </c>
      <c r="Z3" s="59">
        <v>2046</v>
      </c>
      <c r="AA3" s="59">
        <v>2047</v>
      </c>
      <c r="AB3" s="59">
        <v>2048</v>
      </c>
      <c r="AC3" s="59">
        <v>2049</v>
      </c>
      <c r="AD3" s="59">
        <v>2050</v>
      </c>
      <c r="AE3" s="59">
        <v>2051</v>
      </c>
    </row>
    <row r="4" spans="1:31" s="7" customFormat="1">
      <c r="A4" s="58" t="s">
        <v>115</v>
      </c>
      <c r="B4" s="58" t="s">
        <v>123</v>
      </c>
      <c r="C4" s="58" t="s">
        <v>101</v>
      </c>
      <c r="D4" s="5">
        <v>0</v>
      </c>
      <c r="E4" s="5">
        <v>0</v>
      </c>
      <c r="F4" s="5">
        <v>116.28</v>
      </c>
      <c r="G4" s="5">
        <v>348.84</v>
      </c>
      <c r="H4" s="5">
        <v>348.84</v>
      </c>
      <c r="I4" s="5">
        <v>348.84</v>
      </c>
      <c r="J4" s="5">
        <v>348.84</v>
      </c>
      <c r="K4" s="5">
        <v>348.84</v>
      </c>
      <c r="L4" s="5">
        <v>348.84</v>
      </c>
      <c r="M4" s="5">
        <v>348.84</v>
      </c>
      <c r="N4" s="5">
        <v>348.84</v>
      </c>
      <c r="O4" s="5">
        <v>348.84</v>
      </c>
      <c r="P4" s="5">
        <v>348.84</v>
      </c>
      <c r="Q4" s="5">
        <v>348.84</v>
      </c>
      <c r="R4" s="5">
        <v>348.84</v>
      </c>
      <c r="S4" s="5">
        <v>348.84</v>
      </c>
      <c r="T4" s="5">
        <v>348.84</v>
      </c>
      <c r="U4" s="5">
        <v>348.84</v>
      </c>
      <c r="V4" s="5">
        <v>348.84</v>
      </c>
      <c r="W4" s="5">
        <v>348.84</v>
      </c>
      <c r="X4" s="5">
        <v>348.84</v>
      </c>
      <c r="Y4" s="5">
        <v>348.84</v>
      </c>
      <c r="Z4" s="5">
        <v>348.84</v>
      </c>
      <c r="AA4" s="5">
        <v>348.84</v>
      </c>
      <c r="AB4" s="5">
        <v>348.84</v>
      </c>
      <c r="AC4" s="5">
        <v>348.84</v>
      </c>
      <c r="AD4" s="5">
        <v>348.84</v>
      </c>
      <c r="AE4" s="5">
        <v>348.84</v>
      </c>
    </row>
    <row r="5" spans="1:31" s="7" customFormat="1">
      <c r="A5" s="58" t="s">
        <v>115</v>
      </c>
      <c r="B5" s="58" t="s">
        <v>123</v>
      </c>
      <c r="C5" s="58" t="s">
        <v>102</v>
      </c>
      <c r="D5" s="5">
        <v>6.0490000000000004</v>
      </c>
      <c r="E5" s="5">
        <v>6.0490000000000004</v>
      </c>
      <c r="F5" s="5">
        <v>6.0490000000000004</v>
      </c>
      <c r="G5" s="5">
        <v>6.0490000000000004</v>
      </c>
      <c r="H5" s="5">
        <v>6.0490000000000004</v>
      </c>
      <c r="I5" s="5">
        <v>13.947506620959999</v>
      </c>
      <c r="J5" s="5">
        <v>13.947506620959999</v>
      </c>
      <c r="K5" s="5">
        <v>30.048999999999999</v>
      </c>
      <c r="L5" s="5">
        <v>30.048999999999999</v>
      </c>
      <c r="M5" s="5">
        <v>30.048999999999999</v>
      </c>
      <c r="N5" s="5">
        <v>30.048999999999999</v>
      </c>
      <c r="O5" s="5">
        <v>30.048999999999999</v>
      </c>
      <c r="P5" s="5">
        <v>30.048999999999999</v>
      </c>
      <c r="Q5" s="5">
        <v>30.048999999999999</v>
      </c>
      <c r="R5" s="5">
        <v>30.048999999999999</v>
      </c>
      <c r="S5" s="5">
        <v>30.048999999999999</v>
      </c>
      <c r="T5" s="5">
        <v>30.048999999999999</v>
      </c>
      <c r="U5" s="5">
        <v>30.048999999999999</v>
      </c>
      <c r="V5" s="5">
        <v>37.218601911280004</v>
      </c>
      <c r="W5" s="5">
        <v>37.218601911280004</v>
      </c>
      <c r="X5" s="5">
        <v>42.048999999999999</v>
      </c>
      <c r="Y5" s="5">
        <v>42.048999999999999</v>
      </c>
      <c r="Z5" s="5">
        <v>42.048999999999999</v>
      </c>
      <c r="AA5" s="5">
        <v>42.048999999999999</v>
      </c>
      <c r="AB5" s="5">
        <v>42.048999999999999</v>
      </c>
      <c r="AC5" s="5">
        <v>42.048999999999999</v>
      </c>
      <c r="AD5" s="5">
        <v>42.048999999999999</v>
      </c>
      <c r="AE5" s="5">
        <v>42.048999999999999</v>
      </c>
    </row>
    <row r="6" spans="1:31" s="7" customFormat="1">
      <c r="A6" s="58" t="s">
        <v>115</v>
      </c>
      <c r="B6" s="58" t="s">
        <v>123</v>
      </c>
      <c r="C6" s="58" t="s">
        <v>103</v>
      </c>
      <c r="D6" s="5">
        <v>0.222</v>
      </c>
      <c r="E6" s="5">
        <v>0.222</v>
      </c>
      <c r="F6" s="5">
        <v>5.0220000000000002</v>
      </c>
      <c r="G6" s="5">
        <v>14.070210708319999</v>
      </c>
      <c r="H6" s="5">
        <v>18.53175860576</v>
      </c>
      <c r="I6" s="5">
        <v>18.53175860576</v>
      </c>
      <c r="J6" s="5">
        <v>18.53175860576</v>
      </c>
      <c r="K6" s="5">
        <v>18.53175860576</v>
      </c>
      <c r="L6" s="5">
        <v>18.53175860576</v>
      </c>
      <c r="M6" s="5">
        <v>18.53175860576</v>
      </c>
      <c r="N6" s="5">
        <v>18.53175860576</v>
      </c>
      <c r="O6" s="5">
        <v>18.53175860576</v>
      </c>
      <c r="P6" s="5">
        <v>18.53175860576</v>
      </c>
      <c r="Q6" s="5">
        <v>18.53175860576</v>
      </c>
      <c r="R6" s="5">
        <v>20.8789164248</v>
      </c>
      <c r="S6" s="5">
        <v>20.8789164248</v>
      </c>
      <c r="T6" s="5">
        <v>20.8789164248</v>
      </c>
      <c r="U6" s="5">
        <v>22.219065539279999</v>
      </c>
      <c r="V6" s="5">
        <v>22.219065539279999</v>
      </c>
      <c r="W6" s="5">
        <v>22.219065539279999</v>
      </c>
      <c r="X6" s="5">
        <v>22.219065539279999</v>
      </c>
      <c r="Y6" s="5">
        <v>22.219065539279999</v>
      </c>
      <c r="Z6" s="5">
        <v>17.419065539280002</v>
      </c>
      <c r="AA6" s="5">
        <v>8.370854830959999</v>
      </c>
      <c r="AB6" s="5">
        <v>3.9093069335199999</v>
      </c>
      <c r="AC6" s="5">
        <v>10.78171679584</v>
      </c>
      <c r="AD6" s="5">
        <v>10.78171679584</v>
      </c>
      <c r="AE6" s="5">
        <v>10.78171679584</v>
      </c>
    </row>
    <row r="7" spans="1:31" s="7" customFormat="1">
      <c r="A7" s="58" t="s">
        <v>115</v>
      </c>
      <c r="B7" s="58" t="s">
        <v>123</v>
      </c>
      <c r="C7" s="58" t="s">
        <v>104</v>
      </c>
      <c r="D7" s="5">
        <v>7.4999999999999997E-2</v>
      </c>
      <c r="E7" s="5">
        <v>7.4999999999999997E-2</v>
      </c>
      <c r="F7" s="5">
        <v>7.4999999999999997E-2</v>
      </c>
      <c r="G7" s="5">
        <v>7.4999999999999997E-2</v>
      </c>
      <c r="H7" s="5">
        <v>7.4999999999999997E-2</v>
      </c>
      <c r="I7" s="5">
        <v>7.4999999999999997E-2</v>
      </c>
      <c r="J7" s="5">
        <v>7.4999999999999997E-2</v>
      </c>
      <c r="K7" s="5">
        <v>7.4999999999999997E-2</v>
      </c>
      <c r="L7" s="5">
        <v>7.4999999999999997E-2</v>
      </c>
      <c r="M7" s="5">
        <v>7.4999999999999997E-2</v>
      </c>
      <c r="N7" s="5">
        <v>7.4999999999999997E-2</v>
      </c>
      <c r="O7" s="5">
        <v>7.4999999999999997E-2</v>
      </c>
      <c r="P7" s="5">
        <v>7.4999999999999997E-2</v>
      </c>
      <c r="Q7" s="5">
        <v>7.4999999999999997E-2</v>
      </c>
      <c r="R7" s="5">
        <v>7.4999999999999997E-2</v>
      </c>
      <c r="S7" s="5">
        <v>7.4999999999999997E-2</v>
      </c>
      <c r="T7" s="5">
        <v>7.4999999999999997E-2</v>
      </c>
      <c r="U7" s="5">
        <v>7.4999999999999997E-2</v>
      </c>
      <c r="V7" s="5">
        <v>7.4999999999999997E-2</v>
      </c>
      <c r="W7" s="5">
        <v>7.4999999999999997E-2</v>
      </c>
      <c r="X7" s="5">
        <v>7.4999999999999997E-2</v>
      </c>
      <c r="Y7" s="5">
        <v>7.4999999999999997E-2</v>
      </c>
      <c r="Z7" s="5">
        <v>7.4999999999999997E-2</v>
      </c>
      <c r="AA7" s="5">
        <v>7.4999999999999997E-2</v>
      </c>
      <c r="AB7" s="5">
        <v>7.4999999999999997E-2</v>
      </c>
      <c r="AC7" s="5">
        <v>7.4999999999999997E-2</v>
      </c>
      <c r="AD7" s="5">
        <v>7.4999999999999997E-2</v>
      </c>
      <c r="AE7" s="5">
        <v>7.4999999999999997E-2</v>
      </c>
    </row>
    <row r="8" spans="1:31" s="7" customFormat="1">
      <c r="A8" s="58" t="s">
        <v>115</v>
      </c>
      <c r="B8" s="58" t="s">
        <v>123</v>
      </c>
      <c r="C8" s="58" t="s">
        <v>88</v>
      </c>
      <c r="D8" s="5">
        <v>0.22689600001999999</v>
      </c>
      <c r="E8" s="5">
        <v>0.46892400000000001</v>
      </c>
      <c r="F8" s="5">
        <v>0.78230399997999989</v>
      </c>
      <c r="G8" s="5">
        <v>1.1662940000199999</v>
      </c>
      <c r="H8" s="5">
        <v>1.6357600000000001</v>
      </c>
      <c r="I8" s="5">
        <v>2.199268</v>
      </c>
      <c r="J8" s="5">
        <v>3.0487099999999998</v>
      </c>
      <c r="K8" s="5">
        <v>4.0174130233050001</v>
      </c>
      <c r="L8" s="5">
        <v>5.1712473369150009</v>
      </c>
      <c r="M8" s="5">
        <v>6.5643127228599996</v>
      </c>
      <c r="N8" s="5">
        <v>8.2884793227449993</v>
      </c>
      <c r="O8" s="5">
        <v>10.218429673545</v>
      </c>
      <c r="P8" s="5">
        <v>12.308383506310001</v>
      </c>
      <c r="Q8" s="5">
        <v>14.584355252794998</v>
      </c>
      <c r="R8" s="5">
        <v>16.969061380905</v>
      </c>
      <c r="S8" s="5">
        <v>19.488725551624999</v>
      </c>
      <c r="T8" s="5">
        <v>21.867825752750001</v>
      </c>
      <c r="U8" s="5">
        <v>24.341994509115004</v>
      </c>
      <c r="V8" s="5">
        <v>26.884085377985002</v>
      </c>
      <c r="W8" s="5">
        <v>29.590518085039999</v>
      </c>
      <c r="X8" s="5">
        <v>32.491556825389999</v>
      </c>
      <c r="Y8" s="5">
        <v>35.423194138300005</v>
      </c>
      <c r="Z8" s="5">
        <v>37.568077087310002</v>
      </c>
      <c r="AA8" s="5">
        <v>39.750041389935006</v>
      </c>
      <c r="AB8" s="5">
        <v>41.950261701525008</v>
      </c>
      <c r="AC8" s="5">
        <v>44.193283996605004</v>
      </c>
      <c r="AD8" s="5">
        <v>46.443557179385003</v>
      </c>
      <c r="AE8" s="5">
        <v>46.666472745164995</v>
      </c>
    </row>
    <row r="9" spans="1:31" s="7" customFormat="1">
      <c r="A9" s="58" t="s">
        <v>115</v>
      </c>
      <c r="B9" s="58" t="s">
        <v>123</v>
      </c>
      <c r="C9" s="58" t="s">
        <v>89</v>
      </c>
      <c r="D9" s="5">
        <v>1.383016</v>
      </c>
      <c r="E9" s="5">
        <v>2.0725330000000004</v>
      </c>
      <c r="F9" s="5">
        <v>2.5995620000000002</v>
      </c>
      <c r="G9" s="5">
        <v>3.0013680000000003</v>
      </c>
      <c r="H9" s="5">
        <v>3.3320890000000007</v>
      </c>
      <c r="I9" s="5">
        <v>3.5841079999999996</v>
      </c>
      <c r="J9" s="5">
        <v>4.0625970000000002</v>
      </c>
      <c r="K9" s="5">
        <v>4.7117839999999998</v>
      </c>
      <c r="L9" s="5">
        <v>5.3454380000000006</v>
      </c>
      <c r="M9" s="5">
        <v>6.0464970000000005</v>
      </c>
      <c r="N9" s="5">
        <v>7.057053999999999</v>
      </c>
      <c r="O9" s="5">
        <v>8.0359169999999995</v>
      </c>
      <c r="P9" s="5">
        <v>8.843886000000003</v>
      </c>
      <c r="Q9" s="5">
        <v>9.5456280000000042</v>
      </c>
      <c r="R9" s="5">
        <v>10.089717</v>
      </c>
      <c r="S9" s="5">
        <v>10.485520999999999</v>
      </c>
      <c r="T9" s="5">
        <v>10.593368000000002</v>
      </c>
      <c r="U9" s="5">
        <v>10.570500000000003</v>
      </c>
      <c r="V9" s="5">
        <v>10.431234999999999</v>
      </c>
      <c r="W9" s="5">
        <v>10.359254999999997</v>
      </c>
      <c r="X9" s="5">
        <v>10.437242000000003</v>
      </c>
      <c r="Y9" s="5">
        <v>10.504849</v>
      </c>
      <c r="Z9" s="5">
        <v>10.512400000000001</v>
      </c>
      <c r="AA9" s="5">
        <v>10.481262999999998</v>
      </c>
      <c r="AB9" s="5">
        <v>10.402518999999996</v>
      </c>
      <c r="AC9" s="5">
        <v>10.281580999999999</v>
      </c>
      <c r="AD9" s="5">
        <v>10.109814999999999</v>
      </c>
      <c r="AE9" s="5">
        <v>10.109814999999999</v>
      </c>
    </row>
    <row r="10" spans="1:31" s="7" customFormat="1"/>
    <row r="11" spans="1:31" s="7" customFormat="1">
      <c r="A11" s="58" t="s">
        <v>115</v>
      </c>
      <c r="B11" s="58" t="s">
        <v>124</v>
      </c>
      <c r="C11" s="58" t="s">
        <v>102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1.0238015949599999</v>
      </c>
      <c r="X11" s="5">
        <v>1.0238015949599999</v>
      </c>
      <c r="Y11" s="5">
        <v>1.0238015949599999</v>
      </c>
      <c r="Z11" s="5">
        <v>1.0238015949599999</v>
      </c>
      <c r="AA11" s="5">
        <v>1.0238015949599999</v>
      </c>
      <c r="AB11" s="5">
        <v>1.0238015949599999</v>
      </c>
      <c r="AC11" s="5">
        <v>1.0238015949599999</v>
      </c>
      <c r="AD11" s="5">
        <v>1.0238015949599999</v>
      </c>
      <c r="AE11" s="5">
        <v>1.0238015949599999</v>
      </c>
    </row>
    <row r="12" spans="1:31" s="7" customFormat="1">
      <c r="A12" s="58" t="s">
        <v>115</v>
      </c>
      <c r="B12" s="58" t="s">
        <v>124</v>
      </c>
      <c r="C12" s="58" t="s">
        <v>103</v>
      </c>
      <c r="D12" s="5">
        <v>5.7</v>
      </c>
      <c r="E12" s="5">
        <v>5.7</v>
      </c>
      <c r="F12" s="5">
        <v>8.9463596897600013</v>
      </c>
      <c r="G12" s="5">
        <v>12.424584234400001</v>
      </c>
      <c r="H12" s="5">
        <v>22.952826895439998</v>
      </c>
      <c r="I12" s="5">
        <v>26.467288312880001</v>
      </c>
      <c r="J12" s="5">
        <v>26.48283601088</v>
      </c>
      <c r="K12" s="5">
        <v>31.31119515176</v>
      </c>
      <c r="L12" s="5">
        <v>31.31119515176</v>
      </c>
      <c r="M12" s="5">
        <v>31.31119515176</v>
      </c>
      <c r="N12" s="5">
        <v>31.881591497280002</v>
      </c>
      <c r="O12" s="5">
        <v>32.451257432000006</v>
      </c>
      <c r="P12" s="5">
        <v>53.214417049840002</v>
      </c>
      <c r="Q12" s="5">
        <v>59.841927627840001</v>
      </c>
      <c r="R12" s="5">
        <v>69.333365798559996</v>
      </c>
      <c r="S12" s="5">
        <v>71.786010354240005</v>
      </c>
      <c r="T12" s="5">
        <v>71.786010354240005</v>
      </c>
      <c r="U12" s="5">
        <v>80.937316897600013</v>
      </c>
      <c r="V12" s="5">
        <v>143.70330185335999</v>
      </c>
      <c r="W12" s="5">
        <v>143.70330185335999</v>
      </c>
      <c r="X12" s="5">
        <v>143.70330185335999</v>
      </c>
      <c r="Y12" s="5">
        <v>143.70330185335999</v>
      </c>
      <c r="Z12" s="5">
        <v>204.41469902983997</v>
      </c>
      <c r="AA12" s="5">
        <v>212.88084739383999</v>
      </c>
      <c r="AB12" s="5">
        <v>221.53893408127999</v>
      </c>
      <c r="AC12" s="5">
        <v>227.21352636759997</v>
      </c>
      <c r="AD12" s="5">
        <v>377.75828296216002</v>
      </c>
      <c r="AE12" s="5">
        <v>372.92992382128</v>
      </c>
    </row>
    <row r="13" spans="1:31" s="7" customFormat="1">
      <c r="A13" s="58" t="s">
        <v>115</v>
      </c>
      <c r="B13" s="58" t="s">
        <v>124</v>
      </c>
      <c r="C13" s="58" t="s">
        <v>104</v>
      </c>
      <c r="D13" s="5">
        <v>0.15</v>
      </c>
      <c r="E13" s="5">
        <v>0.15</v>
      </c>
      <c r="F13" s="5">
        <v>0.45514236153999998</v>
      </c>
      <c r="G13" s="5">
        <v>0.45514236153999998</v>
      </c>
      <c r="H13" s="5">
        <v>0.45514236153999998</v>
      </c>
      <c r="I13" s="5">
        <v>0.45514236153999998</v>
      </c>
      <c r="J13" s="5">
        <v>0.45514236153999998</v>
      </c>
      <c r="K13" s="5">
        <v>0.45514236153999998</v>
      </c>
      <c r="L13" s="5">
        <v>0.45514236153999998</v>
      </c>
      <c r="M13" s="5">
        <v>0.45514236153999998</v>
      </c>
      <c r="N13" s="5">
        <v>0.45514236153999998</v>
      </c>
      <c r="O13" s="5">
        <v>0.45514236153999998</v>
      </c>
      <c r="P13" s="5">
        <v>0.45514236153999998</v>
      </c>
      <c r="Q13" s="5">
        <v>0.45514236153999998</v>
      </c>
      <c r="R13" s="5">
        <v>0.45514236153999998</v>
      </c>
      <c r="S13" s="5">
        <v>0.45514236153999998</v>
      </c>
      <c r="T13" s="5">
        <v>0.45514236153999998</v>
      </c>
      <c r="U13" s="5">
        <v>0.45514236153999998</v>
      </c>
      <c r="V13" s="5">
        <v>0.45514236153999998</v>
      </c>
      <c r="W13" s="5">
        <v>0.45514236153999998</v>
      </c>
      <c r="X13" s="5">
        <v>0.45514236153999998</v>
      </c>
      <c r="Y13" s="5">
        <v>0.45514236153999998</v>
      </c>
      <c r="Z13" s="5">
        <v>0.15</v>
      </c>
      <c r="AA13" s="5">
        <v>0.15</v>
      </c>
      <c r="AB13" s="5">
        <v>0.15</v>
      </c>
      <c r="AC13" s="5">
        <v>0.15</v>
      </c>
      <c r="AD13" s="5">
        <v>0.15</v>
      </c>
      <c r="AE13" s="5">
        <v>0.15</v>
      </c>
    </row>
    <row r="14" spans="1:31" s="7" customFormat="1">
      <c r="A14" s="58" t="s">
        <v>115</v>
      </c>
      <c r="B14" s="58" t="s">
        <v>124</v>
      </c>
      <c r="C14" s="58" t="s">
        <v>88</v>
      </c>
      <c r="D14" s="5">
        <v>0.16260999999999998</v>
      </c>
      <c r="E14" s="5">
        <v>0.355014</v>
      </c>
      <c r="F14" s="5">
        <v>0.62997400000000003</v>
      </c>
      <c r="G14" s="5">
        <v>0.97042000000000006</v>
      </c>
      <c r="H14" s="5">
        <v>1.3815040000000001</v>
      </c>
      <c r="I14" s="5">
        <v>1.8847359999999997</v>
      </c>
      <c r="J14" s="5">
        <v>2.6386640000200003</v>
      </c>
      <c r="K14" s="5">
        <v>3.4356469244849999</v>
      </c>
      <c r="L14" s="5">
        <v>4.3467942665549995</v>
      </c>
      <c r="M14" s="5">
        <v>5.4249257229399994</v>
      </c>
      <c r="N14" s="5">
        <v>6.7521069546200003</v>
      </c>
      <c r="O14" s="5">
        <v>8.2316563220549988</v>
      </c>
      <c r="P14" s="5">
        <v>9.830187086075</v>
      </c>
      <c r="Q14" s="5">
        <v>11.504859976764999</v>
      </c>
      <c r="R14" s="5">
        <v>13.20815436891</v>
      </c>
      <c r="S14" s="5">
        <v>14.992691261735001</v>
      </c>
      <c r="T14" s="5">
        <v>16.634760127705</v>
      </c>
      <c r="U14" s="5">
        <v>18.339508629170002</v>
      </c>
      <c r="V14" s="5">
        <v>20.067992617930003</v>
      </c>
      <c r="W14" s="5">
        <v>21.898684226135</v>
      </c>
      <c r="X14" s="5">
        <v>23.869794518695002</v>
      </c>
      <c r="Y14" s="5">
        <v>25.856969309135003</v>
      </c>
      <c r="Z14" s="5">
        <v>27.335847318580001</v>
      </c>
      <c r="AA14" s="5">
        <v>28.846964689864997</v>
      </c>
      <c r="AB14" s="5">
        <v>30.368399880139997</v>
      </c>
      <c r="AC14" s="5">
        <v>31.924638680020003</v>
      </c>
      <c r="AD14" s="5">
        <v>33.491159058100003</v>
      </c>
      <c r="AE14" s="5">
        <v>33.632173759099999</v>
      </c>
    </row>
    <row r="15" spans="1:31" s="7" customFormat="1">
      <c r="A15" s="58" t="s">
        <v>115</v>
      </c>
      <c r="B15" s="58" t="s">
        <v>124</v>
      </c>
      <c r="C15" s="58" t="s">
        <v>89</v>
      </c>
      <c r="D15" s="5">
        <v>0.9910199999999999</v>
      </c>
      <c r="E15" s="5">
        <v>1.5847</v>
      </c>
      <c r="F15" s="5">
        <v>2.145769</v>
      </c>
      <c r="G15" s="5">
        <v>2.5698590000000001</v>
      </c>
      <c r="H15" s="5">
        <v>2.9110620000000003</v>
      </c>
      <c r="I15" s="5">
        <v>3.187287</v>
      </c>
      <c r="J15" s="5">
        <v>3.6698080000000002</v>
      </c>
      <c r="K15" s="5">
        <v>4.2750890000000004</v>
      </c>
      <c r="L15" s="5">
        <v>4.8314510000000004</v>
      </c>
      <c r="M15" s="5">
        <v>5.425275000000001</v>
      </c>
      <c r="N15" s="5">
        <v>6.2721</v>
      </c>
      <c r="O15" s="5">
        <v>7.1176219999999999</v>
      </c>
      <c r="P15" s="5">
        <v>7.8553970000000009</v>
      </c>
      <c r="Q15" s="5">
        <v>8.4270669999999992</v>
      </c>
      <c r="R15" s="5">
        <v>8.8181409999999989</v>
      </c>
      <c r="S15" s="5">
        <v>9.0998629999999991</v>
      </c>
      <c r="T15" s="5">
        <v>9.1506480000000003</v>
      </c>
      <c r="U15" s="5">
        <v>9.1067370000000007</v>
      </c>
      <c r="V15" s="5">
        <v>8.9548909999999999</v>
      </c>
      <c r="W15" s="5">
        <v>8.8541390000000018</v>
      </c>
      <c r="X15" s="5">
        <v>8.8880299999999988</v>
      </c>
      <c r="Y15" s="5">
        <v>8.9252970000000005</v>
      </c>
      <c r="Z15" s="5">
        <v>8.9418910000000036</v>
      </c>
      <c r="AA15" s="5">
        <v>8.9058689999999991</v>
      </c>
      <c r="AB15" s="5">
        <v>8.8108530000000016</v>
      </c>
      <c r="AC15" s="5">
        <v>8.6923450000000013</v>
      </c>
      <c r="AD15" s="5">
        <v>8.5435020000000002</v>
      </c>
      <c r="AE15" s="5">
        <v>8.5435020000000002</v>
      </c>
    </row>
    <row r="16" spans="1:31" s="7" customFormat="1"/>
    <row r="17" spans="1:31" s="7" customFormat="1">
      <c r="A17" s="58" t="s">
        <v>115</v>
      </c>
      <c r="B17" s="58" t="s">
        <v>125</v>
      </c>
      <c r="C17" s="58" t="s">
        <v>102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15.778303567679998</v>
      </c>
      <c r="J17" s="5">
        <v>15.778303567679998</v>
      </c>
      <c r="K17" s="5">
        <v>15.778303567679998</v>
      </c>
      <c r="L17" s="5">
        <v>15.778303567679998</v>
      </c>
      <c r="M17" s="5">
        <v>15.778303567679998</v>
      </c>
      <c r="N17" s="5">
        <v>15.778303567679998</v>
      </c>
      <c r="O17" s="5">
        <v>15.778303567679998</v>
      </c>
      <c r="P17" s="5">
        <v>15.778303567679998</v>
      </c>
      <c r="Q17" s="5">
        <v>15.778303567679998</v>
      </c>
      <c r="R17" s="5">
        <v>15.778303567679998</v>
      </c>
      <c r="S17" s="5">
        <v>15.778303567679998</v>
      </c>
      <c r="T17" s="5">
        <v>15.778303567679998</v>
      </c>
      <c r="U17" s="5">
        <v>15.778303567679998</v>
      </c>
      <c r="V17" s="5">
        <v>15.778303567679998</v>
      </c>
      <c r="W17" s="5">
        <v>15.778303567679998</v>
      </c>
      <c r="X17" s="5">
        <v>15.778303567679998</v>
      </c>
      <c r="Y17" s="5">
        <v>15.778303567679998</v>
      </c>
      <c r="Z17" s="5">
        <v>15.778303567679998</v>
      </c>
      <c r="AA17" s="5">
        <v>15.778303567679998</v>
      </c>
      <c r="AB17" s="5">
        <v>15.778303567679998</v>
      </c>
      <c r="AC17" s="5">
        <v>15.778303567679998</v>
      </c>
      <c r="AD17" s="5">
        <v>15.778303567679998</v>
      </c>
      <c r="AE17" s="5">
        <v>15.778303567679998</v>
      </c>
    </row>
    <row r="18" spans="1:31" s="7" customFormat="1">
      <c r="A18" s="58" t="s">
        <v>115</v>
      </c>
      <c r="B18" s="58" t="s">
        <v>125</v>
      </c>
      <c r="C18" s="58" t="s">
        <v>103</v>
      </c>
      <c r="D18" s="5">
        <v>0</v>
      </c>
      <c r="E18" s="5">
        <v>0</v>
      </c>
      <c r="F18" s="5">
        <v>1.0351001461599998</v>
      </c>
      <c r="G18" s="5">
        <v>1.0351001461599998</v>
      </c>
      <c r="H18" s="5">
        <v>6.2990824662399998</v>
      </c>
      <c r="I18" s="5">
        <v>8.5386756540800004</v>
      </c>
      <c r="J18" s="5">
        <v>8.5386756540800004</v>
      </c>
      <c r="K18" s="5">
        <v>12.828686530720001</v>
      </c>
      <c r="L18" s="5">
        <v>12.828686530720001</v>
      </c>
      <c r="M18" s="5">
        <v>12.828686530720001</v>
      </c>
      <c r="N18" s="5">
        <v>12.828686530720001</v>
      </c>
      <c r="O18" s="5">
        <v>12.828686530720001</v>
      </c>
      <c r="P18" s="5">
        <v>12.828686530720001</v>
      </c>
      <c r="Q18" s="5">
        <v>12.828686530720001</v>
      </c>
      <c r="R18" s="5">
        <v>12.828686530720001</v>
      </c>
      <c r="S18" s="5">
        <v>12.828686530720001</v>
      </c>
      <c r="T18" s="5">
        <v>12.828686530720001</v>
      </c>
      <c r="U18" s="5">
        <v>12.828686530720001</v>
      </c>
      <c r="V18" s="5">
        <v>12.828686530720001</v>
      </c>
      <c r="W18" s="5">
        <v>12.828686530720001</v>
      </c>
      <c r="X18" s="5">
        <v>12.828686530720001</v>
      </c>
      <c r="Y18" s="5">
        <v>12.828686530720001</v>
      </c>
      <c r="Z18" s="5">
        <v>11.793586384559999</v>
      </c>
      <c r="AA18" s="5">
        <v>11.793586384559999</v>
      </c>
      <c r="AB18" s="5">
        <v>6.52960406448</v>
      </c>
      <c r="AC18" s="5">
        <v>4.2900108766400002</v>
      </c>
      <c r="AD18" s="5">
        <v>4.2900108766400002</v>
      </c>
      <c r="AE18" s="5">
        <v>0</v>
      </c>
    </row>
    <row r="19" spans="1:31" s="7" customFormat="1">
      <c r="A19" s="58" t="s">
        <v>115</v>
      </c>
      <c r="B19" s="58" t="s">
        <v>125</v>
      </c>
      <c r="C19" s="58" t="s">
        <v>104</v>
      </c>
      <c r="D19" s="5">
        <v>0.18956000000000001</v>
      </c>
      <c r="E19" s="5">
        <v>0.18845999999999999</v>
      </c>
      <c r="F19" s="5">
        <v>0.18845999999999999</v>
      </c>
      <c r="G19" s="5">
        <v>0.18845999999999999</v>
      </c>
      <c r="H19" s="5">
        <v>0.18956000000000001</v>
      </c>
      <c r="I19" s="5">
        <v>0.18845999999999999</v>
      </c>
      <c r="J19" s="5">
        <v>0.18845999999999999</v>
      </c>
      <c r="K19" s="5">
        <v>0.56345999999999996</v>
      </c>
      <c r="L19" s="5">
        <v>0.56345999999999996</v>
      </c>
      <c r="M19" s="5">
        <v>0.56455999999999995</v>
      </c>
      <c r="N19" s="5">
        <v>0.56345999999999996</v>
      </c>
      <c r="O19" s="5">
        <v>0.56455999999999995</v>
      </c>
      <c r="P19" s="5">
        <v>0.56345999999999996</v>
      </c>
      <c r="Q19" s="5">
        <v>0.56345999999999996</v>
      </c>
      <c r="R19" s="5">
        <v>0.56345999999999996</v>
      </c>
      <c r="S19" s="5">
        <v>0.56455999999999995</v>
      </c>
      <c r="T19" s="5">
        <v>0.56345999999999996</v>
      </c>
      <c r="U19" s="5">
        <v>0.56345999999999996</v>
      </c>
      <c r="V19" s="5">
        <v>0.56345999999999996</v>
      </c>
      <c r="W19" s="5">
        <v>0.56345999999999996</v>
      </c>
      <c r="X19" s="5">
        <v>0.56455999999999995</v>
      </c>
      <c r="Y19" s="5">
        <v>0.56455999999999995</v>
      </c>
      <c r="Z19" s="5">
        <v>0.56455999999999995</v>
      </c>
      <c r="AA19" s="5">
        <v>0.56455999999999995</v>
      </c>
      <c r="AB19" s="5">
        <v>0.56455999999999995</v>
      </c>
      <c r="AC19" s="5">
        <v>0.56455999999999995</v>
      </c>
      <c r="AD19" s="5">
        <v>0.56455999999999995</v>
      </c>
      <c r="AE19" s="5">
        <v>0.56455999999999995</v>
      </c>
    </row>
    <row r="20" spans="1:31" s="7" customFormat="1">
      <c r="A20" s="58" t="s">
        <v>115</v>
      </c>
      <c r="B20" s="58" t="s">
        <v>125</v>
      </c>
      <c r="C20" s="58" t="s">
        <v>88</v>
      </c>
      <c r="D20" s="5">
        <v>0.120936</v>
      </c>
      <c r="E20" s="5">
        <v>0.297296</v>
      </c>
      <c r="F20" s="5">
        <v>0.55069600000000007</v>
      </c>
      <c r="G20" s="5">
        <v>0.884548</v>
      </c>
      <c r="H20" s="5">
        <v>1.3049000000000002</v>
      </c>
      <c r="I20" s="5">
        <v>1.7524739999999999</v>
      </c>
      <c r="J20" s="5">
        <v>2.4211460000000002</v>
      </c>
      <c r="K20" s="5">
        <v>3.1813956746800001</v>
      </c>
      <c r="L20" s="5">
        <v>3.9730135850499999</v>
      </c>
      <c r="M20" s="5">
        <v>4.9157786531299994</v>
      </c>
      <c r="N20" s="5">
        <v>6.10227136545</v>
      </c>
      <c r="O20" s="5">
        <v>7.4856171069549999</v>
      </c>
      <c r="P20" s="5">
        <v>9.023733221745001</v>
      </c>
      <c r="Q20" s="5">
        <v>10.735126954845001</v>
      </c>
      <c r="R20" s="5">
        <v>12.62743962799</v>
      </c>
      <c r="S20" s="5">
        <v>14.632258777420001</v>
      </c>
      <c r="T20" s="5">
        <v>16.585281307070002</v>
      </c>
      <c r="U20" s="5">
        <v>18.649605331555001</v>
      </c>
      <c r="V20" s="5">
        <v>20.788121796924997</v>
      </c>
      <c r="W20" s="5">
        <v>22.972598195129997</v>
      </c>
      <c r="X20" s="5">
        <v>25.317812299450001</v>
      </c>
      <c r="Y20" s="5">
        <v>27.690749009355002</v>
      </c>
      <c r="Z20" s="5">
        <v>29.426303068949998</v>
      </c>
      <c r="AA20" s="5">
        <v>31.201996453179998</v>
      </c>
      <c r="AB20" s="5">
        <v>32.998715744834996</v>
      </c>
      <c r="AC20" s="5">
        <v>34.833899291839998</v>
      </c>
      <c r="AD20" s="5">
        <v>36.689694287324997</v>
      </c>
      <c r="AE20" s="5">
        <v>36.894017377765003</v>
      </c>
    </row>
    <row r="21" spans="1:31" s="7" customFormat="1">
      <c r="A21" s="58" t="s">
        <v>115</v>
      </c>
      <c r="B21" s="58" t="s">
        <v>125</v>
      </c>
      <c r="C21" s="58" t="s">
        <v>89</v>
      </c>
      <c r="D21" s="5">
        <v>0.77685599999999999</v>
      </c>
      <c r="E21" s="5">
        <v>1.3826660000000002</v>
      </c>
      <c r="F21" s="5">
        <v>1.919683</v>
      </c>
      <c r="G21" s="5">
        <v>2.3824130000000001</v>
      </c>
      <c r="H21" s="5">
        <v>2.771639</v>
      </c>
      <c r="I21" s="5">
        <v>2.9457979999999999</v>
      </c>
      <c r="J21" s="5">
        <v>3.2991079999999999</v>
      </c>
      <c r="K21" s="5">
        <v>3.7894770000000002</v>
      </c>
      <c r="L21" s="5">
        <v>4.0835509999999999</v>
      </c>
      <c r="M21" s="5">
        <v>4.3756220000000008</v>
      </c>
      <c r="N21" s="5">
        <v>4.9204770000000009</v>
      </c>
      <c r="O21" s="5">
        <v>5.5427699999999991</v>
      </c>
      <c r="P21" s="5">
        <v>6.109599000000002</v>
      </c>
      <c r="Q21" s="5">
        <v>6.6473720000000016</v>
      </c>
      <c r="R21" s="5">
        <v>7.1809369999999992</v>
      </c>
      <c r="S21" s="5">
        <v>7.5531689999999996</v>
      </c>
      <c r="T21" s="5">
        <v>7.7470940000000006</v>
      </c>
      <c r="U21" s="5">
        <v>7.8553220000000001</v>
      </c>
      <c r="V21" s="5">
        <v>7.8142190000000031</v>
      </c>
      <c r="W21" s="5">
        <v>7.6917759999999999</v>
      </c>
      <c r="X21" s="5">
        <v>7.6956379999999989</v>
      </c>
      <c r="Y21" s="5">
        <v>7.7426959999999978</v>
      </c>
      <c r="Z21" s="5">
        <v>7.7720720000000023</v>
      </c>
      <c r="AA21" s="5">
        <v>7.7958240000000005</v>
      </c>
      <c r="AB21" s="5">
        <v>7.8192950000000003</v>
      </c>
      <c r="AC21" s="5">
        <v>7.7733040000000004</v>
      </c>
      <c r="AD21" s="5">
        <v>7.7083300000000019</v>
      </c>
      <c r="AE21" s="5">
        <v>7.7083300000000019</v>
      </c>
    </row>
    <row r="22" spans="1:31" s="7" customFormat="1"/>
    <row r="23" spans="1:31" s="7" customFormat="1">
      <c r="A23" s="58" t="s">
        <v>115</v>
      </c>
      <c r="B23" s="58" t="s">
        <v>126</v>
      </c>
      <c r="C23" s="58" t="s">
        <v>102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s="7" customFormat="1">
      <c r="A24" s="58" t="s">
        <v>115</v>
      </c>
      <c r="B24" s="58" t="s">
        <v>126</v>
      </c>
      <c r="C24" s="58" t="s">
        <v>103</v>
      </c>
      <c r="D24" s="5">
        <v>0</v>
      </c>
      <c r="E24" s="5">
        <v>0</v>
      </c>
      <c r="F24" s="5">
        <v>0.24022596687999997</v>
      </c>
      <c r="G24" s="5">
        <v>0.24022596687999997</v>
      </c>
      <c r="H24" s="5">
        <v>1.8582278670400001</v>
      </c>
      <c r="I24" s="5">
        <v>1.8582278670400001</v>
      </c>
      <c r="J24" s="5">
        <v>1.8582278670400001</v>
      </c>
      <c r="K24" s="5">
        <v>7.1145433369599997</v>
      </c>
      <c r="L24" s="5">
        <v>7.1145433369599997</v>
      </c>
      <c r="M24" s="5">
        <v>7.1145433369599997</v>
      </c>
      <c r="N24" s="5">
        <v>7.1145433369599997</v>
      </c>
      <c r="O24" s="5">
        <v>7.1145433369599997</v>
      </c>
      <c r="P24" s="5">
        <v>7.1145433369599997</v>
      </c>
      <c r="Q24" s="5">
        <v>7.1145433369599997</v>
      </c>
      <c r="R24" s="5">
        <v>7.1145433369599997</v>
      </c>
      <c r="S24" s="5">
        <v>7.1145433369599997</v>
      </c>
      <c r="T24" s="5">
        <v>7.1145433369599997</v>
      </c>
      <c r="U24" s="5">
        <v>7.1145433369599997</v>
      </c>
      <c r="V24" s="5">
        <v>7.1145433369599997</v>
      </c>
      <c r="W24" s="5">
        <v>7.1145433369599997</v>
      </c>
      <c r="X24" s="5">
        <v>7.1145433369599997</v>
      </c>
      <c r="Y24" s="5">
        <v>22.621103722479997</v>
      </c>
      <c r="Z24" s="5">
        <v>22.3808777556</v>
      </c>
      <c r="AA24" s="5">
        <v>22.3808777556</v>
      </c>
      <c r="AB24" s="5">
        <v>20.762875855440001</v>
      </c>
      <c r="AC24" s="5">
        <v>92.282772596640001</v>
      </c>
      <c r="AD24" s="5">
        <v>128.6360501556</v>
      </c>
      <c r="AE24" s="5">
        <v>123.37973468568001</v>
      </c>
    </row>
    <row r="25" spans="1:31" s="7" customFormat="1">
      <c r="A25" s="58" t="s">
        <v>115</v>
      </c>
      <c r="B25" s="58" t="s">
        <v>126</v>
      </c>
      <c r="C25" s="58" t="s">
        <v>104</v>
      </c>
      <c r="D25" s="5">
        <v>0.51570739999999993</v>
      </c>
      <c r="E25" s="5">
        <v>0.51570739999999993</v>
      </c>
      <c r="F25" s="5">
        <v>0.51570739999999993</v>
      </c>
      <c r="G25" s="5">
        <v>0.51570739999999993</v>
      </c>
      <c r="H25" s="5">
        <v>0.51570739999999993</v>
      </c>
      <c r="I25" s="5">
        <v>0.51570739999999993</v>
      </c>
      <c r="J25" s="5">
        <v>0.51570739999999993</v>
      </c>
      <c r="K25" s="5">
        <v>0.51570739999999993</v>
      </c>
      <c r="L25" s="5">
        <v>0.51570739999999993</v>
      </c>
      <c r="M25" s="5">
        <v>0.51570739999999993</v>
      </c>
      <c r="N25" s="5">
        <v>0.51570739999999993</v>
      </c>
      <c r="O25" s="5">
        <v>0.51570739999999993</v>
      </c>
      <c r="P25" s="5">
        <v>0.51570739999999993</v>
      </c>
      <c r="Q25" s="5">
        <v>0.51570739999999993</v>
      </c>
      <c r="R25" s="5">
        <v>0.51570739999999993</v>
      </c>
      <c r="S25" s="5">
        <v>0.51570739999999993</v>
      </c>
      <c r="T25" s="5">
        <v>0.51570739999999993</v>
      </c>
      <c r="U25" s="5">
        <v>0.51570739999999993</v>
      </c>
      <c r="V25" s="5">
        <v>0.51570739999999993</v>
      </c>
      <c r="W25" s="5">
        <v>0.51570739999999993</v>
      </c>
      <c r="X25" s="5">
        <v>0.51570739999999993</v>
      </c>
      <c r="Y25" s="5">
        <v>0.51990740000000002</v>
      </c>
      <c r="Z25" s="5">
        <v>0.51570739999999993</v>
      </c>
      <c r="AA25" s="5">
        <v>0.51570739999999993</v>
      </c>
      <c r="AB25" s="5">
        <v>0.51570739999999993</v>
      </c>
      <c r="AC25" s="5">
        <v>0.51570739999999993</v>
      </c>
      <c r="AD25" s="5">
        <v>0.51570739999999993</v>
      </c>
      <c r="AE25" s="5">
        <v>0.51570739999999993</v>
      </c>
    </row>
    <row r="26" spans="1:31" s="7" customFormat="1">
      <c r="A26" s="58" t="s">
        <v>115</v>
      </c>
      <c r="B26" s="58" t="s">
        <v>126</v>
      </c>
      <c r="C26" s="58" t="s">
        <v>88</v>
      </c>
      <c r="D26" s="5">
        <v>0.20674799999999999</v>
      </c>
      <c r="E26" s="5">
        <v>0.31010599999999999</v>
      </c>
      <c r="F26" s="5">
        <v>0.42204399999999997</v>
      </c>
      <c r="G26" s="5">
        <v>0.54567999999999994</v>
      </c>
      <c r="H26" s="5">
        <v>0.68458399999999997</v>
      </c>
      <c r="I26" s="5">
        <v>0.84045999999999998</v>
      </c>
      <c r="J26" s="5">
        <v>1.0808800000000001</v>
      </c>
      <c r="K26" s="5">
        <v>1.37300804232</v>
      </c>
      <c r="L26" s="5">
        <v>1.7166496019449999</v>
      </c>
      <c r="M26" s="5">
        <v>2.1384336893799998</v>
      </c>
      <c r="N26" s="5">
        <v>2.6331003903000001</v>
      </c>
      <c r="O26" s="5">
        <v>3.174525901435</v>
      </c>
      <c r="P26" s="5">
        <v>3.7520569247749993</v>
      </c>
      <c r="Q26" s="5">
        <v>4.3704243383399994</v>
      </c>
      <c r="R26" s="5">
        <v>5.004647194935</v>
      </c>
      <c r="S26" s="5">
        <v>5.6663817641899996</v>
      </c>
      <c r="T26" s="5">
        <v>6.2614123244749997</v>
      </c>
      <c r="U26" s="5">
        <v>6.86628896671</v>
      </c>
      <c r="V26" s="5">
        <v>7.4745971234000006</v>
      </c>
      <c r="W26" s="5">
        <v>8.1153102782649995</v>
      </c>
      <c r="X26" s="5">
        <v>8.8012937706449996</v>
      </c>
      <c r="Y26" s="5">
        <v>9.4938328659949995</v>
      </c>
      <c r="Z26" s="5">
        <v>10.015714016780001</v>
      </c>
      <c r="AA26" s="5">
        <v>10.548546476849999</v>
      </c>
      <c r="AB26" s="5">
        <v>11.087862089554999</v>
      </c>
      <c r="AC26" s="5">
        <v>11.638021375699999</v>
      </c>
      <c r="AD26" s="5">
        <v>12.193672800765</v>
      </c>
      <c r="AE26" s="5">
        <v>12.246957138705</v>
      </c>
    </row>
    <row r="27" spans="1:31" s="7" customFormat="1">
      <c r="A27" s="58" t="s">
        <v>115</v>
      </c>
      <c r="B27" s="58" t="s">
        <v>126</v>
      </c>
      <c r="C27" s="58" t="s">
        <v>89</v>
      </c>
      <c r="D27" s="5">
        <v>0.54603499999999994</v>
      </c>
      <c r="E27" s="5">
        <v>0.72162999999999988</v>
      </c>
      <c r="F27" s="5">
        <v>0.86684299999999992</v>
      </c>
      <c r="G27" s="5">
        <v>0.98809499999999995</v>
      </c>
      <c r="H27" s="5">
        <v>1.0984929999999999</v>
      </c>
      <c r="I27" s="5">
        <v>1.2010939999999999</v>
      </c>
      <c r="J27" s="5">
        <v>1.4053729999999998</v>
      </c>
      <c r="K27" s="5">
        <v>1.6230689999999999</v>
      </c>
      <c r="L27" s="5">
        <v>1.8401910000000004</v>
      </c>
      <c r="M27" s="5">
        <v>2.1150509999999993</v>
      </c>
      <c r="N27" s="5">
        <v>2.4270929999999997</v>
      </c>
      <c r="O27" s="5">
        <v>2.7215770000000004</v>
      </c>
      <c r="P27" s="5">
        <v>2.9594240000000003</v>
      </c>
      <c r="Q27" s="5">
        <v>3.1600000000000006</v>
      </c>
      <c r="R27" s="5">
        <v>3.3064369999999994</v>
      </c>
      <c r="S27" s="5">
        <v>3.4141500000000007</v>
      </c>
      <c r="T27" s="5">
        <v>3.4326570000000012</v>
      </c>
      <c r="U27" s="5">
        <v>3.4093729999999995</v>
      </c>
      <c r="V27" s="5">
        <v>3.350393</v>
      </c>
      <c r="W27" s="5">
        <v>3.3337880000000006</v>
      </c>
      <c r="X27" s="5">
        <v>3.3335029999999999</v>
      </c>
      <c r="Y27" s="5">
        <v>3.330041</v>
      </c>
      <c r="Z27" s="5">
        <v>3.3097660000000007</v>
      </c>
      <c r="AA27" s="5">
        <v>3.2810920000000006</v>
      </c>
      <c r="AB27" s="5">
        <v>3.2383339999999987</v>
      </c>
      <c r="AC27" s="5">
        <v>3.1888819999999987</v>
      </c>
      <c r="AD27" s="5">
        <v>3.1313429999999989</v>
      </c>
      <c r="AE27" s="5">
        <v>3.1313429999999989</v>
      </c>
    </row>
    <row r="28" spans="1:31" s="7" customFormat="1"/>
    <row r="29" spans="1:31" s="7" customFormat="1">
      <c r="A29" s="58" t="s">
        <v>115</v>
      </c>
      <c r="B29" s="58" t="s">
        <v>127</v>
      </c>
      <c r="C29" s="58" t="s">
        <v>102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14.354136491999999</v>
      </c>
      <c r="J29" s="5">
        <v>14.354136491999999</v>
      </c>
      <c r="K29" s="5">
        <v>14.354136491999999</v>
      </c>
      <c r="L29" s="5">
        <v>14.354136491999999</v>
      </c>
      <c r="M29" s="5">
        <v>14.354136491999999</v>
      </c>
      <c r="N29" s="5">
        <v>14.354136491999999</v>
      </c>
      <c r="O29" s="5">
        <v>14.354136491999999</v>
      </c>
      <c r="P29" s="5">
        <v>14.354136491999999</v>
      </c>
      <c r="Q29" s="5">
        <v>14.354136491999999</v>
      </c>
      <c r="R29" s="5">
        <v>14.354136491999999</v>
      </c>
      <c r="S29" s="5">
        <v>14.354136491999999</v>
      </c>
      <c r="T29" s="5">
        <v>14.354136491999999</v>
      </c>
      <c r="U29" s="5">
        <v>14.354136491999999</v>
      </c>
      <c r="V29" s="5">
        <v>14.354136491999999</v>
      </c>
      <c r="W29" s="5">
        <v>17.176474474079999</v>
      </c>
      <c r="X29" s="5">
        <v>23.309285602599999</v>
      </c>
      <c r="Y29" s="5">
        <v>23.309285602599999</v>
      </c>
      <c r="Z29" s="5">
        <v>23.309285602599999</v>
      </c>
      <c r="AA29" s="5">
        <v>23.309285602599999</v>
      </c>
      <c r="AB29" s="5">
        <v>23.309285602599999</v>
      </c>
      <c r="AC29" s="5">
        <v>32.808</v>
      </c>
      <c r="AD29" s="5">
        <v>47.143498385999997</v>
      </c>
      <c r="AE29" s="5">
        <v>47.143498385999997</v>
      </c>
    </row>
    <row r="30" spans="1:31" s="7" customFormat="1">
      <c r="A30" s="58" t="s">
        <v>115</v>
      </c>
      <c r="B30" s="58" t="s">
        <v>127</v>
      </c>
      <c r="C30" s="58" t="s">
        <v>103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</row>
    <row r="31" spans="1:31" s="7" customFormat="1">
      <c r="A31" s="58" t="s">
        <v>115</v>
      </c>
      <c r="B31" s="58" t="s">
        <v>127</v>
      </c>
      <c r="C31" s="58" t="s">
        <v>104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</row>
    <row r="32" spans="1:31" s="7" customFormat="1">
      <c r="A32" s="58" t="s">
        <v>115</v>
      </c>
      <c r="B32" s="58" t="s">
        <v>127</v>
      </c>
      <c r="C32" s="58" t="s">
        <v>88</v>
      </c>
      <c r="D32" s="5">
        <v>1.5824000000000001E-2</v>
      </c>
      <c r="E32" s="5">
        <v>3.1674000000000001E-2</v>
      </c>
      <c r="F32" s="5">
        <v>5.2965999999999999E-2</v>
      </c>
      <c r="G32" s="5">
        <v>7.8764000000000001E-2</v>
      </c>
      <c r="H32" s="5">
        <v>0.11021399999999999</v>
      </c>
      <c r="I32" s="5">
        <v>0.14730000000000001</v>
      </c>
      <c r="J32" s="5">
        <v>0.203148</v>
      </c>
      <c r="K32" s="5">
        <v>0.26880177251499998</v>
      </c>
      <c r="L32" s="5">
        <v>0.34835914953500002</v>
      </c>
      <c r="M32" s="5">
        <v>0.44804788443999999</v>
      </c>
      <c r="N32" s="5">
        <v>0.56646640916500002</v>
      </c>
      <c r="O32" s="5">
        <v>0.70027676242000003</v>
      </c>
      <c r="P32" s="5">
        <v>0.84739425761999998</v>
      </c>
      <c r="Q32" s="5">
        <v>1.0075031980100002</v>
      </c>
      <c r="R32" s="5">
        <v>1.1770233594749999</v>
      </c>
      <c r="S32" s="5">
        <v>1.358038417385</v>
      </c>
      <c r="T32" s="5">
        <v>1.53179645715</v>
      </c>
      <c r="U32" s="5">
        <v>1.7147051366500001</v>
      </c>
      <c r="V32" s="5">
        <v>1.9047837674350001</v>
      </c>
      <c r="W32" s="5">
        <v>2.107657829985</v>
      </c>
      <c r="X32" s="5">
        <v>2.32465684726</v>
      </c>
      <c r="Y32" s="5">
        <v>2.5435191545200002</v>
      </c>
      <c r="Z32" s="5">
        <v>2.7020484795250002</v>
      </c>
      <c r="AA32" s="5">
        <v>2.8629284289049997</v>
      </c>
      <c r="AB32" s="5">
        <v>3.0244299953000002</v>
      </c>
      <c r="AC32" s="5">
        <v>3.1887067395750002</v>
      </c>
      <c r="AD32" s="5">
        <v>3.3534805613550001</v>
      </c>
      <c r="AE32" s="5">
        <v>3.3691903818850002</v>
      </c>
    </row>
    <row r="33" spans="1:31" s="7" customFormat="1">
      <c r="A33" s="58" t="s">
        <v>115</v>
      </c>
      <c r="B33" s="58" t="s">
        <v>127</v>
      </c>
      <c r="C33" s="58" t="s">
        <v>89</v>
      </c>
      <c r="D33" s="5">
        <v>0.10725999999999999</v>
      </c>
      <c r="E33" s="5">
        <v>0.15203199999999997</v>
      </c>
      <c r="F33" s="5">
        <v>0.18812999999999999</v>
      </c>
      <c r="G33" s="5">
        <v>0.21496399999999999</v>
      </c>
      <c r="H33" s="5">
        <v>0.23591699999999999</v>
      </c>
      <c r="I33" s="5">
        <v>0.25203799999999998</v>
      </c>
      <c r="J33" s="5">
        <v>0.28246500000000002</v>
      </c>
      <c r="K33" s="5">
        <v>0.32365999999999995</v>
      </c>
      <c r="L33" s="5">
        <v>0.36382600000000004</v>
      </c>
      <c r="M33" s="5">
        <v>0.41711799999999999</v>
      </c>
      <c r="N33" s="5">
        <v>0.47821400000000003</v>
      </c>
      <c r="O33" s="5">
        <v>0.53914400000000007</v>
      </c>
      <c r="P33" s="5">
        <v>0.59150900000000006</v>
      </c>
      <c r="Q33" s="5">
        <v>0.63556900000000016</v>
      </c>
      <c r="R33" s="5">
        <v>0.67028699999999997</v>
      </c>
      <c r="S33" s="5">
        <v>0.69696700000000011</v>
      </c>
      <c r="T33" s="5">
        <v>0.70467600000000008</v>
      </c>
      <c r="U33" s="5">
        <v>0.70432300000000003</v>
      </c>
      <c r="V33" s="5">
        <v>0.69739800000000007</v>
      </c>
      <c r="W33" s="5">
        <v>0.69957599999999998</v>
      </c>
      <c r="X33" s="5">
        <v>0.70448199999999994</v>
      </c>
      <c r="Y33" s="5">
        <v>0.70940099999999984</v>
      </c>
      <c r="Z33" s="5">
        <v>0.71113999999999988</v>
      </c>
      <c r="AA33" s="5">
        <v>0.70904699999999976</v>
      </c>
      <c r="AB33" s="5">
        <v>0.70364899999999986</v>
      </c>
      <c r="AC33" s="5">
        <v>0.69557599999999997</v>
      </c>
      <c r="AD33" s="5">
        <v>0.68421600000000016</v>
      </c>
      <c r="AE33" s="5">
        <v>0.68421600000000016</v>
      </c>
    </row>
    <row r="34" spans="1:31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>
      <c r="A35" s="58" t="s">
        <v>128</v>
      </c>
      <c r="B35" s="58" t="s">
        <v>123</v>
      </c>
      <c r="C35" s="58" t="s">
        <v>101</v>
      </c>
      <c r="D35" s="5">
        <v>0</v>
      </c>
      <c r="E35" s="5">
        <v>0</v>
      </c>
      <c r="F35" s="5">
        <v>116.28</v>
      </c>
      <c r="G35" s="5">
        <v>348.84</v>
      </c>
      <c r="H35" s="5">
        <v>348.84</v>
      </c>
      <c r="I35" s="5">
        <v>348.84</v>
      </c>
      <c r="J35" s="5">
        <v>348.84</v>
      </c>
      <c r="K35" s="5">
        <v>348.84</v>
      </c>
      <c r="L35" s="5">
        <v>348.84</v>
      </c>
      <c r="M35" s="5">
        <v>348.84</v>
      </c>
      <c r="N35" s="5">
        <v>348.84</v>
      </c>
      <c r="O35" s="5">
        <v>348.84</v>
      </c>
      <c r="P35" s="5">
        <v>348.84</v>
      </c>
      <c r="Q35" s="5">
        <v>348.84</v>
      </c>
      <c r="R35" s="5">
        <v>348.84</v>
      </c>
      <c r="S35" s="5">
        <v>348.84</v>
      </c>
      <c r="T35" s="5">
        <v>348.84</v>
      </c>
      <c r="U35" s="5">
        <v>348.84</v>
      </c>
      <c r="V35" s="5">
        <v>348.84</v>
      </c>
      <c r="W35" s="5">
        <v>348.84</v>
      </c>
      <c r="X35" s="5">
        <v>348.84</v>
      </c>
      <c r="Y35" s="5">
        <v>348.84</v>
      </c>
      <c r="Z35" s="5">
        <v>348.84</v>
      </c>
      <c r="AA35" s="5">
        <v>348.84</v>
      </c>
      <c r="AB35" s="5">
        <v>348.84</v>
      </c>
      <c r="AC35" s="5">
        <v>348.84</v>
      </c>
      <c r="AD35" s="5">
        <v>348.84</v>
      </c>
      <c r="AE35" s="5">
        <v>348.84</v>
      </c>
    </row>
    <row r="36" spans="1:31">
      <c r="A36" s="58" t="s">
        <v>128</v>
      </c>
      <c r="B36" s="58" t="s">
        <v>123</v>
      </c>
      <c r="C36" s="58" t="s">
        <v>102</v>
      </c>
      <c r="D36" s="5">
        <v>6.0490000000000004</v>
      </c>
      <c r="E36" s="5">
        <v>6.0490000000000004</v>
      </c>
      <c r="F36" s="5">
        <v>6.0490000000000004</v>
      </c>
      <c r="G36" s="5">
        <v>6.0490000000000004</v>
      </c>
      <c r="H36" s="5">
        <v>6.0490000000000004</v>
      </c>
      <c r="I36" s="5">
        <v>13.29430326544</v>
      </c>
      <c r="J36" s="5">
        <v>13.29430326544</v>
      </c>
      <c r="K36" s="5">
        <v>33.8417987248</v>
      </c>
      <c r="L36" s="5">
        <v>33.8417987248</v>
      </c>
      <c r="M36" s="5">
        <v>33.8417987248</v>
      </c>
      <c r="N36" s="5">
        <v>33.8417987248</v>
      </c>
      <c r="O36" s="5">
        <v>33.8417987248</v>
      </c>
      <c r="P36" s="5">
        <v>33.8417987248</v>
      </c>
      <c r="Q36" s="5">
        <v>33.8417987248</v>
      </c>
      <c r="R36" s="5">
        <v>33.8417987248</v>
      </c>
      <c r="S36" s="5">
        <v>33.8417987248</v>
      </c>
      <c r="T36" s="5">
        <v>33.8417987248</v>
      </c>
      <c r="U36" s="5">
        <v>33.8417987248</v>
      </c>
      <c r="V36" s="5">
        <v>39.848827328319999</v>
      </c>
      <c r="W36" s="5">
        <v>39.848827328319999</v>
      </c>
      <c r="X36" s="5">
        <v>42.048999999999999</v>
      </c>
      <c r="Y36" s="5">
        <v>42.048999999999999</v>
      </c>
      <c r="Z36" s="5">
        <v>42.048999999999999</v>
      </c>
      <c r="AA36" s="5">
        <v>42.048999999999999</v>
      </c>
      <c r="AB36" s="5">
        <v>42.048999999999999</v>
      </c>
      <c r="AC36" s="5">
        <v>42.048999999999999</v>
      </c>
      <c r="AD36" s="5">
        <v>42.048999999999999</v>
      </c>
      <c r="AE36" s="5">
        <v>42.048999999999999</v>
      </c>
    </row>
    <row r="37" spans="1:31">
      <c r="A37" s="58" t="s">
        <v>128</v>
      </c>
      <c r="B37" s="58" t="s">
        <v>123</v>
      </c>
      <c r="C37" s="58" t="s">
        <v>103</v>
      </c>
      <c r="D37" s="5">
        <v>0.222</v>
      </c>
      <c r="E37" s="5">
        <v>0.222</v>
      </c>
      <c r="F37" s="5">
        <v>5.0220000000000011</v>
      </c>
      <c r="G37" s="5">
        <v>14.057394542399999</v>
      </c>
      <c r="H37" s="5">
        <v>18.521764732240001</v>
      </c>
      <c r="I37" s="5">
        <v>18.521764732240001</v>
      </c>
      <c r="J37" s="5">
        <v>18.521764732240001</v>
      </c>
      <c r="K37" s="5">
        <v>18.521764732240001</v>
      </c>
      <c r="L37" s="5">
        <v>18.521764732240001</v>
      </c>
      <c r="M37" s="5">
        <v>18.521764732240001</v>
      </c>
      <c r="N37" s="5">
        <v>18.521764732240001</v>
      </c>
      <c r="O37" s="5">
        <v>18.521764732240001</v>
      </c>
      <c r="P37" s="5">
        <v>18.521764732240001</v>
      </c>
      <c r="Q37" s="5">
        <v>18.521764732240001</v>
      </c>
      <c r="R37" s="5">
        <v>22.722637540800001</v>
      </c>
      <c r="S37" s="5">
        <v>22.741675036079997</v>
      </c>
      <c r="T37" s="5">
        <v>22.741675036079997</v>
      </c>
      <c r="U37" s="5">
        <v>23.072113890640001</v>
      </c>
      <c r="V37" s="5">
        <v>23.072113890640001</v>
      </c>
      <c r="W37" s="5">
        <v>23.072113890640001</v>
      </c>
      <c r="X37" s="5">
        <v>23.072113890640001</v>
      </c>
      <c r="Y37" s="5">
        <v>23.072113890640001</v>
      </c>
      <c r="Z37" s="5">
        <v>18.27211389064</v>
      </c>
      <c r="AA37" s="5">
        <v>9.2367193482399994</v>
      </c>
      <c r="AB37" s="5">
        <v>4.7723491584000008</v>
      </c>
      <c r="AC37" s="5">
        <v>12.483024014959998</v>
      </c>
      <c r="AD37" s="5">
        <v>12.483024014959998</v>
      </c>
      <c r="AE37" s="5">
        <v>12.483024014959998</v>
      </c>
    </row>
    <row r="38" spans="1:31">
      <c r="A38" s="58" t="s">
        <v>128</v>
      </c>
      <c r="B38" s="58" t="s">
        <v>123</v>
      </c>
      <c r="C38" s="58" t="s">
        <v>104</v>
      </c>
      <c r="D38" s="5">
        <v>7.4999999999999997E-2</v>
      </c>
      <c r="E38" s="5">
        <v>7.4999999999999997E-2</v>
      </c>
      <c r="F38" s="5">
        <v>7.4999999999999997E-2</v>
      </c>
      <c r="G38" s="5">
        <v>7.4999999999999997E-2</v>
      </c>
      <c r="H38" s="5">
        <v>7.4999999999999997E-2</v>
      </c>
      <c r="I38" s="5">
        <v>7.4999999999999997E-2</v>
      </c>
      <c r="J38" s="5">
        <v>7.4999999999999997E-2</v>
      </c>
      <c r="K38" s="5">
        <v>7.4999999999999997E-2</v>
      </c>
      <c r="L38" s="5">
        <v>7.4999999999999997E-2</v>
      </c>
      <c r="M38" s="5">
        <v>7.4999999999999997E-2</v>
      </c>
      <c r="N38" s="5">
        <v>7.4999999999999997E-2</v>
      </c>
      <c r="O38" s="5">
        <v>7.4999999999999997E-2</v>
      </c>
      <c r="P38" s="5">
        <v>7.4999999999999997E-2</v>
      </c>
      <c r="Q38" s="5">
        <v>7.4999999999999997E-2</v>
      </c>
      <c r="R38" s="5">
        <v>7.4999999999999997E-2</v>
      </c>
      <c r="S38" s="5">
        <v>7.4999999999999997E-2</v>
      </c>
      <c r="T38" s="5">
        <v>7.4999999999999997E-2</v>
      </c>
      <c r="U38" s="5">
        <v>7.4999999999999997E-2</v>
      </c>
      <c r="V38" s="5">
        <v>7.4999999999999997E-2</v>
      </c>
      <c r="W38" s="5">
        <v>7.4999999999999997E-2</v>
      </c>
      <c r="X38" s="5">
        <v>7.4999999999999997E-2</v>
      </c>
      <c r="Y38" s="5">
        <v>7.4999999999999997E-2</v>
      </c>
      <c r="Z38" s="5">
        <v>7.4999999999999997E-2</v>
      </c>
      <c r="AA38" s="5">
        <v>7.4999999999999997E-2</v>
      </c>
      <c r="AB38" s="5">
        <v>7.4999999999999997E-2</v>
      </c>
      <c r="AC38" s="5">
        <v>7.4999999999999997E-2</v>
      </c>
      <c r="AD38" s="5">
        <v>7.4999999999999997E-2</v>
      </c>
      <c r="AE38" s="5">
        <v>7.4999999999999997E-2</v>
      </c>
    </row>
    <row r="39" spans="1:31">
      <c r="A39" s="58" t="s">
        <v>128</v>
      </c>
      <c r="B39" s="58" t="s">
        <v>123</v>
      </c>
      <c r="C39" s="58" t="s">
        <v>88</v>
      </c>
      <c r="D39" s="5">
        <v>0.22689600001999999</v>
      </c>
      <c r="E39" s="5">
        <v>0.46892400000000001</v>
      </c>
      <c r="F39" s="5">
        <v>0.78230399997999989</v>
      </c>
      <c r="G39" s="5">
        <v>1.1662940000199999</v>
      </c>
      <c r="H39" s="5">
        <v>1.6357600000000001</v>
      </c>
      <c r="I39" s="5">
        <v>2.199268</v>
      </c>
      <c r="J39" s="5">
        <v>3.0487099999999998</v>
      </c>
      <c r="K39" s="5">
        <v>4.0174130233050001</v>
      </c>
      <c r="L39" s="5">
        <v>5.1712473369150009</v>
      </c>
      <c r="M39" s="5">
        <v>6.5643127228599996</v>
      </c>
      <c r="N39" s="5">
        <v>8.2884793227449993</v>
      </c>
      <c r="O39" s="5">
        <v>10.218429673545</v>
      </c>
      <c r="P39" s="5">
        <v>12.308383506310001</v>
      </c>
      <c r="Q39" s="5">
        <v>14.584355252794998</v>
      </c>
      <c r="R39" s="5">
        <v>16.969061380905</v>
      </c>
      <c r="S39" s="5">
        <v>19.488725551624999</v>
      </c>
      <c r="T39" s="5">
        <v>21.867825752750001</v>
      </c>
      <c r="U39" s="5">
        <v>24.341994509115004</v>
      </c>
      <c r="V39" s="5">
        <v>26.884085377985002</v>
      </c>
      <c r="W39" s="5">
        <v>29.590518085039999</v>
      </c>
      <c r="X39" s="5">
        <v>32.491556825389999</v>
      </c>
      <c r="Y39" s="5">
        <v>35.423194138300005</v>
      </c>
      <c r="Z39" s="5">
        <v>37.568077087310002</v>
      </c>
      <c r="AA39" s="5">
        <v>39.750041389935006</v>
      </c>
      <c r="AB39" s="5">
        <v>41.950261701525008</v>
      </c>
      <c r="AC39" s="5">
        <v>44.193283996605004</v>
      </c>
      <c r="AD39" s="5">
        <v>46.443557179385003</v>
      </c>
      <c r="AE39" s="5">
        <v>46.666472745164995</v>
      </c>
    </row>
    <row r="40" spans="1:31">
      <c r="A40" s="58" t="s">
        <v>128</v>
      </c>
      <c r="B40" s="58" t="s">
        <v>123</v>
      </c>
      <c r="C40" s="58" t="s">
        <v>89</v>
      </c>
      <c r="D40" s="5">
        <v>1.383016</v>
      </c>
      <c r="E40" s="5">
        <v>2.0725330000000004</v>
      </c>
      <c r="F40" s="5">
        <v>2.5995620000000002</v>
      </c>
      <c r="G40" s="5">
        <v>3.0013680000000003</v>
      </c>
      <c r="H40" s="5">
        <v>3.3320890000000007</v>
      </c>
      <c r="I40" s="5">
        <v>3.5841079999999996</v>
      </c>
      <c r="J40" s="5">
        <v>4.0625970000000002</v>
      </c>
      <c r="K40" s="5">
        <v>4.7117839999999998</v>
      </c>
      <c r="L40" s="5">
        <v>5.3454380000000006</v>
      </c>
      <c r="M40" s="5">
        <v>6.0464970000000005</v>
      </c>
      <c r="N40" s="5">
        <v>7.057053999999999</v>
      </c>
      <c r="O40" s="5">
        <v>8.0359169999999995</v>
      </c>
      <c r="P40" s="5">
        <v>8.843886000000003</v>
      </c>
      <c r="Q40" s="5">
        <v>9.5456280000000042</v>
      </c>
      <c r="R40" s="5">
        <v>10.089717</v>
      </c>
      <c r="S40" s="5">
        <v>10.485520999999999</v>
      </c>
      <c r="T40" s="5">
        <v>10.593368000000002</v>
      </c>
      <c r="U40" s="5">
        <v>10.570500000000003</v>
      </c>
      <c r="V40" s="5">
        <v>10.431234999999999</v>
      </c>
      <c r="W40" s="5">
        <v>10.359254999999997</v>
      </c>
      <c r="X40" s="5">
        <v>10.437242000000003</v>
      </c>
      <c r="Y40" s="5">
        <v>10.504849</v>
      </c>
      <c r="Z40" s="5">
        <v>10.512400000000001</v>
      </c>
      <c r="AA40" s="5">
        <v>10.481262999999998</v>
      </c>
      <c r="AB40" s="5">
        <v>10.402518999999996</v>
      </c>
      <c r="AC40" s="5">
        <v>10.281580999999999</v>
      </c>
      <c r="AD40" s="5">
        <v>10.109814999999999</v>
      </c>
      <c r="AE40" s="5">
        <v>10.109814999999999</v>
      </c>
    </row>
    <row r="41" spans="1:3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>
      <c r="A42" s="58" t="s">
        <v>128</v>
      </c>
      <c r="B42" s="58" t="s">
        <v>124</v>
      </c>
      <c r="C42" s="58" t="s">
        <v>102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0.82377793608000005</v>
      </c>
      <c r="X42" s="5">
        <v>0.82377793608000005</v>
      </c>
      <c r="Y42" s="5">
        <v>0.82377793608000005</v>
      </c>
      <c r="Z42" s="5">
        <v>0.82377793608000005</v>
      </c>
      <c r="AA42" s="5">
        <v>0.82377793608000005</v>
      </c>
      <c r="AB42" s="5">
        <v>0.82377793608000005</v>
      </c>
      <c r="AC42" s="5">
        <v>0.82377793608000005</v>
      </c>
      <c r="AD42" s="5">
        <v>0.82377793608000005</v>
      </c>
      <c r="AE42" s="5">
        <v>0.82377793608000005</v>
      </c>
    </row>
    <row r="43" spans="1:31">
      <c r="A43" s="58" t="s">
        <v>128</v>
      </c>
      <c r="B43" s="58" t="s">
        <v>124</v>
      </c>
      <c r="C43" s="58" t="s">
        <v>103</v>
      </c>
      <c r="D43" s="5">
        <v>5.7</v>
      </c>
      <c r="E43" s="5">
        <v>5.7</v>
      </c>
      <c r="F43" s="5">
        <v>8.8141552587999996</v>
      </c>
      <c r="G43" s="5">
        <v>12.34817762648</v>
      </c>
      <c r="H43" s="5">
        <v>22.628306520559999</v>
      </c>
      <c r="I43" s="5">
        <v>26.311699794959999</v>
      </c>
      <c r="J43" s="5">
        <v>26.327247492959998</v>
      </c>
      <c r="K43" s="5">
        <v>29.816249018559997</v>
      </c>
      <c r="L43" s="5">
        <v>29.816249018559997</v>
      </c>
      <c r="M43" s="5">
        <v>29.816249018559997</v>
      </c>
      <c r="N43" s="5">
        <v>32.298235658799996</v>
      </c>
      <c r="O43" s="5">
        <v>33.186997765679997</v>
      </c>
      <c r="P43" s="5">
        <v>54.589556864160002</v>
      </c>
      <c r="Q43" s="5">
        <v>61.206282186640003</v>
      </c>
      <c r="R43" s="5">
        <v>70.013173442880003</v>
      </c>
      <c r="S43" s="5">
        <v>72.097617184800001</v>
      </c>
      <c r="T43" s="5">
        <v>72.097617184800001</v>
      </c>
      <c r="U43" s="5">
        <v>82.118501367760004</v>
      </c>
      <c r="V43" s="5">
        <v>146.16667962903998</v>
      </c>
      <c r="W43" s="5">
        <v>146.16667962903998</v>
      </c>
      <c r="X43" s="5">
        <v>146.16667962903998</v>
      </c>
      <c r="Y43" s="5">
        <v>146.16667962903998</v>
      </c>
      <c r="Z43" s="5">
        <v>208.41545626695998</v>
      </c>
      <c r="AA43" s="5">
        <v>215.99756256767995</v>
      </c>
      <c r="AB43" s="5">
        <v>225.53443928455999</v>
      </c>
      <c r="AC43" s="5">
        <v>226.43273240679997</v>
      </c>
      <c r="AD43" s="5">
        <v>377.76822474823996</v>
      </c>
      <c r="AE43" s="5">
        <v>374.27922322263993</v>
      </c>
    </row>
    <row r="44" spans="1:31">
      <c r="A44" s="58" t="s">
        <v>128</v>
      </c>
      <c r="B44" s="58" t="s">
        <v>124</v>
      </c>
      <c r="C44" s="58" t="s">
        <v>104</v>
      </c>
      <c r="D44" s="5">
        <v>0.15</v>
      </c>
      <c r="E44" s="5">
        <v>0.15</v>
      </c>
      <c r="F44" s="5">
        <v>0.49394086126000003</v>
      </c>
      <c r="G44" s="5">
        <v>0.49394086126000003</v>
      </c>
      <c r="H44" s="5">
        <v>0.49394086126000003</v>
      </c>
      <c r="I44" s="5">
        <v>0.49394086126000003</v>
      </c>
      <c r="J44" s="5">
        <v>0.49394086126000003</v>
      </c>
      <c r="K44" s="5">
        <v>0.49394086126000003</v>
      </c>
      <c r="L44" s="5">
        <v>0.49394086126000003</v>
      </c>
      <c r="M44" s="5">
        <v>0.49394086126000003</v>
      </c>
      <c r="N44" s="5">
        <v>0.49394086126000003</v>
      </c>
      <c r="O44" s="5">
        <v>0.49394086126000003</v>
      </c>
      <c r="P44" s="5">
        <v>0.49394086126000003</v>
      </c>
      <c r="Q44" s="5">
        <v>0.49394086126000003</v>
      </c>
      <c r="R44" s="5">
        <v>0.49394086126000003</v>
      </c>
      <c r="S44" s="5">
        <v>0.49394086126000003</v>
      </c>
      <c r="T44" s="5">
        <v>0.49394086126000003</v>
      </c>
      <c r="U44" s="5">
        <v>0.49394086126000003</v>
      </c>
      <c r="V44" s="5">
        <v>0.49394086126000003</v>
      </c>
      <c r="W44" s="5">
        <v>0.49394086126000003</v>
      </c>
      <c r="X44" s="5">
        <v>0.49394086126000003</v>
      </c>
      <c r="Y44" s="5">
        <v>0.49394086126000003</v>
      </c>
      <c r="Z44" s="5">
        <v>0.15</v>
      </c>
      <c r="AA44" s="5">
        <v>0.15</v>
      </c>
      <c r="AB44" s="5">
        <v>0.15</v>
      </c>
      <c r="AC44" s="5">
        <v>0.15</v>
      </c>
      <c r="AD44" s="5">
        <v>0.15</v>
      </c>
      <c r="AE44" s="5">
        <v>0.15</v>
      </c>
    </row>
    <row r="45" spans="1:31">
      <c r="A45" s="58" t="s">
        <v>128</v>
      </c>
      <c r="B45" s="58" t="s">
        <v>124</v>
      </c>
      <c r="C45" s="58" t="s">
        <v>88</v>
      </c>
      <c r="D45" s="5">
        <v>0.16260999999999998</v>
      </c>
      <c r="E45" s="5">
        <v>0.355014</v>
      </c>
      <c r="F45" s="5">
        <v>0.62997400000000003</v>
      </c>
      <c r="G45" s="5">
        <v>0.97042000000000006</v>
      </c>
      <c r="H45" s="5">
        <v>1.3815040000000001</v>
      </c>
      <c r="I45" s="5">
        <v>1.8847359999999997</v>
      </c>
      <c r="J45" s="5">
        <v>2.6386640000200003</v>
      </c>
      <c r="K45" s="5">
        <v>3.4356469244849999</v>
      </c>
      <c r="L45" s="5">
        <v>4.3467942665549995</v>
      </c>
      <c r="M45" s="5">
        <v>5.4249257229399994</v>
      </c>
      <c r="N45" s="5">
        <v>6.7521069546200003</v>
      </c>
      <c r="O45" s="5">
        <v>8.2316563220549988</v>
      </c>
      <c r="P45" s="5">
        <v>9.830187086075</v>
      </c>
      <c r="Q45" s="5">
        <v>11.504859976764999</v>
      </c>
      <c r="R45" s="5">
        <v>13.20815436891</v>
      </c>
      <c r="S45" s="5">
        <v>14.992691261735001</v>
      </c>
      <c r="T45" s="5">
        <v>16.634760127705</v>
      </c>
      <c r="U45" s="5">
        <v>18.339508629170002</v>
      </c>
      <c r="V45" s="5">
        <v>20.067992617930003</v>
      </c>
      <c r="W45" s="5">
        <v>21.898684226135</v>
      </c>
      <c r="X45" s="5">
        <v>23.869794518695002</v>
      </c>
      <c r="Y45" s="5">
        <v>25.856969309135003</v>
      </c>
      <c r="Z45" s="5">
        <v>27.335847318580001</v>
      </c>
      <c r="AA45" s="5">
        <v>28.846964689864997</v>
      </c>
      <c r="AB45" s="5">
        <v>30.368399880139997</v>
      </c>
      <c r="AC45" s="5">
        <v>31.924638680020003</v>
      </c>
      <c r="AD45" s="5">
        <v>33.491159058100003</v>
      </c>
      <c r="AE45" s="5">
        <v>33.632173759099999</v>
      </c>
    </row>
    <row r="46" spans="1:31">
      <c r="A46" s="58" t="s">
        <v>128</v>
      </c>
      <c r="B46" s="58" t="s">
        <v>124</v>
      </c>
      <c r="C46" s="58" t="s">
        <v>89</v>
      </c>
      <c r="D46" s="5">
        <v>0.9910199999999999</v>
      </c>
      <c r="E46" s="5">
        <v>1.5847</v>
      </c>
      <c r="F46" s="5">
        <v>2.145769</v>
      </c>
      <c r="G46" s="5">
        <v>2.5698590000000001</v>
      </c>
      <c r="H46" s="5">
        <v>2.9110620000000003</v>
      </c>
      <c r="I46" s="5">
        <v>3.187287</v>
      </c>
      <c r="J46" s="5">
        <v>3.6698080000000002</v>
      </c>
      <c r="K46" s="5">
        <v>4.2750890000000004</v>
      </c>
      <c r="L46" s="5">
        <v>4.8314510000000004</v>
      </c>
      <c r="M46" s="5">
        <v>5.425275000000001</v>
      </c>
      <c r="N46" s="5">
        <v>6.2721</v>
      </c>
      <c r="O46" s="5">
        <v>7.1176219999999999</v>
      </c>
      <c r="P46" s="5">
        <v>7.8553970000000009</v>
      </c>
      <c r="Q46" s="5">
        <v>8.4270669999999992</v>
      </c>
      <c r="R46" s="5">
        <v>8.8181409999999989</v>
      </c>
      <c r="S46" s="5">
        <v>9.0998629999999991</v>
      </c>
      <c r="T46" s="5">
        <v>9.1506480000000003</v>
      </c>
      <c r="U46" s="5">
        <v>9.1067370000000007</v>
      </c>
      <c r="V46" s="5">
        <v>8.9548909999999999</v>
      </c>
      <c r="W46" s="5">
        <v>8.8541390000000018</v>
      </c>
      <c r="X46" s="5">
        <v>8.8880299999999988</v>
      </c>
      <c r="Y46" s="5">
        <v>8.9252970000000005</v>
      </c>
      <c r="Z46" s="5">
        <v>8.9418910000000036</v>
      </c>
      <c r="AA46" s="5">
        <v>8.9058689999999991</v>
      </c>
      <c r="AB46" s="5">
        <v>8.8108530000000016</v>
      </c>
      <c r="AC46" s="5">
        <v>8.6923450000000013</v>
      </c>
      <c r="AD46" s="5">
        <v>8.5435020000000002</v>
      </c>
      <c r="AE46" s="5">
        <v>8.5435020000000002</v>
      </c>
    </row>
    <row r="47" spans="1:3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>
      <c r="A48" s="58" t="s">
        <v>128</v>
      </c>
      <c r="B48" s="58" t="s">
        <v>125</v>
      </c>
      <c r="C48" s="58" t="s">
        <v>102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2.8707718199999999</v>
      </c>
      <c r="J48" s="5">
        <v>2.8707718199999999</v>
      </c>
      <c r="K48" s="5">
        <v>2.8707718199999999</v>
      </c>
      <c r="L48" s="5">
        <v>2.8707718199999999</v>
      </c>
      <c r="M48" s="5">
        <v>2.8707718199999999</v>
      </c>
      <c r="N48" s="5">
        <v>2.8707718199999999</v>
      </c>
      <c r="O48" s="5">
        <v>2.8707718199999999</v>
      </c>
      <c r="P48" s="5">
        <v>2.8707718199999999</v>
      </c>
      <c r="Q48" s="5">
        <v>2.8707718199999999</v>
      </c>
      <c r="R48" s="5">
        <v>2.8707718199999999</v>
      </c>
      <c r="S48" s="5">
        <v>2.8707718199999999</v>
      </c>
      <c r="T48" s="5">
        <v>2.8707718199999999</v>
      </c>
      <c r="U48" s="5">
        <v>2.8707718199999999</v>
      </c>
      <c r="V48" s="5">
        <v>2.8707718199999999</v>
      </c>
      <c r="W48" s="5">
        <v>2.8707718199999999</v>
      </c>
      <c r="X48" s="5">
        <v>2.8707718199999999</v>
      </c>
      <c r="Y48" s="5">
        <v>2.8707718199999999</v>
      </c>
      <c r="Z48" s="5">
        <v>2.8707718199999999</v>
      </c>
      <c r="AA48" s="5">
        <v>2.8707718199999999</v>
      </c>
      <c r="AB48" s="5">
        <v>2.8707718199999999</v>
      </c>
      <c r="AC48" s="5">
        <v>2.8707718199999999</v>
      </c>
      <c r="AD48" s="5">
        <v>2.8707718199999999</v>
      </c>
      <c r="AE48" s="5">
        <v>2.8707718199999999</v>
      </c>
    </row>
    <row r="49" spans="1:31">
      <c r="A49" s="58" t="s">
        <v>128</v>
      </c>
      <c r="B49" s="58" t="s">
        <v>125</v>
      </c>
      <c r="C49" s="58" t="s">
        <v>103</v>
      </c>
      <c r="D49" s="5">
        <v>0</v>
      </c>
      <c r="E49" s="5">
        <v>0</v>
      </c>
      <c r="F49" s="5">
        <v>0.96164577655999994</v>
      </c>
      <c r="G49" s="5">
        <v>0.96164577655999994</v>
      </c>
      <c r="H49" s="5">
        <v>2.1829187952</v>
      </c>
      <c r="I49" s="5">
        <v>7.0638517024</v>
      </c>
      <c r="J49" s="5">
        <v>7.0638517024</v>
      </c>
      <c r="K49" s="5">
        <v>7.0638517024</v>
      </c>
      <c r="L49" s="5">
        <v>7.0638517024</v>
      </c>
      <c r="M49" s="5">
        <v>7.0638517024</v>
      </c>
      <c r="N49" s="5">
        <v>7.0638517024</v>
      </c>
      <c r="O49" s="5">
        <v>7.0638517024</v>
      </c>
      <c r="P49" s="5">
        <v>7.0638517024</v>
      </c>
      <c r="Q49" s="5">
        <v>7.0638517024</v>
      </c>
      <c r="R49" s="5">
        <v>7.0638517024</v>
      </c>
      <c r="S49" s="5">
        <v>7.0638517024</v>
      </c>
      <c r="T49" s="5">
        <v>7.0638517024</v>
      </c>
      <c r="U49" s="5">
        <v>7.0638517024</v>
      </c>
      <c r="V49" s="5">
        <v>7.0638517024</v>
      </c>
      <c r="W49" s="5">
        <v>7.0638517024</v>
      </c>
      <c r="X49" s="5">
        <v>7.0638517024</v>
      </c>
      <c r="Y49" s="5">
        <v>7.0638517024</v>
      </c>
      <c r="Z49" s="5">
        <v>6.1022059258400008</v>
      </c>
      <c r="AA49" s="5">
        <v>6.1022059258400008</v>
      </c>
      <c r="AB49" s="5">
        <v>4.8809329072000001</v>
      </c>
      <c r="AC49" s="5">
        <v>0</v>
      </c>
      <c r="AD49" s="5">
        <v>0</v>
      </c>
      <c r="AE49" s="5">
        <v>0</v>
      </c>
    </row>
    <row r="50" spans="1:31">
      <c r="A50" s="58" t="s">
        <v>128</v>
      </c>
      <c r="B50" s="58" t="s">
        <v>125</v>
      </c>
      <c r="C50" s="58" t="s">
        <v>104</v>
      </c>
      <c r="D50" s="5">
        <v>0.18956000000000001</v>
      </c>
      <c r="E50" s="5">
        <v>0.18845999999999999</v>
      </c>
      <c r="F50" s="5">
        <v>0.18845999999999999</v>
      </c>
      <c r="G50" s="5">
        <v>0.18845999999999999</v>
      </c>
      <c r="H50" s="5">
        <v>0.18956000000000001</v>
      </c>
      <c r="I50" s="5">
        <v>0.18845999999999999</v>
      </c>
      <c r="J50" s="5">
        <v>0.18845999999999999</v>
      </c>
      <c r="K50" s="5">
        <v>0.56345999999999996</v>
      </c>
      <c r="L50" s="5">
        <v>0.56345999999999996</v>
      </c>
      <c r="M50" s="5">
        <v>0.56455999999999995</v>
      </c>
      <c r="N50" s="5">
        <v>0.56345999999999996</v>
      </c>
      <c r="O50" s="5">
        <v>0.56455999999999995</v>
      </c>
      <c r="P50" s="5">
        <v>0.56345999999999996</v>
      </c>
      <c r="Q50" s="5">
        <v>0.56345999999999996</v>
      </c>
      <c r="R50" s="5">
        <v>0.56345999999999996</v>
      </c>
      <c r="S50" s="5">
        <v>0.56455999999999995</v>
      </c>
      <c r="T50" s="5">
        <v>0.56345999999999996</v>
      </c>
      <c r="U50" s="5">
        <v>0.56345999999999996</v>
      </c>
      <c r="V50" s="5">
        <v>0.56345999999999996</v>
      </c>
      <c r="W50" s="5">
        <v>0.56345999999999996</v>
      </c>
      <c r="X50" s="5">
        <v>0.56455999999999995</v>
      </c>
      <c r="Y50" s="5">
        <v>0.56455999999999995</v>
      </c>
      <c r="Z50" s="5">
        <v>0.56455999999999995</v>
      </c>
      <c r="AA50" s="5">
        <v>0.56455999999999995</v>
      </c>
      <c r="AB50" s="5">
        <v>0.56455999999999995</v>
      </c>
      <c r="AC50" s="5">
        <v>0.56455999999999995</v>
      </c>
      <c r="AD50" s="5">
        <v>0.56455999999999995</v>
      </c>
      <c r="AE50" s="5">
        <v>0.56455999999999995</v>
      </c>
    </row>
    <row r="51" spans="1:31">
      <c r="A51" s="58" t="s">
        <v>128</v>
      </c>
      <c r="B51" s="58" t="s">
        <v>125</v>
      </c>
      <c r="C51" s="58" t="s">
        <v>88</v>
      </c>
      <c r="D51" s="5">
        <v>0.120936</v>
      </c>
      <c r="E51" s="5">
        <v>0.297296</v>
      </c>
      <c r="F51" s="5">
        <v>0.55069600000000007</v>
      </c>
      <c r="G51" s="5">
        <v>0.884548</v>
      </c>
      <c r="H51" s="5">
        <v>1.3049000000000002</v>
      </c>
      <c r="I51" s="5">
        <v>1.7524739999999999</v>
      </c>
      <c r="J51" s="5">
        <v>2.4211460000000002</v>
      </c>
      <c r="K51" s="5">
        <v>3.1813956746800001</v>
      </c>
      <c r="L51" s="5">
        <v>3.9730135850499999</v>
      </c>
      <c r="M51" s="5">
        <v>4.9157786531299994</v>
      </c>
      <c r="N51" s="5">
        <v>6.10227136545</v>
      </c>
      <c r="O51" s="5">
        <v>7.4856171069549999</v>
      </c>
      <c r="P51" s="5">
        <v>9.023733221745001</v>
      </c>
      <c r="Q51" s="5">
        <v>10.735126954845001</v>
      </c>
      <c r="R51" s="5">
        <v>12.62743962799</v>
      </c>
      <c r="S51" s="5">
        <v>14.632258777420001</v>
      </c>
      <c r="T51" s="5">
        <v>16.585281307070002</v>
      </c>
      <c r="U51" s="5">
        <v>18.649605331555001</v>
      </c>
      <c r="V51" s="5">
        <v>20.788121796924997</v>
      </c>
      <c r="W51" s="5">
        <v>22.972598195129997</v>
      </c>
      <c r="X51" s="5">
        <v>25.317812299450001</v>
      </c>
      <c r="Y51" s="5">
        <v>27.690749009355002</v>
      </c>
      <c r="Z51" s="5">
        <v>29.426303068949998</v>
      </c>
      <c r="AA51" s="5">
        <v>31.201996453179998</v>
      </c>
      <c r="AB51" s="5">
        <v>32.998715744834996</v>
      </c>
      <c r="AC51" s="5">
        <v>34.833899291839998</v>
      </c>
      <c r="AD51" s="5">
        <v>36.689694287324997</v>
      </c>
      <c r="AE51" s="5">
        <v>36.894017377765003</v>
      </c>
    </row>
    <row r="52" spans="1:31">
      <c r="A52" s="58" t="s">
        <v>128</v>
      </c>
      <c r="B52" s="58" t="s">
        <v>125</v>
      </c>
      <c r="C52" s="58" t="s">
        <v>89</v>
      </c>
      <c r="D52" s="5">
        <v>0.77685599999999999</v>
      </c>
      <c r="E52" s="5">
        <v>1.3826660000000002</v>
      </c>
      <c r="F52" s="5">
        <v>1.919683</v>
      </c>
      <c r="G52" s="5">
        <v>2.3824130000000001</v>
      </c>
      <c r="H52" s="5">
        <v>2.771639</v>
      </c>
      <c r="I52" s="5">
        <v>2.9457979999999999</v>
      </c>
      <c r="J52" s="5">
        <v>3.2991079999999999</v>
      </c>
      <c r="K52" s="5">
        <v>3.7894770000000002</v>
      </c>
      <c r="L52" s="5">
        <v>4.0835509999999999</v>
      </c>
      <c r="M52" s="5">
        <v>4.3756220000000008</v>
      </c>
      <c r="N52" s="5">
        <v>4.9204770000000009</v>
      </c>
      <c r="O52" s="5">
        <v>5.5427699999999991</v>
      </c>
      <c r="P52" s="5">
        <v>6.109599000000002</v>
      </c>
      <c r="Q52" s="5">
        <v>6.6473720000000016</v>
      </c>
      <c r="R52" s="5">
        <v>7.1809369999999992</v>
      </c>
      <c r="S52" s="5">
        <v>7.5531689999999996</v>
      </c>
      <c r="T52" s="5">
        <v>7.7470940000000006</v>
      </c>
      <c r="U52" s="5">
        <v>7.8553220000000001</v>
      </c>
      <c r="V52" s="5">
        <v>7.8142190000000031</v>
      </c>
      <c r="W52" s="5">
        <v>7.6917759999999999</v>
      </c>
      <c r="X52" s="5">
        <v>7.6956379999999989</v>
      </c>
      <c r="Y52" s="5">
        <v>7.7426959999999978</v>
      </c>
      <c r="Z52" s="5">
        <v>7.7720720000000023</v>
      </c>
      <c r="AA52" s="5">
        <v>7.7958240000000005</v>
      </c>
      <c r="AB52" s="5">
        <v>7.8192950000000003</v>
      </c>
      <c r="AC52" s="5">
        <v>7.7733040000000004</v>
      </c>
      <c r="AD52" s="5">
        <v>7.7083300000000019</v>
      </c>
      <c r="AE52" s="5">
        <v>7.7083300000000019</v>
      </c>
    </row>
    <row r="53" spans="1:3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>
      <c r="A54" s="58" t="s">
        <v>128</v>
      </c>
      <c r="B54" s="58" t="s">
        <v>126</v>
      </c>
      <c r="C54" s="58" t="s">
        <v>102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</row>
    <row r="55" spans="1:31">
      <c r="A55" s="58" t="s">
        <v>128</v>
      </c>
      <c r="B55" s="58" t="s">
        <v>126</v>
      </c>
      <c r="C55" s="58" t="s">
        <v>103</v>
      </c>
      <c r="D55" s="5">
        <v>0</v>
      </c>
      <c r="E55" s="5">
        <v>0</v>
      </c>
      <c r="F55" s="5">
        <v>0.36981961392000001</v>
      </c>
      <c r="G55" s="5">
        <v>0.36981961392000001</v>
      </c>
      <c r="H55" s="5">
        <v>1.7785906884</v>
      </c>
      <c r="I55" s="5">
        <v>1.7785906884</v>
      </c>
      <c r="J55" s="5">
        <v>1.7785906884</v>
      </c>
      <c r="K55" s="5">
        <v>1.7785906884</v>
      </c>
      <c r="L55" s="5">
        <v>1.7785906884</v>
      </c>
      <c r="M55" s="5">
        <v>3.5346382361599997</v>
      </c>
      <c r="N55" s="5">
        <v>3.5346382361599997</v>
      </c>
      <c r="O55" s="5">
        <v>3.5346382361599997</v>
      </c>
      <c r="P55" s="5">
        <v>3.5346382361599997</v>
      </c>
      <c r="Q55" s="5">
        <v>3.5346382361599997</v>
      </c>
      <c r="R55" s="5">
        <v>5.8698524496799998</v>
      </c>
      <c r="S55" s="5">
        <v>5.8698524496799998</v>
      </c>
      <c r="T55" s="5">
        <v>5.8698524496799998</v>
      </c>
      <c r="U55" s="5">
        <v>5.8698524496799998</v>
      </c>
      <c r="V55" s="5">
        <v>5.8698524496799998</v>
      </c>
      <c r="W55" s="5">
        <v>5.8698524496799998</v>
      </c>
      <c r="X55" s="5">
        <v>5.8698524496799998</v>
      </c>
      <c r="Y55" s="5">
        <v>23.838377246159997</v>
      </c>
      <c r="Z55" s="5">
        <v>23.46855763224</v>
      </c>
      <c r="AA55" s="5">
        <v>23.46855763224</v>
      </c>
      <c r="AB55" s="5">
        <v>22.059786557759999</v>
      </c>
      <c r="AC55" s="5">
        <v>92.181619568559995</v>
      </c>
      <c r="AD55" s="5">
        <v>131.55398144455998</v>
      </c>
      <c r="AE55" s="5">
        <v>131.55398144455998</v>
      </c>
    </row>
    <row r="56" spans="1:31">
      <c r="A56" s="58" t="s">
        <v>128</v>
      </c>
      <c r="B56" s="58" t="s">
        <v>126</v>
      </c>
      <c r="C56" s="58" t="s">
        <v>104</v>
      </c>
      <c r="D56" s="5">
        <v>0.51570739999999993</v>
      </c>
      <c r="E56" s="5">
        <v>0.51570739999999993</v>
      </c>
      <c r="F56" s="5">
        <v>0.51570739999999993</v>
      </c>
      <c r="G56" s="5">
        <v>0.51570739999999993</v>
      </c>
      <c r="H56" s="5">
        <v>0.51570739999999993</v>
      </c>
      <c r="I56" s="5">
        <v>0.51570739999999993</v>
      </c>
      <c r="J56" s="5">
        <v>0.51570739999999993</v>
      </c>
      <c r="K56" s="5">
        <v>0.51570739999999993</v>
      </c>
      <c r="L56" s="5">
        <v>0.51570739999999993</v>
      </c>
      <c r="M56" s="5">
        <v>0.51570739999999993</v>
      </c>
      <c r="N56" s="5">
        <v>0.51570739999999993</v>
      </c>
      <c r="O56" s="5">
        <v>0.51570739999999993</v>
      </c>
      <c r="P56" s="5">
        <v>0.51570739999999993</v>
      </c>
      <c r="Q56" s="5">
        <v>0.51570739999999993</v>
      </c>
      <c r="R56" s="5">
        <v>0.51570739999999993</v>
      </c>
      <c r="S56" s="5">
        <v>0.51570739999999993</v>
      </c>
      <c r="T56" s="5">
        <v>0.51570739999999993</v>
      </c>
      <c r="U56" s="5">
        <v>0.51570739999999993</v>
      </c>
      <c r="V56" s="5">
        <v>0.51570739999999993</v>
      </c>
      <c r="W56" s="5">
        <v>0.51570739999999993</v>
      </c>
      <c r="X56" s="5">
        <v>0.51570739999999993</v>
      </c>
      <c r="Y56" s="5">
        <v>0.51990740000000002</v>
      </c>
      <c r="Z56" s="5">
        <v>0.51570739999999993</v>
      </c>
      <c r="AA56" s="5">
        <v>0.51570739999999993</v>
      </c>
      <c r="AB56" s="5">
        <v>0.51570739999999993</v>
      </c>
      <c r="AC56" s="5">
        <v>0.51570739999999993</v>
      </c>
      <c r="AD56" s="5">
        <v>0.51570739999999993</v>
      </c>
      <c r="AE56" s="5">
        <v>0.51570739999999993</v>
      </c>
    </row>
    <row r="57" spans="1:31">
      <c r="A57" s="58" t="s">
        <v>128</v>
      </c>
      <c r="B57" s="58" t="s">
        <v>126</v>
      </c>
      <c r="C57" s="58" t="s">
        <v>88</v>
      </c>
      <c r="D57" s="5">
        <v>0.20674799999999999</v>
      </c>
      <c r="E57" s="5">
        <v>0.31010599999999999</v>
      </c>
      <c r="F57" s="5">
        <v>0.42204399999999997</v>
      </c>
      <c r="G57" s="5">
        <v>0.54567999999999994</v>
      </c>
      <c r="H57" s="5">
        <v>0.68458399999999997</v>
      </c>
      <c r="I57" s="5">
        <v>0.84045999999999998</v>
      </c>
      <c r="J57" s="5">
        <v>1.0808800000000001</v>
      </c>
      <c r="K57" s="5">
        <v>1.37300804232</v>
      </c>
      <c r="L57" s="5">
        <v>1.7166496019449999</v>
      </c>
      <c r="M57" s="5">
        <v>2.1384336893799998</v>
      </c>
      <c r="N57" s="5">
        <v>2.6331003903000001</v>
      </c>
      <c r="O57" s="5">
        <v>3.174525901435</v>
      </c>
      <c r="P57" s="5">
        <v>3.7520569247749993</v>
      </c>
      <c r="Q57" s="5">
        <v>4.3704243383399994</v>
      </c>
      <c r="R57" s="5">
        <v>5.004647194935</v>
      </c>
      <c r="S57" s="5">
        <v>5.6663817641899996</v>
      </c>
      <c r="T57" s="5">
        <v>6.2614123244749997</v>
      </c>
      <c r="U57" s="5">
        <v>6.86628896671</v>
      </c>
      <c r="V57" s="5">
        <v>7.4745971234000006</v>
      </c>
      <c r="W57" s="5">
        <v>8.1153102782649995</v>
      </c>
      <c r="X57" s="5">
        <v>8.8012937706449996</v>
      </c>
      <c r="Y57" s="5">
        <v>9.4938328659949995</v>
      </c>
      <c r="Z57" s="5">
        <v>10.015714016780001</v>
      </c>
      <c r="AA57" s="5">
        <v>10.548546476849999</v>
      </c>
      <c r="AB57" s="5">
        <v>11.087862089554999</v>
      </c>
      <c r="AC57" s="5">
        <v>11.638021375699999</v>
      </c>
      <c r="AD57" s="5">
        <v>12.193672800765</v>
      </c>
      <c r="AE57" s="5">
        <v>12.246957138705</v>
      </c>
    </row>
    <row r="58" spans="1:31">
      <c r="A58" s="58" t="s">
        <v>128</v>
      </c>
      <c r="B58" s="58" t="s">
        <v>126</v>
      </c>
      <c r="C58" s="58" t="s">
        <v>89</v>
      </c>
      <c r="D58" s="5">
        <v>0.54603499999999994</v>
      </c>
      <c r="E58" s="5">
        <v>0.72162999999999988</v>
      </c>
      <c r="F58" s="5">
        <v>0.86684299999999992</v>
      </c>
      <c r="G58" s="5">
        <v>0.98809499999999995</v>
      </c>
      <c r="H58" s="5">
        <v>1.0984929999999999</v>
      </c>
      <c r="I58" s="5">
        <v>1.2010939999999999</v>
      </c>
      <c r="J58" s="5">
        <v>1.4053729999999998</v>
      </c>
      <c r="K58" s="5">
        <v>1.6230689999999999</v>
      </c>
      <c r="L58" s="5">
        <v>1.8401910000000004</v>
      </c>
      <c r="M58" s="5">
        <v>2.1150509999999993</v>
      </c>
      <c r="N58" s="5">
        <v>2.4270929999999997</v>
      </c>
      <c r="O58" s="5">
        <v>2.7215770000000004</v>
      </c>
      <c r="P58" s="5">
        <v>2.9594240000000003</v>
      </c>
      <c r="Q58" s="5">
        <v>3.1600000000000006</v>
      </c>
      <c r="R58" s="5">
        <v>3.3064369999999994</v>
      </c>
      <c r="S58" s="5">
        <v>3.4141500000000007</v>
      </c>
      <c r="T58" s="5">
        <v>3.4326570000000012</v>
      </c>
      <c r="U58" s="5">
        <v>3.4093729999999995</v>
      </c>
      <c r="V58" s="5">
        <v>3.350393</v>
      </c>
      <c r="W58" s="5">
        <v>3.3337880000000006</v>
      </c>
      <c r="X58" s="5">
        <v>3.3335029999999999</v>
      </c>
      <c r="Y58" s="5">
        <v>3.330041</v>
      </c>
      <c r="Z58" s="5">
        <v>3.3097660000000007</v>
      </c>
      <c r="AA58" s="5">
        <v>3.2810920000000006</v>
      </c>
      <c r="AB58" s="5">
        <v>3.2383339999999987</v>
      </c>
      <c r="AC58" s="5">
        <v>3.1888819999999987</v>
      </c>
      <c r="AD58" s="5">
        <v>3.1313429999999989</v>
      </c>
      <c r="AE58" s="5">
        <v>3.1313429999999989</v>
      </c>
    </row>
    <row r="59" spans="1:3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>
      <c r="A60" s="58" t="s">
        <v>128</v>
      </c>
      <c r="B60" s="58" t="s">
        <v>127</v>
      </c>
      <c r="C60" s="58" t="s">
        <v>102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21.140855756600001</v>
      </c>
      <c r="J60" s="5">
        <v>21.140855756600001</v>
      </c>
      <c r="K60" s="5">
        <v>21.140855756600001</v>
      </c>
      <c r="L60" s="5">
        <v>21.140855756600001</v>
      </c>
      <c r="M60" s="5">
        <v>21.140855756600001</v>
      </c>
      <c r="N60" s="5">
        <v>21.140855756600001</v>
      </c>
      <c r="O60" s="5">
        <v>21.140855756600001</v>
      </c>
      <c r="P60" s="5">
        <v>21.140855756600001</v>
      </c>
      <c r="Q60" s="5">
        <v>21.140855756600001</v>
      </c>
      <c r="R60" s="5">
        <v>21.140855756600001</v>
      </c>
      <c r="S60" s="5">
        <v>21.140855756600001</v>
      </c>
      <c r="T60" s="5">
        <v>21.140855756600001</v>
      </c>
      <c r="U60" s="5">
        <v>21.140855756600001</v>
      </c>
      <c r="V60" s="5">
        <v>21.140855756600001</v>
      </c>
      <c r="W60" s="5">
        <v>21.140855756600001</v>
      </c>
      <c r="X60" s="5">
        <v>28.610330207400001</v>
      </c>
      <c r="Y60" s="5">
        <v>28.610330207400001</v>
      </c>
      <c r="Z60" s="5">
        <v>28.610330207400001</v>
      </c>
      <c r="AA60" s="5">
        <v>28.610330207400001</v>
      </c>
      <c r="AB60" s="5">
        <v>28.610330207400001</v>
      </c>
      <c r="AC60" s="5">
        <v>36.770764829520004</v>
      </c>
      <c r="AD60" s="5">
        <v>53.925056225520002</v>
      </c>
      <c r="AE60" s="5">
        <v>53.925056225520002</v>
      </c>
    </row>
    <row r="61" spans="1:31">
      <c r="A61" s="58" t="s">
        <v>128</v>
      </c>
      <c r="B61" s="58" t="s">
        <v>127</v>
      </c>
      <c r="C61" s="58" t="s">
        <v>103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</row>
    <row r="62" spans="1:31">
      <c r="A62" s="58" t="s">
        <v>128</v>
      </c>
      <c r="B62" s="58" t="s">
        <v>127</v>
      </c>
      <c r="C62" s="58" t="s">
        <v>104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</row>
    <row r="63" spans="1:31">
      <c r="A63" s="58" t="s">
        <v>128</v>
      </c>
      <c r="B63" s="58" t="s">
        <v>127</v>
      </c>
      <c r="C63" s="58" t="s">
        <v>88</v>
      </c>
      <c r="D63" s="5">
        <v>1.5824000000000001E-2</v>
      </c>
      <c r="E63" s="5">
        <v>3.1674000000000001E-2</v>
      </c>
      <c r="F63" s="5">
        <v>5.2965999999999999E-2</v>
      </c>
      <c r="G63" s="5">
        <v>7.8764000000000001E-2</v>
      </c>
      <c r="H63" s="5">
        <v>0.11021399999999999</v>
      </c>
      <c r="I63" s="5">
        <v>0.14730000000000001</v>
      </c>
      <c r="J63" s="5">
        <v>0.203148</v>
      </c>
      <c r="K63" s="5">
        <v>0.26880177251499998</v>
      </c>
      <c r="L63" s="5">
        <v>0.34835914953500002</v>
      </c>
      <c r="M63" s="5">
        <v>0.44804788443999999</v>
      </c>
      <c r="N63" s="5">
        <v>0.56646640916500002</v>
      </c>
      <c r="O63" s="5">
        <v>0.70027676242000003</v>
      </c>
      <c r="P63" s="5">
        <v>0.84739425761999998</v>
      </c>
      <c r="Q63" s="5">
        <v>1.0075031980100002</v>
      </c>
      <c r="R63" s="5">
        <v>1.1770233594749999</v>
      </c>
      <c r="S63" s="5">
        <v>1.358038417385</v>
      </c>
      <c r="T63" s="5">
        <v>1.53179645715</v>
      </c>
      <c r="U63" s="5">
        <v>1.7147051366500001</v>
      </c>
      <c r="V63" s="5">
        <v>1.9047837674350001</v>
      </c>
      <c r="W63" s="5">
        <v>2.107657829985</v>
      </c>
      <c r="X63" s="5">
        <v>2.32465684726</v>
      </c>
      <c r="Y63" s="5">
        <v>2.5435191545200002</v>
      </c>
      <c r="Z63" s="5">
        <v>2.7020484795250002</v>
      </c>
      <c r="AA63" s="5">
        <v>2.8629284289049997</v>
      </c>
      <c r="AB63" s="5">
        <v>3.0244299953000002</v>
      </c>
      <c r="AC63" s="5">
        <v>3.1887067395750002</v>
      </c>
      <c r="AD63" s="5">
        <v>3.3534805613550001</v>
      </c>
      <c r="AE63" s="5">
        <v>3.3691903818850002</v>
      </c>
    </row>
    <row r="64" spans="1:31">
      <c r="A64" s="58" t="s">
        <v>128</v>
      </c>
      <c r="B64" s="58" t="s">
        <v>127</v>
      </c>
      <c r="C64" s="58" t="s">
        <v>89</v>
      </c>
      <c r="D64" s="5">
        <v>0.10725999999999999</v>
      </c>
      <c r="E64" s="5">
        <v>0.15203199999999997</v>
      </c>
      <c r="F64" s="5">
        <v>0.18812999999999999</v>
      </c>
      <c r="G64" s="5">
        <v>0.21496399999999999</v>
      </c>
      <c r="H64" s="5">
        <v>0.23591699999999999</v>
      </c>
      <c r="I64" s="5">
        <v>0.25203799999999998</v>
      </c>
      <c r="J64" s="5">
        <v>0.28246500000000002</v>
      </c>
      <c r="K64" s="5">
        <v>0.32365999999999995</v>
      </c>
      <c r="L64" s="5">
        <v>0.36382600000000004</v>
      </c>
      <c r="M64" s="5">
        <v>0.41711799999999999</v>
      </c>
      <c r="N64" s="5">
        <v>0.47821400000000003</v>
      </c>
      <c r="O64" s="5">
        <v>0.53914400000000007</v>
      </c>
      <c r="P64" s="5">
        <v>0.59150900000000006</v>
      </c>
      <c r="Q64" s="5">
        <v>0.63556900000000016</v>
      </c>
      <c r="R64" s="5">
        <v>0.67028699999999997</v>
      </c>
      <c r="S64" s="5">
        <v>0.69696700000000011</v>
      </c>
      <c r="T64" s="5">
        <v>0.70467600000000008</v>
      </c>
      <c r="U64" s="5">
        <v>0.70432300000000003</v>
      </c>
      <c r="V64" s="5">
        <v>0.69739800000000007</v>
      </c>
      <c r="W64" s="5">
        <v>0.69957599999999998</v>
      </c>
      <c r="X64" s="5">
        <v>0.70448199999999994</v>
      </c>
      <c r="Y64" s="5">
        <v>0.70940099999999984</v>
      </c>
      <c r="Z64" s="5">
        <v>0.71113999999999988</v>
      </c>
      <c r="AA64" s="5">
        <v>0.70904699999999976</v>
      </c>
      <c r="AB64" s="5">
        <v>0.70364899999999986</v>
      </c>
      <c r="AC64" s="5">
        <v>0.69557599999999997</v>
      </c>
      <c r="AD64" s="5">
        <v>0.68421600000000016</v>
      </c>
      <c r="AE64" s="5">
        <v>0.68421600000000016</v>
      </c>
    </row>
    <row r="65" spans="1:31"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>
      <c r="A66" s="58" t="s">
        <v>131</v>
      </c>
      <c r="B66" s="58" t="s">
        <v>123</v>
      </c>
      <c r="C66" s="58" t="s">
        <v>101</v>
      </c>
      <c r="D66" s="5">
        <v>0</v>
      </c>
      <c r="E66" s="5">
        <v>0</v>
      </c>
      <c r="F66" s="5">
        <v>116.28</v>
      </c>
      <c r="G66" s="5">
        <v>348.84</v>
      </c>
      <c r="H66" s="5">
        <v>348.84</v>
      </c>
      <c r="I66" s="5">
        <v>348.84</v>
      </c>
      <c r="J66" s="5">
        <v>348.84</v>
      </c>
      <c r="K66" s="5">
        <v>348.84</v>
      </c>
      <c r="L66" s="5">
        <v>348.84</v>
      </c>
      <c r="M66" s="5">
        <v>348.84</v>
      </c>
      <c r="N66" s="5">
        <v>348.84</v>
      </c>
      <c r="O66" s="5">
        <v>348.84</v>
      </c>
      <c r="P66" s="5">
        <v>348.84</v>
      </c>
      <c r="Q66" s="5">
        <v>348.84</v>
      </c>
      <c r="R66" s="5">
        <v>348.84</v>
      </c>
      <c r="S66" s="5">
        <v>348.84</v>
      </c>
      <c r="T66" s="5">
        <v>348.84</v>
      </c>
      <c r="U66" s="5">
        <v>348.84</v>
      </c>
      <c r="V66" s="5">
        <v>348.84</v>
      </c>
      <c r="W66" s="5">
        <v>348.84</v>
      </c>
      <c r="X66" s="5">
        <v>348.84</v>
      </c>
      <c r="Y66" s="5">
        <v>348.84</v>
      </c>
      <c r="Z66" s="5">
        <v>348.84</v>
      </c>
      <c r="AA66" s="5">
        <v>348.84</v>
      </c>
      <c r="AB66" s="5">
        <v>348.84</v>
      </c>
      <c r="AC66" s="5">
        <v>348.84</v>
      </c>
      <c r="AD66" s="5">
        <v>348.84</v>
      </c>
      <c r="AE66" s="5">
        <v>348.84</v>
      </c>
    </row>
    <row r="67" spans="1:31">
      <c r="A67" s="58" t="s">
        <v>131</v>
      </c>
      <c r="B67" s="58" t="s">
        <v>123</v>
      </c>
      <c r="C67" s="58" t="s">
        <v>102</v>
      </c>
      <c r="D67" s="5">
        <v>6.0490000000000004</v>
      </c>
      <c r="E67" s="5">
        <v>6.0490000000000004</v>
      </c>
      <c r="F67" s="5">
        <v>6.0490000000000004</v>
      </c>
      <c r="G67" s="5">
        <v>6.0490000000000004</v>
      </c>
      <c r="H67" s="5">
        <v>6.0490000000000004</v>
      </c>
      <c r="I67" s="5">
        <v>13.29430326544</v>
      </c>
      <c r="J67" s="5">
        <v>13.29430326544</v>
      </c>
      <c r="K67" s="5">
        <v>31.169481782799998</v>
      </c>
      <c r="L67" s="5">
        <v>31.169481782799998</v>
      </c>
      <c r="M67" s="5">
        <v>31.169481782799998</v>
      </c>
      <c r="N67" s="5">
        <v>31.169481782799998</v>
      </c>
      <c r="O67" s="5">
        <v>31.169481782799998</v>
      </c>
      <c r="P67" s="5">
        <v>31.169481782799998</v>
      </c>
      <c r="Q67" s="5">
        <v>31.169481782799998</v>
      </c>
      <c r="R67" s="5">
        <v>32.109993882879998</v>
      </c>
      <c r="S67" s="5">
        <v>32.109993882879998</v>
      </c>
      <c r="T67" s="5">
        <v>32.109993882879998</v>
      </c>
      <c r="U67" s="5">
        <v>32.109993882879998</v>
      </c>
      <c r="V67" s="5">
        <v>38.571143788240001</v>
      </c>
      <c r="W67" s="5">
        <v>38.571143788240001</v>
      </c>
      <c r="X67" s="5">
        <v>42.04900000024</v>
      </c>
      <c r="Y67" s="5">
        <v>42.04900000024</v>
      </c>
      <c r="Z67" s="5">
        <v>42.04900000024</v>
      </c>
      <c r="AA67" s="5">
        <v>42.04900000024</v>
      </c>
      <c r="AB67" s="5">
        <v>42.04900000024</v>
      </c>
      <c r="AC67" s="5">
        <v>42.04900000024</v>
      </c>
      <c r="AD67" s="5">
        <v>42.04900000024</v>
      </c>
      <c r="AE67" s="5">
        <v>42.04900000024</v>
      </c>
    </row>
    <row r="68" spans="1:31">
      <c r="A68" s="58" t="s">
        <v>131</v>
      </c>
      <c r="B68" s="58" t="s">
        <v>123</v>
      </c>
      <c r="C68" s="58" t="s">
        <v>103</v>
      </c>
      <c r="D68" s="5">
        <v>0.222</v>
      </c>
      <c r="E68" s="5">
        <v>0.222</v>
      </c>
      <c r="F68" s="5">
        <v>5.0220000000000011</v>
      </c>
      <c r="G68" s="5">
        <v>14.057394542399999</v>
      </c>
      <c r="H68" s="5">
        <v>18.521764732240001</v>
      </c>
      <c r="I68" s="5">
        <v>18.521764732240001</v>
      </c>
      <c r="J68" s="5">
        <v>18.521764732240001</v>
      </c>
      <c r="K68" s="5">
        <v>18.521764732240001</v>
      </c>
      <c r="L68" s="5">
        <v>18.521764732240001</v>
      </c>
      <c r="M68" s="5">
        <v>18.521764732240001</v>
      </c>
      <c r="N68" s="5">
        <v>18.521764732240001</v>
      </c>
      <c r="O68" s="5">
        <v>18.521764732240001</v>
      </c>
      <c r="P68" s="5">
        <v>18.521764732240001</v>
      </c>
      <c r="Q68" s="5">
        <v>18.521764732240001</v>
      </c>
      <c r="R68" s="5">
        <v>21.921275089120002</v>
      </c>
      <c r="S68" s="5">
        <v>22.392826494239998</v>
      </c>
      <c r="T68" s="5">
        <v>22.392826494239998</v>
      </c>
      <c r="U68" s="5">
        <v>22.50654372072</v>
      </c>
      <c r="V68" s="5">
        <v>22.50654372072</v>
      </c>
      <c r="W68" s="5">
        <v>22.50654372072</v>
      </c>
      <c r="X68" s="5">
        <v>22.50654372072</v>
      </c>
      <c r="Y68" s="5">
        <v>22.50654372072</v>
      </c>
      <c r="Z68" s="5">
        <v>17.706543720719999</v>
      </c>
      <c r="AA68" s="5">
        <v>8.6711491783199985</v>
      </c>
      <c r="AB68" s="5">
        <v>4.20677898848</v>
      </c>
      <c r="AC68" s="5">
        <v>11.962318509359999</v>
      </c>
      <c r="AD68" s="5">
        <v>11.962318509359999</v>
      </c>
      <c r="AE68" s="5">
        <v>11.962318509359999</v>
      </c>
    </row>
    <row r="69" spans="1:31">
      <c r="A69" s="58" t="s">
        <v>131</v>
      </c>
      <c r="B69" s="58" t="s">
        <v>123</v>
      </c>
      <c r="C69" s="58" t="s">
        <v>104</v>
      </c>
      <c r="D69" s="5">
        <v>7.4999999999999997E-2</v>
      </c>
      <c r="E69" s="5">
        <v>7.4999999999999997E-2</v>
      </c>
      <c r="F69" s="5">
        <v>7.4999999999999997E-2</v>
      </c>
      <c r="G69" s="5">
        <v>7.4999999999999997E-2</v>
      </c>
      <c r="H69" s="5">
        <v>7.4999999999999997E-2</v>
      </c>
      <c r="I69" s="5">
        <v>7.4999999999999997E-2</v>
      </c>
      <c r="J69" s="5">
        <v>7.4999999999999997E-2</v>
      </c>
      <c r="K69" s="5">
        <v>7.4999999999999997E-2</v>
      </c>
      <c r="L69" s="5">
        <v>7.4999999999999997E-2</v>
      </c>
      <c r="M69" s="5">
        <v>7.4999999999999997E-2</v>
      </c>
      <c r="N69" s="5">
        <v>7.4999999999999997E-2</v>
      </c>
      <c r="O69" s="5">
        <v>7.4999999999999997E-2</v>
      </c>
      <c r="P69" s="5">
        <v>7.4999999999999997E-2</v>
      </c>
      <c r="Q69" s="5">
        <v>7.4999999999999997E-2</v>
      </c>
      <c r="R69" s="5">
        <v>7.4999999999999997E-2</v>
      </c>
      <c r="S69" s="5">
        <v>7.4999999999999997E-2</v>
      </c>
      <c r="T69" s="5">
        <v>7.4999999999999997E-2</v>
      </c>
      <c r="U69" s="5">
        <v>7.4999999999999997E-2</v>
      </c>
      <c r="V69" s="5">
        <v>7.4999999999999997E-2</v>
      </c>
      <c r="W69" s="5">
        <v>7.4999999999999997E-2</v>
      </c>
      <c r="X69" s="5">
        <v>7.4999999999999997E-2</v>
      </c>
      <c r="Y69" s="5">
        <v>7.4999999999999997E-2</v>
      </c>
      <c r="Z69" s="5">
        <v>7.4999999999999997E-2</v>
      </c>
      <c r="AA69" s="5">
        <v>7.4999999999999997E-2</v>
      </c>
      <c r="AB69" s="5">
        <v>7.4999999999999997E-2</v>
      </c>
      <c r="AC69" s="5">
        <v>7.4999999999999997E-2</v>
      </c>
      <c r="AD69" s="5">
        <v>7.4999999999999997E-2</v>
      </c>
      <c r="AE69" s="5">
        <v>7.4999999999999997E-2</v>
      </c>
    </row>
    <row r="70" spans="1:31">
      <c r="A70" s="58" t="s">
        <v>131</v>
      </c>
      <c r="B70" s="58" t="s">
        <v>123</v>
      </c>
      <c r="C70" s="58" t="s">
        <v>88</v>
      </c>
      <c r="D70" s="5">
        <v>0.22689600001999999</v>
      </c>
      <c r="E70" s="5">
        <v>0.46892400000000001</v>
      </c>
      <c r="F70" s="5">
        <v>0.78230399997999989</v>
      </c>
      <c r="G70" s="5">
        <v>1.1662940000199999</v>
      </c>
      <c r="H70" s="5">
        <v>1.6357600000000001</v>
      </c>
      <c r="I70" s="5">
        <v>2.199268</v>
      </c>
      <c r="J70" s="5">
        <v>3.0487099999999998</v>
      </c>
      <c r="K70" s="5">
        <v>4.0174130233050001</v>
      </c>
      <c r="L70" s="5">
        <v>5.1712473369150009</v>
      </c>
      <c r="M70" s="5">
        <v>6.5643127228599996</v>
      </c>
      <c r="N70" s="5">
        <v>8.2884793227449993</v>
      </c>
      <c r="O70" s="5">
        <v>10.218429673545</v>
      </c>
      <c r="P70" s="5">
        <v>12.308383506310001</v>
      </c>
      <c r="Q70" s="5">
        <v>14.584355252794998</v>
      </c>
      <c r="R70" s="5">
        <v>16.969061380905</v>
      </c>
      <c r="S70" s="5">
        <v>19.488725551624999</v>
      </c>
      <c r="T70" s="5">
        <v>21.867825752750001</v>
      </c>
      <c r="U70" s="5">
        <v>24.341994509115004</v>
      </c>
      <c r="V70" s="5">
        <v>26.884085377985002</v>
      </c>
      <c r="W70" s="5">
        <v>29.590518085039999</v>
      </c>
      <c r="X70" s="5">
        <v>32.491556825389999</v>
      </c>
      <c r="Y70" s="5">
        <v>35.423194138300005</v>
      </c>
      <c r="Z70" s="5">
        <v>37.568077087310002</v>
      </c>
      <c r="AA70" s="5">
        <v>39.750041389935006</v>
      </c>
      <c r="AB70" s="5">
        <v>41.950261701525008</v>
      </c>
      <c r="AC70" s="5">
        <v>44.193283996605004</v>
      </c>
      <c r="AD70" s="5">
        <v>46.443557179385003</v>
      </c>
      <c r="AE70" s="5">
        <v>46.666472745164995</v>
      </c>
    </row>
    <row r="71" spans="1:31">
      <c r="A71" s="58" t="s">
        <v>131</v>
      </c>
      <c r="B71" s="58" t="s">
        <v>123</v>
      </c>
      <c r="C71" s="58" t="s">
        <v>89</v>
      </c>
      <c r="D71" s="5">
        <v>1.383016</v>
      </c>
      <c r="E71" s="5">
        <v>2.0725330000000004</v>
      </c>
      <c r="F71" s="5">
        <v>2.5995620000000002</v>
      </c>
      <c r="G71" s="5">
        <v>3.0013680000000003</v>
      </c>
      <c r="H71" s="5">
        <v>3.3320890000000007</v>
      </c>
      <c r="I71" s="5">
        <v>3.5841079999999996</v>
      </c>
      <c r="J71" s="5">
        <v>4.0625970000000002</v>
      </c>
      <c r="K71" s="5">
        <v>4.7117839999999998</v>
      </c>
      <c r="L71" s="5">
        <v>5.3454380000000006</v>
      </c>
      <c r="M71" s="5">
        <v>6.0464970000000005</v>
      </c>
      <c r="N71" s="5">
        <v>7.057053999999999</v>
      </c>
      <c r="O71" s="5">
        <v>8.0359169999999995</v>
      </c>
      <c r="P71" s="5">
        <v>8.843886000000003</v>
      </c>
      <c r="Q71" s="5">
        <v>9.5456280000000042</v>
      </c>
      <c r="R71" s="5">
        <v>10.089717</v>
      </c>
      <c r="S71" s="5">
        <v>10.485520999999999</v>
      </c>
      <c r="T71" s="5">
        <v>10.593368000000002</v>
      </c>
      <c r="U71" s="5">
        <v>10.570500000000003</v>
      </c>
      <c r="V71" s="5">
        <v>10.431234999999999</v>
      </c>
      <c r="W71" s="5">
        <v>10.359254999999997</v>
      </c>
      <c r="X71" s="5">
        <v>10.437242000000003</v>
      </c>
      <c r="Y71" s="5">
        <v>10.504849</v>
      </c>
      <c r="Z71" s="5">
        <v>10.512400000000001</v>
      </c>
      <c r="AA71" s="5">
        <v>10.481262999999998</v>
      </c>
      <c r="AB71" s="5">
        <v>10.402518999999996</v>
      </c>
      <c r="AC71" s="5">
        <v>10.281580999999999</v>
      </c>
      <c r="AD71" s="5">
        <v>10.109814999999999</v>
      </c>
      <c r="AE71" s="5">
        <v>10.109814999999999</v>
      </c>
    </row>
    <row r="72" spans="1:3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>
      <c r="A73" s="58" t="s">
        <v>131</v>
      </c>
      <c r="B73" s="58" t="s">
        <v>124</v>
      </c>
      <c r="C73" s="58" t="s">
        <v>102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1.26379157304</v>
      </c>
      <c r="X73" s="5">
        <v>1.26379157304</v>
      </c>
      <c r="Y73" s="5">
        <v>1.26379157304</v>
      </c>
      <c r="Z73" s="5">
        <v>1.26379157304</v>
      </c>
      <c r="AA73" s="5">
        <v>1.26379157304</v>
      </c>
      <c r="AB73" s="5">
        <v>1.26379157304</v>
      </c>
      <c r="AC73" s="5">
        <v>1.26379157304</v>
      </c>
      <c r="AD73" s="5">
        <v>1.26379157304</v>
      </c>
      <c r="AE73" s="5">
        <v>1.26379157304</v>
      </c>
    </row>
    <row r="74" spans="1:31">
      <c r="A74" s="58" t="s">
        <v>131</v>
      </c>
      <c r="B74" s="58" t="s">
        <v>124</v>
      </c>
      <c r="C74" s="58" t="s">
        <v>103</v>
      </c>
      <c r="D74" s="5">
        <v>5.7</v>
      </c>
      <c r="E74" s="5">
        <v>5.7</v>
      </c>
      <c r="F74" s="5">
        <v>8.8141552587999996</v>
      </c>
      <c r="G74" s="5">
        <v>12.34817762648</v>
      </c>
      <c r="H74" s="5">
        <v>22.628306520559999</v>
      </c>
      <c r="I74" s="5">
        <v>26.311699794959999</v>
      </c>
      <c r="J74" s="5">
        <v>26.327247492959998</v>
      </c>
      <c r="K74" s="5">
        <v>30.507117435439998</v>
      </c>
      <c r="L74" s="5">
        <v>30.507117435439998</v>
      </c>
      <c r="M74" s="5">
        <v>30.507117435439998</v>
      </c>
      <c r="N74" s="5">
        <v>32.447206714160004</v>
      </c>
      <c r="O74" s="5">
        <v>33.037056063520005</v>
      </c>
      <c r="P74" s="5">
        <v>54.166497813200003</v>
      </c>
      <c r="Q74" s="5">
        <v>61.299765175040001</v>
      </c>
      <c r="R74" s="5">
        <v>69.751026208720006</v>
      </c>
      <c r="S74" s="5">
        <v>71.881318774400015</v>
      </c>
      <c r="T74" s="5">
        <v>71.881318774400015</v>
      </c>
      <c r="U74" s="5">
        <v>82.042932473679997</v>
      </c>
      <c r="V74" s="5">
        <v>145.54465028144</v>
      </c>
      <c r="W74" s="5">
        <v>145.54465028144</v>
      </c>
      <c r="X74" s="5">
        <v>145.54465028144</v>
      </c>
      <c r="Y74" s="5">
        <v>145.54465028144</v>
      </c>
      <c r="Z74" s="5">
        <v>207.39275795399999</v>
      </c>
      <c r="AA74" s="5">
        <v>215.09727552239997</v>
      </c>
      <c r="AB74" s="5">
        <v>224.59385968152003</v>
      </c>
      <c r="AC74" s="5">
        <v>225.90701107895998</v>
      </c>
      <c r="AD74" s="5">
        <v>377.60145502287997</v>
      </c>
      <c r="AE74" s="5">
        <v>373.42158508040001</v>
      </c>
    </row>
    <row r="75" spans="1:31">
      <c r="A75" s="58" t="s">
        <v>131</v>
      </c>
      <c r="B75" s="58" t="s">
        <v>124</v>
      </c>
      <c r="C75" s="58" t="s">
        <v>104</v>
      </c>
      <c r="D75" s="5">
        <v>0.15</v>
      </c>
      <c r="E75" s="5">
        <v>0.15</v>
      </c>
      <c r="F75" s="5">
        <v>0.49394086126000003</v>
      </c>
      <c r="G75" s="5">
        <v>0.49394086126000003</v>
      </c>
      <c r="H75" s="5">
        <v>0.49394086126000003</v>
      </c>
      <c r="I75" s="5">
        <v>0.49394086126000003</v>
      </c>
      <c r="J75" s="5">
        <v>0.49394086126000003</v>
      </c>
      <c r="K75" s="5">
        <v>0.49394086126000003</v>
      </c>
      <c r="L75" s="5">
        <v>0.49394086126000003</v>
      </c>
      <c r="M75" s="5">
        <v>0.49394086126000003</v>
      </c>
      <c r="N75" s="5">
        <v>0.49394086126000003</v>
      </c>
      <c r="O75" s="5">
        <v>0.49394086126000003</v>
      </c>
      <c r="P75" s="5">
        <v>0.49394086126000003</v>
      </c>
      <c r="Q75" s="5">
        <v>0.49394086126000003</v>
      </c>
      <c r="R75" s="5">
        <v>0.49394086126000003</v>
      </c>
      <c r="S75" s="5">
        <v>0.49394086126000003</v>
      </c>
      <c r="T75" s="5">
        <v>0.49394086126000003</v>
      </c>
      <c r="U75" s="5">
        <v>0.49394086126000003</v>
      </c>
      <c r="V75" s="5">
        <v>0.49394086126000003</v>
      </c>
      <c r="W75" s="5">
        <v>0.49394086126000003</v>
      </c>
      <c r="X75" s="5">
        <v>0.49394086126000003</v>
      </c>
      <c r="Y75" s="5">
        <v>0.49394086126000003</v>
      </c>
      <c r="Z75" s="5">
        <v>0.15</v>
      </c>
      <c r="AA75" s="5">
        <v>0.15</v>
      </c>
      <c r="AB75" s="5">
        <v>0.15</v>
      </c>
      <c r="AC75" s="5">
        <v>0.15</v>
      </c>
      <c r="AD75" s="5">
        <v>0.15</v>
      </c>
      <c r="AE75" s="5">
        <v>0.15</v>
      </c>
    </row>
    <row r="76" spans="1:31">
      <c r="A76" s="58" t="s">
        <v>131</v>
      </c>
      <c r="B76" s="58" t="s">
        <v>124</v>
      </c>
      <c r="C76" s="58" t="s">
        <v>88</v>
      </c>
      <c r="D76" s="5">
        <v>0.16260999999999998</v>
      </c>
      <c r="E76" s="5">
        <v>0.355014</v>
      </c>
      <c r="F76" s="5">
        <v>0.62997400000000003</v>
      </c>
      <c r="G76" s="5">
        <v>0.97042000000000006</v>
      </c>
      <c r="H76" s="5">
        <v>1.3815040000000001</v>
      </c>
      <c r="I76" s="5">
        <v>1.8847359999999997</v>
      </c>
      <c r="J76" s="5">
        <v>2.6386640000200003</v>
      </c>
      <c r="K76" s="5">
        <v>3.4356469244849999</v>
      </c>
      <c r="L76" s="5">
        <v>4.3467942665549995</v>
      </c>
      <c r="M76" s="5">
        <v>5.4249257229399994</v>
      </c>
      <c r="N76" s="5">
        <v>6.7521069546200003</v>
      </c>
      <c r="O76" s="5">
        <v>8.2316563220549988</v>
      </c>
      <c r="P76" s="5">
        <v>9.830187086075</v>
      </c>
      <c r="Q76" s="5">
        <v>11.504859976764999</v>
      </c>
      <c r="R76" s="5">
        <v>13.20815436891</v>
      </c>
      <c r="S76" s="5">
        <v>14.992691261735001</v>
      </c>
      <c r="T76" s="5">
        <v>16.634760127705</v>
      </c>
      <c r="U76" s="5">
        <v>18.339508629170002</v>
      </c>
      <c r="V76" s="5">
        <v>20.067992617930003</v>
      </c>
      <c r="W76" s="5">
        <v>21.898684226135</v>
      </c>
      <c r="X76" s="5">
        <v>23.869794518695002</v>
      </c>
      <c r="Y76" s="5">
        <v>25.856969309135003</v>
      </c>
      <c r="Z76" s="5">
        <v>27.335847318580001</v>
      </c>
      <c r="AA76" s="5">
        <v>28.846964689864997</v>
      </c>
      <c r="AB76" s="5">
        <v>30.368399880139997</v>
      </c>
      <c r="AC76" s="5">
        <v>31.924638680020003</v>
      </c>
      <c r="AD76" s="5">
        <v>33.491159058100003</v>
      </c>
      <c r="AE76" s="5">
        <v>33.632173759099999</v>
      </c>
    </row>
    <row r="77" spans="1:31">
      <c r="A77" s="58" t="s">
        <v>131</v>
      </c>
      <c r="B77" s="58" t="s">
        <v>124</v>
      </c>
      <c r="C77" s="58" t="s">
        <v>89</v>
      </c>
      <c r="D77" s="5">
        <v>0.9910199999999999</v>
      </c>
      <c r="E77" s="5">
        <v>1.5847</v>
      </c>
      <c r="F77" s="5">
        <v>2.145769</v>
      </c>
      <c r="G77" s="5">
        <v>2.5698590000000001</v>
      </c>
      <c r="H77" s="5">
        <v>2.9110620000000003</v>
      </c>
      <c r="I77" s="5">
        <v>3.187287</v>
      </c>
      <c r="J77" s="5">
        <v>3.6698080000000002</v>
      </c>
      <c r="K77" s="5">
        <v>4.2750890000000004</v>
      </c>
      <c r="L77" s="5">
        <v>4.8314510000000004</v>
      </c>
      <c r="M77" s="5">
        <v>5.425275000000001</v>
      </c>
      <c r="N77" s="5">
        <v>6.2721</v>
      </c>
      <c r="O77" s="5">
        <v>7.1176219999999999</v>
      </c>
      <c r="P77" s="5">
        <v>7.8553970000000009</v>
      </c>
      <c r="Q77" s="5">
        <v>8.4270669999999992</v>
      </c>
      <c r="R77" s="5">
        <v>8.8181409999999989</v>
      </c>
      <c r="S77" s="5">
        <v>9.0998629999999991</v>
      </c>
      <c r="T77" s="5">
        <v>9.1506480000000003</v>
      </c>
      <c r="U77" s="5">
        <v>9.1067370000000007</v>
      </c>
      <c r="V77" s="5">
        <v>8.9548909999999999</v>
      </c>
      <c r="W77" s="5">
        <v>8.8541390000000018</v>
      </c>
      <c r="X77" s="5">
        <v>8.8880299999999988</v>
      </c>
      <c r="Y77" s="5">
        <v>8.9252970000000005</v>
      </c>
      <c r="Z77" s="5">
        <v>8.9418910000000036</v>
      </c>
      <c r="AA77" s="5">
        <v>8.9058689999999991</v>
      </c>
      <c r="AB77" s="5">
        <v>8.8108530000000016</v>
      </c>
      <c r="AC77" s="5">
        <v>8.6923450000000013</v>
      </c>
      <c r="AD77" s="5">
        <v>8.5435020000000002</v>
      </c>
      <c r="AE77" s="5">
        <v>8.5435020000000002</v>
      </c>
    </row>
    <row r="78" spans="1:3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>
      <c r="A79" s="58" t="s">
        <v>131</v>
      </c>
      <c r="B79" s="58" t="s">
        <v>125</v>
      </c>
      <c r="C79" s="58" t="s">
        <v>102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2.8707718199999999</v>
      </c>
      <c r="J79" s="5">
        <v>2.8707718199999999</v>
      </c>
      <c r="K79" s="5">
        <v>2.8707718199999999</v>
      </c>
      <c r="L79" s="5">
        <v>2.8707718199999999</v>
      </c>
      <c r="M79" s="5">
        <v>2.8707718199999999</v>
      </c>
      <c r="N79" s="5">
        <v>2.8707718199999999</v>
      </c>
      <c r="O79" s="5">
        <v>2.8707718199999999</v>
      </c>
      <c r="P79" s="5">
        <v>2.8707718199999999</v>
      </c>
      <c r="Q79" s="5">
        <v>2.8707718199999999</v>
      </c>
      <c r="R79" s="5">
        <v>2.8707718199999999</v>
      </c>
      <c r="S79" s="5">
        <v>2.8707718199999999</v>
      </c>
      <c r="T79" s="5">
        <v>2.8707718199999999</v>
      </c>
      <c r="U79" s="5">
        <v>2.8707718199999999</v>
      </c>
      <c r="V79" s="5">
        <v>2.8707718199999999</v>
      </c>
      <c r="W79" s="5">
        <v>2.8707718199999999</v>
      </c>
      <c r="X79" s="5">
        <v>2.8707718199999999</v>
      </c>
      <c r="Y79" s="5">
        <v>2.8707718199999999</v>
      </c>
      <c r="Z79" s="5">
        <v>2.8707718199999999</v>
      </c>
      <c r="AA79" s="5">
        <v>2.8707718199999999</v>
      </c>
      <c r="AB79" s="5">
        <v>2.8707718199999999</v>
      </c>
      <c r="AC79" s="5">
        <v>2.8707718199999999</v>
      </c>
      <c r="AD79" s="5">
        <v>2.8707718199999999</v>
      </c>
      <c r="AE79" s="5">
        <v>2.8707718199999999</v>
      </c>
    </row>
    <row r="80" spans="1:31">
      <c r="A80" s="58" t="s">
        <v>131</v>
      </c>
      <c r="B80" s="58" t="s">
        <v>125</v>
      </c>
      <c r="C80" s="58" t="s">
        <v>103</v>
      </c>
      <c r="D80" s="5">
        <v>0</v>
      </c>
      <c r="E80" s="5">
        <v>0</v>
      </c>
      <c r="F80" s="5">
        <v>0.96164577655999994</v>
      </c>
      <c r="G80" s="5">
        <v>0.96164577655999994</v>
      </c>
      <c r="H80" s="5">
        <v>2.1829187952</v>
      </c>
      <c r="I80" s="5">
        <v>7.0638517024</v>
      </c>
      <c r="J80" s="5">
        <v>7.0638517024</v>
      </c>
      <c r="K80" s="5">
        <v>13.101870462000001</v>
      </c>
      <c r="L80" s="5">
        <v>13.101870462000001</v>
      </c>
      <c r="M80" s="5">
        <v>13.101870462000001</v>
      </c>
      <c r="N80" s="5">
        <v>13.101870462000001</v>
      </c>
      <c r="O80" s="5">
        <v>13.101870462000001</v>
      </c>
      <c r="P80" s="5">
        <v>13.101870462000001</v>
      </c>
      <c r="Q80" s="5">
        <v>13.101870462000001</v>
      </c>
      <c r="R80" s="5">
        <v>13.101870462000001</v>
      </c>
      <c r="S80" s="5">
        <v>13.101870462000001</v>
      </c>
      <c r="T80" s="5">
        <v>13.101870462000001</v>
      </c>
      <c r="U80" s="5">
        <v>13.101870462000001</v>
      </c>
      <c r="V80" s="5">
        <v>13.101870462000001</v>
      </c>
      <c r="W80" s="5">
        <v>13.101870462000001</v>
      </c>
      <c r="X80" s="5">
        <v>13.101870462000001</v>
      </c>
      <c r="Y80" s="5">
        <v>13.101870462000001</v>
      </c>
      <c r="Z80" s="5">
        <v>12.14022468544</v>
      </c>
      <c r="AA80" s="5">
        <v>12.14022468544</v>
      </c>
      <c r="AB80" s="5">
        <v>10.9189516668</v>
      </c>
      <c r="AC80" s="5">
        <v>6.0380187595999999</v>
      </c>
      <c r="AD80" s="5">
        <v>6.0380187595999999</v>
      </c>
      <c r="AE80" s="5">
        <v>0</v>
      </c>
    </row>
    <row r="81" spans="1:31">
      <c r="A81" s="58" t="s">
        <v>131</v>
      </c>
      <c r="B81" s="58" t="s">
        <v>125</v>
      </c>
      <c r="C81" s="58" t="s">
        <v>104</v>
      </c>
      <c r="D81" s="5">
        <v>0.18956000000000001</v>
      </c>
      <c r="E81" s="5">
        <v>0.18845999999999999</v>
      </c>
      <c r="F81" s="5">
        <v>0.18845999999999999</v>
      </c>
      <c r="G81" s="5">
        <v>0.18845999999999999</v>
      </c>
      <c r="H81" s="5">
        <v>0.18956000000000001</v>
      </c>
      <c r="I81" s="5">
        <v>0.18845999999999999</v>
      </c>
      <c r="J81" s="5">
        <v>0.18845999999999999</v>
      </c>
      <c r="K81" s="5">
        <v>0.56345999999999996</v>
      </c>
      <c r="L81" s="5">
        <v>0.56345999999999996</v>
      </c>
      <c r="M81" s="5">
        <v>0.56455999999999995</v>
      </c>
      <c r="N81" s="5">
        <v>0.56345999999999996</v>
      </c>
      <c r="O81" s="5">
        <v>0.56455999999999995</v>
      </c>
      <c r="P81" s="5">
        <v>0.56345999999999996</v>
      </c>
      <c r="Q81" s="5">
        <v>0.56345999999999996</v>
      </c>
      <c r="R81" s="5">
        <v>0.56345999999999996</v>
      </c>
      <c r="S81" s="5">
        <v>0.56455999999999995</v>
      </c>
      <c r="T81" s="5">
        <v>0.56345999999999996</v>
      </c>
      <c r="U81" s="5">
        <v>0.56345999999999996</v>
      </c>
      <c r="V81" s="5">
        <v>0.56345999999999996</v>
      </c>
      <c r="W81" s="5">
        <v>0.56345999999999996</v>
      </c>
      <c r="X81" s="5">
        <v>0.56455999999999995</v>
      </c>
      <c r="Y81" s="5">
        <v>0.56455999999999995</v>
      </c>
      <c r="Z81" s="5">
        <v>0.56455999999999995</v>
      </c>
      <c r="AA81" s="5">
        <v>0.56455999999999995</v>
      </c>
      <c r="AB81" s="5">
        <v>0.56455999999999995</v>
      </c>
      <c r="AC81" s="5">
        <v>0.56455999999999995</v>
      </c>
      <c r="AD81" s="5">
        <v>0.56455999999999995</v>
      </c>
      <c r="AE81" s="5">
        <v>0.56455999999999995</v>
      </c>
    </row>
    <row r="82" spans="1:31">
      <c r="A82" s="58" t="s">
        <v>131</v>
      </c>
      <c r="B82" s="58" t="s">
        <v>125</v>
      </c>
      <c r="C82" s="58" t="s">
        <v>88</v>
      </c>
      <c r="D82" s="5">
        <v>0.120936</v>
      </c>
      <c r="E82" s="5">
        <v>0.297296</v>
      </c>
      <c r="F82" s="5">
        <v>0.55069600000000007</v>
      </c>
      <c r="G82" s="5">
        <v>0.884548</v>
      </c>
      <c r="H82" s="5">
        <v>1.3049000000000002</v>
      </c>
      <c r="I82" s="5">
        <v>1.7524739999999999</v>
      </c>
      <c r="J82" s="5">
        <v>2.4211460000000002</v>
      </c>
      <c r="K82" s="5">
        <v>3.1813956746800001</v>
      </c>
      <c r="L82" s="5">
        <v>3.9730135850499999</v>
      </c>
      <c r="M82" s="5">
        <v>4.9157786531299994</v>
      </c>
      <c r="N82" s="5">
        <v>6.10227136545</v>
      </c>
      <c r="O82" s="5">
        <v>7.4856171069549999</v>
      </c>
      <c r="P82" s="5">
        <v>9.023733221745001</v>
      </c>
      <c r="Q82" s="5">
        <v>10.735126954845001</v>
      </c>
      <c r="R82" s="5">
        <v>12.62743962799</v>
      </c>
      <c r="S82" s="5">
        <v>14.632258777420001</v>
      </c>
      <c r="T82" s="5">
        <v>16.585281307070002</v>
      </c>
      <c r="U82" s="5">
        <v>18.649605331555001</v>
      </c>
      <c r="V82" s="5">
        <v>20.788121796924997</v>
      </c>
      <c r="W82" s="5">
        <v>22.972598195129997</v>
      </c>
      <c r="X82" s="5">
        <v>25.317812299450001</v>
      </c>
      <c r="Y82" s="5">
        <v>27.690749009355002</v>
      </c>
      <c r="Z82" s="5">
        <v>29.426303068949998</v>
      </c>
      <c r="AA82" s="5">
        <v>31.201996453179998</v>
      </c>
      <c r="AB82" s="5">
        <v>32.998715744834996</v>
      </c>
      <c r="AC82" s="5">
        <v>34.833899291839998</v>
      </c>
      <c r="AD82" s="5">
        <v>36.689694287324997</v>
      </c>
      <c r="AE82" s="5">
        <v>36.894017377765003</v>
      </c>
    </row>
    <row r="83" spans="1:31">
      <c r="A83" s="58" t="s">
        <v>131</v>
      </c>
      <c r="B83" s="58" t="s">
        <v>125</v>
      </c>
      <c r="C83" s="58" t="s">
        <v>89</v>
      </c>
      <c r="D83" s="5">
        <v>0.77685599999999999</v>
      </c>
      <c r="E83" s="5">
        <v>1.3826660000000002</v>
      </c>
      <c r="F83" s="5">
        <v>1.919683</v>
      </c>
      <c r="G83" s="5">
        <v>2.3824130000000001</v>
      </c>
      <c r="H83" s="5">
        <v>2.771639</v>
      </c>
      <c r="I83" s="5">
        <v>2.9457979999999999</v>
      </c>
      <c r="J83" s="5">
        <v>3.2991079999999999</v>
      </c>
      <c r="K83" s="5">
        <v>3.7894770000000002</v>
      </c>
      <c r="L83" s="5">
        <v>4.0835509999999999</v>
      </c>
      <c r="M83" s="5">
        <v>4.3756220000000008</v>
      </c>
      <c r="N83" s="5">
        <v>4.9204770000000009</v>
      </c>
      <c r="O83" s="5">
        <v>5.5427699999999991</v>
      </c>
      <c r="P83" s="5">
        <v>6.109599000000002</v>
      </c>
      <c r="Q83" s="5">
        <v>6.6473720000000016</v>
      </c>
      <c r="R83" s="5">
        <v>7.1809369999999992</v>
      </c>
      <c r="S83" s="5">
        <v>7.5531689999999996</v>
      </c>
      <c r="T83" s="5">
        <v>7.7470940000000006</v>
      </c>
      <c r="U83" s="5">
        <v>7.8553220000000001</v>
      </c>
      <c r="V83" s="5">
        <v>7.8142190000000031</v>
      </c>
      <c r="W83" s="5">
        <v>7.6917759999999999</v>
      </c>
      <c r="X83" s="5">
        <v>7.6956379999999989</v>
      </c>
      <c r="Y83" s="5">
        <v>7.7426959999999978</v>
      </c>
      <c r="Z83" s="5">
        <v>7.7720720000000023</v>
      </c>
      <c r="AA83" s="5">
        <v>7.7958240000000005</v>
      </c>
      <c r="AB83" s="5">
        <v>7.8192950000000003</v>
      </c>
      <c r="AC83" s="5">
        <v>7.7733040000000004</v>
      </c>
      <c r="AD83" s="5">
        <v>7.7083300000000019</v>
      </c>
      <c r="AE83" s="5">
        <v>7.7083300000000019</v>
      </c>
    </row>
    <row r="84" spans="1:3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>
      <c r="A85" s="58" t="s">
        <v>131</v>
      </c>
      <c r="B85" s="58" t="s">
        <v>126</v>
      </c>
      <c r="C85" s="58" t="s">
        <v>102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</row>
    <row r="86" spans="1:31">
      <c r="A86" s="58" t="s">
        <v>131</v>
      </c>
      <c r="B86" s="58" t="s">
        <v>126</v>
      </c>
      <c r="C86" s="58" t="s">
        <v>103</v>
      </c>
      <c r="D86" s="5">
        <v>0</v>
      </c>
      <c r="E86" s="5">
        <v>0</v>
      </c>
      <c r="F86" s="5">
        <v>0.36981961392000001</v>
      </c>
      <c r="G86" s="5">
        <v>0.36981961392000001</v>
      </c>
      <c r="H86" s="5">
        <v>1.7785906884</v>
      </c>
      <c r="I86" s="5">
        <v>1.7785906884</v>
      </c>
      <c r="J86" s="5">
        <v>1.7785906884</v>
      </c>
      <c r="K86" s="5">
        <v>5.2696358447199998</v>
      </c>
      <c r="L86" s="5">
        <v>5.2696358447199998</v>
      </c>
      <c r="M86" s="5">
        <v>5.2696358447199998</v>
      </c>
      <c r="N86" s="5">
        <v>5.2696358447199998</v>
      </c>
      <c r="O86" s="5">
        <v>5.2696358447199998</v>
      </c>
      <c r="P86" s="5">
        <v>5.2696358447199998</v>
      </c>
      <c r="Q86" s="5">
        <v>5.2696358447199998</v>
      </c>
      <c r="R86" s="5">
        <v>5.2696358447199998</v>
      </c>
      <c r="S86" s="5">
        <v>5.2696358447199998</v>
      </c>
      <c r="T86" s="5">
        <v>5.2696358447199998</v>
      </c>
      <c r="U86" s="5">
        <v>5.2696358447199998</v>
      </c>
      <c r="V86" s="5">
        <v>5.2696358447199998</v>
      </c>
      <c r="W86" s="5">
        <v>5.2696358447199998</v>
      </c>
      <c r="X86" s="5">
        <v>5.2696358447199998</v>
      </c>
      <c r="Y86" s="5">
        <v>23.107353508240003</v>
      </c>
      <c r="Z86" s="5">
        <v>22.737533894320002</v>
      </c>
      <c r="AA86" s="5">
        <v>22.737533894320002</v>
      </c>
      <c r="AB86" s="5">
        <v>21.328762819840001</v>
      </c>
      <c r="AC86" s="5">
        <v>92.132254548719999</v>
      </c>
      <c r="AD86" s="5">
        <v>130.2336003284</v>
      </c>
      <c r="AE86" s="5">
        <v>126.74255517208</v>
      </c>
    </row>
    <row r="87" spans="1:31">
      <c r="A87" s="58" t="s">
        <v>131</v>
      </c>
      <c r="B87" s="58" t="s">
        <v>126</v>
      </c>
      <c r="C87" s="58" t="s">
        <v>104</v>
      </c>
      <c r="D87" s="5">
        <v>0.51570739999999993</v>
      </c>
      <c r="E87" s="5">
        <v>0.51570739999999993</v>
      </c>
      <c r="F87" s="5">
        <v>0.51570739999999993</v>
      </c>
      <c r="G87" s="5">
        <v>0.51570739999999993</v>
      </c>
      <c r="H87" s="5">
        <v>0.51570739999999993</v>
      </c>
      <c r="I87" s="5">
        <v>0.51570739999999993</v>
      </c>
      <c r="J87" s="5">
        <v>0.51570739999999993</v>
      </c>
      <c r="K87" s="5">
        <v>0.51570739999999993</v>
      </c>
      <c r="L87" s="5">
        <v>0.51570739999999993</v>
      </c>
      <c r="M87" s="5">
        <v>0.51570739999999993</v>
      </c>
      <c r="N87" s="5">
        <v>0.51570739999999993</v>
      </c>
      <c r="O87" s="5">
        <v>0.51570739999999993</v>
      </c>
      <c r="P87" s="5">
        <v>0.51570739999999993</v>
      </c>
      <c r="Q87" s="5">
        <v>0.51570739999999993</v>
      </c>
      <c r="R87" s="5">
        <v>0.51570739999999993</v>
      </c>
      <c r="S87" s="5">
        <v>0.51570739999999993</v>
      </c>
      <c r="T87" s="5">
        <v>0.51570739999999993</v>
      </c>
      <c r="U87" s="5">
        <v>0.51570739999999993</v>
      </c>
      <c r="V87" s="5">
        <v>0.51570739999999993</v>
      </c>
      <c r="W87" s="5">
        <v>0.51570739999999993</v>
      </c>
      <c r="X87" s="5">
        <v>0.51570739999999993</v>
      </c>
      <c r="Y87" s="5">
        <v>0.51990740000000002</v>
      </c>
      <c r="Z87" s="5">
        <v>0.51570739999999993</v>
      </c>
      <c r="AA87" s="5">
        <v>0.51570739999999993</v>
      </c>
      <c r="AB87" s="5">
        <v>0.51570739999999993</v>
      </c>
      <c r="AC87" s="5">
        <v>0.51570739999999993</v>
      </c>
      <c r="AD87" s="5">
        <v>0.51570739999999993</v>
      </c>
      <c r="AE87" s="5">
        <v>0.51570739999999993</v>
      </c>
    </row>
    <row r="88" spans="1:31">
      <c r="A88" s="58" t="s">
        <v>131</v>
      </c>
      <c r="B88" s="58" t="s">
        <v>126</v>
      </c>
      <c r="C88" s="58" t="s">
        <v>88</v>
      </c>
      <c r="D88" s="5">
        <v>0.20674799999999999</v>
      </c>
      <c r="E88" s="5">
        <v>0.31010599999999999</v>
      </c>
      <c r="F88" s="5">
        <v>0.42204399999999997</v>
      </c>
      <c r="G88" s="5">
        <v>0.54567999999999994</v>
      </c>
      <c r="H88" s="5">
        <v>0.68458399999999997</v>
      </c>
      <c r="I88" s="5">
        <v>0.84045999999999998</v>
      </c>
      <c r="J88" s="5">
        <v>1.0808800000000001</v>
      </c>
      <c r="K88" s="5">
        <v>1.37300804232</v>
      </c>
      <c r="L88" s="5">
        <v>1.7166496019449999</v>
      </c>
      <c r="M88" s="5">
        <v>2.1384336893799998</v>
      </c>
      <c r="N88" s="5">
        <v>2.6331003903000001</v>
      </c>
      <c r="O88" s="5">
        <v>3.174525901435</v>
      </c>
      <c r="P88" s="5">
        <v>3.7520569247749993</v>
      </c>
      <c r="Q88" s="5">
        <v>4.3704243383399994</v>
      </c>
      <c r="R88" s="5">
        <v>5.004647194935</v>
      </c>
      <c r="S88" s="5">
        <v>5.6663817641899996</v>
      </c>
      <c r="T88" s="5">
        <v>6.2614123244749997</v>
      </c>
      <c r="U88" s="5">
        <v>6.86628896671</v>
      </c>
      <c r="V88" s="5">
        <v>7.4745971234000006</v>
      </c>
      <c r="W88" s="5">
        <v>8.1153102782649995</v>
      </c>
      <c r="X88" s="5">
        <v>8.8012937706449996</v>
      </c>
      <c r="Y88" s="5">
        <v>9.4938328659949995</v>
      </c>
      <c r="Z88" s="5">
        <v>10.015714016780001</v>
      </c>
      <c r="AA88" s="5">
        <v>10.548546476849999</v>
      </c>
      <c r="AB88" s="5">
        <v>11.087862089554999</v>
      </c>
      <c r="AC88" s="5">
        <v>11.638021375699999</v>
      </c>
      <c r="AD88" s="5">
        <v>12.193672800765</v>
      </c>
      <c r="AE88" s="5">
        <v>12.246957138705</v>
      </c>
    </row>
    <row r="89" spans="1:31">
      <c r="A89" s="58" t="s">
        <v>131</v>
      </c>
      <c r="B89" s="58" t="s">
        <v>126</v>
      </c>
      <c r="C89" s="58" t="s">
        <v>89</v>
      </c>
      <c r="D89" s="5">
        <v>0.54603499999999994</v>
      </c>
      <c r="E89" s="5">
        <v>0.72162999999999988</v>
      </c>
      <c r="F89" s="5">
        <v>0.86684299999999992</v>
      </c>
      <c r="G89" s="5">
        <v>0.98809499999999995</v>
      </c>
      <c r="H89" s="5">
        <v>1.0984929999999999</v>
      </c>
      <c r="I89" s="5">
        <v>1.2010939999999999</v>
      </c>
      <c r="J89" s="5">
        <v>1.4053729999999998</v>
      </c>
      <c r="K89" s="5">
        <v>1.6230689999999999</v>
      </c>
      <c r="L89" s="5">
        <v>1.8401910000000004</v>
      </c>
      <c r="M89" s="5">
        <v>2.1150509999999993</v>
      </c>
      <c r="N89" s="5">
        <v>2.4270929999999997</v>
      </c>
      <c r="O89" s="5">
        <v>2.7215770000000004</v>
      </c>
      <c r="P89" s="5">
        <v>2.9594240000000003</v>
      </c>
      <c r="Q89" s="5">
        <v>3.1600000000000006</v>
      </c>
      <c r="R89" s="5">
        <v>3.3064369999999994</v>
      </c>
      <c r="S89" s="5">
        <v>3.4141500000000007</v>
      </c>
      <c r="T89" s="5">
        <v>3.4326570000000012</v>
      </c>
      <c r="U89" s="5">
        <v>3.4093729999999995</v>
      </c>
      <c r="V89" s="5">
        <v>3.350393</v>
      </c>
      <c r="W89" s="5">
        <v>3.3337880000000006</v>
      </c>
      <c r="X89" s="5">
        <v>3.3335029999999999</v>
      </c>
      <c r="Y89" s="5">
        <v>3.330041</v>
      </c>
      <c r="Z89" s="5">
        <v>3.3097660000000007</v>
      </c>
      <c r="AA89" s="5">
        <v>3.2810920000000006</v>
      </c>
      <c r="AB89" s="5">
        <v>3.2383339999999987</v>
      </c>
      <c r="AC89" s="5">
        <v>3.1888819999999987</v>
      </c>
      <c r="AD89" s="5">
        <v>3.1313429999999989</v>
      </c>
      <c r="AE89" s="5">
        <v>3.1313429999999989</v>
      </c>
    </row>
    <row r="90" spans="1:3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>
      <c r="A91" s="58" t="s">
        <v>131</v>
      </c>
      <c r="B91" s="58" t="s">
        <v>127</v>
      </c>
      <c r="C91" s="58" t="s">
        <v>102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21.140855756600001</v>
      </c>
      <c r="J91" s="5">
        <v>21.140855756600001</v>
      </c>
      <c r="K91" s="5">
        <v>21.140855756600001</v>
      </c>
      <c r="L91" s="5">
        <v>21.140855756600001</v>
      </c>
      <c r="M91" s="5">
        <v>21.140855756600001</v>
      </c>
      <c r="N91" s="5">
        <v>21.140855756600001</v>
      </c>
      <c r="O91" s="5">
        <v>21.140855756600001</v>
      </c>
      <c r="P91" s="5">
        <v>21.140855756600001</v>
      </c>
      <c r="Q91" s="5">
        <v>21.140855756600001</v>
      </c>
      <c r="R91" s="5">
        <v>21.140855756600001</v>
      </c>
      <c r="S91" s="5">
        <v>21.140855756600001</v>
      </c>
      <c r="T91" s="5">
        <v>21.140855756600001</v>
      </c>
      <c r="U91" s="5">
        <v>21.140855756600001</v>
      </c>
      <c r="V91" s="5">
        <v>21.140855756600001</v>
      </c>
      <c r="W91" s="5">
        <v>21.140855756600001</v>
      </c>
      <c r="X91" s="5">
        <v>26.994427643199998</v>
      </c>
      <c r="Y91" s="5">
        <v>26.994427643199998</v>
      </c>
      <c r="Z91" s="5">
        <v>26.994427643199998</v>
      </c>
      <c r="AA91" s="5">
        <v>26.994427643199998</v>
      </c>
      <c r="AB91" s="5">
        <v>26.994427643199998</v>
      </c>
      <c r="AC91" s="5">
        <v>32.839660200239997</v>
      </c>
      <c r="AD91" s="5">
        <v>52.276789799039996</v>
      </c>
      <c r="AE91" s="5">
        <v>52.276789799039996</v>
      </c>
    </row>
    <row r="92" spans="1:31">
      <c r="A92" s="58" t="s">
        <v>131</v>
      </c>
      <c r="B92" s="58" t="s">
        <v>127</v>
      </c>
      <c r="C92" s="58" t="s">
        <v>103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</row>
    <row r="93" spans="1:31">
      <c r="A93" s="58" t="s">
        <v>131</v>
      </c>
      <c r="B93" s="58" t="s">
        <v>127</v>
      </c>
      <c r="C93" s="58" t="s">
        <v>104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</row>
    <row r="94" spans="1:31">
      <c r="A94" s="58" t="s">
        <v>131</v>
      </c>
      <c r="B94" s="58" t="s">
        <v>127</v>
      </c>
      <c r="C94" s="58" t="s">
        <v>88</v>
      </c>
      <c r="D94" s="5">
        <v>1.5824000000000001E-2</v>
      </c>
      <c r="E94" s="5">
        <v>3.1674000000000001E-2</v>
      </c>
      <c r="F94" s="5">
        <v>5.2965999999999999E-2</v>
      </c>
      <c r="G94" s="5">
        <v>7.8764000000000001E-2</v>
      </c>
      <c r="H94" s="5">
        <v>0.11021399999999999</v>
      </c>
      <c r="I94" s="5">
        <v>0.14730000000000001</v>
      </c>
      <c r="J94" s="5">
        <v>0.203148</v>
      </c>
      <c r="K94" s="5">
        <v>0.26880177251499998</v>
      </c>
      <c r="L94" s="5">
        <v>0.34835914953500002</v>
      </c>
      <c r="M94" s="5">
        <v>0.44804788443999999</v>
      </c>
      <c r="N94" s="5">
        <v>0.56646640916500002</v>
      </c>
      <c r="O94" s="5">
        <v>0.70027676242000003</v>
      </c>
      <c r="P94" s="5">
        <v>0.84739425761999998</v>
      </c>
      <c r="Q94" s="5">
        <v>1.0075031980100002</v>
      </c>
      <c r="R94" s="5">
        <v>1.1770233594749999</v>
      </c>
      <c r="S94" s="5">
        <v>1.358038417385</v>
      </c>
      <c r="T94" s="5">
        <v>1.53179645715</v>
      </c>
      <c r="U94" s="5">
        <v>1.7147051366500001</v>
      </c>
      <c r="V94" s="5">
        <v>1.9047837674350001</v>
      </c>
      <c r="W94" s="5">
        <v>2.107657829985</v>
      </c>
      <c r="X94" s="5">
        <v>2.32465684726</v>
      </c>
      <c r="Y94" s="5">
        <v>2.5435191545200002</v>
      </c>
      <c r="Z94" s="5">
        <v>2.7020484795250002</v>
      </c>
      <c r="AA94" s="5">
        <v>2.8629284289049997</v>
      </c>
      <c r="AB94" s="5">
        <v>3.0244299953000002</v>
      </c>
      <c r="AC94" s="5">
        <v>3.1887067395750002</v>
      </c>
      <c r="AD94" s="5">
        <v>3.3534805613550001</v>
      </c>
      <c r="AE94" s="5">
        <v>3.3691903818850002</v>
      </c>
    </row>
    <row r="95" spans="1:31">
      <c r="A95" s="58" t="s">
        <v>131</v>
      </c>
      <c r="B95" s="58" t="s">
        <v>127</v>
      </c>
      <c r="C95" s="58" t="s">
        <v>89</v>
      </c>
      <c r="D95" s="5">
        <v>0.10725999999999999</v>
      </c>
      <c r="E95" s="5">
        <v>0.15203199999999997</v>
      </c>
      <c r="F95" s="5">
        <v>0.18812999999999999</v>
      </c>
      <c r="G95" s="5">
        <v>0.21496399999999999</v>
      </c>
      <c r="H95" s="5">
        <v>0.23591699999999999</v>
      </c>
      <c r="I95" s="5">
        <v>0.25203799999999998</v>
      </c>
      <c r="J95" s="5">
        <v>0.28246500000000002</v>
      </c>
      <c r="K95" s="5">
        <v>0.32365999999999995</v>
      </c>
      <c r="L95" s="5">
        <v>0.36382600000000004</v>
      </c>
      <c r="M95" s="5">
        <v>0.41711799999999999</v>
      </c>
      <c r="N95" s="5">
        <v>0.47821400000000003</v>
      </c>
      <c r="O95" s="5">
        <v>0.53914400000000007</v>
      </c>
      <c r="P95" s="5">
        <v>0.59150900000000006</v>
      </c>
      <c r="Q95" s="5">
        <v>0.63556900000000016</v>
      </c>
      <c r="R95" s="5">
        <v>0.67028699999999997</v>
      </c>
      <c r="S95" s="5">
        <v>0.69696700000000011</v>
      </c>
      <c r="T95" s="5">
        <v>0.70467600000000008</v>
      </c>
      <c r="U95" s="5">
        <v>0.70432300000000003</v>
      </c>
      <c r="V95" s="5">
        <v>0.69739800000000007</v>
      </c>
      <c r="W95" s="5">
        <v>0.69957599999999998</v>
      </c>
      <c r="X95" s="5">
        <v>0.70448199999999994</v>
      </c>
      <c r="Y95" s="5">
        <v>0.70940099999999984</v>
      </c>
      <c r="Z95" s="5">
        <v>0.71113999999999988</v>
      </c>
      <c r="AA95" s="5">
        <v>0.70904699999999976</v>
      </c>
      <c r="AB95" s="5">
        <v>0.70364899999999986</v>
      </c>
      <c r="AC95" s="5">
        <v>0.69557599999999997</v>
      </c>
      <c r="AD95" s="5">
        <v>0.68421600000000016</v>
      </c>
      <c r="AE95" s="5">
        <v>0.68421600000000016</v>
      </c>
    </row>
    <row r="96" spans="1:31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>
      <c r="A97" s="58" t="s">
        <v>134</v>
      </c>
      <c r="B97" s="58" t="s">
        <v>123</v>
      </c>
      <c r="C97" s="58" t="s">
        <v>101</v>
      </c>
      <c r="D97" s="5">
        <v>0</v>
      </c>
      <c r="E97" s="5">
        <v>0</v>
      </c>
      <c r="F97" s="5">
        <v>116.28</v>
      </c>
      <c r="G97" s="5">
        <v>348.84</v>
      </c>
      <c r="H97" s="5">
        <v>348.84</v>
      </c>
      <c r="I97" s="5">
        <v>348.84</v>
      </c>
      <c r="J97" s="5">
        <v>348.84</v>
      </c>
      <c r="K97" s="5">
        <v>348.84</v>
      </c>
      <c r="L97" s="5">
        <v>348.84</v>
      </c>
      <c r="M97" s="5">
        <v>348.84</v>
      </c>
      <c r="N97" s="5">
        <v>348.84</v>
      </c>
      <c r="O97" s="5">
        <v>348.84</v>
      </c>
      <c r="P97" s="5">
        <v>348.84</v>
      </c>
      <c r="Q97" s="5">
        <v>348.84</v>
      </c>
      <c r="R97" s="5">
        <v>348.84</v>
      </c>
      <c r="S97" s="5">
        <v>348.84</v>
      </c>
      <c r="T97" s="5">
        <v>348.84</v>
      </c>
      <c r="U97" s="5">
        <v>348.84</v>
      </c>
      <c r="V97" s="5">
        <v>348.84</v>
      </c>
      <c r="W97" s="5">
        <v>348.84</v>
      </c>
      <c r="X97" s="5">
        <v>348.84</v>
      </c>
      <c r="Y97" s="5">
        <v>348.84</v>
      </c>
      <c r="Z97" s="5">
        <v>348.84</v>
      </c>
      <c r="AA97" s="5">
        <v>348.84</v>
      </c>
      <c r="AB97" s="5">
        <v>348.84</v>
      </c>
      <c r="AC97" s="5">
        <v>348.84</v>
      </c>
      <c r="AD97" s="5">
        <v>348.84</v>
      </c>
      <c r="AE97" s="5">
        <v>348.84</v>
      </c>
    </row>
    <row r="98" spans="1:31">
      <c r="A98" s="58" t="s">
        <v>134</v>
      </c>
      <c r="B98" s="58" t="s">
        <v>123</v>
      </c>
      <c r="C98" s="58" t="s">
        <v>102</v>
      </c>
      <c r="D98" s="5">
        <v>6.0490000000000004</v>
      </c>
      <c r="E98" s="5">
        <v>6.0490000000000004</v>
      </c>
      <c r="F98" s="5">
        <v>6.0490000000000004</v>
      </c>
      <c r="G98" s="5">
        <v>6.0490000000000004</v>
      </c>
      <c r="H98" s="5">
        <v>6.0490000000000004</v>
      </c>
      <c r="I98" s="5">
        <v>14.027864707360001</v>
      </c>
      <c r="J98" s="5">
        <v>14.027864707360001</v>
      </c>
      <c r="K98" s="5">
        <v>34.298044851040004</v>
      </c>
      <c r="L98" s="5">
        <v>34.298044851040004</v>
      </c>
      <c r="M98" s="5">
        <v>34.456376059360004</v>
      </c>
      <c r="N98" s="5">
        <v>34.456376059360004</v>
      </c>
      <c r="O98" s="5">
        <v>34.456376059360004</v>
      </c>
      <c r="P98" s="5">
        <v>34.456376059360004</v>
      </c>
      <c r="Q98" s="5">
        <v>34.456376059360004</v>
      </c>
      <c r="R98" s="5">
        <v>34.456376059360004</v>
      </c>
      <c r="S98" s="5">
        <v>34.456376059360004</v>
      </c>
      <c r="T98" s="5">
        <v>34.456376059360004</v>
      </c>
      <c r="U98" s="5">
        <v>34.456376059360004</v>
      </c>
      <c r="V98" s="5">
        <v>39.848406766000004</v>
      </c>
      <c r="W98" s="5">
        <v>39.848406766000004</v>
      </c>
      <c r="X98" s="5">
        <v>42.048999999999999</v>
      </c>
      <c r="Y98" s="5">
        <v>42.048999999999999</v>
      </c>
      <c r="Z98" s="5">
        <v>42.048999999999999</v>
      </c>
      <c r="AA98" s="5">
        <v>42.048999999999999</v>
      </c>
      <c r="AB98" s="5">
        <v>42.048999999999999</v>
      </c>
      <c r="AC98" s="5">
        <v>42.048999999999999</v>
      </c>
      <c r="AD98" s="5">
        <v>42.048999999999999</v>
      </c>
      <c r="AE98" s="5">
        <v>42.048999999999999</v>
      </c>
    </row>
    <row r="99" spans="1:31">
      <c r="A99" s="58" t="s">
        <v>134</v>
      </c>
      <c r="B99" s="58" t="s">
        <v>123</v>
      </c>
      <c r="C99" s="58" t="s">
        <v>103</v>
      </c>
      <c r="D99" s="5">
        <v>0.222</v>
      </c>
      <c r="E99" s="5">
        <v>0.222</v>
      </c>
      <c r="F99" s="5">
        <v>5.0220000000000002</v>
      </c>
      <c r="G99" s="5">
        <v>12.61312875896</v>
      </c>
      <c r="H99" s="5">
        <v>12.61312875896</v>
      </c>
      <c r="I99" s="5">
        <v>18.074875117520001</v>
      </c>
      <c r="J99" s="5">
        <v>18.074875117520001</v>
      </c>
      <c r="K99" s="5">
        <v>18.074875117520001</v>
      </c>
      <c r="L99" s="5">
        <v>18.074875117520001</v>
      </c>
      <c r="M99" s="5">
        <v>18.074875117520001</v>
      </c>
      <c r="N99" s="5">
        <v>18.074875117520001</v>
      </c>
      <c r="O99" s="5">
        <v>18.074875117520001</v>
      </c>
      <c r="P99" s="5">
        <v>18.074875117520001</v>
      </c>
      <c r="Q99" s="5">
        <v>18.074875117520001</v>
      </c>
      <c r="R99" s="5">
        <v>22.460525476800001</v>
      </c>
      <c r="S99" s="5">
        <v>22.460525476800001</v>
      </c>
      <c r="T99" s="5">
        <v>22.460525476800001</v>
      </c>
      <c r="U99" s="5">
        <v>23.041721275840001</v>
      </c>
      <c r="V99" s="5">
        <v>23.041721275840001</v>
      </c>
      <c r="W99" s="5">
        <v>23.041721275840001</v>
      </c>
      <c r="X99" s="5">
        <v>23.041721275840001</v>
      </c>
      <c r="Y99" s="5">
        <v>23.041721275840001</v>
      </c>
      <c r="Z99" s="5">
        <v>18.24172127584</v>
      </c>
      <c r="AA99" s="5">
        <v>10.65059251688</v>
      </c>
      <c r="AB99" s="5">
        <v>10.65059251688</v>
      </c>
      <c r="AC99" s="5">
        <v>12.52924622416</v>
      </c>
      <c r="AD99" s="5">
        <v>12.52924622416</v>
      </c>
      <c r="AE99" s="5">
        <v>12.52924622416</v>
      </c>
    </row>
    <row r="100" spans="1:31">
      <c r="A100" s="58" t="s">
        <v>134</v>
      </c>
      <c r="B100" s="58" t="s">
        <v>123</v>
      </c>
      <c r="C100" s="58" t="s">
        <v>104</v>
      </c>
      <c r="D100" s="5">
        <v>7.4999999999999997E-2</v>
      </c>
      <c r="E100" s="5">
        <v>7.4999999999999997E-2</v>
      </c>
      <c r="F100" s="5">
        <v>7.4999999999999997E-2</v>
      </c>
      <c r="G100" s="5">
        <v>7.4999999999999997E-2</v>
      </c>
      <c r="H100" s="5">
        <v>7.4999999999999997E-2</v>
      </c>
      <c r="I100" s="5">
        <v>7.4999999999999997E-2</v>
      </c>
      <c r="J100" s="5">
        <v>7.4999999999999997E-2</v>
      </c>
      <c r="K100" s="5">
        <v>7.4999999999999997E-2</v>
      </c>
      <c r="L100" s="5">
        <v>7.4999999999999997E-2</v>
      </c>
      <c r="M100" s="5">
        <v>7.4999999999999997E-2</v>
      </c>
      <c r="N100" s="5">
        <v>7.4999999999999997E-2</v>
      </c>
      <c r="O100" s="5">
        <v>7.4999999999999997E-2</v>
      </c>
      <c r="P100" s="5">
        <v>7.4999999999999997E-2</v>
      </c>
      <c r="Q100" s="5">
        <v>7.4999999999999997E-2</v>
      </c>
      <c r="R100" s="5">
        <v>7.4999999999999997E-2</v>
      </c>
      <c r="S100" s="5">
        <v>7.4999999999999997E-2</v>
      </c>
      <c r="T100" s="5">
        <v>7.4999999999999997E-2</v>
      </c>
      <c r="U100" s="5">
        <v>7.4999999999999997E-2</v>
      </c>
      <c r="V100" s="5">
        <v>7.4999999999999997E-2</v>
      </c>
      <c r="W100" s="5">
        <v>7.4999999999999997E-2</v>
      </c>
      <c r="X100" s="5">
        <v>7.4999999999999997E-2</v>
      </c>
      <c r="Y100" s="5">
        <v>7.4999999999999997E-2</v>
      </c>
      <c r="Z100" s="5">
        <v>7.4999999999999997E-2</v>
      </c>
      <c r="AA100" s="5">
        <v>7.4999999999999997E-2</v>
      </c>
      <c r="AB100" s="5">
        <v>7.4999999999999997E-2</v>
      </c>
      <c r="AC100" s="5">
        <v>7.4999999999999997E-2</v>
      </c>
      <c r="AD100" s="5">
        <v>7.4999999999999997E-2</v>
      </c>
      <c r="AE100" s="5">
        <v>7.4999999999999997E-2</v>
      </c>
    </row>
    <row r="101" spans="1:31">
      <c r="A101" s="58" t="s">
        <v>134</v>
      </c>
      <c r="B101" s="58" t="s">
        <v>123</v>
      </c>
      <c r="C101" s="58" t="s">
        <v>88</v>
      </c>
      <c r="D101" s="5">
        <v>0.22689600001999999</v>
      </c>
      <c r="E101" s="5">
        <v>0.46892400000000001</v>
      </c>
      <c r="F101" s="5">
        <v>0.78230399997999989</v>
      </c>
      <c r="G101" s="5">
        <v>1.1662940000199999</v>
      </c>
      <c r="H101" s="5">
        <v>1.6357600000000001</v>
      </c>
      <c r="I101" s="5">
        <v>2.199268</v>
      </c>
      <c r="J101" s="5">
        <v>3.0487099999999998</v>
      </c>
      <c r="K101" s="5">
        <v>4.0174130233050001</v>
      </c>
      <c r="L101" s="5">
        <v>5.1712473369150009</v>
      </c>
      <c r="M101" s="5">
        <v>6.5643127228599996</v>
      </c>
      <c r="N101" s="5">
        <v>8.2884793227449993</v>
      </c>
      <c r="O101" s="5">
        <v>10.218429673545</v>
      </c>
      <c r="P101" s="5">
        <v>12.308383506310001</v>
      </c>
      <c r="Q101" s="5">
        <v>14.584355252794998</v>
      </c>
      <c r="R101" s="5">
        <v>16.969061380905</v>
      </c>
      <c r="S101" s="5">
        <v>19.488725551624999</v>
      </c>
      <c r="T101" s="5">
        <v>21.867825752750001</v>
      </c>
      <c r="U101" s="5">
        <v>24.341994509115004</v>
      </c>
      <c r="V101" s="5">
        <v>26.884085377985002</v>
      </c>
      <c r="W101" s="5">
        <v>29.590518085039999</v>
      </c>
      <c r="X101" s="5">
        <v>32.491556825389999</v>
      </c>
      <c r="Y101" s="5">
        <v>35.423194138300005</v>
      </c>
      <c r="Z101" s="5">
        <v>37.568077087310002</v>
      </c>
      <c r="AA101" s="5">
        <v>39.750041389935006</v>
      </c>
      <c r="AB101" s="5">
        <v>41.950261701525008</v>
      </c>
      <c r="AC101" s="5">
        <v>44.193283996605004</v>
      </c>
      <c r="AD101" s="5">
        <v>46.443557179385003</v>
      </c>
      <c r="AE101" s="5">
        <v>46.666472745164995</v>
      </c>
    </row>
    <row r="102" spans="1:31">
      <c r="A102" s="58" t="s">
        <v>134</v>
      </c>
      <c r="B102" s="58" t="s">
        <v>123</v>
      </c>
      <c r="C102" s="58" t="s">
        <v>89</v>
      </c>
      <c r="D102" s="5">
        <v>1.383016</v>
      </c>
      <c r="E102" s="5">
        <v>2.0725330000000004</v>
      </c>
      <c r="F102" s="5">
        <v>2.5995620000000002</v>
      </c>
      <c r="G102" s="5">
        <v>3.0013680000000003</v>
      </c>
      <c r="H102" s="5">
        <v>3.3320890000000007</v>
      </c>
      <c r="I102" s="5">
        <v>3.5841079999999996</v>
      </c>
      <c r="J102" s="5">
        <v>4.0625970000000002</v>
      </c>
      <c r="K102" s="5">
        <v>4.7117839999999998</v>
      </c>
      <c r="L102" s="5">
        <v>5.3454380000000006</v>
      </c>
      <c r="M102" s="5">
        <v>6.0464970000000005</v>
      </c>
      <c r="N102" s="5">
        <v>7.057053999999999</v>
      </c>
      <c r="O102" s="5">
        <v>8.0359169999999995</v>
      </c>
      <c r="P102" s="5">
        <v>8.843886000000003</v>
      </c>
      <c r="Q102" s="5">
        <v>9.5456280000000042</v>
      </c>
      <c r="R102" s="5">
        <v>10.089717</v>
      </c>
      <c r="S102" s="5">
        <v>10.485520999999999</v>
      </c>
      <c r="T102" s="5">
        <v>10.593368000000002</v>
      </c>
      <c r="U102" s="5">
        <v>10.570500000000003</v>
      </c>
      <c r="V102" s="5">
        <v>10.431234999999999</v>
      </c>
      <c r="W102" s="5">
        <v>10.359254999999997</v>
      </c>
      <c r="X102" s="5">
        <v>10.437242000000003</v>
      </c>
      <c r="Y102" s="5">
        <v>10.504849</v>
      </c>
      <c r="Z102" s="5">
        <v>10.512400000000001</v>
      </c>
      <c r="AA102" s="5">
        <v>10.481262999999998</v>
      </c>
      <c r="AB102" s="5">
        <v>10.402518999999996</v>
      </c>
      <c r="AC102" s="5">
        <v>10.281580999999999</v>
      </c>
      <c r="AD102" s="5">
        <v>10.109814999999999</v>
      </c>
      <c r="AE102" s="5">
        <v>10.109814999999999</v>
      </c>
    </row>
    <row r="103" spans="1:3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>
      <c r="A104" s="58" t="s">
        <v>134</v>
      </c>
      <c r="B104" s="58" t="s">
        <v>124</v>
      </c>
      <c r="C104" s="58" t="s">
        <v>102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0.77180279279999986</v>
      </c>
      <c r="X104" s="5">
        <v>0.77180279279999986</v>
      </c>
      <c r="Y104" s="5">
        <v>0.77180279279999986</v>
      </c>
      <c r="Z104" s="5">
        <v>0.77180279279999986</v>
      </c>
      <c r="AA104" s="5">
        <v>0.77180279279999986</v>
      </c>
      <c r="AB104" s="5">
        <v>0.77180279279999986</v>
      </c>
      <c r="AC104" s="5">
        <v>0.77180279279999986</v>
      </c>
      <c r="AD104" s="5">
        <v>0.77180279279999986</v>
      </c>
      <c r="AE104" s="5">
        <v>0.77180279279999986</v>
      </c>
    </row>
    <row r="105" spans="1:31">
      <c r="A105" s="58" t="s">
        <v>134</v>
      </c>
      <c r="B105" s="58" t="s">
        <v>124</v>
      </c>
      <c r="C105" s="58" t="s">
        <v>103</v>
      </c>
      <c r="D105" s="5">
        <v>5.7</v>
      </c>
      <c r="E105" s="5">
        <v>5.7</v>
      </c>
      <c r="F105" s="5">
        <v>8.3830963379199996</v>
      </c>
      <c r="G105" s="5">
        <v>11.96216342704</v>
      </c>
      <c r="H105" s="5">
        <v>20.532873979519998</v>
      </c>
      <c r="I105" s="5">
        <v>26.370336564639999</v>
      </c>
      <c r="J105" s="5">
        <v>26.385884262639998</v>
      </c>
      <c r="K105" s="5">
        <v>29.587228818879996</v>
      </c>
      <c r="L105" s="5">
        <v>29.587228818879996</v>
      </c>
      <c r="M105" s="5">
        <v>29.587228818879996</v>
      </c>
      <c r="N105" s="5">
        <v>32.107487145359997</v>
      </c>
      <c r="O105" s="5">
        <v>33.109357847600002</v>
      </c>
      <c r="P105" s="5">
        <v>54.687147048640007</v>
      </c>
      <c r="Q105" s="5">
        <v>61.233366883120006</v>
      </c>
      <c r="R105" s="5">
        <v>69.557853747600006</v>
      </c>
      <c r="S105" s="5">
        <v>71.76342868575999</v>
      </c>
      <c r="T105" s="5">
        <v>71.76342868575999</v>
      </c>
      <c r="U105" s="5">
        <v>81.55426013136001</v>
      </c>
      <c r="V105" s="5">
        <v>146.03695740687999</v>
      </c>
      <c r="W105" s="5">
        <v>146.03695740687999</v>
      </c>
      <c r="X105" s="5">
        <v>146.03695740687999</v>
      </c>
      <c r="Y105" s="5">
        <v>146.03695740687999</v>
      </c>
      <c r="Z105" s="5">
        <v>208.81150892095997</v>
      </c>
      <c r="AA105" s="5">
        <v>216.39445890143998</v>
      </c>
      <c r="AB105" s="5">
        <v>227.77319086671997</v>
      </c>
      <c r="AC105" s="5">
        <v>226.56846273015998</v>
      </c>
      <c r="AD105" s="5">
        <v>377.79022428847998</v>
      </c>
      <c r="AE105" s="5">
        <v>374.58887973224</v>
      </c>
    </row>
    <row r="106" spans="1:31">
      <c r="A106" s="58" t="s">
        <v>134</v>
      </c>
      <c r="B106" s="58" t="s">
        <v>124</v>
      </c>
      <c r="C106" s="58" t="s">
        <v>104</v>
      </c>
      <c r="D106" s="5">
        <v>0.15</v>
      </c>
      <c r="E106" s="5">
        <v>0.15</v>
      </c>
      <c r="F106" s="5">
        <v>0.61289182819999999</v>
      </c>
      <c r="G106" s="5">
        <v>0.61289182819999999</v>
      </c>
      <c r="H106" s="5">
        <v>0.61289182819999999</v>
      </c>
      <c r="I106" s="5">
        <v>0.61289182819999999</v>
      </c>
      <c r="J106" s="5">
        <v>0.61289182819999999</v>
      </c>
      <c r="K106" s="5">
        <v>0.61289182819999999</v>
      </c>
      <c r="L106" s="5">
        <v>0.61289182819999999</v>
      </c>
      <c r="M106" s="5">
        <v>0.61289182819999999</v>
      </c>
      <c r="N106" s="5">
        <v>0.61289182819999999</v>
      </c>
      <c r="O106" s="5">
        <v>0.61289182819999999</v>
      </c>
      <c r="P106" s="5">
        <v>0.61289182819999999</v>
      </c>
      <c r="Q106" s="5">
        <v>0.61289182819999999</v>
      </c>
      <c r="R106" s="5">
        <v>0.61289182819999999</v>
      </c>
      <c r="S106" s="5">
        <v>0.61289182819999999</v>
      </c>
      <c r="T106" s="5">
        <v>0.61289182819999999</v>
      </c>
      <c r="U106" s="5">
        <v>0.61289182819999999</v>
      </c>
      <c r="V106" s="5">
        <v>0.61289182819999999</v>
      </c>
      <c r="W106" s="5">
        <v>0.61289182819999999</v>
      </c>
      <c r="X106" s="5">
        <v>0.61289182819999999</v>
      </c>
      <c r="Y106" s="5">
        <v>0.61289182819999999</v>
      </c>
      <c r="Z106" s="5">
        <v>0.15</v>
      </c>
      <c r="AA106" s="5">
        <v>0.15</v>
      </c>
      <c r="AB106" s="5">
        <v>0.15</v>
      </c>
      <c r="AC106" s="5">
        <v>0.15</v>
      </c>
      <c r="AD106" s="5">
        <v>0.15</v>
      </c>
      <c r="AE106" s="5">
        <v>0.15</v>
      </c>
    </row>
    <row r="107" spans="1:31">
      <c r="A107" s="58" t="s">
        <v>134</v>
      </c>
      <c r="B107" s="58" t="s">
        <v>124</v>
      </c>
      <c r="C107" s="58" t="s">
        <v>88</v>
      </c>
      <c r="D107" s="5">
        <v>0.16260999999999998</v>
      </c>
      <c r="E107" s="5">
        <v>0.355014</v>
      </c>
      <c r="F107" s="5">
        <v>0.62997400000000003</v>
      </c>
      <c r="G107" s="5">
        <v>0.97042000000000006</v>
      </c>
      <c r="H107" s="5">
        <v>1.3815040000000001</v>
      </c>
      <c r="I107" s="5">
        <v>1.8847359999999997</v>
      </c>
      <c r="J107" s="5">
        <v>2.6386640000200003</v>
      </c>
      <c r="K107" s="5">
        <v>3.4356469244849999</v>
      </c>
      <c r="L107" s="5">
        <v>4.3467942665549995</v>
      </c>
      <c r="M107" s="5">
        <v>5.4249257229399994</v>
      </c>
      <c r="N107" s="5">
        <v>6.7521069546200003</v>
      </c>
      <c r="O107" s="5">
        <v>8.2316563220549988</v>
      </c>
      <c r="P107" s="5">
        <v>9.830187086075</v>
      </c>
      <c r="Q107" s="5">
        <v>11.504859976764999</v>
      </c>
      <c r="R107" s="5">
        <v>13.20815436891</v>
      </c>
      <c r="S107" s="5">
        <v>14.992691261735001</v>
      </c>
      <c r="T107" s="5">
        <v>16.634760127705</v>
      </c>
      <c r="U107" s="5">
        <v>18.339508629170002</v>
      </c>
      <c r="V107" s="5">
        <v>20.067992617930003</v>
      </c>
      <c r="W107" s="5">
        <v>21.898684226135</v>
      </c>
      <c r="X107" s="5">
        <v>23.869794518695002</v>
      </c>
      <c r="Y107" s="5">
        <v>25.856969309135003</v>
      </c>
      <c r="Z107" s="5">
        <v>27.335847318580001</v>
      </c>
      <c r="AA107" s="5">
        <v>28.846964689864997</v>
      </c>
      <c r="AB107" s="5">
        <v>30.368399880139997</v>
      </c>
      <c r="AC107" s="5">
        <v>31.924638680020003</v>
      </c>
      <c r="AD107" s="5">
        <v>33.491159058100003</v>
      </c>
      <c r="AE107" s="5">
        <v>33.632173759099999</v>
      </c>
    </row>
    <row r="108" spans="1:31">
      <c r="A108" s="58" t="s">
        <v>134</v>
      </c>
      <c r="B108" s="58" t="s">
        <v>124</v>
      </c>
      <c r="C108" s="58" t="s">
        <v>89</v>
      </c>
      <c r="D108" s="5">
        <v>0.9910199999999999</v>
      </c>
      <c r="E108" s="5">
        <v>1.5847</v>
      </c>
      <c r="F108" s="5">
        <v>2.145769</v>
      </c>
      <c r="G108" s="5">
        <v>2.5698590000000001</v>
      </c>
      <c r="H108" s="5">
        <v>2.9110620000000003</v>
      </c>
      <c r="I108" s="5">
        <v>3.187287</v>
      </c>
      <c r="J108" s="5">
        <v>3.6698080000000002</v>
      </c>
      <c r="K108" s="5">
        <v>4.2750890000000004</v>
      </c>
      <c r="L108" s="5">
        <v>4.8314510000000004</v>
      </c>
      <c r="M108" s="5">
        <v>5.425275000000001</v>
      </c>
      <c r="N108" s="5">
        <v>6.2721</v>
      </c>
      <c r="O108" s="5">
        <v>7.1176219999999999</v>
      </c>
      <c r="P108" s="5">
        <v>7.8553970000000009</v>
      </c>
      <c r="Q108" s="5">
        <v>8.4270669999999992</v>
      </c>
      <c r="R108" s="5">
        <v>8.8181409999999989</v>
      </c>
      <c r="S108" s="5">
        <v>9.0998629999999991</v>
      </c>
      <c r="T108" s="5">
        <v>9.1506480000000003</v>
      </c>
      <c r="U108" s="5">
        <v>9.1067370000000007</v>
      </c>
      <c r="V108" s="5">
        <v>8.9548909999999999</v>
      </c>
      <c r="W108" s="5">
        <v>8.8541390000000018</v>
      </c>
      <c r="X108" s="5">
        <v>8.8880299999999988</v>
      </c>
      <c r="Y108" s="5">
        <v>8.9252970000000005</v>
      </c>
      <c r="Z108" s="5">
        <v>8.9418910000000036</v>
      </c>
      <c r="AA108" s="5">
        <v>8.9058689999999991</v>
      </c>
      <c r="AB108" s="5">
        <v>8.8108530000000016</v>
      </c>
      <c r="AC108" s="5">
        <v>8.6923450000000013</v>
      </c>
      <c r="AD108" s="5">
        <v>8.5435020000000002</v>
      </c>
      <c r="AE108" s="5">
        <v>8.5435020000000002</v>
      </c>
    </row>
    <row r="109" spans="1:3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>
      <c r="A110" s="58" t="s">
        <v>134</v>
      </c>
      <c r="B110" s="58" t="s">
        <v>125</v>
      </c>
      <c r="C110" s="58" t="s">
        <v>102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2.7217475954400001</v>
      </c>
      <c r="J110" s="5">
        <v>2.7217475954400001</v>
      </c>
      <c r="K110" s="5">
        <v>2.7217475954400001</v>
      </c>
      <c r="L110" s="5">
        <v>2.7217475954400001</v>
      </c>
      <c r="M110" s="5">
        <v>2.7217475954400001</v>
      </c>
      <c r="N110" s="5">
        <v>2.7217475954400001</v>
      </c>
      <c r="O110" s="5">
        <v>2.7217475954400001</v>
      </c>
      <c r="P110" s="5">
        <v>2.7217475954400001</v>
      </c>
      <c r="Q110" s="5">
        <v>2.7217475954400001</v>
      </c>
      <c r="R110" s="5">
        <v>2.7217475954400001</v>
      </c>
      <c r="S110" s="5">
        <v>2.7217475954400001</v>
      </c>
      <c r="T110" s="5">
        <v>2.7217475954400001</v>
      </c>
      <c r="U110" s="5">
        <v>2.7217475954400001</v>
      </c>
      <c r="V110" s="5">
        <v>2.7217475954400001</v>
      </c>
      <c r="W110" s="5">
        <v>2.7217475954400001</v>
      </c>
      <c r="X110" s="5">
        <v>2.7217475954400001</v>
      </c>
      <c r="Y110" s="5">
        <v>2.7217475954400001</v>
      </c>
      <c r="Z110" s="5">
        <v>2.7217475954400001</v>
      </c>
      <c r="AA110" s="5">
        <v>2.7217475954400001</v>
      </c>
      <c r="AB110" s="5">
        <v>2.7217475954400001</v>
      </c>
      <c r="AC110" s="5">
        <v>2.7217475954400001</v>
      </c>
      <c r="AD110" s="5">
        <v>2.7217475954400001</v>
      </c>
      <c r="AE110" s="5">
        <v>2.7217475954400001</v>
      </c>
    </row>
    <row r="111" spans="1:31">
      <c r="A111" s="58" t="s">
        <v>134</v>
      </c>
      <c r="B111" s="58" t="s">
        <v>125</v>
      </c>
      <c r="C111" s="58" t="s">
        <v>103</v>
      </c>
      <c r="D111" s="5">
        <v>0</v>
      </c>
      <c r="E111" s="5">
        <v>0</v>
      </c>
      <c r="F111" s="5">
        <v>0.9187424112</v>
      </c>
      <c r="G111" s="5">
        <v>0.9187424112</v>
      </c>
      <c r="H111" s="5">
        <v>2.62325872616</v>
      </c>
      <c r="I111" s="5">
        <v>7.11905255896</v>
      </c>
      <c r="J111" s="5">
        <v>7.11905255896</v>
      </c>
      <c r="K111" s="5">
        <v>7.11905255896</v>
      </c>
      <c r="L111" s="5">
        <v>7.11905255896</v>
      </c>
      <c r="M111" s="5">
        <v>7.11905255896</v>
      </c>
      <c r="N111" s="5">
        <v>7.11905255896</v>
      </c>
      <c r="O111" s="5">
        <v>7.11905255896</v>
      </c>
      <c r="P111" s="5">
        <v>7.11905255896</v>
      </c>
      <c r="Q111" s="5">
        <v>7.11905255896</v>
      </c>
      <c r="R111" s="5">
        <v>7.11905255896</v>
      </c>
      <c r="S111" s="5">
        <v>7.11905255896</v>
      </c>
      <c r="T111" s="5">
        <v>7.11905255896</v>
      </c>
      <c r="U111" s="5">
        <v>7.11905255896</v>
      </c>
      <c r="V111" s="5">
        <v>7.11905255896</v>
      </c>
      <c r="W111" s="5">
        <v>7.11905255896</v>
      </c>
      <c r="X111" s="5">
        <v>7.11905255896</v>
      </c>
      <c r="Y111" s="5">
        <v>7.11905255896</v>
      </c>
      <c r="Z111" s="5">
        <v>6.2003101477600007</v>
      </c>
      <c r="AA111" s="5">
        <v>6.2003101477600007</v>
      </c>
      <c r="AB111" s="5">
        <v>4.4957938328000004</v>
      </c>
      <c r="AC111" s="5">
        <v>0</v>
      </c>
      <c r="AD111" s="5">
        <v>0</v>
      </c>
      <c r="AE111" s="5">
        <v>0</v>
      </c>
    </row>
    <row r="112" spans="1:31">
      <c r="A112" s="58" t="s">
        <v>134</v>
      </c>
      <c r="B112" s="58" t="s">
        <v>125</v>
      </c>
      <c r="C112" s="58" t="s">
        <v>104</v>
      </c>
      <c r="D112" s="5">
        <v>0.18956000000000001</v>
      </c>
      <c r="E112" s="5">
        <v>0.18845999999999999</v>
      </c>
      <c r="F112" s="5">
        <v>0.18845999999999999</v>
      </c>
      <c r="G112" s="5">
        <v>0.18845999999999999</v>
      </c>
      <c r="H112" s="5">
        <v>0.18956000000000001</v>
      </c>
      <c r="I112" s="5">
        <v>0.18845999999999999</v>
      </c>
      <c r="J112" s="5">
        <v>0.18845999999999999</v>
      </c>
      <c r="K112" s="5">
        <v>0.56345999999999996</v>
      </c>
      <c r="L112" s="5">
        <v>0.56345999999999996</v>
      </c>
      <c r="M112" s="5">
        <v>0.56455999999999995</v>
      </c>
      <c r="N112" s="5">
        <v>0.56345999999999996</v>
      </c>
      <c r="O112" s="5">
        <v>0.56455999999999995</v>
      </c>
      <c r="P112" s="5">
        <v>0.56345999999999996</v>
      </c>
      <c r="Q112" s="5">
        <v>0.56345999999999996</v>
      </c>
      <c r="R112" s="5">
        <v>0.56345999999999996</v>
      </c>
      <c r="S112" s="5">
        <v>0.56455999999999995</v>
      </c>
      <c r="T112" s="5">
        <v>0.56345999999999996</v>
      </c>
      <c r="U112" s="5">
        <v>0.56345999999999996</v>
      </c>
      <c r="V112" s="5">
        <v>0.56345999999999996</v>
      </c>
      <c r="W112" s="5">
        <v>0.56345999999999996</v>
      </c>
      <c r="X112" s="5">
        <v>0.56455999999999995</v>
      </c>
      <c r="Y112" s="5">
        <v>0.56455999999999995</v>
      </c>
      <c r="Z112" s="5">
        <v>0.56455999999999995</v>
      </c>
      <c r="AA112" s="5">
        <v>0.56455999999999995</v>
      </c>
      <c r="AB112" s="5">
        <v>0.56455999999999995</v>
      </c>
      <c r="AC112" s="5">
        <v>0.56455999999999995</v>
      </c>
      <c r="AD112" s="5">
        <v>0.56455999999999995</v>
      </c>
      <c r="AE112" s="5">
        <v>0.56455999999999995</v>
      </c>
    </row>
    <row r="113" spans="1:31">
      <c r="A113" s="58" t="s">
        <v>134</v>
      </c>
      <c r="B113" s="58" t="s">
        <v>125</v>
      </c>
      <c r="C113" s="58" t="s">
        <v>88</v>
      </c>
      <c r="D113" s="5">
        <v>0.120936</v>
      </c>
      <c r="E113" s="5">
        <v>0.297296</v>
      </c>
      <c r="F113" s="5">
        <v>0.55069600000000007</v>
      </c>
      <c r="G113" s="5">
        <v>0.884548</v>
      </c>
      <c r="H113" s="5">
        <v>1.3049000000000002</v>
      </c>
      <c r="I113" s="5">
        <v>1.7524739999999999</v>
      </c>
      <c r="J113" s="5">
        <v>2.4211460000000002</v>
      </c>
      <c r="K113" s="5">
        <v>3.1813956746800001</v>
      </c>
      <c r="L113" s="5">
        <v>3.9730135850499999</v>
      </c>
      <c r="M113" s="5">
        <v>4.9157786531299994</v>
      </c>
      <c r="N113" s="5">
        <v>6.10227136545</v>
      </c>
      <c r="O113" s="5">
        <v>7.4856171069549999</v>
      </c>
      <c r="P113" s="5">
        <v>9.023733221745001</v>
      </c>
      <c r="Q113" s="5">
        <v>10.735126954845001</v>
      </c>
      <c r="R113" s="5">
        <v>12.62743962799</v>
      </c>
      <c r="S113" s="5">
        <v>14.632258777420001</v>
      </c>
      <c r="T113" s="5">
        <v>16.585281307070002</v>
      </c>
      <c r="U113" s="5">
        <v>18.649605331555001</v>
      </c>
      <c r="V113" s="5">
        <v>20.788121796924997</v>
      </c>
      <c r="W113" s="5">
        <v>22.972598195129997</v>
      </c>
      <c r="X113" s="5">
        <v>25.317812299450001</v>
      </c>
      <c r="Y113" s="5">
        <v>27.690749009355002</v>
      </c>
      <c r="Z113" s="5">
        <v>29.426303068949998</v>
      </c>
      <c r="AA113" s="5">
        <v>31.201996453179998</v>
      </c>
      <c r="AB113" s="5">
        <v>32.998715744834996</v>
      </c>
      <c r="AC113" s="5">
        <v>34.833899291839998</v>
      </c>
      <c r="AD113" s="5">
        <v>36.689694287324997</v>
      </c>
      <c r="AE113" s="5">
        <v>36.894017377765003</v>
      </c>
    </row>
    <row r="114" spans="1:31">
      <c r="A114" s="58" t="s">
        <v>134</v>
      </c>
      <c r="B114" s="58" t="s">
        <v>125</v>
      </c>
      <c r="C114" s="58" t="s">
        <v>89</v>
      </c>
      <c r="D114" s="5">
        <v>0.77685599999999999</v>
      </c>
      <c r="E114" s="5">
        <v>1.3826660000000002</v>
      </c>
      <c r="F114" s="5">
        <v>1.919683</v>
      </c>
      <c r="G114" s="5">
        <v>2.3824130000000001</v>
      </c>
      <c r="H114" s="5">
        <v>2.771639</v>
      </c>
      <c r="I114" s="5">
        <v>2.9457979999999999</v>
      </c>
      <c r="J114" s="5">
        <v>3.2991079999999999</v>
      </c>
      <c r="K114" s="5">
        <v>3.7894770000000002</v>
      </c>
      <c r="L114" s="5">
        <v>4.0835509999999999</v>
      </c>
      <c r="M114" s="5">
        <v>4.3756220000000008</v>
      </c>
      <c r="N114" s="5">
        <v>4.9204770000000009</v>
      </c>
      <c r="O114" s="5">
        <v>5.5427699999999991</v>
      </c>
      <c r="P114" s="5">
        <v>6.109599000000002</v>
      </c>
      <c r="Q114" s="5">
        <v>6.6473720000000016</v>
      </c>
      <c r="R114" s="5">
        <v>7.1809369999999992</v>
      </c>
      <c r="S114" s="5">
        <v>7.5531689999999996</v>
      </c>
      <c r="T114" s="5">
        <v>7.7470940000000006</v>
      </c>
      <c r="U114" s="5">
        <v>7.8553220000000001</v>
      </c>
      <c r="V114" s="5">
        <v>7.8142190000000031</v>
      </c>
      <c r="W114" s="5">
        <v>7.6917759999999999</v>
      </c>
      <c r="X114" s="5">
        <v>7.6956379999999989</v>
      </c>
      <c r="Y114" s="5">
        <v>7.7426959999999978</v>
      </c>
      <c r="Z114" s="5">
        <v>7.7720720000000023</v>
      </c>
      <c r="AA114" s="5">
        <v>7.7958240000000005</v>
      </c>
      <c r="AB114" s="5">
        <v>7.8192950000000003</v>
      </c>
      <c r="AC114" s="5">
        <v>7.7733040000000004</v>
      </c>
      <c r="AD114" s="5">
        <v>7.7083300000000019</v>
      </c>
      <c r="AE114" s="5">
        <v>7.7083300000000019</v>
      </c>
    </row>
    <row r="115" spans="1:3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>
      <c r="A116" s="58" t="s">
        <v>134</v>
      </c>
      <c r="B116" s="58" t="s">
        <v>126</v>
      </c>
      <c r="C116" s="58" t="s">
        <v>102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</row>
    <row r="117" spans="1:31">
      <c r="A117" s="58" t="s">
        <v>134</v>
      </c>
      <c r="B117" s="58" t="s">
        <v>126</v>
      </c>
      <c r="C117" s="58" t="s">
        <v>103</v>
      </c>
      <c r="D117" s="5">
        <v>0</v>
      </c>
      <c r="E117" s="5">
        <v>0</v>
      </c>
      <c r="F117" s="5">
        <v>0.38483482815999998</v>
      </c>
      <c r="G117" s="5">
        <v>0.38483482815999998</v>
      </c>
      <c r="H117" s="5">
        <v>1.5997033751199998</v>
      </c>
      <c r="I117" s="5">
        <v>1.5997033751199998</v>
      </c>
      <c r="J117" s="5">
        <v>1.5997033751199998</v>
      </c>
      <c r="K117" s="5">
        <v>1.5997033751199998</v>
      </c>
      <c r="L117" s="5">
        <v>1.5997033751199998</v>
      </c>
      <c r="M117" s="5">
        <v>3.5667979036800004</v>
      </c>
      <c r="N117" s="5">
        <v>3.5667979036800004</v>
      </c>
      <c r="O117" s="5">
        <v>3.5667979036800004</v>
      </c>
      <c r="P117" s="5">
        <v>3.5667979036800004</v>
      </c>
      <c r="Q117" s="5">
        <v>3.5667979036800004</v>
      </c>
      <c r="R117" s="5">
        <v>5.8769058343200005</v>
      </c>
      <c r="S117" s="5">
        <v>5.8769058343200005</v>
      </c>
      <c r="T117" s="5">
        <v>5.8769058343200005</v>
      </c>
      <c r="U117" s="5">
        <v>5.8769058343200005</v>
      </c>
      <c r="V117" s="5">
        <v>5.8769058343200005</v>
      </c>
      <c r="W117" s="5">
        <v>5.8769058343200005</v>
      </c>
      <c r="X117" s="5">
        <v>5.8769058343200005</v>
      </c>
      <c r="Y117" s="5">
        <v>23.784991146159999</v>
      </c>
      <c r="Z117" s="5">
        <v>23.400156318000001</v>
      </c>
      <c r="AA117" s="5">
        <v>23.400156318000001</v>
      </c>
      <c r="AB117" s="5">
        <v>22.185287771039999</v>
      </c>
      <c r="AC117" s="5">
        <v>91.504198892000005</v>
      </c>
      <c r="AD117" s="5">
        <v>131.75110317983999</v>
      </c>
      <c r="AE117" s="5">
        <v>131.75110317983999</v>
      </c>
    </row>
    <row r="118" spans="1:31">
      <c r="A118" s="58" t="s">
        <v>134</v>
      </c>
      <c r="B118" s="58" t="s">
        <v>126</v>
      </c>
      <c r="C118" s="58" t="s">
        <v>104</v>
      </c>
      <c r="D118" s="5">
        <v>0.51570739999999993</v>
      </c>
      <c r="E118" s="5">
        <v>0.51570739999999993</v>
      </c>
      <c r="F118" s="5">
        <v>0.51570739999999993</v>
      </c>
      <c r="G118" s="5">
        <v>0.51570739999999993</v>
      </c>
      <c r="H118" s="5">
        <v>0.51570739999999993</v>
      </c>
      <c r="I118" s="5">
        <v>0.51570739999999993</v>
      </c>
      <c r="J118" s="5">
        <v>0.51570739999999993</v>
      </c>
      <c r="K118" s="5">
        <v>0.51570739999999993</v>
      </c>
      <c r="L118" s="5">
        <v>0.51570739999999993</v>
      </c>
      <c r="M118" s="5">
        <v>0.51570739999999993</v>
      </c>
      <c r="N118" s="5">
        <v>0.51570739999999993</v>
      </c>
      <c r="O118" s="5">
        <v>0.51570739999999993</v>
      </c>
      <c r="P118" s="5">
        <v>0.51570739999999993</v>
      </c>
      <c r="Q118" s="5">
        <v>0.51570739999999993</v>
      </c>
      <c r="R118" s="5">
        <v>0.51570739999999993</v>
      </c>
      <c r="S118" s="5">
        <v>0.51570739999999993</v>
      </c>
      <c r="T118" s="5">
        <v>0.51570739999999993</v>
      </c>
      <c r="U118" s="5">
        <v>0.51570739999999993</v>
      </c>
      <c r="V118" s="5">
        <v>0.51570739999999993</v>
      </c>
      <c r="W118" s="5">
        <v>0.51570739999999993</v>
      </c>
      <c r="X118" s="5">
        <v>0.51570739999999993</v>
      </c>
      <c r="Y118" s="5">
        <v>0.51990740000000002</v>
      </c>
      <c r="Z118" s="5">
        <v>0.51570739999999993</v>
      </c>
      <c r="AA118" s="5">
        <v>0.51570739999999993</v>
      </c>
      <c r="AB118" s="5">
        <v>0.51570739999999993</v>
      </c>
      <c r="AC118" s="5">
        <v>0.51570739999999993</v>
      </c>
      <c r="AD118" s="5">
        <v>0.51570739999999993</v>
      </c>
      <c r="AE118" s="5">
        <v>0.51570739999999993</v>
      </c>
    </row>
    <row r="119" spans="1:31">
      <c r="A119" s="58" t="s">
        <v>134</v>
      </c>
      <c r="B119" s="58" t="s">
        <v>126</v>
      </c>
      <c r="C119" s="58" t="s">
        <v>88</v>
      </c>
      <c r="D119" s="5">
        <v>0.20674799999999999</v>
      </c>
      <c r="E119" s="5">
        <v>0.31010599999999999</v>
      </c>
      <c r="F119" s="5">
        <v>0.42204399999999997</v>
      </c>
      <c r="G119" s="5">
        <v>0.54567999999999994</v>
      </c>
      <c r="H119" s="5">
        <v>0.68458399999999997</v>
      </c>
      <c r="I119" s="5">
        <v>0.84045999999999998</v>
      </c>
      <c r="J119" s="5">
        <v>1.0808800000000001</v>
      </c>
      <c r="K119" s="5">
        <v>1.37300804232</v>
      </c>
      <c r="L119" s="5">
        <v>1.7166496019449999</v>
      </c>
      <c r="M119" s="5">
        <v>2.1384336893799998</v>
      </c>
      <c r="N119" s="5">
        <v>2.6331003903000001</v>
      </c>
      <c r="O119" s="5">
        <v>3.174525901435</v>
      </c>
      <c r="P119" s="5">
        <v>3.7520569247749993</v>
      </c>
      <c r="Q119" s="5">
        <v>4.3704243383399994</v>
      </c>
      <c r="R119" s="5">
        <v>5.004647194935</v>
      </c>
      <c r="S119" s="5">
        <v>5.6663817641899996</v>
      </c>
      <c r="T119" s="5">
        <v>6.2614123244749997</v>
      </c>
      <c r="U119" s="5">
        <v>6.86628896671</v>
      </c>
      <c r="V119" s="5">
        <v>7.4745971234000006</v>
      </c>
      <c r="W119" s="5">
        <v>8.1153102782649995</v>
      </c>
      <c r="X119" s="5">
        <v>8.8012937706449996</v>
      </c>
      <c r="Y119" s="5">
        <v>9.4938328659949995</v>
      </c>
      <c r="Z119" s="5">
        <v>10.015714016780001</v>
      </c>
      <c r="AA119" s="5">
        <v>10.548546476849999</v>
      </c>
      <c r="AB119" s="5">
        <v>11.087862089554999</v>
      </c>
      <c r="AC119" s="5">
        <v>11.638021375699999</v>
      </c>
      <c r="AD119" s="5">
        <v>12.193672800765</v>
      </c>
      <c r="AE119" s="5">
        <v>12.246957138705</v>
      </c>
    </row>
    <row r="120" spans="1:31">
      <c r="A120" s="58" t="s">
        <v>134</v>
      </c>
      <c r="B120" s="58" t="s">
        <v>126</v>
      </c>
      <c r="C120" s="58" t="s">
        <v>89</v>
      </c>
      <c r="D120" s="5">
        <v>0.54603499999999994</v>
      </c>
      <c r="E120" s="5">
        <v>0.72162999999999988</v>
      </c>
      <c r="F120" s="5">
        <v>0.86684299999999992</v>
      </c>
      <c r="G120" s="5">
        <v>0.98809499999999995</v>
      </c>
      <c r="H120" s="5">
        <v>1.0984929999999999</v>
      </c>
      <c r="I120" s="5">
        <v>1.2010939999999999</v>
      </c>
      <c r="J120" s="5">
        <v>1.4053729999999998</v>
      </c>
      <c r="K120" s="5">
        <v>1.6230689999999999</v>
      </c>
      <c r="L120" s="5">
        <v>1.8401910000000004</v>
      </c>
      <c r="M120" s="5">
        <v>2.1150509999999993</v>
      </c>
      <c r="N120" s="5">
        <v>2.4270929999999997</v>
      </c>
      <c r="O120" s="5">
        <v>2.7215770000000004</v>
      </c>
      <c r="P120" s="5">
        <v>2.9594240000000003</v>
      </c>
      <c r="Q120" s="5">
        <v>3.1600000000000006</v>
      </c>
      <c r="R120" s="5">
        <v>3.3064369999999994</v>
      </c>
      <c r="S120" s="5">
        <v>3.4141500000000007</v>
      </c>
      <c r="T120" s="5">
        <v>3.4326570000000012</v>
      </c>
      <c r="U120" s="5">
        <v>3.4093729999999995</v>
      </c>
      <c r="V120" s="5">
        <v>3.350393</v>
      </c>
      <c r="W120" s="5">
        <v>3.3337880000000006</v>
      </c>
      <c r="X120" s="5">
        <v>3.3335029999999999</v>
      </c>
      <c r="Y120" s="5">
        <v>3.330041</v>
      </c>
      <c r="Z120" s="5">
        <v>3.3097660000000007</v>
      </c>
      <c r="AA120" s="5">
        <v>3.2810920000000006</v>
      </c>
      <c r="AB120" s="5">
        <v>3.2383339999999987</v>
      </c>
      <c r="AC120" s="5">
        <v>3.1888819999999987</v>
      </c>
      <c r="AD120" s="5">
        <v>3.1313429999999989</v>
      </c>
      <c r="AE120" s="5">
        <v>3.1313429999999989</v>
      </c>
    </row>
    <row r="121" spans="1:3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>
      <c r="A122" s="58" t="s">
        <v>134</v>
      </c>
      <c r="B122" s="58" t="s">
        <v>127</v>
      </c>
      <c r="C122" s="58" t="s">
        <v>102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21.163324748000001</v>
      </c>
      <c r="J122" s="5">
        <v>21.163324748000001</v>
      </c>
      <c r="K122" s="5">
        <v>21.163324748000001</v>
      </c>
      <c r="L122" s="5">
        <v>21.163324748000001</v>
      </c>
      <c r="M122" s="5">
        <v>21.163324748000001</v>
      </c>
      <c r="N122" s="5">
        <v>21.163324748000001</v>
      </c>
      <c r="O122" s="5">
        <v>21.163324748000001</v>
      </c>
      <c r="P122" s="5">
        <v>21.163324748000001</v>
      </c>
      <c r="Q122" s="5">
        <v>21.163324748000001</v>
      </c>
      <c r="R122" s="5">
        <v>21.163324748000001</v>
      </c>
      <c r="S122" s="5">
        <v>21.163324748000001</v>
      </c>
      <c r="T122" s="5">
        <v>21.163324748000001</v>
      </c>
      <c r="U122" s="5">
        <v>21.163324748000001</v>
      </c>
      <c r="V122" s="5">
        <v>21.163324748000001</v>
      </c>
      <c r="W122" s="5">
        <v>21.163324748000001</v>
      </c>
      <c r="X122" s="5">
        <v>28.684193837199999</v>
      </c>
      <c r="Y122" s="5">
        <v>28.684193837199999</v>
      </c>
      <c r="Z122" s="5">
        <v>28.684193837199999</v>
      </c>
      <c r="AA122" s="5">
        <v>28.684193837199999</v>
      </c>
      <c r="AB122" s="5">
        <v>28.684193837199999</v>
      </c>
      <c r="AC122" s="5">
        <v>36.770764829520004</v>
      </c>
      <c r="AD122" s="5">
        <v>53.651068849920001</v>
      </c>
      <c r="AE122" s="5">
        <v>53.651068849920001</v>
      </c>
    </row>
    <row r="123" spans="1:31">
      <c r="A123" s="58" t="s">
        <v>134</v>
      </c>
      <c r="B123" s="58" t="s">
        <v>127</v>
      </c>
      <c r="C123" s="58" t="s">
        <v>103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</row>
    <row r="124" spans="1:31">
      <c r="A124" s="58" t="s">
        <v>134</v>
      </c>
      <c r="B124" s="58" t="s">
        <v>127</v>
      </c>
      <c r="C124" s="58" t="s">
        <v>104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</row>
    <row r="125" spans="1:31">
      <c r="A125" s="58" t="s">
        <v>134</v>
      </c>
      <c r="B125" s="58" t="s">
        <v>127</v>
      </c>
      <c r="C125" s="58" t="s">
        <v>88</v>
      </c>
      <c r="D125" s="5">
        <v>1.5824000000000001E-2</v>
      </c>
      <c r="E125" s="5">
        <v>3.1674000000000001E-2</v>
      </c>
      <c r="F125" s="5">
        <v>5.2965999999999999E-2</v>
      </c>
      <c r="G125" s="5">
        <v>7.8764000000000001E-2</v>
      </c>
      <c r="H125" s="5">
        <v>0.11021399999999999</v>
      </c>
      <c r="I125" s="5">
        <v>0.14730000000000001</v>
      </c>
      <c r="J125" s="5">
        <v>0.203148</v>
      </c>
      <c r="K125" s="5">
        <v>0.26880177251499998</v>
      </c>
      <c r="L125" s="5">
        <v>0.34835914953500002</v>
      </c>
      <c r="M125" s="5">
        <v>0.44804788443999999</v>
      </c>
      <c r="N125" s="5">
        <v>0.56646640916500002</v>
      </c>
      <c r="O125" s="5">
        <v>0.70027676242000003</v>
      </c>
      <c r="P125" s="5">
        <v>0.84739425761999998</v>
      </c>
      <c r="Q125" s="5">
        <v>1.0075031980100002</v>
      </c>
      <c r="R125" s="5">
        <v>1.1770233594749999</v>
      </c>
      <c r="S125" s="5">
        <v>1.358038417385</v>
      </c>
      <c r="T125" s="5">
        <v>1.53179645715</v>
      </c>
      <c r="U125" s="5">
        <v>1.7147051366500001</v>
      </c>
      <c r="V125" s="5">
        <v>1.9047837674350001</v>
      </c>
      <c r="W125" s="5">
        <v>2.107657829985</v>
      </c>
      <c r="X125" s="5">
        <v>2.32465684726</v>
      </c>
      <c r="Y125" s="5">
        <v>2.5435191545200002</v>
      </c>
      <c r="Z125" s="5">
        <v>2.7020484795250002</v>
      </c>
      <c r="AA125" s="5">
        <v>2.8629284289049997</v>
      </c>
      <c r="AB125" s="5">
        <v>3.0244299953000002</v>
      </c>
      <c r="AC125" s="5">
        <v>3.1887067395750002</v>
      </c>
      <c r="AD125" s="5">
        <v>3.3534805613550001</v>
      </c>
      <c r="AE125" s="5">
        <v>3.3691903818850002</v>
      </c>
    </row>
    <row r="126" spans="1:31">
      <c r="A126" s="58" t="s">
        <v>134</v>
      </c>
      <c r="B126" s="58" t="s">
        <v>127</v>
      </c>
      <c r="C126" s="58" t="s">
        <v>89</v>
      </c>
      <c r="D126" s="5">
        <v>0.10725999999999999</v>
      </c>
      <c r="E126" s="5">
        <v>0.15203199999999997</v>
      </c>
      <c r="F126" s="5">
        <v>0.18812999999999999</v>
      </c>
      <c r="G126" s="5">
        <v>0.21496399999999999</v>
      </c>
      <c r="H126" s="5">
        <v>0.23591699999999999</v>
      </c>
      <c r="I126" s="5">
        <v>0.25203799999999998</v>
      </c>
      <c r="J126" s="5">
        <v>0.28246500000000002</v>
      </c>
      <c r="K126" s="5">
        <v>0.32365999999999995</v>
      </c>
      <c r="L126" s="5">
        <v>0.36382600000000004</v>
      </c>
      <c r="M126" s="5">
        <v>0.41711799999999999</v>
      </c>
      <c r="N126" s="5">
        <v>0.47821400000000003</v>
      </c>
      <c r="O126" s="5">
        <v>0.53914400000000007</v>
      </c>
      <c r="P126" s="5">
        <v>0.59150900000000006</v>
      </c>
      <c r="Q126" s="5">
        <v>0.63556900000000016</v>
      </c>
      <c r="R126" s="5">
        <v>0.67028699999999997</v>
      </c>
      <c r="S126" s="5">
        <v>0.69696700000000011</v>
      </c>
      <c r="T126" s="5">
        <v>0.70467600000000008</v>
      </c>
      <c r="U126" s="5">
        <v>0.70432300000000003</v>
      </c>
      <c r="V126" s="5">
        <v>0.69739800000000007</v>
      </c>
      <c r="W126" s="5">
        <v>0.69957599999999998</v>
      </c>
      <c r="X126" s="5">
        <v>0.70448199999999994</v>
      </c>
      <c r="Y126" s="5">
        <v>0.70940099999999984</v>
      </c>
      <c r="Z126" s="5">
        <v>0.71113999999999988</v>
      </c>
      <c r="AA126" s="5">
        <v>0.70904699999999976</v>
      </c>
      <c r="AB126" s="5">
        <v>0.70364899999999986</v>
      </c>
      <c r="AC126" s="5">
        <v>0.69557599999999997</v>
      </c>
      <c r="AD126" s="5">
        <v>0.68421600000000016</v>
      </c>
      <c r="AE126" s="5">
        <v>0.68421600000000016</v>
      </c>
    </row>
    <row r="127" spans="1:31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>
      <c r="A128" s="58" t="s">
        <v>136</v>
      </c>
      <c r="B128" s="58" t="s">
        <v>123</v>
      </c>
      <c r="C128" s="58" t="s">
        <v>101</v>
      </c>
      <c r="D128" s="5">
        <v>0</v>
      </c>
      <c r="E128" s="5">
        <v>0</v>
      </c>
      <c r="F128" s="5">
        <v>116.28</v>
      </c>
      <c r="G128" s="5">
        <v>348.84</v>
      </c>
      <c r="H128" s="5">
        <v>348.84</v>
      </c>
      <c r="I128" s="5">
        <v>348.84</v>
      </c>
      <c r="J128" s="5">
        <v>348.84</v>
      </c>
      <c r="K128" s="5">
        <v>348.84</v>
      </c>
      <c r="L128" s="5">
        <v>348.84</v>
      </c>
      <c r="M128" s="5">
        <v>348.84</v>
      </c>
      <c r="N128" s="5">
        <v>348.84</v>
      </c>
      <c r="O128" s="5">
        <v>348.84</v>
      </c>
      <c r="P128" s="5">
        <v>348.84</v>
      </c>
      <c r="Q128" s="5">
        <v>348.84</v>
      </c>
      <c r="R128" s="5">
        <v>348.84</v>
      </c>
      <c r="S128" s="5">
        <v>348.84</v>
      </c>
      <c r="T128" s="5">
        <v>348.84</v>
      </c>
      <c r="U128" s="5">
        <v>348.84</v>
      </c>
      <c r="V128" s="5">
        <v>348.84</v>
      </c>
      <c r="W128" s="5">
        <v>348.84</v>
      </c>
      <c r="X128" s="5">
        <v>348.84</v>
      </c>
      <c r="Y128" s="5">
        <v>348.84</v>
      </c>
      <c r="Z128" s="5">
        <v>348.84</v>
      </c>
      <c r="AA128" s="5">
        <v>348.84</v>
      </c>
      <c r="AB128" s="5">
        <v>348.84</v>
      </c>
      <c r="AC128" s="5">
        <v>348.84</v>
      </c>
      <c r="AD128" s="5">
        <v>348.84</v>
      </c>
      <c r="AE128" s="5">
        <v>348.84</v>
      </c>
    </row>
    <row r="129" spans="1:31">
      <c r="A129" s="58" t="s">
        <v>136</v>
      </c>
      <c r="B129" s="58" t="s">
        <v>123</v>
      </c>
      <c r="C129" s="58" t="s">
        <v>102</v>
      </c>
      <c r="D129" s="5">
        <v>6.0490000000000004</v>
      </c>
      <c r="E129" s="5">
        <v>6.0490000000000004</v>
      </c>
      <c r="F129" s="5">
        <v>6.0490000000000004</v>
      </c>
      <c r="G129" s="5">
        <v>6.0490000000000004</v>
      </c>
      <c r="H129" s="5">
        <v>6.0490000000000004</v>
      </c>
      <c r="I129" s="5">
        <v>13.29430326544</v>
      </c>
      <c r="J129" s="5">
        <v>13.29430326544</v>
      </c>
      <c r="K129" s="5">
        <v>33.8417987248</v>
      </c>
      <c r="L129" s="5">
        <v>33.8417987248</v>
      </c>
      <c r="M129" s="5">
        <v>33.8417987248</v>
      </c>
      <c r="N129" s="5">
        <v>33.8417987248</v>
      </c>
      <c r="O129" s="5">
        <v>33.8417987248</v>
      </c>
      <c r="P129" s="5">
        <v>33.8417987248</v>
      </c>
      <c r="Q129" s="5">
        <v>33.8417987248</v>
      </c>
      <c r="R129" s="5">
        <v>33.8417987248</v>
      </c>
      <c r="S129" s="5">
        <v>33.8417987248</v>
      </c>
      <c r="T129" s="5">
        <v>33.8417987248</v>
      </c>
      <c r="U129" s="5">
        <v>33.8417987248</v>
      </c>
      <c r="V129" s="5">
        <v>39.848827328319999</v>
      </c>
      <c r="W129" s="5">
        <v>39.848827328319999</v>
      </c>
      <c r="X129" s="5">
        <v>42.048999999999999</v>
      </c>
      <c r="Y129" s="5">
        <v>42.048999999999999</v>
      </c>
      <c r="Z129" s="5">
        <v>42.048999999999999</v>
      </c>
      <c r="AA129" s="5">
        <v>42.048999999999999</v>
      </c>
      <c r="AB129" s="5">
        <v>42.048999999999999</v>
      </c>
      <c r="AC129" s="5">
        <v>42.048999999999999</v>
      </c>
      <c r="AD129" s="5">
        <v>42.048999999999999</v>
      </c>
      <c r="AE129" s="5">
        <v>42.048999999999999</v>
      </c>
    </row>
    <row r="130" spans="1:31">
      <c r="A130" s="58" t="s">
        <v>136</v>
      </c>
      <c r="B130" s="58" t="s">
        <v>123</v>
      </c>
      <c r="C130" s="58" t="s">
        <v>103</v>
      </c>
      <c r="D130" s="5">
        <v>0.222</v>
      </c>
      <c r="E130" s="5">
        <v>0.222</v>
      </c>
      <c r="F130" s="5">
        <v>5.0220000000000011</v>
      </c>
      <c r="G130" s="5">
        <v>14.057394542399999</v>
      </c>
      <c r="H130" s="5">
        <v>18.521764732240001</v>
      </c>
      <c r="I130" s="5">
        <v>18.521764732240001</v>
      </c>
      <c r="J130" s="5">
        <v>18.521764732240001</v>
      </c>
      <c r="K130" s="5">
        <v>18.521764732240001</v>
      </c>
      <c r="L130" s="5">
        <v>18.521764732240001</v>
      </c>
      <c r="M130" s="5">
        <v>18.521764732240001</v>
      </c>
      <c r="N130" s="5">
        <v>18.521764732240001</v>
      </c>
      <c r="O130" s="5">
        <v>18.521764732240001</v>
      </c>
      <c r="P130" s="5">
        <v>18.521764732240001</v>
      </c>
      <c r="Q130" s="5">
        <v>18.521764732240001</v>
      </c>
      <c r="R130" s="5">
        <v>22.722637540800001</v>
      </c>
      <c r="S130" s="5">
        <v>22.741675036079997</v>
      </c>
      <c r="T130" s="5">
        <v>22.741675036079997</v>
      </c>
      <c r="U130" s="5">
        <v>23.072113890640001</v>
      </c>
      <c r="V130" s="5">
        <v>23.072113890640001</v>
      </c>
      <c r="W130" s="5">
        <v>23.072113890640001</v>
      </c>
      <c r="X130" s="5">
        <v>23.072113890640001</v>
      </c>
      <c r="Y130" s="5">
        <v>23.072113890640001</v>
      </c>
      <c r="Z130" s="5">
        <v>18.27211389064</v>
      </c>
      <c r="AA130" s="5">
        <v>9.2367193482399994</v>
      </c>
      <c r="AB130" s="5">
        <v>4.7723491584000008</v>
      </c>
      <c r="AC130" s="5">
        <v>12.483024014959998</v>
      </c>
      <c r="AD130" s="5">
        <v>12.483024014959998</v>
      </c>
      <c r="AE130" s="5">
        <v>12.483024014959998</v>
      </c>
    </row>
    <row r="131" spans="1:31">
      <c r="A131" s="58" t="s">
        <v>136</v>
      </c>
      <c r="B131" s="58" t="s">
        <v>123</v>
      </c>
      <c r="C131" s="58" t="s">
        <v>104</v>
      </c>
      <c r="D131" s="5">
        <v>7.4999999999999997E-2</v>
      </c>
      <c r="E131" s="5">
        <v>7.4999999999999997E-2</v>
      </c>
      <c r="F131" s="5">
        <v>7.4999999999999997E-2</v>
      </c>
      <c r="G131" s="5">
        <v>7.4999999999999997E-2</v>
      </c>
      <c r="H131" s="5">
        <v>7.4999999999999997E-2</v>
      </c>
      <c r="I131" s="5">
        <v>7.4999999999999997E-2</v>
      </c>
      <c r="J131" s="5">
        <v>7.4999999999999997E-2</v>
      </c>
      <c r="K131" s="5">
        <v>7.4999999999999997E-2</v>
      </c>
      <c r="L131" s="5">
        <v>7.4999999999999997E-2</v>
      </c>
      <c r="M131" s="5">
        <v>7.4999999999999997E-2</v>
      </c>
      <c r="N131" s="5">
        <v>7.4999999999999997E-2</v>
      </c>
      <c r="O131" s="5">
        <v>7.4999999999999997E-2</v>
      </c>
      <c r="P131" s="5">
        <v>7.4999999999999997E-2</v>
      </c>
      <c r="Q131" s="5">
        <v>7.4999999999999997E-2</v>
      </c>
      <c r="R131" s="5">
        <v>7.4999999999999997E-2</v>
      </c>
      <c r="S131" s="5">
        <v>7.4999999999999997E-2</v>
      </c>
      <c r="T131" s="5">
        <v>7.4999999999999997E-2</v>
      </c>
      <c r="U131" s="5">
        <v>7.4999999999999997E-2</v>
      </c>
      <c r="V131" s="5">
        <v>7.4999999999999997E-2</v>
      </c>
      <c r="W131" s="5">
        <v>7.4999999999999997E-2</v>
      </c>
      <c r="X131" s="5">
        <v>7.4999999999999997E-2</v>
      </c>
      <c r="Y131" s="5">
        <v>7.4999999999999997E-2</v>
      </c>
      <c r="Z131" s="5">
        <v>7.4999999999999997E-2</v>
      </c>
      <c r="AA131" s="5">
        <v>7.4999999999999997E-2</v>
      </c>
      <c r="AB131" s="5">
        <v>7.4999999999999997E-2</v>
      </c>
      <c r="AC131" s="5">
        <v>7.4999999999999997E-2</v>
      </c>
      <c r="AD131" s="5">
        <v>7.4999999999999997E-2</v>
      </c>
      <c r="AE131" s="5">
        <v>7.4999999999999997E-2</v>
      </c>
    </row>
    <row r="132" spans="1:31">
      <c r="A132" s="58" t="s">
        <v>136</v>
      </c>
      <c r="B132" s="58" t="s">
        <v>123</v>
      </c>
      <c r="C132" s="58" t="s">
        <v>88</v>
      </c>
      <c r="D132" s="5">
        <v>0.22689600001999999</v>
      </c>
      <c r="E132" s="5">
        <v>0.46892400000000001</v>
      </c>
      <c r="F132" s="5">
        <v>0.78230399997999989</v>
      </c>
      <c r="G132" s="5">
        <v>1.1662940000199999</v>
      </c>
      <c r="H132" s="5">
        <v>1.6357600000000001</v>
      </c>
      <c r="I132" s="5">
        <v>2.199268</v>
      </c>
      <c r="J132" s="5">
        <v>3.0487099999999998</v>
      </c>
      <c r="K132" s="5">
        <v>4.0174130233050001</v>
      </c>
      <c r="L132" s="5">
        <v>5.1712473369150009</v>
      </c>
      <c r="M132" s="5">
        <v>6.5643127228599996</v>
      </c>
      <c r="N132" s="5">
        <v>8.2884793227449993</v>
      </c>
      <c r="O132" s="5">
        <v>10.218429673545</v>
      </c>
      <c r="P132" s="5">
        <v>12.308383506310001</v>
      </c>
      <c r="Q132" s="5">
        <v>14.584355252794998</v>
      </c>
      <c r="R132" s="5">
        <v>16.969061380905</v>
      </c>
      <c r="S132" s="5">
        <v>19.488725551624999</v>
      </c>
      <c r="T132" s="5">
        <v>21.867825752750001</v>
      </c>
      <c r="U132" s="5">
        <v>24.341994509115004</v>
      </c>
      <c r="V132" s="5">
        <v>26.884085377985002</v>
      </c>
      <c r="W132" s="5">
        <v>29.590518085039999</v>
      </c>
      <c r="X132" s="5">
        <v>32.491556825389999</v>
      </c>
      <c r="Y132" s="5">
        <v>35.423194138300005</v>
      </c>
      <c r="Z132" s="5">
        <v>37.568077087310002</v>
      </c>
      <c r="AA132" s="5">
        <v>39.750041389935006</v>
      </c>
      <c r="AB132" s="5">
        <v>41.950261701525008</v>
      </c>
      <c r="AC132" s="5">
        <v>44.193283996605004</v>
      </c>
      <c r="AD132" s="5">
        <v>46.443557179385003</v>
      </c>
      <c r="AE132" s="5">
        <v>46.666472745164995</v>
      </c>
    </row>
    <row r="133" spans="1:31">
      <c r="A133" s="58" t="s">
        <v>136</v>
      </c>
      <c r="B133" s="58" t="s">
        <v>123</v>
      </c>
      <c r="C133" s="58" t="s">
        <v>89</v>
      </c>
      <c r="D133" s="5">
        <v>1.383016</v>
      </c>
      <c r="E133" s="5">
        <v>2.0725330000000004</v>
      </c>
      <c r="F133" s="5">
        <v>2.5995620000000002</v>
      </c>
      <c r="G133" s="5">
        <v>3.0013680000000003</v>
      </c>
      <c r="H133" s="5">
        <v>3.3320890000000007</v>
      </c>
      <c r="I133" s="5">
        <v>3.5841079999999996</v>
      </c>
      <c r="J133" s="5">
        <v>4.0625970000000002</v>
      </c>
      <c r="K133" s="5">
        <v>4.7117839999999998</v>
      </c>
      <c r="L133" s="5">
        <v>5.3454380000000006</v>
      </c>
      <c r="M133" s="5">
        <v>6.0464970000000005</v>
      </c>
      <c r="N133" s="5">
        <v>7.057053999999999</v>
      </c>
      <c r="O133" s="5">
        <v>8.0359169999999995</v>
      </c>
      <c r="P133" s="5">
        <v>8.843886000000003</v>
      </c>
      <c r="Q133" s="5">
        <v>9.5456280000000042</v>
      </c>
      <c r="R133" s="5">
        <v>10.089717</v>
      </c>
      <c r="S133" s="5">
        <v>10.485520999999999</v>
      </c>
      <c r="T133" s="5">
        <v>10.593368000000002</v>
      </c>
      <c r="U133" s="5">
        <v>10.570500000000003</v>
      </c>
      <c r="V133" s="5">
        <v>10.431234999999999</v>
      </c>
      <c r="W133" s="5">
        <v>10.359254999999997</v>
      </c>
      <c r="X133" s="5">
        <v>10.437242000000003</v>
      </c>
      <c r="Y133" s="5">
        <v>10.504849</v>
      </c>
      <c r="Z133" s="5">
        <v>10.512400000000001</v>
      </c>
      <c r="AA133" s="5">
        <v>10.481262999999998</v>
      </c>
      <c r="AB133" s="5">
        <v>10.402518999999996</v>
      </c>
      <c r="AC133" s="5">
        <v>10.281580999999999</v>
      </c>
      <c r="AD133" s="5">
        <v>10.109814999999999</v>
      </c>
      <c r="AE133" s="5">
        <v>10.109814999999999</v>
      </c>
    </row>
    <row r="134" spans="1:3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>
      <c r="A135" s="58" t="s">
        <v>136</v>
      </c>
      <c r="B135" s="58" t="s">
        <v>124</v>
      </c>
      <c r="C135" s="58" t="s">
        <v>102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0.82377793608000005</v>
      </c>
      <c r="X135" s="5">
        <v>0.82377793608000005</v>
      </c>
      <c r="Y135" s="5">
        <v>0.82377793608000005</v>
      </c>
      <c r="Z135" s="5">
        <v>0.82377793608000005</v>
      </c>
      <c r="AA135" s="5">
        <v>0.82377793608000005</v>
      </c>
      <c r="AB135" s="5">
        <v>0.82377793608000005</v>
      </c>
      <c r="AC135" s="5">
        <v>0.82377793608000005</v>
      </c>
      <c r="AD135" s="5">
        <v>0.82377793608000005</v>
      </c>
      <c r="AE135" s="5">
        <v>0.82377793608000005</v>
      </c>
    </row>
    <row r="136" spans="1:31">
      <c r="A136" s="58" t="s">
        <v>136</v>
      </c>
      <c r="B136" s="58" t="s">
        <v>124</v>
      </c>
      <c r="C136" s="58" t="s">
        <v>103</v>
      </c>
      <c r="D136" s="5">
        <v>5.7</v>
      </c>
      <c r="E136" s="5">
        <v>5.7</v>
      </c>
      <c r="F136" s="5">
        <v>8.8141552587999996</v>
      </c>
      <c r="G136" s="5">
        <v>12.34817762648</v>
      </c>
      <c r="H136" s="5">
        <v>22.628306520559999</v>
      </c>
      <c r="I136" s="5">
        <v>26.311699794959999</v>
      </c>
      <c r="J136" s="5">
        <v>26.327247492959998</v>
      </c>
      <c r="K136" s="5">
        <v>29.816249018559997</v>
      </c>
      <c r="L136" s="5">
        <v>29.816249018559997</v>
      </c>
      <c r="M136" s="5">
        <v>29.816249018559997</v>
      </c>
      <c r="N136" s="5">
        <v>32.298235658799996</v>
      </c>
      <c r="O136" s="5">
        <v>33.186997765679997</v>
      </c>
      <c r="P136" s="5">
        <v>54.589556864160002</v>
      </c>
      <c r="Q136" s="5">
        <v>61.206282186640003</v>
      </c>
      <c r="R136" s="5">
        <v>70.013173442880003</v>
      </c>
      <c r="S136" s="5">
        <v>72.097617184800001</v>
      </c>
      <c r="T136" s="5">
        <v>72.097617184800001</v>
      </c>
      <c r="U136" s="5">
        <v>82.118501367760004</v>
      </c>
      <c r="V136" s="5">
        <v>146.16667962903998</v>
      </c>
      <c r="W136" s="5">
        <v>146.16667962903998</v>
      </c>
      <c r="X136" s="5">
        <v>146.16667962903998</v>
      </c>
      <c r="Y136" s="5">
        <v>146.16667962903998</v>
      </c>
      <c r="Z136" s="5">
        <v>208.41545626695998</v>
      </c>
      <c r="AA136" s="5">
        <v>215.99756256767995</v>
      </c>
      <c r="AB136" s="5">
        <v>225.53443928455999</v>
      </c>
      <c r="AC136" s="5">
        <v>226.43273240679997</v>
      </c>
      <c r="AD136" s="5">
        <v>377.76822474823996</v>
      </c>
      <c r="AE136" s="5">
        <v>374.27922322263993</v>
      </c>
    </row>
    <row r="137" spans="1:31">
      <c r="A137" s="58" t="s">
        <v>136</v>
      </c>
      <c r="B137" s="58" t="s">
        <v>124</v>
      </c>
      <c r="C137" s="58" t="s">
        <v>104</v>
      </c>
      <c r="D137" s="5">
        <v>0.15</v>
      </c>
      <c r="E137" s="5">
        <v>0.15</v>
      </c>
      <c r="F137" s="5">
        <v>0.49394086126000003</v>
      </c>
      <c r="G137" s="5">
        <v>0.49394086126000003</v>
      </c>
      <c r="H137" s="5">
        <v>0.49394086126000003</v>
      </c>
      <c r="I137" s="5">
        <v>0.49394086126000003</v>
      </c>
      <c r="J137" s="5">
        <v>0.49394086126000003</v>
      </c>
      <c r="K137" s="5">
        <v>0.49394086126000003</v>
      </c>
      <c r="L137" s="5">
        <v>0.49394086126000003</v>
      </c>
      <c r="M137" s="5">
        <v>0.49394086126000003</v>
      </c>
      <c r="N137" s="5">
        <v>0.49394086126000003</v>
      </c>
      <c r="O137" s="5">
        <v>0.49394086126000003</v>
      </c>
      <c r="P137" s="5">
        <v>0.49394086126000003</v>
      </c>
      <c r="Q137" s="5">
        <v>0.49394086126000003</v>
      </c>
      <c r="R137" s="5">
        <v>0.49394086126000003</v>
      </c>
      <c r="S137" s="5">
        <v>0.49394086126000003</v>
      </c>
      <c r="T137" s="5">
        <v>0.49394086126000003</v>
      </c>
      <c r="U137" s="5">
        <v>0.49394086126000003</v>
      </c>
      <c r="V137" s="5">
        <v>0.49394086126000003</v>
      </c>
      <c r="W137" s="5">
        <v>0.49394086126000003</v>
      </c>
      <c r="X137" s="5">
        <v>0.49394086126000003</v>
      </c>
      <c r="Y137" s="5">
        <v>0.49394086126000003</v>
      </c>
      <c r="Z137" s="5">
        <v>0.15</v>
      </c>
      <c r="AA137" s="5">
        <v>0.15</v>
      </c>
      <c r="AB137" s="5">
        <v>0.15</v>
      </c>
      <c r="AC137" s="5">
        <v>0.15</v>
      </c>
      <c r="AD137" s="5">
        <v>0.15</v>
      </c>
      <c r="AE137" s="5">
        <v>0.15</v>
      </c>
    </row>
    <row r="138" spans="1:31">
      <c r="A138" s="58" t="s">
        <v>136</v>
      </c>
      <c r="B138" s="58" t="s">
        <v>124</v>
      </c>
      <c r="C138" s="58" t="s">
        <v>88</v>
      </c>
      <c r="D138" s="5">
        <v>0.16260999999999998</v>
      </c>
      <c r="E138" s="5">
        <v>0.355014</v>
      </c>
      <c r="F138" s="5">
        <v>0.62997400000000003</v>
      </c>
      <c r="G138" s="5">
        <v>0.97042000000000006</v>
      </c>
      <c r="H138" s="5">
        <v>1.3815040000000001</v>
      </c>
      <c r="I138" s="5">
        <v>1.8847359999999997</v>
      </c>
      <c r="J138" s="5">
        <v>2.6386640000200003</v>
      </c>
      <c r="K138" s="5">
        <v>3.4356469244849999</v>
      </c>
      <c r="L138" s="5">
        <v>4.3467942665549995</v>
      </c>
      <c r="M138" s="5">
        <v>5.4249257229399994</v>
      </c>
      <c r="N138" s="5">
        <v>6.7521069546200003</v>
      </c>
      <c r="O138" s="5">
        <v>8.2316563220549988</v>
      </c>
      <c r="P138" s="5">
        <v>9.830187086075</v>
      </c>
      <c r="Q138" s="5">
        <v>11.504859976764999</v>
      </c>
      <c r="R138" s="5">
        <v>13.20815436891</v>
      </c>
      <c r="S138" s="5">
        <v>14.992691261735001</v>
      </c>
      <c r="T138" s="5">
        <v>16.634760127705</v>
      </c>
      <c r="U138" s="5">
        <v>18.339508629170002</v>
      </c>
      <c r="V138" s="5">
        <v>20.067992617930003</v>
      </c>
      <c r="W138" s="5">
        <v>21.898684226135</v>
      </c>
      <c r="X138" s="5">
        <v>23.869794518695002</v>
      </c>
      <c r="Y138" s="5">
        <v>25.856969309135003</v>
      </c>
      <c r="Z138" s="5">
        <v>27.335847318580001</v>
      </c>
      <c r="AA138" s="5">
        <v>28.846964689864997</v>
      </c>
      <c r="AB138" s="5">
        <v>30.368399880139997</v>
      </c>
      <c r="AC138" s="5">
        <v>31.924638680020003</v>
      </c>
      <c r="AD138" s="5">
        <v>33.491159058100003</v>
      </c>
      <c r="AE138" s="5">
        <v>33.632173759099999</v>
      </c>
    </row>
    <row r="139" spans="1:31">
      <c r="A139" s="58" t="s">
        <v>136</v>
      </c>
      <c r="B139" s="58" t="s">
        <v>124</v>
      </c>
      <c r="C139" s="58" t="s">
        <v>89</v>
      </c>
      <c r="D139" s="5">
        <v>0.9910199999999999</v>
      </c>
      <c r="E139" s="5">
        <v>1.5847</v>
      </c>
      <c r="F139" s="5">
        <v>2.145769</v>
      </c>
      <c r="G139" s="5">
        <v>2.5698590000000001</v>
      </c>
      <c r="H139" s="5">
        <v>2.9110620000000003</v>
      </c>
      <c r="I139" s="5">
        <v>3.187287</v>
      </c>
      <c r="J139" s="5">
        <v>3.6698080000000002</v>
      </c>
      <c r="K139" s="5">
        <v>4.2750890000000004</v>
      </c>
      <c r="L139" s="5">
        <v>4.8314510000000004</v>
      </c>
      <c r="M139" s="5">
        <v>5.425275000000001</v>
      </c>
      <c r="N139" s="5">
        <v>6.2721</v>
      </c>
      <c r="O139" s="5">
        <v>7.1176219999999999</v>
      </c>
      <c r="P139" s="5">
        <v>7.8553970000000009</v>
      </c>
      <c r="Q139" s="5">
        <v>8.4270669999999992</v>
      </c>
      <c r="R139" s="5">
        <v>8.8181409999999989</v>
      </c>
      <c r="S139" s="5">
        <v>9.0998629999999991</v>
      </c>
      <c r="T139" s="5">
        <v>9.1506480000000003</v>
      </c>
      <c r="U139" s="5">
        <v>9.1067370000000007</v>
      </c>
      <c r="V139" s="5">
        <v>8.9548909999999999</v>
      </c>
      <c r="W139" s="5">
        <v>8.8541390000000018</v>
      </c>
      <c r="X139" s="5">
        <v>8.8880299999999988</v>
      </c>
      <c r="Y139" s="5">
        <v>8.9252970000000005</v>
      </c>
      <c r="Z139" s="5">
        <v>8.9418910000000036</v>
      </c>
      <c r="AA139" s="5">
        <v>8.9058689999999991</v>
      </c>
      <c r="AB139" s="5">
        <v>8.8108530000000016</v>
      </c>
      <c r="AC139" s="5">
        <v>8.6923450000000013</v>
      </c>
      <c r="AD139" s="5">
        <v>8.5435020000000002</v>
      </c>
      <c r="AE139" s="5">
        <v>8.5435020000000002</v>
      </c>
    </row>
    <row r="140" spans="1:3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>
      <c r="A141" s="58" t="s">
        <v>136</v>
      </c>
      <c r="B141" s="58" t="s">
        <v>125</v>
      </c>
      <c r="C141" s="58" t="s">
        <v>102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2.8707718199999999</v>
      </c>
      <c r="J141" s="5">
        <v>2.8707718199999999</v>
      </c>
      <c r="K141" s="5">
        <v>2.8707718199999999</v>
      </c>
      <c r="L141" s="5">
        <v>2.8707718199999999</v>
      </c>
      <c r="M141" s="5">
        <v>2.8707718199999999</v>
      </c>
      <c r="N141" s="5">
        <v>2.8707718199999999</v>
      </c>
      <c r="O141" s="5">
        <v>2.8707718199999999</v>
      </c>
      <c r="P141" s="5">
        <v>2.8707718199999999</v>
      </c>
      <c r="Q141" s="5">
        <v>2.8707718199999999</v>
      </c>
      <c r="R141" s="5">
        <v>2.8707718199999999</v>
      </c>
      <c r="S141" s="5">
        <v>2.8707718199999999</v>
      </c>
      <c r="T141" s="5">
        <v>2.8707718199999999</v>
      </c>
      <c r="U141" s="5">
        <v>2.8707718199999999</v>
      </c>
      <c r="V141" s="5">
        <v>2.8707718199999999</v>
      </c>
      <c r="W141" s="5">
        <v>2.8707718199999999</v>
      </c>
      <c r="X141" s="5">
        <v>2.8707718199999999</v>
      </c>
      <c r="Y141" s="5">
        <v>2.8707718199999999</v>
      </c>
      <c r="Z141" s="5">
        <v>2.8707718199999999</v>
      </c>
      <c r="AA141" s="5">
        <v>2.8707718199999999</v>
      </c>
      <c r="AB141" s="5">
        <v>2.8707718199999999</v>
      </c>
      <c r="AC141" s="5">
        <v>2.8707718199999999</v>
      </c>
      <c r="AD141" s="5">
        <v>2.8707718199999999</v>
      </c>
      <c r="AE141" s="5">
        <v>2.8707718199999999</v>
      </c>
    </row>
    <row r="142" spans="1:31">
      <c r="A142" s="58" t="s">
        <v>136</v>
      </c>
      <c r="B142" s="58" t="s">
        <v>125</v>
      </c>
      <c r="C142" s="58" t="s">
        <v>103</v>
      </c>
      <c r="D142" s="5">
        <v>0</v>
      </c>
      <c r="E142" s="5">
        <v>0</v>
      </c>
      <c r="F142" s="5">
        <v>0.96164577655999994</v>
      </c>
      <c r="G142" s="5">
        <v>0.96164577655999994</v>
      </c>
      <c r="H142" s="5">
        <v>2.1829187952</v>
      </c>
      <c r="I142" s="5">
        <v>7.0638517024</v>
      </c>
      <c r="J142" s="5">
        <v>7.0638517024</v>
      </c>
      <c r="K142" s="5">
        <v>7.0638517024</v>
      </c>
      <c r="L142" s="5">
        <v>7.0638517024</v>
      </c>
      <c r="M142" s="5">
        <v>7.0638517024</v>
      </c>
      <c r="N142" s="5">
        <v>7.0638517024</v>
      </c>
      <c r="O142" s="5">
        <v>7.0638517024</v>
      </c>
      <c r="P142" s="5">
        <v>7.0638517024</v>
      </c>
      <c r="Q142" s="5">
        <v>7.0638517024</v>
      </c>
      <c r="R142" s="5">
        <v>7.0638517024</v>
      </c>
      <c r="S142" s="5">
        <v>7.0638517024</v>
      </c>
      <c r="T142" s="5">
        <v>7.0638517024</v>
      </c>
      <c r="U142" s="5">
        <v>7.0638517024</v>
      </c>
      <c r="V142" s="5">
        <v>7.0638517024</v>
      </c>
      <c r="W142" s="5">
        <v>7.0638517024</v>
      </c>
      <c r="X142" s="5">
        <v>7.0638517024</v>
      </c>
      <c r="Y142" s="5">
        <v>7.0638517024</v>
      </c>
      <c r="Z142" s="5">
        <v>6.1022059258400008</v>
      </c>
      <c r="AA142" s="5">
        <v>6.1022059258400008</v>
      </c>
      <c r="AB142" s="5">
        <v>4.8809329072000001</v>
      </c>
      <c r="AC142" s="5">
        <v>0</v>
      </c>
      <c r="AD142" s="5">
        <v>0</v>
      </c>
      <c r="AE142" s="5">
        <v>0</v>
      </c>
    </row>
    <row r="143" spans="1:31">
      <c r="A143" s="58" t="s">
        <v>136</v>
      </c>
      <c r="B143" s="58" t="s">
        <v>125</v>
      </c>
      <c r="C143" s="58" t="s">
        <v>104</v>
      </c>
      <c r="D143" s="5">
        <v>0.18956000000000001</v>
      </c>
      <c r="E143" s="5">
        <v>0.18845999999999999</v>
      </c>
      <c r="F143" s="5">
        <v>0.18845999999999999</v>
      </c>
      <c r="G143" s="5">
        <v>0.18845999999999999</v>
      </c>
      <c r="H143" s="5">
        <v>0.18956000000000001</v>
      </c>
      <c r="I143" s="5">
        <v>0.18845999999999999</v>
      </c>
      <c r="J143" s="5">
        <v>0.18845999999999999</v>
      </c>
      <c r="K143" s="5">
        <v>0.56345999999999996</v>
      </c>
      <c r="L143" s="5">
        <v>0.56345999999999996</v>
      </c>
      <c r="M143" s="5">
        <v>0.56455999999999995</v>
      </c>
      <c r="N143" s="5">
        <v>0.56345999999999996</v>
      </c>
      <c r="O143" s="5">
        <v>0.56455999999999995</v>
      </c>
      <c r="P143" s="5">
        <v>0.56345999999999996</v>
      </c>
      <c r="Q143" s="5">
        <v>0.56345999999999996</v>
      </c>
      <c r="R143" s="5">
        <v>0.56345999999999996</v>
      </c>
      <c r="S143" s="5">
        <v>0.56455999999999995</v>
      </c>
      <c r="T143" s="5">
        <v>0.56345999999999996</v>
      </c>
      <c r="U143" s="5">
        <v>0.56345999999999996</v>
      </c>
      <c r="V143" s="5">
        <v>0.56345999999999996</v>
      </c>
      <c r="W143" s="5">
        <v>0.56345999999999996</v>
      </c>
      <c r="X143" s="5">
        <v>0.56455999999999995</v>
      </c>
      <c r="Y143" s="5">
        <v>0.56455999999999995</v>
      </c>
      <c r="Z143" s="5">
        <v>0.56455999999999995</v>
      </c>
      <c r="AA143" s="5">
        <v>0.56455999999999995</v>
      </c>
      <c r="AB143" s="5">
        <v>0.56455999999999995</v>
      </c>
      <c r="AC143" s="5">
        <v>0.56455999999999995</v>
      </c>
      <c r="AD143" s="5">
        <v>0.56455999999999995</v>
      </c>
      <c r="AE143" s="5">
        <v>0.56455999999999995</v>
      </c>
    </row>
    <row r="144" spans="1:31">
      <c r="A144" s="58" t="s">
        <v>136</v>
      </c>
      <c r="B144" s="58" t="s">
        <v>125</v>
      </c>
      <c r="C144" s="58" t="s">
        <v>88</v>
      </c>
      <c r="D144" s="5">
        <v>0.120936</v>
      </c>
      <c r="E144" s="5">
        <v>0.297296</v>
      </c>
      <c r="F144" s="5">
        <v>0.55069600000000007</v>
      </c>
      <c r="G144" s="5">
        <v>0.884548</v>
      </c>
      <c r="H144" s="5">
        <v>1.3049000000000002</v>
      </c>
      <c r="I144" s="5">
        <v>1.7524739999999999</v>
      </c>
      <c r="J144" s="5">
        <v>2.4211460000000002</v>
      </c>
      <c r="K144" s="5">
        <v>3.1813956746800001</v>
      </c>
      <c r="L144" s="5">
        <v>3.9730135850499999</v>
      </c>
      <c r="M144" s="5">
        <v>4.9157786531299994</v>
      </c>
      <c r="N144" s="5">
        <v>6.10227136545</v>
      </c>
      <c r="O144" s="5">
        <v>7.4856171069549999</v>
      </c>
      <c r="P144" s="5">
        <v>9.023733221745001</v>
      </c>
      <c r="Q144" s="5">
        <v>10.735126954845001</v>
      </c>
      <c r="R144" s="5">
        <v>12.62743962799</v>
      </c>
      <c r="S144" s="5">
        <v>14.632258777420001</v>
      </c>
      <c r="T144" s="5">
        <v>16.585281307070002</v>
      </c>
      <c r="U144" s="5">
        <v>18.649605331555001</v>
      </c>
      <c r="V144" s="5">
        <v>20.788121796924997</v>
      </c>
      <c r="W144" s="5">
        <v>22.972598195129997</v>
      </c>
      <c r="X144" s="5">
        <v>25.317812299450001</v>
      </c>
      <c r="Y144" s="5">
        <v>27.690749009355002</v>
      </c>
      <c r="Z144" s="5">
        <v>29.426303068949998</v>
      </c>
      <c r="AA144" s="5">
        <v>31.201996453179998</v>
      </c>
      <c r="AB144" s="5">
        <v>32.998715744834996</v>
      </c>
      <c r="AC144" s="5">
        <v>34.833899291839998</v>
      </c>
      <c r="AD144" s="5">
        <v>36.689694287324997</v>
      </c>
      <c r="AE144" s="5">
        <v>36.894017377765003</v>
      </c>
    </row>
    <row r="145" spans="1:31">
      <c r="A145" s="58" t="s">
        <v>136</v>
      </c>
      <c r="B145" s="58" t="s">
        <v>125</v>
      </c>
      <c r="C145" s="58" t="s">
        <v>89</v>
      </c>
      <c r="D145" s="5">
        <v>0.77685599999999999</v>
      </c>
      <c r="E145" s="5">
        <v>1.3826660000000002</v>
      </c>
      <c r="F145" s="5">
        <v>1.919683</v>
      </c>
      <c r="G145" s="5">
        <v>2.3824130000000001</v>
      </c>
      <c r="H145" s="5">
        <v>2.771639</v>
      </c>
      <c r="I145" s="5">
        <v>2.9457979999999999</v>
      </c>
      <c r="J145" s="5">
        <v>3.2991079999999999</v>
      </c>
      <c r="K145" s="5">
        <v>3.7894770000000002</v>
      </c>
      <c r="L145" s="5">
        <v>4.0835509999999999</v>
      </c>
      <c r="M145" s="5">
        <v>4.3756220000000008</v>
      </c>
      <c r="N145" s="5">
        <v>4.9204770000000009</v>
      </c>
      <c r="O145" s="5">
        <v>5.5427699999999991</v>
      </c>
      <c r="P145" s="5">
        <v>6.109599000000002</v>
      </c>
      <c r="Q145" s="5">
        <v>6.6473720000000016</v>
      </c>
      <c r="R145" s="5">
        <v>7.1809369999999992</v>
      </c>
      <c r="S145" s="5">
        <v>7.5531689999999996</v>
      </c>
      <c r="T145" s="5">
        <v>7.7470940000000006</v>
      </c>
      <c r="U145" s="5">
        <v>7.8553220000000001</v>
      </c>
      <c r="V145" s="5">
        <v>7.8142190000000031</v>
      </c>
      <c r="W145" s="5">
        <v>7.6917759999999999</v>
      </c>
      <c r="X145" s="5">
        <v>7.6956379999999989</v>
      </c>
      <c r="Y145" s="5">
        <v>7.7426959999999978</v>
      </c>
      <c r="Z145" s="5">
        <v>7.7720720000000023</v>
      </c>
      <c r="AA145" s="5">
        <v>7.7958240000000005</v>
      </c>
      <c r="AB145" s="5">
        <v>7.8192950000000003</v>
      </c>
      <c r="AC145" s="5">
        <v>7.7733040000000004</v>
      </c>
      <c r="AD145" s="5">
        <v>7.7083300000000019</v>
      </c>
      <c r="AE145" s="5">
        <v>7.7083300000000019</v>
      </c>
    </row>
    <row r="146" spans="1:3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>
      <c r="A147" s="58" t="s">
        <v>136</v>
      </c>
      <c r="B147" s="58" t="s">
        <v>126</v>
      </c>
      <c r="C147" s="58" t="s">
        <v>102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</row>
    <row r="148" spans="1:31">
      <c r="A148" s="58" t="s">
        <v>136</v>
      </c>
      <c r="B148" s="58" t="s">
        <v>126</v>
      </c>
      <c r="C148" s="58" t="s">
        <v>103</v>
      </c>
      <c r="D148" s="5">
        <v>0</v>
      </c>
      <c r="E148" s="5">
        <v>0</v>
      </c>
      <c r="F148" s="5">
        <v>0.36981961392000001</v>
      </c>
      <c r="G148" s="5">
        <v>0.36981961392000001</v>
      </c>
      <c r="H148" s="5">
        <v>1.7785906884</v>
      </c>
      <c r="I148" s="5">
        <v>1.7785906884</v>
      </c>
      <c r="J148" s="5">
        <v>1.7785906884</v>
      </c>
      <c r="K148" s="5">
        <v>1.7785906884</v>
      </c>
      <c r="L148" s="5">
        <v>1.7785906884</v>
      </c>
      <c r="M148" s="5">
        <v>3.5346382361599997</v>
      </c>
      <c r="N148" s="5">
        <v>3.5346382361599997</v>
      </c>
      <c r="O148" s="5">
        <v>3.5346382361599997</v>
      </c>
      <c r="P148" s="5">
        <v>3.5346382361599997</v>
      </c>
      <c r="Q148" s="5">
        <v>3.5346382361599997</v>
      </c>
      <c r="R148" s="5">
        <v>5.8698524496799998</v>
      </c>
      <c r="S148" s="5">
        <v>5.8698524496799998</v>
      </c>
      <c r="T148" s="5">
        <v>5.8698524496799998</v>
      </c>
      <c r="U148" s="5">
        <v>5.8698524496799998</v>
      </c>
      <c r="V148" s="5">
        <v>5.8698524496799998</v>
      </c>
      <c r="W148" s="5">
        <v>5.8698524496799998</v>
      </c>
      <c r="X148" s="5">
        <v>5.8698524496799998</v>
      </c>
      <c r="Y148" s="5">
        <v>23.838377246159997</v>
      </c>
      <c r="Z148" s="5">
        <v>23.46855763224</v>
      </c>
      <c r="AA148" s="5">
        <v>23.46855763224</v>
      </c>
      <c r="AB148" s="5">
        <v>22.059786557759999</v>
      </c>
      <c r="AC148" s="5">
        <v>92.181619568559995</v>
      </c>
      <c r="AD148" s="5">
        <v>131.55398144455998</v>
      </c>
      <c r="AE148" s="5">
        <v>131.55398144455998</v>
      </c>
    </row>
    <row r="149" spans="1:31">
      <c r="A149" s="58" t="s">
        <v>136</v>
      </c>
      <c r="B149" s="58" t="s">
        <v>126</v>
      </c>
      <c r="C149" s="58" t="s">
        <v>104</v>
      </c>
      <c r="D149" s="5">
        <v>0.51570739999999993</v>
      </c>
      <c r="E149" s="5">
        <v>0.51570739999999993</v>
      </c>
      <c r="F149" s="5">
        <v>0.51570739999999993</v>
      </c>
      <c r="G149" s="5">
        <v>0.51570739999999993</v>
      </c>
      <c r="H149" s="5">
        <v>0.51570739999999993</v>
      </c>
      <c r="I149" s="5">
        <v>0.51570739999999993</v>
      </c>
      <c r="J149" s="5">
        <v>0.51570739999999993</v>
      </c>
      <c r="K149" s="5">
        <v>0.51570739999999993</v>
      </c>
      <c r="L149" s="5">
        <v>0.51570739999999993</v>
      </c>
      <c r="M149" s="5">
        <v>0.51570739999999993</v>
      </c>
      <c r="N149" s="5">
        <v>0.51570739999999993</v>
      </c>
      <c r="O149" s="5">
        <v>0.51570739999999993</v>
      </c>
      <c r="P149" s="5">
        <v>0.51570739999999993</v>
      </c>
      <c r="Q149" s="5">
        <v>0.51570739999999993</v>
      </c>
      <c r="R149" s="5">
        <v>0.51570739999999993</v>
      </c>
      <c r="S149" s="5">
        <v>0.51570739999999993</v>
      </c>
      <c r="T149" s="5">
        <v>0.51570739999999993</v>
      </c>
      <c r="U149" s="5">
        <v>0.51570739999999993</v>
      </c>
      <c r="V149" s="5">
        <v>0.51570739999999993</v>
      </c>
      <c r="W149" s="5">
        <v>0.51570739999999993</v>
      </c>
      <c r="X149" s="5">
        <v>0.51570739999999993</v>
      </c>
      <c r="Y149" s="5">
        <v>0.51990740000000002</v>
      </c>
      <c r="Z149" s="5">
        <v>0.51570739999999993</v>
      </c>
      <c r="AA149" s="5">
        <v>0.51570739999999993</v>
      </c>
      <c r="AB149" s="5">
        <v>0.51570739999999993</v>
      </c>
      <c r="AC149" s="5">
        <v>0.51570739999999993</v>
      </c>
      <c r="AD149" s="5">
        <v>0.51570739999999993</v>
      </c>
      <c r="AE149" s="5">
        <v>0.51570739999999993</v>
      </c>
    </row>
    <row r="150" spans="1:31">
      <c r="A150" s="58" t="s">
        <v>136</v>
      </c>
      <c r="B150" s="58" t="s">
        <v>126</v>
      </c>
      <c r="C150" s="58" t="s">
        <v>88</v>
      </c>
      <c r="D150" s="5">
        <v>0.20674799999999999</v>
      </c>
      <c r="E150" s="5">
        <v>0.31010599999999999</v>
      </c>
      <c r="F150" s="5">
        <v>0.42204399999999997</v>
      </c>
      <c r="G150" s="5">
        <v>0.54567999999999994</v>
      </c>
      <c r="H150" s="5">
        <v>0.68458399999999997</v>
      </c>
      <c r="I150" s="5">
        <v>0.84045999999999998</v>
      </c>
      <c r="J150" s="5">
        <v>1.0808800000000001</v>
      </c>
      <c r="K150" s="5">
        <v>1.37300804232</v>
      </c>
      <c r="L150" s="5">
        <v>1.7166496019449999</v>
      </c>
      <c r="M150" s="5">
        <v>2.1384336893799998</v>
      </c>
      <c r="N150" s="5">
        <v>2.6331003903000001</v>
      </c>
      <c r="O150" s="5">
        <v>3.174525901435</v>
      </c>
      <c r="P150" s="5">
        <v>3.7520569247749993</v>
      </c>
      <c r="Q150" s="5">
        <v>4.3704243383399994</v>
      </c>
      <c r="R150" s="5">
        <v>5.004647194935</v>
      </c>
      <c r="S150" s="5">
        <v>5.6663817641899996</v>
      </c>
      <c r="T150" s="5">
        <v>6.2614123244749997</v>
      </c>
      <c r="U150" s="5">
        <v>6.86628896671</v>
      </c>
      <c r="V150" s="5">
        <v>7.4745971234000006</v>
      </c>
      <c r="W150" s="5">
        <v>8.1153102782649995</v>
      </c>
      <c r="X150" s="5">
        <v>8.8012937706449996</v>
      </c>
      <c r="Y150" s="5">
        <v>9.4938328659949995</v>
      </c>
      <c r="Z150" s="5">
        <v>10.015714016780001</v>
      </c>
      <c r="AA150" s="5">
        <v>10.548546476849999</v>
      </c>
      <c r="AB150" s="5">
        <v>11.087862089554999</v>
      </c>
      <c r="AC150" s="5">
        <v>11.638021375699999</v>
      </c>
      <c r="AD150" s="5">
        <v>12.193672800765</v>
      </c>
      <c r="AE150" s="5">
        <v>12.246957138705</v>
      </c>
    </row>
    <row r="151" spans="1:31">
      <c r="A151" s="58" t="s">
        <v>136</v>
      </c>
      <c r="B151" s="58" t="s">
        <v>126</v>
      </c>
      <c r="C151" s="58" t="s">
        <v>89</v>
      </c>
      <c r="D151" s="5">
        <v>0.54603499999999994</v>
      </c>
      <c r="E151" s="5">
        <v>0.72162999999999988</v>
      </c>
      <c r="F151" s="5">
        <v>0.86684299999999992</v>
      </c>
      <c r="G151" s="5">
        <v>0.98809499999999995</v>
      </c>
      <c r="H151" s="5">
        <v>1.0984929999999999</v>
      </c>
      <c r="I151" s="5">
        <v>1.2010939999999999</v>
      </c>
      <c r="J151" s="5">
        <v>1.4053729999999998</v>
      </c>
      <c r="K151" s="5">
        <v>1.6230689999999999</v>
      </c>
      <c r="L151" s="5">
        <v>1.8401910000000004</v>
      </c>
      <c r="M151" s="5">
        <v>2.1150509999999993</v>
      </c>
      <c r="N151" s="5">
        <v>2.4270929999999997</v>
      </c>
      <c r="O151" s="5">
        <v>2.7215770000000004</v>
      </c>
      <c r="P151" s="5">
        <v>2.9594240000000003</v>
      </c>
      <c r="Q151" s="5">
        <v>3.1600000000000006</v>
      </c>
      <c r="R151" s="5">
        <v>3.3064369999999994</v>
      </c>
      <c r="S151" s="5">
        <v>3.4141500000000007</v>
      </c>
      <c r="T151" s="5">
        <v>3.4326570000000012</v>
      </c>
      <c r="U151" s="5">
        <v>3.4093729999999995</v>
      </c>
      <c r="V151" s="5">
        <v>3.350393</v>
      </c>
      <c r="W151" s="5">
        <v>3.3337880000000006</v>
      </c>
      <c r="X151" s="5">
        <v>3.3335029999999999</v>
      </c>
      <c r="Y151" s="5">
        <v>3.330041</v>
      </c>
      <c r="Z151" s="5">
        <v>3.3097660000000007</v>
      </c>
      <c r="AA151" s="5">
        <v>3.2810920000000006</v>
      </c>
      <c r="AB151" s="5">
        <v>3.2383339999999987</v>
      </c>
      <c r="AC151" s="5">
        <v>3.1888819999999987</v>
      </c>
      <c r="AD151" s="5">
        <v>3.1313429999999989</v>
      </c>
      <c r="AE151" s="5">
        <v>3.1313429999999989</v>
      </c>
    </row>
    <row r="152" spans="1:3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>
      <c r="A153" s="58" t="s">
        <v>136</v>
      </c>
      <c r="B153" s="58" t="s">
        <v>127</v>
      </c>
      <c r="C153" s="58" t="s">
        <v>102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21.140855756600001</v>
      </c>
      <c r="J153" s="5">
        <v>21.140855756600001</v>
      </c>
      <c r="K153" s="5">
        <v>21.140855756600001</v>
      </c>
      <c r="L153" s="5">
        <v>21.140855756600001</v>
      </c>
      <c r="M153" s="5">
        <v>21.140855756600001</v>
      </c>
      <c r="N153" s="5">
        <v>21.140855756600001</v>
      </c>
      <c r="O153" s="5">
        <v>21.140855756600001</v>
      </c>
      <c r="P153" s="5">
        <v>21.140855756600001</v>
      </c>
      <c r="Q153" s="5">
        <v>21.140855756600001</v>
      </c>
      <c r="R153" s="5">
        <v>21.140855756600001</v>
      </c>
      <c r="S153" s="5">
        <v>21.140855756600001</v>
      </c>
      <c r="T153" s="5">
        <v>21.140855756600001</v>
      </c>
      <c r="U153" s="5">
        <v>21.140855756600001</v>
      </c>
      <c r="V153" s="5">
        <v>21.140855756600001</v>
      </c>
      <c r="W153" s="5">
        <v>21.140855756600001</v>
      </c>
      <c r="X153" s="5">
        <v>28.610330207400001</v>
      </c>
      <c r="Y153" s="5">
        <v>28.610330207400001</v>
      </c>
      <c r="Z153" s="5">
        <v>28.610330207400001</v>
      </c>
      <c r="AA153" s="5">
        <v>28.610330207400001</v>
      </c>
      <c r="AB153" s="5">
        <v>28.610330207400001</v>
      </c>
      <c r="AC153" s="5">
        <v>36.770764829520004</v>
      </c>
      <c r="AD153" s="5">
        <v>53.925056225520002</v>
      </c>
      <c r="AE153" s="5">
        <v>53.925056225520002</v>
      </c>
    </row>
    <row r="154" spans="1:31">
      <c r="A154" s="58" t="s">
        <v>136</v>
      </c>
      <c r="B154" s="58" t="s">
        <v>127</v>
      </c>
      <c r="C154" s="58" t="s">
        <v>103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</row>
    <row r="155" spans="1:31">
      <c r="A155" s="58" t="s">
        <v>136</v>
      </c>
      <c r="B155" s="58" t="s">
        <v>127</v>
      </c>
      <c r="C155" s="58" t="s">
        <v>104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</row>
    <row r="156" spans="1:31">
      <c r="A156" s="58" t="s">
        <v>136</v>
      </c>
      <c r="B156" s="58" t="s">
        <v>127</v>
      </c>
      <c r="C156" s="58" t="s">
        <v>88</v>
      </c>
      <c r="D156" s="5">
        <v>1.5824000000000001E-2</v>
      </c>
      <c r="E156" s="5">
        <v>3.1674000000000001E-2</v>
      </c>
      <c r="F156" s="5">
        <v>5.2965999999999999E-2</v>
      </c>
      <c r="G156" s="5">
        <v>7.8764000000000001E-2</v>
      </c>
      <c r="H156" s="5">
        <v>0.11021399999999999</v>
      </c>
      <c r="I156" s="5">
        <v>0.14730000000000001</v>
      </c>
      <c r="J156" s="5">
        <v>0.203148</v>
      </c>
      <c r="K156" s="5">
        <v>0.26880177251499998</v>
      </c>
      <c r="L156" s="5">
        <v>0.34835914953500002</v>
      </c>
      <c r="M156" s="5">
        <v>0.44804788443999999</v>
      </c>
      <c r="N156" s="5">
        <v>0.56646640916500002</v>
      </c>
      <c r="O156" s="5">
        <v>0.70027676242000003</v>
      </c>
      <c r="P156" s="5">
        <v>0.84739425761999998</v>
      </c>
      <c r="Q156" s="5">
        <v>1.0075031980100002</v>
      </c>
      <c r="R156" s="5">
        <v>1.1770233594749999</v>
      </c>
      <c r="S156" s="5">
        <v>1.358038417385</v>
      </c>
      <c r="T156" s="5">
        <v>1.53179645715</v>
      </c>
      <c r="U156" s="5">
        <v>1.7147051366500001</v>
      </c>
      <c r="V156" s="5">
        <v>1.9047837674350001</v>
      </c>
      <c r="W156" s="5">
        <v>2.107657829985</v>
      </c>
      <c r="X156" s="5">
        <v>2.32465684726</v>
      </c>
      <c r="Y156" s="5">
        <v>2.5435191545200002</v>
      </c>
      <c r="Z156" s="5">
        <v>2.7020484795250002</v>
      </c>
      <c r="AA156" s="5">
        <v>2.8629284289049997</v>
      </c>
      <c r="AB156" s="5">
        <v>3.0244299953000002</v>
      </c>
      <c r="AC156" s="5">
        <v>3.1887067395750002</v>
      </c>
      <c r="AD156" s="5">
        <v>3.3534805613550001</v>
      </c>
      <c r="AE156" s="5">
        <v>3.3691903818850002</v>
      </c>
    </row>
    <row r="157" spans="1:31">
      <c r="A157" s="58" t="s">
        <v>136</v>
      </c>
      <c r="B157" s="58" t="s">
        <v>127</v>
      </c>
      <c r="C157" s="58" t="s">
        <v>89</v>
      </c>
      <c r="D157" s="5">
        <v>0.10725999999999999</v>
      </c>
      <c r="E157" s="5">
        <v>0.15203199999999997</v>
      </c>
      <c r="F157" s="5">
        <v>0.18812999999999999</v>
      </c>
      <c r="G157" s="5">
        <v>0.21496399999999999</v>
      </c>
      <c r="H157" s="5">
        <v>0.23591699999999999</v>
      </c>
      <c r="I157" s="5">
        <v>0.25203799999999998</v>
      </c>
      <c r="J157" s="5">
        <v>0.28246500000000002</v>
      </c>
      <c r="K157" s="5">
        <v>0.32365999999999995</v>
      </c>
      <c r="L157" s="5">
        <v>0.36382600000000004</v>
      </c>
      <c r="M157" s="5">
        <v>0.41711799999999999</v>
      </c>
      <c r="N157" s="5">
        <v>0.47821400000000003</v>
      </c>
      <c r="O157" s="5">
        <v>0.53914400000000007</v>
      </c>
      <c r="P157" s="5">
        <v>0.59150900000000006</v>
      </c>
      <c r="Q157" s="5">
        <v>0.63556900000000016</v>
      </c>
      <c r="R157" s="5">
        <v>0.67028699999999997</v>
      </c>
      <c r="S157" s="5">
        <v>0.69696700000000011</v>
      </c>
      <c r="T157" s="5">
        <v>0.70467600000000008</v>
      </c>
      <c r="U157" s="5">
        <v>0.70432300000000003</v>
      </c>
      <c r="V157" s="5">
        <v>0.69739800000000007</v>
      </c>
      <c r="W157" s="5">
        <v>0.69957599999999998</v>
      </c>
      <c r="X157" s="5">
        <v>0.70448199999999994</v>
      </c>
      <c r="Y157" s="5">
        <v>0.70940099999999984</v>
      </c>
      <c r="Z157" s="5">
        <v>0.71113999999999988</v>
      </c>
      <c r="AA157" s="5">
        <v>0.70904699999999976</v>
      </c>
      <c r="AB157" s="5">
        <v>0.70364899999999986</v>
      </c>
      <c r="AC157" s="5">
        <v>0.69557599999999997</v>
      </c>
      <c r="AD157" s="5">
        <v>0.68421600000000016</v>
      </c>
      <c r="AE157" s="5">
        <v>0.68421600000000016</v>
      </c>
    </row>
    <row r="158" spans="1:31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>
      <c r="A159" s="58" t="s">
        <v>137</v>
      </c>
      <c r="B159" s="58" t="s">
        <v>123</v>
      </c>
      <c r="C159" s="58" t="s">
        <v>101</v>
      </c>
      <c r="D159" s="5">
        <v>0</v>
      </c>
      <c r="E159" s="5">
        <v>0</v>
      </c>
      <c r="F159" s="5">
        <v>116.28</v>
      </c>
      <c r="G159" s="5">
        <v>348.84</v>
      </c>
      <c r="H159" s="5">
        <v>348.84</v>
      </c>
      <c r="I159" s="5">
        <v>348.84</v>
      </c>
      <c r="J159" s="5">
        <v>348.84</v>
      </c>
      <c r="K159" s="5">
        <v>348.84</v>
      </c>
      <c r="L159" s="5">
        <v>348.84</v>
      </c>
      <c r="M159" s="5">
        <v>348.84</v>
      </c>
      <c r="N159" s="5">
        <v>348.84</v>
      </c>
      <c r="O159" s="5">
        <v>348.84</v>
      </c>
      <c r="P159" s="5">
        <v>348.84</v>
      </c>
      <c r="Q159" s="5">
        <v>348.84</v>
      </c>
      <c r="R159" s="5">
        <v>348.84</v>
      </c>
      <c r="S159" s="5">
        <v>348.84</v>
      </c>
      <c r="T159" s="5">
        <v>348.84</v>
      </c>
      <c r="U159" s="5">
        <v>348.84</v>
      </c>
      <c r="V159" s="5">
        <v>348.84</v>
      </c>
      <c r="W159" s="5">
        <v>348.84</v>
      </c>
      <c r="X159" s="5">
        <v>348.84</v>
      </c>
      <c r="Y159" s="5">
        <v>348.84</v>
      </c>
      <c r="Z159" s="5">
        <v>348.84</v>
      </c>
      <c r="AA159" s="5">
        <v>348.84</v>
      </c>
      <c r="AB159" s="5">
        <v>348.84</v>
      </c>
      <c r="AC159" s="5">
        <v>348.84</v>
      </c>
      <c r="AD159" s="5">
        <v>348.84</v>
      </c>
      <c r="AE159" s="5">
        <v>348.84</v>
      </c>
    </row>
    <row r="160" spans="1:31">
      <c r="A160" s="58" t="s">
        <v>137</v>
      </c>
      <c r="B160" s="58" t="s">
        <v>123</v>
      </c>
      <c r="C160" s="58" t="s">
        <v>102</v>
      </c>
      <c r="D160" s="5">
        <v>6.0490000000000004</v>
      </c>
      <c r="E160" s="5">
        <v>6.0490000000000004</v>
      </c>
      <c r="F160" s="5">
        <v>6.0490000000000004</v>
      </c>
      <c r="G160" s="5">
        <v>6.0490000000000004</v>
      </c>
      <c r="H160" s="5">
        <v>6.0490000000000004</v>
      </c>
      <c r="I160" s="5">
        <v>14.027864707360001</v>
      </c>
      <c r="J160" s="5">
        <v>14.027864707360001</v>
      </c>
      <c r="K160" s="5">
        <v>34.298044851040004</v>
      </c>
      <c r="L160" s="5">
        <v>34.298044851040004</v>
      </c>
      <c r="M160" s="5">
        <v>34.456376059360004</v>
      </c>
      <c r="N160" s="5">
        <v>34.456376059360004</v>
      </c>
      <c r="O160" s="5">
        <v>34.456376059360004</v>
      </c>
      <c r="P160" s="5">
        <v>34.456376059360004</v>
      </c>
      <c r="Q160" s="5">
        <v>34.456376059360004</v>
      </c>
      <c r="R160" s="5">
        <v>34.456376059360004</v>
      </c>
      <c r="S160" s="5">
        <v>34.456376059360004</v>
      </c>
      <c r="T160" s="5">
        <v>34.456376059360004</v>
      </c>
      <c r="U160" s="5">
        <v>34.456376059360004</v>
      </c>
      <c r="V160" s="5">
        <v>39.848406766000004</v>
      </c>
      <c r="W160" s="5">
        <v>39.848406766000004</v>
      </c>
      <c r="X160" s="5">
        <v>42.048999999999999</v>
      </c>
      <c r="Y160" s="5">
        <v>42.048999999999999</v>
      </c>
      <c r="Z160" s="5">
        <v>42.048999999999999</v>
      </c>
      <c r="AA160" s="5">
        <v>42.048999999999999</v>
      </c>
      <c r="AB160" s="5">
        <v>42.048999999999999</v>
      </c>
      <c r="AC160" s="5">
        <v>42.048999999999999</v>
      </c>
      <c r="AD160" s="5">
        <v>42.048999999999999</v>
      </c>
      <c r="AE160" s="5">
        <v>42.048999999999999</v>
      </c>
    </row>
    <row r="161" spans="1:31">
      <c r="A161" s="58" t="s">
        <v>137</v>
      </c>
      <c r="B161" s="58" t="s">
        <v>123</v>
      </c>
      <c r="C161" s="58" t="s">
        <v>103</v>
      </c>
      <c r="D161" s="5">
        <v>0.222</v>
      </c>
      <c r="E161" s="5">
        <v>0.222</v>
      </c>
      <c r="F161" s="5">
        <v>5.0220000000000002</v>
      </c>
      <c r="G161" s="5">
        <v>12.61312875896</v>
      </c>
      <c r="H161" s="5">
        <v>12.61312875896</v>
      </c>
      <c r="I161" s="5">
        <v>18.074875117520001</v>
      </c>
      <c r="J161" s="5">
        <v>18.074875117520001</v>
      </c>
      <c r="K161" s="5">
        <v>18.074875117520001</v>
      </c>
      <c r="L161" s="5">
        <v>18.074875117520001</v>
      </c>
      <c r="M161" s="5">
        <v>18.074875117520001</v>
      </c>
      <c r="N161" s="5">
        <v>18.074875117520001</v>
      </c>
      <c r="O161" s="5">
        <v>18.074875117520001</v>
      </c>
      <c r="P161" s="5">
        <v>18.074875117520001</v>
      </c>
      <c r="Q161" s="5">
        <v>18.074875117520001</v>
      </c>
      <c r="R161" s="5">
        <v>22.460525476800001</v>
      </c>
      <c r="S161" s="5">
        <v>22.460525476800001</v>
      </c>
      <c r="T161" s="5">
        <v>22.460525476800001</v>
      </c>
      <c r="U161" s="5">
        <v>23.041721275840001</v>
      </c>
      <c r="V161" s="5">
        <v>23.041721275840001</v>
      </c>
      <c r="W161" s="5">
        <v>23.041721275840001</v>
      </c>
      <c r="X161" s="5">
        <v>23.041721275840001</v>
      </c>
      <c r="Y161" s="5">
        <v>23.041721275840001</v>
      </c>
      <c r="Z161" s="5">
        <v>18.24172127584</v>
      </c>
      <c r="AA161" s="5">
        <v>10.65059251688</v>
      </c>
      <c r="AB161" s="5">
        <v>10.65059251688</v>
      </c>
      <c r="AC161" s="5">
        <v>12.52924622416</v>
      </c>
      <c r="AD161" s="5">
        <v>12.52924622416</v>
      </c>
      <c r="AE161" s="5">
        <v>12.52924622416</v>
      </c>
    </row>
    <row r="162" spans="1:31">
      <c r="A162" s="58" t="s">
        <v>137</v>
      </c>
      <c r="B162" s="58" t="s">
        <v>123</v>
      </c>
      <c r="C162" s="58" t="s">
        <v>104</v>
      </c>
      <c r="D162" s="5">
        <v>7.4999999999999997E-2</v>
      </c>
      <c r="E162" s="5">
        <v>7.4999999999999997E-2</v>
      </c>
      <c r="F162" s="5">
        <v>7.4999999999999997E-2</v>
      </c>
      <c r="G162" s="5">
        <v>7.4999999999999997E-2</v>
      </c>
      <c r="H162" s="5">
        <v>7.4999999999999997E-2</v>
      </c>
      <c r="I162" s="5">
        <v>7.4999999999999997E-2</v>
      </c>
      <c r="J162" s="5">
        <v>7.4999999999999997E-2</v>
      </c>
      <c r="K162" s="5">
        <v>7.4999999999999997E-2</v>
      </c>
      <c r="L162" s="5">
        <v>7.4999999999999997E-2</v>
      </c>
      <c r="M162" s="5">
        <v>7.4999999999999997E-2</v>
      </c>
      <c r="N162" s="5">
        <v>7.4999999999999997E-2</v>
      </c>
      <c r="O162" s="5">
        <v>7.4999999999999997E-2</v>
      </c>
      <c r="P162" s="5">
        <v>7.4999999999999997E-2</v>
      </c>
      <c r="Q162" s="5">
        <v>7.4999999999999997E-2</v>
      </c>
      <c r="R162" s="5">
        <v>7.4999999999999997E-2</v>
      </c>
      <c r="S162" s="5">
        <v>7.4999999999999997E-2</v>
      </c>
      <c r="T162" s="5">
        <v>7.4999999999999997E-2</v>
      </c>
      <c r="U162" s="5">
        <v>7.4999999999999997E-2</v>
      </c>
      <c r="V162" s="5">
        <v>7.4999999999999997E-2</v>
      </c>
      <c r="W162" s="5">
        <v>7.4999999999999997E-2</v>
      </c>
      <c r="X162" s="5">
        <v>7.4999999999999997E-2</v>
      </c>
      <c r="Y162" s="5">
        <v>7.4999999999999997E-2</v>
      </c>
      <c r="Z162" s="5">
        <v>7.4999999999999997E-2</v>
      </c>
      <c r="AA162" s="5">
        <v>7.4999999999999997E-2</v>
      </c>
      <c r="AB162" s="5">
        <v>7.4999999999999997E-2</v>
      </c>
      <c r="AC162" s="5">
        <v>7.4999999999999997E-2</v>
      </c>
      <c r="AD162" s="5">
        <v>7.4999999999999997E-2</v>
      </c>
      <c r="AE162" s="5">
        <v>7.4999999999999997E-2</v>
      </c>
    </row>
    <row r="163" spans="1:31">
      <c r="A163" s="58" t="s">
        <v>137</v>
      </c>
      <c r="B163" s="58" t="s">
        <v>123</v>
      </c>
      <c r="C163" s="58" t="s">
        <v>88</v>
      </c>
      <c r="D163" s="5">
        <v>0.22689600001999999</v>
      </c>
      <c r="E163" s="5">
        <v>0.46892400000000001</v>
      </c>
      <c r="F163" s="5">
        <v>0.78230399997999989</v>
      </c>
      <c r="G163" s="5">
        <v>1.1662940000199999</v>
      </c>
      <c r="H163" s="5">
        <v>1.6357600000000001</v>
      </c>
      <c r="I163" s="5">
        <v>2.199268</v>
      </c>
      <c r="J163" s="5">
        <v>3.0487099999999998</v>
      </c>
      <c r="K163" s="5">
        <v>4.0174130233050001</v>
      </c>
      <c r="L163" s="5">
        <v>5.1712473369150009</v>
      </c>
      <c r="M163" s="5">
        <v>6.5643127228599996</v>
      </c>
      <c r="N163" s="5">
        <v>8.2884793227449993</v>
      </c>
      <c r="O163" s="5">
        <v>10.218429673545</v>
      </c>
      <c r="P163" s="5">
        <v>12.308383506310001</v>
      </c>
      <c r="Q163" s="5">
        <v>14.584355252794998</v>
      </c>
      <c r="R163" s="5">
        <v>16.969061380905</v>
      </c>
      <c r="S163" s="5">
        <v>19.488725551624999</v>
      </c>
      <c r="T163" s="5">
        <v>21.867825752750001</v>
      </c>
      <c r="U163" s="5">
        <v>24.341994509115004</v>
      </c>
      <c r="V163" s="5">
        <v>26.884085377985002</v>
      </c>
      <c r="W163" s="5">
        <v>29.590518085039999</v>
      </c>
      <c r="X163" s="5">
        <v>32.491556825389999</v>
      </c>
      <c r="Y163" s="5">
        <v>35.423194138300005</v>
      </c>
      <c r="Z163" s="5">
        <v>37.568077087310002</v>
      </c>
      <c r="AA163" s="5">
        <v>39.750041389935006</v>
      </c>
      <c r="AB163" s="5">
        <v>41.950261701525008</v>
      </c>
      <c r="AC163" s="5">
        <v>44.193283996605004</v>
      </c>
      <c r="AD163" s="5">
        <v>46.443557179385003</v>
      </c>
      <c r="AE163" s="5">
        <v>46.666472745164995</v>
      </c>
    </row>
    <row r="164" spans="1:31">
      <c r="A164" s="58" t="s">
        <v>137</v>
      </c>
      <c r="B164" s="58" t="s">
        <v>123</v>
      </c>
      <c r="C164" s="58" t="s">
        <v>89</v>
      </c>
      <c r="D164" s="5">
        <v>1.383016</v>
      </c>
      <c r="E164" s="5">
        <v>2.0725330000000004</v>
      </c>
      <c r="F164" s="5">
        <v>2.5995620000000002</v>
      </c>
      <c r="G164" s="5">
        <v>3.0013680000000003</v>
      </c>
      <c r="H164" s="5">
        <v>3.3320890000000007</v>
      </c>
      <c r="I164" s="5">
        <v>3.5841079999999996</v>
      </c>
      <c r="J164" s="5">
        <v>4.0625970000000002</v>
      </c>
      <c r="K164" s="5">
        <v>4.7117839999999998</v>
      </c>
      <c r="L164" s="5">
        <v>5.3454380000000006</v>
      </c>
      <c r="M164" s="5">
        <v>6.0464970000000005</v>
      </c>
      <c r="N164" s="5">
        <v>7.057053999999999</v>
      </c>
      <c r="O164" s="5">
        <v>8.0359169999999995</v>
      </c>
      <c r="P164" s="5">
        <v>8.843886000000003</v>
      </c>
      <c r="Q164" s="5">
        <v>9.5456280000000042</v>
      </c>
      <c r="R164" s="5">
        <v>10.089717</v>
      </c>
      <c r="S164" s="5">
        <v>10.485520999999999</v>
      </c>
      <c r="T164" s="5">
        <v>10.593368000000002</v>
      </c>
      <c r="U164" s="5">
        <v>10.570500000000003</v>
      </c>
      <c r="V164" s="5">
        <v>10.431234999999999</v>
      </c>
      <c r="W164" s="5">
        <v>10.359254999999997</v>
      </c>
      <c r="X164" s="5">
        <v>10.437242000000003</v>
      </c>
      <c r="Y164" s="5">
        <v>10.504849</v>
      </c>
      <c r="Z164" s="5">
        <v>10.512400000000001</v>
      </c>
      <c r="AA164" s="5">
        <v>10.481262999999998</v>
      </c>
      <c r="AB164" s="5">
        <v>10.402518999999996</v>
      </c>
      <c r="AC164" s="5">
        <v>10.281580999999999</v>
      </c>
      <c r="AD164" s="5">
        <v>10.109814999999999</v>
      </c>
      <c r="AE164" s="5">
        <v>10.109814999999999</v>
      </c>
    </row>
    <row r="165" spans="1:3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>
      <c r="A166" s="58" t="s">
        <v>137</v>
      </c>
      <c r="B166" s="58" t="s">
        <v>124</v>
      </c>
      <c r="C166" s="58" t="s">
        <v>102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0.77180279279999986</v>
      </c>
      <c r="X166" s="5">
        <v>0.77180279279999986</v>
      </c>
      <c r="Y166" s="5">
        <v>0.77180279279999986</v>
      </c>
      <c r="Z166" s="5">
        <v>0.77180279279999986</v>
      </c>
      <c r="AA166" s="5">
        <v>0.77180279279999986</v>
      </c>
      <c r="AB166" s="5">
        <v>0.77180279279999986</v>
      </c>
      <c r="AC166" s="5">
        <v>0.77180279279999986</v>
      </c>
      <c r="AD166" s="5">
        <v>0.77180279279999986</v>
      </c>
      <c r="AE166" s="5">
        <v>0.77180279279999986</v>
      </c>
    </row>
    <row r="167" spans="1:31">
      <c r="A167" s="58" t="s">
        <v>137</v>
      </c>
      <c r="B167" s="58" t="s">
        <v>124</v>
      </c>
      <c r="C167" s="58" t="s">
        <v>103</v>
      </c>
      <c r="D167" s="5">
        <v>5.7</v>
      </c>
      <c r="E167" s="5">
        <v>5.7</v>
      </c>
      <c r="F167" s="5">
        <v>8.3830963379199996</v>
      </c>
      <c r="G167" s="5">
        <v>11.96216342704</v>
      </c>
      <c r="H167" s="5">
        <v>20.532873979519998</v>
      </c>
      <c r="I167" s="5">
        <v>26.370336564639999</v>
      </c>
      <c r="J167" s="5">
        <v>26.385884262639998</v>
      </c>
      <c r="K167" s="5">
        <v>29.587228818879996</v>
      </c>
      <c r="L167" s="5">
        <v>29.587228818879996</v>
      </c>
      <c r="M167" s="5">
        <v>29.587228818879996</v>
      </c>
      <c r="N167" s="5">
        <v>32.107487145359997</v>
      </c>
      <c r="O167" s="5">
        <v>33.109357847600002</v>
      </c>
      <c r="P167" s="5">
        <v>54.687147048640007</v>
      </c>
      <c r="Q167" s="5">
        <v>61.233366883120006</v>
      </c>
      <c r="R167" s="5">
        <v>69.557853747600006</v>
      </c>
      <c r="S167" s="5">
        <v>71.76342868575999</v>
      </c>
      <c r="T167" s="5">
        <v>71.76342868575999</v>
      </c>
      <c r="U167" s="5">
        <v>81.55426013136001</v>
      </c>
      <c r="V167" s="5">
        <v>146.03695740687999</v>
      </c>
      <c r="W167" s="5">
        <v>146.03695740687999</v>
      </c>
      <c r="X167" s="5">
        <v>146.03695740687999</v>
      </c>
      <c r="Y167" s="5">
        <v>146.03695740687999</v>
      </c>
      <c r="Z167" s="5">
        <v>208.81150892095997</v>
      </c>
      <c r="AA167" s="5">
        <v>216.39445890143998</v>
      </c>
      <c r="AB167" s="5">
        <v>227.77319086671997</v>
      </c>
      <c r="AC167" s="5">
        <v>226.56846273015998</v>
      </c>
      <c r="AD167" s="5">
        <v>377.79022428847998</v>
      </c>
      <c r="AE167" s="5">
        <v>374.58887973224</v>
      </c>
    </row>
    <row r="168" spans="1:31">
      <c r="A168" s="58" t="s">
        <v>137</v>
      </c>
      <c r="B168" s="58" t="s">
        <v>124</v>
      </c>
      <c r="C168" s="58" t="s">
        <v>104</v>
      </c>
      <c r="D168" s="5">
        <v>0.15</v>
      </c>
      <c r="E168" s="5">
        <v>0.15</v>
      </c>
      <c r="F168" s="5">
        <v>0.61289182819999999</v>
      </c>
      <c r="G168" s="5">
        <v>0.61289182819999999</v>
      </c>
      <c r="H168" s="5">
        <v>0.61289182819999999</v>
      </c>
      <c r="I168" s="5">
        <v>0.61289182819999999</v>
      </c>
      <c r="J168" s="5">
        <v>0.61289182819999999</v>
      </c>
      <c r="K168" s="5">
        <v>0.61289182819999999</v>
      </c>
      <c r="L168" s="5">
        <v>0.61289182819999999</v>
      </c>
      <c r="M168" s="5">
        <v>0.61289182819999999</v>
      </c>
      <c r="N168" s="5">
        <v>0.61289182819999999</v>
      </c>
      <c r="O168" s="5">
        <v>0.61289182819999999</v>
      </c>
      <c r="P168" s="5">
        <v>0.61289182819999999</v>
      </c>
      <c r="Q168" s="5">
        <v>0.61289182819999999</v>
      </c>
      <c r="R168" s="5">
        <v>0.61289182819999999</v>
      </c>
      <c r="S168" s="5">
        <v>0.61289182819999999</v>
      </c>
      <c r="T168" s="5">
        <v>0.61289182819999999</v>
      </c>
      <c r="U168" s="5">
        <v>0.61289182819999999</v>
      </c>
      <c r="V168" s="5">
        <v>0.61289182819999999</v>
      </c>
      <c r="W168" s="5">
        <v>0.61289182819999999</v>
      </c>
      <c r="X168" s="5">
        <v>0.61289182819999999</v>
      </c>
      <c r="Y168" s="5">
        <v>0.61289182819999999</v>
      </c>
      <c r="Z168" s="5">
        <v>0.15</v>
      </c>
      <c r="AA168" s="5">
        <v>0.15</v>
      </c>
      <c r="AB168" s="5">
        <v>0.15</v>
      </c>
      <c r="AC168" s="5">
        <v>0.15</v>
      </c>
      <c r="AD168" s="5">
        <v>0.15</v>
      </c>
      <c r="AE168" s="5">
        <v>0.15</v>
      </c>
    </row>
    <row r="169" spans="1:31">
      <c r="A169" s="58" t="s">
        <v>137</v>
      </c>
      <c r="B169" s="58" t="s">
        <v>124</v>
      </c>
      <c r="C169" s="58" t="s">
        <v>88</v>
      </c>
      <c r="D169" s="5">
        <v>0.16260999999999998</v>
      </c>
      <c r="E169" s="5">
        <v>0.355014</v>
      </c>
      <c r="F169" s="5">
        <v>0.62997400000000003</v>
      </c>
      <c r="G169" s="5">
        <v>0.97042000000000006</v>
      </c>
      <c r="H169" s="5">
        <v>1.3815040000000001</v>
      </c>
      <c r="I169" s="5">
        <v>1.8847359999999997</v>
      </c>
      <c r="J169" s="5">
        <v>2.6386640000200003</v>
      </c>
      <c r="K169" s="5">
        <v>3.4356469244849999</v>
      </c>
      <c r="L169" s="5">
        <v>4.3467942665549995</v>
      </c>
      <c r="M169" s="5">
        <v>5.4249257229399994</v>
      </c>
      <c r="N169" s="5">
        <v>6.7521069546200003</v>
      </c>
      <c r="O169" s="5">
        <v>8.2316563220549988</v>
      </c>
      <c r="P169" s="5">
        <v>9.830187086075</v>
      </c>
      <c r="Q169" s="5">
        <v>11.504859976764999</v>
      </c>
      <c r="R169" s="5">
        <v>13.20815436891</v>
      </c>
      <c r="S169" s="5">
        <v>14.992691261735001</v>
      </c>
      <c r="T169" s="5">
        <v>16.634760127705</v>
      </c>
      <c r="U169" s="5">
        <v>18.339508629170002</v>
      </c>
      <c r="V169" s="5">
        <v>20.067992617930003</v>
      </c>
      <c r="W169" s="5">
        <v>21.898684226135</v>
      </c>
      <c r="X169" s="5">
        <v>23.869794518695002</v>
      </c>
      <c r="Y169" s="5">
        <v>25.856969309135003</v>
      </c>
      <c r="Z169" s="5">
        <v>27.335847318580001</v>
      </c>
      <c r="AA169" s="5">
        <v>28.846964689864997</v>
      </c>
      <c r="AB169" s="5">
        <v>30.368399880139997</v>
      </c>
      <c r="AC169" s="5">
        <v>31.924638680020003</v>
      </c>
      <c r="AD169" s="5">
        <v>33.491159058100003</v>
      </c>
      <c r="AE169" s="5">
        <v>33.632173759099999</v>
      </c>
    </row>
    <row r="170" spans="1:31">
      <c r="A170" s="58" t="s">
        <v>137</v>
      </c>
      <c r="B170" s="58" t="s">
        <v>124</v>
      </c>
      <c r="C170" s="58" t="s">
        <v>89</v>
      </c>
      <c r="D170" s="5">
        <v>0.9910199999999999</v>
      </c>
      <c r="E170" s="5">
        <v>1.5847</v>
      </c>
      <c r="F170" s="5">
        <v>2.145769</v>
      </c>
      <c r="G170" s="5">
        <v>2.5698590000000001</v>
      </c>
      <c r="H170" s="5">
        <v>2.9110620000000003</v>
      </c>
      <c r="I170" s="5">
        <v>3.187287</v>
      </c>
      <c r="J170" s="5">
        <v>3.6698080000000002</v>
      </c>
      <c r="K170" s="5">
        <v>4.2750890000000004</v>
      </c>
      <c r="L170" s="5">
        <v>4.8314510000000004</v>
      </c>
      <c r="M170" s="5">
        <v>5.425275000000001</v>
      </c>
      <c r="N170" s="5">
        <v>6.2721</v>
      </c>
      <c r="O170" s="5">
        <v>7.1176219999999999</v>
      </c>
      <c r="P170" s="5">
        <v>7.8553970000000009</v>
      </c>
      <c r="Q170" s="5">
        <v>8.4270669999999992</v>
      </c>
      <c r="R170" s="5">
        <v>8.8181409999999989</v>
      </c>
      <c r="S170" s="5">
        <v>9.0998629999999991</v>
      </c>
      <c r="T170" s="5">
        <v>9.1506480000000003</v>
      </c>
      <c r="U170" s="5">
        <v>9.1067370000000007</v>
      </c>
      <c r="V170" s="5">
        <v>8.9548909999999999</v>
      </c>
      <c r="W170" s="5">
        <v>8.8541390000000018</v>
      </c>
      <c r="X170" s="5">
        <v>8.8880299999999988</v>
      </c>
      <c r="Y170" s="5">
        <v>8.9252970000000005</v>
      </c>
      <c r="Z170" s="5">
        <v>8.9418910000000036</v>
      </c>
      <c r="AA170" s="5">
        <v>8.9058689999999991</v>
      </c>
      <c r="AB170" s="5">
        <v>8.8108530000000016</v>
      </c>
      <c r="AC170" s="5">
        <v>8.6923450000000013</v>
      </c>
      <c r="AD170" s="5">
        <v>8.5435020000000002</v>
      </c>
      <c r="AE170" s="5">
        <v>8.5435020000000002</v>
      </c>
    </row>
    <row r="171" spans="1:3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>
      <c r="A172" s="58" t="s">
        <v>137</v>
      </c>
      <c r="B172" s="58" t="s">
        <v>125</v>
      </c>
      <c r="C172" s="58" t="s">
        <v>102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2.7217475954400001</v>
      </c>
      <c r="J172" s="5">
        <v>2.7217475954400001</v>
      </c>
      <c r="K172" s="5">
        <v>2.7217475954400001</v>
      </c>
      <c r="L172" s="5">
        <v>2.7217475954400001</v>
      </c>
      <c r="M172" s="5">
        <v>2.7217475954400001</v>
      </c>
      <c r="N172" s="5">
        <v>2.7217475954400001</v>
      </c>
      <c r="O172" s="5">
        <v>2.7217475954400001</v>
      </c>
      <c r="P172" s="5">
        <v>2.7217475954400001</v>
      </c>
      <c r="Q172" s="5">
        <v>2.7217475954400001</v>
      </c>
      <c r="R172" s="5">
        <v>2.7217475954400001</v>
      </c>
      <c r="S172" s="5">
        <v>2.7217475954400001</v>
      </c>
      <c r="T172" s="5">
        <v>2.7217475954400001</v>
      </c>
      <c r="U172" s="5">
        <v>2.7217475954400001</v>
      </c>
      <c r="V172" s="5">
        <v>2.7217475954400001</v>
      </c>
      <c r="W172" s="5">
        <v>2.7217475954400001</v>
      </c>
      <c r="X172" s="5">
        <v>2.7217475954400001</v>
      </c>
      <c r="Y172" s="5">
        <v>2.7217475954400001</v>
      </c>
      <c r="Z172" s="5">
        <v>2.7217475954400001</v>
      </c>
      <c r="AA172" s="5">
        <v>2.7217475954400001</v>
      </c>
      <c r="AB172" s="5">
        <v>2.7217475954400001</v>
      </c>
      <c r="AC172" s="5">
        <v>2.7217475954400001</v>
      </c>
      <c r="AD172" s="5">
        <v>2.7217475954400001</v>
      </c>
      <c r="AE172" s="5">
        <v>2.7217475954400001</v>
      </c>
    </row>
    <row r="173" spans="1:31">
      <c r="A173" s="58" t="s">
        <v>137</v>
      </c>
      <c r="B173" s="58" t="s">
        <v>125</v>
      </c>
      <c r="C173" s="58" t="s">
        <v>103</v>
      </c>
      <c r="D173" s="5">
        <v>0</v>
      </c>
      <c r="E173" s="5">
        <v>0</v>
      </c>
      <c r="F173" s="5">
        <v>0.9187424112</v>
      </c>
      <c r="G173" s="5">
        <v>0.9187424112</v>
      </c>
      <c r="H173" s="5">
        <v>2.62325872616</v>
      </c>
      <c r="I173" s="5">
        <v>7.11905255896</v>
      </c>
      <c r="J173" s="5">
        <v>7.11905255896</v>
      </c>
      <c r="K173" s="5">
        <v>7.11905255896</v>
      </c>
      <c r="L173" s="5">
        <v>7.11905255896</v>
      </c>
      <c r="M173" s="5">
        <v>7.11905255896</v>
      </c>
      <c r="N173" s="5">
        <v>7.11905255896</v>
      </c>
      <c r="O173" s="5">
        <v>7.11905255896</v>
      </c>
      <c r="P173" s="5">
        <v>7.11905255896</v>
      </c>
      <c r="Q173" s="5">
        <v>7.11905255896</v>
      </c>
      <c r="R173" s="5">
        <v>7.11905255896</v>
      </c>
      <c r="S173" s="5">
        <v>7.11905255896</v>
      </c>
      <c r="T173" s="5">
        <v>7.11905255896</v>
      </c>
      <c r="U173" s="5">
        <v>7.11905255896</v>
      </c>
      <c r="V173" s="5">
        <v>7.11905255896</v>
      </c>
      <c r="W173" s="5">
        <v>7.11905255896</v>
      </c>
      <c r="X173" s="5">
        <v>7.11905255896</v>
      </c>
      <c r="Y173" s="5">
        <v>7.11905255896</v>
      </c>
      <c r="Z173" s="5">
        <v>6.2003101477600007</v>
      </c>
      <c r="AA173" s="5">
        <v>6.2003101477600007</v>
      </c>
      <c r="AB173" s="5">
        <v>4.4957938328000004</v>
      </c>
      <c r="AC173" s="5">
        <v>0</v>
      </c>
      <c r="AD173" s="5">
        <v>0</v>
      </c>
      <c r="AE173" s="5">
        <v>0</v>
      </c>
    </row>
    <row r="174" spans="1:31">
      <c r="A174" s="58" t="s">
        <v>137</v>
      </c>
      <c r="B174" s="58" t="s">
        <v>125</v>
      </c>
      <c r="C174" s="58" t="s">
        <v>104</v>
      </c>
      <c r="D174" s="5">
        <v>0.18956000000000001</v>
      </c>
      <c r="E174" s="5">
        <v>0.18845999999999999</v>
      </c>
      <c r="F174" s="5">
        <v>0.18845999999999999</v>
      </c>
      <c r="G174" s="5">
        <v>0.18845999999999999</v>
      </c>
      <c r="H174" s="5">
        <v>0.18956000000000001</v>
      </c>
      <c r="I174" s="5">
        <v>0.18845999999999999</v>
      </c>
      <c r="J174" s="5">
        <v>0.18845999999999999</v>
      </c>
      <c r="K174" s="5">
        <v>0.56345999999999996</v>
      </c>
      <c r="L174" s="5">
        <v>0.56345999999999996</v>
      </c>
      <c r="M174" s="5">
        <v>0.56455999999999995</v>
      </c>
      <c r="N174" s="5">
        <v>0.56345999999999996</v>
      </c>
      <c r="O174" s="5">
        <v>0.56455999999999995</v>
      </c>
      <c r="P174" s="5">
        <v>0.56345999999999996</v>
      </c>
      <c r="Q174" s="5">
        <v>0.56345999999999996</v>
      </c>
      <c r="R174" s="5">
        <v>0.56345999999999996</v>
      </c>
      <c r="S174" s="5">
        <v>0.56455999999999995</v>
      </c>
      <c r="T174" s="5">
        <v>0.56345999999999996</v>
      </c>
      <c r="U174" s="5">
        <v>0.56345999999999996</v>
      </c>
      <c r="V174" s="5">
        <v>0.56345999999999996</v>
      </c>
      <c r="W174" s="5">
        <v>0.56345999999999996</v>
      </c>
      <c r="X174" s="5">
        <v>0.56455999999999995</v>
      </c>
      <c r="Y174" s="5">
        <v>0.56455999999999995</v>
      </c>
      <c r="Z174" s="5">
        <v>0.56455999999999995</v>
      </c>
      <c r="AA174" s="5">
        <v>0.56455999999999995</v>
      </c>
      <c r="AB174" s="5">
        <v>0.56455999999999995</v>
      </c>
      <c r="AC174" s="5">
        <v>0.56455999999999995</v>
      </c>
      <c r="AD174" s="5">
        <v>0.56455999999999995</v>
      </c>
      <c r="AE174" s="5">
        <v>0.56455999999999995</v>
      </c>
    </row>
    <row r="175" spans="1:31">
      <c r="A175" s="58" t="s">
        <v>137</v>
      </c>
      <c r="B175" s="58" t="s">
        <v>125</v>
      </c>
      <c r="C175" s="58" t="s">
        <v>88</v>
      </c>
      <c r="D175" s="5">
        <v>0.120936</v>
      </c>
      <c r="E175" s="5">
        <v>0.297296</v>
      </c>
      <c r="F175" s="5">
        <v>0.55069600000000007</v>
      </c>
      <c r="G175" s="5">
        <v>0.884548</v>
      </c>
      <c r="H175" s="5">
        <v>1.3049000000000002</v>
      </c>
      <c r="I175" s="5">
        <v>1.7524739999999999</v>
      </c>
      <c r="J175" s="5">
        <v>2.4211460000000002</v>
      </c>
      <c r="K175" s="5">
        <v>3.1813956746800001</v>
      </c>
      <c r="L175" s="5">
        <v>3.9730135850499999</v>
      </c>
      <c r="M175" s="5">
        <v>4.9157786531299994</v>
      </c>
      <c r="N175" s="5">
        <v>6.10227136545</v>
      </c>
      <c r="O175" s="5">
        <v>7.4856171069549999</v>
      </c>
      <c r="P175" s="5">
        <v>9.023733221745001</v>
      </c>
      <c r="Q175" s="5">
        <v>10.735126954845001</v>
      </c>
      <c r="R175" s="5">
        <v>12.62743962799</v>
      </c>
      <c r="S175" s="5">
        <v>14.632258777420001</v>
      </c>
      <c r="T175" s="5">
        <v>16.585281307070002</v>
      </c>
      <c r="U175" s="5">
        <v>18.649605331555001</v>
      </c>
      <c r="V175" s="5">
        <v>20.788121796924997</v>
      </c>
      <c r="W175" s="5">
        <v>22.972598195129997</v>
      </c>
      <c r="X175" s="5">
        <v>25.317812299450001</v>
      </c>
      <c r="Y175" s="5">
        <v>27.690749009355002</v>
      </c>
      <c r="Z175" s="5">
        <v>29.426303068949998</v>
      </c>
      <c r="AA175" s="5">
        <v>31.201996453179998</v>
      </c>
      <c r="AB175" s="5">
        <v>32.998715744834996</v>
      </c>
      <c r="AC175" s="5">
        <v>34.833899291839998</v>
      </c>
      <c r="AD175" s="5">
        <v>36.689694287324997</v>
      </c>
      <c r="AE175" s="5">
        <v>36.894017377765003</v>
      </c>
    </row>
    <row r="176" spans="1:31">
      <c r="A176" s="58" t="s">
        <v>137</v>
      </c>
      <c r="B176" s="58" t="s">
        <v>125</v>
      </c>
      <c r="C176" s="58" t="s">
        <v>89</v>
      </c>
      <c r="D176" s="5">
        <v>0.77685599999999999</v>
      </c>
      <c r="E176" s="5">
        <v>1.3826660000000002</v>
      </c>
      <c r="F176" s="5">
        <v>1.919683</v>
      </c>
      <c r="G176" s="5">
        <v>2.3824130000000001</v>
      </c>
      <c r="H176" s="5">
        <v>2.771639</v>
      </c>
      <c r="I176" s="5">
        <v>2.9457979999999999</v>
      </c>
      <c r="J176" s="5">
        <v>3.2991079999999999</v>
      </c>
      <c r="K176" s="5">
        <v>3.7894770000000002</v>
      </c>
      <c r="L176" s="5">
        <v>4.0835509999999999</v>
      </c>
      <c r="M176" s="5">
        <v>4.3756220000000008</v>
      </c>
      <c r="N176" s="5">
        <v>4.9204770000000009</v>
      </c>
      <c r="O176" s="5">
        <v>5.5427699999999991</v>
      </c>
      <c r="P176" s="5">
        <v>6.109599000000002</v>
      </c>
      <c r="Q176" s="5">
        <v>6.6473720000000016</v>
      </c>
      <c r="R176" s="5">
        <v>7.1809369999999992</v>
      </c>
      <c r="S176" s="5">
        <v>7.5531689999999996</v>
      </c>
      <c r="T176" s="5">
        <v>7.7470940000000006</v>
      </c>
      <c r="U176" s="5">
        <v>7.8553220000000001</v>
      </c>
      <c r="V176" s="5">
        <v>7.8142190000000031</v>
      </c>
      <c r="W176" s="5">
        <v>7.6917759999999999</v>
      </c>
      <c r="X176" s="5">
        <v>7.6956379999999989</v>
      </c>
      <c r="Y176" s="5">
        <v>7.7426959999999978</v>
      </c>
      <c r="Z176" s="5">
        <v>7.7720720000000023</v>
      </c>
      <c r="AA176" s="5">
        <v>7.7958240000000005</v>
      </c>
      <c r="AB176" s="5">
        <v>7.8192950000000003</v>
      </c>
      <c r="AC176" s="5">
        <v>7.7733040000000004</v>
      </c>
      <c r="AD176" s="5">
        <v>7.7083300000000019</v>
      </c>
      <c r="AE176" s="5">
        <v>7.7083300000000019</v>
      </c>
    </row>
    <row r="177" spans="1:3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>
      <c r="A178" s="58" t="s">
        <v>137</v>
      </c>
      <c r="B178" s="58" t="s">
        <v>126</v>
      </c>
      <c r="C178" s="58" t="s">
        <v>102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</row>
    <row r="179" spans="1:31">
      <c r="A179" s="58" t="s">
        <v>137</v>
      </c>
      <c r="B179" s="58" t="s">
        <v>126</v>
      </c>
      <c r="C179" s="58" t="s">
        <v>103</v>
      </c>
      <c r="D179" s="5">
        <v>0</v>
      </c>
      <c r="E179" s="5">
        <v>0</v>
      </c>
      <c r="F179" s="5">
        <v>0.38483482815999998</v>
      </c>
      <c r="G179" s="5">
        <v>0.38483482815999998</v>
      </c>
      <c r="H179" s="5">
        <v>1.5997033751199998</v>
      </c>
      <c r="I179" s="5">
        <v>1.5997033751199998</v>
      </c>
      <c r="J179" s="5">
        <v>1.5997033751199998</v>
      </c>
      <c r="K179" s="5">
        <v>1.5997033751199998</v>
      </c>
      <c r="L179" s="5">
        <v>1.5997033751199998</v>
      </c>
      <c r="M179" s="5">
        <v>3.5667979036800004</v>
      </c>
      <c r="N179" s="5">
        <v>3.5667979036800004</v>
      </c>
      <c r="O179" s="5">
        <v>3.5667979036800004</v>
      </c>
      <c r="P179" s="5">
        <v>3.5667979036800004</v>
      </c>
      <c r="Q179" s="5">
        <v>3.5667979036800004</v>
      </c>
      <c r="R179" s="5">
        <v>5.8769058343200005</v>
      </c>
      <c r="S179" s="5">
        <v>5.8769058343200005</v>
      </c>
      <c r="T179" s="5">
        <v>5.8769058343200005</v>
      </c>
      <c r="U179" s="5">
        <v>5.8769058343200005</v>
      </c>
      <c r="V179" s="5">
        <v>5.8769058343200005</v>
      </c>
      <c r="W179" s="5">
        <v>5.8769058343200005</v>
      </c>
      <c r="X179" s="5">
        <v>5.8769058343200005</v>
      </c>
      <c r="Y179" s="5">
        <v>23.784991146159999</v>
      </c>
      <c r="Z179" s="5">
        <v>23.400156318000001</v>
      </c>
      <c r="AA179" s="5">
        <v>23.400156318000001</v>
      </c>
      <c r="AB179" s="5">
        <v>22.185287771039999</v>
      </c>
      <c r="AC179" s="5">
        <v>91.504198892000005</v>
      </c>
      <c r="AD179" s="5">
        <v>131.75110317983999</v>
      </c>
      <c r="AE179" s="5">
        <v>131.75110317983999</v>
      </c>
    </row>
    <row r="180" spans="1:31">
      <c r="A180" s="58" t="s">
        <v>137</v>
      </c>
      <c r="B180" s="58" t="s">
        <v>126</v>
      </c>
      <c r="C180" s="58" t="s">
        <v>104</v>
      </c>
      <c r="D180" s="5">
        <v>0.51570739999999993</v>
      </c>
      <c r="E180" s="5">
        <v>0.51570739999999993</v>
      </c>
      <c r="F180" s="5">
        <v>0.51570739999999993</v>
      </c>
      <c r="G180" s="5">
        <v>0.51570739999999993</v>
      </c>
      <c r="H180" s="5">
        <v>0.51570739999999993</v>
      </c>
      <c r="I180" s="5">
        <v>0.51570739999999993</v>
      </c>
      <c r="J180" s="5">
        <v>0.51570739999999993</v>
      </c>
      <c r="K180" s="5">
        <v>0.51570739999999993</v>
      </c>
      <c r="L180" s="5">
        <v>0.51570739999999993</v>
      </c>
      <c r="M180" s="5">
        <v>0.51570739999999993</v>
      </c>
      <c r="N180" s="5">
        <v>0.51570739999999993</v>
      </c>
      <c r="O180" s="5">
        <v>0.51570739999999993</v>
      </c>
      <c r="P180" s="5">
        <v>0.51570739999999993</v>
      </c>
      <c r="Q180" s="5">
        <v>0.51570739999999993</v>
      </c>
      <c r="R180" s="5">
        <v>0.51570739999999993</v>
      </c>
      <c r="S180" s="5">
        <v>0.51570739999999993</v>
      </c>
      <c r="T180" s="5">
        <v>0.51570739999999993</v>
      </c>
      <c r="U180" s="5">
        <v>0.51570739999999993</v>
      </c>
      <c r="V180" s="5">
        <v>0.51570739999999993</v>
      </c>
      <c r="W180" s="5">
        <v>0.51570739999999993</v>
      </c>
      <c r="X180" s="5">
        <v>0.51570739999999993</v>
      </c>
      <c r="Y180" s="5">
        <v>0.51990740000000002</v>
      </c>
      <c r="Z180" s="5">
        <v>0.51570739999999993</v>
      </c>
      <c r="AA180" s="5">
        <v>0.51570739999999993</v>
      </c>
      <c r="AB180" s="5">
        <v>0.51570739999999993</v>
      </c>
      <c r="AC180" s="5">
        <v>0.51570739999999993</v>
      </c>
      <c r="AD180" s="5">
        <v>0.51570739999999993</v>
      </c>
      <c r="AE180" s="5">
        <v>0.51570739999999993</v>
      </c>
    </row>
    <row r="181" spans="1:31">
      <c r="A181" s="58" t="s">
        <v>137</v>
      </c>
      <c r="B181" s="58" t="s">
        <v>126</v>
      </c>
      <c r="C181" s="58" t="s">
        <v>88</v>
      </c>
      <c r="D181" s="5">
        <v>0.20674799999999999</v>
      </c>
      <c r="E181" s="5">
        <v>0.31010599999999999</v>
      </c>
      <c r="F181" s="5">
        <v>0.42204399999999997</v>
      </c>
      <c r="G181" s="5">
        <v>0.54567999999999994</v>
      </c>
      <c r="H181" s="5">
        <v>0.68458399999999997</v>
      </c>
      <c r="I181" s="5">
        <v>0.84045999999999998</v>
      </c>
      <c r="J181" s="5">
        <v>1.0808800000000001</v>
      </c>
      <c r="K181" s="5">
        <v>1.37300804232</v>
      </c>
      <c r="L181" s="5">
        <v>1.7166496019449999</v>
      </c>
      <c r="M181" s="5">
        <v>2.1384336893799998</v>
      </c>
      <c r="N181" s="5">
        <v>2.6331003903000001</v>
      </c>
      <c r="O181" s="5">
        <v>3.174525901435</v>
      </c>
      <c r="P181" s="5">
        <v>3.7520569247749993</v>
      </c>
      <c r="Q181" s="5">
        <v>4.3704243383399994</v>
      </c>
      <c r="R181" s="5">
        <v>5.004647194935</v>
      </c>
      <c r="S181" s="5">
        <v>5.6663817641899996</v>
      </c>
      <c r="T181" s="5">
        <v>6.2614123244749997</v>
      </c>
      <c r="U181" s="5">
        <v>6.86628896671</v>
      </c>
      <c r="V181" s="5">
        <v>7.4745971234000006</v>
      </c>
      <c r="W181" s="5">
        <v>8.1153102782649995</v>
      </c>
      <c r="X181" s="5">
        <v>8.8012937706449996</v>
      </c>
      <c r="Y181" s="5">
        <v>9.4938328659949995</v>
      </c>
      <c r="Z181" s="5">
        <v>10.015714016780001</v>
      </c>
      <c r="AA181" s="5">
        <v>10.548546476849999</v>
      </c>
      <c r="AB181" s="5">
        <v>11.087862089554999</v>
      </c>
      <c r="AC181" s="5">
        <v>11.638021375699999</v>
      </c>
      <c r="AD181" s="5">
        <v>12.193672800765</v>
      </c>
      <c r="AE181" s="5">
        <v>12.246957138705</v>
      </c>
    </row>
    <row r="182" spans="1:31">
      <c r="A182" s="58" t="s">
        <v>137</v>
      </c>
      <c r="B182" s="58" t="s">
        <v>126</v>
      </c>
      <c r="C182" s="58" t="s">
        <v>89</v>
      </c>
      <c r="D182" s="5">
        <v>0.54603499999999994</v>
      </c>
      <c r="E182" s="5">
        <v>0.72162999999999988</v>
      </c>
      <c r="F182" s="5">
        <v>0.86684299999999992</v>
      </c>
      <c r="G182" s="5">
        <v>0.98809499999999995</v>
      </c>
      <c r="H182" s="5">
        <v>1.0984929999999999</v>
      </c>
      <c r="I182" s="5">
        <v>1.2010939999999999</v>
      </c>
      <c r="J182" s="5">
        <v>1.4053729999999998</v>
      </c>
      <c r="K182" s="5">
        <v>1.6230689999999999</v>
      </c>
      <c r="L182" s="5">
        <v>1.8401910000000004</v>
      </c>
      <c r="M182" s="5">
        <v>2.1150509999999993</v>
      </c>
      <c r="N182" s="5">
        <v>2.4270929999999997</v>
      </c>
      <c r="O182" s="5">
        <v>2.7215770000000004</v>
      </c>
      <c r="P182" s="5">
        <v>2.9594240000000003</v>
      </c>
      <c r="Q182" s="5">
        <v>3.1600000000000006</v>
      </c>
      <c r="R182" s="5">
        <v>3.3064369999999994</v>
      </c>
      <c r="S182" s="5">
        <v>3.4141500000000007</v>
      </c>
      <c r="T182" s="5">
        <v>3.4326570000000012</v>
      </c>
      <c r="U182" s="5">
        <v>3.4093729999999995</v>
      </c>
      <c r="V182" s="5">
        <v>3.350393</v>
      </c>
      <c r="W182" s="5">
        <v>3.3337880000000006</v>
      </c>
      <c r="X182" s="5">
        <v>3.3335029999999999</v>
      </c>
      <c r="Y182" s="5">
        <v>3.330041</v>
      </c>
      <c r="Z182" s="5">
        <v>3.3097660000000007</v>
      </c>
      <c r="AA182" s="5">
        <v>3.2810920000000006</v>
      </c>
      <c r="AB182" s="5">
        <v>3.2383339999999987</v>
      </c>
      <c r="AC182" s="5">
        <v>3.1888819999999987</v>
      </c>
      <c r="AD182" s="5">
        <v>3.1313429999999989</v>
      </c>
      <c r="AE182" s="5">
        <v>3.1313429999999989</v>
      </c>
    </row>
    <row r="183" spans="1:3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>
      <c r="A184" s="58" t="s">
        <v>137</v>
      </c>
      <c r="B184" s="58" t="s">
        <v>127</v>
      </c>
      <c r="C184" s="58" t="s">
        <v>102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21.163324748000001</v>
      </c>
      <c r="J184" s="5">
        <v>21.163324748000001</v>
      </c>
      <c r="K184" s="5">
        <v>21.163324748000001</v>
      </c>
      <c r="L184" s="5">
        <v>21.163324748000001</v>
      </c>
      <c r="M184" s="5">
        <v>21.163324748000001</v>
      </c>
      <c r="N184" s="5">
        <v>21.163324748000001</v>
      </c>
      <c r="O184" s="5">
        <v>21.163324748000001</v>
      </c>
      <c r="P184" s="5">
        <v>21.163324748000001</v>
      </c>
      <c r="Q184" s="5">
        <v>21.163324748000001</v>
      </c>
      <c r="R184" s="5">
        <v>21.163324748000001</v>
      </c>
      <c r="S184" s="5">
        <v>21.163324748000001</v>
      </c>
      <c r="T184" s="5">
        <v>21.163324748000001</v>
      </c>
      <c r="U184" s="5">
        <v>21.163324748000001</v>
      </c>
      <c r="V184" s="5">
        <v>21.163324748000001</v>
      </c>
      <c r="W184" s="5">
        <v>21.163324748000001</v>
      </c>
      <c r="X184" s="5">
        <v>28.684193837199999</v>
      </c>
      <c r="Y184" s="5">
        <v>28.684193837199999</v>
      </c>
      <c r="Z184" s="5">
        <v>28.684193837199999</v>
      </c>
      <c r="AA184" s="5">
        <v>28.684193837199999</v>
      </c>
      <c r="AB184" s="5">
        <v>28.684193837199999</v>
      </c>
      <c r="AC184" s="5">
        <v>36.770764829520004</v>
      </c>
      <c r="AD184" s="5">
        <v>53.651068849920001</v>
      </c>
      <c r="AE184" s="5">
        <v>53.651068849920001</v>
      </c>
    </row>
    <row r="185" spans="1:31">
      <c r="A185" s="58" t="s">
        <v>137</v>
      </c>
      <c r="B185" s="58" t="s">
        <v>127</v>
      </c>
      <c r="C185" s="58" t="s">
        <v>103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</row>
    <row r="186" spans="1:31">
      <c r="A186" s="58" t="s">
        <v>137</v>
      </c>
      <c r="B186" s="58" t="s">
        <v>127</v>
      </c>
      <c r="C186" s="58" t="s">
        <v>104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</row>
    <row r="187" spans="1:31">
      <c r="A187" s="58" t="s">
        <v>137</v>
      </c>
      <c r="B187" s="58" t="s">
        <v>127</v>
      </c>
      <c r="C187" s="58" t="s">
        <v>88</v>
      </c>
      <c r="D187" s="5">
        <v>1.5824000000000001E-2</v>
      </c>
      <c r="E187" s="5">
        <v>3.1674000000000001E-2</v>
      </c>
      <c r="F187" s="5">
        <v>5.2965999999999999E-2</v>
      </c>
      <c r="G187" s="5">
        <v>7.8764000000000001E-2</v>
      </c>
      <c r="H187" s="5">
        <v>0.11021399999999999</v>
      </c>
      <c r="I187" s="5">
        <v>0.14730000000000001</v>
      </c>
      <c r="J187" s="5">
        <v>0.203148</v>
      </c>
      <c r="K187" s="5">
        <v>0.26880177251499998</v>
      </c>
      <c r="L187" s="5">
        <v>0.34835914953500002</v>
      </c>
      <c r="M187" s="5">
        <v>0.44804788443999999</v>
      </c>
      <c r="N187" s="5">
        <v>0.56646640916500002</v>
      </c>
      <c r="O187" s="5">
        <v>0.70027676242000003</v>
      </c>
      <c r="P187" s="5">
        <v>0.84739425761999998</v>
      </c>
      <c r="Q187" s="5">
        <v>1.0075031980100002</v>
      </c>
      <c r="R187" s="5">
        <v>1.1770233594749999</v>
      </c>
      <c r="S187" s="5">
        <v>1.358038417385</v>
      </c>
      <c r="T187" s="5">
        <v>1.53179645715</v>
      </c>
      <c r="U187" s="5">
        <v>1.7147051366500001</v>
      </c>
      <c r="V187" s="5">
        <v>1.9047837674350001</v>
      </c>
      <c r="W187" s="5">
        <v>2.107657829985</v>
      </c>
      <c r="X187" s="5">
        <v>2.32465684726</v>
      </c>
      <c r="Y187" s="5">
        <v>2.5435191545200002</v>
      </c>
      <c r="Z187" s="5">
        <v>2.7020484795250002</v>
      </c>
      <c r="AA187" s="5">
        <v>2.8629284289049997</v>
      </c>
      <c r="AB187" s="5">
        <v>3.0244299953000002</v>
      </c>
      <c r="AC187" s="5">
        <v>3.1887067395750002</v>
      </c>
      <c r="AD187" s="5">
        <v>3.3534805613550001</v>
      </c>
      <c r="AE187" s="5">
        <v>3.3691903818850002</v>
      </c>
    </row>
    <row r="188" spans="1:31">
      <c r="A188" s="58" t="s">
        <v>137</v>
      </c>
      <c r="B188" s="58" t="s">
        <v>127</v>
      </c>
      <c r="C188" s="58" t="s">
        <v>89</v>
      </c>
      <c r="D188" s="5">
        <v>0.10725999999999999</v>
      </c>
      <c r="E188" s="5">
        <v>0.15203199999999997</v>
      </c>
      <c r="F188" s="5">
        <v>0.18812999999999999</v>
      </c>
      <c r="G188" s="5">
        <v>0.21496399999999999</v>
      </c>
      <c r="H188" s="5">
        <v>0.23591699999999999</v>
      </c>
      <c r="I188" s="5">
        <v>0.25203799999999998</v>
      </c>
      <c r="J188" s="5">
        <v>0.28246500000000002</v>
      </c>
      <c r="K188" s="5">
        <v>0.32365999999999995</v>
      </c>
      <c r="L188" s="5">
        <v>0.36382600000000004</v>
      </c>
      <c r="M188" s="5">
        <v>0.41711799999999999</v>
      </c>
      <c r="N188" s="5">
        <v>0.47821400000000003</v>
      </c>
      <c r="O188" s="5">
        <v>0.53914400000000007</v>
      </c>
      <c r="P188" s="5">
        <v>0.59150900000000006</v>
      </c>
      <c r="Q188" s="5">
        <v>0.63556900000000016</v>
      </c>
      <c r="R188" s="5">
        <v>0.67028699999999997</v>
      </c>
      <c r="S188" s="5">
        <v>0.69696700000000011</v>
      </c>
      <c r="T188" s="5">
        <v>0.70467600000000008</v>
      </c>
      <c r="U188" s="5">
        <v>0.70432300000000003</v>
      </c>
      <c r="V188" s="5">
        <v>0.69739800000000007</v>
      </c>
      <c r="W188" s="5">
        <v>0.69957599999999998</v>
      </c>
      <c r="X188" s="5">
        <v>0.70448199999999994</v>
      </c>
      <c r="Y188" s="5">
        <v>0.70940099999999984</v>
      </c>
      <c r="Z188" s="5">
        <v>0.71113999999999988</v>
      </c>
      <c r="AA188" s="5">
        <v>0.70904699999999976</v>
      </c>
      <c r="AB188" s="5">
        <v>0.70364899999999986</v>
      </c>
      <c r="AC188" s="5">
        <v>0.69557599999999997</v>
      </c>
      <c r="AD188" s="5">
        <v>0.68421600000000016</v>
      </c>
      <c r="AE188" s="5">
        <v>0.68421600000000016</v>
      </c>
    </row>
    <row r="189" spans="1:31"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>
      <c r="A190" s="58" t="s">
        <v>138</v>
      </c>
      <c r="B190" s="58" t="s">
        <v>123</v>
      </c>
      <c r="C190" s="58" t="s">
        <v>101</v>
      </c>
      <c r="D190" s="5">
        <v>0</v>
      </c>
      <c r="E190" s="5">
        <v>0</v>
      </c>
      <c r="F190" s="5">
        <v>116.28</v>
      </c>
      <c r="G190" s="5">
        <v>348.84</v>
      </c>
      <c r="H190" s="5">
        <v>348.84</v>
      </c>
      <c r="I190" s="5">
        <v>348.84</v>
      </c>
      <c r="J190" s="5">
        <v>348.84</v>
      </c>
      <c r="K190" s="5">
        <v>348.84</v>
      </c>
      <c r="L190" s="5">
        <v>348.84</v>
      </c>
      <c r="M190" s="5">
        <v>348.84</v>
      </c>
      <c r="N190" s="5">
        <v>348.84</v>
      </c>
      <c r="O190" s="5">
        <v>348.84</v>
      </c>
      <c r="P190" s="5">
        <v>348.84</v>
      </c>
      <c r="Q190" s="5">
        <v>348.84</v>
      </c>
      <c r="R190" s="5">
        <v>348.84</v>
      </c>
      <c r="S190" s="5">
        <v>348.84</v>
      </c>
      <c r="T190" s="5">
        <v>348.84</v>
      </c>
      <c r="U190" s="5">
        <v>348.84</v>
      </c>
      <c r="V190" s="5">
        <v>348.84</v>
      </c>
      <c r="W190" s="5">
        <v>348.84</v>
      </c>
      <c r="X190" s="5">
        <v>348.84</v>
      </c>
      <c r="Y190" s="5">
        <v>348.84</v>
      </c>
      <c r="Z190" s="5">
        <v>348.84</v>
      </c>
      <c r="AA190" s="5">
        <v>348.84</v>
      </c>
      <c r="AB190" s="5">
        <v>348.84</v>
      </c>
      <c r="AC190" s="5">
        <v>348.84</v>
      </c>
      <c r="AD190" s="5">
        <v>348.84</v>
      </c>
      <c r="AE190" s="5">
        <v>348.84</v>
      </c>
    </row>
    <row r="191" spans="1:31">
      <c r="A191" s="58" t="s">
        <v>138</v>
      </c>
      <c r="B191" s="58" t="s">
        <v>123</v>
      </c>
      <c r="C191" s="58" t="s">
        <v>102</v>
      </c>
      <c r="D191" s="5">
        <v>6.0490000000000004</v>
      </c>
      <c r="E191" s="5">
        <v>6.0490000000000004</v>
      </c>
      <c r="F191" s="5">
        <v>6.0490000000000004</v>
      </c>
      <c r="G191" s="5">
        <v>6.0490000000000004</v>
      </c>
      <c r="H191" s="5">
        <v>6.0490000000000004</v>
      </c>
      <c r="I191" s="5">
        <v>14.027864707360001</v>
      </c>
      <c r="J191" s="5">
        <v>14.027864707360001</v>
      </c>
      <c r="K191" s="5">
        <v>34.298044851040004</v>
      </c>
      <c r="L191" s="5">
        <v>34.298044851040004</v>
      </c>
      <c r="M191" s="5">
        <v>34.456376059360004</v>
      </c>
      <c r="N191" s="5">
        <v>34.456376059360004</v>
      </c>
      <c r="O191" s="5">
        <v>34.456376059360004</v>
      </c>
      <c r="P191" s="5">
        <v>34.456376059360004</v>
      </c>
      <c r="Q191" s="5">
        <v>34.456376059360004</v>
      </c>
      <c r="R191" s="5">
        <v>34.456376059360004</v>
      </c>
      <c r="S191" s="5">
        <v>34.456376059360004</v>
      </c>
      <c r="T191" s="5">
        <v>34.456376059360004</v>
      </c>
      <c r="U191" s="5">
        <v>34.456376059360004</v>
      </c>
      <c r="V191" s="5">
        <v>39.848406766000004</v>
      </c>
      <c r="W191" s="5">
        <v>39.848406766000004</v>
      </c>
      <c r="X191" s="5">
        <v>42.048999999999999</v>
      </c>
      <c r="Y191" s="5">
        <v>42.048999999999999</v>
      </c>
      <c r="Z191" s="5">
        <v>42.048999999999999</v>
      </c>
      <c r="AA191" s="5">
        <v>42.048999999999999</v>
      </c>
      <c r="AB191" s="5">
        <v>42.048999999999999</v>
      </c>
      <c r="AC191" s="5">
        <v>42.048999999999999</v>
      </c>
      <c r="AD191" s="5">
        <v>42.048999999999999</v>
      </c>
      <c r="AE191" s="5">
        <v>42.048999999999999</v>
      </c>
    </row>
    <row r="192" spans="1:31">
      <c r="A192" s="58" t="s">
        <v>138</v>
      </c>
      <c r="B192" s="58" t="s">
        <v>123</v>
      </c>
      <c r="C192" s="58" t="s">
        <v>103</v>
      </c>
      <c r="D192" s="5">
        <v>0.222</v>
      </c>
      <c r="E192" s="5">
        <v>0.222</v>
      </c>
      <c r="F192" s="5">
        <v>5.0220000000000002</v>
      </c>
      <c r="G192" s="5">
        <v>12.61312875896</v>
      </c>
      <c r="H192" s="5">
        <v>12.61312875896</v>
      </c>
      <c r="I192" s="5">
        <v>18.074875117520001</v>
      </c>
      <c r="J192" s="5">
        <v>18.074875117520001</v>
      </c>
      <c r="K192" s="5">
        <v>18.074875117520001</v>
      </c>
      <c r="L192" s="5">
        <v>18.074875117520001</v>
      </c>
      <c r="M192" s="5">
        <v>18.074875117520001</v>
      </c>
      <c r="N192" s="5">
        <v>18.074875117520001</v>
      </c>
      <c r="O192" s="5">
        <v>18.074875117520001</v>
      </c>
      <c r="P192" s="5">
        <v>18.074875117520001</v>
      </c>
      <c r="Q192" s="5">
        <v>18.074875117520001</v>
      </c>
      <c r="R192" s="5">
        <v>22.460525476800001</v>
      </c>
      <c r="S192" s="5">
        <v>22.460525476800001</v>
      </c>
      <c r="T192" s="5">
        <v>22.460525476800001</v>
      </c>
      <c r="U192" s="5">
        <v>23.041721275840001</v>
      </c>
      <c r="V192" s="5">
        <v>23.041721275840001</v>
      </c>
      <c r="W192" s="5">
        <v>23.041721275840001</v>
      </c>
      <c r="X192" s="5">
        <v>23.041721275840001</v>
      </c>
      <c r="Y192" s="5">
        <v>23.041721275840001</v>
      </c>
      <c r="Z192" s="5">
        <v>18.24172127584</v>
      </c>
      <c r="AA192" s="5">
        <v>10.65059251688</v>
      </c>
      <c r="AB192" s="5">
        <v>10.65059251688</v>
      </c>
      <c r="AC192" s="5">
        <v>12.52924622416</v>
      </c>
      <c r="AD192" s="5">
        <v>12.52924622416</v>
      </c>
      <c r="AE192" s="5">
        <v>12.52924622416</v>
      </c>
    </row>
    <row r="193" spans="1:31">
      <c r="A193" s="58" t="s">
        <v>138</v>
      </c>
      <c r="B193" s="58" t="s">
        <v>123</v>
      </c>
      <c r="C193" s="58" t="s">
        <v>104</v>
      </c>
      <c r="D193" s="5">
        <v>7.4999999999999997E-2</v>
      </c>
      <c r="E193" s="5">
        <v>7.4999999999999997E-2</v>
      </c>
      <c r="F193" s="5">
        <v>7.4999999999999997E-2</v>
      </c>
      <c r="G193" s="5">
        <v>7.4999999999999997E-2</v>
      </c>
      <c r="H193" s="5">
        <v>7.4999999999999997E-2</v>
      </c>
      <c r="I193" s="5">
        <v>7.4999999999999997E-2</v>
      </c>
      <c r="J193" s="5">
        <v>7.4999999999999997E-2</v>
      </c>
      <c r="K193" s="5">
        <v>7.4999999999999997E-2</v>
      </c>
      <c r="L193" s="5">
        <v>7.4999999999999997E-2</v>
      </c>
      <c r="M193" s="5">
        <v>7.4999999999999997E-2</v>
      </c>
      <c r="N193" s="5">
        <v>7.4999999999999997E-2</v>
      </c>
      <c r="O193" s="5">
        <v>7.4999999999999997E-2</v>
      </c>
      <c r="P193" s="5">
        <v>7.4999999999999997E-2</v>
      </c>
      <c r="Q193" s="5">
        <v>7.4999999999999997E-2</v>
      </c>
      <c r="R193" s="5">
        <v>7.4999999999999997E-2</v>
      </c>
      <c r="S193" s="5">
        <v>7.4999999999999997E-2</v>
      </c>
      <c r="T193" s="5">
        <v>7.4999999999999997E-2</v>
      </c>
      <c r="U193" s="5">
        <v>7.4999999999999997E-2</v>
      </c>
      <c r="V193" s="5">
        <v>7.4999999999999997E-2</v>
      </c>
      <c r="W193" s="5">
        <v>7.4999999999999997E-2</v>
      </c>
      <c r="X193" s="5">
        <v>7.4999999999999997E-2</v>
      </c>
      <c r="Y193" s="5">
        <v>7.4999999999999997E-2</v>
      </c>
      <c r="Z193" s="5">
        <v>7.4999999999999997E-2</v>
      </c>
      <c r="AA193" s="5">
        <v>7.4999999999999997E-2</v>
      </c>
      <c r="AB193" s="5">
        <v>7.4999999999999997E-2</v>
      </c>
      <c r="AC193" s="5">
        <v>7.4999999999999997E-2</v>
      </c>
      <c r="AD193" s="5">
        <v>7.4999999999999997E-2</v>
      </c>
      <c r="AE193" s="5">
        <v>7.4999999999999997E-2</v>
      </c>
    </row>
    <row r="194" spans="1:31">
      <c r="A194" s="58" t="s">
        <v>138</v>
      </c>
      <c r="B194" s="58" t="s">
        <v>123</v>
      </c>
      <c r="C194" s="58" t="s">
        <v>88</v>
      </c>
      <c r="D194" s="5">
        <v>0.22689600001999999</v>
      </c>
      <c r="E194" s="5">
        <v>0.46892400000000001</v>
      </c>
      <c r="F194" s="5">
        <v>0.78230399997999989</v>
      </c>
      <c r="G194" s="5">
        <v>1.1662940000199999</v>
      </c>
      <c r="H194" s="5">
        <v>1.6357600000000001</v>
      </c>
      <c r="I194" s="5">
        <v>2.199268</v>
      </c>
      <c r="J194" s="5">
        <v>3.0487099999999998</v>
      </c>
      <c r="K194" s="5">
        <v>4.0174130233050001</v>
      </c>
      <c r="L194" s="5">
        <v>5.1712473369150009</v>
      </c>
      <c r="M194" s="5">
        <v>6.5643127228599996</v>
      </c>
      <c r="N194" s="5">
        <v>8.2884793227449993</v>
      </c>
      <c r="O194" s="5">
        <v>10.218429673545</v>
      </c>
      <c r="P194" s="5">
        <v>12.308383506310001</v>
      </c>
      <c r="Q194" s="5">
        <v>14.584355252794998</v>
      </c>
      <c r="R194" s="5">
        <v>16.969061380905</v>
      </c>
      <c r="S194" s="5">
        <v>19.488725551624999</v>
      </c>
      <c r="T194" s="5">
        <v>21.867825752750001</v>
      </c>
      <c r="U194" s="5">
        <v>24.341994509115004</v>
      </c>
      <c r="V194" s="5">
        <v>26.884085377985002</v>
      </c>
      <c r="W194" s="5">
        <v>29.590518085039999</v>
      </c>
      <c r="X194" s="5">
        <v>32.491556825389999</v>
      </c>
      <c r="Y194" s="5">
        <v>35.423194138300005</v>
      </c>
      <c r="Z194" s="5">
        <v>37.568077087310002</v>
      </c>
      <c r="AA194" s="5">
        <v>39.750041389935006</v>
      </c>
      <c r="AB194" s="5">
        <v>41.950261701525008</v>
      </c>
      <c r="AC194" s="5">
        <v>44.193283996605004</v>
      </c>
      <c r="AD194" s="5">
        <v>46.443557179385003</v>
      </c>
      <c r="AE194" s="5">
        <v>46.666472745164995</v>
      </c>
    </row>
    <row r="195" spans="1:31">
      <c r="A195" s="58" t="s">
        <v>138</v>
      </c>
      <c r="B195" s="58" t="s">
        <v>123</v>
      </c>
      <c r="C195" s="58" t="s">
        <v>89</v>
      </c>
      <c r="D195" s="5">
        <v>1.383016</v>
      </c>
      <c r="E195" s="5">
        <v>2.0725330000000004</v>
      </c>
      <c r="F195" s="5">
        <v>2.5995620000000002</v>
      </c>
      <c r="G195" s="5">
        <v>3.0013680000000003</v>
      </c>
      <c r="H195" s="5">
        <v>3.3320890000000007</v>
      </c>
      <c r="I195" s="5">
        <v>3.5841079999999996</v>
      </c>
      <c r="J195" s="5">
        <v>4.0625970000000002</v>
      </c>
      <c r="K195" s="5">
        <v>4.7117839999999998</v>
      </c>
      <c r="L195" s="5">
        <v>5.3454380000000006</v>
      </c>
      <c r="M195" s="5">
        <v>6.0464970000000005</v>
      </c>
      <c r="N195" s="5">
        <v>7.057053999999999</v>
      </c>
      <c r="O195" s="5">
        <v>8.0359169999999995</v>
      </c>
      <c r="P195" s="5">
        <v>8.843886000000003</v>
      </c>
      <c r="Q195" s="5">
        <v>9.5456280000000042</v>
      </c>
      <c r="R195" s="5">
        <v>10.089717</v>
      </c>
      <c r="S195" s="5">
        <v>10.485520999999999</v>
      </c>
      <c r="T195" s="5">
        <v>10.593368000000002</v>
      </c>
      <c r="U195" s="5">
        <v>10.570500000000003</v>
      </c>
      <c r="V195" s="5">
        <v>10.431234999999999</v>
      </c>
      <c r="W195" s="5">
        <v>10.359254999999997</v>
      </c>
      <c r="X195" s="5">
        <v>10.437242000000003</v>
      </c>
      <c r="Y195" s="5">
        <v>10.504849</v>
      </c>
      <c r="Z195" s="5">
        <v>10.512400000000001</v>
      </c>
      <c r="AA195" s="5">
        <v>10.481262999999998</v>
      </c>
      <c r="AB195" s="5">
        <v>10.402518999999996</v>
      </c>
      <c r="AC195" s="5">
        <v>10.281580999999999</v>
      </c>
      <c r="AD195" s="5">
        <v>10.109814999999999</v>
      </c>
      <c r="AE195" s="5">
        <v>10.109814999999999</v>
      </c>
    </row>
    <row r="196" spans="1:3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>
      <c r="A197" s="58" t="s">
        <v>138</v>
      </c>
      <c r="B197" s="58" t="s">
        <v>124</v>
      </c>
      <c r="C197" s="58" t="s">
        <v>102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0.77180279279999986</v>
      </c>
      <c r="X197" s="5">
        <v>0.77180279279999986</v>
      </c>
      <c r="Y197" s="5">
        <v>0.77180279279999986</v>
      </c>
      <c r="Z197" s="5">
        <v>0.77180279279999986</v>
      </c>
      <c r="AA197" s="5">
        <v>0.77180279279999986</v>
      </c>
      <c r="AB197" s="5">
        <v>0.77180279279999986</v>
      </c>
      <c r="AC197" s="5">
        <v>0.77180279279999986</v>
      </c>
      <c r="AD197" s="5">
        <v>0.77180279279999986</v>
      </c>
      <c r="AE197" s="5">
        <v>0.77180279279999986</v>
      </c>
    </row>
    <row r="198" spans="1:31">
      <c r="A198" s="58" t="s">
        <v>138</v>
      </c>
      <c r="B198" s="58" t="s">
        <v>124</v>
      </c>
      <c r="C198" s="58" t="s">
        <v>103</v>
      </c>
      <c r="D198" s="5">
        <v>5.7</v>
      </c>
      <c r="E198" s="5">
        <v>5.7</v>
      </c>
      <c r="F198" s="5">
        <v>8.3830963379199996</v>
      </c>
      <c r="G198" s="5">
        <v>11.96216342704</v>
      </c>
      <c r="H198" s="5">
        <v>20.532873979519998</v>
      </c>
      <c r="I198" s="5">
        <v>26.370336564639999</v>
      </c>
      <c r="J198" s="5">
        <v>26.385884262639998</v>
      </c>
      <c r="K198" s="5">
        <v>29.587228818879996</v>
      </c>
      <c r="L198" s="5">
        <v>29.587228818879996</v>
      </c>
      <c r="M198" s="5">
        <v>29.587228818879996</v>
      </c>
      <c r="N198" s="5">
        <v>32.107487145359997</v>
      </c>
      <c r="O198" s="5">
        <v>33.109357847600002</v>
      </c>
      <c r="P198" s="5">
        <v>54.687147048640007</v>
      </c>
      <c r="Q198" s="5">
        <v>61.233366883120006</v>
      </c>
      <c r="R198" s="5">
        <v>69.557853747600006</v>
      </c>
      <c r="S198" s="5">
        <v>71.76342868575999</v>
      </c>
      <c r="T198" s="5">
        <v>71.76342868575999</v>
      </c>
      <c r="U198" s="5">
        <v>81.55426013136001</v>
      </c>
      <c r="V198" s="5">
        <v>146.03695740687999</v>
      </c>
      <c r="W198" s="5">
        <v>146.03695740687999</v>
      </c>
      <c r="X198" s="5">
        <v>146.03695740687999</v>
      </c>
      <c r="Y198" s="5">
        <v>146.03695740687999</v>
      </c>
      <c r="Z198" s="5">
        <v>208.81150892095997</v>
      </c>
      <c r="AA198" s="5">
        <v>216.39445890143998</v>
      </c>
      <c r="AB198" s="5">
        <v>227.77319086671997</v>
      </c>
      <c r="AC198" s="5">
        <v>226.56846273015998</v>
      </c>
      <c r="AD198" s="5">
        <v>377.79022428847998</v>
      </c>
      <c r="AE198" s="5">
        <v>374.58887973224</v>
      </c>
    </row>
    <row r="199" spans="1:31">
      <c r="A199" s="58" t="s">
        <v>138</v>
      </c>
      <c r="B199" s="58" t="s">
        <v>124</v>
      </c>
      <c r="C199" s="58" t="s">
        <v>104</v>
      </c>
      <c r="D199" s="5">
        <v>0.15</v>
      </c>
      <c r="E199" s="5">
        <v>0.15</v>
      </c>
      <c r="F199" s="5">
        <v>0.61289182819999999</v>
      </c>
      <c r="G199" s="5">
        <v>0.61289182819999999</v>
      </c>
      <c r="H199" s="5">
        <v>0.61289182819999999</v>
      </c>
      <c r="I199" s="5">
        <v>0.61289182819999999</v>
      </c>
      <c r="J199" s="5">
        <v>0.61289182819999999</v>
      </c>
      <c r="K199" s="5">
        <v>0.61289182819999999</v>
      </c>
      <c r="L199" s="5">
        <v>0.61289182819999999</v>
      </c>
      <c r="M199" s="5">
        <v>0.61289182819999999</v>
      </c>
      <c r="N199" s="5">
        <v>0.61289182819999999</v>
      </c>
      <c r="O199" s="5">
        <v>0.61289182819999999</v>
      </c>
      <c r="P199" s="5">
        <v>0.61289182819999999</v>
      </c>
      <c r="Q199" s="5">
        <v>0.61289182819999999</v>
      </c>
      <c r="R199" s="5">
        <v>0.61289182819999999</v>
      </c>
      <c r="S199" s="5">
        <v>0.61289182819999999</v>
      </c>
      <c r="T199" s="5">
        <v>0.61289182819999999</v>
      </c>
      <c r="U199" s="5">
        <v>0.61289182819999999</v>
      </c>
      <c r="V199" s="5">
        <v>0.61289182819999999</v>
      </c>
      <c r="W199" s="5">
        <v>0.61289182819999999</v>
      </c>
      <c r="X199" s="5">
        <v>0.61289182819999999</v>
      </c>
      <c r="Y199" s="5">
        <v>0.61289182819999999</v>
      </c>
      <c r="Z199" s="5">
        <v>0.15</v>
      </c>
      <c r="AA199" s="5">
        <v>0.15</v>
      </c>
      <c r="AB199" s="5">
        <v>0.15</v>
      </c>
      <c r="AC199" s="5">
        <v>0.15</v>
      </c>
      <c r="AD199" s="5">
        <v>0.15</v>
      </c>
      <c r="AE199" s="5">
        <v>0.15</v>
      </c>
    </row>
    <row r="200" spans="1:31">
      <c r="A200" s="58" t="s">
        <v>138</v>
      </c>
      <c r="B200" s="58" t="s">
        <v>124</v>
      </c>
      <c r="C200" s="58" t="s">
        <v>88</v>
      </c>
      <c r="D200" s="5">
        <v>0.16260999999999998</v>
      </c>
      <c r="E200" s="5">
        <v>0.355014</v>
      </c>
      <c r="F200" s="5">
        <v>0.62997400000000003</v>
      </c>
      <c r="G200" s="5">
        <v>0.97042000000000006</v>
      </c>
      <c r="H200" s="5">
        <v>1.3815040000000001</v>
      </c>
      <c r="I200" s="5">
        <v>1.8847359999999997</v>
      </c>
      <c r="J200" s="5">
        <v>2.6386640000200003</v>
      </c>
      <c r="K200" s="5">
        <v>3.4356469244849999</v>
      </c>
      <c r="L200" s="5">
        <v>4.3467942665549995</v>
      </c>
      <c r="M200" s="5">
        <v>5.4249257229399994</v>
      </c>
      <c r="N200" s="5">
        <v>6.7521069546200003</v>
      </c>
      <c r="O200" s="5">
        <v>8.2316563220549988</v>
      </c>
      <c r="P200" s="5">
        <v>9.830187086075</v>
      </c>
      <c r="Q200" s="5">
        <v>11.504859976764999</v>
      </c>
      <c r="R200" s="5">
        <v>13.20815436891</v>
      </c>
      <c r="S200" s="5">
        <v>14.992691261735001</v>
      </c>
      <c r="T200" s="5">
        <v>16.634760127705</v>
      </c>
      <c r="U200" s="5">
        <v>18.339508629170002</v>
      </c>
      <c r="V200" s="5">
        <v>20.067992617930003</v>
      </c>
      <c r="W200" s="5">
        <v>21.898684226135</v>
      </c>
      <c r="X200" s="5">
        <v>23.869794518695002</v>
      </c>
      <c r="Y200" s="5">
        <v>25.856969309135003</v>
      </c>
      <c r="Z200" s="5">
        <v>27.335847318580001</v>
      </c>
      <c r="AA200" s="5">
        <v>28.846964689864997</v>
      </c>
      <c r="AB200" s="5">
        <v>30.368399880139997</v>
      </c>
      <c r="AC200" s="5">
        <v>31.924638680020003</v>
      </c>
      <c r="AD200" s="5">
        <v>33.491159058100003</v>
      </c>
      <c r="AE200" s="5">
        <v>33.632173759099999</v>
      </c>
    </row>
    <row r="201" spans="1:31">
      <c r="A201" s="58" t="s">
        <v>138</v>
      </c>
      <c r="B201" s="58" t="s">
        <v>124</v>
      </c>
      <c r="C201" s="58" t="s">
        <v>89</v>
      </c>
      <c r="D201" s="5">
        <v>0.9910199999999999</v>
      </c>
      <c r="E201" s="5">
        <v>1.5847</v>
      </c>
      <c r="F201" s="5">
        <v>2.145769</v>
      </c>
      <c r="G201" s="5">
        <v>2.5698590000000001</v>
      </c>
      <c r="H201" s="5">
        <v>2.9110620000000003</v>
      </c>
      <c r="I201" s="5">
        <v>3.187287</v>
      </c>
      <c r="J201" s="5">
        <v>3.6698080000000002</v>
      </c>
      <c r="K201" s="5">
        <v>4.2750890000000004</v>
      </c>
      <c r="L201" s="5">
        <v>4.8314510000000004</v>
      </c>
      <c r="M201" s="5">
        <v>5.425275000000001</v>
      </c>
      <c r="N201" s="5">
        <v>6.2721</v>
      </c>
      <c r="O201" s="5">
        <v>7.1176219999999999</v>
      </c>
      <c r="P201" s="5">
        <v>7.8553970000000009</v>
      </c>
      <c r="Q201" s="5">
        <v>8.4270669999999992</v>
      </c>
      <c r="R201" s="5">
        <v>8.8181409999999989</v>
      </c>
      <c r="S201" s="5">
        <v>9.0998629999999991</v>
      </c>
      <c r="T201" s="5">
        <v>9.1506480000000003</v>
      </c>
      <c r="U201" s="5">
        <v>9.1067370000000007</v>
      </c>
      <c r="V201" s="5">
        <v>8.9548909999999999</v>
      </c>
      <c r="W201" s="5">
        <v>8.8541390000000018</v>
      </c>
      <c r="X201" s="5">
        <v>8.8880299999999988</v>
      </c>
      <c r="Y201" s="5">
        <v>8.9252970000000005</v>
      </c>
      <c r="Z201" s="5">
        <v>8.9418910000000036</v>
      </c>
      <c r="AA201" s="5">
        <v>8.9058689999999991</v>
      </c>
      <c r="AB201" s="5">
        <v>8.8108530000000016</v>
      </c>
      <c r="AC201" s="5">
        <v>8.6923450000000013</v>
      </c>
      <c r="AD201" s="5">
        <v>8.5435020000000002</v>
      </c>
      <c r="AE201" s="5">
        <v>8.5435020000000002</v>
      </c>
    </row>
    <row r="202" spans="1:3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>
      <c r="A203" s="58" t="s">
        <v>138</v>
      </c>
      <c r="B203" s="58" t="s">
        <v>125</v>
      </c>
      <c r="C203" s="58" t="s">
        <v>102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2.7217475954400001</v>
      </c>
      <c r="J203" s="5">
        <v>2.7217475954400001</v>
      </c>
      <c r="K203" s="5">
        <v>2.7217475954400001</v>
      </c>
      <c r="L203" s="5">
        <v>2.7217475954400001</v>
      </c>
      <c r="M203" s="5">
        <v>2.7217475954400001</v>
      </c>
      <c r="N203" s="5">
        <v>2.7217475954400001</v>
      </c>
      <c r="O203" s="5">
        <v>2.7217475954400001</v>
      </c>
      <c r="P203" s="5">
        <v>2.7217475954400001</v>
      </c>
      <c r="Q203" s="5">
        <v>2.7217475954400001</v>
      </c>
      <c r="R203" s="5">
        <v>2.7217475954400001</v>
      </c>
      <c r="S203" s="5">
        <v>2.7217475954400001</v>
      </c>
      <c r="T203" s="5">
        <v>2.7217475954400001</v>
      </c>
      <c r="U203" s="5">
        <v>2.7217475954400001</v>
      </c>
      <c r="V203" s="5">
        <v>2.7217475954400001</v>
      </c>
      <c r="W203" s="5">
        <v>2.7217475954400001</v>
      </c>
      <c r="X203" s="5">
        <v>2.7217475954400001</v>
      </c>
      <c r="Y203" s="5">
        <v>2.7217475954400001</v>
      </c>
      <c r="Z203" s="5">
        <v>2.7217475954400001</v>
      </c>
      <c r="AA203" s="5">
        <v>2.7217475954400001</v>
      </c>
      <c r="AB203" s="5">
        <v>2.7217475954400001</v>
      </c>
      <c r="AC203" s="5">
        <v>2.7217475954400001</v>
      </c>
      <c r="AD203" s="5">
        <v>2.7217475954400001</v>
      </c>
      <c r="AE203" s="5">
        <v>2.7217475954400001</v>
      </c>
    </row>
    <row r="204" spans="1:31">
      <c r="A204" s="58" t="s">
        <v>138</v>
      </c>
      <c r="B204" s="58" t="s">
        <v>125</v>
      </c>
      <c r="C204" s="58" t="s">
        <v>103</v>
      </c>
      <c r="D204" s="5">
        <v>0</v>
      </c>
      <c r="E204" s="5">
        <v>0</v>
      </c>
      <c r="F204" s="5">
        <v>0.9187424112</v>
      </c>
      <c r="G204" s="5">
        <v>0.9187424112</v>
      </c>
      <c r="H204" s="5">
        <v>2.62325872616</v>
      </c>
      <c r="I204" s="5">
        <v>7.11905255896</v>
      </c>
      <c r="J204" s="5">
        <v>7.11905255896</v>
      </c>
      <c r="K204" s="5">
        <v>7.11905255896</v>
      </c>
      <c r="L204" s="5">
        <v>7.11905255896</v>
      </c>
      <c r="M204" s="5">
        <v>7.11905255896</v>
      </c>
      <c r="N204" s="5">
        <v>7.11905255896</v>
      </c>
      <c r="O204" s="5">
        <v>7.11905255896</v>
      </c>
      <c r="P204" s="5">
        <v>7.11905255896</v>
      </c>
      <c r="Q204" s="5">
        <v>7.11905255896</v>
      </c>
      <c r="R204" s="5">
        <v>7.11905255896</v>
      </c>
      <c r="S204" s="5">
        <v>7.11905255896</v>
      </c>
      <c r="T204" s="5">
        <v>7.11905255896</v>
      </c>
      <c r="U204" s="5">
        <v>7.11905255896</v>
      </c>
      <c r="V204" s="5">
        <v>7.11905255896</v>
      </c>
      <c r="W204" s="5">
        <v>7.11905255896</v>
      </c>
      <c r="X204" s="5">
        <v>7.11905255896</v>
      </c>
      <c r="Y204" s="5">
        <v>7.11905255896</v>
      </c>
      <c r="Z204" s="5">
        <v>6.2003101477600007</v>
      </c>
      <c r="AA204" s="5">
        <v>6.2003101477600007</v>
      </c>
      <c r="AB204" s="5">
        <v>4.4957938328000004</v>
      </c>
      <c r="AC204" s="5">
        <v>0</v>
      </c>
      <c r="AD204" s="5">
        <v>0</v>
      </c>
      <c r="AE204" s="5">
        <v>0</v>
      </c>
    </row>
    <row r="205" spans="1:31">
      <c r="A205" s="58" t="s">
        <v>138</v>
      </c>
      <c r="B205" s="58" t="s">
        <v>125</v>
      </c>
      <c r="C205" s="58" t="s">
        <v>104</v>
      </c>
      <c r="D205" s="5">
        <v>0.18956000000000001</v>
      </c>
      <c r="E205" s="5">
        <v>0.18845999999999999</v>
      </c>
      <c r="F205" s="5">
        <v>0.18845999999999999</v>
      </c>
      <c r="G205" s="5">
        <v>0.18845999999999999</v>
      </c>
      <c r="H205" s="5">
        <v>0.18956000000000001</v>
      </c>
      <c r="I205" s="5">
        <v>0.18845999999999999</v>
      </c>
      <c r="J205" s="5">
        <v>0.18845999999999999</v>
      </c>
      <c r="K205" s="5">
        <v>0.56345999999999996</v>
      </c>
      <c r="L205" s="5">
        <v>0.56345999999999996</v>
      </c>
      <c r="M205" s="5">
        <v>0.56455999999999995</v>
      </c>
      <c r="N205" s="5">
        <v>0.56345999999999996</v>
      </c>
      <c r="O205" s="5">
        <v>0.56455999999999995</v>
      </c>
      <c r="P205" s="5">
        <v>0.56345999999999996</v>
      </c>
      <c r="Q205" s="5">
        <v>0.56345999999999996</v>
      </c>
      <c r="R205" s="5">
        <v>0.56345999999999996</v>
      </c>
      <c r="S205" s="5">
        <v>0.56455999999999995</v>
      </c>
      <c r="T205" s="5">
        <v>0.56345999999999996</v>
      </c>
      <c r="U205" s="5">
        <v>0.56345999999999996</v>
      </c>
      <c r="V205" s="5">
        <v>0.56345999999999996</v>
      </c>
      <c r="W205" s="5">
        <v>0.56345999999999996</v>
      </c>
      <c r="X205" s="5">
        <v>0.56455999999999995</v>
      </c>
      <c r="Y205" s="5">
        <v>0.56455999999999995</v>
      </c>
      <c r="Z205" s="5">
        <v>0.56455999999999995</v>
      </c>
      <c r="AA205" s="5">
        <v>0.56455999999999995</v>
      </c>
      <c r="AB205" s="5">
        <v>0.56455999999999995</v>
      </c>
      <c r="AC205" s="5">
        <v>0.56455999999999995</v>
      </c>
      <c r="AD205" s="5">
        <v>0.56455999999999995</v>
      </c>
      <c r="AE205" s="5">
        <v>0.56455999999999995</v>
      </c>
    </row>
    <row r="206" spans="1:31">
      <c r="A206" s="58" t="s">
        <v>138</v>
      </c>
      <c r="B206" s="58" t="s">
        <v>125</v>
      </c>
      <c r="C206" s="58" t="s">
        <v>88</v>
      </c>
      <c r="D206" s="5">
        <v>0.120936</v>
      </c>
      <c r="E206" s="5">
        <v>0.297296</v>
      </c>
      <c r="F206" s="5">
        <v>0.55069600000000007</v>
      </c>
      <c r="G206" s="5">
        <v>0.884548</v>
      </c>
      <c r="H206" s="5">
        <v>1.3049000000000002</v>
      </c>
      <c r="I206" s="5">
        <v>1.7524739999999999</v>
      </c>
      <c r="J206" s="5">
        <v>2.4211460000000002</v>
      </c>
      <c r="K206" s="5">
        <v>3.1813956746800001</v>
      </c>
      <c r="L206" s="5">
        <v>3.9730135850499999</v>
      </c>
      <c r="M206" s="5">
        <v>4.9157786531299994</v>
      </c>
      <c r="N206" s="5">
        <v>6.10227136545</v>
      </c>
      <c r="O206" s="5">
        <v>7.4856171069549999</v>
      </c>
      <c r="P206" s="5">
        <v>9.023733221745001</v>
      </c>
      <c r="Q206" s="5">
        <v>10.735126954845001</v>
      </c>
      <c r="R206" s="5">
        <v>12.62743962799</v>
      </c>
      <c r="S206" s="5">
        <v>14.632258777420001</v>
      </c>
      <c r="T206" s="5">
        <v>16.585281307070002</v>
      </c>
      <c r="U206" s="5">
        <v>18.649605331555001</v>
      </c>
      <c r="V206" s="5">
        <v>20.788121796924997</v>
      </c>
      <c r="W206" s="5">
        <v>22.972598195129997</v>
      </c>
      <c r="X206" s="5">
        <v>25.317812299450001</v>
      </c>
      <c r="Y206" s="5">
        <v>27.690749009355002</v>
      </c>
      <c r="Z206" s="5">
        <v>29.426303068949998</v>
      </c>
      <c r="AA206" s="5">
        <v>31.201996453179998</v>
      </c>
      <c r="AB206" s="5">
        <v>32.998715744834996</v>
      </c>
      <c r="AC206" s="5">
        <v>34.833899291839998</v>
      </c>
      <c r="AD206" s="5">
        <v>36.689694287324997</v>
      </c>
      <c r="AE206" s="5">
        <v>36.894017377765003</v>
      </c>
    </row>
    <row r="207" spans="1:31">
      <c r="A207" s="58" t="s">
        <v>138</v>
      </c>
      <c r="B207" s="58" t="s">
        <v>125</v>
      </c>
      <c r="C207" s="58" t="s">
        <v>89</v>
      </c>
      <c r="D207" s="5">
        <v>0.77685599999999999</v>
      </c>
      <c r="E207" s="5">
        <v>1.3826660000000002</v>
      </c>
      <c r="F207" s="5">
        <v>1.919683</v>
      </c>
      <c r="G207" s="5">
        <v>2.3824130000000001</v>
      </c>
      <c r="H207" s="5">
        <v>2.771639</v>
      </c>
      <c r="I207" s="5">
        <v>2.9457979999999999</v>
      </c>
      <c r="J207" s="5">
        <v>3.2991079999999999</v>
      </c>
      <c r="K207" s="5">
        <v>3.7894770000000002</v>
      </c>
      <c r="L207" s="5">
        <v>4.0835509999999999</v>
      </c>
      <c r="M207" s="5">
        <v>4.3756220000000008</v>
      </c>
      <c r="N207" s="5">
        <v>4.9204770000000009</v>
      </c>
      <c r="O207" s="5">
        <v>5.5427699999999991</v>
      </c>
      <c r="P207" s="5">
        <v>6.109599000000002</v>
      </c>
      <c r="Q207" s="5">
        <v>6.6473720000000016</v>
      </c>
      <c r="R207" s="5">
        <v>7.1809369999999992</v>
      </c>
      <c r="S207" s="5">
        <v>7.5531689999999996</v>
      </c>
      <c r="T207" s="5">
        <v>7.7470940000000006</v>
      </c>
      <c r="U207" s="5">
        <v>7.8553220000000001</v>
      </c>
      <c r="V207" s="5">
        <v>7.8142190000000031</v>
      </c>
      <c r="W207" s="5">
        <v>7.6917759999999999</v>
      </c>
      <c r="X207" s="5">
        <v>7.6956379999999989</v>
      </c>
      <c r="Y207" s="5">
        <v>7.7426959999999978</v>
      </c>
      <c r="Z207" s="5">
        <v>7.7720720000000023</v>
      </c>
      <c r="AA207" s="5">
        <v>7.7958240000000005</v>
      </c>
      <c r="AB207" s="5">
        <v>7.8192950000000003</v>
      </c>
      <c r="AC207" s="5">
        <v>7.7733040000000004</v>
      </c>
      <c r="AD207" s="5">
        <v>7.7083300000000019</v>
      </c>
      <c r="AE207" s="5">
        <v>7.7083300000000019</v>
      </c>
    </row>
    <row r="208" spans="1:3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>
      <c r="A209" s="58" t="s">
        <v>138</v>
      </c>
      <c r="B209" s="58" t="s">
        <v>126</v>
      </c>
      <c r="C209" s="58" t="s">
        <v>102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</row>
    <row r="210" spans="1:31">
      <c r="A210" s="58" t="s">
        <v>138</v>
      </c>
      <c r="B210" s="58" t="s">
        <v>126</v>
      </c>
      <c r="C210" s="58" t="s">
        <v>103</v>
      </c>
      <c r="D210" s="5">
        <v>0</v>
      </c>
      <c r="E210" s="5">
        <v>0</v>
      </c>
      <c r="F210" s="5">
        <v>0.38483482815999998</v>
      </c>
      <c r="G210" s="5">
        <v>0.38483482815999998</v>
      </c>
      <c r="H210" s="5">
        <v>1.5997033751199998</v>
      </c>
      <c r="I210" s="5">
        <v>1.5997033751199998</v>
      </c>
      <c r="J210" s="5">
        <v>1.5997033751199998</v>
      </c>
      <c r="K210" s="5">
        <v>1.5997033751199998</v>
      </c>
      <c r="L210" s="5">
        <v>1.5997033751199998</v>
      </c>
      <c r="M210" s="5">
        <v>3.5667979036800004</v>
      </c>
      <c r="N210" s="5">
        <v>3.5667979036800004</v>
      </c>
      <c r="O210" s="5">
        <v>3.5667979036800004</v>
      </c>
      <c r="P210" s="5">
        <v>3.5667979036800004</v>
      </c>
      <c r="Q210" s="5">
        <v>3.5667979036800004</v>
      </c>
      <c r="R210" s="5">
        <v>5.8769058343200005</v>
      </c>
      <c r="S210" s="5">
        <v>5.8769058343200005</v>
      </c>
      <c r="T210" s="5">
        <v>5.8769058343200005</v>
      </c>
      <c r="U210" s="5">
        <v>5.8769058343200005</v>
      </c>
      <c r="V210" s="5">
        <v>5.8769058343200005</v>
      </c>
      <c r="W210" s="5">
        <v>5.8769058343200005</v>
      </c>
      <c r="X210" s="5">
        <v>5.8769058343200005</v>
      </c>
      <c r="Y210" s="5">
        <v>23.784991146159999</v>
      </c>
      <c r="Z210" s="5">
        <v>23.400156318000001</v>
      </c>
      <c r="AA210" s="5">
        <v>23.400156318000001</v>
      </c>
      <c r="AB210" s="5">
        <v>22.185287771039999</v>
      </c>
      <c r="AC210" s="5">
        <v>91.504198892000005</v>
      </c>
      <c r="AD210" s="5">
        <v>131.75110317983999</v>
      </c>
      <c r="AE210" s="5">
        <v>131.75110317983999</v>
      </c>
    </row>
    <row r="211" spans="1:31">
      <c r="A211" s="58" t="s">
        <v>138</v>
      </c>
      <c r="B211" s="58" t="s">
        <v>126</v>
      </c>
      <c r="C211" s="58" t="s">
        <v>104</v>
      </c>
      <c r="D211" s="5">
        <v>0.51570739999999993</v>
      </c>
      <c r="E211" s="5">
        <v>0.51570739999999993</v>
      </c>
      <c r="F211" s="5">
        <v>0.51570739999999993</v>
      </c>
      <c r="G211" s="5">
        <v>0.51570739999999993</v>
      </c>
      <c r="H211" s="5">
        <v>0.51570739999999993</v>
      </c>
      <c r="I211" s="5">
        <v>0.51570739999999993</v>
      </c>
      <c r="J211" s="5">
        <v>0.51570739999999993</v>
      </c>
      <c r="K211" s="5">
        <v>0.51570739999999993</v>
      </c>
      <c r="L211" s="5">
        <v>0.51570739999999993</v>
      </c>
      <c r="M211" s="5">
        <v>0.51570739999999993</v>
      </c>
      <c r="N211" s="5">
        <v>0.51570739999999993</v>
      </c>
      <c r="O211" s="5">
        <v>0.51570739999999993</v>
      </c>
      <c r="P211" s="5">
        <v>0.51570739999999993</v>
      </c>
      <c r="Q211" s="5">
        <v>0.51570739999999993</v>
      </c>
      <c r="R211" s="5">
        <v>0.51570739999999993</v>
      </c>
      <c r="S211" s="5">
        <v>0.51570739999999993</v>
      </c>
      <c r="T211" s="5">
        <v>0.51570739999999993</v>
      </c>
      <c r="U211" s="5">
        <v>0.51570739999999993</v>
      </c>
      <c r="V211" s="5">
        <v>0.51570739999999993</v>
      </c>
      <c r="W211" s="5">
        <v>0.51570739999999993</v>
      </c>
      <c r="X211" s="5">
        <v>0.51570739999999993</v>
      </c>
      <c r="Y211" s="5">
        <v>0.51990740000000002</v>
      </c>
      <c r="Z211" s="5">
        <v>0.51570739999999993</v>
      </c>
      <c r="AA211" s="5">
        <v>0.51570739999999993</v>
      </c>
      <c r="AB211" s="5">
        <v>0.51570739999999993</v>
      </c>
      <c r="AC211" s="5">
        <v>0.51570739999999993</v>
      </c>
      <c r="AD211" s="5">
        <v>0.51570739999999993</v>
      </c>
      <c r="AE211" s="5">
        <v>0.51570739999999993</v>
      </c>
    </row>
    <row r="212" spans="1:31">
      <c r="A212" s="58" t="s">
        <v>138</v>
      </c>
      <c r="B212" s="58" t="s">
        <v>126</v>
      </c>
      <c r="C212" s="58" t="s">
        <v>88</v>
      </c>
      <c r="D212" s="5">
        <v>0.20674799999999999</v>
      </c>
      <c r="E212" s="5">
        <v>0.31010599999999999</v>
      </c>
      <c r="F212" s="5">
        <v>0.42204399999999997</v>
      </c>
      <c r="G212" s="5">
        <v>0.54567999999999994</v>
      </c>
      <c r="H212" s="5">
        <v>0.68458399999999997</v>
      </c>
      <c r="I212" s="5">
        <v>0.84045999999999998</v>
      </c>
      <c r="J212" s="5">
        <v>1.0808800000000001</v>
      </c>
      <c r="K212" s="5">
        <v>1.37300804232</v>
      </c>
      <c r="L212" s="5">
        <v>1.7166496019449999</v>
      </c>
      <c r="M212" s="5">
        <v>2.1384336893799998</v>
      </c>
      <c r="N212" s="5">
        <v>2.6331003903000001</v>
      </c>
      <c r="O212" s="5">
        <v>3.174525901435</v>
      </c>
      <c r="P212" s="5">
        <v>3.7520569247749993</v>
      </c>
      <c r="Q212" s="5">
        <v>4.3704243383399994</v>
      </c>
      <c r="R212" s="5">
        <v>5.004647194935</v>
      </c>
      <c r="S212" s="5">
        <v>5.6663817641899996</v>
      </c>
      <c r="T212" s="5">
        <v>6.2614123244749997</v>
      </c>
      <c r="U212" s="5">
        <v>6.86628896671</v>
      </c>
      <c r="V212" s="5">
        <v>7.4745971234000006</v>
      </c>
      <c r="W212" s="5">
        <v>8.1153102782649995</v>
      </c>
      <c r="X212" s="5">
        <v>8.8012937706449996</v>
      </c>
      <c r="Y212" s="5">
        <v>9.4938328659949995</v>
      </c>
      <c r="Z212" s="5">
        <v>10.015714016780001</v>
      </c>
      <c r="AA212" s="5">
        <v>10.548546476849999</v>
      </c>
      <c r="AB212" s="5">
        <v>11.087862089554999</v>
      </c>
      <c r="AC212" s="5">
        <v>11.638021375699999</v>
      </c>
      <c r="AD212" s="5">
        <v>12.193672800765</v>
      </c>
      <c r="AE212" s="5">
        <v>12.246957138705</v>
      </c>
    </row>
    <row r="213" spans="1:31">
      <c r="A213" s="58" t="s">
        <v>138</v>
      </c>
      <c r="B213" s="58" t="s">
        <v>126</v>
      </c>
      <c r="C213" s="58" t="s">
        <v>89</v>
      </c>
      <c r="D213" s="5">
        <v>0.54603499999999994</v>
      </c>
      <c r="E213" s="5">
        <v>0.72162999999999988</v>
      </c>
      <c r="F213" s="5">
        <v>0.86684299999999992</v>
      </c>
      <c r="G213" s="5">
        <v>0.98809499999999995</v>
      </c>
      <c r="H213" s="5">
        <v>1.0984929999999999</v>
      </c>
      <c r="I213" s="5">
        <v>1.2010939999999999</v>
      </c>
      <c r="J213" s="5">
        <v>1.4053729999999998</v>
      </c>
      <c r="K213" s="5">
        <v>1.6230689999999999</v>
      </c>
      <c r="L213" s="5">
        <v>1.8401910000000004</v>
      </c>
      <c r="M213" s="5">
        <v>2.1150509999999993</v>
      </c>
      <c r="N213" s="5">
        <v>2.4270929999999997</v>
      </c>
      <c r="O213" s="5">
        <v>2.7215770000000004</v>
      </c>
      <c r="P213" s="5">
        <v>2.9594240000000003</v>
      </c>
      <c r="Q213" s="5">
        <v>3.1600000000000006</v>
      </c>
      <c r="R213" s="5">
        <v>3.3064369999999994</v>
      </c>
      <c r="S213" s="5">
        <v>3.4141500000000007</v>
      </c>
      <c r="T213" s="5">
        <v>3.4326570000000012</v>
      </c>
      <c r="U213" s="5">
        <v>3.4093729999999995</v>
      </c>
      <c r="V213" s="5">
        <v>3.350393</v>
      </c>
      <c r="W213" s="5">
        <v>3.3337880000000006</v>
      </c>
      <c r="X213" s="5">
        <v>3.3335029999999999</v>
      </c>
      <c r="Y213" s="5">
        <v>3.330041</v>
      </c>
      <c r="Z213" s="5">
        <v>3.3097660000000007</v>
      </c>
      <c r="AA213" s="5">
        <v>3.2810920000000006</v>
      </c>
      <c r="AB213" s="5">
        <v>3.2383339999999987</v>
      </c>
      <c r="AC213" s="5">
        <v>3.1888819999999987</v>
      </c>
      <c r="AD213" s="5">
        <v>3.1313429999999989</v>
      </c>
      <c r="AE213" s="5">
        <v>3.1313429999999989</v>
      </c>
    </row>
    <row r="214" spans="1:3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>
      <c r="A215" s="58" t="s">
        <v>138</v>
      </c>
      <c r="B215" s="58" t="s">
        <v>127</v>
      </c>
      <c r="C215" s="58" t="s">
        <v>102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21.163324748000001</v>
      </c>
      <c r="J215" s="5">
        <v>21.163324748000001</v>
      </c>
      <c r="K215" s="5">
        <v>21.163324748000001</v>
      </c>
      <c r="L215" s="5">
        <v>21.163324748000001</v>
      </c>
      <c r="M215" s="5">
        <v>21.163324748000001</v>
      </c>
      <c r="N215" s="5">
        <v>21.163324748000001</v>
      </c>
      <c r="O215" s="5">
        <v>21.163324748000001</v>
      </c>
      <c r="P215" s="5">
        <v>21.163324748000001</v>
      </c>
      <c r="Q215" s="5">
        <v>21.163324748000001</v>
      </c>
      <c r="R215" s="5">
        <v>21.163324748000001</v>
      </c>
      <c r="S215" s="5">
        <v>21.163324748000001</v>
      </c>
      <c r="T215" s="5">
        <v>21.163324748000001</v>
      </c>
      <c r="U215" s="5">
        <v>21.163324748000001</v>
      </c>
      <c r="V215" s="5">
        <v>21.163324748000001</v>
      </c>
      <c r="W215" s="5">
        <v>21.163324748000001</v>
      </c>
      <c r="X215" s="5">
        <v>28.684193837199999</v>
      </c>
      <c r="Y215" s="5">
        <v>28.684193837199999</v>
      </c>
      <c r="Z215" s="5">
        <v>28.684193837199999</v>
      </c>
      <c r="AA215" s="5">
        <v>28.684193837199999</v>
      </c>
      <c r="AB215" s="5">
        <v>28.684193837199999</v>
      </c>
      <c r="AC215" s="5">
        <v>36.770764829520004</v>
      </c>
      <c r="AD215" s="5">
        <v>53.651068849920001</v>
      </c>
      <c r="AE215" s="5">
        <v>53.651068849920001</v>
      </c>
    </row>
    <row r="216" spans="1:31">
      <c r="A216" s="58" t="s">
        <v>138</v>
      </c>
      <c r="B216" s="58" t="s">
        <v>127</v>
      </c>
      <c r="C216" s="58" t="s">
        <v>103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</row>
    <row r="217" spans="1:31">
      <c r="A217" s="58" t="s">
        <v>138</v>
      </c>
      <c r="B217" s="58" t="s">
        <v>127</v>
      </c>
      <c r="C217" s="58" t="s">
        <v>104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</row>
    <row r="218" spans="1:31">
      <c r="A218" s="58" t="s">
        <v>138</v>
      </c>
      <c r="B218" s="58" t="s">
        <v>127</v>
      </c>
      <c r="C218" s="58" t="s">
        <v>88</v>
      </c>
      <c r="D218" s="5">
        <v>1.5824000000000001E-2</v>
      </c>
      <c r="E218" s="5">
        <v>3.1674000000000001E-2</v>
      </c>
      <c r="F218" s="5">
        <v>5.2965999999999999E-2</v>
      </c>
      <c r="G218" s="5">
        <v>7.8764000000000001E-2</v>
      </c>
      <c r="H218" s="5">
        <v>0.11021399999999999</v>
      </c>
      <c r="I218" s="5">
        <v>0.14730000000000001</v>
      </c>
      <c r="J218" s="5">
        <v>0.203148</v>
      </c>
      <c r="K218" s="5">
        <v>0.26880177251499998</v>
      </c>
      <c r="L218" s="5">
        <v>0.34835914953500002</v>
      </c>
      <c r="M218" s="5">
        <v>0.44804788443999999</v>
      </c>
      <c r="N218" s="5">
        <v>0.56646640916500002</v>
      </c>
      <c r="O218" s="5">
        <v>0.70027676242000003</v>
      </c>
      <c r="P218" s="5">
        <v>0.84739425761999998</v>
      </c>
      <c r="Q218" s="5">
        <v>1.0075031980100002</v>
      </c>
      <c r="R218" s="5">
        <v>1.1770233594749999</v>
      </c>
      <c r="S218" s="5">
        <v>1.358038417385</v>
      </c>
      <c r="T218" s="5">
        <v>1.53179645715</v>
      </c>
      <c r="U218" s="5">
        <v>1.7147051366500001</v>
      </c>
      <c r="V218" s="5">
        <v>1.9047837674350001</v>
      </c>
      <c r="W218" s="5">
        <v>2.107657829985</v>
      </c>
      <c r="X218" s="5">
        <v>2.32465684726</v>
      </c>
      <c r="Y218" s="5">
        <v>2.5435191545200002</v>
      </c>
      <c r="Z218" s="5">
        <v>2.7020484795250002</v>
      </c>
      <c r="AA218" s="5">
        <v>2.8629284289049997</v>
      </c>
      <c r="AB218" s="5">
        <v>3.0244299953000002</v>
      </c>
      <c r="AC218" s="5">
        <v>3.1887067395750002</v>
      </c>
      <c r="AD218" s="5">
        <v>3.3534805613550001</v>
      </c>
      <c r="AE218" s="5">
        <v>3.3691903818850002</v>
      </c>
    </row>
    <row r="219" spans="1:31">
      <c r="A219" s="58" t="s">
        <v>138</v>
      </c>
      <c r="B219" s="58" t="s">
        <v>127</v>
      </c>
      <c r="C219" s="58" t="s">
        <v>89</v>
      </c>
      <c r="D219" s="5">
        <v>0.10725999999999999</v>
      </c>
      <c r="E219" s="5">
        <v>0.15203199999999997</v>
      </c>
      <c r="F219" s="5">
        <v>0.18812999999999999</v>
      </c>
      <c r="G219" s="5">
        <v>0.21496399999999999</v>
      </c>
      <c r="H219" s="5">
        <v>0.23591699999999999</v>
      </c>
      <c r="I219" s="5">
        <v>0.25203799999999998</v>
      </c>
      <c r="J219" s="5">
        <v>0.28246500000000002</v>
      </c>
      <c r="K219" s="5">
        <v>0.32365999999999995</v>
      </c>
      <c r="L219" s="5">
        <v>0.36382600000000004</v>
      </c>
      <c r="M219" s="5">
        <v>0.41711799999999999</v>
      </c>
      <c r="N219" s="5">
        <v>0.47821400000000003</v>
      </c>
      <c r="O219" s="5">
        <v>0.53914400000000007</v>
      </c>
      <c r="P219" s="5">
        <v>0.59150900000000006</v>
      </c>
      <c r="Q219" s="5">
        <v>0.63556900000000016</v>
      </c>
      <c r="R219" s="5">
        <v>0.67028699999999997</v>
      </c>
      <c r="S219" s="5">
        <v>0.69696700000000011</v>
      </c>
      <c r="T219" s="5">
        <v>0.70467600000000008</v>
      </c>
      <c r="U219" s="5">
        <v>0.70432300000000003</v>
      </c>
      <c r="V219" s="5">
        <v>0.69739800000000007</v>
      </c>
      <c r="W219" s="5">
        <v>0.69957599999999998</v>
      </c>
      <c r="X219" s="5">
        <v>0.70448199999999994</v>
      </c>
      <c r="Y219" s="5">
        <v>0.70940099999999984</v>
      </c>
      <c r="Z219" s="5">
        <v>0.71113999999999988</v>
      </c>
      <c r="AA219" s="5">
        <v>0.70904699999999976</v>
      </c>
      <c r="AB219" s="5">
        <v>0.70364899999999986</v>
      </c>
      <c r="AC219" s="5">
        <v>0.69557599999999997</v>
      </c>
      <c r="AD219" s="5">
        <v>0.68421600000000016</v>
      </c>
      <c r="AE219" s="5">
        <v>0.68421600000000016</v>
      </c>
    </row>
    <row r="220" spans="1:31"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>
      <c r="A221" s="58" t="s">
        <v>37</v>
      </c>
      <c r="B221" s="58" t="s">
        <v>123</v>
      </c>
      <c r="C221" s="58" t="s">
        <v>101</v>
      </c>
      <c r="D221" s="5">
        <v>0</v>
      </c>
      <c r="E221" s="5">
        <v>0</v>
      </c>
      <c r="F221" s="5">
        <v>116.28</v>
      </c>
      <c r="G221" s="5">
        <v>348.84</v>
      </c>
      <c r="H221" s="5">
        <v>348.84</v>
      </c>
      <c r="I221" s="5">
        <v>348.84</v>
      </c>
      <c r="J221" s="5">
        <v>348.84</v>
      </c>
      <c r="K221" s="5">
        <v>348.84</v>
      </c>
      <c r="L221" s="5">
        <v>348.84</v>
      </c>
      <c r="M221" s="5">
        <v>348.84</v>
      </c>
      <c r="N221" s="5">
        <v>348.84</v>
      </c>
      <c r="O221" s="5">
        <v>348.84</v>
      </c>
      <c r="P221" s="5">
        <v>348.84</v>
      </c>
      <c r="Q221" s="5">
        <v>348.84</v>
      </c>
      <c r="R221" s="5">
        <v>348.84</v>
      </c>
      <c r="S221" s="5">
        <v>348.84</v>
      </c>
      <c r="T221" s="5">
        <v>348.84</v>
      </c>
      <c r="U221" s="5">
        <v>348.84</v>
      </c>
      <c r="V221" s="5">
        <v>348.84</v>
      </c>
      <c r="W221" s="5">
        <v>348.84</v>
      </c>
      <c r="X221" s="5">
        <v>348.84</v>
      </c>
      <c r="Y221" s="5">
        <v>348.84</v>
      </c>
      <c r="Z221" s="5">
        <v>348.84</v>
      </c>
      <c r="AA221" s="5">
        <v>348.84</v>
      </c>
      <c r="AB221" s="5">
        <v>348.84</v>
      </c>
      <c r="AC221" s="5">
        <v>348.84</v>
      </c>
      <c r="AD221" s="5">
        <v>348.84</v>
      </c>
      <c r="AE221" s="5">
        <v>348.84</v>
      </c>
    </row>
    <row r="222" spans="1:31">
      <c r="A222" s="58" t="s">
        <v>37</v>
      </c>
      <c r="B222" s="58" t="s">
        <v>123</v>
      </c>
      <c r="C222" s="58" t="s">
        <v>102</v>
      </c>
      <c r="D222" s="5">
        <v>6.0490000000000004</v>
      </c>
      <c r="E222" s="5">
        <v>6.0490000000000004</v>
      </c>
      <c r="F222" s="5">
        <v>6.0490000000000004</v>
      </c>
      <c r="G222" s="5">
        <v>6.0490000000000004</v>
      </c>
      <c r="H222" s="5">
        <v>6.0490000000000004</v>
      </c>
      <c r="I222" s="5">
        <v>23.794384229440002</v>
      </c>
      <c r="J222" s="5">
        <v>23.794384229440002</v>
      </c>
      <c r="K222" s="5">
        <v>30.703197017199997</v>
      </c>
      <c r="L222" s="5">
        <v>30.703197017199997</v>
      </c>
      <c r="M222" s="5">
        <v>32.842880506</v>
      </c>
      <c r="N222" s="5">
        <v>32.842880506</v>
      </c>
      <c r="O222" s="5">
        <v>32.842880506</v>
      </c>
      <c r="P222" s="5">
        <v>32.842880506</v>
      </c>
      <c r="Q222" s="5">
        <v>32.842880506</v>
      </c>
      <c r="R222" s="5">
        <v>32.842880506</v>
      </c>
      <c r="S222" s="5">
        <v>32.842880506</v>
      </c>
      <c r="T222" s="5">
        <v>32.842880506</v>
      </c>
      <c r="U222" s="5">
        <v>34.892736738160004</v>
      </c>
      <c r="V222" s="5">
        <v>34.892736738160004</v>
      </c>
      <c r="W222" s="5">
        <v>34.892736738160004</v>
      </c>
      <c r="X222" s="5">
        <v>38.04900000064</v>
      </c>
      <c r="Y222" s="5">
        <v>38.04900000064</v>
      </c>
      <c r="Z222" s="5">
        <v>38.04900000064</v>
      </c>
      <c r="AA222" s="5">
        <v>38.04900000064</v>
      </c>
      <c r="AB222" s="5">
        <v>38.04900000064</v>
      </c>
      <c r="AC222" s="5">
        <v>38.04900000064</v>
      </c>
      <c r="AD222" s="5">
        <v>38.04900000064</v>
      </c>
      <c r="AE222" s="5">
        <v>38.04900000064</v>
      </c>
    </row>
    <row r="223" spans="1:31">
      <c r="A223" s="58" t="s">
        <v>37</v>
      </c>
      <c r="B223" s="58" t="s">
        <v>123</v>
      </c>
      <c r="C223" s="58" t="s">
        <v>103</v>
      </c>
      <c r="D223" s="5">
        <v>1.41426752728</v>
      </c>
      <c r="E223" s="5">
        <v>3.4931762700000006</v>
      </c>
      <c r="F223" s="5">
        <v>12.66933074816</v>
      </c>
      <c r="G223" s="5">
        <v>22.094387570800002</v>
      </c>
      <c r="H223" s="5">
        <v>30.115207617840003</v>
      </c>
      <c r="I223" s="5">
        <v>31.32547988304</v>
      </c>
      <c r="J223" s="5">
        <v>33.793836504640005</v>
      </c>
      <c r="K223" s="5">
        <v>33.793836504640005</v>
      </c>
      <c r="L223" s="5">
        <v>33.793836504640005</v>
      </c>
      <c r="M223" s="5">
        <v>35.184400411200002</v>
      </c>
      <c r="N223" s="5">
        <v>35.184400411200002</v>
      </c>
      <c r="O223" s="5">
        <v>35.184400411200002</v>
      </c>
      <c r="P223" s="5">
        <v>35.184400411200002</v>
      </c>
      <c r="Q223" s="5">
        <v>35.184400411200002</v>
      </c>
      <c r="R223" s="5">
        <v>35.184400411200002</v>
      </c>
      <c r="S223" s="5">
        <v>35.184400411200002</v>
      </c>
      <c r="T223" s="5">
        <v>36.282376482959997</v>
      </c>
      <c r="U223" s="5">
        <v>38.161237281680002</v>
      </c>
      <c r="V223" s="5">
        <v>40.940187431360002</v>
      </c>
      <c r="W223" s="5">
        <v>41.584788620719998</v>
      </c>
      <c r="X223" s="5">
        <v>44.372245743360004</v>
      </c>
      <c r="Y223" s="5">
        <v>42.293337000640001</v>
      </c>
      <c r="Z223" s="5">
        <v>37.330716380959998</v>
      </c>
      <c r="AA223" s="5">
        <v>34.350152734960005</v>
      </c>
      <c r="AB223" s="5">
        <v>28.959753078399999</v>
      </c>
      <c r="AC223" s="5">
        <v>30.899379951120004</v>
      </c>
      <c r="AD223" s="5">
        <v>30.185214393680006</v>
      </c>
      <c r="AE223" s="5">
        <v>30.636575416800007</v>
      </c>
    </row>
    <row r="224" spans="1:31">
      <c r="A224" s="58" t="s">
        <v>37</v>
      </c>
      <c r="B224" s="58" t="s">
        <v>123</v>
      </c>
      <c r="C224" s="58" t="s">
        <v>104</v>
      </c>
      <c r="D224" s="5">
        <v>7.4999999999999997E-2</v>
      </c>
      <c r="E224" s="5">
        <v>7.4999999999999997E-2</v>
      </c>
      <c r="F224" s="5">
        <v>7.4999999999999997E-2</v>
      </c>
      <c r="G224" s="5">
        <v>7.4999999999999997E-2</v>
      </c>
      <c r="H224" s="5">
        <v>7.4999999999999997E-2</v>
      </c>
      <c r="I224" s="5">
        <v>7.4999999999999997E-2</v>
      </c>
      <c r="J224" s="5">
        <v>7.4999999999999997E-2</v>
      </c>
      <c r="K224" s="5">
        <v>7.4999999999999997E-2</v>
      </c>
      <c r="L224" s="5">
        <v>7.4999999999999997E-2</v>
      </c>
      <c r="M224" s="5">
        <v>7.4999999999999997E-2</v>
      </c>
      <c r="N224" s="5">
        <v>7.4999999999999997E-2</v>
      </c>
      <c r="O224" s="5">
        <v>7.4999999999999997E-2</v>
      </c>
      <c r="P224" s="5">
        <v>7.4999999999999997E-2</v>
      </c>
      <c r="Q224" s="5">
        <v>7.4999999999999997E-2</v>
      </c>
      <c r="R224" s="5">
        <v>7.4999999999999997E-2</v>
      </c>
      <c r="S224" s="5">
        <v>7.4999999999999997E-2</v>
      </c>
      <c r="T224" s="5">
        <v>7.4999999999999997E-2</v>
      </c>
      <c r="U224" s="5">
        <v>7.4999999999999997E-2</v>
      </c>
      <c r="V224" s="5">
        <v>7.4999999999999997E-2</v>
      </c>
      <c r="W224" s="5">
        <v>7.4999999999999997E-2</v>
      </c>
      <c r="X224" s="5">
        <v>7.4999999999999997E-2</v>
      </c>
      <c r="Y224" s="5">
        <v>7.4999999999999997E-2</v>
      </c>
      <c r="Z224" s="5">
        <v>7.4999999999999997E-2</v>
      </c>
      <c r="AA224" s="5">
        <v>7.4999999999999997E-2</v>
      </c>
      <c r="AB224" s="5">
        <v>7.4999999999999997E-2</v>
      </c>
      <c r="AC224" s="5">
        <v>7.4999999999999997E-2</v>
      </c>
      <c r="AD224" s="5">
        <v>7.4999999999999997E-2</v>
      </c>
      <c r="AE224" s="5">
        <v>7.4999999999999997E-2</v>
      </c>
    </row>
    <row r="225" spans="1:31">
      <c r="A225" s="58" t="s">
        <v>37</v>
      </c>
      <c r="B225" s="58" t="s">
        <v>123</v>
      </c>
      <c r="C225" s="58" t="s">
        <v>88</v>
      </c>
      <c r="D225" s="5">
        <v>0.22689600001999999</v>
      </c>
      <c r="E225" s="5">
        <v>0.46892400000000001</v>
      </c>
      <c r="F225" s="5">
        <v>0.78230399997999989</v>
      </c>
      <c r="G225" s="5">
        <v>1.1662940000199999</v>
      </c>
      <c r="H225" s="5">
        <v>1.6357600000000001</v>
      </c>
      <c r="I225" s="5">
        <v>2.199268</v>
      </c>
      <c r="J225" s="5">
        <v>3.0487099999999998</v>
      </c>
      <c r="K225" s="5">
        <v>4.0174130233050001</v>
      </c>
      <c r="L225" s="5">
        <v>5.1712473369150009</v>
      </c>
      <c r="M225" s="5">
        <v>6.5643127228599996</v>
      </c>
      <c r="N225" s="5">
        <v>8.2884793227449993</v>
      </c>
      <c r="O225" s="5">
        <v>10.218429673545</v>
      </c>
      <c r="P225" s="5">
        <v>12.308383506310001</v>
      </c>
      <c r="Q225" s="5">
        <v>14.584355252794998</v>
      </c>
      <c r="R225" s="5">
        <v>16.969061380905</v>
      </c>
      <c r="S225" s="5">
        <v>19.488725551624999</v>
      </c>
      <c r="T225" s="5">
        <v>21.867825752750001</v>
      </c>
      <c r="U225" s="5">
        <v>24.341994509115004</v>
      </c>
      <c r="V225" s="5">
        <v>26.884085377985002</v>
      </c>
      <c r="W225" s="5">
        <v>29.590518085039999</v>
      </c>
      <c r="X225" s="5">
        <v>32.491556825389999</v>
      </c>
      <c r="Y225" s="5">
        <v>35.423194138300005</v>
      </c>
      <c r="Z225" s="5">
        <v>37.568077087310002</v>
      </c>
      <c r="AA225" s="5">
        <v>39.750041389935006</v>
      </c>
      <c r="AB225" s="5">
        <v>41.950261701525008</v>
      </c>
      <c r="AC225" s="5">
        <v>44.193283996605004</v>
      </c>
      <c r="AD225" s="5">
        <v>46.443557179385003</v>
      </c>
      <c r="AE225" s="5">
        <v>46.666472745164995</v>
      </c>
    </row>
    <row r="226" spans="1:31">
      <c r="A226" s="58" t="s">
        <v>37</v>
      </c>
      <c r="B226" s="58" t="s">
        <v>123</v>
      </c>
      <c r="C226" s="58" t="s">
        <v>89</v>
      </c>
      <c r="D226" s="5">
        <v>1.383016</v>
      </c>
      <c r="E226" s="5">
        <v>2.0725330000000004</v>
      </c>
      <c r="F226" s="5">
        <v>2.5995620000000002</v>
      </c>
      <c r="G226" s="5">
        <v>3.0013680000000003</v>
      </c>
      <c r="H226" s="5">
        <v>3.3320890000000007</v>
      </c>
      <c r="I226" s="5">
        <v>3.5841079999999996</v>
      </c>
      <c r="J226" s="5">
        <v>4.0625970000000002</v>
      </c>
      <c r="K226" s="5">
        <v>4.7117839999999998</v>
      </c>
      <c r="L226" s="5">
        <v>5.3454380000000006</v>
      </c>
      <c r="M226" s="5">
        <v>6.0464970000000005</v>
      </c>
      <c r="N226" s="5">
        <v>7.057053999999999</v>
      </c>
      <c r="O226" s="5">
        <v>8.0359169999999995</v>
      </c>
      <c r="P226" s="5">
        <v>8.843886000000003</v>
      </c>
      <c r="Q226" s="5">
        <v>9.5456280000000042</v>
      </c>
      <c r="R226" s="5">
        <v>10.089717</v>
      </c>
      <c r="S226" s="5">
        <v>10.485520999999999</v>
      </c>
      <c r="T226" s="5">
        <v>10.593368000000002</v>
      </c>
      <c r="U226" s="5">
        <v>10.570500000000003</v>
      </c>
      <c r="V226" s="5">
        <v>10.431234999999999</v>
      </c>
      <c r="W226" s="5">
        <v>10.359254999999997</v>
      </c>
      <c r="X226" s="5">
        <v>10.437242000000003</v>
      </c>
      <c r="Y226" s="5">
        <v>10.504849</v>
      </c>
      <c r="Z226" s="5">
        <v>10.512400000000001</v>
      </c>
      <c r="AA226" s="5">
        <v>10.481262999999998</v>
      </c>
      <c r="AB226" s="5">
        <v>10.402518999999996</v>
      </c>
      <c r="AC226" s="5">
        <v>10.281580999999999</v>
      </c>
      <c r="AD226" s="5">
        <v>10.109814999999999</v>
      </c>
      <c r="AE226" s="5">
        <v>10.109814999999999</v>
      </c>
    </row>
    <row r="227" spans="1:3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>
      <c r="A228" s="58" t="s">
        <v>37</v>
      </c>
      <c r="B228" s="58" t="s">
        <v>124</v>
      </c>
      <c r="C228" s="58" t="s">
        <v>102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28.785211899600004</v>
      </c>
      <c r="L228" s="5">
        <v>32.817863358959997</v>
      </c>
      <c r="M228" s="5">
        <v>35.610813096240001</v>
      </c>
      <c r="N228" s="5">
        <v>35.610813096240001</v>
      </c>
      <c r="O228" s="5">
        <v>35.610813096240001</v>
      </c>
      <c r="P228" s="5">
        <v>35.610813096240001</v>
      </c>
      <c r="Q228" s="5">
        <v>35.610813096240001</v>
      </c>
      <c r="R228" s="5">
        <v>35.610813096240001</v>
      </c>
      <c r="S228" s="5">
        <v>35.610813096240001</v>
      </c>
      <c r="T228" s="5">
        <v>35.610813096240001</v>
      </c>
      <c r="U228" s="5">
        <v>35.610813096240001</v>
      </c>
      <c r="V228" s="5">
        <v>35.610813096240001</v>
      </c>
      <c r="W228" s="5">
        <v>35.610813096240001</v>
      </c>
      <c r="X228" s="5">
        <v>35.610813096240001</v>
      </c>
      <c r="Y228" s="5">
        <v>35.610813096240001</v>
      </c>
      <c r="Z228" s="5">
        <v>35.610813096240001</v>
      </c>
      <c r="AA228" s="5">
        <v>35.610813096240001</v>
      </c>
      <c r="AB228" s="5">
        <v>35.610813096240001</v>
      </c>
      <c r="AC228" s="5">
        <v>35.610813096240001</v>
      </c>
      <c r="AD228" s="5">
        <v>35.610813096240001</v>
      </c>
      <c r="AE228" s="5">
        <v>35.610813096240001</v>
      </c>
    </row>
    <row r="229" spans="1:31">
      <c r="A229" s="58" t="s">
        <v>37</v>
      </c>
      <c r="B229" s="58" t="s">
        <v>124</v>
      </c>
      <c r="C229" s="58" t="s">
        <v>103</v>
      </c>
      <c r="D229" s="5">
        <v>11.18340224704</v>
      </c>
      <c r="E229" s="5">
        <v>11.18340224704</v>
      </c>
      <c r="F229" s="5">
        <v>16.73825703016</v>
      </c>
      <c r="G229" s="5">
        <v>27.722831858559999</v>
      </c>
      <c r="H229" s="5">
        <v>27.722831858559999</v>
      </c>
      <c r="I229" s="5">
        <v>27.722831858559999</v>
      </c>
      <c r="J229" s="5">
        <v>27.722831858559999</v>
      </c>
      <c r="K229" s="5">
        <v>35.532071176799995</v>
      </c>
      <c r="L229" s="5">
        <v>37.492096721279999</v>
      </c>
      <c r="M229" s="5">
        <v>38.643173364000006</v>
      </c>
      <c r="N229" s="5">
        <v>41.320588731040004</v>
      </c>
      <c r="O229" s="5">
        <v>49.606502721840009</v>
      </c>
      <c r="P229" s="5">
        <v>50.875571555520004</v>
      </c>
      <c r="Q229" s="5">
        <v>50.875571555520004</v>
      </c>
      <c r="R229" s="5">
        <v>51.746105457920002</v>
      </c>
      <c r="S229" s="5">
        <v>67.020969274959995</v>
      </c>
      <c r="T229" s="5">
        <v>67.020969274959995</v>
      </c>
      <c r="U229" s="5">
        <v>71.078613714320014</v>
      </c>
      <c r="V229" s="5">
        <v>94.440106612479994</v>
      </c>
      <c r="W229" s="5">
        <v>94.440106612479994</v>
      </c>
      <c r="X229" s="5">
        <v>91.827938991120007</v>
      </c>
      <c r="Y229" s="5">
        <v>93.527997619679994</v>
      </c>
      <c r="Z229" s="5">
        <v>93.506028811920004</v>
      </c>
      <c r="AA229" s="5">
        <v>115.40834770552</v>
      </c>
      <c r="AB229" s="5">
        <v>143.15309362575999</v>
      </c>
      <c r="AC229" s="5">
        <v>145.04059385367998</v>
      </c>
      <c r="AD229" s="5">
        <v>180.30967441055998</v>
      </c>
      <c r="AE229" s="5">
        <v>172.50043509232</v>
      </c>
    </row>
    <row r="230" spans="1:31">
      <c r="A230" s="58" t="s">
        <v>37</v>
      </c>
      <c r="B230" s="58" t="s">
        <v>124</v>
      </c>
      <c r="C230" s="58" t="s">
        <v>104</v>
      </c>
      <c r="D230" s="5">
        <v>0.15</v>
      </c>
      <c r="E230" s="5">
        <v>0.15</v>
      </c>
      <c r="F230" s="5">
        <v>0.15</v>
      </c>
      <c r="G230" s="5">
        <v>0.15</v>
      </c>
      <c r="H230" s="5">
        <v>0.15</v>
      </c>
      <c r="I230" s="5">
        <v>0.15</v>
      </c>
      <c r="J230" s="5">
        <v>0.15</v>
      </c>
      <c r="K230" s="5">
        <v>0.15</v>
      </c>
      <c r="L230" s="5">
        <v>0.15</v>
      </c>
      <c r="M230" s="5">
        <v>0.15</v>
      </c>
      <c r="N230" s="5">
        <v>0.15</v>
      </c>
      <c r="O230" s="5">
        <v>0.15</v>
      </c>
      <c r="P230" s="5">
        <v>0.15</v>
      </c>
      <c r="Q230" s="5">
        <v>0.15</v>
      </c>
      <c r="R230" s="5">
        <v>0.15</v>
      </c>
      <c r="S230" s="5">
        <v>0.15</v>
      </c>
      <c r="T230" s="5">
        <v>0.15</v>
      </c>
      <c r="U230" s="5">
        <v>0.15</v>
      </c>
      <c r="V230" s="5">
        <v>0.15</v>
      </c>
      <c r="W230" s="5">
        <v>0.15</v>
      </c>
      <c r="X230" s="5">
        <v>0.15</v>
      </c>
      <c r="Y230" s="5">
        <v>0.15</v>
      </c>
      <c r="Z230" s="5">
        <v>0.15</v>
      </c>
      <c r="AA230" s="5">
        <v>0.15</v>
      </c>
      <c r="AB230" s="5">
        <v>0.15</v>
      </c>
      <c r="AC230" s="5">
        <v>0.15</v>
      </c>
      <c r="AD230" s="5">
        <v>0.15</v>
      </c>
      <c r="AE230" s="5">
        <v>0.15</v>
      </c>
    </row>
    <row r="231" spans="1:31">
      <c r="A231" s="58" t="s">
        <v>37</v>
      </c>
      <c r="B231" s="58" t="s">
        <v>124</v>
      </c>
      <c r="C231" s="58" t="s">
        <v>88</v>
      </c>
      <c r="D231" s="5">
        <v>0.16260999999999998</v>
      </c>
      <c r="E231" s="5">
        <v>0.355014</v>
      </c>
      <c r="F231" s="5">
        <v>0.62997400000000003</v>
      </c>
      <c r="G231" s="5">
        <v>0.97042000000000006</v>
      </c>
      <c r="H231" s="5">
        <v>1.3815040000000001</v>
      </c>
      <c r="I231" s="5">
        <v>1.8847359999999997</v>
      </c>
      <c r="J231" s="5">
        <v>2.6386640000200003</v>
      </c>
      <c r="K231" s="5">
        <v>3.4356469244849999</v>
      </c>
      <c r="L231" s="5">
        <v>4.3467942665549995</v>
      </c>
      <c r="M231" s="5">
        <v>5.4249257229399994</v>
      </c>
      <c r="N231" s="5">
        <v>6.7521069546200003</v>
      </c>
      <c r="O231" s="5">
        <v>8.2316563220549988</v>
      </c>
      <c r="P231" s="5">
        <v>9.830187086075</v>
      </c>
      <c r="Q231" s="5">
        <v>11.504859976764999</v>
      </c>
      <c r="R231" s="5">
        <v>13.20815436891</v>
      </c>
      <c r="S231" s="5">
        <v>14.992691261735001</v>
      </c>
      <c r="T231" s="5">
        <v>16.634760127705</v>
      </c>
      <c r="U231" s="5">
        <v>18.339508629170002</v>
      </c>
      <c r="V231" s="5">
        <v>20.067992617930003</v>
      </c>
      <c r="W231" s="5">
        <v>21.898684226135</v>
      </c>
      <c r="X231" s="5">
        <v>23.869794518695002</v>
      </c>
      <c r="Y231" s="5">
        <v>25.856969309135003</v>
      </c>
      <c r="Z231" s="5">
        <v>27.335847318580001</v>
      </c>
      <c r="AA231" s="5">
        <v>28.846964689864997</v>
      </c>
      <c r="AB231" s="5">
        <v>30.368399880139997</v>
      </c>
      <c r="AC231" s="5">
        <v>31.924638680020003</v>
      </c>
      <c r="AD231" s="5">
        <v>33.491159058100003</v>
      </c>
      <c r="AE231" s="5">
        <v>33.632173759099999</v>
      </c>
    </row>
    <row r="232" spans="1:31">
      <c r="A232" s="58" t="s">
        <v>37</v>
      </c>
      <c r="B232" s="58" t="s">
        <v>124</v>
      </c>
      <c r="C232" s="58" t="s">
        <v>89</v>
      </c>
      <c r="D232" s="5">
        <v>0.9910199999999999</v>
      </c>
      <c r="E232" s="5">
        <v>1.5847</v>
      </c>
      <c r="F232" s="5">
        <v>2.145769</v>
      </c>
      <c r="G232" s="5">
        <v>2.5698590000000001</v>
      </c>
      <c r="H232" s="5">
        <v>2.9110620000000003</v>
      </c>
      <c r="I232" s="5">
        <v>3.187287</v>
      </c>
      <c r="J232" s="5">
        <v>3.6698080000000002</v>
      </c>
      <c r="K232" s="5">
        <v>4.2750890000000004</v>
      </c>
      <c r="L232" s="5">
        <v>4.8314510000000004</v>
      </c>
      <c r="M232" s="5">
        <v>5.425275000000001</v>
      </c>
      <c r="N232" s="5">
        <v>6.2721</v>
      </c>
      <c r="O232" s="5">
        <v>7.1176219999999999</v>
      </c>
      <c r="P232" s="5">
        <v>7.8553970000000009</v>
      </c>
      <c r="Q232" s="5">
        <v>8.4270669999999992</v>
      </c>
      <c r="R232" s="5">
        <v>8.8181409999999989</v>
      </c>
      <c r="S232" s="5">
        <v>9.0998629999999991</v>
      </c>
      <c r="T232" s="5">
        <v>9.1506480000000003</v>
      </c>
      <c r="U232" s="5">
        <v>9.1067370000000007</v>
      </c>
      <c r="V232" s="5">
        <v>8.9548909999999999</v>
      </c>
      <c r="W232" s="5">
        <v>8.8541390000000018</v>
      </c>
      <c r="X232" s="5">
        <v>8.8880299999999988</v>
      </c>
      <c r="Y232" s="5">
        <v>8.9252970000000005</v>
      </c>
      <c r="Z232" s="5">
        <v>8.9418910000000036</v>
      </c>
      <c r="AA232" s="5">
        <v>8.9058689999999991</v>
      </c>
      <c r="AB232" s="5">
        <v>8.8108530000000016</v>
      </c>
      <c r="AC232" s="5">
        <v>8.6923450000000013</v>
      </c>
      <c r="AD232" s="5">
        <v>8.5435020000000002</v>
      </c>
      <c r="AE232" s="5">
        <v>8.5435020000000002</v>
      </c>
    </row>
    <row r="233" spans="1:3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>
      <c r="A234" s="58" t="s">
        <v>37</v>
      </c>
      <c r="B234" s="58" t="s">
        <v>125</v>
      </c>
      <c r="C234" s="58" t="s">
        <v>102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0.86369163912000002</v>
      </c>
      <c r="J234" s="5">
        <v>0.86369163912000002</v>
      </c>
      <c r="K234" s="5">
        <v>16.8</v>
      </c>
      <c r="L234" s="5">
        <v>16.8</v>
      </c>
      <c r="M234" s="5">
        <v>21.38279661792</v>
      </c>
      <c r="N234" s="5">
        <v>21.38279661792</v>
      </c>
      <c r="O234" s="5">
        <v>21.38279661792</v>
      </c>
      <c r="P234" s="5">
        <v>33.05586391344</v>
      </c>
      <c r="Q234" s="5">
        <v>33.05586391344</v>
      </c>
      <c r="R234" s="5">
        <v>33.05586391344</v>
      </c>
      <c r="S234" s="5">
        <v>33.05586391344</v>
      </c>
      <c r="T234" s="5">
        <v>33.05586391344</v>
      </c>
      <c r="U234" s="5">
        <v>33.05586391344</v>
      </c>
      <c r="V234" s="5">
        <v>36</v>
      </c>
      <c r="W234" s="5">
        <v>36</v>
      </c>
      <c r="X234" s="5">
        <v>36</v>
      </c>
      <c r="Y234" s="5">
        <v>36</v>
      </c>
      <c r="Z234" s="5">
        <v>36</v>
      </c>
      <c r="AA234" s="5">
        <v>36</v>
      </c>
      <c r="AB234" s="5">
        <v>36</v>
      </c>
      <c r="AC234" s="5">
        <v>36</v>
      </c>
      <c r="AD234" s="5">
        <v>36</v>
      </c>
      <c r="AE234" s="5">
        <v>36</v>
      </c>
    </row>
    <row r="235" spans="1:31">
      <c r="A235" s="58" t="s">
        <v>37</v>
      </c>
      <c r="B235" s="58" t="s">
        <v>125</v>
      </c>
      <c r="C235" s="58" t="s">
        <v>103</v>
      </c>
      <c r="D235" s="5">
        <v>0</v>
      </c>
      <c r="E235" s="5">
        <v>0</v>
      </c>
      <c r="F235" s="5">
        <v>1.92700313376</v>
      </c>
      <c r="G235" s="5">
        <v>3.4933085024799997</v>
      </c>
      <c r="H235" s="5">
        <v>10.00639198368</v>
      </c>
      <c r="I235" s="5">
        <v>18.225881881919999</v>
      </c>
      <c r="J235" s="5">
        <v>23.838880357999997</v>
      </c>
      <c r="K235" s="5">
        <v>23.838880357999997</v>
      </c>
      <c r="L235" s="5">
        <v>23.838880357999997</v>
      </c>
      <c r="M235" s="5">
        <v>23.838880357999997</v>
      </c>
      <c r="N235" s="5">
        <v>23.838880357999997</v>
      </c>
      <c r="O235" s="5">
        <v>23.838880357999997</v>
      </c>
      <c r="P235" s="5">
        <v>23.838880357999997</v>
      </c>
      <c r="Q235" s="5">
        <v>23.838880357999997</v>
      </c>
      <c r="R235" s="5">
        <v>23.838880357999997</v>
      </c>
      <c r="S235" s="5">
        <v>23.838880357999997</v>
      </c>
      <c r="T235" s="5">
        <v>23.838880357999997</v>
      </c>
      <c r="U235" s="5">
        <v>23.838880357999997</v>
      </c>
      <c r="V235" s="5">
        <v>23.838880357999997</v>
      </c>
      <c r="W235" s="5">
        <v>23.838880357999997</v>
      </c>
      <c r="X235" s="5">
        <v>23.838880357999997</v>
      </c>
      <c r="Y235" s="5">
        <v>23.838880357999997</v>
      </c>
      <c r="Z235" s="5">
        <v>21.911877224240001</v>
      </c>
      <c r="AA235" s="5">
        <v>21.346569719920002</v>
      </c>
      <c r="AB235" s="5">
        <v>48.007592078160002</v>
      </c>
      <c r="AC235" s="5">
        <v>39.788102179920003</v>
      </c>
      <c r="AD235" s="5">
        <v>56.548173458960001</v>
      </c>
      <c r="AE235" s="5">
        <v>56.548173458960001</v>
      </c>
    </row>
    <row r="236" spans="1:31">
      <c r="A236" s="58" t="s">
        <v>37</v>
      </c>
      <c r="B236" s="58" t="s">
        <v>125</v>
      </c>
      <c r="C236" s="58" t="s">
        <v>104</v>
      </c>
      <c r="D236" s="5">
        <v>0.18956000000000001</v>
      </c>
      <c r="E236" s="5">
        <v>0.18845999999999999</v>
      </c>
      <c r="F236" s="5">
        <v>0.18845999999999999</v>
      </c>
      <c r="G236" s="5">
        <v>0.18845999999999999</v>
      </c>
      <c r="H236" s="5">
        <v>0.18956000000000001</v>
      </c>
      <c r="I236" s="5">
        <v>0.18845999999999999</v>
      </c>
      <c r="J236" s="5">
        <v>0.18845999999999999</v>
      </c>
      <c r="K236" s="5">
        <v>0.56345999999999996</v>
      </c>
      <c r="L236" s="5">
        <v>0.56345999999999996</v>
      </c>
      <c r="M236" s="5">
        <v>0.56455999999999995</v>
      </c>
      <c r="N236" s="5">
        <v>0.56345999999999996</v>
      </c>
      <c r="O236" s="5">
        <v>0.56455999999999995</v>
      </c>
      <c r="P236" s="5">
        <v>0.56345999999999996</v>
      </c>
      <c r="Q236" s="5">
        <v>0.56345999999999996</v>
      </c>
      <c r="R236" s="5">
        <v>0.56345999999999996</v>
      </c>
      <c r="S236" s="5">
        <v>0.56455999999999995</v>
      </c>
      <c r="T236" s="5">
        <v>0.56345999999999996</v>
      </c>
      <c r="U236" s="5">
        <v>0.56345999999999996</v>
      </c>
      <c r="V236" s="5">
        <v>0.56345999999999996</v>
      </c>
      <c r="W236" s="5">
        <v>0.56345999999999996</v>
      </c>
      <c r="X236" s="5">
        <v>0.56455999999999995</v>
      </c>
      <c r="Y236" s="5">
        <v>0.56455999999999995</v>
      </c>
      <c r="Z236" s="5">
        <v>0.56455999999999995</v>
      </c>
      <c r="AA236" s="5">
        <v>0.56455999999999995</v>
      </c>
      <c r="AB236" s="5">
        <v>0.56455999999999995</v>
      </c>
      <c r="AC236" s="5">
        <v>0.56455999999999995</v>
      </c>
      <c r="AD236" s="5">
        <v>0.56455999999999995</v>
      </c>
      <c r="AE236" s="5">
        <v>0.56455999999999995</v>
      </c>
    </row>
    <row r="237" spans="1:31">
      <c r="A237" s="58" t="s">
        <v>37</v>
      </c>
      <c r="B237" s="58" t="s">
        <v>125</v>
      </c>
      <c r="C237" s="58" t="s">
        <v>88</v>
      </c>
      <c r="D237" s="5">
        <v>0.120936</v>
      </c>
      <c r="E237" s="5">
        <v>0.297296</v>
      </c>
      <c r="F237" s="5">
        <v>0.55069600000000007</v>
      </c>
      <c r="G237" s="5">
        <v>0.884548</v>
      </c>
      <c r="H237" s="5">
        <v>1.3049000000000002</v>
      </c>
      <c r="I237" s="5">
        <v>1.7524739999999999</v>
      </c>
      <c r="J237" s="5">
        <v>2.4211460000000002</v>
      </c>
      <c r="K237" s="5">
        <v>3.1813956746800001</v>
      </c>
      <c r="L237" s="5">
        <v>3.9730135850499999</v>
      </c>
      <c r="M237" s="5">
        <v>4.9157786531299994</v>
      </c>
      <c r="N237" s="5">
        <v>6.10227136545</v>
      </c>
      <c r="O237" s="5">
        <v>7.4856171069549999</v>
      </c>
      <c r="P237" s="5">
        <v>9.023733221745001</v>
      </c>
      <c r="Q237" s="5">
        <v>10.735126954845001</v>
      </c>
      <c r="R237" s="5">
        <v>12.62743962799</v>
      </c>
      <c r="S237" s="5">
        <v>14.632258777420001</v>
      </c>
      <c r="T237" s="5">
        <v>16.585281307070002</v>
      </c>
      <c r="U237" s="5">
        <v>18.649605331555001</v>
      </c>
      <c r="V237" s="5">
        <v>20.788121796924997</v>
      </c>
      <c r="W237" s="5">
        <v>22.972598195129997</v>
      </c>
      <c r="X237" s="5">
        <v>25.317812299450001</v>
      </c>
      <c r="Y237" s="5">
        <v>27.690749009355002</v>
      </c>
      <c r="Z237" s="5">
        <v>29.426303068949998</v>
      </c>
      <c r="AA237" s="5">
        <v>31.201996453179998</v>
      </c>
      <c r="AB237" s="5">
        <v>32.998715744834996</v>
      </c>
      <c r="AC237" s="5">
        <v>34.833899291839998</v>
      </c>
      <c r="AD237" s="5">
        <v>36.689694287324997</v>
      </c>
      <c r="AE237" s="5">
        <v>36.894017377765003</v>
      </c>
    </row>
    <row r="238" spans="1:31">
      <c r="A238" s="58" t="s">
        <v>37</v>
      </c>
      <c r="B238" s="58" t="s">
        <v>125</v>
      </c>
      <c r="C238" s="58" t="s">
        <v>89</v>
      </c>
      <c r="D238" s="5">
        <v>0.77685599999999999</v>
      </c>
      <c r="E238" s="5">
        <v>1.3826660000000002</v>
      </c>
      <c r="F238" s="5">
        <v>1.919683</v>
      </c>
      <c r="G238" s="5">
        <v>2.3824130000000001</v>
      </c>
      <c r="H238" s="5">
        <v>2.771639</v>
      </c>
      <c r="I238" s="5">
        <v>2.9457979999999999</v>
      </c>
      <c r="J238" s="5">
        <v>3.2991079999999999</v>
      </c>
      <c r="K238" s="5">
        <v>3.7894770000000002</v>
      </c>
      <c r="L238" s="5">
        <v>4.0835509999999999</v>
      </c>
      <c r="M238" s="5">
        <v>4.3756220000000008</v>
      </c>
      <c r="N238" s="5">
        <v>4.9204770000000009</v>
      </c>
      <c r="O238" s="5">
        <v>5.5427699999999991</v>
      </c>
      <c r="P238" s="5">
        <v>6.109599000000002</v>
      </c>
      <c r="Q238" s="5">
        <v>6.6473720000000016</v>
      </c>
      <c r="R238" s="5">
        <v>7.1809369999999992</v>
      </c>
      <c r="S238" s="5">
        <v>7.5531689999999996</v>
      </c>
      <c r="T238" s="5">
        <v>7.7470940000000006</v>
      </c>
      <c r="U238" s="5">
        <v>7.8553220000000001</v>
      </c>
      <c r="V238" s="5">
        <v>7.8142190000000031</v>
      </c>
      <c r="W238" s="5">
        <v>7.6917759999999999</v>
      </c>
      <c r="X238" s="5">
        <v>7.6956379999999989</v>
      </c>
      <c r="Y238" s="5">
        <v>7.7426959999999978</v>
      </c>
      <c r="Z238" s="5">
        <v>7.7720720000000023</v>
      </c>
      <c r="AA238" s="5">
        <v>7.7958240000000005</v>
      </c>
      <c r="AB238" s="5">
        <v>7.8192950000000003</v>
      </c>
      <c r="AC238" s="5">
        <v>7.7733040000000004</v>
      </c>
      <c r="AD238" s="5">
        <v>7.7083300000000019</v>
      </c>
      <c r="AE238" s="5">
        <v>7.7083300000000019</v>
      </c>
    </row>
    <row r="239" spans="1:3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>
      <c r="A240" s="58" t="s">
        <v>37</v>
      </c>
      <c r="B240" s="58" t="s">
        <v>126</v>
      </c>
      <c r="C240" s="58" t="s">
        <v>102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</row>
    <row r="241" spans="1:31">
      <c r="A241" s="58" t="s">
        <v>37</v>
      </c>
      <c r="B241" s="58" t="s">
        <v>126</v>
      </c>
      <c r="C241" s="58" t="s">
        <v>103</v>
      </c>
      <c r="D241" s="5">
        <v>0</v>
      </c>
      <c r="E241" s="5">
        <v>0</v>
      </c>
      <c r="F241" s="5">
        <v>0</v>
      </c>
      <c r="G241" s="5">
        <v>0.86713881488</v>
      </c>
      <c r="H241" s="5">
        <v>4.4518515628799999</v>
      </c>
      <c r="I241" s="5">
        <v>4.4518515628799999</v>
      </c>
      <c r="J241" s="5">
        <v>7.20117097344</v>
      </c>
      <c r="K241" s="5">
        <v>7.20117097344</v>
      </c>
      <c r="L241" s="5">
        <v>7.20117097344</v>
      </c>
      <c r="M241" s="5">
        <v>7.3214344036800005</v>
      </c>
      <c r="N241" s="5">
        <v>10.60720386112</v>
      </c>
      <c r="O241" s="5">
        <v>10.60720386112</v>
      </c>
      <c r="P241" s="5">
        <v>14.606607559759999</v>
      </c>
      <c r="Q241" s="5">
        <v>14.903064215200001</v>
      </c>
      <c r="R241" s="5">
        <v>16.623120718879999</v>
      </c>
      <c r="S241" s="5">
        <v>16.623120718879999</v>
      </c>
      <c r="T241" s="5">
        <v>16.623120718879999</v>
      </c>
      <c r="U241" s="5">
        <v>16.881494980480003</v>
      </c>
      <c r="V241" s="5">
        <v>19.184529639199997</v>
      </c>
      <c r="W241" s="5">
        <v>19.184529639199997</v>
      </c>
      <c r="X241" s="5">
        <v>34.47449528464</v>
      </c>
      <c r="Y241" s="5">
        <v>115.28278691471999</v>
      </c>
      <c r="Z241" s="5">
        <v>172.49019956656002</v>
      </c>
      <c r="AA241" s="5">
        <v>204.98574292591999</v>
      </c>
      <c r="AB241" s="5">
        <v>201.40103017792001</v>
      </c>
      <c r="AC241" s="5">
        <v>201.40103017792001</v>
      </c>
      <c r="AD241" s="5">
        <v>392.79882902655999</v>
      </c>
      <c r="AE241" s="5">
        <v>392.79882902655999</v>
      </c>
    </row>
    <row r="242" spans="1:31">
      <c r="A242" s="58" t="s">
        <v>37</v>
      </c>
      <c r="B242" s="58" t="s">
        <v>126</v>
      </c>
      <c r="C242" s="58" t="s">
        <v>104</v>
      </c>
      <c r="D242" s="5">
        <v>0.51570739999999993</v>
      </c>
      <c r="E242" s="5">
        <v>0.51570739999999993</v>
      </c>
      <c r="F242" s="5">
        <v>0.51570739999999993</v>
      </c>
      <c r="G242" s="5">
        <v>0.51570739999999993</v>
      </c>
      <c r="H242" s="5">
        <v>0.51570739999999993</v>
      </c>
      <c r="I242" s="5">
        <v>0.51570739999999993</v>
      </c>
      <c r="J242" s="5">
        <v>0.51570739999999993</v>
      </c>
      <c r="K242" s="5">
        <v>0.51570739999999993</v>
      </c>
      <c r="L242" s="5">
        <v>0.51570739999999993</v>
      </c>
      <c r="M242" s="5">
        <v>0.51570739999999993</v>
      </c>
      <c r="N242" s="5">
        <v>0.51570739999999993</v>
      </c>
      <c r="O242" s="5">
        <v>0.51570739999999993</v>
      </c>
      <c r="P242" s="5">
        <v>0.51570739999999993</v>
      </c>
      <c r="Q242" s="5">
        <v>0.51570739999999993</v>
      </c>
      <c r="R242" s="5">
        <v>0.51570739999999993</v>
      </c>
      <c r="S242" s="5">
        <v>0.51570739999999993</v>
      </c>
      <c r="T242" s="5">
        <v>0.51570739999999993</v>
      </c>
      <c r="U242" s="5">
        <v>0.51570739999999993</v>
      </c>
      <c r="V242" s="5">
        <v>0.51570739999999993</v>
      </c>
      <c r="W242" s="5">
        <v>0.51570739999999993</v>
      </c>
      <c r="X242" s="5">
        <v>0.51570739999999993</v>
      </c>
      <c r="Y242" s="5">
        <v>0.51990740000000002</v>
      </c>
      <c r="Z242" s="5">
        <v>0.51570739999999993</v>
      </c>
      <c r="AA242" s="5">
        <v>0.51570739999999993</v>
      </c>
      <c r="AB242" s="5">
        <v>0.51570739999999993</v>
      </c>
      <c r="AC242" s="5">
        <v>0.51570739999999993</v>
      </c>
      <c r="AD242" s="5">
        <v>0.51570739999999993</v>
      </c>
      <c r="AE242" s="5">
        <v>0.51570739999999993</v>
      </c>
    </row>
    <row r="243" spans="1:31">
      <c r="A243" s="58" t="s">
        <v>37</v>
      </c>
      <c r="B243" s="58" t="s">
        <v>126</v>
      </c>
      <c r="C243" s="58" t="s">
        <v>88</v>
      </c>
      <c r="D243" s="5">
        <v>0.20674799999999999</v>
      </c>
      <c r="E243" s="5">
        <v>0.31010599999999999</v>
      </c>
      <c r="F243" s="5">
        <v>0.42204399999999997</v>
      </c>
      <c r="G243" s="5">
        <v>0.54567999999999994</v>
      </c>
      <c r="H243" s="5">
        <v>0.68458399999999997</v>
      </c>
      <c r="I243" s="5">
        <v>0.84045999999999998</v>
      </c>
      <c r="J243" s="5">
        <v>1.0808800000000001</v>
      </c>
      <c r="K243" s="5">
        <v>1.37300804232</v>
      </c>
      <c r="L243" s="5">
        <v>1.7166496019449999</v>
      </c>
      <c r="M243" s="5">
        <v>2.1384336893799998</v>
      </c>
      <c r="N243" s="5">
        <v>2.6331003903000001</v>
      </c>
      <c r="O243" s="5">
        <v>3.174525901435</v>
      </c>
      <c r="P243" s="5">
        <v>3.7520569247749993</v>
      </c>
      <c r="Q243" s="5">
        <v>4.3704243383399994</v>
      </c>
      <c r="R243" s="5">
        <v>5.004647194935</v>
      </c>
      <c r="S243" s="5">
        <v>5.6663817641899996</v>
      </c>
      <c r="T243" s="5">
        <v>6.2614123244749997</v>
      </c>
      <c r="U243" s="5">
        <v>6.86628896671</v>
      </c>
      <c r="V243" s="5">
        <v>7.4745971234000006</v>
      </c>
      <c r="W243" s="5">
        <v>8.1153102782649995</v>
      </c>
      <c r="X243" s="5">
        <v>8.8012937706449996</v>
      </c>
      <c r="Y243" s="5">
        <v>9.4938328659949995</v>
      </c>
      <c r="Z243" s="5">
        <v>10.015714016780001</v>
      </c>
      <c r="AA243" s="5">
        <v>10.548546476849999</v>
      </c>
      <c r="AB243" s="5">
        <v>11.087862089554999</v>
      </c>
      <c r="AC243" s="5">
        <v>11.638021375699999</v>
      </c>
      <c r="AD243" s="5">
        <v>12.193672800765</v>
      </c>
      <c r="AE243" s="5">
        <v>12.246957138705</v>
      </c>
    </row>
    <row r="244" spans="1:31">
      <c r="A244" s="58" t="s">
        <v>37</v>
      </c>
      <c r="B244" s="58" t="s">
        <v>126</v>
      </c>
      <c r="C244" s="58" t="s">
        <v>89</v>
      </c>
      <c r="D244" s="5">
        <v>0.54603499999999994</v>
      </c>
      <c r="E244" s="5">
        <v>0.72162999999999988</v>
      </c>
      <c r="F244" s="5">
        <v>0.86684299999999992</v>
      </c>
      <c r="G244" s="5">
        <v>0.98809499999999995</v>
      </c>
      <c r="H244" s="5">
        <v>1.0984929999999999</v>
      </c>
      <c r="I244" s="5">
        <v>1.2010939999999999</v>
      </c>
      <c r="J244" s="5">
        <v>1.4053729999999998</v>
      </c>
      <c r="K244" s="5">
        <v>1.6230689999999999</v>
      </c>
      <c r="L244" s="5">
        <v>1.8401910000000004</v>
      </c>
      <c r="M244" s="5">
        <v>2.1150509999999993</v>
      </c>
      <c r="N244" s="5">
        <v>2.4270929999999997</v>
      </c>
      <c r="O244" s="5">
        <v>2.7215770000000004</v>
      </c>
      <c r="P244" s="5">
        <v>2.9594240000000003</v>
      </c>
      <c r="Q244" s="5">
        <v>3.1600000000000006</v>
      </c>
      <c r="R244" s="5">
        <v>3.3064369999999994</v>
      </c>
      <c r="S244" s="5">
        <v>3.4141500000000007</v>
      </c>
      <c r="T244" s="5">
        <v>3.4326570000000012</v>
      </c>
      <c r="U244" s="5">
        <v>3.4093729999999995</v>
      </c>
      <c r="V244" s="5">
        <v>3.350393</v>
      </c>
      <c r="W244" s="5">
        <v>3.3337880000000006</v>
      </c>
      <c r="X244" s="5">
        <v>3.3335029999999999</v>
      </c>
      <c r="Y244" s="5">
        <v>3.330041</v>
      </c>
      <c r="Z244" s="5">
        <v>3.3097660000000007</v>
      </c>
      <c r="AA244" s="5">
        <v>3.2810920000000006</v>
      </c>
      <c r="AB244" s="5">
        <v>3.2383339999999987</v>
      </c>
      <c r="AC244" s="5">
        <v>3.1888819999999987</v>
      </c>
      <c r="AD244" s="5">
        <v>3.1313429999999989</v>
      </c>
      <c r="AE244" s="5">
        <v>3.1313429999999989</v>
      </c>
    </row>
    <row r="245" spans="1:3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>
      <c r="A246" s="58" t="s">
        <v>37</v>
      </c>
      <c r="B246" s="58" t="s">
        <v>127</v>
      </c>
      <c r="C246" s="58" t="s">
        <v>102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0.74256791320000004</v>
      </c>
      <c r="N246" s="5">
        <v>16.782609259080001</v>
      </c>
      <c r="O246" s="5">
        <v>16.782609259080001</v>
      </c>
      <c r="P246" s="5">
        <v>17.007183377680001</v>
      </c>
      <c r="Q246" s="5">
        <v>21.908720347599999</v>
      </c>
      <c r="R246" s="5">
        <v>21.908720347599999</v>
      </c>
      <c r="S246" s="5">
        <v>21.908720347599999</v>
      </c>
      <c r="T246" s="5">
        <v>21.908720347599999</v>
      </c>
      <c r="U246" s="5">
        <v>21.908720347599999</v>
      </c>
      <c r="V246" s="5">
        <v>21.908720347599999</v>
      </c>
      <c r="W246" s="5">
        <v>21.908720347599999</v>
      </c>
      <c r="X246" s="5">
        <v>31.633722888800001</v>
      </c>
      <c r="Y246" s="5">
        <v>41.623504448639999</v>
      </c>
      <c r="Z246" s="5">
        <v>41.623504448639999</v>
      </c>
      <c r="AA246" s="5">
        <v>41.623504448639999</v>
      </c>
      <c r="AB246" s="5">
        <v>41.623504448639999</v>
      </c>
      <c r="AC246" s="5">
        <v>41.623504448639999</v>
      </c>
      <c r="AD246" s="5">
        <v>44.41163770608</v>
      </c>
      <c r="AE246" s="5">
        <v>44.41163770608</v>
      </c>
    </row>
    <row r="247" spans="1:31">
      <c r="A247" s="58" t="s">
        <v>37</v>
      </c>
      <c r="B247" s="58" t="s">
        <v>127</v>
      </c>
      <c r="C247" s="58" t="s">
        <v>103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5.0216203460400006</v>
      </c>
      <c r="AE247" s="5">
        <v>5.0216203460400006</v>
      </c>
    </row>
    <row r="248" spans="1:31">
      <c r="A248" s="58" t="s">
        <v>37</v>
      </c>
      <c r="B248" s="58" t="s">
        <v>127</v>
      </c>
      <c r="C248" s="58" t="s">
        <v>104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</row>
    <row r="249" spans="1:31">
      <c r="A249" s="58" t="s">
        <v>37</v>
      </c>
      <c r="B249" s="58" t="s">
        <v>127</v>
      </c>
      <c r="C249" s="58" t="s">
        <v>88</v>
      </c>
      <c r="D249" s="5">
        <v>1.5824000000000001E-2</v>
      </c>
      <c r="E249" s="5">
        <v>3.1674000000000001E-2</v>
      </c>
      <c r="F249" s="5">
        <v>5.2965999999999999E-2</v>
      </c>
      <c r="G249" s="5">
        <v>7.8764000000000001E-2</v>
      </c>
      <c r="H249" s="5">
        <v>0.11021399999999999</v>
      </c>
      <c r="I249" s="5">
        <v>0.14730000000000001</v>
      </c>
      <c r="J249" s="5">
        <v>0.203148</v>
      </c>
      <c r="K249" s="5">
        <v>0.26880177251499998</v>
      </c>
      <c r="L249" s="5">
        <v>0.34835914953500002</v>
      </c>
      <c r="M249" s="5">
        <v>0.44804788443999999</v>
      </c>
      <c r="N249" s="5">
        <v>0.56646640916500002</v>
      </c>
      <c r="O249" s="5">
        <v>0.70027676242000003</v>
      </c>
      <c r="P249" s="5">
        <v>0.84739425761999998</v>
      </c>
      <c r="Q249" s="5">
        <v>1.0075031980100002</v>
      </c>
      <c r="R249" s="5">
        <v>1.1770233594749999</v>
      </c>
      <c r="S249" s="5">
        <v>1.358038417385</v>
      </c>
      <c r="T249" s="5">
        <v>1.53179645715</v>
      </c>
      <c r="U249" s="5">
        <v>1.7147051366500001</v>
      </c>
      <c r="V249" s="5">
        <v>1.9047837674350001</v>
      </c>
      <c r="W249" s="5">
        <v>2.107657829985</v>
      </c>
      <c r="X249" s="5">
        <v>2.32465684726</v>
      </c>
      <c r="Y249" s="5">
        <v>2.5435191545200002</v>
      </c>
      <c r="Z249" s="5">
        <v>2.7020484795250002</v>
      </c>
      <c r="AA249" s="5">
        <v>2.8629284289049997</v>
      </c>
      <c r="AB249" s="5">
        <v>3.0244299953000002</v>
      </c>
      <c r="AC249" s="5">
        <v>3.1887067395750002</v>
      </c>
      <c r="AD249" s="5">
        <v>3.3534805613550001</v>
      </c>
      <c r="AE249" s="5">
        <v>3.3691903818850002</v>
      </c>
    </row>
    <row r="250" spans="1:31">
      <c r="A250" s="58" t="s">
        <v>37</v>
      </c>
      <c r="B250" s="58" t="s">
        <v>127</v>
      </c>
      <c r="C250" s="58" t="s">
        <v>89</v>
      </c>
      <c r="D250" s="5">
        <v>0.10725999999999999</v>
      </c>
      <c r="E250" s="5">
        <v>0.15203199999999997</v>
      </c>
      <c r="F250" s="5">
        <v>0.18812999999999999</v>
      </c>
      <c r="G250" s="5">
        <v>0.21496399999999999</v>
      </c>
      <c r="H250" s="5">
        <v>0.23591699999999999</v>
      </c>
      <c r="I250" s="5">
        <v>0.25203799999999998</v>
      </c>
      <c r="J250" s="5">
        <v>0.28246500000000002</v>
      </c>
      <c r="K250" s="5">
        <v>0.32365999999999995</v>
      </c>
      <c r="L250" s="5">
        <v>0.36382600000000004</v>
      </c>
      <c r="M250" s="5">
        <v>0.41711799999999999</v>
      </c>
      <c r="N250" s="5">
        <v>0.47821400000000003</v>
      </c>
      <c r="O250" s="5">
        <v>0.53914400000000007</v>
      </c>
      <c r="P250" s="5">
        <v>0.59150900000000006</v>
      </c>
      <c r="Q250" s="5">
        <v>0.63556900000000016</v>
      </c>
      <c r="R250" s="5">
        <v>0.67028699999999997</v>
      </c>
      <c r="S250" s="5">
        <v>0.69696700000000011</v>
      </c>
      <c r="T250" s="5">
        <v>0.70467600000000008</v>
      </c>
      <c r="U250" s="5">
        <v>0.70432300000000003</v>
      </c>
      <c r="V250" s="5">
        <v>0.69739800000000007</v>
      </c>
      <c r="W250" s="5">
        <v>0.69957599999999998</v>
      </c>
      <c r="X250" s="5">
        <v>0.70448199999999994</v>
      </c>
      <c r="Y250" s="5">
        <v>0.70940099999999984</v>
      </c>
      <c r="Z250" s="5">
        <v>0.71113999999999988</v>
      </c>
      <c r="AA250" s="5">
        <v>0.70904699999999976</v>
      </c>
      <c r="AB250" s="5">
        <v>0.70364899999999986</v>
      </c>
      <c r="AC250" s="5">
        <v>0.69557599999999997</v>
      </c>
      <c r="AD250" s="5">
        <v>0.68421600000000016</v>
      </c>
      <c r="AE250" s="5">
        <v>0.68421600000000016</v>
      </c>
    </row>
    <row r="251" spans="1:31"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</sheetData>
  <autoFilter ref="A3:C250" xr:uid="{B335CE83-E05A-4E3B-A5CB-6BFEDE02F81E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CDD4-478C-43A0-BBA3-F7AC0C964FCD}">
  <sheetPr codeName="Sheet68">
    <tabColor theme="7"/>
  </sheetPr>
  <dimension ref="A1:AE49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" style="6" customWidth="1"/>
    <col min="3" max="3" width="27.58203125" style="6" customWidth="1"/>
    <col min="4" max="16384" width="9" style="6"/>
  </cols>
  <sheetData>
    <row r="1" spans="1:31" s="15" customFormat="1" ht="23.25" customHeight="1" thickBot="1">
      <c r="A1" s="1" t="s">
        <v>146</v>
      </c>
      <c r="B1" s="1"/>
      <c r="C1" s="4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31" s="7" customFormat="1" ht="15" thickTop="1">
      <c r="A2" s="54" t="s">
        <v>147</v>
      </c>
      <c r="C2" s="54"/>
    </row>
    <row r="3" spans="1:31">
      <c r="A3" s="59" t="s">
        <v>119</v>
      </c>
      <c r="B3" s="59" t="s">
        <v>120</v>
      </c>
      <c r="C3" s="59" t="s">
        <v>121</v>
      </c>
      <c r="D3" s="59">
        <v>2024</v>
      </c>
      <c r="E3" s="59">
        <v>2025</v>
      </c>
      <c r="F3" s="59">
        <v>2026</v>
      </c>
      <c r="G3" s="59">
        <v>2027</v>
      </c>
      <c r="H3" s="59">
        <v>2028</v>
      </c>
      <c r="I3" s="59">
        <v>2029</v>
      </c>
      <c r="J3" s="59">
        <v>2030</v>
      </c>
      <c r="K3" s="59">
        <v>2031</v>
      </c>
      <c r="L3" s="59">
        <v>2032</v>
      </c>
      <c r="M3" s="59">
        <v>2033</v>
      </c>
      <c r="N3" s="59">
        <v>2034</v>
      </c>
      <c r="O3" s="59">
        <v>2035</v>
      </c>
      <c r="P3" s="59">
        <v>2036</v>
      </c>
      <c r="Q3" s="59">
        <v>2037</v>
      </c>
      <c r="R3" s="59">
        <v>2038</v>
      </c>
      <c r="S3" s="59">
        <v>2039</v>
      </c>
      <c r="T3" s="59">
        <v>2040</v>
      </c>
      <c r="U3" s="59">
        <v>2041</v>
      </c>
      <c r="V3" s="59">
        <v>2042</v>
      </c>
      <c r="W3" s="59">
        <v>2043</v>
      </c>
      <c r="X3" s="59">
        <v>2044</v>
      </c>
      <c r="Y3" s="59">
        <v>2045</v>
      </c>
      <c r="Z3" s="59">
        <v>2046</v>
      </c>
      <c r="AA3" s="59">
        <v>2047</v>
      </c>
      <c r="AB3" s="59">
        <v>2048</v>
      </c>
      <c r="AC3" s="59">
        <v>2049</v>
      </c>
      <c r="AD3" s="59">
        <v>2050</v>
      </c>
      <c r="AE3" s="59">
        <v>2051</v>
      </c>
    </row>
    <row r="4" spans="1:31" s="7" customFormat="1">
      <c r="A4" s="58" t="s">
        <v>115</v>
      </c>
      <c r="B4" s="58" t="s">
        <v>123</v>
      </c>
      <c r="C4" s="58" t="s">
        <v>82</v>
      </c>
      <c r="D4" s="5">
        <v>316</v>
      </c>
      <c r="E4" s="5">
        <v>316</v>
      </c>
      <c r="F4" s="5">
        <v>316</v>
      </c>
      <c r="G4" s="5">
        <v>316</v>
      </c>
      <c r="H4" s="5">
        <v>316</v>
      </c>
      <c r="I4" s="5">
        <v>316</v>
      </c>
      <c r="J4" s="5">
        <v>316</v>
      </c>
      <c r="K4" s="5">
        <v>316</v>
      </c>
      <c r="L4" s="5">
        <v>316</v>
      </c>
      <c r="M4" s="5">
        <v>316</v>
      </c>
      <c r="N4" s="5">
        <v>316</v>
      </c>
      <c r="O4" s="5">
        <v>316</v>
      </c>
      <c r="P4" s="5">
        <v>316</v>
      </c>
      <c r="Q4" s="5">
        <v>316</v>
      </c>
      <c r="R4" s="5">
        <v>316</v>
      </c>
      <c r="S4" s="5">
        <v>316</v>
      </c>
      <c r="T4" s="5">
        <v>316</v>
      </c>
      <c r="U4" s="5">
        <v>316</v>
      </c>
      <c r="V4" s="5">
        <v>316</v>
      </c>
      <c r="W4" s="5">
        <v>316</v>
      </c>
      <c r="X4" s="5">
        <v>316</v>
      </c>
      <c r="Y4" s="5">
        <v>316</v>
      </c>
      <c r="Z4" s="5">
        <v>316</v>
      </c>
      <c r="AA4" s="5">
        <v>316</v>
      </c>
      <c r="AB4" s="5">
        <v>316</v>
      </c>
      <c r="AC4" s="5">
        <v>316</v>
      </c>
      <c r="AD4" s="5">
        <v>316</v>
      </c>
      <c r="AE4" s="5">
        <v>316</v>
      </c>
    </row>
    <row r="5" spans="1:31" s="7" customFormat="1">
      <c r="A5" s="58" t="s">
        <v>115</v>
      </c>
      <c r="B5" s="58" t="s">
        <v>123</v>
      </c>
      <c r="C5" s="58" t="s">
        <v>83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s="7" customFormat="1">
      <c r="A6" s="58" t="s">
        <v>115</v>
      </c>
      <c r="B6" s="58" t="s">
        <v>123</v>
      </c>
      <c r="C6" s="58" t="s">
        <v>84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s="7" customFormat="1">
      <c r="A7" s="58" t="s">
        <v>115</v>
      </c>
      <c r="B7" s="58" t="s">
        <v>123</v>
      </c>
      <c r="C7" s="58" t="s">
        <v>85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441.82261475000001</v>
      </c>
      <c r="AE7" s="5">
        <v>441.82261475000001</v>
      </c>
    </row>
    <row r="8" spans="1:31" s="7" customFormat="1">
      <c r="A8" s="58" t="s">
        <v>115</v>
      </c>
      <c r="B8" s="58" t="s">
        <v>123</v>
      </c>
      <c r="C8" s="58" t="s">
        <v>86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s="7" customFormat="1">
      <c r="A9" s="58" t="s">
        <v>115</v>
      </c>
      <c r="B9" s="58" t="s">
        <v>123</v>
      </c>
      <c r="C9" s="58" t="s">
        <v>101</v>
      </c>
      <c r="D9" s="5">
        <v>0</v>
      </c>
      <c r="E9" s="5">
        <v>0</v>
      </c>
      <c r="F9" s="5">
        <v>680</v>
      </c>
      <c r="G9" s="5">
        <v>2040</v>
      </c>
      <c r="H9" s="5">
        <v>2040</v>
      </c>
      <c r="I9" s="5">
        <v>2040</v>
      </c>
      <c r="J9" s="5">
        <v>2040</v>
      </c>
      <c r="K9" s="5">
        <v>2040</v>
      </c>
      <c r="L9" s="5">
        <v>2040</v>
      </c>
      <c r="M9" s="5">
        <v>2040</v>
      </c>
      <c r="N9" s="5">
        <v>2040</v>
      </c>
      <c r="O9" s="5">
        <v>2040</v>
      </c>
      <c r="P9" s="5">
        <v>2040</v>
      </c>
      <c r="Q9" s="5">
        <v>2040</v>
      </c>
      <c r="R9" s="5">
        <v>2040</v>
      </c>
      <c r="S9" s="5">
        <v>2040</v>
      </c>
      <c r="T9" s="5">
        <v>2040</v>
      </c>
      <c r="U9" s="5">
        <v>2040</v>
      </c>
      <c r="V9" s="5">
        <v>2040</v>
      </c>
      <c r="W9" s="5">
        <v>2040</v>
      </c>
      <c r="X9" s="5">
        <v>2040</v>
      </c>
      <c r="Y9" s="5">
        <v>2040</v>
      </c>
      <c r="Z9" s="5">
        <v>2040</v>
      </c>
      <c r="AA9" s="5">
        <v>2040</v>
      </c>
      <c r="AB9" s="5">
        <v>2040</v>
      </c>
      <c r="AC9" s="5">
        <v>2040</v>
      </c>
      <c r="AD9" s="5">
        <v>2040</v>
      </c>
      <c r="AE9" s="5">
        <v>2040</v>
      </c>
    </row>
    <row r="10" spans="1:31" s="7" customFormat="1">
      <c r="A10" s="58" t="s">
        <v>115</v>
      </c>
      <c r="B10" s="58" t="s">
        <v>123</v>
      </c>
      <c r="C10" s="58" t="s">
        <v>102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164.55222126999999</v>
      </c>
      <c r="J10" s="5">
        <v>164.55222126999999</v>
      </c>
      <c r="K10" s="5">
        <v>500</v>
      </c>
      <c r="L10" s="5">
        <v>500</v>
      </c>
      <c r="M10" s="5">
        <v>500</v>
      </c>
      <c r="N10" s="5">
        <v>500</v>
      </c>
      <c r="O10" s="5">
        <v>500</v>
      </c>
      <c r="P10" s="5">
        <v>500</v>
      </c>
      <c r="Q10" s="5">
        <v>500</v>
      </c>
      <c r="R10" s="5">
        <v>500</v>
      </c>
      <c r="S10" s="5">
        <v>500</v>
      </c>
      <c r="T10" s="5">
        <v>500</v>
      </c>
      <c r="U10" s="5">
        <v>500</v>
      </c>
      <c r="V10" s="5">
        <v>798.73341297000002</v>
      </c>
      <c r="W10" s="5">
        <v>798.73341297000002</v>
      </c>
      <c r="X10" s="5">
        <v>1000</v>
      </c>
      <c r="Y10" s="5">
        <v>1000</v>
      </c>
      <c r="Z10" s="5">
        <v>1000</v>
      </c>
      <c r="AA10" s="5">
        <v>1000</v>
      </c>
      <c r="AB10" s="5">
        <v>1000</v>
      </c>
      <c r="AC10" s="5">
        <v>1000</v>
      </c>
      <c r="AD10" s="5">
        <v>1000</v>
      </c>
      <c r="AE10" s="5">
        <v>1000</v>
      </c>
    </row>
    <row r="11" spans="1:31" s="7" customFormat="1">
      <c r="A11" s="58" t="s">
        <v>115</v>
      </c>
      <c r="B11" s="58" t="s">
        <v>123</v>
      </c>
      <c r="C11" s="58" t="s">
        <v>103</v>
      </c>
      <c r="D11" s="5">
        <v>0</v>
      </c>
      <c r="E11" s="5">
        <v>0</v>
      </c>
      <c r="F11" s="5">
        <v>600</v>
      </c>
      <c r="G11" s="5">
        <v>1731.0263385399999</v>
      </c>
      <c r="H11" s="5">
        <v>2288.7198257199998</v>
      </c>
      <c r="I11" s="5">
        <v>2288.7198257199998</v>
      </c>
      <c r="J11" s="5">
        <v>2288.7198257199998</v>
      </c>
      <c r="K11" s="5">
        <v>2288.7198257199998</v>
      </c>
      <c r="L11" s="5">
        <v>2288.7198257199998</v>
      </c>
      <c r="M11" s="5">
        <v>2288.7198257199998</v>
      </c>
      <c r="N11" s="5">
        <v>2288.7198257199998</v>
      </c>
      <c r="O11" s="5">
        <v>2288.7198257199998</v>
      </c>
      <c r="P11" s="5">
        <v>2288.7198257199998</v>
      </c>
      <c r="Q11" s="5">
        <v>2288.7198257199998</v>
      </c>
      <c r="R11" s="5">
        <v>2582.1145531000002</v>
      </c>
      <c r="S11" s="5">
        <v>2582.1145531000002</v>
      </c>
      <c r="T11" s="5">
        <v>2582.1145531000002</v>
      </c>
      <c r="U11" s="5">
        <v>2749.6331924099995</v>
      </c>
      <c r="V11" s="5">
        <v>2749.6331924099995</v>
      </c>
      <c r="W11" s="5">
        <v>2749.6331924099995</v>
      </c>
      <c r="X11" s="5">
        <v>2749.6331924099995</v>
      </c>
      <c r="Y11" s="5">
        <v>2749.6331924099995</v>
      </c>
      <c r="Z11" s="5">
        <v>2749.6331924099995</v>
      </c>
      <c r="AA11" s="5">
        <v>2749.6331924099995</v>
      </c>
      <c r="AB11" s="5">
        <v>2749.6331924099995</v>
      </c>
      <c r="AC11" s="5">
        <v>3608.6844252000001</v>
      </c>
      <c r="AD11" s="5">
        <v>3608.6844252000001</v>
      </c>
      <c r="AE11" s="5">
        <v>3608.6844252000001</v>
      </c>
    </row>
    <row r="12" spans="1:31" s="7" customFormat="1">
      <c r="A12" s="58" t="s">
        <v>115</v>
      </c>
      <c r="B12" s="58" t="s">
        <v>123</v>
      </c>
      <c r="C12" s="58" t="s">
        <v>104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s="7" customFormat="1">
      <c r="A13" s="58" t="s">
        <v>115</v>
      </c>
      <c r="B13" s="58" t="s">
        <v>123</v>
      </c>
      <c r="C13" s="58" t="s">
        <v>88</v>
      </c>
      <c r="D13" s="5">
        <v>101.80099999999999</v>
      </c>
      <c r="E13" s="5">
        <v>222.81499998999999</v>
      </c>
      <c r="F13" s="5">
        <v>379.50499998000004</v>
      </c>
      <c r="G13" s="5">
        <v>571.5</v>
      </c>
      <c r="H13" s="5">
        <v>806.23299998999983</v>
      </c>
      <c r="I13" s="5">
        <v>1087.9869999899997</v>
      </c>
      <c r="J13" s="5">
        <v>1512.70799999</v>
      </c>
      <c r="K13" s="5">
        <v>1885.8104733199998</v>
      </c>
      <c r="L13" s="5">
        <v>2301.8716278700003</v>
      </c>
      <c r="M13" s="5">
        <v>2783.9863791500006</v>
      </c>
      <c r="N13" s="5">
        <v>3381.2533320699995</v>
      </c>
      <c r="O13" s="5">
        <v>4024.7941968700006</v>
      </c>
      <c r="P13" s="5">
        <v>4695.3620007400013</v>
      </c>
      <c r="Q13" s="5">
        <v>5399.39114737</v>
      </c>
      <c r="R13" s="5">
        <v>6102.7063389200002</v>
      </c>
      <c r="S13" s="5">
        <v>6810.6799472400016</v>
      </c>
      <c r="T13" s="5">
        <v>7391.802441490001</v>
      </c>
      <c r="U13" s="5">
        <v>7952.95229518</v>
      </c>
      <c r="V13" s="5">
        <v>8488.7563974000004</v>
      </c>
      <c r="W13" s="5">
        <v>9037.3045982299973</v>
      </c>
      <c r="X13" s="5">
        <v>9622.9076853299957</v>
      </c>
      <c r="Y13" s="5">
        <v>10215.617545679994</v>
      </c>
      <c r="Z13" s="5">
        <v>10721.444480849992</v>
      </c>
      <c r="AA13" s="5">
        <v>11232.40933998999</v>
      </c>
      <c r="AB13" s="5">
        <v>11751.157082529993</v>
      </c>
      <c r="AC13" s="5">
        <v>12278.617823119992</v>
      </c>
      <c r="AD13" s="5">
        <v>12809.374079909998</v>
      </c>
      <c r="AE13" s="5">
        <v>12845.544440589994</v>
      </c>
    </row>
    <row r="14" spans="1:31" s="7" customFormat="1">
      <c r="A14" s="58" t="s">
        <v>115</v>
      </c>
      <c r="B14" s="58" t="s">
        <v>123</v>
      </c>
      <c r="C14" s="58" t="s">
        <v>89</v>
      </c>
      <c r="D14" s="5">
        <v>417.09299999999996</v>
      </c>
      <c r="E14" s="5">
        <v>716.30199999999991</v>
      </c>
      <c r="F14" s="5">
        <v>961.07899999999995</v>
      </c>
      <c r="G14" s="5">
        <v>1159.173</v>
      </c>
      <c r="H14" s="5">
        <v>1329.4969999999996</v>
      </c>
      <c r="I14" s="5">
        <v>1473.222</v>
      </c>
      <c r="J14" s="5">
        <v>1707.615</v>
      </c>
      <c r="K14" s="5">
        <v>2035.1180000000002</v>
      </c>
      <c r="L14" s="5">
        <v>2366.4050000000002</v>
      </c>
      <c r="M14" s="5">
        <v>2720.5239999999999</v>
      </c>
      <c r="N14" s="5">
        <v>3152.2280000000005</v>
      </c>
      <c r="O14" s="5">
        <v>3587.4970000000008</v>
      </c>
      <c r="P14" s="5">
        <v>3976.5260000000012</v>
      </c>
      <c r="Q14" s="5">
        <v>4338.3179999999993</v>
      </c>
      <c r="R14" s="5">
        <v>4644.8370000000004</v>
      </c>
      <c r="S14" s="5">
        <v>4899.7700000000004</v>
      </c>
      <c r="T14" s="5">
        <v>5003.7970000000005</v>
      </c>
      <c r="U14" s="5">
        <v>5056.0919999999987</v>
      </c>
      <c r="V14" s="5">
        <v>5055.4490000000014</v>
      </c>
      <c r="W14" s="5">
        <v>5058.7739999999985</v>
      </c>
      <c r="X14" s="5">
        <v>5043.4100000000008</v>
      </c>
      <c r="Y14" s="5">
        <v>5022.1419999999998</v>
      </c>
      <c r="Z14" s="5">
        <v>4993.2759999999989</v>
      </c>
      <c r="AA14" s="5">
        <v>4956.7110000000002</v>
      </c>
      <c r="AB14" s="5">
        <v>4912.6040000000021</v>
      </c>
      <c r="AC14" s="5">
        <v>4863.688000000001</v>
      </c>
      <c r="AD14" s="5">
        <v>4804.722999999999</v>
      </c>
      <c r="AE14" s="5">
        <v>4804.722999999999</v>
      </c>
    </row>
    <row r="15" spans="1:31" s="7" customFormat="1">
      <c r="A15" s="58" t="s">
        <v>115</v>
      </c>
      <c r="B15" s="58" t="s">
        <v>123</v>
      </c>
      <c r="C15" s="58" t="s">
        <v>96</v>
      </c>
      <c r="D15" s="5">
        <v>30.660440774895221</v>
      </c>
      <c r="E15" s="5">
        <v>63.707079795840343</v>
      </c>
      <c r="F15" s="5">
        <v>96.113566606678262</v>
      </c>
      <c r="G15" s="5">
        <v>271.17148892604604</v>
      </c>
      <c r="H15" s="5">
        <v>495.16897300941554</v>
      </c>
      <c r="I15" s="5">
        <v>615.38218040003517</v>
      </c>
      <c r="J15" s="5">
        <v>761.82554397458875</v>
      </c>
      <c r="K15" s="5">
        <v>848.62379042476528</v>
      </c>
      <c r="L15" s="5">
        <v>870.32809527618019</v>
      </c>
      <c r="M15" s="5">
        <v>894.86237590655264</v>
      </c>
      <c r="N15" s="5">
        <v>922.81072260867018</v>
      </c>
      <c r="O15" s="5">
        <v>949.52350397690293</v>
      </c>
      <c r="P15" s="5">
        <v>975.09921656703023</v>
      </c>
      <c r="Q15" s="5">
        <v>997.25861067855772</v>
      </c>
      <c r="R15" s="5">
        <v>1002.8794617506476</v>
      </c>
      <c r="S15" s="5">
        <v>1036.1559052436403</v>
      </c>
      <c r="T15" s="5">
        <v>1056.4183616802677</v>
      </c>
      <c r="U15" s="5">
        <v>1090.1341983879079</v>
      </c>
      <c r="V15" s="5">
        <v>1112.9262385629454</v>
      </c>
      <c r="W15" s="5">
        <v>1121.1009884978778</v>
      </c>
      <c r="X15" s="5">
        <v>1130.5594593952053</v>
      </c>
      <c r="Y15" s="5">
        <v>1163.2916553417003</v>
      </c>
      <c r="Z15" s="5">
        <v>1170.3310894750427</v>
      </c>
      <c r="AA15" s="5">
        <v>1211.7861754023997</v>
      </c>
      <c r="AB15" s="5">
        <v>1270.5960303933775</v>
      </c>
      <c r="AC15" s="5">
        <v>1324.8050550425924</v>
      </c>
      <c r="AD15" s="5">
        <v>1373.7554601067961</v>
      </c>
      <c r="AE15" s="5">
        <v>1439.1927728928072</v>
      </c>
    </row>
    <row r="16" spans="1:31" s="7" customFormat="1"/>
    <row r="17" spans="1:31" s="7" customFormat="1">
      <c r="A17" s="58" t="s">
        <v>115</v>
      </c>
      <c r="B17" s="58" t="s">
        <v>124</v>
      </c>
      <c r="C17" s="58" t="s">
        <v>82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s="7" customFormat="1">
      <c r="A18" s="58" t="s">
        <v>115</v>
      </c>
      <c r="B18" s="58" t="s">
        <v>124</v>
      </c>
      <c r="C18" s="58" t="s">
        <v>83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s="7" customFormat="1">
      <c r="A19" s="58" t="s">
        <v>115</v>
      </c>
      <c r="B19" s="58" t="s">
        <v>124</v>
      </c>
      <c r="C19" s="58" t="s">
        <v>84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468.35474489000001</v>
      </c>
      <c r="J19" s="5">
        <v>468.35474489000001</v>
      </c>
      <c r="K19" s="5">
        <v>468.35474489000001</v>
      </c>
      <c r="L19" s="5">
        <v>468.35474489000001</v>
      </c>
      <c r="M19" s="5">
        <v>468.35474489000001</v>
      </c>
      <c r="N19" s="5">
        <v>468.35474489000001</v>
      </c>
      <c r="O19" s="5">
        <v>468.35474489000001</v>
      </c>
      <c r="P19" s="5">
        <v>468.35474489000001</v>
      </c>
      <c r="Q19" s="5">
        <v>468.35474489000001</v>
      </c>
      <c r="R19" s="5">
        <v>468.35474489000001</v>
      </c>
      <c r="S19" s="5">
        <v>1162.5271102899999</v>
      </c>
      <c r="T19" s="5">
        <v>1162.5271102899999</v>
      </c>
      <c r="U19" s="5">
        <v>1162.5271102899999</v>
      </c>
      <c r="V19" s="5">
        <v>1353.5954254400001</v>
      </c>
      <c r="W19" s="5">
        <v>1353.5954254400001</v>
      </c>
      <c r="X19" s="5">
        <v>1353.5954254400001</v>
      </c>
      <c r="Y19" s="5">
        <v>1902.5361864899999</v>
      </c>
      <c r="Z19" s="5">
        <v>1902.5361864899999</v>
      </c>
      <c r="AA19" s="5">
        <v>1902.5361864899999</v>
      </c>
      <c r="AB19" s="5">
        <v>1902.5361864899999</v>
      </c>
      <c r="AC19" s="5">
        <v>1902.5361864899999</v>
      </c>
      <c r="AD19" s="5">
        <v>3063.6075150900001</v>
      </c>
      <c r="AE19" s="5">
        <v>3063.6075150900001</v>
      </c>
    </row>
    <row r="20" spans="1:31" s="7" customFormat="1">
      <c r="A20" s="58" t="s">
        <v>115</v>
      </c>
      <c r="B20" s="58" t="s">
        <v>124</v>
      </c>
      <c r="C20" s="58" t="s">
        <v>85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s="7" customFormat="1">
      <c r="A21" s="58" t="s">
        <v>115</v>
      </c>
      <c r="B21" s="58" t="s">
        <v>124</v>
      </c>
      <c r="C21" s="58" t="s">
        <v>86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s="7" customFormat="1">
      <c r="A22" s="58" t="s">
        <v>115</v>
      </c>
      <c r="B22" s="58" t="s">
        <v>124</v>
      </c>
      <c r="C22" s="58" t="s">
        <v>102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42.658399789999997</v>
      </c>
      <c r="X22" s="5">
        <v>42.658399789999997</v>
      </c>
      <c r="Y22" s="5">
        <v>42.658399789999997</v>
      </c>
      <c r="Z22" s="5">
        <v>42.658399789999997</v>
      </c>
      <c r="AA22" s="5">
        <v>42.658399789999997</v>
      </c>
      <c r="AB22" s="5">
        <v>42.658399789999997</v>
      </c>
      <c r="AC22" s="5">
        <v>42.658399789999997</v>
      </c>
      <c r="AD22" s="5">
        <v>42.658399789999997</v>
      </c>
      <c r="AE22" s="5">
        <v>42.658399789999997</v>
      </c>
    </row>
    <row r="23" spans="1:31" s="7" customFormat="1">
      <c r="A23" s="58" t="s">
        <v>115</v>
      </c>
      <c r="B23" s="58" t="s">
        <v>124</v>
      </c>
      <c r="C23" s="58" t="s">
        <v>103</v>
      </c>
      <c r="D23" s="5">
        <v>0</v>
      </c>
      <c r="E23" s="5">
        <v>0</v>
      </c>
      <c r="F23" s="5">
        <v>405.79496122</v>
      </c>
      <c r="G23" s="5">
        <v>840.57302930000003</v>
      </c>
      <c r="H23" s="5">
        <v>2156.6033619299997</v>
      </c>
      <c r="I23" s="5">
        <v>2595.9110391100003</v>
      </c>
      <c r="J23" s="5">
        <v>2597.8545013599996</v>
      </c>
      <c r="K23" s="5">
        <v>3201.3993939699994</v>
      </c>
      <c r="L23" s="5">
        <v>3201.3993939699994</v>
      </c>
      <c r="M23" s="5">
        <v>3201.3993939699994</v>
      </c>
      <c r="N23" s="5">
        <v>3272.6989371599993</v>
      </c>
      <c r="O23" s="5">
        <v>3343.9071789999998</v>
      </c>
      <c r="P23" s="5">
        <v>5939.3021312299998</v>
      </c>
      <c r="Q23" s="5">
        <v>6767.7409534799999</v>
      </c>
      <c r="R23" s="5">
        <v>7954.17072482</v>
      </c>
      <c r="S23" s="5">
        <v>8260.7512942800004</v>
      </c>
      <c r="T23" s="5">
        <v>8260.7512942800004</v>
      </c>
      <c r="U23" s="5">
        <v>9404.6646122000002</v>
      </c>
      <c r="V23" s="5">
        <v>17250.412731670003</v>
      </c>
      <c r="W23" s="5">
        <v>17250.412731670003</v>
      </c>
      <c r="X23" s="5">
        <v>17250.412731670003</v>
      </c>
      <c r="Y23" s="5">
        <v>17250.412731670003</v>
      </c>
      <c r="Z23" s="5">
        <v>24995.132339949996</v>
      </c>
      <c r="AA23" s="5">
        <v>26488.178953529998</v>
      </c>
      <c r="AB23" s="5">
        <v>28606.812616110001</v>
      </c>
      <c r="AC23" s="5">
        <v>29332.965039309995</v>
      </c>
      <c r="AD23" s="5">
        <v>48153.003075879999</v>
      </c>
      <c r="AE23" s="5">
        <v>48153.003075879999</v>
      </c>
    </row>
    <row r="24" spans="1:31" s="7" customFormat="1">
      <c r="A24" s="58" t="s">
        <v>115</v>
      </c>
      <c r="B24" s="58" t="s">
        <v>124</v>
      </c>
      <c r="C24" s="58" t="s">
        <v>104</v>
      </c>
      <c r="D24" s="5">
        <v>0</v>
      </c>
      <c r="E24" s="5">
        <v>0</v>
      </c>
      <c r="F24" s="5">
        <v>152.57118077000001</v>
      </c>
      <c r="G24" s="5">
        <v>152.57118077000001</v>
      </c>
      <c r="H24" s="5">
        <v>152.57118077000001</v>
      </c>
      <c r="I24" s="5">
        <v>152.57118077000001</v>
      </c>
      <c r="J24" s="5">
        <v>152.57118077000001</v>
      </c>
      <c r="K24" s="5">
        <v>152.57118077000001</v>
      </c>
      <c r="L24" s="5">
        <v>152.57118077000001</v>
      </c>
      <c r="M24" s="5">
        <v>152.57118077000001</v>
      </c>
      <c r="N24" s="5">
        <v>152.57118077000001</v>
      </c>
      <c r="O24" s="5">
        <v>152.57118077000001</v>
      </c>
      <c r="P24" s="5">
        <v>152.57118077000001</v>
      </c>
      <c r="Q24" s="5">
        <v>152.57118077000001</v>
      </c>
      <c r="R24" s="5">
        <v>152.57118077000001</v>
      </c>
      <c r="S24" s="5">
        <v>152.57118077000001</v>
      </c>
      <c r="T24" s="5">
        <v>152.57118077000001</v>
      </c>
      <c r="U24" s="5">
        <v>152.57118077000001</v>
      </c>
      <c r="V24" s="5">
        <v>152.57118077000001</v>
      </c>
      <c r="W24" s="5">
        <v>152.57118077000001</v>
      </c>
      <c r="X24" s="5">
        <v>152.57118077000001</v>
      </c>
      <c r="Y24" s="5">
        <v>152.57118077000001</v>
      </c>
      <c r="Z24" s="5">
        <v>152.57118077000001</v>
      </c>
      <c r="AA24" s="5">
        <v>152.57118077000001</v>
      </c>
      <c r="AB24" s="5">
        <v>152.57118077000001</v>
      </c>
      <c r="AC24" s="5">
        <v>152.57118077000001</v>
      </c>
      <c r="AD24" s="5">
        <v>152.57118077000001</v>
      </c>
      <c r="AE24" s="5">
        <v>152.57118077000001</v>
      </c>
    </row>
    <row r="25" spans="1:31" s="7" customFormat="1">
      <c r="A25" s="58" t="s">
        <v>115</v>
      </c>
      <c r="B25" s="58" t="s">
        <v>124</v>
      </c>
      <c r="C25" s="58" t="s">
        <v>88</v>
      </c>
      <c r="D25" s="5">
        <v>74.000999999999991</v>
      </c>
      <c r="E25" s="5">
        <v>170.20299999999997</v>
      </c>
      <c r="F25" s="5">
        <v>307.68299999999999</v>
      </c>
      <c r="G25" s="5">
        <v>477.90599999999995</v>
      </c>
      <c r="H25" s="5">
        <v>683.44799999999998</v>
      </c>
      <c r="I25" s="5">
        <v>935.06399999999996</v>
      </c>
      <c r="J25" s="5">
        <v>1312.0280000100001</v>
      </c>
      <c r="K25" s="5">
        <v>1638.8409322999998</v>
      </c>
      <c r="L25" s="5">
        <v>1990.6932078299999</v>
      </c>
      <c r="M25" s="5">
        <v>2391.4475556399998</v>
      </c>
      <c r="N25" s="5">
        <v>2884.1496417200001</v>
      </c>
      <c r="O25" s="5">
        <v>3416.4116849400007</v>
      </c>
      <c r="P25" s="5">
        <v>3973.8140689500015</v>
      </c>
      <c r="Q25" s="5">
        <v>4530.6560560899998</v>
      </c>
      <c r="R25" s="5">
        <v>5066.1109845699993</v>
      </c>
      <c r="S25" s="5">
        <v>5601.4006190199989</v>
      </c>
      <c r="T25" s="5">
        <v>6028.7694856199996</v>
      </c>
      <c r="U25" s="5">
        <v>6443.565074019999</v>
      </c>
      <c r="V25" s="5">
        <v>6831.6147785800003</v>
      </c>
      <c r="W25" s="5">
        <v>7225.57279131</v>
      </c>
      <c r="X25" s="5">
        <v>7650.4431786699988</v>
      </c>
      <c r="Y25" s="5">
        <v>8077.7043893099999</v>
      </c>
      <c r="Z25" s="5">
        <v>8450.5380374800006</v>
      </c>
      <c r="AA25" s="5">
        <v>8830.8099046900006</v>
      </c>
      <c r="AB25" s="5">
        <v>9215.3613388400008</v>
      </c>
      <c r="AC25" s="5">
        <v>9609.1453741200021</v>
      </c>
      <c r="AD25" s="5">
        <v>10007.919712710003</v>
      </c>
      <c r="AE25" s="5">
        <v>10029.9383246</v>
      </c>
    </row>
    <row r="26" spans="1:31" s="7" customFormat="1">
      <c r="A26" s="58" t="s">
        <v>115</v>
      </c>
      <c r="B26" s="58" t="s">
        <v>124</v>
      </c>
      <c r="C26" s="58" t="s">
        <v>89</v>
      </c>
      <c r="D26" s="5">
        <v>315.67900000000003</v>
      </c>
      <c r="E26" s="5">
        <v>569.61599999999987</v>
      </c>
      <c r="F26" s="5">
        <v>820.85400000000004</v>
      </c>
      <c r="G26" s="5">
        <v>1024.452</v>
      </c>
      <c r="H26" s="5">
        <v>1198.3300000000002</v>
      </c>
      <c r="I26" s="5">
        <v>1349.2910000000002</v>
      </c>
      <c r="J26" s="5">
        <v>1583.7460000000005</v>
      </c>
      <c r="K26" s="5">
        <v>1889.231</v>
      </c>
      <c r="L26" s="5">
        <v>2184.8289999999997</v>
      </c>
      <c r="M26" s="5">
        <v>2494.7470000000003</v>
      </c>
      <c r="N26" s="5">
        <v>2866.9210000000003</v>
      </c>
      <c r="O26" s="5">
        <v>3247.2130000000002</v>
      </c>
      <c r="P26" s="5">
        <v>3592.6420000000003</v>
      </c>
      <c r="Q26" s="5">
        <v>3888.3300000000004</v>
      </c>
      <c r="R26" s="5">
        <v>4120.362000000001</v>
      </c>
      <c r="S26" s="5">
        <v>4311.5919999999996</v>
      </c>
      <c r="T26" s="5">
        <v>4376.5829999999996</v>
      </c>
      <c r="U26" s="5">
        <v>4405.5499999999993</v>
      </c>
      <c r="V26" s="5">
        <v>4389.7909999999993</v>
      </c>
      <c r="W26" s="5">
        <v>4377.9460000000008</v>
      </c>
      <c r="X26" s="5">
        <v>4353.7569999999996</v>
      </c>
      <c r="Y26" s="5">
        <v>4323.2259999999997</v>
      </c>
      <c r="Z26" s="5">
        <v>4288.2030000000004</v>
      </c>
      <c r="AA26" s="5">
        <v>4249.7039999999997</v>
      </c>
      <c r="AB26" s="5">
        <v>4204.5159999999987</v>
      </c>
      <c r="AC26" s="5">
        <v>4157.0160000000005</v>
      </c>
      <c r="AD26" s="5">
        <v>4103.4959999999992</v>
      </c>
      <c r="AE26" s="5">
        <v>4103.4959999999992</v>
      </c>
    </row>
    <row r="27" spans="1:31" s="7" customFormat="1">
      <c r="A27" s="58" t="s">
        <v>115</v>
      </c>
      <c r="B27" s="58" t="s">
        <v>124</v>
      </c>
      <c r="C27" s="58" t="s">
        <v>96</v>
      </c>
      <c r="D27" s="5">
        <v>28.250568165401205</v>
      </c>
      <c r="E27" s="5">
        <v>57.984082519045188</v>
      </c>
      <c r="F27" s="5">
        <v>87.984363689163416</v>
      </c>
      <c r="G27" s="5">
        <v>118.52028685363027</v>
      </c>
      <c r="H27" s="5">
        <v>161.05691983968833</v>
      </c>
      <c r="I27" s="5">
        <v>194.1032598775956</v>
      </c>
      <c r="J27" s="5">
        <v>227.93823684229116</v>
      </c>
      <c r="K27" s="5">
        <v>266.13392778345383</v>
      </c>
      <c r="L27" s="5">
        <v>307.91599866385843</v>
      </c>
      <c r="M27" s="5">
        <v>357.33122135207975</v>
      </c>
      <c r="N27" s="5">
        <v>400.9931263169268</v>
      </c>
      <c r="O27" s="5">
        <v>452.01705504396921</v>
      </c>
      <c r="P27" s="5">
        <v>503.29314390950196</v>
      </c>
      <c r="Q27" s="5">
        <v>558.157845767406</v>
      </c>
      <c r="R27" s="5">
        <v>613.22322392402464</v>
      </c>
      <c r="S27" s="5">
        <v>679.02951652783554</v>
      </c>
      <c r="T27" s="5">
        <v>736.58016372655379</v>
      </c>
      <c r="U27" s="5">
        <v>801.92129074151421</v>
      </c>
      <c r="V27" s="5">
        <v>855.66726112410993</v>
      </c>
      <c r="W27" s="5">
        <v>908.05729462161355</v>
      </c>
      <c r="X27" s="5">
        <v>960.26231120480941</v>
      </c>
      <c r="Y27" s="5">
        <v>1014.2322565284998</v>
      </c>
      <c r="Z27" s="5">
        <v>1064.568890524178</v>
      </c>
      <c r="AA27" s="5">
        <v>1107.3958125478362</v>
      </c>
      <c r="AB27" s="5">
        <v>1148.2754989213397</v>
      </c>
      <c r="AC27" s="5">
        <v>1185.3629488071788</v>
      </c>
      <c r="AD27" s="5">
        <v>1226.8511397490433</v>
      </c>
      <c r="AE27" s="5">
        <v>1267.3846312329956</v>
      </c>
    </row>
    <row r="28" spans="1:31" s="7" customFormat="1"/>
    <row r="29" spans="1:31" s="7" customFormat="1">
      <c r="A29" s="58" t="s">
        <v>115</v>
      </c>
      <c r="B29" s="58" t="s">
        <v>125</v>
      </c>
      <c r="C29" s="58" t="s">
        <v>82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</row>
    <row r="30" spans="1:31" s="7" customFormat="1">
      <c r="A30" s="58" t="s">
        <v>115</v>
      </c>
      <c r="B30" s="58" t="s">
        <v>125</v>
      </c>
      <c r="C30" s="58" t="s">
        <v>83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</row>
    <row r="31" spans="1:31" s="7" customFormat="1">
      <c r="A31" s="58" t="s">
        <v>115</v>
      </c>
      <c r="B31" s="58" t="s">
        <v>125</v>
      </c>
      <c r="C31" s="58" t="s">
        <v>84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1391.9932004499999</v>
      </c>
      <c r="Y31" s="5">
        <v>1391.9932004499999</v>
      </c>
      <c r="Z31" s="5">
        <v>1391.9932004499999</v>
      </c>
      <c r="AA31" s="5">
        <v>1391.9932004499999</v>
      </c>
      <c r="AB31" s="5">
        <v>1391.9932004499999</v>
      </c>
      <c r="AC31" s="5">
        <v>1391.9932004499999</v>
      </c>
      <c r="AD31" s="5">
        <v>1391.9932004499999</v>
      </c>
      <c r="AE31" s="5">
        <v>1391.9932004499999</v>
      </c>
    </row>
    <row r="32" spans="1:31" s="7" customFormat="1">
      <c r="A32" s="58" t="s">
        <v>115</v>
      </c>
      <c r="B32" s="58" t="s">
        <v>125</v>
      </c>
      <c r="C32" s="58" t="s">
        <v>85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4142.1643187500003</v>
      </c>
      <c r="AE32" s="5">
        <v>4142.1643187500003</v>
      </c>
    </row>
    <row r="33" spans="1:31" s="7" customFormat="1">
      <c r="A33" s="58" t="s">
        <v>115</v>
      </c>
      <c r="B33" s="58" t="s">
        <v>125</v>
      </c>
      <c r="C33" s="58" t="s">
        <v>86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</row>
    <row r="34" spans="1:31" s="7" customFormat="1">
      <c r="A34" s="58" t="s">
        <v>115</v>
      </c>
      <c r="B34" s="58" t="s">
        <v>125</v>
      </c>
      <c r="C34" s="58" t="s">
        <v>102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657.42931532</v>
      </c>
      <c r="J34" s="5">
        <v>657.42931532</v>
      </c>
      <c r="K34" s="5">
        <v>657.42931532</v>
      </c>
      <c r="L34" s="5">
        <v>657.42931532</v>
      </c>
      <c r="M34" s="5">
        <v>657.42931532</v>
      </c>
      <c r="N34" s="5">
        <v>657.42931532</v>
      </c>
      <c r="O34" s="5">
        <v>657.42931532</v>
      </c>
      <c r="P34" s="5">
        <v>657.42931532</v>
      </c>
      <c r="Q34" s="5">
        <v>657.42931532</v>
      </c>
      <c r="R34" s="5">
        <v>657.42931532</v>
      </c>
      <c r="S34" s="5">
        <v>657.42931532</v>
      </c>
      <c r="T34" s="5">
        <v>657.42931532</v>
      </c>
      <c r="U34" s="5">
        <v>657.42931532</v>
      </c>
      <c r="V34" s="5">
        <v>657.42931532</v>
      </c>
      <c r="W34" s="5">
        <v>657.42931532</v>
      </c>
      <c r="X34" s="5">
        <v>657.42931532</v>
      </c>
      <c r="Y34" s="5">
        <v>657.42931532</v>
      </c>
      <c r="Z34" s="5">
        <v>657.42931532</v>
      </c>
      <c r="AA34" s="5">
        <v>657.42931532</v>
      </c>
      <c r="AB34" s="5">
        <v>657.42931532</v>
      </c>
      <c r="AC34" s="5">
        <v>657.42931532</v>
      </c>
      <c r="AD34" s="5">
        <v>657.42931532</v>
      </c>
      <c r="AE34" s="5">
        <v>657.42931532</v>
      </c>
    </row>
    <row r="35" spans="1:31" s="7" customFormat="1">
      <c r="A35" s="58" t="s">
        <v>115</v>
      </c>
      <c r="B35" s="58" t="s">
        <v>125</v>
      </c>
      <c r="C35" s="58" t="s">
        <v>103</v>
      </c>
      <c r="D35" s="5">
        <v>0</v>
      </c>
      <c r="E35" s="5">
        <v>0</v>
      </c>
      <c r="F35" s="5">
        <v>129.38751826999999</v>
      </c>
      <c r="G35" s="5">
        <v>129.38751826999999</v>
      </c>
      <c r="H35" s="5">
        <v>787.38530828</v>
      </c>
      <c r="I35" s="5">
        <v>1067.33445676</v>
      </c>
      <c r="J35" s="5">
        <v>1067.33445676</v>
      </c>
      <c r="K35" s="5">
        <v>1603.5858163400001</v>
      </c>
      <c r="L35" s="5">
        <v>1603.5858163400001</v>
      </c>
      <c r="M35" s="5">
        <v>1603.5858163400001</v>
      </c>
      <c r="N35" s="5">
        <v>1603.5858163400001</v>
      </c>
      <c r="O35" s="5">
        <v>1603.5858163400001</v>
      </c>
      <c r="P35" s="5">
        <v>1603.5858163400001</v>
      </c>
      <c r="Q35" s="5">
        <v>1603.5858163400001</v>
      </c>
      <c r="R35" s="5">
        <v>1603.5858163400001</v>
      </c>
      <c r="S35" s="5">
        <v>1603.5858163400001</v>
      </c>
      <c r="T35" s="5">
        <v>1603.5858163400001</v>
      </c>
      <c r="U35" s="5">
        <v>1603.5858163400001</v>
      </c>
      <c r="V35" s="5">
        <v>1603.5858163400001</v>
      </c>
      <c r="W35" s="5">
        <v>1603.5858163400001</v>
      </c>
      <c r="X35" s="5">
        <v>1603.5858163400001</v>
      </c>
      <c r="Y35" s="5">
        <v>1603.5858163400001</v>
      </c>
      <c r="Z35" s="5">
        <v>1603.5858163400001</v>
      </c>
      <c r="AA35" s="5">
        <v>1603.5858163400001</v>
      </c>
      <c r="AB35" s="5">
        <v>1603.5858163400001</v>
      </c>
      <c r="AC35" s="5">
        <v>1603.5858163400001</v>
      </c>
      <c r="AD35" s="5">
        <v>1603.5858163400001</v>
      </c>
      <c r="AE35" s="5">
        <v>1603.5858163400001</v>
      </c>
    </row>
    <row r="36" spans="1:31" s="7" customFormat="1">
      <c r="A36" s="58" t="s">
        <v>115</v>
      </c>
      <c r="B36" s="58" t="s">
        <v>125</v>
      </c>
      <c r="C36" s="58" t="s">
        <v>104</v>
      </c>
      <c r="D36" s="5">
        <v>0</v>
      </c>
      <c r="E36" s="5">
        <v>0</v>
      </c>
      <c r="F36" s="5">
        <v>0</v>
      </c>
      <c r="G36" s="5">
        <v>0</v>
      </c>
      <c r="H36" s="5">
        <v>1.0999999999999979</v>
      </c>
      <c r="I36" s="5">
        <v>1.0999999999999979</v>
      </c>
      <c r="J36" s="5">
        <v>1.0999999999999979</v>
      </c>
      <c r="K36" s="5">
        <v>251.1</v>
      </c>
      <c r="L36" s="5">
        <v>251.1</v>
      </c>
      <c r="M36" s="5">
        <v>252.2</v>
      </c>
      <c r="N36" s="5">
        <v>252.2</v>
      </c>
      <c r="O36" s="5">
        <v>253.29999999999998</v>
      </c>
      <c r="P36" s="5">
        <v>253.29999999999998</v>
      </c>
      <c r="Q36" s="5">
        <v>253.29999999999998</v>
      </c>
      <c r="R36" s="5">
        <v>253.29999999999998</v>
      </c>
      <c r="S36" s="5">
        <v>254.39999999999998</v>
      </c>
      <c r="T36" s="5">
        <v>254.39999999999998</v>
      </c>
      <c r="U36" s="5">
        <v>254.39999999999998</v>
      </c>
      <c r="V36" s="5">
        <v>254.39999999999998</v>
      </c>
      <c r="W36" s="5">
        <v>254.39999999999998</v>
      </c>
      <c r="X36" s="5">
        <v>255.5</v>
      </c>
      <c r="Y36" s="5">
        <v>255.5</v>
      </c>
      <c r="Z36" s="5">
        <v>255.5</v>
      </c>
      <c r="AA36" s="5">
        <v>255.5</v>
      </c>
      <c r="AB36" s="5">
        <v>255.5</v>
      </c>
      <c r="AC36" s="5">
        <v>255.5</v>
      </c>
      <c r="AD36" s="5">
        <v>255.5</v>
      </c>
      <c r="AE36" s="5">
        <v>255.5</v>
      </c>
    </row>
    <row r="37" spans="1:31" s="7" customFormat="1">
      <c r="A37" s="58" t="s">
        <v>115</v>
      </c>
      <c r="B37" s="58" t="s">
        <v>125</v>
      </c>
      <c r="C37" s="58" t="s">
        <v>88</v>
      </c>
      <c r="D37" s="5">
        <v>54.76</v>
      </c>
      <c r="E37" s="5">
        <v>142.94</v>
      </c>
      <c r="F37" s="5">
        <v>269.64</v>
      </c>
      <c r="G37" s="5">
        <v>436.56599999999997</v>
      </c>
      <c r="H37" s="5">
        <v>646.74199999999996</v>
      </c>
      <c r="I37" s="5">
        <v>870.52899999999988</v>
      </c>
      <c r="J37" s="5">
        <v>1204.865</v>
      </c>
      <c r="K37" s="5">
        <v>1493.8018440799999</v>
      </c>
      <c r="L37" s="5">
        <v>1758.1112452999998</v>
      </c>
      <c r="M37" s="5">
        <v>2054.17842978</v>
      </c>
      <c r="N37" s="5">
        <v>2430.9898076999998</v>
      </c>
      <c r="O37" s="5">
        <v>2860.0551302299996</v>
      </c>
      <c r="P37" s="5">
        <v>3323.3447319699999</v>
      </c>
      <c r="Q37" s="5">
        <v>3824.7527005699994</v>
      </c>
      <c r="R37" s="5">
        <v>4371.7407209399998</v>
      </c>
      <c r="S37" s="5">
        <v>4923.7197385200006</v>
      </c>
      <c r="T37" s="5">
        <v>5403.5122714200006</v>
      </c>
      <c r="U37" s="5">
        <v>5884.3870978300001</v>
      </c>
      <c r="V37" s="5">
        <v>6354.1073290500008</v>
      </c>
      <c r="W37" s="5">
        <v>6790.2590817799992</v>
      </c>
      <c r="X37" s="5">
        <v>7257.6612117000004</v>
      </c>
      <c r="Y37" s="5">
        <v>7732.1858246300008</v>
      </c>
      <c r="Z37" s="5">
        <v>8135.8834787000014</v>
      </c>
      <c r="AA37" s="5">
        <v>8548.284465079998</v>
      </c>
      <c r="AB37" s="5">
        <v>8969.6047935099978</v>
      </c>
      <c r="AC37" s="5">
        <v>9399.2577990399968</v>
      </c>
      <c r="AD37" s="5">
        <v>9838.3541514499975</v>
      </c>
      <c r="AE37" s="5">
        <v>9875.4181620899963</v>
      </c>
    </row>
    <row r="38" spans="1:31" s="7" customFormat="1">
      <c r="A38" s="58" t="s">
        <v>115</v>
      </c>
      <c r="B38" s="58" t="s">
        <v>125</v>
      </c>
      <c r="C38" s="58" t="s">
        <v>89</v>
      </c>
      <c r="D38" s="5">
        <v>232.40600000000001</v>
      </c>
      <c r="E38" s="5">
        <v>487.50300000000004</v>
      </c>
      <c r="F38" s="5">
        <v>725.81999999999994</v>
      </c>
      <c r="G38" s="5">
        <v>941.35100000000011</v>
      </c>
      <c r="H38" s="5">
        <v>1130.9650000000001</v>
      </c>
      <c r="I38" s="5">
        <v>1238.9269999999997</v>
      </c>
      <c r="J38" s="5">
        <v>1418.0220000000002</v>
      </c>
      <c r="K38" s="5">
        <v>1671.2850000000001</v>
      </c>
      <c r="L38" s="5">
        <v>1853.7089999999998</v>
      </c>
      <c r="M38" s="5">
        <v>2038.7820000000002</v>
      </c>
      <c r="N38" s="5">
        <v>2282.2999999999997</v>
      </c>
      <c r="O38" s="5">
        <v>2549.9209999999998</v>
      </c>
      <c r="P38" s="5">
        <v>2803.2939999999994</v>
      </c>
      <c r="Q38" s="5">
        <v>3052.297</v>
      </c>
      <c r="R38" s="5">
        <v>3305.7570000000005</v>
      </c>
      <c r="S38" s="5">
        <v>3518.9980000000005</v>
      </c>
      <c r="T38" s="5">
        <v>3634.3609999999999</v>
      </c>
      <c r="U38" s="5">
        <v>3719.5260000000007</v>
      </c>
      <c r="V38" s="5">
        <v>3766.7999999999993</v>
      </c>
      <c r="W38" s="5">
        <v>3778.2219999999998</v>
      </c>
      <c r="X38" s="5">
        <v>3776.8550000000014</v>
      </c>
      <c r="Y38" s="5">
        <v>3771.4599999999982</v>
      </c>
      <c r="Z38" s="5">
        <v>3759.5150000000003</v>
      </c>
      <c r="AA38" s="5">
        <v>3743.7230000000009</v>
      </c>
      <c r="AB38" s="5">
        <v>3723.1209999999992</v>
      </c>
      <c r="AC38" s="5">
        <v>3698.3710000000001</v>
      </c>
      <c r="AD38" s="5">
        <v>3668.8410000000003</v>
      </c>
      <c r="AE38" s="5">
        <v>3668.8410000000003</v>
      </c>
    </row>
    <row r="39" spans="1:31" s="7" customFormat="1">
      <c r="A39" s="58" t="s">
        <v>115</v>
      </c>
      <c r="B39" s="58" t="s">
        <v>125</v>
      </c>
      <c r="C39" s="58" t="s">
        <v>96</v>
      </c>
      <c r="D39" s="5">
        <v>24.041795763756937</v>
      </c>
      <c r="E39" s="5">
        <v>49.840544805946564</v>
      </c>
      <c r="F39" s="5">
        <v>73.796448543649007</v>
      </c>
      <c r="G39" s="5">
        <v>93.220156022651196</v>
      </c>
      <c r="H39" s="5">
        <v>117.60111367436136</v>
      </c>
      <c r="I39" s="5">
        <v>158.4915207229059</v>
      </c>
      <c r="J39" s="5">
        <v>196.25216173629499</v>
      </c>
      <c r="K39" s="5">
        <v>228.02909969269083</v>
      </c>
      <c r="L39" s="5">
        <v>266.23061544669747</v>
      </c>
      <c r="M39" s="5">
        <v>307.26462508111433</v>
      </c>
      <c r="N39" s="5">
        <v>344.26525291126234</v>
      </c>
      <c r="O39" s="5">
        <v>381.02950629459247</v>
      </c>
      <c r="P39" s="5">
        <v>424.96491006353153</v>
      </c>
      <c r="Q39" s="5">
        <v>467.96456838499068</v>
      </c>
      <c r="R39" s="5">
        <v>508.57751132095541</v>
      </c>
      <c r="S39" s="5">
        <v>548.91682733933317</v>
      </c>
      <c r="T39" s="5">
        <v>595.70785159645152</v>
      </c>
      <c r="U39" s="5">
        <v>635.13434245057454</v>
      </c>
      <c r="V39" s="5">
        <v>680.9604075683086</v>
      </c>
      <c r="W39" s="5">
        <v>724.7442948878122</v>
      </c>
      <c r="X39" s="5">
        <v>774.71282555569132</v>
      </c>
      <c r="Y39" s="5">
        <v>825.24801830352703</v>
      </c>
      <c r="Z39" s="5">
        <v>870.59940555804656</v>
      </c>
      <c r="AA39" s="5">
        <v>909.95584643872871</v>
      </c>
      <c r="AB39" s="5">
        <v>950.45507328702115</v>
      </c>
      <c r="AC39" s="5">
        <v>999.98597238817774</v>
      </c>
      <c r="AD39" s="5">
        <v>1005.9498041215959</v>
      </c>
      <c r="AE39" s="5">
        <v>1061.0014280971625</v>
      </c>
    </row>
    <row r="40" spans="1:31" s="7" customFormat="1"/>
    <row r="41" spans="1:31" s="7" customFormat="1">
      <c r="A41" s="58" t="s">
        <v>115</v>
      </c>
      <c r="B41" s="58" t="s">
        <v>126</v>
      </c>
      <c r="C41" s="58" t="s">
        <v>82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</row>
    <row r="42" spans="1:31" s="7" customFormat="1">
      <c r="A42" s="58" t="s">
        <v>115</v>
      </c>
      <c r="B42" s="58" t="s">
        <v>126</v>
      </c>
      <c r="C42" s="58" t="s">
        <v>83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</row>
    <row r="43" spans="1:31" s="7" customFormat="1">
      <c r="A43" s="58" t="s">
        <v>115</v>
      </c>
      <c r="B43" s="58" t="s">
        <v>126</v>
      </c>
      <c r="C43" s="58" t="s">
        <v>84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1170.0382952499999</v>
      </c>
      <c r="T43" s="5">
        <v>1170.0382952499999</v>
      </c>
      <c r="U43" s="5">
        <v>1170.0382952499999</v>
      </c>
      <c r="V43" s="5">
        <v>1170.0382952499999</v>
      </c>
      <c r="W43" s="5">
        <v>1170.0382952499999</v>
      </c>
      <c r="X43" s="5">
        <v>2609.2122918</v>
      </c>
      <c r="Y43" s="5">
        <v>2609.2122918</v>
      </c>
      <c r="Z43" s="5">
        <v>2609.2122918</v>
      </c>
      <c r="AA43" s="5">
        <v>2609.2122918</v>
      </c>
      <c r="AB43" s="5">
        <v>2609.2122918</v>
      </c>
      <c r="AC43" s="5">
        <v>2609.2122918</v>
      </c>
      <c r="AD43" s="5">
        <v>2609.2122918</v>
      </c>
      <c r="AE43" s="5">
        <v>2609.2122918</v>
      </c>
    </row>
    <row r="44" spans="1:31" s="7" customFormat="1">
      <c r="A44" s="58" t="s">
        <v>115</v>
      </c>
      <c r="B44" s="58" t="s">
        <v>126</v>
      </c>
      <c r="C44" s="58" t="s">
        <v>85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4028.6236324500001</v>
      </c>
      <c r="AE44" s="5">
        <v>4028.6236324500001</v>
      </c>
    </row>
    <row r="45" spans="1:31" s="7" customFormat="1">
      <c r="A45" s="58" t="s">
        <v>115</v>
      </c>
      <c r="B45" s="58" t="s">
        <v>126</v>
      </c>
      <c r="C45" s="58" t="s">
        <v>86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</row>
    <row r="46" spans="1:31" s="7" customFormat="1">
      <c r="A46" s="58" t="s">
        <v>115</v>
      </c>
      <c r="B46" s="58" t="s">
        <v>126</v>
      </c>
      <c r="C46" s="58" t="s">
        <v>102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</row>
    <row r="47" spans="1:31" s="7" customFormat="1">
      <c r="A47" s="58" t="s">
        <v>115</v>
      </c>
      <c r="B47" s="58" t="s">
        <v>126</v>
      </c>
      <c r="C47" s="58" t="s">
        <v>103</v>
      </c>
      <c r="D47" s="5">
        <v>0</v>
      </c>
      <c r="E47" s="5">
        <v>0</v>
      </c>
      <c r="F47" s="5">
        <v>30.028245859999998</v>
      </c>
      <c r="G47" s="5">
        <v>30.028245859999998</v>
      </c>
      <c r="H47" s="5">
        <v>232.27848338000001</v>
      </c>
      <c r="I47" s="5">
        <v>232.27848338000001</v>
      </c>
      <c r="J47" s="5">
        <v>232.27848338000001</v>
      </c>
      <c r="K47" s="5">
        <v>889.31791711999995</v>
      </c>
      <c r="L47" s="5">
        <v>889.31791711999995</v>
      </c>
      <c r="M47" s="5">
        <v>889.31791711999995</v>
      </c>
      <c r="N47" s="5">
        <v>889.31791711999995</v>
      </c>
      <c r="O47" s="5">
        <v>889.31791711999995</v>
      </c>
      <c r="P47" s="5">
        <v>889.31791711999995</v>
      </c>
      <c r="Q47" s="5">
        <v>889.31791711999995</v>
      </c>
      <c r="R47" s="5">
        <v>889.31791711999995</v>
      </c>
      <c r="S47" s="5">
        <v>889.31791711999995</v>
      </c>
      <c r="T47" s="5">
        <v>889.31791711999995</v>
      </c>
      <c r="U47" s="5">
        <v>889.31791711999995</v>
      </c>
      <c r="V47" s="5">
        <v>889.31791711999995</v>
      </c>
      <c r="W47" s="5">
        <v>889.31791711999995</v>
      </c>
      <c r="X47" s="5">
        <v>889.31791711999995</v>
      </c>
      <c r="Y47" s="5">
        <v>2827.6379653099998</v>
      </c>
      <c r="Z47" s="5">
        <v>2827.6379653099998</v>
      </c>
      <c r="AA47" s="5">
        <v>2827.6379653099998</v>
      </c>
      <c r="AB47" s="5">
        <v>2827.6379653099998</v>
      </c>
      <c r="AC47" s="5">
        <v>11767.62505796</v>
      </c>
      <c r="AD47" s="5">
        <v>16311.784752829999</v>
      </c>
      <c r="AE47" s="5">
        <v>16311.784752829999</v>
      </c>
    </row>
    <row r="48" spans="1:31" s="7" customFormat="1">
      <c r="A48" s="58" t="s">
        <v>115</v>
      </c>
      <c r="B48" s="58" t="s">
        <v>126</v>
      </c>
      <c r="C48" s="58" t="s">
        <v>104</v>
      </c>
      <c r="D48" s="5">
        <v>268</v>
      </c>
      <c r="E48" s="5">
        <v>268</v>
      </c>
      <c r="F48" s="5">
        <v>268</v>
      </c>
      <c r="G48" s="5">
        <v>268</v>
      </c>
      <c r="H48" s="5">
        <v>268</v>
      </c>
      <c r="I48" s="5">
        <v>268</v>
      </c>
      <c r="J48" s="5">
        <v>268</v>
      </c>
      <c r="K48" s="5">
        <v>268</v>
      </c>
      <c r="L48" s="5">
        <v>268</v>
      </c>
      <c r="M48" s="5">
        <v>268</v>
      </c>
      <c r="N48" s="5">
        <v>268</v>
      </c>
      <c r="O48" s="5">
        <v>268</v>
      </c>
      <c r="P48" s="5">
        <v>268</v>
      </c>
      <c r="Q48" s="5">
        <v>268</v>
      </c>
      <c r="R48" s="5">
        <v>268</v>
      </c>
      <c r="S48" s="5">
        <v>268</v>
      </c>
      <c r="T48" s="5">
        <v>268</v>
      </c>
      <c r="U48" s="5">
        <v>268</v>
      </c>
      <c r="V48" s="5">
        <v>268</v>
      </c>
      <c r="W48" s="5">
        <v>268</v>
      </c>
      <c r="X48" s="5">
        <v>268</v>
      </c>
      <c r="Y48" s="5">
        <v>270.10000000000002</v>
      </c>
      <c r="Z48" s="5">
        <v>270.10000000000002</v>
      </c>
      <c r="AA48" s="5">
        <v>270.10000000000002</v>
      </c>
      <c r="AB48" s="5">
        <v>270.10000000000002</v>
      </c>
      <c r="AC48" s="5">
        <v>270.10000000000002</v>
      </c>
      <c r="AD48" s="5">
        <v>270.10000000000002</v>
      </c>
      <c r="AE48" s="5">
        <v>270.10000000000002</v>
      </c>
    </row>
    <row r="49" spans="1:31" s="7" customFormat="1">
      <c r="A49" s="58" t="s">
        <v>115</v>
      </c>
      <c r="B49" s="58" t="s">
        <v>126</v>
      </c>
      <c r="C49" s="58" t="s">
        <v>88</v>
      </c>
      <c r="D49" s="5">
        <v>73.838999999999999</v>
      </c>
      <c r="E49" s="5">
        <v>125.518</v>
      </c>
      <c r="F49" s="5">
        <v>181.48699999999999</v>
      </c>
      <c r="G49" s="5">
        <v>243.30499999999998</v>
      </c>
      <c r="H49" s="5">
        <v>312.75699999999995</v>
      </c>
      <c r="I49" s="5">
        <v>390.69499999999999</v>
      </c>
      <c r="J49" s="5">
        <v>510.90500000000003</v>
      </c>
      <c r="K49" s="5">
        <v>631.42935792000003</v>
      </c>
      <c r="L49" s="5">
        <v>766.63695316999997</v>
      </c>
      <c r="M49" s="5">
        <v>928.63902228000006</v>
      </c>
      <c r="N49" s="5">
        <v>1115.6597518000001</v>
      </c>
      <c r="O49" s="5">
        <v>1313.2637531099997</v>
      </c>
      <c r="P49" s="5">
        <v>1516.9889911499997</v>
      </c>
      <c r="Q49" s="5">
        <v>1727.7736280399997</v>
      </c>
      <c r="R49" s="5">
        <v>1934.21496411</v>
      </c>
      <c r="S49" s="5">
        <v>2140.4586781399998</v>
      </c>
      <c r="T49" s="5">
        <v>2300.8879793499996</v>
      </c>
      <c r="U49" s="5">
        <v>2451.2979372599998</v>
      </c>
      <c r="V49" s="5">
        <v>2590.4567204</v>
      </c>
      <c r="W49" s="5">
        <v>2730.6489150900002</v>
      </c>
      <c r="X49" s="5">
        <v>2880.4738553700004</v>
      </c>
      <c r="Y49" s="5">
        <v>3032.38457247</v>
      </c>
      <c r="Z49" s="5">
        <v>3166.1617666800003</v>
      </c>
      <c r="AA49" s="5">
        <v>3302.5120561000003</v>
      </c>
      <c r="AB49" s="5">
        <v>3441.9222458300001</v>
      </c>
      <c r="AC49" s="5">
        <v>3583.9930442000004</v>
      </c>
      <c r="AD49" s="5">
        <v>3728.8328000900001</v>
      </c>
      <c r="AE49" s="5">
        <v>3739.2745457300007</v>
      </c>
    </row>
    <row r="50" spans="1:31" s="7" customFormat="1">
      <c r="A50" s="58" t="s">
        <v>115</v>
      </c>
      <c r="B50" s="58" t="s">
        <v>126</v>
      </c>
      <c r="C50" s="58" t="s">
        <v>89</v>
      </c>
      <c r="D50" s="5">
        <v>148.76600000000002</v>
      </c>
      <c r="E50" s="5">
        <v>228.94499999999999</v>
      </c>
      <c r="F50" s="5">
        <v>299.89299999999997</v>
      </c>
      <c r="G50" s="5">
        <v>362.67599999999999</v>
      </c>
      <c r="H50" s="5">
        <v>421.68799999999993</v>
      </c>
      <c r="I50" s="5">
        <v>477.62499999999989</v>
      </c>
      <c r="J50" s="5">
        <v>573.1819999999999</v>
      </c>
      <c r="K50" s="5">
        <v>679.52199999999982</v>
      </c>
      <c r="L50" s="5">
        <v>788.73699999999997</v>
      </c>
      <c r="M50" s="5">
        <v>913.36500000000001</v>
      </c>
      <c r="N50" s="5">
        <v>1050.0729999999999</v>
      </c>
      <c r="O50" s="5">
        <v>1185.873</v>
      </c>
      <c r="P50" s="5">
        <v>1305.5350000000001</v>
      </c>
      <c r="Q50" s="5">
        <v>1414.675</v>
      </c>
      <c r="R50" s="5">
        <v>1504.271</v>
      </c>
      <c r="S50" s="5">
        <v>1578.749</v>
      </c>
      <c r="T50" s="5">
        <v>1602.5610000000004</v>
      </c>
      <c r="U50" s="5">
        <v>1609.0989999999999</v>
      </c>
      <c r="V50" s="5">
        <v>1598.3530000000003</v>
      </c>
      <c r="W50" s="5">
        <v>1589.095</v>
      </c>
      <c r="X50" s="5">
        <v>1574.4000000000008</v>
      </c>
      <c r="Y50" s="5">
        <v>1558.9709999999998</v>
      </c>
      <c r="Z50" s="5">
        <v>1541.8950000000002</v>
      </c>
      <c r="AA50" s="5">
        <v>1524.0489999999998</v>
      </c>
      <c r="AB50" s="5">
        <v>1504.5419999999997</v>
      </c>
      <c r="AC50" s="5">
        <v>1484.26</v>
      </c>
      <c r="AD50" s="5">
        <v>1462.1540000000007</v>
      </c>
      <c r="AE50" s="5">
        <v>1462.1540000000007</v>
      </c>
    </row>
    <row r="51" spans="1:31" s="7" customFormat="1">
      <c r="A51" s="58" t="s">
        <v>115</v>
      </c>
      <c r="B51" s="58" t="s">
        <v>126</v>
      </c>
      <c r="C51" s="58" t="s">
        <v>96</v>
      </c>
      <c r="D51" s="5">
        <v>9.4104411891122624</v>
      </c>
      <c r="E51" s="5">
        <v>19.117132690054596</v>
      </c>
      <c r="F51" s="5">
        <v>28.863933893753206</v>
      </c>
      <c r="G51" s="5">
        <v>38.20099845606476</v>
      </c>
      <c r="H51" s="5">
        <v>48.598214221626144</v>
      </c>
      <c r="I51" s="5">
        <v>59.919361857769054</v>
      </c>
      <c r="J51" s="5">
        <v>71.787700324340221</v>
      </c>
      <c r="K51" s="5">
        <v>84.348675359954797</v>
      </c>
      <c r="L51" s="5">
        <v>97.007930534518096</v>
      </c>
      <c r="M51" s="5">
        <v>111.56049658284951</v>
      </c>
      <c r="N51" s="5">
        <v>124.19304075747127</v>
      </c>
      <c r="O51" s="5">
        <v>137.65076340912898</v>
      </c>
      <c r="P51" s="5">
        <v>152.19677722443475</v>
      </c>
      <c r="Q51" s="5">
        <v>168.2316264126373</v>
      </c>
      <c r="R51" s="5">
        <v>183.67314008142705</v>
      </c>
      <c r="S51" s="5">
        <v>200.27553031576915</v>
      </c>
      <c r="T51" s="5">
        <v>215.17312015519877</v>
      </c>
      <c r="U51" s="5">
        <v>233.47027949471072</v>
      </c>
      <c r="V51" s="5">
        <v>248.98735969599181</v>
      </c>
      <c r="W51" s="5">
        <v>268.52614921800495</v>
      </c>
      <c r="X51" s="5">
        <v>286.54652036799519</v>
      </c>
      <c r="Y51" s="5">
        <v>304.57471653401348</v>
      </c>
      <c r="Z51" s="5">
        <v>324.48352334013498</v>
      </c>
      <c r="AA51" s="5">
        <v>337.46344582782058</v>
      </c>
      <c r="AB51" s="5">
        <v>357.05423402303569</v>
      </c>
      <c r="AC51" s="5">
        <v>378.05489141158284</v>
      </c>
      <c r="AD51" s="5">
        <v>399.6434408851494</v>
      </c>
      <c r="AE51" s="5">
        <v>402.5032303933412</v>
      </c>
    </row>
    <row r="52" spans="1:31" s="7" customFormat="1"/>
    <row r="53" spans="1:31" s="7" customFormat="1">
      <c r="A53" s="58" t="s">
        <v>115</v>
      </c>
      <c r="B53" s="58" t="s">
        <v>127</v>
      </c>
      <c r="C53" s="58" t="s">
        <v>82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</row>
    <row r="54" spans="1:31" s="7" customFormat="1">
      <c r="A54" s="58" t="s">
        <v>115</v>
      </c>
      <c r="B54" s="58" t="s">
        <v>127</v>
      </c>
      <c r="C54" s="58" t="s">
        <v>83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</row>
    <row r="55" spans="1:31" s="7" customFormat="1">
      <c r="A55" s="58" t="s">
        <v>115</v>
      </c>
      <c r="B55" s="58" t="s">
        <v>127</v>
      </c>
      <c r="C55" s="58" t="s">
        <v>84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518.74747990000003</v>
      </c>
      <c r="Y55" s="5">
        <v>518.74747990000003</v>
      </c>
      <c r="Z55" s="5">
        <v>518.74747990000003</v>
      </c>
      <c r="AA55" s="5">
        <v>518.74747990000003</v>
      </c>
      <c r="AB55" s="5">
        <v>518.74747990000003</v>
      </c>
      <c r="AC55" s="5">
        <v>518.74747990000003</v>
      </c>
      <c r="AD55" s="5">
        <v>1602.6038558</v>
      </c>
      <c r="AE55" s="5">
        <v>1602.6038558</v>
      </c>
    </row>
    <row r="56" spans="1:31" s="7" customFormat="1">
      <c r="A56" s="58" t="s">
        <v>115</v>
      </c>
      <c r="B56" s="58" t="s">
        <v>127</v>
      </c>
      <c r="C56" s="58" t="s">
        <v>85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</row>
    <row r="57" spans="1:31" s="7" customFormat="1">
      <c r="A57" s="58" t="s">
        <v>115</v>
      </c>
      <c r="B57" s="58" t="s">
        <v>127</v>
      </c>
      <c r="C57" s="58" t="s">
        <v>86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390.00000000000006</v>
      </c>
      <c r="K57" s="5">
        <v>390.00000000000006</v>
      </c>
      <c r="L57" s="5">
        <v>390.00000000000006</v>
      </c>
      <c r="M57" s="5">
        <v>390.00000000000006</v>
      </c>
      <c r="N57" s="5">
        <v>390.00000000000006</v>
      </c>
      <c r="O57" s="5">
        <v>390.00000000000006</v>
      </c>
      <c r="P57" s="5">
        <v>390.00000000000006</v>
      </c>
      <c r="Q57" s="5">
        <v>390.00000000000006</v>
      </c>
      <c r="R57" s="5">
        <v>390.00000000000006</v>
      </c>
      <c r="S57" s="5">
        <v>390.00000000000006</v>
      </c>
      <c r="T57" s="5">
        <v>390.00000000000006</v>
      </c>
      <c r="U57" s="5">
        <v>390.00000000000006</v>
      </c>
      <c r="V57" s="5">
        <v>390.00000000000006</v>
      </c>
      <c r="W57" s="5">
        <v>390.00000000000006</v>
      </c>
      <c r="X57" s="5">
        <v>390.00000000000006</v>
      </c>
      <c r="Y57" s="5">
        <v>390.00000000000006</v>
      </c>
      <c r="Z57" s="5">
        <v>390.00000000000006</v>
      </c>
      <c r="AA57" s="5">
        <v>390.00000000000006</v>
      </c>
      <c r="AB57" s="5">
        <v>390.00000000000006</v>
      </c>
      <c r="AC57" s="5">
        <v>390.00000000000006</v>
      </c>
      <c r="AD57" s="5">
        <v>390.00000000000006</v>
      </c>
      <c r="AE57" s="5">
        <v>390.00000000000006</v>
      </c>
    </row>
    <row r="58" spans="1:31">
      <c r="A58" s="58" t="s">
        <v>115</v>
      </c>
      <c r="B58" s="58" t="s">
        <v>127</v>
      </c>
      <c r="C58" s="58" t="s">
        <v>102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299.04451024999997</v>
      </c>
      <c r="J58" s="5">
        <v>299.04451024999997</v>
      </c>
      <c r="K58" s="5">
        <v>299.04451024999997</v>
      </c>
      <c r="L58" s="5">
        <v>299.04451024999997</v>
      </c>
      <c r="M58" s="5">
        <v>299.04451024999997</v>
      </c>
      <c r="N58" s="5">
        <v>299.04451024999997</v>
      </c>
      <c r="O58" s="5">
        <v>299.04451024999997</v>
      </c>
      <c r="P58" s="5">
        <v>299.04451024999997</v>
      </c>
      <c r="Q58" s="5">
        <v>299.04451024999997</v>
      </c>
      <c r="R58" s="5">
        <v>299.04451024999997</v>
      </c>
      <c r="S58" s="5">
        <v>299.04451024999997</v>
      </c>
      <c r="T58" s="5">
        <v>299.04451024999997</v>
      </c>
      <c r="U58" s="5">
        <v>299.04451024999997</v>
      </c>
      <c r="V58" s="5">
        <v>299.04451024999997</v>
      </c>
      <c r="W58" s="5">
        <v>357.84321820999997</v>
      </c>
      <c r="X58" s="5">
        <v>646.06428013000004</v>
      </c>
      <c r="Y58" s="5">
        <v>646.06428013000004</v>
      </c>
      <c r="Z58" s="5">
        <v>646.06428013000004</v>
      </c>
      <c r="AA58" s="5">
        <v>646.06428013000004</v>
      </c>
      <c r="AB58" s="5">
        <v>646.06428013000004</v>
      </c>
      <c r="AC58" s="5">
        <v>1121</v>
      </c>
      <c r="AD58" s="5">
        <v>1718.31243275</v>
      </c>
      <c r="AE58" s="5">
        <v>1718.31243275</v>
      </c>
    </row>
    <row r="59" spans="1:31">
      <c r="A59" s="58" t="s">
        <v>115</v>
      </c>
      <c r="B59" s="58" t="s">
        <v>127</v>
      </c>
      <c r="C59" s="58" t="s">
        <v>103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</row>
    <row r="60" spans="1:31">
      <c r="A60" s="58" t="s">
        <v>115</v>
      </c>
      <c r="B60" s="58" t="s">
        <v>127</v>
      </c>
      <c r="C60" s="58" t="s">
        <v>104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</row>
    <row r="61" spans="1:31">
      <c r="A61" s="58" t="s">
        <v>115</v>
      </c>
      <c r="B61" s="58" t="s">
        <v>127</v>
      </c>
      <c r="C61" s="58" t="s">
        <v>88</v>
      </c>
      <c r="D61" s="5">
        <v>7.2569999999999997</v>
      </c>
      <c r="E61" s="5">
        <v>15.181999999999999</v>
      </c>
      <c r="F61" s="5">
        <v>25.828000000000003</v>
      </c>
      <c r="G61" s="5">
        <v>38.726999999999997</v>
      </c>
      <c r="H61" s="5">
        <v>54.451999999999998</v>
      </c>
      <c r="I61" s="5">
        <v>72.995000000000005</v>
      </c>
      <c r="J61" s="5">
        <v>100.919</v>
      </c>
      <c r="K61" s="5">
        <v>125.06885559</v>
      </c>
      <c r="L61" s="5">
        <v>152.38231171000001</v>
      </c>
      <c r="M61" s="5">
        <v>185.58257463999999</v>
      </c>
      <c r="N61" s="5">
        <v>224.24093049000001</v>
      </c>
      <c r="O61" s="5">
        <v>266.22114852000004</v>
      </c>
      <c r="P61" s="5">
        <v>310.76255972000001</v>
      </c>
      <c r="Q61" s="5">
        <v>357.21243506000002</v>
      </c>
      <c r="R61" s="5">
        <v>404.12868935</v>
      </c>
      <c r="S61" s="5">
        <v>451.96981380999995</v>
      </c>
      <c r="T61" s="5">
        <v>491.85534789999997</v>
      </c>
      <c r="U61" s="5">
        <v>531.17407489999994</v>
      </c>
      <c r="V61" s="5">
        <v>569.57214910999994</v>
      </c>
      <c r="W61" s="5">
        <v>609.09550940999998</v>
      </c>
      <c r="X61" s="5">
        <v>651.13480556000002</v>
      </c>
      <c r="Y61" s="5">
        <v>693.59137111999996</v>
      </c>
      <c r="Z61" s="5">
        <v>729.22064465000005</v>
      </c>
      <c r="AA61" s="5">
        <v>765.01022692999993</v>
      </c>
      <c r="AB61" s="5">
        <v>801.02588179999987</v>
      </c>
      <c r="AC61" s="5">
        <v>837.42843994999998</v>
      </c>
      <c r="AD61" s="5">
        <v>874.02253662999988</v>
      </c>
      <c r="AE61" s="5">
        <v>876.06575080999994</v>
      </c>
    </row>
    <row r="62" spans="1:31">
      <c r="A62" s="58" t="s">
        <v>115</v>
      </c>
      <c r="B62" s="58" t="s">
        <v>127</v>
      </c>
      <c r="C62" s="58" t="s">
        <v>89</v>
      </c>
      <c r="D62" s="5">
        <v>33.210999999999999</v>
      </c>
      <c r="E62" s="5">
        <v>52.959999999999987</v>
      </c>
      <c r="F62" s="5">
        <v>69.94</v>
      </c>
      <c r="G62" s="5">
        <v>83.551999999999992</v>
      </c>
      <c r="H62" s="5">
        <v>94.718999999999994</v>
      </c>
      <c r="I62" s="5">
        <v>104.08799999999999</v>
      </c>
      <c r="J62" s="5">
        <v>119.12299999999999</v>
      </c>
      <c r="K62" s="5">
        <v>140.226</v>
      </c>
      <c r="L62" s="5">
        <v>161.52900000000002</v>
      </c>
      <c r="M62" s="5">
        <v>186.071</v>
      </c>
      <c r="N62" s="5">
        <v>212.93200000000002</v>
      </c>
      <c r="O62" s="5">
        <v>240.31599999999995</v>
      </c>
      <c r="P62" s="5">
        <v>265.44200000000006</v>
      </c>
      <c r="Q62" s="5">
        <v>288.39300000000009</v>
      </c>
      <c r="R62" s="5">
        <v>308.13200000000006</v>
      </c>
      <c r="S62" s="5">
        <v>325.06799999999998</v>
      </c>
      <c r="T62" s="5">
        <v>332.09500000000003</v>
      </c>
      <c r="U62" s="5">
        <v>336.13700000000011</v>
      </c>
      <c r="V62" s="5">
        <v>337.15399999999994</v>
      </c>
      <c r="W62" s="5">
        <v>338.40500000000014</v>
      </c>
      <c r="X62" s="5">
        <v>338.27300000000002</v>
      </c>
      <c r="Y62" s="5">
        <v>337.61799999999988</v>
      </c>
      <c r="Z62" s="5">
        <v>336.35700000000014</v>
      </c>
      <c r="AA62" s="5">
        <v>334.33899999999988</v>
      </c>
      <c r="AB62" s="5">
        <v>331.66400000000016</v>
      </c>
      <c r="AC62" s="5">
        <v>328.45400000000001</v>
      </c>
      <c r="AD62" s="5">
        <v>324.61399999999998</v>
      </c>
      <c r="AE62" s="5">
        <v>324.61399999999998</v>
      </c>
    </row>
    <row r="63" spans="1:31">
      <c r="A63" s="58" t="s">
        <v>115</v>
      </c>
      <c r="B63" s="58" t="s">
        <v>127</v>
      </c>
      <c r="C63" s="58" t="s">
        <v>96</v>
      </c>
      <c r="D63" s="5">
        <v>1.7575097093391108</v>
      </c>
      <c r="E63" s="5">
        <v>3.4779107311225488</v>
      </c>
      <c r="F63" s="5">
        <v>4.9305556283669887</v>
      </c>
      <c r="G63" s="5">
        <v>6.2735463029534628</v>
      </c>
      <c r="H63" s="5">
        <v>7.7233088929174301</v>
      </c>
      <c r="I63" s="5">
        <v>9.7108762155443671</v>
      </c>
      <c r="J63" s="5">
        <v>11.342773458672724</v>
      </c>
      <c r="K63" s="5">
        <v>12.758780570974473</v>
      </c>
      <c r="L63" s="5">
        <v>14.412490287310071</v>
      </c>
      <c r="M63" s="5">
        <v>15.946858902916603</v>
      </c>
      <c r="N63" s="5">
        <v>17.286242187596272</v>
      </c>
      <c r="O63" s="5">
        <v>18.417501269622726</v>
      </c>
      <c r="P63" s="5">
        <v>19.687799813539215</v>
      </c>
      <c r="Q63" s="5">
        <v>21.082308853695281</v>
      </c>
      <c r="R63" s="5">
        <v>22.634448521775312</v>
      </c>
      <c r="S63" s="5">
        <v>24.192077203732424</v>
      </c>
      <c r="T63" s="5">
        <v>25.484826309117558</v>
      </c>
      <c r="U63" s="5">
        <v>26.90169988405772</v>
      </c>
      <c r="V63" s="5">
        <v>28.2741128893569</v>
      </c>
      <c r="W63" s="5">
        <v>29.910423906920954</v>
      </c>
      <c r="X63" s="5">
        <v>31.985159370590203</v>
      </c>
      <c r="Y63" s="5">
        <v>34.444894461290588</v>
      </c>
      <c r="Z63" s="5">
        <v>36.996043512256762</v>
      </c>
      <c r="AA63" s="5">
        <v>39.192755357990173</v>
      </c>
      <c r="AB63" s="5">
        <v>41.231988831273377</v>
      </c>
      <c r="AC63" s="5">
        <v>43.483485964347558</v>
      </c>
      <c r="AD63" s="5">
        <v>45.38856231733768</v>
      </c>
      <c r="AE63" s="5">
        <v>43.666807733237157</v>
      </c>
    </row>
    <row r="64" spans="1:3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>
      <c r="A65" s="58" t="s">
        <v>128</v>
      </c>
      <c r="B65" s="58" t="s">
        <v>123</v>
      </c>
      <c r="C65" s="58" t="s">
        <v>82</v>
      </c>
      <c r="D65" s="5">
        <v>316</v>
      </c>
      <c r="E65" s="5">
        <v>316</v>
      </c>
      <c r="F65" s="5">
        <v>316</v>
      </c>
      <c r="G65" s="5">
        <v>316</v>
      </c>
      <c r="H65" s="5">
        <v>316</v>
      </c>
      <c r="I65" s="5">
        <v>316</v>
      </c>
      <c r="J65" s="5">
        <v>316</v>
      </c>
      <c r="K65" s="5">
        <v>316</v>
      </c>
      <c r="L65" s="5">
        <v>316</v>
      </c>
      <c r="M65" s="5">
        <v>316</v>
      </c>
      <c r="N65" s="5">
        <v>316</v>
      </c>
      <c r="O65" s="5">
        <v>316</v>
      </c>
      <c r="P65" s="5">
        <v>316</v>
      </c>
      <c r="Q65" s="5">
        <v>316</v>
      </c>
      <c r="R65" s="5">
        <v>316</v>
      </c>
      <c r="S65" s="5">
        <v>316</v>
      </c>
      <c r="T65" s="5">
        <v>316</v>
      </c>
      <c r="U65" s="5">
        <v>316</v>
      </c>
      <c r="V65" s="5">
        <v>316</v>
      </c>
      <c r="W65" s="5">
        <v>316</v>
      </c>
      <c r="X65" s="5">
        <v>316</v>
      </c>
      <c r="Y65" s="5">
        <v>316</v>
      </c>
      <c r="Z65" s="5">
        <v>316</v>
      </c>
      <c r="AA65" s="5">
        <v>316</v>
      </c>
      <c r="AB65" s="5">
        <v>316</v>
      </c>
      <c r="AC65" s="5">
        <v>316</v>
      </c>
      <c r="AD65" s="5">
        <v>316</v>
      </c>
      <c r="AE65" s="5">
        <v>316</v>
      </c>
    </row>
    <row r="66" spans="1:31">
      <c r="A66" s="58" t="s">
        <v>128</v>
      </c>
      <c r="B66" s="58" t="s">
        <v>123</v>
      </c>
      <c r="C66" s="58" t="s">
        <v>83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</row>
    <row r="67" spans="1:31">
      <c r="A67" s="58" t="s">
        <v>128</v>
      </c>
      <c r="B67" s="58" t="s">
        <v>123</v>
      </c>
      <c r="C67" s="58" t="s">
        <v>84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</row>
    <row r="68" spans="1:31">
      <c r="A68" s="58" t="s">
        <v>128</v>
      </c>
      <c r="B68" s="58" t="s">
        <v>123</v>
      </c>
      <c r="C68" s="58" t="s">
        <v>85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332.19965135000001</v>
      </c>
      <c r="AE68" s="5">
        <v>332.19965135000001</v>
      </c>
    </row>
    <row r="69" spans="1:31">
      <c r="A69" s="58" t="s">
        <v>128</v>
      </c>
      <c r="B69" s="58" t="s">
        <v>123</v>
      </c>
      <c r="C69" s="58" t="s">
        <v>86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</row>
    <row r="70" spans="1:31">
      <c r="A70" s="58" t="s">
        <v>128</v>
      </c>
      <c r="B70" s="58" t="s">
        <v>123</v>
      </c>
      <c r="C70" s="58" t="s">
        <v>101</v>
      </c>
      <c r="D70" s="5">
        <v>0</v>
      </c>
      <c r="E70" s="5">
        <v>0</v>
      </c>
      <c r="F70" s="5">
        <v>680</v>
      </c>
      <c r="G70" s="5">
        <v>2040</v>
      </c>
      <c r="H70" s="5">
        <v>2040</v>
      </c>
      <c r="I70" s="5">
        <v>2040</v>
      </c>
      <c r="J70" s="5">
        <v>2040</v>
      </c>
      <c r="K70" s="5">
        <v>2040</v>
      </c>
      <c r="L70" s="5">
        <v>2040</v>
      </c>
      <c r="M70" s="5">
        <v>2040</v>
      </c>
      <c r="N70" s="5">
        <v>2040</v>
      </c>
      <c r="O70" s="5">
        <v>2040</v>
      </c>
      <c r="P70" s="5">
        <v>2040</v>
      </c>
      <c r="Q70" s="5">
        <v>2040</v>
      </c>
      <c r="R70" s="5">
        <v>2040</v>
      </c>
      <c r="S70" s="5">
        <v>2040</v>
      </c>
      <c r="T70" s="5">
        <v>2040</v>
      </c>
      <c r="U70" s="5">
        <v>2040</v>
      </c>
      <c r="V70" s="5">
        <v>2040</v>
      </c>
      <c r="W70" s="5">
        <v>2040</v>
      </c>
      <c r="X70" s="5">
        <v>2040</v>
      </c>
      <c r="Y70" s="5">
        <v>2040</v>
      </c>
      <c r="Z70" s="5">
        <v>2040</v>
      </c>
      <c r="AA70" s="5">
        <v>2040</v>
      </c>
      <c r="AB70" s="5">
        <v>2040</v>
      </c>
      <c r="AC70" s="5">
        <v>2040</v>
      </c>
      <c r="AD70" s="5">
        <v>2040</v>
      </c>
      <c r="AE70" s="5">
        <v>2040</v>
      </c>
    </row>
    <row r="71" spans="1:31">
      <c r="A71" s="58" t="s">
        <v>128</v>
      </c>
      <c r="B71" s="58" t="s">
        <v>123</v>
      </c>
      <c r="C71" s="58" t="s">
        <v>102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150.94381802999999</v>
      </c>
      <c r="J71" s="5">
        <v>150.94381802999999</v>
      </c>
      <c r="K71" s="5">
        <v>658.03328020000004</v>
      </c>
      <c r="L71" s="5">
        <v>658.03328020000004</v>
      </c>
      <c r="M71" s="5">
        <v>658.03328020000004</v>
      </c>
      <c r="N71" s="5">
        <v>658.03328020000004</v>
      </c>
      <c r="O71" s="5">
        <v>658.03328020000004</v>
      </c>
      <c r="P71" s="5">
        <v>658.03328020000004</v>
      </c>
      <c r="Q71" s="5">
        <v>658.03328020000004</v>
      </c>
      <c r="R71" s="5">
        <v>658.03328020000004</v>
      </c>
      <c r="S71" s="5">
        <v>658.03328020000004</v>
      </c>
      <c r="T71" s="5">
        <v>658.03328020000004</v>
      </c>
      <c r="U71" s="5">
        <v>658.03328020000004</v>
      </c>
      <c r="V71" s="5">
        <v>908.32613867999999</v>
      </c>
      <c r="W71" s="5">
        <v>908.32613867999999</v>
      </c>
      <c r="X71" s="5">
        <v>1000</v>
      </c>
      <c r="Y71" s="5">
        <v>1000</v>
      </c>
      <c r="Z71" s="5">
        <v>1000</v>
      </c>
      <c r="AA71" s="5">
        <v>1000</v>
      </c>
      <c r="AB71" s="5">
        <v>1000</v>
      </c>
      <c r="AC71" s="5">
        <v>1000</v>
      </c>
      <c r="AD71" s="5">
        <v>1000</v>
      </c>
      <c r="AE71" s="5">
        <v>1000</v>
      </c>
    </row>
    <row r="72" spans="1:31">
      <c r="A72" s="58" t="s">
        <v>128</v>
      </c>
      <c r="B72" s="58" t="s">
        <v>123</v>
      </c>
      <c r="C72" s="58" t="s">
        <v>103</v>
      </c>
      <c r="D72" s="5">
        <v>0</v>
      </c>
      <c r="E72" s="5">
        <v>0</v>
      </c>
      <c r="F72" s="5">
        <v>600</v>
      </c>
      <c r="G72" s="5">
        <v>1729.4243178000002</v>
      </c>
      <c r="H72" s="5">
        <v>2287.4705915300001</v>
      </c>
      <c r="I72" s="5">
        <v>2287.4705915300001</v>
      </c>
      <c r="J72" s="5">
        <v>2287.4705915300001</v>
      </c>
      <c r="K72" s="5">
        <v>2287.4705915300001</v>
      </c>
      <c r="L72" s="5">
        <v>2287.4705915300001</v>
      </c>
      <c r="M72" s="5">
        <v>2287.4705915300001</v>
      </c>
      <c r="N72" s="5">
        <v>2287.4705915300001</v>
      </c>
      <c r="O72" s="5">
        <v>2287.4705915300001</v>
      </c>
      <c r="P72" s="5">
        <v>2287.4705915300001</v>
      </c>
      <c r="Q72" s="5">
        <v>2287.4705915300001</v>
      </c>
      <c r="R72" s="5">
        <v>2812.5796926000003</v>
      </c>
      <c r="S72" s="5">
        <v>2814.95937951</v>
      </c>
      <c r="T72" s="5">
        <v>2814.95937951</v>
      </c>
      <c r="U72" s="5">
        <v>2856.2642363300001</v>
      </c>
      <c r="V72" s="5">
        <v>2856.2642363300001</v>
      </c>
      <c r="W72" s="5">
        <v>2856.2642363300001</v>
      </c>
      <c r="X72" s="5">
        <v>2856.2642363300001</v>
      </c>
      <c r="Y72" s="5">
        <v>2856.2642363300001</v>
      </c>
      <c r="Z72" s="5">
        <v>2856.2642363300001</v>
      </c>
      <c r="AA72" s="5">
        <v>2856.2642363300001</v>
      </c>
      <c r="AB72" s="5">
        <v>2856.2642363300001</v>
      </c>
      <c r="AC72" s="5">
        <v>3820.0985934</v>
      </c>
      <c r="AD72" s="5">
        <v>3820.0985934</v>
      </c>
      <c r="AE72" s="5">
        <v>3820.0985934</v>
      </c>
    </row>
    <row r="73" spans="1:31">
      <c r="A73" s="58" t="s">
        <v>128</v>
      </c>
      <c r="B73" s="58" t="s">
        <v>123</v>
      </c>
      <c r="C73" s="58" t="s">
        <v>104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</row>
    <row r="74" spans="1:31">
      <c r="A74" s="58" t="s">
        <v>128</v>
      </c>
      <c r="B74" s="58" t="s">
        <v>123</v>
      </c>
      <c r="C74" s="58" t="s">
        <v>88</v>
      </c>
      <c r="D74" s="5">
        <v>101.80099999999999</v>
      </c>
      <c r="E74" s="5">
        <v>222.81499998999999</v>
      </c>
      <c r="F74" s="5">
        <v>379.50499998000004</v>
      </c>
      <c r="G74" s="5">
        <v>571.5</v>
      </c>
      <c r="H74" s="5">
        <v>806.23299998999983</v>
      </c>
      <c r="I74" s="5">
        <v>1087.9869999899997</v>
      </c>
      <c r="J74" s="5">
        <v>1512.70799999</v>
      </c>
      <c r="K74" s="5">
        <v>1885.8104733199998</v>
      </c>
      <c r="L74" s="5">
        <v>2301.8716278700003</v>
      </c>
      <c r="M74" s="5">
        <v>2783.9863791500006</v>
      </c>
      <c r="N74" s="5">
        <v>3381.2533320699995</v>
      </c>
      <c r="O74" s="5">
        <v>4024.7941968700006</v>
      </c>
      <c r="P74" s="5">
        <v>4695.3620007400013</v>
      </c>
      <c r="Q74" s="5">
        <v>5399.39114737</v>
      </c>
      <c r="R74" s="5">
        <v>6102.7063389200002</v>
      </c>
      <c r="S74" s="5">
        <v>6810.6799472400016</v>
      </c>
      <c r="T74" s="5">
        <v>7391.802441490001</v>
      </c>
      <c r="U74" s="5">
        <v>7952.95229518</v>
      </c>
      <c r="V74" s="5">
        <v>8488.7563974000004</v>
      </c>
      <c r="W74" s="5">
        <v>9037.3045982299973</v>
      </c>
      <c r="X74" s="5">
        <v>9622.9076853299957</v>
      </c>
      <c r="Y74" s="5">
        <v>10215.617545679994</v>
      </c>
      <c r="Z74" s="5">
        <v>10721.444480849992</v>
      </c>
      <c r="AA74" s="5">
        <v>11232.40933998999</v>
      </c>
      <c r="AB74" s="5">
        <v>11751.157082529993</v>
      </c>
      <c r="AC74" s="5">
        <v>12278.617823119992</v>
      </c>
      <c r="AD74" s="5">
        <v>12809.374079909998</v>
      </c>
      <c r="AE74" s="5">
        <v>12845.544440589994</v>
      </c>
    </row>
    <row r="75" spans="1:31">
      <c r="A75" s="58" t="s">
        <v>128</v>
      </c>
      <c r="B75" s="58" t="s">
        <v>123</v>
      </c>
      <c r="C75" s="58" t="s">
        <v>89</v>
      </c>
      <c r="D75" s="5">
        <v>417.09299999999996</v>
      </c>
      <c r="E75" s="5">
        <v>716.30199999999991</v>
      </c>
      <c r="F75" s="5">
        <v>961.07899999999995</v>
      </c>
      <c r="G75" s="5">
        <v>1159.173</v>
      </c>
      <c r="H75" s="5">
        <v>1329.4969999999996</v>
      </c>
      <c r="I75" s="5">
        <v>1473.222</v>
      </c>
      <c r="J75" s="5">
        <v>1707.615</v>
      </c>
      <c r="K75" s="5">
        <v>2035.1180000000002</v>
      </c>
      <c r="L75" s="5">
        <v>2366.4050000000002</v>
      </c>
      <c r="M75" s="5">
        <v>2720.5239999999999</v>
      </c>
      <c r="N75" s="5">
        <v>3152.2280000000005</v>
      </c>
      <c r="O75" s="5">
        <v>3587.4970000000008</v>
      </c>
      <c r="P75" s="5">
        <v>3976.5260000000012</v>
      </c>
      <c r="Q75" s="5">
        <v>4338.3179999999993</v>
      </c>
      <c r="R75" s="5">
        <v>4644.8370000000004</v>
      </c>
      <c r="S75" s="5">
        <v>4899.7700000000004</v>
      </c>
      <c r="T75" s="5">
        <v>5003.7970000000005</v>
      </c>
      <c r="U75" s="5">
        <v>5056.0919999999987</v>
      </c>
      <c r="V75" s="5">
        <v>5055.4490000000014</v>
      </c>
      <c r="W75" s="5">
        <v>5058.7739999999985</v>
      </c>
      <c r="X75" s="5">
        <v>5043.4100000000008</v>
      </c>
      <c r="Y75" s="5">
        <v>5022.1419999999998</v>
      </c>
      <c r="Z75" s="5">
        <v>4993.2759999999989</v>
      </c>
      <c r="AA75" s="5">
        <v>4956.7110000000002</v>
      </c>
      <c r="AB75" s="5">
        <v>4912.6040000000021</v>
      </c>
      <c r="AC75" s="5">
        <v>4863.688000000001</v>
      </c>
      <c r="AD75" s="5">
        <v>4804.722999999999</v>
      </c>
      <c r="AE75" s="5">
        <v>4804.722999999999</v>
      </c>
    </row>
    <row r="76" spans="1:31">
      <c r="A76" s="58" t="s">
        <v>128</v>
      </c>
      <c r="B76" s="58" t="s">
        <v>123</v>
      </c>
      <c r="C76" s="58" t="s">
        <v>96</v>
      </c>
      <c r="D76" s="5">
        <v>30.660440774895221</v>
      </c>
      <c r="E76" s="5">
        <v>63.707079795840343</v>
      </c>
      <c r="F76" s="5">
        <v>96.113566606678262</v>
      </c>
      <c r="G76" s="5">
        <v>271.17148892604604</v>
      </c>
      <c r="H76" s="5">
        <v>495.16897300941554</v>
      </c>
      <c r="I76" s="5">
        <v>615.38218040003517</v>
      </c>
      <c r="J76" s="5">
        <v>761.82554397458875</v>
      </c>
      <c r="K76" s="5">
        <v>848.62379042476528</v>
      </c>
      <c r="L76" s="5">
        <v>870.32809527618019</v>
      </c>
      <c r="M76" s="5">
        <v>894.86237590655264</v>
      </c>
      <c r="N76" s="5">
        <v>922.81072260867018</v>
      </c>
      <c r="O76" s="5">
        <v>949.52350397690293</v>
      </c>
      <c r="P76" s="5">
        <v>975.09921656703023</v>
      </c>
      <c r="Q76" s="5">
        <v>997.25861067855772</v>
      </c>
      <c r="R76" s="5">
        <v>1002.8794617506476</v>
      </c>
      <c r="S76" s="5">
        <v>1036.1559052436403</v>
      </c>
      <c r="T76" s="5">
        <v>1056.4183616802677</v>
      </c>
      <c r="U76" s="5">
        <v>1090.1341983879079</v>
      </c>
      <c r="V76" s="5">
        <v>1112.9262385629454</v>
      </c>
      <c r="W76" s="5">
        <v>1121.1009884978778</v>
      </c>
      <c r="X76" s="5">
        <v>1130.5594593952053</v>
      </c>
      <c r="Y76" s="5">
        <v>1163.2916553417003</v>
      </c>
      <c r="Z76" s="5">
        <v>1170.3310894750427</v>
      </c>
      <c r="AA76" s="5">
        <v>1211.7861754023997</v>
      </c>
      <c r="AB76" s="5">
        <v>1270.5960303933775</v>
      </c>
      <c r="AC76" s="5">
        <v>1324.8050550425924</v>
      </c>
      <c r="AD76" s="5">
        <v>1373.7554601067961</v>
      </c>
      <c r="AE76" s="5">
        <v>1439.1927728928072</v>
      </c>
    </row>
    <row r="77" spans="1:3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>
      <c r="A78" s="58" t="s">
        <v>128</v>
      </c>
      <c r="B78" s="58" t="s">
        <v>124</v>
      </c>
      <c r="C78" s="58" t="s">
        <v>82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</row>
    <row r="79" spans="1:31">
      <c r="A79" s="58" t="s">
        <v>128</v>
      </c>
      <c r="B79" s="58" t="s">
        <v>124</v>
      </c>
      <c r="C79" s="58" t="s">
        <v>83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</row>
    <row r="80" spans="1:31">
      <c r="A80" s="58" t="s">
        <v>128</v>
      </c>
      <c r="B80" s="58" t="s">
        <v>124</v>
      </c>
      <c r="C80" s="58" t="s">
        <v>84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468.64959777000001</v>
      </c>
      <c r="J80" s="5">
        <v>468.64959777000001</v>
      </c>
      <c r="K80" s="5">
        <v>468.64959777000001</v>
      </c>
      <c r="L80" s="5">
        <v>468.64959777000001</v>
      </c>
      <c r="M80" s="5">
        <v>468.64959777000001</v>
      </c>
      <c r="N80" s="5">
        <v>468.64959777000001</v>
      </c>
      <c r="O80" s="5">
        <v>468.64959777000001</v>
      </c>
      <c r="P80" s="5">
        <v>468.64959777000001</v>
      </c>
      <c r="Q80" s="5">
        <v>468.64959777000001</v>
      </c>
      <c r="R80" s="5">
        <v>468.64959777000001</v>
      </c>
      <c r="S80" s="5">
        <v>1170.3691525699999</v>
      </c>
      <c r="T80" s="5">
        <v>1170.3691525699999</v>
      </c>
      <c r="U80" s="5">
        <v>1170.3691525699999</v>
      </c>
      <c r="V80" s="5">
        <v>1311.4249478699999</v>
      </c>
      <c r="W80" s="5">
        <v>1311.4249478699999</v>
      </c>
      <c r="X80" s="5">
        <v>1311.4249478699999</v>
      </c>
      <c r="Y80" s="5">
        <v>1854.2900857199998</v>
      </c>
      <c r="Z80" s="5">
        <v>1854.2900857199998</v>
      </c>
      <c r="AA80" s="5">
        <v>1854.2900857199998</v>
      </c>
      <c r="AB80" s="5">
        <v>1854.2900857199998</v>
      </c>
      <c r="AC80" s="5">
        <v>1854.2900857199998</v>
      </c>
      <c r="AD80" s="5">
        <v>3062.6355142699995</v>
      </c>
      <c r="AE80" s="5">
        <v>3062.6355142699995</v>
      </c>
    </row>
    <row r="81" spans="1:31">
      <c r="A81" s="58" t="s">
        <v>128</v>
      </c>
      <c r="B81" s="58" t="s">
        <v>124</v>
      </c>
      <c r="C81" s="58" t="s">
        <v>85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</row>
    <row r="82" spans="1:31">
      <c r="A82" s="58" t="s">
        <v>128</v>
      </c>
      <c r="B82" s="58" t="s">
        <v>124</v>
      </c>
      <c r="C82" s="58" t="s">
        <v>86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</row>
    <row r="83" spans="1:31">
      <c r="A83" s="58" t="s">
        <v>128</v>
      </c>
      <c r="B83" s="58" t="s">
        <v>124</v>
      </c>
      <c r="C83" s="58" t="s">
        <v>102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34.324080670000001</v>
      </c>
      <c r="X83" s="5">
        <v>34.324080670000001</v>
      </c>
      <c r="Y83" s="5">
        <v>34.324080670000001</v>
      </c>
      <c r="Z83" s="5">
        <v>34.324080670000001</v>
      </c>
      <c r="AA83" s="5">
        <v>34.324080670000001</v>
      </c>
      <c r="AB83" s="5">
        <v>34.324080670000001</v>
      </c>
      <c r="AC83" s="5">
        <v>34.324080670000001</v>
      </c>
      <c r="AD83" s="5">
        <v>34.324080670000001</v>
      </c>
      <c r="AE83" s="5">
        <v>34.324080670000001</v>
      </c>
    </row>
    <row r="84" spans="1:31">
      <c r="A84" s="58" t="s">
        <v>128</v>
      </c>
      <c r="B84" s="58" t="s">
        <v>124</v>
      </c>
      <c r="C84" s="58" t="s">
        <v>103</v>
      </c>
      <c r="D84" s="5">
        <v>0</v>
      </c>
      <c r="E84" s="5">
        <v>0</v>
      </c>
      <c r="F84" s="5">
        <v>389.26940734999999</v>
      </c>
      <c r="G84" s="5">
        <v>831.02220331000001</v>
      </c>
      <c r="H84" s="5">
        <v>2116.03831507</v>
      </c>
      <c r="I84" s="5">
        <v>2576.4624743700001</v>
      </c>
      <c r="J84" s="5">
        <v>2578.4059366199999</v>
      </c>
      <c r="K84" s="5">
        <v>3014.53112732</v>
      </c>
      <c r="L84" s="5">
        <v>3014.53112732</v>
      </c>
      <c r="M84" s="5">
        <v>3014.53112732</v>
      </c>
      <c r="N84" s="5">
        <v>3324.7794573499996</v>
      </c>
      <c r="O84" s="5">
        <v>3435.8747207099996</v>
      </c>
      <c r="P84" s="5">
        <v>6111.1946080199996</v>
      </c>
      <c r="Q84" s="5">
        <v>6938.2852733299997</v>
      </c>
      <c r="R84" s="5">
        <v>8039.1466803600006</v>
      </c>
      <c r="S84" s="5">
        <v>8299.7021481000011</v>
      </c>
      <c r="T84" s="5">
        <v>8299.7021481000011</v>
      </c>
      <c r="U84" s="5">
        <v>9552.3126709700009</v>
      </c>
      <c r="V84" s="5">
        <v>17558.334953629997</v>
      </c>
      <c r="W84" s="5">
        <v>17558.334953629997</v>
      </c>
      <c r="X84" s="5">
        <v>17558.334953629997</v>
      </c>
      <c r="Y84" s="5">
        <v>17558.334953629997</v>
      </c>
      <c r="Z84" s="5">
        <v>25478.701440720004</v>
      </c>
      <c r="AA84" s="5">
        <v>26868.217524270003</v>
      </c>
      <c r="AB84" s="5">
        <v>29052.737334720005</v>
      </c>
      <c r="AC84" s="5">
        <v>29435.861989040004</v>
      </c>
      <c r="AD84" s="5">
        <v>48354.74199396999</v>
      </c>
      <c r="AE84" s="5">
        <v>48354.74199396999</v>
      </c>
    </row>
    <row r="85" spans="1:31">
      <c r="A85" s="58" t="s">
        <v>128</v>
      </c>
      <c r="B85" s="58" t="s">
        <v>124</v>
      </c>
      <c r="C85" s="58" t="s">
        <v>104</v>
      </c>
      <c r="D85" s="5">
        <v>0</v>
      </c>
      <c r="E85" s="5">
        <v>0</v>
      </c>
      <c r="F85" s="5">
        <v>171.97043063000001</v>
      </c>
      <c r="G85" s="5">
        <v>171.97043063000001</v>
      </c>
      <c r="H85" s="5">
        <v>171.97043063000001</v>
      </c>
      <c r="I85" s="5">
        <v>171.97043063000001</v>
      </c>
      <c r="J85" s="5">
        <v>171.97043063000001</v>
      </c>
      <c r="K85" s="5">
        <v>171.97043063000001</v>
      </c>
      <c r="L85" s="5">
        <v>171.97043063000001</v>
      </c>
      <c r="M85" s="5">
        <v>171.97043063000001</v>
      </c>
      <c r="N85" s="5">
        <v>171.97043063000001</v>
      </c>
      <c r="O85" s="5">
        <v>171.97043063000001</v>
      </c>
      <c r="P85" s="5">
        <v>171.97043063000001</v>
      </c>
      <c r="Q85" s="5">
        <v>171.97043063000001</v>
      </c>
      <c r="R85" s="5">
        <v>171.97043063000001</v>
      </c>
      <c r="S85" s="5">
        <v>171.97043063000001</v>
      </c>
      <c r="T85" s="5">
        <v>171.97043063000001</v>
      </c>
      <c r="U85" s="5">
        <v>171.97043063000001</v>
      </c>
      <c r="V85" s="5">
        <v>171.97043063000001</v>
      </c>
      <c r="W85" s="5">
        <v>171.97043063000001</v>
      </c>
      <c r="X85" s="5">
        <v>171.97043063000001</v>
      </c>
      <c r="Y85" s="5">
        <v>171.97043063000001</v>
      </c>
      <c r="Z85" s="5">
        <v>171.97043063000001</v>
      </c>
      <c r="AA85" s="5">
        <v>171.97043063000001</v>
      </c>
      <c r="AB85" s="5">
        <v>171.97043063000001</v>
      </c>
      <c r="AC85" s="5">
        <v>171.97043063000001</v>
      </c>
      <c r="AD85" s="5">
        <v>171.97043063000001</v>
      </c>
      <c r="AE85" s="5">
        <v>171.97043063000001</v>
      </c>
    </row>
    <row r="86" spans="1:31">
      <c r="A86" s="58" t="s">
        <v>128</v>
      </c>
      <c r="B86" s="58" t="s">
        <v>124</v>
      </c>
      <c r="C86" s="58" t="s">
        <v>88</v>
      </c>
      <c r="D86" s="5">
        <v>74.000999999999991</v>
      </c>
      <c r="E86" s="5">
        <v>170.20299999999997</v>
      </c>
      <c r="F86" s="5">
        <v>307.68299999999999</v>
      </c>
      <c r="G86" s="5">
        <v>477.90599999999995</v>
      </c>
      <c r="H86" s="5">
        <v>683.44799999999998</v>
      </c>
      <c r="I86" s="5">
        <v>935.06399999999996</v>
      </c>
      <c r="J86" s="5">
        <v>1312.0280000100001</v>
      </c>
      <c r="K86" s="5">
        <v>1638.8409322999998</v>
      </c>
      <c r="L86" s="5">
        <v>1990.6932078299999</v>
      </c>
      <c r="M86" s="5">
        <v>2391.4475556399998</v>
      </c>
      <c r="N86" s="5">
        <v>2884.1496417200001</v>
      </c>
      <c r="O86" s="5">
        <v>3416.4116849400007</v>
      </c>
      <c r="P86" s="5">
        <v>3973.8140689500015</v>
      </c>
      <c r="Q86" s="5">
        <v>4530.6560560899998</v>
      </c>
      <c r="R86" s="5">
        <v>5066.1109845699993</v>
      </c>
      <c r="S86" s="5">
        <v>5601.4006190199989</v>
      </c>
      <c r="T86" s="5">
        <v>6028.7694856199996</v>
      </c>
      <c r="U86" s="5">
        <v>6443.565074019999</v>
      </c>
      <c r="V86" s="5">
        <v>6831.6147785800003</v>
      </c>
      <c r="W86" s="5">
        <v>7225.57279131</v>
      </c>
      <c r="X86" s="5">
        <v>7650.4431786699988</v>
      </c>
      <c r="Y86" s="5">
        <v>8077.7043893099999</v>
      </c>
      <c r="Z86" s="5">
        <v>8450.5380374800006</v>
      </c>
      <c r="AA86" s="5">
        <v>8830.8099046900006</v>
      </c>
      <c r="AB86" s="5">
        <v>9215.3613388400008</v>
      </c>
      <c r="AC86" s="5">
        <v>9609.1453741200021</v>
      </c>
      <c r="AD86" s="5">
        <v>10007.919712710003</v>
      </c>
      <c r="AE86" s="5">
        <v>10029.9383246</v>
      </c>
    </row>
    <row r="87" spans="1:31">
      <c r="A87" s="58" t="s">
        <v>128</v>
      </c>
      <c r="B87" s="58" t="s">
        <v>124</v>
      </c>
      <c r="C87" s="58" t="s">
        <v>89</v>
      </c>
      <c r="D87" s="5">
        <v>315.67900000000003</v>
      </c>
      <c r="E87" s="5">
        <v>569.61599999999987</v>
      </c>
      <c r="F87" s="5">
        <v>820.85400000000004</v>
      </c>
      <c r="G87" s="5">
        <v>1024.452</v>
      </c>
      <c r="H87" s="5">
        <v>1198.3300000000002</v>
      </c>
      <c r="I87" s="5">
        <v>1349.2910000000002</v>
      </c>
      <c r="J87" s="5">
        <v>1583.7460000000005</v>
      </c>
      <c r="K87" s="5">
        <v>1889.231</v>
      </c>
      <c r="L87" s="5">
        <v>2184.8289999999997</v>
      </c>
      <c r="M87" s="5">
        <v>2494.7470000000003</v>
      </c>
      <c r="N87" s="5">
        <v>2866.9210000000003</v>
      </c>
      <c r="O87" s="5">
        <v>3247.2130000000002</v>
      </c>
      <c r="P87" s="5">
        <v>3592.6420000000003</v>
      </c>
      <c r="Q87" s="5">
        <v>3888.3300000000004</v>
      </c>
      <c r="R87" s="5">
        <v>4120.362000000001</v>
      </c>
      <c r="S87" s="5">
        <v>4311.5919999999996</v>
      </c>
      <c r="T87" s="5">
        <v>4376.5829999999996</v>
      </c>
      <c r="U87" s="5">
        <v>4405.5499999999993</v>
      </c>
      <c r="V87" s="5">
        <v>4389.7909999999993</v>
      </c>
      <c r="W87" s="5">
        <v>4377.9460000000008</v>
      </c>
      <c r="X87" s="5">
        <v>4353.7569999999996</v>
      </c>
      <c r="Y87" s="5">
        <v>4323.2259999999997</v>
      </c>
      <c r="Z87" s="5">
        <v>4288.2030000000004</v>
      </c>
      <c r="AA87" s="5">
        <v>4249.7039999999997</v>
      </c>
      <c r="AB87" s="5">
        <v>4204.5159999999987</v>
      </c>
      <c r="AC87" s="5">
        <v>4157.0160000000005</v>
      </c>
      <c r="AD87" s="5">
        <v>4103.4959999999992</v>
      </c>
      <c r="AE87" s="5">
        <v>4103.4959999999992</v>
      </c>
    </row>
    <row r="88" spans="1:31">
      <c r="A88" s="58" t="s">
        <v>128</v>
      </c>
      <c r="B88" s="58" t="s">
        <v>124</v>
      </c>
      <c r="C88" s="58" t="s">
        <v>96</v>
      </c>
      <c r="D88" s="5">
        <v>28.250568165401205</v>
      </c>
      <c r="E88" s="5">
        <v>57.984082519045188</v>
      </c>
      <c r="F88" s="5">
        <v>87.984363689163416</v>
      </c>
      <c r="G88" s="5">
        <v>118.52028685363027</v>
      </c>
      <c r="H88" s="5">
        <v>161.05691983968833</v>
      </c>
      <c r="I88" s="5">
        <v>194.1032598775956</v>
      </c>
      <c r="J88" s="5">
        <v>227.93823684229116</v>
      </c>
      <c r="K88" s="5">
        <v>266.13392778345383</v>
      </c>
      <c r="L88" s="5">
        <v>307.91599866385843</v>
      </c>
      <c r="M88" s="5">
        <v>357.33122135207975</v>
      </c>
      <c r="N88" s="5">
        <v>400.9931263169268</v>
      </c>
      <c r="O88" s="5">
        <v>452.01705504396921</v>
      </c>
      <c r="P88" s="5">
        <v>503.29314390950196</v>
      </c>
      <c r="Q88" s="5">
        <v>558.157845767406</v>
      </c>
      <c r="R88" s="5">
        <v>613.22322392402464</v>
      </c>
      <c r="S88" s="5">
        <v>679.02951652783554</v>
      </c>
      <c r="T88" s="5">
        <v>736.58016372655379</v>
      </c>
      <c r="U88" s="5">
        <v>801.92129074151421</v>
      </c>
      <c r="V88" s="5">
        <v>855.66726112410993</v>
      </c>
      <c r="W88" s="5">
        <v>908.05729462161355</v>
      </c>
      <c r="X88" s="5">
        <v>960.26231120480941</v>
      </c>
      <c r="Y88" s="5">
        <v>1014.2322565284998</v>
      </c>
      <c r="Z88" s="5">
        <v>1064.568890524178</v>
      </c>
      <c r="AA88" s="5">
        <v>1107.3958125478362</v>
      </c>
      <c r="AB88" s="5">
        <v>1148.2754989213397</v>
      </c>
      <c r="AC88" s="5">
        <v>1185.3629488071788</v>
      </c>
      <c r="AD88" s="5">
        <v>1226.8511397490433</v>
      </c>
      <c r="AE88" s="5">
        <v>1267.3846312329956</v>
      </c>
    </row>
    <row r="89" spans="1:3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>
      <c r="A90" s="58" t="s">
        <v>128</v>
      </c>
      <c r="B90" s="58" t="s">
        <v>125</v>
      </c>
      <c r="C90" s="58" t="s">
        <v>82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</row>
    <row r="91" spans="1:31">
      <c r="A91" s="58" t="s">
        <v>128</v>
      </c>
      <c r="B91" s="58" t="s">
        <v>125</v>
      </c>
      <c r="C91" s="58" t="s">
        <v>83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</row>
    <row r="92" spans="1:31">
      <c r="A92" s="58" t="s">
        <v>128</v>
      </c>
      <c r="B92" s="58" t="s">
        <v>125</v>
      </c>
      <c r="C92" s="58" t="s">
        <v>84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1407.26544195</v>
      </c>
      <c r="Y92" s="5">
        <v>1407.26544195</v>
      </c>
      <c r="Z92" s="5">
        <v>1407.26544195</v>
      </c>
      <c r="AA92" s="5">
        <v>1407.26544195</v>
      </c>
      <c r="AB92" s="5">
        <v>1407.26544195</v>
      </c>
      <c r="AC92" s="5">
        <v>1407.26544195</v>
      </c>
      <c r="AD92" s="5">
        <v>1407.26544195</v>
      </c>
      <c r="AE92" s="5">
        <v>1407.26544195</v>
      </c>
    </row>
    <row r="93" spans="1:31">
      <c r="A93" s="58" t="s">
        <v>128</v>
      </c>
      <c r="B93" s="58" t="s">
        <v>125</v>
      </c>
      <c r="C93" s="58" t="s">
        <v>85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4528.3360192500004</v>
      </c>
      <c r="AE93" s="5">
        <v>4528.3360192500004</v>
      </c>
    </row>
    <row r="94" spans="1:31">
      <c r="A94" s="58" t="s">
        <v>128</v>
      </c>
      <c r="B94" s="58" t="s">
        <v>125</v>
      </c>
      <c r="C94" s="58" t="s">
        <v>86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</row>
    <row r="95" spans="1:31">
      <c r="A95" s="58" t="s">
        <v>128</v>
      </c>
      <c r="B95" s="58" t="s">
        <v>125</v>
      </c>
      <c r="C95" s="58" t="s">
        <v>102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119.6154925</v>
      </c>
      <c r="J95" s="5">
        <v>119.6154925</v>
      </c>
      <c r="K95" s="5">
        <v>119.6154925</v>
      </c>
      <c r="L95" s="5">
        <v>119.6154925</v>
      </c>
      <c r="M95" s="5">
        <v>119.6154925</v>
      </c>
      <c r="N95" s="5">
        <v>119.6154925</v>
      </c>
      <c r="O95" s="5">
        <v>119.6154925</v>
      </c>
      <c r="P95" s="5">
        <v>119.6154925</v>
      </c>
      <c r="Q95" s="5">
        <v>119.6154925</v>
      </c>
      <c r="R95" s="5">
        <v>119.6154925</v>
      </c>
      <c r="S95" s="5">
        <v>119.6154925</v>
      </c>
      <c r="T95" s="5">
        <v>119.6154925</v>
      </c>
      <c r="U95" s="5">
        <v>119.6154925</v>
      </c>
      <c r="V95" s="5">
        <v>119.6154925</v>
      </c>
      <c r="W95" s="5">
        <v>119.6154925</v>
      </c>
      <c r="X95" s="5">
        <v>119.6154925</v>
      </c>
      <c r="Y95" s="5">
        <v>119.6154925</v>
      </c>
      <c r="Z95" s="5">
        <v>119.6154925</v>
      </c>
      <c r="AA95" s="5">
        <v>119.6154925</v>
      </c>
      <c r="AB95" s="5">
        <v>119.6154925</v>
      </c>
      <c r="AC95" s="5">
        <v>119.6154925</v>
      </c>
      <c r="AD95" s="5">
        <v>119.6154925</v>
      </c>
      <c r="AE95" s="5">
        <v>119.6154925</v>
      </c>
    </row>
    <row r="96" spans="1:31">
      <c r="A96" s="58" t="s">
        <v>128</v>
      </c>
      <c r="B96" s="58" t="s">
        <v>125</v>
      </c>
      <c r="C96" s="58" t="s">
        <v>103</v>
      </c>
      <c r="D96" s="5">
        <v>0</v>
      </c>
      <c r="E96" s="5">
        <v>0</v>
      </c>
      <c r="F96" s="5">
        <v>120.20572206999999</v>
      </c>
      <c r="G96" s="5">
        <v>120.20572206999999</v>
      </c>
      <c r="H96" s="5">
        <v>272.86484940000003</v>
      </c>
      <c r="I96" s="5">
        <v>882.98146280000003</v>
      </c>
      <c r="J96" s="5">
        <v>882.98146280000003</v>
      </c>
      <c r="K96" s="5">
        <v>882.98146280000003</v>
      </c>
      <c r="L96" s="5">
        <v>882.98146280000003</v>
      </c>
      <c r="M96" s="5">
        <v>882.98146280000003</v>
      </c>
      <c r="N96" s="5">
        <v>882.98146280000003</v>
      </c>
      <c r="O96" s="5">
        <v>882.98146280000003</v>
      </c>
      <c r="P96" s="5">
        <v>882.98146280000003</v>
      </c>
      <c r="Q96" s="5">
        <v>882.98146280000003</v>
      </c>
      <c r="R96" s="5">
        <v>882.98146280000003</v>
      </c>
      <c r="S96" s="5">
        <v>882.98146280000003</v>
      </c>
      <c r="T96" s="5">
        <v>882.98146280000003</v>
      </c>
      <c r="U96" s="5">
        <v>882.98146280000003</v>
      </c>
      <c r="V96" s="5">
        <v>882.98146280000003</v>
      </c>
      <c r="W96" s="5">
        <v>882.98146280000003</v>
      </c>
      <c r="X96" s="5">
        <v>882.98146280000003</v>
      </c>
      <c r="Y96" s="5">
        <v>882.98146280000003</v>
      </c>
      <c r="Z96" s="5">
        <v>882.98146280000003</v>
      </c>
      <c r="AA96" s="5">
        <v>882.98146280000003</v>
      </c>
      <c r="AB96" s="5">
        <v>882.98146280000003</v>
      </c>
      <c r="AC96" s="5">
        <v>882.98146280000003</v>
      </c>
      <c r="AD96" s="5">
        <v>882.98146280000003</v>
      </c>
      <c r="AE96" s="5">
        <v>882.98146280000003</v>
      </c>
    </row>
    <row r="97" spans="1:31">
      <c r="A97" s="58" t="s">
        <v>128</v>
      </c>
      <c r="B97" s="58" t="s">
        <v>125</v>
      </c>
      <c r="C97" s="58" t="s">
        <v>104</v>
      </c>
      <c r="D97" s="5">
        <v>0</v>
      </c>
      <c r="E97" s="5">
        <v>0</v>
      </c>
      <c r="F97" s="5">
        <v>0</v>
      </c>
      <c r="G97" s="5">
        <v>0</v>
      </c>
      <c r="H97" s="5">
        <v>1.0999999999999979</v>
      </c>
      <c r="I97" s="5">
        <v>1.0999999999999979</v>
      </c>
      <c r="J97" s="5">
        <v>1.0999999999999979</v>
      </c>
      <c r="K97" s="5">
        <v>251.1</v>
      </c>
      <c r="L97" s="5">
        <v>251.1</v>
      </c>
      <c r="M97" s="5">
        <v>252.2</v>
      </c>
      <c r="N97" s="5">
        <v>252.2</v>
      </c>
      <c r="O97" s="5">
        <v>253.29999999999998</v>
      </c>
      <c r="P97" s="5">
        <v>253.29999999999998</v>
      </c>
      <c r="Q97" s="5">
        <v>253.29999999999998</v>
      </c>
      <c r="R97" s="5">
        <v>253.29999999999998</v>
      </c>
      <c r="S97" s="5">
        <v>254.39999999999998</v>
      </c>
      <c r="T97" s="5">
        <v>254.39999999999998</v>
      </c>
      <c r="U97" s="5">
        <v>254.39999999999998</v>
      </c>
      <c r="V97" s="5">
        <v>254.39999999999998</v>
      </c>
      <c r="W97" s="5">
        <v>254.39999999999998</v>
      </c>
      <c r="X97" s="5">
        <v>255.5</v>
      </c>
      <c r="Y97" s="5">
        <v>255.5</v>
      </c>
      <c r="Z97" s="5">
        <v>255.5</v>
      </c>
      <c r="AA97" s="5">
        <v>255.5</v>
      </c>
      <c r="AB97" s="5">
        <v>255.5</v>
      </c>
      <c r="AC97" s="5">
        <v>255.5</v>
      </c>
      <c r="AD97" s="5">
        <v>255.5</v>
      </c>
      <c r="AE97" s="5">
        <v>255.5</v>
      </c>
    </row>
    <row r="98" spans="1:31">
      <c r="A98" s="58" t="s">
        <v>128</v>
      </c>
      <c r="B98" s="58" t="s">
        <v>125</v>
      </c>
      <c r="C98" s="58" t="s">
        <v>88</v>
      </c>
      <c r="D98" s="5">
        <v>54.76</v>
      </c>
      <c r="E98" s="5">
        <v>142.94</v>
      </c>
      <c r="F98" s="5">
        <v>269.64</v>
      </c>
      <c r="G98" s="5">
        <v>436.56599999999997</v>
      </c>
      <c r="H98" s="5">
        <v>646.74199999999996</v>
      </c>
      <c r="I98" s="5">
        <v>870.52899999999988</v>
      </c>
      <c r="J98" s="5">
        <v>1204.865</v>
      </c>
      <c r="K98" s="5">
        <v>1493.8018440799999</v>
      </c>
      <c r="L98" s="5">
        <v>1758.1112452999998</v>
      </c>
      <c r="M98" s="5">
        <v>2054.17842978</v>
      </c>
      <c r="N98" s="5">
        <v>2430.9898076999998</v>
      </c>
      <c r="O98" s="5">
        <v>2860.0551302299996</v>
      </c>
      <c r="P98" s="5">
        <v>3323.3447319699999</v>
      </c>
      <c r="Q98" s="5">
        <v>3824.7527005699994</v>
      </c>
      <c r="R98" s="5">
        <v>4371.7407209399998</v>
      </c>
      <c r="S98" s="5">
        <v>4923.7197385200006</v>
      </c>
      <c r="T98" s="5">
        <v>5403.5122714200006</v>
      </c>
      <c r="U98" s="5">
        <v>5884.3870978300001</v>
      </c>
      <c r="V98" s="5">
        <v>6354.1073290500008</v>
      </c>
      <c r="W98" s="5">
        <v>6790.2590817799992</v>
      </c>
      <c r="X98" s="5">
        <v>7257.6612117000004</v>
      </c>
      <c r="Y98" s="5">
        <v>7732.1858246300008</v>
      </c>
      <c r="Z98" s="5">
        <v>8135.8834787000014</v>
      </c>
      <c r="AA98" s="5">
        <v>8548.284465079998</v>
      </c>
      <c r="AB98" s="5">
        <v>8969.6047935099978</v>
      </c>
      <c r="AC98" s="5">
        <v>9399.2577990399968</v>
      </c>
      <c r="AD98" s="5">
        <v>9838.3541514499975</v>
      </c>
      <c r="AE98" s="5">
        <v>9875.4181620899963</v>
      </c>
    </row>
    <row r="99" spans="1:31">
      <c r="A99" s="58" t="s">
        <v>128</v>
      </c>
      <c r="B99" s="58" t="s">
        <v>125</v>
      </c>
      <c r="C99" s="58" t="s">
        <v>89</v>
      </c>
      <c r="D99" s="5">
        <v>232.40600000000001</v>
      </c>
      <c r="E99" s="5">
        <v>487.50300000000004</v>
      </c>
      <c r="F99" s="5">
        <v>725.81999999999994</v>
      </c>
      <c r="G99" s="5">
        <v>941.35100000000011</v>
      </c>
      <c r="H99" s="5">
        <v>1130.9650000000001</v>
      </c>
      <c r="I99" s="5">
        <v>1238.9269999999997</v>
      </c>
      <c r="J99" s="5">
        <v>1418.0220000000002</v>
      </c>
      <c r="K99" s="5">
        <v>1671.2850000000001</v>
      </c>
      <c r="L99" s="5">
        <v>1853.7089999999998</v>
      </c>
      <c r="M99" s="5">
        <v>2038.7820000000002</v>
      </c>
      <c r="N99" s="5">
        <v>2282.2999999999997</v>
      </c>
      <c r="O99" s="5">
        <v>2549.9209999999998</v>
      </c>
      <c r="P99" s="5">
        <v>2803.2939999999994</v>
      </c>
      <c r="Q99" s="5">
        <v>3052.297</v>
      </c>
      <c r="R99" s="5">
        <v>3305.7570000000005</v>
      </c>
      <c r="S99" s="5">
        <v>3518.9980000000005</v>
      </c>
      <c r="T99" s="5">
        <v>3634.3609999999999</v>
      </c>
      <c r="U99" s="5">
        <v>3719.5260000000007</v>
      </c>
      <c r="V99" s="5">
        <v>3766.7999999999993</v>
      </c>
      <c r="W99" s="5">
        <v>3778.2219999999998</v>
      </c>
      <c r="X99" s="5">
        <v>3776.8550000000014</v>
      </c>
      <c r="Y99" s="5">
        <v>3771.4599999999982</v>
      </c>
      <c r="Z99" s="5">
        <v>3759.5150000000003</v>
      </c>
      <c r="AA99" s="5">
        <v>3743.7230000000009</v>
      </c>
      <c r="AB99" s="5">
        <v>3723.1209999999992</v>
      </c>
      <c r="AC99" s="5">
        <v>3698.3710000000001</v>
      </c>
      <c r="AD99" s="5">
        <v>3668.8410000000003</v>
      </c>
      <c r="AE99" s="5">
        <v>3668.8410000000003</v>
      </c>
    </row>
    <row r="100" spans="1:31">
      <c r="A100" s="58" t="s">
        <v>128</v>
      </c>
      <c r="B100" s="58" t="s">
        <v>125</v>
      </c>
      <c r="C100" s="58" t="s">
        <v>96</v>
      </c>
      <c r="D100" s="5">
        <v>24.041795763756937</v>
      </c>
      <c r="E100" s="5">
        <v>49.840544805946564</v>
      </c>
      <c r="F100" s="5">
        <v>73.796448543649007</v>
      </c>
      <c r="G100" s="5">
        <v>93.220156022651196</v>
      </c>
      <c r="H100" s="5">
        <v>117.60111367436136</v>
      </c>
      <c r="I100" s="5">
        <v>158.4915207229059</v>
      </c>
      <c r="J100" s="5">
        <v>196.25216173629499</v>
      </c>
      <c r="K100" s="5">
        <v>228.02909969269083</v>
      </c>
      <c r="L100" s="5">
        <v>266.23061544669747</v>
      </c>
      <c r="M100" s="5">
        <v>307.26462508111433</v>
      </c>
      <c r="N100" s="5">
        <v>344.26525291126234</v>
      </c>
      <c r="O100" s="5">
        <v>381.02950629459247</v>
      </c>
      <c r="P100" s="5">
        <v>424.96491006353153</v>
      </c>
      <c r="Q100" s="5">
        <v>467.96456838499068</v>
      </c>
      <c r="R100" s="5">
        <v>508.57751132095541</v>
      </c>
      <c r="S100" s="5">
        <v>548.91682733933317</v>
      </c>
      <c r="T100" s="5">
        <v>595.70785159645152</v>
      </c>
      <c r="U100" s="5">
        <v>635.13434245057454</v>
      </c>
      <c r="V100" s="5">
        <v>680.9604075683086</v>
      </c>
      <c r="W100" s="5">
        <v>724.7442948878122</v>
      </c>
      <c r="X100" s="5">
        <v>774.71282555569132</v>
      </c>
      <c r="Y100" s="5">
        <v>825.24801830352703</v>
      </c>
      <c r="Z100" s="5">
        <v>870.59940555804656</v>
      </c>
      <c r="AA100" s="5">
        <v>909.95584643872871</v>
      </c>
      <c r="AB100" s="5">
        <v>950.45507328702115</v>
      </c>
      <c r="AC100" s="5">
        <v>999.98597238817774</v>
      </c>
      <c r="AD100" s="5">
        <v>1005.9498041215959</v>
      </c>
      <c r="AE100" s="5">
        <v>1061.0014280971625</v>
      </c>
    </row>
    <row r="101" spans="1:3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>
      <c r="A102" s="58" t="s">
        <v>128</v>
      </c>
      <c r="B102" s="58" t="s">
        <v>126</v>
      </c>
      <c r="C102" s="58" t="s">
        <v>82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</row>
    <row r="103" spans="1:31">
      <c r="A103" s="58" t="s">
        <v>128</v>
      </c>
      <c r="B103" s="58" t="s">
        <v>126</v>
      </c>
      <c r="C103" s="58" t="s">
        <v>83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</row>
    <row r="104" spans="1:31">
      <c r="A104" s="58" t="s">
        <v>128</v>
      </c>
      <c r="B104" s="58" t="s">
        <v>126</v>
      </c>
      <c r="C104" s="58" t="s">
        <v>84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1202.9275909999999</v>
      </c>
      <c r="T104" s="5">
        <v>1202.9275909999999</v>
      </c>
      <c r="U104" s="5">
        <v>1202.9275909999999</v>
      </c>
      <c r="V104" s="5">
        <v>1202.9275909999999</v>
      </c>
      <c r="W104" s="5">
        <v>1202.9275909999999</v>
      </c>
      <c r="X104" s="5">
        <v>2623.3264753499998</v>
      </c>
      <c r="Y104" s="5">
        <v>2623.3264753499998</v>
      </c>
      <c r="Z104" s="5">
        <v>2623.3264753499998</v>
      </c>
      <c r="AA104" s="5">
        <v>2623.3264753499998</v>
      </c>
      <c r="AB104" s="5">
        <v>2623.3264753499998</v>
      </c>
      <c r="AC104" s="5">
        <v>2623.3264753499998</v>
      </c>
      <c r="AD104" s="5">
        <v>2623.3264753499998</v>
      </c>
      <c r="AE104" s="5">
        <v>2623.3264753499998</v>
      </c>
    </row>
    <row r="105" spans="1:31">
      <c r="A105" s="58" t="s">
        <v>128</v>
      </c>
      <c r="B105" s="58" t="s">
        <v>126</v>
      </c>
      <c r="C105" s="58" t="s">
        <v>85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3757.11652035</v>
      </c>
      <c r="AE105" s="5">
        <v>3757.11652035</v>
      </c>
    </row>
    <row r="106" spans="1:31">
      <c r="A106" s="58" t="s">
        <v>128</v>
      </c>
      <c r="B106" s="58" t="s">
        <v>126</v>
      </c>
      <c r="C106" s="58" t="s">
        <v>86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</row>
    <row r="107" spans="1:31">
      <c r="A107" s="58" t="s">
        <v>128</v>
      </c>
      <c r="B107" s="58" t="s">
        <v>126</v>
      </c>
      <c r="C107" s="58" t="s">
        <v>102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</row>
    <row r="108" spans="1:31">
      <c r="A108" s="58" t="s">
        <v>128</v>
      </c>
      <c r="B108" s="58" t="s">
        <v>126</v>
      </c>
      <c r="C108" s="58" t="s">
        <v>103</v>
      </c>
      <c r="D108" s="5">
        <v>0</v>
      </c>
      <c r="E108" s="5">
        <v>0</v>
      </c>
      <c r="F108" s="5">
        <v>46.227451739999999</v>
      </c>
      <c r="G108" s="5">
        <v>46.227451739999999</v>
      </c>
      <c r="H108" s="5">
        <v>222.32383605000001</v>
      </c>
      <c r="I108" s="5">
        <v>222.32383605000001</v>
      </c>
      <c r="J108" s="5">
        <v>222.32383605000001</v>
      </c>
      <c r="K108" s="5">
        <v>222.32383605000001</v>
      </c>
      <c r="L108" s="5">
        <v>222.32383605000001</v>
      </c>
      <c r="M108" s="5">
        <v>441.82977951999999</v>
      </c>
      <c r="N108" s="5">
        <v>441.82977951999999</v>
      </c>
      <c r="O108" s="5">
        <v>441.82977951999999</v>
      </c>
      <c r="P108" s="5">
        <v>441.82977951999999</v>
      </c>
      <c r="Q108" s="5">
        <v>441.82977951999999</v>
      </c>
      <c r="R108" s="5">
        <v>733.73155621000001</v>
      </c>
      <c r="S108" s="5">
        <v>733.73155621000001</v>
      </c>
      <c r="T108" s="5">
        <v>733.73155621000001</v>
      </c>
      <c r="U108" s="5">
        <v>733.73155621000001</v>
      </c>
      <c r="V108" s="5">
        <v>733.73155621000001</v>
      </c>
      <c r="W108" s="5">
        <v>733.73155621000001</v>
      </c>
      <c r="X108" s="5">
        <v>733.73155621000001</v>
      </c>
      <c r="Y108" s="5">
        <v>2979.7971557700002</v>
      </c>
      <c r="Z108" s="5">
        <v>2979.7971557700002</v>
      </c>
      <c r="AA108" s="5">
        <v>2979.7971557700002</v>
      </c>
      <c r="AB108" s="5">
        <v>2979.7971557700002</v>
      </c>
      <c r="AC108" s="5">
        <v>11745.026282119999</v>
      </c>
      <c r="AD108" s="5">
        <v>16666.571516619999</v>
      </c>
      <c r="AE108" s="5">
        <v>16666.571516619999</v>
      </c>
    </row>
    <row r="109" spans="1:31">
      <c r="A109" s="58" t="s">
        <v>128</v>
      </c>
      <c r="B109" s="58" t="s">
        <v>126</v>
      </c>
      <c r="C109" s="58" t="s">
        <v>104</v>
      </c>
      <c r="D109" s="5">
        <v>268</v>
      </c>
      <c r="E109" s="5">
        <v>268</v>
      </c>
      <c r="F109" s="5">
        <v>268</v>
      </c>
      <c r="G109" s="5">
        <v>268</v>
      </c>
      <c r="H109" s="5">
        <v>268</v>
      </c>
      <c r="I109" s="5">
        <v>268</v>
      </c>
      <c r="J109" s="5">
        <v>268</v>
      </c>
      <c r="K109" s="5">
        <v>268</v>
      </c>
      <c r="L109" s="5">
        <v>268</v>
      </c>
      <c r="M109" s="5">
        <v>268</v>
      </c>
      <c r="N109" s="5">
        <v>268</v>
      </c>
      <c r="O109" s="5">
        <v>268</v>
      </c>
      <c r="P109" s="5">
        <v>268</v>
      </c>
      <c r="Q109" s="5">
        <v>268</v>
      </c>
      <c r="R109" s="5">
        <v>268</v>
      </c>
      <c r="S109" s="5">
        <v>268</v>
      </c>
      <c r="T109" s="5">
        <v>268</v>
      </c>
      <c r="U109" s="5">
        <v>268</v>
      </c>
      <c r="V109" s="5">
        <v>268</v>
      </c>
      <c r="W109" s="5">
        <v>268</v>
      </c>
      <c r="X109" s="5">
        <v>268</v>
      </c>
      <c r="Y109" s="5">
        <v>270.10000000000002</v>
      </c>
      <c r="Z109" s="5">
        <v>270.10000000000002</v>
      </c>
      <c r="AA109" s="5">
        <v>270.10000000000002</v>
      </c>
      <c r="AB109" s="5">
        <v>270.10000000000002</v>
      </c>
      <c r="AC109" s="5">
        <v>270.10000000000002</v>
      </c>
      <c r="AD109" s="5">
        <v>270.10000000000002</v>
      </c>
      <c r="AE109" s="5">
        <v>270.10000000000002</v>
      </c>
    </row>
    <row r="110" spans="1:31">
      <c r="A110" s="58" t="s">
        <v>128</v>
      </c>
      <c r="B110" s="58" t="s">
        <v>126</v>
      </c>
      <c r="C110" s="58" t="s">
        <v>88</v>
      </c>
      <c r="D110" s="5">
        <v>73.838999999999999</v>
      </c>
      <c r="E110" s="5">
        <v>125.518</v>
      </c>
      <c r="F110" s="5">
        <v>181.48699999999999</v>
      </c>
      <c r="G110" s="5">
        <v>243.30499999999998</v>
      </c>
      <c r="H110" s="5">
        <v>312.75699999999995</v>
      </c>
      <c r="I110" s="5">
        <v>390.69499999999999</v>
      </c>
      <c r="J110" s="5">
        <v>510.90500000000003</v>
      </c>
      <c r="K110" s="5">
        <v>631.42935792000003</v>
      </c>
      <c r="L110" s="5">
        <v>766.63695316999997</v>
      </c>
      <c r="M110" s="5">
        <v>928.63902228000006</v>
      </c>
      <c r="N110" s="5">
        <v>1115.6597518000001</v>
      </c>
      <c r="O110" s="5">
        <v>1313.2637531099997</v>
      </c>
      <c r="P110" s="5">
        <v>1516.9889911499997</v>
      </c>
      <c r="Q110" s="5">
        <v>1727.7736280399997</v>
      </c>
      <c r="R110" s="5">
        <v>1934.21496411</v>
      </c>
      <c r="S110" s="5">
        <v>2140.4586781399998</v>
      </c>
      <c r="T110" s="5">
        <v>2300.8879793499996</v>
      </c>
      <c r="U110" s="5">
        <v>2451.2979372599998</v>
      </c>
      <c r="V110" s="5">
        <v>2590.4567204</v>
      </c>
      <c r="W110" s="5">
        <v>2730.6489150900002</v>
      </c>
      <c r="X110" s="5">
        <v>2880.4738553700004</v>
      </c>
      <c r="Y110" s="5">
        <v>3032.38457247</v>
      </c>
      <c r="Z110" s="5">
        <v>3166.1617666800003</v>
      </c>
      <c r="AA110" s="5">
        <v>3302.5120561000003</v>
      </c>
      <c r="AB110" s="5">
        <v>3441.9222458300001</v>
      </c>
      <c r="AC110" s="5">
        <v>3583.9930442000004</v>
      </c>
      <c r="AD110" s="5">
        <v>3728.8328000900001</v>
      </c>
      <c r="AE110" s="5">
        <v>3739.2745457300007</v>
      </c>
    </row>
    <row r="111" spans="1:31">
      <c r="A111" s="58" t="s">
        <v>128</v>
      </c>
      <c r="B111" s="58" t="s">
        <v>126</v>
      </c>
      <c r="C111" s="58" t="s">
        <v>89</v>
      </c>
      <c r="D111" s="5">
        <v>148.76600000000002</v>
      </c>
      <c r="E111" s="5">
        <v>228.94499999999999</v>
      </c>
      <c r="F111" s="5">
        <v>299.89299999999997</v>
      </c>
      <c r="G111" s="5">
        <v>362.67599999999999</v>
      </c>
      <c r="H111" s="5">
        <v>421.68799999999993</v>
      </c>
      <c r="I111" s="5">
        <v>477.62499999999989</v>
      </c>
      <c r="J111" s="5">
        <v>573.1819999999999</v>
      </c>
      <c r="K111" s="5">
        <v>679.52199999999982</v>
      </c>
      <c r="L111" s="5">
        <v>788.73699999999997</v>
      </c>
      <c r="M111" s="5">
        <v>913.36500000000001</v>
      </c>
      <c r="N111" s="5">
        <v>1050.0729999999999</v>
      </c>
      <c r="O111" s="5">
        <v>1185.873</v>
      </c>
      <c r="P111" s="5">
        <v>1305.5350000000001</v>
      </c>
      <c r="Q111" s="5">
        <v>1414.675</v>
      </c>
      <c r="R111" s="5">
        <v>1504.271</v>
      </c>
      <c r="S111" s="5">
        <v>1578.749</v>
      </c>
      <c r="T111" s="5">
        <v>1602.5610000000004</v>
      </c>
      <c r="U111" s="5">
        <v>1609.0989999999999</v>
      </c>
      <c r="V111" s="5">
        <v>1598.3530000000003</v>
      </c>
      <c r="W111" s="5">
        <v>1589.095</v>
      </c>
      <c r="X111" s="5">
        <v>1574.4000000000008</v>
      </c>
      <c r="Y111" s="5">
        <v>1558.9709999999998</v>
      </c>
      <c r="Z111" s="5">
        <v>1541.8950000000002</v>
      </c>
      <c r="AA111" s="5">
        <v>1524.0489999999998</v>
      </c>
      <c r="AB111" s="5">
        <v>1504.5419999999997</v>
      </c>
      <c r="AC111" s="5">
        <v>1484.26</v>
      </c>
      <c r="AD111" s="5">
        <v>1462.1540000000007</v>
      </c>
      <c r="AE111" s="5">
        <v>1462.1540000000007</v>
      </c>
    </row>
    <row r="112" spans="1:31">
      <c r="A112" s="58" t="s">
        <v>128</v>
      </c>
      <c r="B112" s="58" t="s">
        <v>126</v>
      </c>
      <c r="C112" s="58" t="s">
        <v>96</v>
      </c>
      <c r="D112" s="5">
        <v>9.4104411891122624</v>
      </c>
      <c r="E112" s="5">
        <v>19.117132690054596</v>
      </c>
      <c r="F112" s="5">
        <v>28.863933893753206</v>
      </c>
      <c r="G112" s="5">
        <v>38.20099845606476</v>
      </c>
      <c r="H112" s="5">
        <v>48.598214221626144</v>
      </c>
      <c r="I112" s="5">
        <v>59.919361857769054</v>
      </c>
      <c r="J112" s="5">
        <v>71.787700324340221</v>
      </c>
      <c r="K112" s="5">
        <v>84.348675359954797</v>
      </c>
      <c r="L112" s="5">
        <v>97.007930534518096</v>
      </c>
      <c r="M112" s="5">
        <v>111.56049658284951</v>
      </c>
      <c r="N112" s="5">
        <v>124.19304075747127</v>
      </c>
      <c r="O112" s="5">
        <v>137.65076340912898</v>
      </c>
      <c r="P112" s="5">
        <v>152.19677722443475</v>
      </c>
      <c r="Q112" s="5">
        <v>168.2316264126373</v>
      </c>
      <c r="R112" s="5">
        <v>183.67314008142705</v>
      </c>
      <c r="S112" s="5">
        <v>200.27553031576915</v>
      </c>
      <c r="T112" s="5">
        <v>215.17312015519877</v>
      </c>
      <c r="U112" s="5">
        <v>233.47027949471072</v>
      </c>
      <c r="V112" s="5">
        <v>248.98735969599181</v>
      </c>
      <c r="W112" s="5">
        <v>268.52614921800495</v>
      </c>
      <c r="X112" s="5">
        <v>286.54652036799519</v>
      </c>
      <c r="Y112" s="5">
        <v>304.57471653401348</v>
      </c>
      <c r="Z112" s="5">
        <v>324.48352334013498</v>
      </c>
      <c r="AA112" s="5">
        <v>337.46344582782058</v>
      </c>
      <c r="AB112" s="5">
        <v>357.05423402303569</v>
      </c>
      <c r="AC112" s="5">
        <v>378.05489141158284</v>
      </c>
      <c r="AD112" s="5">
        <v>399.6434408851494</v>
      </c>
      <c r="AE112" s="5">
        <v>402.5032303933412</v>
      </c>
    </row>
    <row r="113" spans="1:3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>
      <c r="A114" s="58" t="s">
        <v>128</v>
      </c>
      <c r="B114" s="58" t="s">
        <v>127</v>
      </c>
      <c r="C114" s="58" t="s">
        <v>82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</row>
    <row r="115" spans="1:31">
      <c r="A115" s="58" t="s">
        <v>128</v>
      </c>
      <c r="B115" s="58" t="s">
        <v>127</v>
      </c>
      <c r="C115" s="58" t="s">
        <v>83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</row>
    <row r="116" spans="1:31">
      <c r="A116" s="58" t="s">
        <v>128</v>
      </c>
      <c r="B116" s="58" t="s">
        <v>127</v>
      </c>
      <c r="C116" s="58" t="s">
        <v>84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483.07430614999998</v>
      </c>
      <c r="Y116" s="5">
        <v>483.07430614999998</v>
      </c>
      <c r="Z116" s="5">
        <v>483.07430614999998</v>
      </c>
      <c r="AA116" s="5">
        <v>483.07430614999998</v>
      </c>
      <c r="AB116" s="5">
        <v>483.07430614999998</v>
      </c>
      <c r="AC116" s="5">
        <v>483.07430614999998</v>
      </c>
      <c r="AD116" s="5">
        <v>1467.22505215</v>
      </c>
      <c r="AE116" s="5">
        <v>1467.22505215</v>
      </c>
    </row>
    <row r="117" spans="1:31">
      <c r="A117" s="58" t="s">
        <v>128</v>
      </c>
      <c r="B117" s="58" t="s">
        <v>127</v>
      </c>
      <c r="C117" s="58" t="s">
        <v>85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</row>
    <row r="118" spans="1:31">
      <c r="A118" s="58" t="s">
        <v>128</v>
      </c>
      <c r="B118" s="58" t="s">
        <v>127</v>
      </c>
      <c r="C118" s="58" t="s">
        <v>86</v>
      </c>
      <c r="D118" s="5">
        <v>0</v>
      </c>
      <c r="E118" s="5">
        <v>0</v>
      </c>
      <c r="F118" s="5">
        <v>0</v>
      </c>
      <c r="G118" s="5">
        <v>0</v>
      </c>
      <c r="H118" s="5">
        <v>390.00000000000006</v>
      </c>
      <c r="I118" s="5">
        <v>390.00000000000006</v>
      </c>
      <c r="J118" s="5">
        <v>390.00000000000006</v>
      </c>
      <c r="K118" s="5">
        <v>390.00000000000006</v>
      </c>
      <c r="L118" s="5">
        <v>390.00000000000006</v>
      </c>
      <c r="M118" s="5">
        <v>390.00000000000006</v>
      </c>
      <c r="N118" s="5">
        <v>390.00000000000006</v>
      </c>
      <c r="O118" s="5">
        <v>390.00000000000006</v>
      </c>
      <c r="P118" s="5">
        <v>390.00000000000006</v>
      </c>
      <c r="Q118" s="5">
        <v>390.00000000000006</v>
      </c>
      <c r="R118" s="5">
        <v>390.00000000000006</v>
      </c>
      <c r="S118" s="5">
        <v>390.00000000000006</v>
      </c>
      <c r="T118" s="5">
        <v>390.00000000000006</v>
      </c>
      <c r="U118" s="5">
        <v>390.00000000000006</v>
      </c>
      <c r="V118" s="5">
        <v>390.00000000000006</v>
      </c>
      <c r="W118" s="5">
        <v>390.00000000000006</v>
      </c>
      <c r="X118" s="5">
        <v>390.00000000000006</v>
      </c>
      <c r="Y118" s="5">
        <v>390.00000000000006</v>
      </c>
      <c r="Z118" s="5">
        <v>390.00000000000006</v>
      </c>
      <c r="AA118" s="5">
        <v>390.00000000000006</v>
      </c>
      <c r="AB118" s="5">
        <v>390.00000000000006</v>
      </c>
      <c r="AC118" s="5">
        <v>390.00000000000006</v>
      </c>
      <c r="AD118" s="5">
        <v>390.00000000000006</v>
      </c>
      <c r="AE118" s="5">
        <v>390.00000000000006</v>
      </c>
    </row>
    <row r="119" spans="1:31">
      <c r="A119" s="58" t="s">
        <v>128</v>
      </c>
      <c r="B119" s="58" t="s">
        <v>127</v>
      </c>
      <c r="C119" s="58" t="s">
        <v>102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537.64278782999997</v>
      </c>
      <c r="J119" s="5">
        <v>537.64278782999997</v>
      </c>
      <c r="K119" s="5">
        <v>537.64278782999997</v>
      </c>
      <c r="L119" s="5">
        <v>537.64278782999997</v>
      </c>
      <c r="M119" s="5">
        <v>537.64278782999997</v>
      </c>
      <c r="N119" s="5">
        <v>537.64278782999997</v>
      </c>
      <c r="O119" s="5">
        <v>537.64278782999997</v>
      </c>
      <c r="P119" s="5">
        <v>537.64278782999997</v>
      </c>
      <c r="Q119" s="5">
        <v>537.64278782999997</v>
      </c>
      <c r="R119" s="5">
        <v>537.64278782999997</v>
      </c>
      <c r="S119" s="5">
        <v>537.64278782999997</v>
      </c>
      <c r="T119" s="5">
        <v>537.64278782999997</v>
      </c>
      <c r="U119" s="5">
        <v>537.64278782999997</v>
      </c>
      <c r="V119" s="5">
        <v>537.64278782999997</v>
      </c>
      <c r="W119" s="5">
        <v>537.64278782999997</v>
      </c>
      <c r="X119" s="5">
        <v>911.11651037000001</v>
      </c>
      <c r="Y119" s="5">
        <v>911.11651037000001</v>
      </c>
      <c r="Z119" s="5">
        <v>911.11651037000001</v>
      </c>
      <c r="AA119" s="5">
        <v>911.11651037000001</v>
      </c>
      <c r="AB119" s="5">
        <v>911.11651037000001</v>
      </c>
      <c r="AC119" s="5">
        <v>1286.1152012299999</v>
      </c>
      <c r="AD119" s="5">
        <v>2000.87734273</v>
      </c>
      <c r="AE119" s="5">
        <v>2000.87734273</v>
      </c>
    </row>
    <row r="120" spans="1:31">
      <c r="A120" s="58" t="s">
        <v>128</v>
      </c>
      <c r="B120" s="58" t="s">
        <v>127</v>
      </c>
      <c r="C120" s="58" t="s">
        <v>103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</row>
    <row r="121" spans="1:31">
      <c r="A121" s="58" t="s">
        <v>128</v>
      </c>
      <c r="B121" s="58" t="s">
        <v>127</v>
      </c>
      <c r="C121" s="58" t="s">
        <v>104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</row>
    <row r="122" spans="1:31">
      <c r="A122" s="58" t="s">
        <v>128</v>
      </c>
      <c r="B122" s="58" t="s">
        <v>127</v>
      </c>
      <c r="C122" s="58" t="s">
        <v>88</v>
      </c>
      <c r="D122" s="5">
        <v>7.2569999999999997</v>
      </c>
      <c r="E122" s="5">
        <v>15.181999999999999</v>
      </c>
      <c r="F122" s="5">
        <v>25.828000000000003</v>
      </c>
      <c r="G122" s="5">
        <v>38.726999999999997</v>
      </c>
      <c r="H122" s="5">
        <v>54.451999999999998</v>
      </c>
      <c r="I122" s="5">
        <v>72.995000000000005</v>
      </c>
      <c r="J122" s="5">
        <v>100.919</v>
      </c>
      <c r="K122" s="5">
        <v>125.06885559</v>
      </c>
      <c r="L122" s="5">
        <v>152.38231171000001</v>
      </c>
      <c r="M122" s="5">
        <v>185.58257463999999</v>
      </c>
      <c r="N122" s="5">
        <v>224.24093049000001</v>
      </c>
      <c r="O122" s="5">
        <v>266.22114852000004</v>
      </c>
      <c r="P122" s="5">
        <v>310.76255972000001</v>
      </c>
      <c r="Q122" s="5">
        <v>357.21243506000002</v>
      </c>
      <c r="R122" s="5">
        <v>404.12868935</v>
      </c>
      <c r="S122" s="5">
        <v>451.96981380999995</v>
      </c>
      <c r="T122" s="5">
        <v>491.85534789999997</v>
      </c>
      <c r="U122" s="5">
        <v>531.17407489999994</v>
      </c>
      <c r="V122" s="5">
        <v>569.57214910999994</v>
      </c>
      <c r="W122" s="5">
        <v>609.09550940999998</v>
      </c>
      <c r="X122" s="5">
        <v>651.13480556000002</v>
      </c>
      <c r="Y122" s="5">
        <v>693.59137111999996</v>
      </c>
      <c r="Z122" s="5">
        <v>729.22064465000005</v>
      </c>
      <c r="AA122" s="5">
        <v>765.01022692999993</v>
      </c>
      <c r="AB122" s="5">
        <v>801.02588179999987</v>
      </c>
      <c r="AC122" s="5">
        <v>837.42843994999998</v>
      </c>
      <c r="AD122" s="5">
        <v>874.02253662999988</v>
      </c>
      <c r="AE122" s="5">
        <v>876.06575080999994</v>
      </c>
    </row>
    <row r="123" spans="1:31">
      <c r="A123" s="58" t="s">
        <v>128</v>
      </c>
      <c r="B123" s="58" t="s">
        <v>127</v>
      </c>
      <c r="C123" s="58" t="s">
        <v>89</v>
      </c>
      <c r="D123" s="5">
        <v>33.210999999999999</v>
      </c>
      <c r="E123" s="5">
        <v>52.959999999999987</v>
      </c>
      <c r="F123" s="5">
        <v>69.94</v>
      </c>
      <c r="G123" s="5">
        <v>83.551999999999992</v>
      </c>
      <c r="H123" s="5">
        <v>94.718999999999994</v>
      </c>
      <c r="I123" s="5">
        <v>104.08799999999999</v>
      </c>
      <c r="J123" s="5">
        <v>119.12299999999999</v>
      </c>
      <c r="K123" s="5">
        <v>140.226</v>
      </c>
      <c r="L123" s="5">
        <v>161.52900000000002</v>
      </c>
      <c r="M123" s="5">
        <v>186.071</v>
      </c>
      <c r="N123" s="5">
        <v>212.93200000000002</v>
      </c>
      <c r="O123" s="5">
        <v>240.31599999999995</v>
      </c>
      <c r="P123" s="5">
        <v>265.44200000000006</v>
      </c>
      <c r="Q123" s="5">
        <v>288.39300000000009</v>
      </c>
      <c r="R123" s="5">
        <v>308.13200000000006</v>
      </c>
      <c r="S123" s="5">
        <v>325.06799999999998</v>
      </c>
      <c r="T123" s="5">
        <v>332.09500000000003</v>
      </c>
      <c r="U123" s="5">
        <v>336.13700000000011</v>
      </c>
      <c r="V123" s="5">
        <v>337.15399999999994</v>
      </c>
      <c r="W123" s="5">
        <v>338.40500000000014</v>
      </c>
      <c r="X123" s="5">
        <v>338.27300000000002</v>
      </c>
      <c r="Y123" s="5">
        <v>337.61799999999988</v>
      </c>
      <c r="Z123" s="5">
        <v>336.35700000000014</v>
      </c>
      <c r="AA123" s="5">
        <v>334.33899999999988</v>
      </c>
      <c r="AB123" s="5">
        <v>331.66400000000016</v>
      </c>
      <c r="AC123" s="5">
        <v>328.45400000000001</v>
      </c>
      <c r="AD123" s="5">
        <v>324.61399999999998</v>
      </c>
      <c r="AE123" s="5">
        <v>324.61399999999998</v>
      </c>
    </row>
    <row r="124" spans="1:31">
      <c r="A124" s="58" t="s">
        <v>128</v>
      </c>
      <c r="B124" s="58" t="s">
        <v>127</v>
      </c>
      <c r="C124" s="58" t="s">
        <v>96</v>
      </c>
      <c r="D124" s="5">
        <v>1.7575097093391108</v>
      </c>
      <c r="E124" s="5">
        <v>3.4779107311225488</v>
      </c>
      <c r="F124" s="5">
        <v>4.9305556283669887</v>
      </c>
      <c r="G124" s="5">
        <v>6.2735463029534628</v>
      </c>
      <c r="H124" s="5">
        <v>7.7233088929174301</v>
      </c>
      <c r="I124" s="5">
        <v>9.7108762155443671</v>
      </c>
      <c r="J124" s="5">
        <v>11.342773458672724</v>
      </c>
      <c r="K124" s="5">
        <v>12.758780570974473</v>
      </c>
      <c r="L124" s="5">
        <v>14.412490287310071</v>
      </c>
      <c r="M124" s="5">
        <v>15.946858902916603</v>
      </c>
      <c r="N124" s="5">
        <v>17.286242187596272</v>
      </c>
      <c r="O124" s="5">
        <v>18.417501269622726</v>
      </c>
      <c r="P124" s="5">
        <v>19.687799813539215</v>
      </c>
      <c r="Q124" s="5">
        <v>21.082308853695281</v>
      </c>
      <c r="R124" s="5">
        <v>22.634448521775312</v>
      </c>
      <c r="S124" s="5">
        <v>24.192077203732424</v>
      </c>
      <c r="T124" s="5">
        <v>25.484826309117558</v>
      </c>
      <c r="U124" s="5">
        <v>26.90169988405772</v>
      </c>
      <c r="V124" s="5">
        <v>28.2741128893569</v>
      </c>
      <c r="W124" s="5">
        <v>29.910423906920954</v>
      </c>
      <c r="X124" s="5">
        <v>31.985159370590203</v>
      </c>
      <c r="Y124" s="5">
        <v>34.444894461290588</v>
      </c>
      <c r="Z124" s="5">
        <v>36.996043512256762</v>
      </c>
      <c r="AA124" s="5">
        <v>39.192755357990173</v>
      </c>
      <c r="AB124" s="5">
        <v>41.231988831273377</v>
      </c>
      <c r="AC124" s="5">
        <v>43.483485964347558</v>
      </c>
      <c r="AD124" s="5">
        <v>45.38856231733768</v>
      </c>
      <c r="AE124" s="5">
        <v>43.666807733237157</v>
      </c>
    </row>
    <row r="125" spans="1:3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>
      <c r="A126" s="58" t="s">
        <v>131</v>
      </c>
      <c r="B126" s="58" t="s">
        <v>123</v>
      </c>
      <c r="C126" s="58" t="s">
        <v>82</v>
      </c>
      <c r="D126" s="5">
        <v>316</v>
      </c>
      <c r="E126" s="5">
        <v>316</v>
      </c>
      <c r="F126" s="5">
        <v>316</v>
      </c>
      <c r="G126" s="5">
        <v>316</v>
      </c>
      <c r="H126" s="5">
        <v>316</v>
      </c>
      <c r="I126" s="5">
        <v>316</v>
      </c>
      <c r="J126" s="5">
        <v>316</v>
      </c>
      <c r="K126" s="5">
        <v>316</v>
      </c>
      <c r="L126" s="5">
        <v>316</v>
      </c>
      <c r="M126" s="5">
        <v>316</v>
      </c>
      <c r="N126" s="5">
        <v>316</v>
      </c>
      <c r="O126" s="5">
        <v>316</v>
      </c>
      <c r="P126" s="5">
        <v>316</v>
      </c>
      <c r="Q126" s="5">
        <v>316</v>
      </c>
      <c r="R126" s="5">
        <v>316</v>
      </c>
      <c r="S126" s="5">
        <v>316</v>
      </c>
      <c r="T126" s="5">
        <v>316</v>
      </c>
      <c r="U126" s="5">
        <v>316</v>
      </c>
      <c r="V126" s="5">
        <v>316</v>
      </c>
      <c r="W126" s="5">
        <v>316</v>
      </c>
      <c r="X126" s="5">
        <v>316</v>
      </c>
      <c r="Y126" s="5">
        <v>316</v>
      </c>
      <c r="Z126" s="5">
        <v>316</v>
      </c>
      <c r="AA126" s="5">
        <v>316</v>
      </c>
      <c r="AB126" s="5">
        <v>316</v>
      </c>
      <c r="AC126" s="5">
        <v>316</v>
      </c>
      <c r="AD126" s="5">
        <v>316</v>
      </c>
      <c r="AE126" s="5">
        <v>316</v>
      </c>
    </row>
    <row r="127" spans="1:31">
      <c r="A127" s="58" t="s">
        <v>131</v>
      </c>
      <c r="B127" s="58" t="s">
        <v>123</v>
      </c>
      <c r="C127" s="58" t="s">
        <v>83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</row>
    <row r="128" spans="1:31">
      <c r="A128" s="58" t="s">
        <v>131</v>
      </c>
      <c r="B128" s="58" t="s">
        <v>123</v>
      </c>
      <c r="C128" s="58" t="s">
        <v>84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</row>
    <row r="129" spans="1:31">
      <c r="A129" s="58" t="s">
        <v>131</v>
      </c>
      <c r="B129" s="58" t="s">
        <v>123</v>
      </c>
      <c r="C129" s="58" t="s">
        <v>85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367.43367239999998</v>
      </c>
      <c r="AE129" s="5">
        <v>367.43367239999998</v>
      </c>
    </row>
    <row r="130" spans="1:31">
      <c r="A130" s="58" t="s">
        <v>131</v>
      </c>
      <c r="B130" s="58" t="s">
        <v>123</v>
      </c>
      <c r="C130" s="58" t="s">
        <v>86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</row>
    <row r="131" spans="1:31">
      <c r="A131" s="58" t="s">
        <v>131</v>
      </c>
      <c r="B131" s="58" t="s">
        <v>123</v>
      </c>
      <c r="C131" s="58" t="s">
        <v>101</v>
      </c>
      <c r="D131" s="5">
        <v>0</v>
      </c>
      <c r="E131" s="5">
        <v>0</v>
      </c>
      <c r="F131" s="5">
        <v>680</v>
      </c>
      <c r="G131" s="5">
        <v>2040</v>
      </c>
      <c r="H131" s="5">
        <v>2040</v>
      </c>
      <c r="I131" s="5">
        <v>2040</v>
      </c>
      <c r="J131" s="5">
        <v>2040</v>
      </c>
      <c r="K131" s="5">
        <v>2040</v>
      </c>
      <c r="L131" s="5">
        <v>2040</v>
      </c>
      <c r="M131" s="5">
        <v>2040</v>
      </c>
      <c r="N131" s="5">
        <v>2040</v>
      </c>
      <c r="O131" s="5">
        <v>2040</v>
      </c>
      <c r="P131" s="5">
        <v>2040</v>
      </c>
      <c r="Q131" s="5">
        <v>2040</v>
      </c>
      <c r="R131" s="5">
        <v>2040</v>
      </c>
      <c r="S131" s="5">
        <v>2040</v>
      </c>
      <c r="T131" s="5">
        <v>2040</v>
      </c>
      <c r="U131" s="5">
        <v>2040</v>
      </c>
      <c r="V131" s="5">
        <v>2040</v>
      </c>
      <c r="W131" s="5">
        <v>2040</v>
      </c>
      <c r="X131" s="5">
        <v>2040</v>
      </c>
      <c r="Y131" s="5">
        <v>2040</v>
      </c>
      <c r="Z131" s="5">
        <v>2040</v>
      </c>
      <c r="AA131" s="5">
        <v>2040</v>
      </c>
      <c r="AB131" s="5">
        <v>2040</v>
      </c>
      <c r="AC131" s="5">
        <v>2040</v>
      </c>
      <c r="AD131" s="5">
        <v>2040</v>
      </c>
      <c r="AE131" s="5">
        <v>2040</v>
      </c>
    </row>
    <row r="132" spans="1:31">
      <c r="A132" s="58" t="s">
        <v>131</v>
      </c>
      <c r="B132" s="58" t="s">
        <v>123</v>
      </c>
      <c r="C132" s="58" t="s">
        <v>102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150.94381802999999</v>
      </c>
      <c r="J132" s="5">
        <v>150.94381802999999</v>
      </c>
      <c r="K132" s="5">
        <v>546.68674095000006</v>
      </c>
      <c r="L132" s="5">
        <v>546.68674095000006</v>
      </c>
      <c r="M132" s="5">
        <v>546.68674095000006</v>
      </c>
      <c r="N132" s="5">
        <v>546.68674095000006</v>
      </c>
      <c r="O132" s="5">
        <v>546.68674095000006</v>
      </c>
      <c r="P132" s="5">
        <v>546.68674095000006</v>
      </c>
      <c r="Q132" s="5">
        <v>546.68674095000006</v>
      </c>
      <c r="R132" s="5">
        <v>585.87474511999994</v>
      </c>
      <c r="S132" s="5">
        <v>585.87474511999994</v>
      </c>
      <c r="T132" s="5">
        <v>585.87474511999994</v>
      </c>
      <c r="U132" s="5">
        <v>585.87474511999994</v>
      </c>
      <c r="V132" s="5">
        <v>855.08932450999998</v>
      </c>
      <c r="W132" s="5">
        <v>855.08932450999998</v>
      </c>
      <c r="X132" s="5">
        <v>1000.00000001</v>
      </c>
      <c r="Y132" s="5">
        <v>1000.00000001</v>
      </c>
      <c r="Z132" s="5">
        <v>1000.00000001</v>
      </c>
      <c r="AA132" s="5">
        <v>1000.00000001</v>
      </c>
      <c r="AB132" s="5">
        <v>1000.00000001</v>
      </c>
      <c r="AC132" s="5">
        <v>1000.00000001</v>
      </c>
      <c r="AD132" s="5">
        <v>1000.00000001</v>
      </c>
      <c r="AE132" s="5">
        <v>1000.00000001</v>
      </c>
    </row>
    <row r="133" spans="1:31">
      <c r="A133" s="58" t="s">
        <v>131</v>
      </c>
      <c r="B133" s="58" t="s">
        <v>123</v>
      </c>
      <c r="C133" s="58" t="s">
        <v>103</v>
      </c>
      <c r="D133" s="5">
        <v>0</v>
      </c>
      <c r="E133" s="5">
        <v>0</v>
      </c>
      <c r="F133" s="5">
        <v>600</v>
      </c>
      <c r="G133" s="5">
        <v>1729.4243178000002</v>
      </c>
      <c r="H133" s="5">
        <v>2287.4705915300001</v>
      </c>
      <c r="I133" s="5">
        <v>2287.4705915300001</v>
      </c>
      <c r="J133" s="5">
        <v>2287.4705915300001</v>
      </c>
      <c r="K133" s="5">
        <v>2287.4705915300001</v>
      </c>
      <c r="L133" s="5">
        <v>2287.4705915300001</v>
      </c>
      <c r="M133" s="5">
        <v>2287.4705915300001</v>
      </c>
      <c r="N133" s="5">
        <v>2287.4705915300001</v>
      </c>
      <c r="O133" s="5">
        <v>2287.4705915300001</v>
      </c>
      <c r="P133" s="5">
        <v>2287.4705915300001</v>
      </c>
      <c r="Q133" s="5">
        <v>2287.4705915300001</v>
      </c>
      <c r="R133" s="5">
        <v>2712.4093861400006</v>
      </c>
      <c r="S133" s="5">
        <v>2771.3533117800007</v>
      </c>
      <c r="T133" s="5">
        <v>2771.3533117800007</v>
      </c>
      <c r="U133" s="5">
        <v>2785.5679650900001</v>
      </c>
      <c r="V133" s="5">
        <v>2785.5679650900001</v>
      </c>
      <c r="W133" s="5">
        <v>2785.5679650900001</v>
      </c>
      <c r="X133" s="5">
        <v>2785.5679650900001</v>
      </c>
      <c r="Y133" s="5">
        <v>2785.5679650900001</v>
      </c>
      <c r="Z133" s="5">
        <v>2785.5679650900001</v>
      </c>
      <c r="AA133" s="5">
        <v>2785.5679650900001</v>
      </c>
      <c r="AB133" s="5">
        <v>2785.5679650900001</v>
      </c>
      <c r="AC133" s="5">
        <v>3755.0104052000006</v>
      </c>
      <c r="AD133" s="5">
        <v>3755.0104052000006</v>
      </c>
      <c r="AE133" s="5">
        <v>3755.0104052000006</v>
      </c>
    </row>
    <row r="134" spans="1:31">
      <c r="A134" s="58" t="s">
        <v>131</v>
      </c>
      <c r="B134" s="58" t="s">
        <v>123</v>
      </c>
      <c r="C134" s="58" t="s">
        <v>104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</row>
    <row r="135" spans="1:31">
      <c r="A135" s="58" t="s">
        <v>131</v>
      </c>
      <c r="B135" s="58" t="s">
        <v>123</v>
      </c>
      <c r="C135" s="58" t="s">
        <v>88</v>
      </c>
      <c r="D135" s="5">
        <v>101.80099999999999</v>
      </c>
      <c r="E135" s="5">
        <v>222.81499998999999</v>
      </c>
      <c r="F135" s="5">
        <v>379.50499998000004</v>
      </c>
      <c r="G135" s="5">
        <v>571.5</v>
      </c>
      <c r="H135" s="5">
        <v>806.23299998999983</v>
      </c>
      <c r="I135" s="5">
        <v>1087.9869999899997</v>
      </c>
      <c r="J135" s="5">
        <v>1512.70799999</v>
      </c>
      <c r="K135" s="5">
        <v>1885.8104733199998</v>
      </c>
      <c r="L135" s="5">
        <v>2301.8716278700003</v>
      </c>
      <c r="M135" s="5">
        <v>2783.9863791500006</v>
      </c>
      <c r="N135" s="5">
        <v>3381.2533320699995</v>
      </c>
      <c r="O135" s="5">
        <v>4024.7941968700006</v>
      </c>
      <c r="P135" s="5">
        <v>4695.3620007400013</v>
      </c>
      <c r="Q135" s="5">
        <v>5399.39114737</v>
      </c>
      <c r="R135" s="5">
        <v>6102.7063389200002</v>
      </c>
      <c r="S135" s="5">
        <v>6810.6799472400016</v>
      </c>
      <c r="T135" s="5">
        <v>7391.802441490001</v>
      </c>
      <c r="U135" s="5">
        <v>7952.95229518</v>
      </c>
      <c r="V135" s="5">
        <v>8488.7563974000004</v>
      </c>
      <c r="W135" s="5">
        <v>9037.3045982299973</v>
      </c>
      <c r="X135" s="5">
        <v>9622.9076853299957</v>
      </c>
      <c r="Y135" s="5">
        <v>10215.617545679994</v>
      </c>
      <c r="Z135" s="5">
        <v>10721.444480849992</v>
      </c>
      <c r="AA135" s="5">
        <v>11232.40933998999</v>
      </c>
      <c r="AB135" s="5">
        <v>11751.157082529993</v>
      </c>
      <c r="AC135" s="5">
        <v>12278.617823119992</v>
      </c>
      <c r="AD135" s="5">
        <v>12809.374079909998</v>
      </c>
      <c r="AE135" s="5">
        <v>12845.544440589994</v>
      </c>
    </row>
    <row r="136" spans="1:31">
      <c r="A136" s="58" t="s">
        <v>131</v>
      </c>
      <c r="B136" s="58" t="s">
        <v>123</v>
      </c>
      <c r="C136" s="58" t="s">
        <v>89</v>
      </c>
      <c r="D136" s="5">
        <v>417.09299999999996</v>
      </c>
      <c r="E136" s="5">
        <v>716.30199999999991</v>
      </c>
      <c r="F136" s="5">
        <v>961.07899999999995</v>
      </c>
      <c r="G136" s="5">
        <v>1159.173</v>
      </c>
      <c r="H136" s="5">
        <v>1329.4969999999996</v>
      </c>
      <c r="I136" s="5">
        <v>1473.222</v>
      </c>
      <c r="J136" s="5">
        <v>1707.615</v>
      </c>
      <c r="K136" s="5">
        <v>2035.1180000000002</v>
      </c>
      <c r="L136" s="5">
        <v>2366.4050000000002</v>
      </c>
      <c r="M136" s="5">
        <v>2720.5239999999999</v>
      </c>
      <c r="N136" s="5">
        <v>3152.2280000000005</v>
      </c>
      <c r="O136" s="5">
        <v>3587.4970000000008</v>
      </c>
      <c r="P136" s="5">
        <v>3976.5260000000012</v>
      </c>
      <c r="Q136" s="5">
        <v>4338.3179999999993</v>
      </c>
      <c r="R136" s="5">
        <v>4644.8370000000004</v>
      </c>
      <c r="S136" s="5">
        <v>4899.7700000000004</v>
      </c>
      <c r="T136" s="5">
        <v>5003.7970000000005</v>
      </c>
      <c r="U136" s="5">
        <v>5056.0919999999987</v>
      </c>
      <c r="V136" s="5">
        <v>5055.4490000000014</v>
      </c>
      <c r="W136" s="5">
        <v>5058.7739999999985</v>
      </c>
      <c r="X136" s="5">
        <v>5043.4100000000008</v>
      </c>
      <c r="Y136" s="5">
        <v>5022.1419999999998</v>
      </c>
      <c r="Z136" s="5">
        <v>4993.2759999999989</v>
      </c>
      <c r="AA136" s="5">
        <v>4956.7110000000002</v>
      </c>
      <c r="AB136" s="5">
        <v>4912.6040000000021</v>
      </c>
      <c r="AC136" s="5">
        <v>4863.688000000001</v>
      </c>
      <c r="AD136" s="5">
        <v>4804.722999999999</v>
      </c>
      <c r="AE136" s="5">
        <v>4804.722999999999</v>
      </c>
    </row>
    <row r="137" spans="1:31">
      <c r="A137" s="58" t="s">
        <v>131</v>
      </c>
      <c r="B137" s="58" t="s">
        <v>123</v>
      </c>
      <c r="C137" s="58" t="s">
        <v>96</v>
      </c>
      <c r="D137" s="5">
        <v>30.660440774895221</v>
      </c>
      <c r="E137" s="5">
        <v>63.707079795840343</v>
      </c>
      <c r="F137" s="5">
        <v>96.113566606678262</v>
      </c>
      <c r="G137" s="5">
        <v>271.17148892604604</v>
      </c>
      <c r="H137" s="5">
        <v>495.16897300941554</v>
      </c>
      <c r="I137" s="5">
        <v>615.38218040003517</v>
      </c>
      <c r="J137" s="5">
        <v>761.82554397458875</v>
      </c>
      <c r="K137" s="5">
        <v>848.62379042476528</v>
      </c>
      <c r="L137" s="5">
        <v>870.32809527618019</v>
      </c>
      <c r="M137" s="5">
        <v>894.86237590655264</v>
      </c>
      <c r="N137" s="5">
        <v>922.81072260867018</v>
      </c>
      <c r="O137" s="5">
        <v>949.52350397690293</v>
      </c>
      <c r="P137" s="5">
        <v>975.09921656703023</v>
      </c>
      <c r="Q137" s="5">
        <v>997.25861067855772</v>
      </c>
      <c r="R137" s="5">
        <v>1002.8794617506476</v>
      </c>
      <c r="S137" s="5">
        <v>1036.1559052436403</v>
      </c>
      <c r="T137" s="5">
        <v>1056.4183616802677</v>
      </c>
      <c r="U137" s="5">
        <v>1090.1341983879079</v>
      </c>
      <c r="V137" s="5">
        <v>1112.9262385629454</v>
      </c>
      <c r="W137" s="5">
        <v>1121.1009884978778</v>
      </c>
      <c r="X137" s="5">
        <v>1130.5594593952053</v>
      </c>
      <c r="Y137" s="5">
        <v>1163.2916553417003</v>
      </c>
      <c r="Z137" s="5">
        <v>1170.3310894750427</v>
      </c>
      <c r="AA137" s="5">
        <v>1211.7861754023997</v>
      </c>
      <c r="AB137" s="5">
        <v>1270.5960303933775</v>
      </c>
      <c r="AC137" s="5">
        <v>1324.8050550425924</v>
      </c>
      <c r="AD137" s="5">
        <v>1373.7554601067961</v>
      </c>
      <c r="AE137" s="5">
        <v>1439.1927728928072</v>
      </c>
    </row>
    <row r="138" spans="1:3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>
      <c r="A139" s="58" t="s">
        <v>131</v>
      </c>
      <c r="B139" s="58" t="s">
        <v>124</v>
      </c>
      <c r="C139" s="58" t="s">
        <v>82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</row>
    <row r="140" spans="1:31">
      <c r="A140" s="58" t="s">
        <v>131</v>
      </c>
      <c r="B140" s="58" t="s">
        <v>124</v>
      </c>
      <c r="C140" s="58" t="s">
        <v>83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</row>
    <row r="141" spans="1:31">
      <c r="A141" s="58" t="s">
        <v>131</v>
      </c>
      <c r="B141" s="58" t="s">
        <v>124</v>
      </c>
      <c r="C141" s="58" t="s">
        <v>84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468.64959777000001</v>
      </c>
      <c r="J141" s="5">
        <v>468.64959777000001</v>
      </c>
      <c r="K141" s="5">
        <v>468.64959777000001</v>
      </c>
      <c r="L141" s="5">
        <v>468.64959777000001</v>
      </c>
      <c r="M141" s="5">
        <v>468.64959777000001</v>
      </c>
      <c r="N141" s="5">
        <v>468.64959777000001</v>
      </c>
      <c r="O141" s="5">
        <v>468.64959777000001</v>
      </c>
      <c r="P141" s="5">
        <v>468.64959777000001</v>
      </c>
      <c r="Q141" s="5">
        <v>468.64959777000001</v>
      </c>
      <c r="R141" s="5">
        <v>468.64959777000001</v>
      </c>
      <c r="S141" s="5">
        <v>1159.76721542</v>
      </c>
      <c r="T141" s="5">
        <v>1159.76721542</v>
      </c>
      <c r="U141" s="5">
        <v>1159.76721542</v>
      </c>
      <c r="V141" s="5">
        <v>1322.66403777</v>
      </c>
      <c r="W141" s="5">
        <v>1322.66403777</v>
      </c>
      <c r="X141" s="5">
        <v>1322.66403777</v>
      </c>
      <c r="Y141" s="5">
        <v>1879.44846757</v>
      </c>
      <c r="Z141" s="5">
        <v>1879.44846757</v>
      </c>
      <c r="AA141" s="5">
        <v>1879.44846757</v>
      </c>
      <c r="AB141" s="5">
        <v>1879.44846757</v>
      </c>
      <c r="AC141" s="5">
        <v>1879.44846757</v>
      </c>
      <c r="AD141" s="5">
        <v>3048.7366644200001</v>
      </c>
      <c r="AE141" s="5">
        <v>3048.7366644200001</v>
      </c>
    </row>
    <row r="142" spans="1:31">
      <c r="A142" s="58" t="s">
        <v>131</v>
      </c>
      <c r="B142" s="58" t="s">
        <v>124</v>
      </c>
      <c r="C142" s="58" t="s">
        <v>85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</row>
    <row r="143" spans="1:31">
      <c r="A143" s="58" t="s">
        <v>131</v>
      </c>
      <c r="B143" s="58" t="s">
        <v>124</v>
      </c>
      <c r="C143" s="58" t="s">
        <v>86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</row>
    <row r="144" spans="1:31">
      <c r="A144" s="58" t="s">
        <v>131</v>
      </c>
      <c r="B144" s="58" t="s">
        <v>124</v>
      </c>
      <c r="C144" s="58" t="s">
        <v>102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52.65798221</v>
      </c>
      <c r="X144" s="5">
        <v>52.65798221</v>
      </c>
      <c r="Y144" s="5">
        <v>52.65798221</v>
      </c>
      <c r="Z144" s="5">
        <v>52.65798221</v>
      </c>
      <c r="AA144" s="5">
        <v>52.65798221</v>
      </c>
      <c r="AB144" s="5">
        <v>52.65798221</v>
      </c>
      <c r="AC144" s="5">
        <v>52.65798221</v>
      </c>
      <c r="AD144" s="5">
        <v>52.65798221</v>
      </c>
      <c r="AE144" s="5">
        <v>52.65798221</v>
      </c>
    </row>
    <row r="145" spans="1:31">
      <c r="A145" s="58" t="s">
        <v>131</v>
      </c>
      <c r="B145" s="58" t="s">
        <v>124</v>
      </c>
      <c r="C145" s="58" t="s">
        <v>103</v>
      </c>
      <c r="D145" s="5">
        <v>0</v>
      </c>
      <c r="E145" s="5">
        <v>0</v>
      </c>
      <c r="F145" s="5">
        <v>389.26940734999999</v>
      </c>
      <c r="G145" s="5">
        <v>831.02220331000001</v>
      </c>
      <c r="H145" s="5">
        <v>2116.03831507</v>
      </c>
      <c r="I145" s="5">
        <v>2576.4624743700001</v>
      </c>
      <c r="J145" s="5">
        <v>2578.4059366199999</v>
      </c>
      <c r="K145" s="5">
        <v>3100.8896794299999</v>
      </c>
      <c r="L145" s="5">
        <v>3100.8896794299999</v>
      </c>
      <c r="M145" s="5">
        <v>3100.8896794299999</v>
      </c>
      <c r="N145" s="5">
        <v>3343.4008392699998</v>
      </c>
      <c r="O145" s="5">
        <v>3417.1320079400002</v>
      </c>
      <c r="P145" s="5">
        <v>6058.3122266500004</v>
      </c>
      <c r="Q145" s="5">
        <v>6949.9706468800005</v>
      </c>
      <c r="R145" s="5">
        <v>8006.3782760900012</v>
      </c>
      <c r="S145" s="5">
        <v>8272.6648468000021</v>
      </c>
      <c r="T145" s="5">
        <v>8272.6648468000021</v>
      </c>
      <c r="U145" s="5">
        <v>9542.8665592100006</v>
      </c>
      <c r="V145" s="5">
        <v>17480.581285179996</v>
      </c>
      <c r="W145" s="5">
        <v>17480.581285179996</v>
      </c>
      <c r="X145" s="5">
        <v>17480.581285179996</v>
      </c>
      <c r="Y145" s="5">
        <v>17480.581285179996</v>
      </c>
      <c r="Z145" s="5">
        <v>25350.864151600003</v>
      </c>
      <c r="AA145" s="5">
        <v>26755.681643610002</v>
      </c>
      <c r="AB145" s="5">
        <v>28935.164884340003</v>
      </c>
      <c r="AC145" s="5">
        <v>29183.682580820005</v>
      </c>
      <c r="AD145" s="5">
        <v>48147.431536059979</v>
      </c>
      <c r="AE145" s="5">
        <v>48147.431536059979</v>
      </c>
    </row>
    <row r="146" spans="1:31">
      <c r="A146" s="58" t="s">
        <v>131</v>
      </c>
      <c r="B146" s="58" t="s">
        <v>124</v>
      </c>
      <c r="C146" s="58" t="s">
        <v>104</v>
      </c>
      <c r="D146" s="5">
        <v>0</v>
      </c>
      <c r="E146" s="5">
        <v>0</v>
      </c>
      <c r="F146" s="5">
        <v>171.97043063000001</v>
      </c>
      <c r="G146" s="5">
        <v>171.97043063000001</v>
      </c>
      <c r="H146" s="5">
        <v>171.97043063000001</v>
      </c>
      <c r="I146" s="5">
        <v>171.97043063000001</v>
      </c>
      <c r="J146" s="5">
        <v>171.97043063000001</v>
      </c>
      <c r="K146" s="5">
        <v>171.97043063000001</v>
      </c>
      <c r="L146" s="5">
        <v>171.97043063000001</v>
      </c>
      <c r="M146" s="5">
        <v>171.97043063000001</v>
      </c>
      <c r="N146" s="5">
        <v>171.97043063000001</v>
      </c>
      <c r="O146" s="5">
        <v>171.97043063000001</v>
      </c>
      <c r="P146" s="5">
        <v>171.97043063000001</v>
      </c>
      <c r="Q146" s="5">
        <v>171.97043063000001</v>
      </c>
      <c r="R146" s="5">
        <v>171.97043063000001</v>
      </c>
      <c r="S146" s="5">
        <v>171.97043063000001</v>
      </c>
      <c r="T146" s="5">
        <v>171.97043063000001</v>
      </c>
      <c r="U146" s="5">
        <v>171.97043063000001</v>
      </c>
      <c r="V146" s="5">
        <v>171.97043063000001</v>
      </c>
      <c r="W146" s="5">
        <v>171.97043063000001</v>
      </c>
      <c r="X146" s="5">
        <v>171.97043063000001</v>
      </c>
      <c r="Y146" s="5">
        <v>171.97043063000001</v>
      </c>
      <c r="Z146" s="5">
        <v>171.97043063000001</v>
      </c>
      <c r="AA146" s="5">
        <v>171.97043063000001</v>
      </c>
      <c r="AB146" s="5">
        <v>171.97043063000001</v>
      </c>
      <c r="AC146" s="5">
        <v>171.97043063000001</v>
      </c>
      <c r="AD146" s="5">
        <v>171.97043063000001</v>
      </c>
      <c r="AE146" s="5">
        <v>171.97043063000001</v>
      </c>
    </row>
    <row r="147" spans="1:31">
      <c r="A147" s="58" t="s">
        <v>131</v>
      </c>
      <c r="B147" s="58" t="s">
        <v>124</v>
      </c>
      <c r="C147" s="58" t="s">
        <v>88</v>
      </c>
      <c r="D147" s="5">
        <v>74.000999999999991</v>
      </c>
      <c r="E147" s="5">
        <v>170.20299999999997</v>
      </c>
      <c r="F147" s="5">
        <v>307.68299999999999</v>
      </c>
      <c r="G147" s="5">
        <v>477.90599999999995</v>
      </c>
      <c r="H147" s="5">
        <v>683.44799999999998</v>
      </c>
      <c r="I147" s="5">
        <v>935.06399999999996</v>
      </c>
      <c r="J147" s="5">
        <v>1312.0280000100001</v>
      </c>
      <c r="K147" s="5">
        <v>1638.8409322999998</v>
      </c>
      <c r="L147" s="5">
        <v>1990.6932078299999</v>
      </c>
      <c r="M147" s="5">
        <v>2391.4475556399998</v>
      </c>
      <c r="N147" s="5">
        <v>2884.1496417200001</v>
      </c>
      <c r="O147" s="5">
        <v>3416.4116849400007</v>
      </c>
      <c r="P147" s="5">
        <v>3973.8140689500015</v>
      </c>
      <c r="Q147" s="5">
        <v>4530.6560560899998</v>
      </c>
      <c r="R147" s="5">
        <v>5066.1109845699993</v>
      </c>
      <c r="S147" s="5">
        <v>5601.4006190199989</v>
      </c>
      <c r="T147" s="5">
        <v>6028.7694856199996</v>
      </c>
      <c r="U147" s="5">
        <v>6443.565074019999</v>
      </c>
      <c r="V147" s="5">
        <v>6831.6147785800003</v>
      </c>
      <c r="W147" s="5">
        <v>7225.57279131</v>
      </c>
      <c r="X147" s="5">
        <v>7650.4431786699988</v>
      </c>
      <c r="Y147" s="5">
        <v>8077.7043893099999</v>
      </c>
      <c r="Z147" s="5">
        <v>8450.5380374800006</v>
      </c>
      <c r="AA147" s="5">
        <v>8830.8099046900006</v>
      </c>
      <c r="AB147" s="5">
        <v>9215.3613388400008</v>
      </c>
      <c r="AC147" s="5">
        <v>9609.1453741200021</v>
      </c>
      <c r="AD147" s="5">
        <v>10007.919712710003</v>
      </c>
      <c r="AE147" s="5">
        <v>10029.9383246</v>
      </c>
    </row>
    <row r="148" spans="1:31">
      <c r="A148" s="58" t="s">
        <v>131</v>
      </c>
      <c r="B148" s="58" t="s">
        <v>124</v>
      </c>
      <c r="C148" s="58" t="s">
        <v>89</v>
      </c>
      <c r="D148" s="5">
        <v>315.67900000000003</v>
      </c>
      <c r="E148" s="5">
        <v>569.61599999999987</v>
      </c>
      <c r="F148" s="5">
        <v>820.85400000000004</v>
      </c>
      <c r="G148" s="5">
        <v>1024.452</v>
      </c>
      <c r="H148" s="5">
        <v>1198.3300000000002</v>
      </c>
      <c r="I148" s="5">
        <v>1349.2910000000002</v>
      </c>
      <c r="J148" s="5">
        <v>1583.7460000000005</v>
      </c>
      <c r="K148" s="5">
        <v>1889.231</v>
      </c>
      <c r="L148" s="5">
        <v>2184.8289999999997</v>
      </c>
      <c r="M148" s="5">
        <v>2494.7470000000003</v>
      </c>
      <c r="N148" s="5">
        <v>2866.9210000000003</v>
      </c>
      <c r="O148" s="5">
        <v>3247.2130000000002</v>
      </c>
      <c r="P148" s="5">
        <v>3592.6420000000003</v>
      </c>
      <c r="Q148" s="5">
        <v>3888.3300000000004</v>
      </c>
      <c r="R148" s="5">
        <v>4120.362000000001</v>
      </c>
      <c r="S148" s="5">
        <v>4311.5919999999996</v>
      </c>
      <c r="T148" s="5">
        <v>4376.5829999999996</v>
      </c>
      <c r="U148" s="5">
        <v>4405.5499999999993</v>
      </c>
      <c r="V148" s="5">
        <v>4389.7909999999993</v>
      </c>
      <c r="W148" s="5">
        <v>4377.9460000000008</v>
      </c>
      <c r="X148" s="5">
        <v>4353.7569999999996</v>
      </c>
      <c r="Y148" s="5">
        <v>4323.2259999999997</v>
      </c>
      <c r="Z148" s="5">
        <v>4288.2030000000004</v>
      </c>
      <c r="AA148" s="5">
        <v>4249.7039999999997</v>
      </c>
      <c r="AB148" s="5">
        <v>4204.5159999999987</v>
      </c>
      <c r="AC148" s="5">
        <v>4157.0160000000005</v>
      </c>
      <c r="AD148" s="5">
        <v>4103.4959999999992</v>
      </c>
      <c r="AE148" s="5">
        <v>4103.4959999999992</v>
      </c>
    </row>
    <row r="149" spans="1:31">
      <c r="A149" s="58" t="s">
        <v>131</v>
      </c>
      <c r="B149" s="58" t="s">
        <v>124</v>
      </c>
      <c r="C149" s="58" t="s">
        <v>96</v>
      </c>
      <c r="D149" s="5">
        <v>28.250568165401205</v>
      </c>
      <c r="E149" s="5">
        <v>57.984082519045188</v>
      </c>
      <c r="F149" s="5">
        <v>87.984363689163416</v>
      </c>
      <c r="G149" s="5">
        <v>118.52028685363027</v>
      </c>
      <c r="H149" s="5">
        <v>161.05691983968833</v>
      </c>
      <c r="I149" s="5">
        <v>194.1032598775956</v>
      </c>
      <c r="J149" s="5">
        <v>227.93823684229116</v>
      </c>
      <c r="K149" s="5">
        <v>266.13392778345383</v>
      </c>
      <c r="L149" s="5">
        <v>307.91599866385843</v>
      </c>
      <c r="M149" s="5">
        <v>357.33122135207975</v>
      </c>
      <c r="N149" s="5">
        <v>400.9931263169268</v>
      </c>
      <c r="O149" s="5">
        <v>452.01705504396921</v>
      </c>
      <c r="P149" s="5">
        <v>503.29314390950196</v>
      </c>
      <c r="Q149" s="5">
        <v>558.157845767406</v>
      </c>
      <c r="R149" s="5">
        <v>613.22322392402464</v>
      </c>
      <c r="S149" s="5">
        <v>679.02951652783554</v>
      </c>
      <c r="T149" s="5">
        <v>736.58016372655379</v>
      </c>
      <c r="U149" s="5">
        <v>801.92129074151421</v>
      </c>
      <c r="V149" s="5">
        <v>855.66726112410993</v>
      </c>
      <c r="W149" s="5">
        <v>908.05729462161355</v>
      </c>
      <c r="X149" s="5">
        <v>960.26231120480941</v>
      </c>
      <c r="Y149" s="5">
        <v>1014.2322565284998</v>
      </c>
      <c r="Z149" s="5">
        <v>1064.568890524178</v>
      </c>
      <c r="AA149" s="5">
        <v>1107.3958125478362</v>
      </c>
      <c r="AB149" s="5">
        <v>1148.2754989213397</v>
      </c>
      <c r="AC149" s="5">
        <v>1185.3629488071788</v>
      </c>
      <c r="AD149" s="5">
        <v>1226.8511397490433</v>
      </c>
      <c r="AE149" s="5">
        <v>1267.3846312329956</v>
      </c>
    </row>
    <row r="150" spans="1:3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>
      <c r="A151" s="58" t="s">
        <v>131</v>
      </c>
      <c r="B151" s="58" t="s">
        <v>125</v>
      </c>
      <c r="C151" s="58" t="s">
        <v>82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</row>
    <row r="152" spans="1:31">
      <c r="A152" s="58" t="s">
        <v>131</v>
      </c>
      <c r="B152" s="58" t="s">
        <v>125</v>
      </c>
      <c r="C152" s="58" t="s">
        <v>83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</row>
    <row r="153" spans="1:31">
      <c r="A153" s="58" t="s">
        <v>131</v>
      </c>
      <c r="B153" s="58" t="s">
        <v>125</v>
      </c>
      <c r="C153" s="58" t="s">
        <v>84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1442.3536944499999</v>
      </c>
      <c r="Y153" s="5">
        <v>1442.3536944499999</v>
      </c>
      <c r="Z153" s="5">
        <v>1442.3536944499999</v>
      </c>
      <c r="AA153" s="5">
        <v>1442.3536944499999</v>
      </c>
      <c r="AB153" s="5">
        <v>1442.3536944499999</v>
      </c>
      <c r="AC153" s="5">
        <v>1442.3536944499999</v>
      </c>
      <c r="AD153" s="5">
        <v>1442.3536944499999</v>
      </c>
      <c r="AE153" s="5">
        <v>1442.3536944499999</v>
      </c>
    </row>
    <row r="154" spans="1:31">
      <c r="A154" s="58" t="s">
        <v>131</v>
      </c>
      <c r="B154" s="58" t="s">
        <v>125</v>
      </c>
      <c r="C154" s="58" t="s">
        <v>85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4334.9573784499999</v>
      </c>
      <c r="AE154" s="5">
        <v>4334.9573784499999</v>
      </c>
    </row>
    <row r="155" spans="1:31">
      <c r="A155" s="58" t="s">
        <v>131</v>
      </c>
      <c r="B155" s="58" t="s">
        <v>125</v>
      </c>
      <c r="C155" s="58" t="s">
        <v>86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</row>
    <row r="156" spans="1:31">
      <c r="A156" s="58" t="s">
        <v>131</v>
      </c>
      <c r="B156" s="58" t="s">
        <v>125</v>
      </c>
      <c r="C156" s="58" t="s">
        <v>102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119.6154925</v>
      </c>
      <c r="J156" s="5">
        <v>119.6154925</v>
      </c>
      <c r="K156" s="5">
        <v>119.6154925</v>
      </c>
      <c r="L156" s="5">
        <v>119.6154925</v>
      </c>
      <c r="M156" s="5">
        <v>119.6154925</v>
      </c>
      <c r="N156" s="5">
        <v>119.6154925</v>
      </c>
      <c r="O156" s="5">
        <v>119.6154925</v>
      </c>
      <c r="P156" s="5">
        <v>119.6154925</v>
      </c>
      <c r="Q156" s="5">
        <v>119.6154925</v>
      </c>
      <c r="R156" s="5">
        <v>119.6154925</v>
      </c>
      <c r="S156" s="5">
        <v>119.6154925</v>
      </c>
      <c r="T156" s="5">
        <v>119.6154925</v>
      </c>
      <c r="U156" s="5">
        <v>119.6154925</v>
      </c>
      <c r="V156" s="5">
        <v>119.6154925</v>
      </c>
      <c r="W156" s="5">
        <v>119.6154925</v>
      </c>
      <c r="X156" s="5">
        <v>119.6154925</v>
      </c>
      <c r="Y156" s="5">
        <v>119.6154925</v>
      </c>
      <c r="Z156" s="5">
        <v>119.6154925</v>
      </c>
      <c r="AA156" s="5">
        <v>119.6154925</v>
      </c>
      <c r="AB156" s="5">
        <v>119.6154925</v>
      </c>
      <c r="AC156" s="5">
        <v>119.6154925</v>
      </c>
      <c r="AD156" s="5">
        <v>119.6154925</v>
      </c>
      <c r="AE156" s="5">
        <v>119.6154925</v>
      </c>
    </row>
    <row r="157" spans="1:31">
      <c r="A157" s="58" t="s">
        <v>131</v>
      </c>
      <c r="B157" s="58" t="s">
        <v>125</v>
      </c>
      <c r="C157" s="58" t="s">
        <v>103</v>
      </c>
      <c r="D157" s="5">
        <v>0</v>
      </c>
      <c r="E157" s="5">
        <v>0</v>
      </c>
      <c r="F157" s="5">
        <v>120.20572206999999</v>
      </c>
      <c r="G157" s="5">
        <v>120.20572206999999</v>
      </c>
      <c r="H157" s="5">
        <v>272.86484940000003</v>
      </c>
      <c r="I157" s="5">
        <v>882.98146280000003</v>
      </c>
      <c r="J157" s="5">
        <v>882.98146280000003</v>
      </c>
      <c r="K157" s="5">
        <v>1637.7338077500001</v>
      </c>
      <c r="L157" s="5">
        <v>1637.7338077500001</v>
      </c>
      <c r="M157" s="5">
        <v>1637.7338077500001</v>
      </c>
      <c r="N157" s="5">
        <v>1637.7338077500001</v>
      </c>
      <c r="O157" s="5">
        <v>1637.7338077500001</v>
      </c>
      <c r="P157" s="5">
        <v>1637.7338077500001</v>
      </c>
      <c r="Q157" s="5">
        <v>1637.7338077500001</v>
      </c>
      <c r="R157" s="5">
        <v>1637.7338077500001</v>
      </c>
      <c r="S157" s="5">
        <v>1637.7338077500001</v>
      </c>
      <c r="T157" s="5">
        <v>1637.7338077500001</v>
      </c>
      <c r="U157" s="5">
        <v>1637.7338077500001</v>
      </c>
      <c r="V157" s="5">
        <v>1637.7338077500001</v>
      </c>
      <c r="W157" s="5">
        <v>1637.7338077500001</v>
      </c>
      <c r="X157" s="5">
        <v>1637.7338077500001</v>
      </c>
      <c r="Y157" s="5">
        <v>1637.7338077500001</v>
      </c>
      <c r="Z157" s="5">
        <v>1637.7338077500001</v>
      </c>
      <c r="AA157" s="5">
        <v>1637.7338077500001</v>
      </c>
      <c r="AB157" s="5">
        <v>1637.7338077500001</v>
      </c>
      <c r="AC157" s="5">
        <v>1637.7338077500001</v>
      </c>
      <c r="AD157" s="5">
        <v>1637.7338077500001</v>
      </c>
      <c r="AE157" s="5">
        <v>1637.7338077500001</v>
      </c>
    </row>
    <row r="158" spans="1:31">
      <c r="A158" s="58" t="s">
        <v>131</v>
      </c>
      <c r="B158" s="58" t="s">
        <v>125</v>
      </c>
      <c r="C158" s="58" t="s">
        <v>104</v>
      </c>
      <c r="D158" s="5">
        <v>0</v>
      </c>
      <c r="E158" s="5">
        <v>0</v>
      </c>
      <c r="F158" s="5">
        <v>0</v>
      </c>
      <c r="G158" s="5">
        <v>0</v>
      </c>
      <c r="H158" s="5">
        <v>1.0999999999999979</v>
      </c>
      <c r="I158" s="5">
        <v>1.0999999999999979</v>
      </c>
      <c r="J158" s="5">
        <v>1.0999999999999979</v>
      </c>
      <c r="K158" s="5">
        <v>251.1</v>
      </c>
      <c r="L158" s="5">
        <v>251.1</v>
      </c>
      <c r="M158" s="5">
        <v>252.2</v>
      </c>
      <c r="N158" s="5">
        <v>252.2</v>
      </c>
      <c r="O158" s="5">
        <v>253.29999999999998</v>
      </c>
      <c r="P158" s="5">
        <v>253.29999999999998</v>
      </c>
      <c r="Q158" s="5">
        <v>253.29999999999998</v>
      </c>
      <c r="R158" s="5">
        <v>253.29999999999998</v>
      </c>
      <c r="S158" s="5">
        <v>254.39999999999998</v>
      </c>
      <c r="T158" s="5">
        <v>254.39999999999998</v>
      </c>
      <c r="U158" s="5">
        <v>254.39999999999998</v>
      </c>
      <c r="V158" s="5">
        <v>254.39999999999998</v>
      </c>
      <c r="W158" s="5">
        <v>254.39999999999998</v>
      </c>
      <c r="X158" s="5">
        <v>255.5</v>
      </c>
      <c r="Y158" s="5">
        <v>255.5</v>
      </c>
      <c r="Z158" s="5">
        <v>255.5</v>
      </c>
      <c r="AA158" s="5">
        <v>255.5</v>
      </c>
      <c r="AB158" s="5">
        <v>255.5</v>
      </c>
      <c r="AC158" s="5">
        <v>255.5</v>
      </c>
      <c r="AD158" s="5">
        <v>255.5</v>
      </c>
      <c r="AE158" s="5">
        <v>255.5</v>
      </c>
    </row>
    <row r="159" spans="1:31">
      <c r="A159" s="58" t="s">
        <v>131</v>
      </c>
      <c r="B159" s="58" t="s">
        <v>125</v>
      </c>
      <c r="C159" s="58" t="s">
        <v>88</v>
      </c>
      <c r="D159" s="5">
        <v>54.76</v>
      </c>
      <c r="E159" s="5">
        <v>142.94</v>
      </c>
      <c r="F159" s="5">
        <v>269.64</v>
      </c>
      <c r="G159" s="5">
        <v>436.56599999999997</v>
      </c>
      <c r="H159" s="5">
        <v>646.74199999999996</v>
      </c>
      <c r="I159" s="5">
        <v>870.52899999999988</v>
      </c>
      <c r="J159" s="5">
        <v>1204.865</v>
      </c>
      <c r="K159" s="5">
        <v>1493.8018440799999</v>
      </c>
      <c r="L159" s="5">
        <v>1758.1112452999998</v>
      </c>
      <c r="M159" s="5">
        <v>2054.17842978</v>
      </c>
      <c r="N159" s="5">
        <v>2430.9898076999998</v>
      </c>
      <c r="O159" s="5">
        <v>2860.0551302299996</v>
      </c>
      <c r="P159" s="5">
        <v>3323.3447319699999</v>
      </c>
      <c r="Q159" s="5">
        <v>3824.7527005699994</v>
      </c>
      <c r="R159" s="5">
        <v>4371.7407209399998</v>
      </c>
      <c r="S159" s="5">
        <v>4923.7197385200006</v>
      </c>
      <c r="T159" s="5">
        <v>5403.5122714200006</v>
      </c>
      <c r="U159" s="5">
        <v>5884.3870978300001</v>
      </c>
      <c r="V159" s="5">
        <v>6354.1073290500008</v>
      </c>
      <c r="W159" s="5">
        <v>6790.2590817799992</v>
      </c>
      <c r="X159" s="5">
        <v>7257.6612117000004</v>
      </c>
      <c r="Y159" s="5">
        <v>7732.1858246300008</v>
      </c>
      <c r="Z159" s="5">
        <v>8135.8834787000014</v>
      </c>
      <c r="AA159" s="5">
        <v>8548.284465079998</v>
      </c>
      <c r="AB159" s="5">
        <v>8969.6047935099978</v>
      </c>
      <c r="AC159" s="5">
        <v>9399.2577990399968</v>
      </c>
      <c r="AD159" s="5">
        <v>9838.3541514499975</v>
      </c>
      <c r="AE159" s="5">
        <v>9875.4181620899963</v>
      </c>
    </row>
    <row r="160" spans="1:31">
      <c r="A160" s="58" t="s">
        <v>131</v>
      </c>
      <c r="B160" s="58" t="s">
        <v>125</v>
      </c>
      <c r="C160" s="58" t="s">
        <v>89</v>
      </c>
      <c r="D160" s="5">
        <v>232.40600000000001</v>
      </c>
      <c r="E160" s="5">
        <v>487.50300000000004</v>
      </c>
      <c r="F160" s="5">
        <v>725.81999999999994</v>
      </c>
      <c r="G160" s="5">
        <v>941.35100000000011</v>
      </c>
      <c r="H160" s="5">
        <v>1130.9650000000001</v>
      </c>
      <c r="I160" s="5">
        <v>1238.9269999999997</v>
      </c>
      <c r="J160" s="5">
        <v>1418.0220000000002</v>
      </c>
      <c r="K160" s="5">
        <v>1671.2850000000001</v>
      </c>
      <c r="L160" s="5">
        <v>1853.7089999999998</v>
      </c>
      <c r="M160" s="5">
        <v>2038.7820000000002</v>
      </c>
      <c r="N160" s="5">
        <v>2282.2999999999997</v>
      </c>
      <c r="O160" s="5">
        <v>2549.9209999999998</v>
      </c>
      <c r="P160" s="5">
        <v>2803.2939999999994</v>
      </c>
      <c r="Q160" s="5">
        <v>3052.297</v>
      </c>
      <c r="R160" s="5">
        <v>3305.7570000000005</v>
      </c>
      <c r="S160" s="5">
        <v>3518.9980000000005</v>
      </c>
      <c r="T160" s="5">
        <v>3634.3609999999999</v>
      </c>
      <c r="U160" s="5">
        <v>3719.5260000000007</v>
      </c>
      <c r="V160" s="5">
        <v>3766.7999999999993</v>
      </c>
      <c r="W160" s="5">
        <v>3778.2219999999998</v>
      </c>
      <c r="X160" s="5">
        <v>3776.8550000000014</v>
      </c>
      <c r="Y160" s="5">
        <v>3771.4599999999982</v>
      </c>
      <c r="Z160" s="5">
        <v>3759.5150000000003</v>
      </c>
      <c r="AA160" s="5">
        <v>3743.7230000000009</v>
      </c>
      <c r="AB160" s="5">
        <v>3723.1209999999992</v>
      </c>
      <c r="AC160" s="5">
        <v>3698.3710000000001</v>
      </c>
      <c r="AD160" s="5">
        <v>3668.8410000000003</v>
      </c>
      <c r="AE160" s="5">
        <v>3668.8410000000003</v>
      </c>
    </row>
    <row r="161" spans="1:31">
      <c r="A161" s="58" t="s">
        <v>131</v>
      </c>
      <c r="B161" s="58" t="s">
        <v>125</v>
      </c>
      <c r="C161" s="58" t="s">
        <v>96</v>
      </c>
      <c r="D161" s="5">
        <v>24.041795763756937</v>
      </c>
      <c r="E161" s="5">
        <v>49.840544805946564</v>
      </c>
      <c r="F161" s="5">
        <v>73.796448543649007</v>
      </c>
      <c r="G161" s="5">
        <v>93.220156022651196</v>
      </c>
      <c r="H161" s="5">
        <v>117.60111367436136</v>
      </c>
      <c r="I161" s="5">
        <v>158.4915207229059</v>
      </c>
      <c r="J161" s="5">
        <v>196.25216173629499</v>
      </c>
      <c r="K161" s="5">
        <v>228.02909969269083</v>
      </c>
      <c r="L161" s="5">
        <v>266.23061544669747</v>
      </c>
      <c r="M161" s="5">
        <v>307.26462508111433</v>
      </c>
      <c r="N161" s="5">
        <v>344.26525291126234</v>
      </c>
      <c r="O161" s="5">
        <v>381.02950629459247</v>
      </c>
      <c r="P161" s="5">
        <v>424.96491006353153</v>
      </c>
      <c r="Q161" s="5">
        <v>467.96456838499068</v>
      </c>
      <c r="R161" s="5">
        <v>508.57751132095541</v>
      </c>
      <c r="S161" s="5">
        <v>548.91682733933317</v>
      </c>
      <c r="T161" s="5">
        <v>595.70785159645152</v>
      </c>
      <c r="U161" s="5">
        <v>635.13434245057454</v>
      </c>
      <c r="V161" s="5">
        <v>680.9604075683086</v>
      </c>
      <c r="W161" s="5">
        <v>724.7442948878122</v>
      </c>
      <c r="X161" s="5">
        <v>774.71282555569132</v>
      </c>
      <c r="Y161" s="5">
        <v>825.24801830352703</v>
      </c>
      <c r="Z161" s="5">
        <v>870.59940555804656</v>
      </c>
      <c r="AA161" s="5">
        <v>909.95584643872871</v>
      </c>
      <c r="AB161" s="5">
        <v>950.45507328702115</v>
      </c>
      <c r="AC161" s="5">
        <v>999.98597238817774</v>
      </c>
      <c r="AD161" s="5">
        <v>1005.9498041215959</v>
      </c>
      <c r="AE161" s="5">
        <v>1061.0014280971625</v>
      </c>
    </row>
    <row r="162" spans="1:3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>
      <c r="A163" s="58" t="s">
        <v>131</v>
      </c>
      <c r="B163" s="58" t="s">
        <v>126</v>
      </c>
      <c r="C163" s="58" t="s">
        <v>82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</row>
    <row r="164" spans="1:31">
      <c r="A164" s="58" t="s">
        <v>131</v>
      </c>
      <c r="B164" s="58" t="s">
        <v>126</v>
      </c>
      <c r="C164" s="58" t="s">
        <v>83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</row>
    <row r="165" spans="1:31">
      <c r="A165" s="58" t="s">
        <v>131</v>
      </c>
      <c r="B165" s="58" t="s">
        <v>126</v>
      </c>
      <c r="C165" s="58" t="s">
        <v>84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1220.4183436000001</v>
      </c>
      <c r="T165" s="5">
        <v>1220.4183436000001</v>
      </c>
      <c r="U165" s="5">
        <v>1220.4183436000001</v>
      </c>
      <c r="V165" s="5">
        <v>1220.4183436000001</v>
      </c>
      <c r="W165" s="5">
        <v>1220.4183436000001</v>
      </c>
      <c r="X165" s="5">
        <v>2623.7363587999998</v>
      </c>
      <c r="Y165" s="5">
        <v>2623.7363587999998</v>
      </c>
      <c r="Z165" s="5">
        <v>2623.7363587999998</v>
      </c>
      <c r="AA165" s="5">
        <v>2623.7363587999998</v>
      </c>
      <c r="AB165" s="5">
        <v>2623.7363587999998</v>
      </c>
      <c r="AC165" s="5">
        <v>2623.7363587999998</v>
      </c>
      <c r="AD165" s="5">
        <v>2623.7363587999998</v>
      </c>
      <c r="AE165" s="5">
        <v>2623.7363587999998</v>
      </c>
    </row>
    <row r="166" spans="1:31">
      <c r="A166" s="58" t="s">
        <v>131</v>
      </c>
      <c r="B166" s="58" t="s">
        <v>126</v>
      </c>
      <c r="C166" s="58" t="s">
        <v>85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3836.8542597999999</v>
      </c>
      <c r="AE166" s="5">
        <v>3836.8542597999999</v>
      </c>
    </row>
    <row r="167" spans="1:31">
      <c r="A167" s="58" t="s">
        <v>131</v>
      </c>
      <c r="B167" s="58" t="s">
        <v>126</v>
      </c>
      <c r="C167" s="58" t="s">
        <v>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</row>
    <row r="168" spans="1:31">
      <c r="A168" s="58" t="s">
        <v>131</v>
      </c>
      <c r="B168" s="58" t="s">
        <v>126</v>
      </c>
      <c r="C168" s="58" t="s">
        <v>102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</row>
    <row r="169" spans="1:31">
      <c r="A169" s="58" t="s">
        <v>131</v>
      </c>
      <c r="B169" s="58" t="s">
        <v>126</v>
      </c>
      <c r="C169" s="58" t="s">
        <v>103</v>
      </c>
      <c r="D169" s="5">
        <v>0</v>
      </c>
      <c r="E169" s="5">
        <v>0</v>
      </c>
      <c r="F169" s="5">
        <v>46.227451739999999</v>
      </c>
      <c r="G169" s="5">
        <v>46.227451739999999</v>
      </c>
      <c r="H169" s="5">
        <v>222.32383605000001</v>
      </c>
      <c r="I169" s="5">
        <v>222.32383605000001</v>
      </c>
      <c r="J169" s="5">
        <v>222.32383605000001</v>
      </c>
      <c r="K169" s="5">
        <v>658.70448059</v>
      </c>
      <c r="L169" s="5">
        <v>658.70448059</v>
      </c>
      <c r="M169" s="5">
        <v>658.70448059</v>
      </c>
      <c r="N169" s="5">
        <v>658.70448059</v>
      </c>
      <c r="O169" s="5">
        <v>658.70448059</v>
      </c>
      <c r="P169" s="5">
        <v>658.70448059</v>
      </c>
      <c r="Q169" s="5">
        <v>658.70448059</v>
      </c>
      <c r="R169" s="5">
        <v>658.70448059</v>
      </c>
      <c r="S169" s="5">
        <v>658.70448059</v>
      </c>
      <c r="T169" s="5">
        <v>658.70448059</v>
      </c>
      <c r="U169" s="5">
        <v>658.70448059</v>
      </c>
      <c r="V169" s="5">
        <v>658.70448059</v>
      </c>
      <c r="W169" s="5">
        <v>658.70448059</v>
      </c>
      <c r="X169" s="5">
        <v>658.70448059</v>
      </c>
      <c r="Y169" s="5">
        <v>2888.4191885300002</v>
      </c>
      <c r="Z169" s="5">
        <v>2888.4191885300002</v>
      </c>
      <c r="AA169" s="5">
        <v>2888.4191885300002</v>
      </c>
      <c r="AB169" s="5">
        <v>2888.4191885300002</v>
      </c>
      <c r="AC169" s="5">
        <v>11738.85565464</v>
      </c>
      <c r="AD169" s="5">
        <v>16501.5238771</v>
      </c>
      <c r="AE169" s="5">
        <v>16501.5238771</v>
      </c>
    </row>
    <row r="170" spans="1:31">
      <c r="A170" s="58" t="s">
        <v>131</v>
      </c>
      <c r="B170" s="58" t="s">
        <v>126</v>
      </c>
      <c r="C170" s="58" t="s">
        <v>104</v>
      </c>
      <c r="D170" s="5">
        <v>268</v>
      </c>
      <c r="E170" s="5">
        <v>268</v>
      </c>
      <c r="F170" s="5">
        <v>268</v>
      </c>
      <c r="G170" s="5">
        <v>268</v>
      </c>
      <c r="H170" s="5">
        <v>268</v>
      </c>
      <c r="I170" s="5">
        <v>268</v>
      </c>
      <c r="J170" s="5">
        <v>268</v>
      </c>
      <c r="K170" s="5">
        <v>268</v>
      </c>
      <c r="L170" s="5">
        <v>268</v>
      </c>
      <c r="M170" s="5">
        <v>268</v>
      </c>
      <c r="N170" s="5">
        <v>268</v>
      </c>
      <c r="O170" s="5">
        <v>268</v>
      </c>
      <c r="P170" s="5">
        <v>268</v>
      </c>
      <c r="Q170" s="5">
        <v>268</v>
      </c>
      <c r="R170" s="5">
        <v>268</v>
      </c>
      <c r="S170" s="5">
        <v>268</v>
      </c>
      <c r="T170" s="5">
        <v>268</v>
      </c>
      <c r="U170" s="5">
        <v>268</v>
      </c>
      <c r="V170" s="5">
        <v>268</v>
      </c>
      <c r="W170" s="5">
        <v>268</v>
      </c>
      <c r="X170" s="5">
        <v>268</v>
      </c>
      <c r="Y170" s="5">
        <v>270.10000000000002</v>
      </c>
      <c r="Z170" s="5">
        <v>270.10000000000002</v>
      </c>
      <c r="AA170" s="5">
        <v>270.10000000000002</v>
      </c>
      <c r="AB170" s="5">
        <v>270.10000000000002</v>
      </c>
      <c r="AC170" s="5">
        <v>270.10000000000002</v>
      </c>
      <c r="AD170" s="5">
        <v>270.10000000000002</v>
      </c>
      <c r="AE170" s="5">
        <v>270.10000000000002</v>
      </c>
    </row>
    <row r="171" spans="1:31">
      <c r="A171" s="58" t="s">
        <v>131</v>
      </c>
      <c r="B171" s="58" t="s">
        <v>126</v>
      </c>
      <c r="C171" s="58" t="s">
        <v>88</v>
      </c>
      <c r="D171" s="5">
        <v>73.838999999999999</v>
      </c>
      <c r="E171" s="5">
        <v>125.518</v>
      </c>
      <c r="F171" s="5">
        <v>181.48699999999999</v>
      </c>
      <c r="G171" s="5">
        <v>243.30499999999998</v>
      </c>
      <c r="H171" s="5">
        <v>312.75699999999995</v>
      </c>
      <c r="I171" s="5">
        <v>390.69499999999999</v>
      </c>
      <c r="J171" s="5">
        <v>510.90500000000003</v>
      </c>
      <c r="K171" s="5">
        <v>631.42935792000003</v>
      </c>
      <c r="L171" s="5">
        <v>766.63695316999997</v>
      </c>
      <c r="M171" s="5">
        <v>928.63902228000006</v>
      </c>
      <c r="N171" s="5">
        <v>1115.6597518000001</v>
      </c>
      <c r="O171" s="5">
        <v>1313.2637531099997</v>
      </c>
      <c r="P171" s="5">
        <v>1516.9889911499997</v>
      </c>
      <c r="Q171" s="5">
        <v>1727.7736280399997</v>
      </c>
      <c r="R171" s="5">
        <v>1934.21496411</v>
      </c>
      <c r="S171" s="5">
        <v>2140.4586781399998</v>
      </c>
      <c r="T171" s="5">
        <v>2300.8879793499996</v>
      </c>
      <c r="U171" s="5">
        <v>2451.2979372599998</v>
      </c>
      <c r="V171" s="5">
        <v>2590.4567204</v>
      </c>
      <c r="W171" s="5">
        <v>2730.6489150900002</v>
      </c>
      <c r="X171" s="5">
        <v>2880.4738553700004</v>
      </c>
      <c r="Y171" s="5">
        <v>3032.38457247</v>
      </c>
      <c r="Z171" s="5">
        <v>3166.1617666800003</v>
      </c>
      <c r="AA171" s="5">
        <v>3302.5120561000003</v>
      </c>
      <c r="AB171" s="5">
        <v>3441.9222458300001</v>
      </c>
      <c r="AC171" s="5">
        <v>3583.9930442000004</v>
      </c>
      <c r="AD171" s="5">
        <v>3728.8328000900001</v>
      </c>
      <c r="AE171" s="5">
        <v>3739.2745457300007</v>
      </c>
    </row>
    <row r="172" spans="1:31">
      <c r="A172" s="58" t="s">
        <v>131</v>
      </c>
      <c r="B172" s="58" t="s">
        <v>126</v>
      </c>
      <c r="C172" s="58" t="s">
        <v>89</v>
      </c>
      <c r="D172" s="5">
        <v>148.76600000000002</v>
      </c>
      <c r="E172" s="5">
        <v>228.94499999999999</v>
      </c>
      <c r="F172" s="5">
        <v>299.89299999999997</v>
      </c>
      <c r="G172" s="5">
        <v>362.67599999999999</v>
      </c>
      <c r="H172" s="5">
        <v>421.68799999999993</v>
      </c>
      <c r="I172" s="5">
        <v>477.62499999999989</v>
      </c>
      <c r="J172" s="5">
        <v>573.1819999999999</v>
      </c>
      <c r="K172" s="5">
        <v>679.52199999999982</v>
      </c>
      <c r="L172" s="5">
        <v>788.73699999999997</v>
      </c>
      <c r="M172" s="5">
        <v>913.36500000000001</v>
      </c>
      <c r="N172" s="5">
        <v>1050.0729999999999</v>
      </c>
      <c r="O172" s="5">
        <v>1185.873</v>
      </c>
      <c r="P172" s="5">
        <v>1305.5350000000001</v>
      </c>
      <c r="Q172" s="5">
        <v>1414.675</v>
      </c>
      <c r="R172" s="5">
        <v>1504.271</v>
      </c>
      <c r="S172" s="5">
        <v>1578.749</v>
      </c>
      <c r="T172" s="5">
        <v>1602.5610000000004</v>
      </c>
      <c r="U172" s="5">
        <v>1609.0989999999999</v>
      </c>
      <c r="V172" s="5">
        <v>1598.3530000000003</v>
      </c>
      <c r="W172" s="5">
        <v>1589.095</v>
      </c>
      <c r="X172" s="5">
        <v>1574.4000000000008</v>
      </c>
      <c r="Y172" s="5">
        <v>1558.9709999999998</v>
      </c>
      <c r="Z172" s="5">
        <v>1541.8950000000002</v>
      </c>
      <c r="AA172" s="5">
        <v>1524.0489999999998</v>
      </c>
      <c r="AB172" s="5">
        <v>1504.5419999999997</v>
      </c>
      <c r="AC172" s="5">
        <v>1484.26</v>
      </c>
      <c r="AD172" s="5">
        <v>1462.1540000000007</v>
      </c>
      <c r="AE172" s="5">
        <v>1462.1540000000007</v>
      </c>
    </row>
    <row r="173" spans="1:31">
      <c r="A173" s="58" t="s">
        <v>131</v>
      </c>
      <c r="B173" s="58" t="s">
        <v>126</v>
      </c>
      <c r="C173" s="58" t="s">
        <v>96</v>
      </c>
      <c r="D173" s="5">
        <v>9.4104411891122624</v>
      </c>
      <c r="E173" s="5">
        <v>19.117132690054596</v>
      </c>
      <c r="F173" s="5">
        <v>28.863933893753206</v>
      </c>
      <c r="G173" s="5">
        <v>38.20099845606476</v>
      </c>
      <c r="H173" s="5">
        <v>48.598214221626144</v>
      </c>
      <c r="I173" s="5">
        <v>59.919361857769054</v>
      </c>
      <c r="J173" s="5">
        <v>71.787700324340221</v>
      </c>
      <c r="K173" s="5">
        <v>84.348675359954797</v>
      </c>
      <c r="L173" s="5">
        <v>97.007930534518096</v>
      </c>
      <c r="M173" s="5">
        <v>111.56049658284951</v>
      </c>
      <c r="N173" s="5">
        <v>124.19304075747127</v>
      </c>
      <c r="O173" s="5">
        <v>137.65076340912898</v>
      </c>
      <c r="P173" s="5">
        <v>152.19677722443475</v>
      </c>
      <c r="Q173" s="5">
        <v>168.2316264126373</v>
      </c>
      <c r="R173" s="5">
        <v>183.67314008142705</v>
      </c>
      <c r="S173" s="5">
        <v>200.27553031576915</v>
      </c>
      <c r="T173" s="5">
        <v>215.17312015519877</v>
      </c>
      <c r="U173" s="5">
        <v>233.47027949471072</v>
      </c>
      <c r="V173" s="5">
        <v>248.98735969599181</v>
      </c>
      <c r="W173" s="5">
        <v>268.52614921800495</v>
      </c>
      <c r="X173" s="5">
        <v>286.54652036799519</v>
      </c>
      <c r="Y173" s="5">
        <v>304.57471653401348</v>
      </c>
      <c r="Z173" s="5">
        <v>324.48352334013498</v>
      </c>
      <c r="AA173" s="5">
        <v>337.46344582782058</v>
      </c>
      <c r="AB173" s="5">
        <v>357.05423402303569</v>
      </c>
      <c r="AC173" s="5">
        <v>378.05489141158284</v>
      </c>
      <c r="AD173" s="5">
        <v>399.6434408851494</v>
      </c>
      <c r="AE173" s="5">
        <v>402.5032303933412</v>
      </c>
    </row>
    <row r="174" spans="1:3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>
      <c r="A175" s="58" t="s">
        <v>131</v>
      </c>
      <c r="B175" s="58" t="s">
        <v>127</v>
      </c>
      <c r="C175" s="58" t="s">
        <v>82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</row>
    <row r="176" spans="1:31">
      <c r="A176" s="58" t="s">
        <v>131</v>
      </c>
      <c r="B176" s="58" t="s">
        <v>127</v>
      </c>
      <c r="C176" s="58" t="s">
        <v>83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</row>
    <row r="177" spans="1:31">
      <c r="A177" s="58" t="s">
        <v>131</v>
      </c>
      <c r="B177" s="58" t="s">
        <v>127</v>
      </c>
      <c r="C177" s="58" t="s">
        <v>84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478.29072224999999</v>
      </c>
      <c r="Y177" s="5">
        <v>478.29072224999999</v>
      </c>
      <c r="Z177" s="5">
        <v>478.29072224999999</v>
      </c>
      <c r="AA177" s="5">
        <v>478.29072224999999</v>
      </c>
      <c r="AB177" s="5">
        <v>478.29072224999999</v>
      </c>
      <c r="AC177" s="5">
        <v>478.29072224999999</v>
      </c>
      <c r="AD177" s="5">
        <v>1497.05862495</v>
      </c>
      <c r="AE177" s="5">
        <v>1497.05862495</v>
      </c>
    </row>
    <row r="178" spans="1:31">
      <c r="A178" s="58" t="s">
        <v>131</v>
      </c>
      <c r="B178" s="58" t="s">
        <v>127</v>
      </c>
      <c r="C178" s="58" t="s">
        <v>85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</row>
    <row r="179" spans="1:31">
      <c r="A179" s="58" t="s">
        <v>131</v>
      </c>
      <c r="B179" s="58" t="s">
        <v>127</v>
      </c>
      <c r="C179" s="58" t="s">
        <v>86</v>
      </c>
      <c r="D179" s="5">
        <v>0</v>
      </c>
      <c r="E179" s="5">
        <v>0</v>
      </c>
      <c r="F179" s="5">
        <v>0</v>
      </c>
      <c r="G179" s="5">
        <v>0</v>
      </c>
      <c r="H179" s="5">
        <v>390.00000000000006</v>
      </c>
      <c r="I179" s="5">
        <v>390.00000000000006</v>
      </c>
      <c r="J179" s="5">
        <v>390.00000000000006</v>
      </c>
      <c r="K179" s="5">
        <v>390.00000000000006</v>
      </c>
      <c r="L179" s="5">
        <v>390.00000000000006</v>
      </c>
      <c r="M179" s="5">
        <v>390.00000000000006</v>
      </c>
      <c r="N179" s="5">
        <v>390.00000000000006</v>
      </c>
      <c r="O179" s="5">
        <v>390.00000000000006</v>
      </c>
      <c r="P179" s="5">
        <v>390.00000000000006</v>
      </c>
      <c r="Q179" s="5">
        <v>390.00000000000006</v>
      </c>
      <c r="R179" s="5">
        <v>390.00000000000006</v>
      </c>
      <c r="S179" s="5">
        <v>390.00000000000006</v>
      </c>
      <c r="T179" s="5">
        <v>390.00000000000006</v>
      </c>
      <c r="U179" s="5">
        <v>390.00000000000006</v>
      </c>
      <c r="V179" s="5">
        <v>390.00000000000006</v>
      </c>
      <c r="W179" s="5">
        <v>390.00000000000006</v>
      </c>
      <c r="X179" s="5">
        <v>390.00000000000006</v>
      </c>
      <c r="Y179" s="5">
        <v>390.00000000000006</v>
      </c>
      <c r="Z179" s="5">
        <v>390.00000000000006</v>
      </c>
      <c r="AA179" s="5">
        <v>390.00000000000006</v>
      </c>
      <c r="AB179" s="5">
        <v>390.00000000000006</v>
      </c>
      <c r="AC179" s="5">
        <v>390.00000000000006</v>
      </c>
      <c r="AD179" s="5">
        <v>390.00000000000006</v>
      </c>
      <c r="AE179" s="5">
        <v>390.00000000000006</v>
      </c>
    </row>
    <row r="180" spans="1:31">
      <c r="A180" s="58" t="s">
        <v>131</v>
      </c>
      <c r="B180" s="58" t="s">
        <v>127</v>
      </c>
      <c r="C180" s="58" t="s">
        <v>102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537.64278782999997</v>
      </c>
      <c r="J180" s="5">
        <v>537.64278782999997</v>
      </c>
      <c r="K180" s="5">
        <v>537.64278782999997</v>
      </c>
      <c r="L180" s="5">
        <v>537.64278782999997</v>
      </c>
      <c r="M180" s="5">
        <v>537.64278782999997</v>
      </c>
      <c r="N180" s="5">
        <v>537.64278782999997</v>
      </c>
      <c r="O180" s="5">
        <v>537.64278782999997</v>
      </c>
      <c r="P180" s="5">
        <v>537.64278782999997</v>
      </c>
      <c r="Q180" s="5">
        <v>537.64278782999997</v>
      </c>
      <c r="R180" s="5">
        <v>537.64278782999997</v>
      </c>
      <c r="S180" s="5">
        <v>537.64278782999997</v>
      </c>
      <c r="T180" s="5">
        <v>537.64278782999997</v>
      </c>
      <c r="U180" s="5">
        <v>537.64278782999997</v>
      </c>
      <c r="V180" s="5">
        <v>537.64278782999997</v>
      </c>
      <c r="W180" s="5">
        <v>537.64278782999997</v>
      </c>
      <c r="X180" s="5">
        <v>830.32138215999998</v>
      </c>
      <c r="Y180" s="5">
        <v>830.32138215999998</v>
      </c>
      <c r="Z180" s="5">
        <v>830.32138215999998</v>
      </c>
      <c r="AA180" s="5">
        <v>830.32138215999998</v>
      </c>
      <c r="AB180" s="5">
        <v>830.32138215999998</v>
      </c>
      <c r="AC180" s="5">
        <v>1122.31917501</v>
      </c>
      <c r="AD180" s="5">
        <v>1932.1995749600001</v>
      </c>
      <c r="AE180" s="5">
        <v>1932.1995749600001</v>
      </c>
    </row>
    <row r="181" spans="1:31">
      <c r="A181" s="58" t="s">
        <v>131</v>
      </c>
      <c r="B181" s="58" t="s">
        <v>127</v>
      </c>
      <c r="C181" s="58" t="s">
        <v>103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</row>
    <row r="182" spans="1:31">
      <c r="A182" s="58" t="s">
        <v>131</v>
      </c>
      <c r="B182" s="58" t="s">
        <v>127</v>
      </c>
      <c r="C182" s="58" t="s">
        <v>104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</row>
    <row r="183" spans="1:31">
      <c r="A183" s="58" t="s">
        <v>131</v>
      </c>
      <c r="B183" s="58" t="s">
        <v>127</v>
      </c>
      <c r="C183" s="58" t="s">
        <v>88</v>
      </c>
      <c r="D183" s="5">
        <v>7.2569999999999997</v>
      </c>
      <c r="E183" s="5">
        <v>15.181999999999999</v>
      </c>
      <c r="F183" s="5">
        <v>25.828000000000003</v>
      </c>
      <c r="G183" s="5">
        <v>38.726999999999997</v>
      </c>
      <c r="H183" s="5">
        <v>54.451999999999998</v>
      </c>
      <c r="I183" s="5">
        <v>72.995000000000005</v>
      </c>
      <c r="J183" s="5">
        <v>100.919</v>
      </c>
      <c r="K183" s="5">
        <v>125.06885559</v>
      </c>
      <c r="L183" s="5">
        <v>152.38231171000001</v>
      </c>
      <c r="M183" s="5">
        <v>185.58257463999999</v>
      </c>
      <c r="N183" s="5">
        <v>224.24093049000001</v>
      </c>
      <c r="O183" s="5">
        <v>266.22114852000004</v>
      </c>
      <c r="P183" s="5">
        <v>310.76255972000001</v>
      </c>
      <c r="Q183" s="5">
        <v>357.21243506000002</v>
      </c>
      <c r="R183" s="5">
        <v>404.12868935</v>
      </c>
      <c r="S183" s="5">
        <v>451.96981380999995</v>
      </c>
      <c r="T183" s="5">
        <v>491.85534789999997</v>
      </c>
      <c r="U183" s="5">
        <v>531.17407489999994</v>
      </c>
      <c r="V183" s="5">
        <v>569.57214910999994</v>
      </c>
      <c r="W183" s="5">
        <v>609.09550940999998</v>
      </c>
      <c r="X183" s="5">
        <v>651.13480556000002</v>
      </c>
      <c r="Y183" s="5">
        <v>693.59137111999996</v>
      </c>
      <c r="Z183" s="5">
        <v>729.22064465000005</v>
      </c>
      <c r="AA183" s="5">
        <v>765.01022692999993</v>
      </c>
      <c r="AB183" s="5">
        <v>801.02588179999987</v>
      </c>
      <c r="AC183" s="5">
        <v>837.42843994999998</v>
      </c>
      <c r="AD183" s="5">
        <v>874.02253662999988</v>
      </c>
      <c r="AE183" s="5">
        <v>876.06575080999994</v>
      </c>
    </row>
    <row r="184" spans="1:31">
      <c r="A184" s="58" t="s">
        <v>131</v>
      </c>
      <c r="B184" s="58" t="s">
        <v>127</v>
      </c>
      <c r="C184" s="58" t="s">
        <v>89</v>
      </c>
      <c r="D184" s="5">
        <v>33.210999999999999</v>
      </c>
      <c r="E184" s="5">
        <v>52.959999999999987</v>
      </c>
      <c r="F184" s="5">
        <v>69.94</v>
      </c>
      <c r="G184" s="5">
        <v>83.551999999999992</v>
      </c>
      <c r="H184" s="5">
        <v>94.718999999999994</v>
      </c>
      <c r="I184" s="5">
        <v>104.08799999999999</v>
      </c>
      <c r="J184" s="5">
        <v>119.12299999999999</v>
      </c>
      <c r="K184" s="5">
        <v>140.226</v>
      </c>
      <c r="L184" s="5">
        <v>161.52900000000002</v>
      </c>
      <c r="M184" s="5">
        <v>186.071</v>
      </c>
      <c r="N184" s="5">
        <v>212.93200000000002</v>
      </c>
      <c r="O184" s="5">
        <v>240.31599999999995</v>
      </c>
      <c r="P184" s="5">
        <v>265.44200000000006</v>
      </c>
      <c r="Q184" s="5">
        <v>288.39300000000009</v>
      </c>
      <c r="R184" s="5">
        <v>308.13200000000006</v>
      </c>
      <c r="S184" s="5">
        <v>325.06799999999998</v>
      </c>
      <c r="T184" s="5">
        <v>332.09500000000003</v>
      </c>
      <c r="U184" s="5">
        <v>336.13700000000011</v>
      </c>
      <c r="V184" s="5">
        <v>337.15399999999994</v>
      </c>
      <c r="W184" s="5">
        <v>338.40500000000014</v>
      </c>
      <c r="X184" s="5">
        <v>338.27300000000002</v>
      </c>
      <c r="Y184" s="5">
        <v>337.61799999999988</v>
      </c>
      <c r="Z184" s="5">
        <v>336.35700000000014</v>
      </c>
      <c r="AA184" s="5">
        <v>334.33899999999988</v>
      </c>
      <c r="AB184" s="5">
        <v>331.66400000000016</v>
      </c>
      <c r="AC184" s="5">
        <v>328.45400000000001</v>
      </c>
      <c r="AD184" s="5">
        <v>324.61399999999998</v>
      </c>
      <c r="AE184" s="5">
        <v>324.61399999999998</v>
      </c>
    </row>
    <row r="185" spans="1:31">
      <c r="A185" s="58" t="s">
        <v>131</v>
      </c>
      <c r="B185" s="58" t="s">
        <v>127</v>
      </c>
      <c r="C185" s="58" t="s">
        <v>96</v>
      </c>
      <c r="D185" s="5">
        <v>1.7575097093391108</v>
      </c>
      <c r="E185" s="5">
        <v>3.4779107311225488</v>
      </c>
      <c r="F185" s="5">
        <v>4.9305556283669887</v>
      </c>
      <c r="G185" s="5">
        <v>6.2735463029534628</v>
      </c>
      <c r="H185" s="5">
        <v>7.7233088929174301</v>
      </c>
      <c r="I185" s="5">
        <v>9.7108762155443671</v>
      </c>
      <c r="J185" s="5">
        <v>11.342773458672724</v>
      </c>
      <c r="K185" s="5">
        <v>12.758780570974473</v>
      </c>
      <c r="L185" s="5">
        <v>14.412490287310071</v>
      </c>
      <c r="M185" s="5">
        <v>15.946858902916603</v>
      </c>
      <c r="N185" s="5">
        <v>17.286242187596272</v>
      </c>
      <c r="O185" s="5">
        <v>18.417501269622726</v>
      </c>
      <c r="P185" s="5">
        <v>19.687799813539215</v>
      </c>
      <c r="Q185" s="5">
        <v>21.082308853695281</v>
      </c>
      <c r="R185" s="5">
        <v>22.634448521775312</v>
      </c>
      <c r="S185" s="5">
        <v>24.192077203732424</v>
      </c>
      <c r="T185" s="5">
        <v>25.484826309117558</v>
      </c>
      <c r="U185" s="5">
        <v>26.90169988405772</v>
      </c>
      <c r="V185" s="5">
        <v>28.2741128893569</v>
      </c>
      <c r="W185" s="5">
        <v>29.910423906920954</v>
      </c>
      <c r="X185" s="5">
        <v>31.985159370590203</v>
      </c>
      <c r="Y185" s="5">
        <v>34.444894461290588</v>
      </c>
      <c r="Z185" s="5">
        <v>36.996043512256762</v>
      </c>
      <c r="AA185" s="5">
        <v>39.192755357990173</v>
      </c>
      <c r="AB185" s="5">
        <v>41.231988831273377</v>
      </c>
      <c r="AC185" s="5">
        <v>43.483485964347558</v>
      </c>
      <c r="AD185" s="5">
        <v>45.38856231733768</v>
      </c>
      <c r="AE185" s="5">
        <v>43.666807733237157</v>
      </c>
    </row>
    <row r="186" spans="1:3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>
      <c r="A187" s="58" t="s">
        <v>134</v>
      </c>
      <c r="B187" s="58" t="s">
        <v>123</v>
      </c>
      <c r="C187" s="58" t="s">
        <v>82</v>
      </c>
      <c r="D187" s="5">
        <v>316</v>
      </c>
      <c r="E187" s="5">
        <v>316</v>
      </c>
      <c r="F187" s="5">
        <v>316</v>
      </c>
      <c r="G187" s="5">
        <v>316</v>
      </c>
      <c r="H187" s="5">
        <v>316</v>
      </c>
      <c r="I187" s="5">
        <v>316</v>
      </c>
      <c r="J187" s="5">
        <v>316</v>
      </c>
      <c r="K187" s="5">
        <v>316</v>
      </c>
      <c r="L187" s="5">
        <v>316</v>
      </c>
      <c r="M187" s="5">
        <v>316</v>
      </c>
      <c r="N187" s="5">
        <v>316</v>
      </c>
      <c r="O187" s="5">
        <v>316</v>
      </c>
      <c r="P187" s="5">
        <v>316</v>
      </c>
      <c r="Q187" s="5">
        <v>316</v>
      </c>
      <c r="R187" s="5">
        <v>316</v>
      </c>
      <c r="S187" s="5">
        <v>316</v>
      </c>
      <c r="T187" s="5">
        <v>316</v>
      </c>
      <c r="U187" s="5">
        <v>316</v>
      </c>
      <c r="V187" s="5">
        <v>316</v>
      </c>
      <c r="W187" s="5">
        <v>316</v>
      </c>
      <c r="X187" s="5">
        <v>316</v>
      </c>
      <c r="Y187" s="5">
        <v>316</v>
      </c>
      <c r="Z187" s="5">
        <v>316</v>
      </c>
      <c r="AA187" s="5">
        <v>316</v>
      </c>
      <c r="AB187" s="5">
        <v>316</v>
      </c>
      <c r="AC187" s="5">
        <v>316</v>
      </c>
      <c r="AD187" s="5">
        <v>316</v>
      </c>
      <c r="AE187" s="5">
        <v>316</v>
      </c>
    </row>
    <row r="188" spans="1:31">
      <c r="A188" s="58" t="s">
        <v>134</v>
      </c>
      <c r="B188" s="58" t="s">
        <v>123</v>
      </c>
      <c r="C188" s="58" t="s">
        <v>83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</row>
    <row r="189" spans="1:31">
      <c r="A189" s="58" t="s">
        <v>134</v>
      </c>
      <c r="B189" s="58" t="s">
        <v>123</v>
      </c>
      <c r="C189" s="58" t="s">
        <v>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</row>
    <row r="190" spans="1:31">
      <c r="A190" s="58" t="s">
        <v>134</v>
      </c>
      <c r="B190" s="58" t="s">
        <v>123</v>
      </c>
      <c r="C190" s="58" t="s">
        <v>85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329.17412250000001</v>
      </c>
      <c r="AE190" s="5">
        <v>329.17412250000001</v>
      </c>
    </row>
    <row r="191" spans="1:31">
      <c r="A191" s="58" t="s">
        <v>134</v>
      </c>
      <c r="B191" s="58" t="s">
        <v>123</v>
      </c>
      <c r="C191" s="58" t="s">
        <v>86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</row>
    <row r="192" spans="1:31">
      <c r="A192" s="58" t="s">
        <v>134</v>
      </c>
      <c r="B192" s="58" t="s">
        <v>123</v>
      </c>
      <c r="C192" s="58" t="s">
        <v>101</v>
      </c>
      <c r="D192" s="5">
        <v>0</v>
      </c>
      <c r="E192" s="5">
        <v>0</v>
      </c>
      <c r="F192" s="5">
        <v>680</v>
      </c>
      <c r="G192" s="5">
        <v>2040</v>
      </c>
      <c r="H192" s="5">
        <v>2040</v>
      </c>
      <c r="I192" s="5">
        <v>2040</v>
      </c>
      <c r="J192" s="5">
        <v>2040</v>
      </c>
      <c r="K192" s="5">
        <v>2040</v>
      </c>
      <c r="L192" s="5">
        <v>2040</v>
      </c>
      <c r="M192" s="5">
        <v>2040</v>
      </c>
      <c r="N192" s="5">
        <v>2040</v>
      </c>
      <c r="O192" s="5">
        <v>2040</v>
      </c>
      <c r="P192" s="5">
        <v>2040</v>
      </c>
      <c r="Q192" s="5">
        <v>2040</v>
      </c>
      <c r="R192" s="5">
        <v>2040</v>
      </c>
      <c r="S192" s="5">
        <v>2040</v>
      </c>
      <c r="T192" s="5">
        <v>2040</v>
      </c>
      <c r="U192" s="5">
        <v>2040</v>
      </c>
      <c r="V192" s="5">
        <v>2040</v>
      </c>
      <c r="W192" s="5">
        <v>2040</v>
      </c>
      <c r="X192" s="5">
        <v>2040</v>
      </c>
      <c r="Y192" s="5">
        <v>2040</v>
      </c>
      <c r="Z192" s="5">
        <v>2040</v>
      </c>
      <c r="AA192" s="5">
        <v>2040</v>
      </c>
      <c r="AB192" s="5">
        <v>2040</v>
      </c>
      <c r="AC192" s="5">
        <v>2040</v>
      </c>
      <c r="AD192" s="5">
        <v>2040</v>
      </c>
      <c r="AE192" s="5">
        <v>2040</v>
      </c>
    </row>
    <row r="193" spans="1:31">
      <c r="A193" s="58" t="s">
        <v>134</v>
      </c>
      <c r="B193" s="58" t="s">
        <v>123</v>
      </c>
      <c r="C193" s="58" t="s">
        <v>102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166.22634807</v>
      </c>
      <c r="J193" s="5">
        <v>166.22634807</v>
      </c>
      <c r="K193" s="5">
        <v>677.04353546000004</v>
      </c>
      <c r="L193" s="5">
        <v>677.04353546000004</v>
      </c>
      <c r="M193" s="5">
        <v>683.64066914</v>
      </c>
      <c r="N193" s="5">
        <v>683.64066914</v>
      </c>
      <c r="O193" s="5">
        <v>683.64066914</v>
      </c>
      <c r="P193" s="5">
        <v>683.64066914</v>
      </c>
      <c r="Q193" s="5">
        <v>683.64066914</v>
      </c>
      <c r="R193" s="5">
        <v>683.64066914</v>
      </c>
      <c r="S193" s="5">
        <v>683.64066914</v>
      </c>
      <c r="T193" s="5">
        <v>683.64066914</v>
      </c>
      <c r="U193" s="5">
        <v>683.64066914</v>
      </c>
      <c r="V193" s="5">
        <v>908.30861525</v>
      </c>
      <c r="W193" s="5">
        <v>908.30861525</v>
      </c>
      <c r="X193" s="5">
        <v>1000</v>
      </c>
      <c r="Y193" s="5">
        <v>1000</v>
      </c>
      <c r="Z193" s="5">
        <v>1000</v>
      </c>
      <c r="AA193" s="5">
        <v>1000</v>
      </c>
      <c r="AB193" s="5">
        <v>1000</v>
      </c>
      <c r="AC193" s="5">
        <v>1000</v>
      </c>
      <c r="AD193" s="5">
        <v>1000</v>
      </c>
      <c r="AE193" s="5">
        <v>1000</v>
      </c>
    </row>
    <row r="194" spans="1:31">
      <c r="A194" s="58" t="s">
        <v>134</v>
      </c>
      <c r="B194" s="58" t="s">
        <v>123</v>
      </c>
      <c r="C194" s="58" t="s">
        <v>103</v>
      </c>
      <c r="D194" s="5">
        <v>0</v>
      </c>
      <c r="E194" s="5">
        <v>0</v>
      </c>
      <c r="F194" s="5">
        <v>600</v>
      </c>
      <c r="G194" s="5">
        <v>1548.89109487</v>
      </c>
      <c r="H194" s="5">
        <v>1548.89109487</v>
      </c>
      <c r="I194" s="5">
        <v>2231.6093896900002</v>
      </c>
      <c r="J194" s="5">
        <v>2231.6093896900002</v>
      </c>
      <c r="K194" s="5">
        <v>2231.6093896900002</v>
      </c>
      <c r="L194" s="5">
        <v>2231.6093896900002</v>
      </c>
      <c r="M194" s="5">
        <v>2231.6093896900002</v>
      </c>
      <c r="N194" s="5">
        <v>2231.6093896900002</v>
      </c>
      <c r="O194" s="5">
        <v>2231.6093896900002</v>
      </c>
      <c r="P194" s="5">
        <v>2231.6093896900002</v>
      </c>
      <c r="Q194" s="5">
        <v>2231.6093896900002</v>
      </c>
      <c r="R194" s="5">
        <v>2779.8156845999997</v>
      </c>
      <c r="S194" s="5">
        <v>2779.8156845999997</v>
      </c>
      <c r="T194" s="5">
        <v>2779.8156845999997</v>
      </c>
      <c r="U194" s="5">
        <v>2852.4651594799998</v>
      </c>
      <c r="V194" s="5">
        <v>2852.4651594799998</v>
      </c>
      <c r="W194" s="5">
        <v>2852.4651594799998</v>
      </c>
      <c r="X194" s="5">
        <v>2852.4651594799998</v>
      </c>
      <c r="Y194" s="5">
        <v>2852.4651594799998</v>
      </c>
      <c r="Z194" s="5">
        <v>2852.4651594799998</v>
      </c>
      <c r="AA194" s="5">
        <v>2852.4651594799998</v>
      </c>
      <c r="AB194" s="5">
        <v>2852.4651594799998</v>
      </c>
      <c r="AC194" s="5">
        <v>3495.9745786699996</v>
      </c>
      <c r="AD194" s="5">
        <v>3495.9745786699996</v>
      </c>
      <c r="AE194" s="5">
        <v>3495.9745786699996</v>
      </c>
    </row>
    <row r="195" spans="1:31">
      <c r="A195" s="58" t="s">
        <v>134</v>
      </c>
      <c r="B195" s="58" t="s">
        <v>123</v>
      </c>
      <c r="C195" s="58" t="s">
        <v>104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</row>
    <row r="196" spans="1:31">
      <c r="A196" s="58" t="s">
        <v>134</v>
      </c>
      <c r="B196" s="58" t="s">
        <v>123</v>
      </c>
      <c r="C196" s="58" t="s">
        <v>88</v>
      </c>
      <c r="D196" s="5">
        <v>101.80099999999999</v>
      </c>
      <c r="E196" s="5">
        <v>222.81499998999999</v>
      </c>
      <c r="F196" s="5">
        <v>379.50499998000004</v>
      </c>
      <c r="G196" s="5">
        <v>571.5</v>
      </c>
      <c r="H196" s="5">
        <v>806.23299998999983</v>
      </c>
      <c r="I196" s="5">
        <v>1087.9869999899997</v>
      </c>
      <c r="J196" s="5">
        <v>1512.70799999</v>
      </c>
      <c r="K196" s="5">
        <v>1885.8104733199998</v>
      </c>
      <c r="L196" s="5">
        <v>2301.8716278700003</v>
      </c>
      <c r="M196" s="5">
        <v>2783.9863791500006</v>
      </c>
      <c r="N196" s="5">
        <v>3381.2533320699995</v>
      </c>
      <c r="O196" s="5">
        <v>4024.7941968700006</v>
      </c>
      <c r="P196" s="5">
        <v>4695.3620007400013</v>
      </c>
      <c r="Q196" s="5">
        <v>5399.39114737</v>
      </c>
      <c r="R196" s="5">
        <v>6102.7063389200002</v>
      </c>
      <c r="S196" s="5">
        <v>6810.6799472400016</v>
      </c>
      <c r="T196" s="5">
        <v>7391.802441490001</v>
      </c>
      <c r="U196" s="5">
        <v>7952.95229518</v>
      </c>
      <c r="V196" s="5">
        <v>8488.7563974000004</v>
      </c>
      <c r="W196" s="5">
        <v>9037.3045982299973</v>
      </c>
      <c r="X196" s="5">
        <v>9622.9076853299957</v>
      </c>
      <c r="Y196" s="5">
        <v>10215.617545679994</v>
      </c>
      <c r="Z196" s="5">
        <v>10721.444480849992</v>
      </c>
      <c r="AA196" s="5">
        <v>11232.40933998999</v>
      </c>
      <c r="AB196" s="5">
        <v>11751.157082529993</v>
      </c>
      <c r="AC196" s="5">
        <v>12278.617823119992</v>
      </c>
      <c r="AD196" s="5">
        <v>12809.374079909998</v>
      </c>
      <c r="AE196" s="5">
        <v>12845.544440589994</v>
      </c>
    </row>
    <row r="197" spans="1:31">
      <c r="A197" s="58" t="s">
        <v>134</v>
      </c>
      <c r="B197" s="58" t="s">
        <v>123</v>
      </c>
      <c r="C197" s="58" t="s">
        <v>89</v>
      </c>
      <c r="D197" s="5">
        <v>417.09299999999996</v>
      </c>
      <c r="E197" s="5">
        <v>716.30199999999991</v>
      </c>
      <c r="F197" s="5">
        <v>961.07899999999995</v>
      </c>
      <c r="G197" s="5">
        <v>1159.173</v>
      </c>
      <c r="H197" s="5">
        <v>1329.4969999999996</v>
      </c>
      <c r="I197" s="5">
        <v>1473.222</v>
      </c>
      <c r="J197" s="5">
        <v>1707.615</v>
      </c>
      <c r="K197" s="5">
        <v>2035.1180000000002</v>
      </c>
      <c r="L197" s="5">
        <v>2366.4050000000002</v>
      </c>
      <c r="M197" s="5">
        <v>2720.5239999999999</v>
      </c>
      <c r="N197" s="5">
        <v>3152.2280000000005</v>
      </c>
      <c r="O197" s="5">
        <v>3587.4970000000008</v>
      </c>
      <c r="P197" s="5">
        <v>3976.5260000000012</v>
      </c>
      <c r="Q197" s="5">
        <v>4338.3179999999993</v>
      </c>
      <c r="R197" s="5">
        <v>4644.8370000000004</v>
      </c>
      <c r="S197" s="5">
        <v>4899.7700000000004</v>
      </c>
      <c r="T197" s="5">
        <v>5003.7970000000005</v>
      </c>
      <c r="U197" s="5">
        <v>5056.0919999999987</v>
      </c>
      <c r="V197" s="5">
        <v>5055.4490000000014</v>
      </c>
      <c r="W197" s="5">
        <v>5058.7739999999985</v>
      </c>
      <c r="X197" s="5">
        <v>5043.4100000000008</v>
      </c>
      <c r="Y197" s="5">
        <v>5022.1419999999998</v>
      </c>
      <c r="Z197" s="5">
        <v>4993.2759999999989</v>
      </c>
      <c r="AA197" s="5">
        <v>4956.7110000000002</v>
      </c>
      <c r="AB197" s="5">
        <v>4912.6040000000021</v>
      </c>
      <c r="AC197" s="5">
        <v>4863.688000000001</v>
      </c>
      <c r="AD197" s="5">
        <v>4804.722999999999</v>
      </c>
      <c r="AE197" s="5">
        <v>4804.722999999999</v>
      </c>
    </row>
    <row r="198" spans="1:31">
      <c r="A198" s="58" t="s">
        <v>134</v>
      </c>
      <c r="B198" s="58" t="s">
        <v>123</v>
      </c>
      <c r="C198" s="58" t="s">
        <v>96</v>
      </c>
      <c r="D198" s="5">
        <v>30.660440774895221</v>
      </c>
      <c r="E198" s="5">
        <v>63.707079795840343</v>
      </c>
      <c r="F198" s="5">
        <v>96.113566606678262</v>
      </c>
      <c r="G198" s="5">
        <v>271.17148892604604</v>
      </c>
      <c r="H198" s="5">
        <v>495.16897300941554</v>
      </c>
      <c r="I198" s="5">
        <v>615.38218040003517</v>
      </c>
      <c r="J198" s="5">
        <v>761.82554397458875</v>
      </c>
      <c r="K198" s="5">
        <v>848.62379042476528</v>
      </c>
      <c r="L198" s="5">
        <v>870.32809527618019</v>
      </c>
      <c r="M198" s="5">
        <v>894.86237590655264</v>
      </c>
      <c r="N198" s="5">
        <v>922.81072260867018</v>
      </c>
      <c r="O198" s="5">
        <v>949.52350397690293</v>
      </c>
      <c r="P198" s="5">
        <v>975.09921656703023</v>
      </c>
      <c r="Q198" s="5">
        <v>997.25861067855772</v>
      </c>
      <c r="R198" s="5">
        <v>1002.8794617506476</v>
      </c>
      <c r="S198" s="5">
        <v>1036.1559052436403</v>
      </c>
      <c r="T198" s="5">
        <v>1056.4183616802677</v>
      </c>
      <c r="U198" s="5">
        <v>1090.1341983879079</v>
      </c>
      <c r="V198" s="5">
        <v>1112.9262385629454</v>
      </c>
      <c r="W198" s="5">
        <v>1121.1009884978778</v>
      </c>
      <c r="X198" s="5">
        <v>1130.5594593952053</v>
      </c>
      <c r="Y198" s="5">
        <v>1163.2916553417003</v>
      </c>
      <c r="Z198" s="5">
        <v>1170.3310894750427</v>
      </c>
      <c r="AA198" s="5">
        <v>1211.7861754023997</v>
      </c>
      <c r="AB198" s="5">
        <v>1270.5960303933775</v>
      </c>
      <c r="AC198" s="5">
        <v>1324.8050550425924</v>
      </c>
      <c r="AD198" s="5">
        <v>1373.7554601067961</v>
      </c>
      <c r="AE198" s="5">
        <v>1439.1927728928072</v>
      </c>
    </row>
    <row r="199" spans="1:3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>
      <c r="A200" s="58" t="s">
        <v>134</v>
      </c>
      <c r="B200" s="58" t="s">
        <v>124</v>
      </c>
      <c r="C200" s="58" t="s">
        <v>82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</row>
    <row r="201" spans="1:31">
      <c r="A201" s="58" t="s">
        <v>134</v>
      </c>
      <c r="B201" s="58" t="s">
        <v>124</v>
      </c>
      <c r="C201" s="58" t="s">
        <v>83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</row>
    <row r="202" spans="1:31">
      <c r="A202" s="58" t="s">
        <v>134</v>
      </c>
      <c r="B202" s="58" t="s">
        <v>124</v>
      </c>
      <c r="C202" s="58" t="s">
        <v>84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468.70506841999998</v>
      </c>
      <c r="J202" s="5">
        <v>468.70506841999998</v>
      </c>
      <c r="K202" s="5">
        <v>468.70506841999998</v>
      </c>
      <c r="L202" s="5">
        <v>468.70506841999998</v>
      </c>
      <c r="M202" s="5">
        <v>468.70506841999998</v>
      </c>
      <c r="N202" s="5">
        <v>468.70506841999998</v>
      </c>
      <c r="O202" s="5">
        <v>468.70506841999998</v>
      </c>
      <c r="P202" s="5">
        <v>468.70506841999998</v>
      </c>
      <c r="Q202" s="5">
        <v>468.70506841999998</v>
      </c>
      <c r="R202" s="5">
        <v>468.70506841999998</v>
      </c>
      <c r="S202" s="5">
        <v>1175.3339575699999</v>
      </c>
      <c r="T202" s="5">
        <v>1175.3339575699999</v>
      </c>
      <c r="U202" s="5">
        <v>1175.3339575699999</v>
      </c>
      <c r="V202" s="5">
        <v>1313.99686647</v>
      </c>
      <c r="W202" s="5">
        <v>1313.99686647</v>
      </c>
      <c r="X202" s="5">
        <v>1313.99686647</v>
      </c>
      <c r="Y202" s="5">
        <v>1863.28497627</v>
      </c>
      <c r="Z202" s="5">
        <v>1863.28497627</v>
      </c>
      <c r="AA202" s="5">
        <v>1863.28497627</v>
      </c>
      <c r="AB202" s="5">
        <v>1863.28497627</v>
      </c>
      <c r="AC202" s="5">
        <v>1863.28497627</v>
      </c>
      <c r="AD202" s="5">
        <v>3064.5265895699995</v>
      </c>
      <c r="AE202" s="5">
        <v>3064.5265895699995</v>
      </c>
    </row>
    <row r="203" spans="1:31">
      <c r="A203" s="58" t="s">
        <v>134</v>
      </c>
      <c r="B203" s="58" t="s">
        <v>124</v>
      </c>
      <c r="C203" s="58" t="s">
        <v>85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</row>
    <row r="204" spans="1:31">
      <c r="A204" s="58" t="s">
        <v>134</v>
      </c>
      <c r="B204" s="58" t="s">
        <v>124</v>
      </c>
      <c r="C204" s="58" t="s">
        <v>86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</row>
    <row r="205" spans="1:31">
      <c r="A205" s="58" t="s">
        <v>134</v>
      </c>
      <c r="B205" s="58" t="s">
        <v>124</v>
      </c>
      <c r="C205" s="58" t="s">
        <v>102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32.158449699999998</v>
      </c>
      <c r="X205" s="5">
        <v>32.158449699999998</v>
      </c>
      <c r="Y205" s="5">
        <v>32.158449699999998</v>
      </c>
      <c r="Z205" s="5">
        <v>32.158449699999998</v>
      </c>
      <c r="AA205" s="5">
        <v>32.158449699999998</v>
      </c>
      <c r="AB205" s="5">
        <v>32.158449699999998</v>
      </c>
      <c r="AC205" s="5">
        <v>32.158449699999998</v>
      </c>
      <c r="AD205" s="5">
        <v>32.158449699999998</v>
      </c>
      <c r="AE205" s="5">
        <v>32.158449699999998</v>
      </c>
    </row>
    <row r="206" spans="1:31">
      <c r="A206" s="58" t="s">
        <v>134</v>
      </c>
      <c r="B206" s="58" t="s">
        <v>124</v>
      </c>
      <c r="C206" s="58" t="s">
        <v>103</v>
      </c>
      <c r="D206" s="5">
        <v>0</v>
      </c>
      <c r="E206" s="5">
        <v>0</v>
      </c>
      <c r="F206" s="5">
        <v>335.38704224000003</v>
      </c>
      <c r="G206" s="5">
        <v>782.77042838</v>
      </c>
      <c r="H206" s="5">
        <v>1854.1092474399998</v>
      </c>
      <c r="I206" s="5">
        <v>2583.7920705800002</v>
      </c>
      <c r="J206" s="5">
        <v>2585.73553283</v>
      </c>
      <c r="K206" s="5">
        <v>2985.9036023600001</v>
      </c>
      <c r="L206" s="5">
        <v>2985.9036023600001</v>
      </c>
      <c r="M206" s="5">
        <v>2985.9036023600001</v>
      </c>
      <c r="N206" s="5">
        <v>3300.9358931699999</v>
      </c>
      <c r="O206" s="5">
        <v>3426.1697309499996</v>
      </c>
      <c r="P206" s="5">
        <v>6123.393381079999</v>
      </c>
      <c r="Q206" s="5">
        <v>6941.6708603900006</v>
      </c>
      <c r="R206" s="5">
        <v>7982.2317184499998</v>
      </c>
      <c r="S206" s="5">
        <v>8257.9285857199993</v>
      </c>
      <c r="T206" s="5">
        <v>8257.9285857199993</v>
      </c>
      <c r="U206" s="5">
        <v>9481.7825164200003</v>
      </c>
      <c r="V206" s="5">
        <v>17542.119675859998</v>
      </c>
      <c r="W206" s="5">
        <v>17542.119675859998</v>
      </c>
      <c r="X206" s="5">
        <v>17542.119675859998</v>
      </c>
      <c r="Y206" s="5">
        <v>17542.119675859998</v>
      </c>
      <c r="Z206" s="5">
        <v>25474.325657359994</v>
      </c>
      <c r="AA206" s="5">
        <v>26869.577791059994</v>
      </c>
      <c r="AB206" s="5">
        <v>29003.727992349995</v>
      </c>
      <c r="AC206" s="5">
        <v>29053.811101179996</v>
      </c>
      <c r="AD206" s="5">
        <v>47958.47475822</v>
      </c>
      <c r="AE206" s="5">
        <v>47958.47475822</v>
      </c>
    </row>
    <row r="207" spans="1:31">
      <c r="A207" s="58" t="s">
        <v>134</v>
      </c>
      <c r="B207" s="58" t="s">
        <v>124</v>
      </c>
      <c r="C207" s="58" t="s">
        <v>104</v>
      </c>
      <c r="D207" s="5">
        <v>0</v>
      </c>
      <c r="E207" s="5">
        <v>0</v>
      </c>
      <c r="F207" s="5">
        <v>231.44591410000001</v>
      </c>
      <c r="G207" s="5">
        <v>231.44591410000001</v>
      </c>
      <c r="H207" s="5">
        <v>231.44591410000001</v>
      </c>
      <c r="I207" s="5">
        <v>231.44591410000001</v>
      </c>
      <c r="J207" s="5">
        <v>231.44591410000001</v>
      </c>
      <c r="K207" s="5">
        <v>231.44591410000001</v>
      </c>
      <c r="L207" s="5">
        <v>231.44591410000001</v>
      </c>
      <c r="M207" s="5">
        <v>231.44591410000001</v>
      </c>
      <c r="N207" s="5">
        <v>231.44591410000001</v>
      </c>
      <c r="O207" s="5">
        <v>231.44591410000001</v>
      </c>
      <c r="P207" s="5">
        <v>231.44591410000001</v>
      </c>
      <c r="Q207" s="5">
        <v>231.44591410000001</v>
      </c>
      <c r="R207" s="5">
        <v>231.44591410000001</v>
      </c>
      <c r="S207" s="5">
        <v>231.44591410000001</v>
      </c>
      <c r="T207" s="5">
        <v>231.44591410000001</v>
      </c>
      <c r="U207" s="5">
        <v>231.44591410000001</v>
      </c>
      <c r="V207" s="5">
        <v>231.44591410000001</v>
      </c>
      <c r="W207" s="5">
        <v>231.44591410000001</v>
      </c>
      <c r="X207" s="5">
        <v>231.44591410000001</v>
      </c>
      <c r="Y207" s="5">
        <v>231.44591410000001</v>
      </c>
      <c r="Z207" s="5">
        <v>231.44591410000001</v>
      </c>
      <c r="AA207" s="5">
        <v>231.44591410000001</v>
      </c>
      <c r="AB207" s="5">
        <v>231.44591410000001</v>
      </c>
      <c r="AC207" s="5">
        <v>231.44591410000001</v>
      </c>
      <c r="AD207" s="5">
        <v>231.44591410000001</v>
      </c>
      <c r="AE207" s="5">
        <v>231.44591410000001</v>
      </c>
    </row>
    <row r="208" spans="1:31">
      <c r="A208" s="58" t="s">
        <v>134</v>
      </c>
      <c r="B208" s="58" t="s">
        <v>124</v>
      </c>
      <c r="C208" s="58" t="s">
        <v>88</v>
      </c>
      <c r="D208" s="5">
        <v>74.000999999999991</v>
      </c>
      <c r="E208" s="5">
        <v>170.20299999999997</v>
      </c>
      <c r="F208" s="5">
        <v>307.68299999999999</v>
      </c>
      <c r="G208" s="5">
        <v>477.90599999999995</v>
      </c>
      <c r="H208" s="5">
        <v>683.44799999999998</v>
      </c>
      <c r="I208" s="5">
        <v>935.06399999999996</v>
      </c>
      <c r="J208" s="5">
        <v>1312.0280000100001</v>
      </c>
      <c r="K208" s="5">
        <v>1638.8409322999998</v>
      </c>
      <c r="L208" s="5">
        <v>1990.6932078299999</v>
      </c>
      <c r="M208" s="5">
        <v>2391.4475556399998</v>
      </c>
      <c r="N208" s="5">
        <v>2884.1496417200001</v>
      </c>
      <c r="O208" s="5">
        <v>3416.4116849400007</v>
      </c>
      <c r="P208" s="5">
        <v>3973.8140689500015</v>
      </c>
      <c r="Q208" s="5">
        <v>4530.6560560899998</v>
      </c>
      <c r="R208" s="5">
        <v>5066.1109845699993</v>
      </c>
      <c r="S208" s="5">
        <v>5601.4006190199989</v>
      </c>
      <c r="T208" s="5">
        <v>6028.7694856199996</v>
      </c>
      <c r="U208" s="5">
        <v>6443.565074019999</v>
      </c>
      <c r="V208" s="5">
        <v>6831.6147785800003</v>
      </c>
      <c r="W208" s="5">
        <v>7225.57279131</v>
      </c>
      <c r="X208" s="5">
        <v>7650.4431786699988</v>
      </c>
      <c r="Y208" s="5">
        <v>8077.7043893099999</v>
      </c>
      <c r="Z208" s="5">
        <v>8450.5380374800006</v>
      </c>
      <c r="AA208" s="5">
        <v>8830.8099046900006</v>
      </c>
      <c r="AB208" s="5">
        <v>9215.3613388400008</v>
      </c>
      <c r="AC208" s="5">
        <v>9609.1453741200021</v>
      </c>
      <c r="AD208" s="5">
        <v>10007.919712710003</v>
      </c>
      <c r="AE208" s="5">
        <v>10029.9383246</v>
      </c>
    </row>
    <row r="209" spans="1:31">
      <c r="A209" s="58" t="s">
        <v>134</v>
      </c>
      <c r="B209" s="58" t="s">
        <v>124</v>
      </c>
      <c r="C209" s="58" t="s">
        <v>89</v>
      </c>
      <c r="D209" s="5">
        <v>315.67900000000003</v>
      </c>
      <c r="E209" s="5">
        <v>569.61599999999987</v>
      </c>
      <c r="F209" s="5">
        <v>820.85400000000004</v>
      </c>
      <c r="G209" s="5">
        <v>1024.452</v>
      </c>
      <c r="H209" s="5">
        <v>1198.3300000000002</v>
      </c>
      <c r="I209" s="5">
        <v>1349.2910000000002</v>
      </c>
      <c r="J209" s="5">
        <v>1583.7460000000005</v>
      </c>
      <c r="K209" s="5">
        <v>1889.231</v>
      </c>
      <c r="L209" s="5">
        <v>2184.8289999999997</v>
      </c>
      <c r="M209" s="5">
        <v>2494.7470000000003</v>
      </c>
      <c r="N209" s="5">
        <v>2866.9210000000003</v>
      </c>
      <c r="O209" s="5">
        <v>3247.2130000000002</v>
      </c>
      <c r="P209" s="5">
        <v>3592.6420000000003</v>
      </c>
      <c r="Q209" s="5">
        <v>3888.3300000000004</v>
      </c>
      <c r="R209" s="5">
        <v>4120.362000000001</v>
      </c>
      <c r="S209" s="5">
        <v>4311.5919999999996</v>
      </c>
      <c r="T209" s="5">
        <v>4376.5829999999996</v>
      </c>
      <c r="U209" s="5">
        <v>4405.5499999999993</v>
      </c>
      <c r="V209" s="5">
        <v>4389.7909999999993</v>
      </c>
      <c r="W209" s="5">
        <v>4377.9460000000008</v>
      </c>
      <c r="X209" s="5">
        <v>4353.7569999999996</v>
      </c>
      <c r="Y209" s="5">
        <v>4323.2259999999997</v>
      </c>
      <c r="Z209" s="5">
        <v>4288.2030000000004</v>
      </c>
      <c r="AA209" s="5">
        <v>4249.7039999999997</v>
      </c>
      <c r="AB209" s="5">
        <v>4204.5159999999987</v>
      </c>
      <c r="AC209" s="5">
        <v>4157.0160000000005</v>
      </c>
      <c r="AD209" s="5">
        <v>4103.4959999999992</v>
      </c>
      <c r="AE209" s="5">
        <v>4103.4959999999992</v>
      </c>
    </row>
    <row r="210" spans="1:31">
      <c r="A210" s="58" t="s">
        <v>134</v>
      </c>
      <c r="B210" s="58" t="s">
        <v>124</v>
      </c>
      <c r="C210" s="58" t="s">
        <v>96</v>
      </c>
      <c r="D210" s="5">
        <v>28.250568165401205</v>
      </c>
      <c r="E210" s="5">
        <v>57.984082519045188</v>
      </c>
      <c r="F210" s="5">
        <v>87.984363689163416</v>
      </c>
      <c r="G210" s="5">
        <v>118.52028685363027</v>
      </c>
      <c r="H210" s="5">
        <v>161.05691983968833</v>
      </c>
      <c r="I210" s="5">
        <v>194.1032598775956</v>
      </c>
      <c r="J210" s="5">
        <v>227.93823684229116</v>
      </c>
      <c r="K210" s="5">
        <v>266.13392778345383</v>
      </c>
      <c r="L210" s="5">
        <v>307.91599866385843</v>
      </c>
      <c r="M210" s="5">
        <v>357.33122135207975</v>
      </c>
      <c r="N210" s="5">
        <v>400.9931263169268</v>
      </c>
      <c r="O210" s="5">
        <v>452.01705504396921</v>
      </c>
      <c r="P210" s="5">
        <v>503.29314390950196</v>
      </c>
      <c r="Q210" s="5">
        <v>558.157845767406</v>
      </c>
      <c r="R210" s="5">
        <v>613.22322392402464</v>
      </c>
      <c r="S210" s="5">
        <v>679.02951652783554</v>
      </c>
      <c r="T210" s="5">
        <v>736.58016372655379</v>
      </c>
      <c r="U210" s="5">
        <v>801.92129074151421</v>
      </c>
      <c r="V210" s="5">
        <v>855.66726112410993</v>
      </c>
      <c r="W210" s="5">
        <v>908.05729462161355</v>
      </c>
      <c r="X210" s="5">
        <v>960.26231120480941</v>
      </c>
      <c r="Y210" s="5">
        <v>1014.2322565284998</v>
      </c>
      <c r="Z210" s="5">
        <v>1064.568890524178</v>
      </c>
      <c r="AA210" s="5">
        <v>1107.3958125478362</v>
      </c>
      <c r="AB210" s="5">
        <v>1148.2754989213397</v>
      </c>
      <c r="AC210" s="5">
        <v>1185.3629488071788</v>
      </c>
      <c r="AD210" s="5">
        <v>1226.8511397490433</v>
      </c>
      <c r="AE210" s="5">
        <v>1267.3846312329956</v>
      </c>
    </row>
    <row r="211" spans="1:3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>
      <c r="A212" s="58" t="s">
        <v>134</v>
      </c>
      <c r="B212" s="58" t="s">
        <v>125</v>
      </c>
      <c r="C212" s="58" t="s">
        <v>82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</row>
    <row r="213" spans="1:31">
      <c r="A213" s="58" t="s">
        <v>134</v>
      </c>
      <c r="B213" s="58" t="s">
        <v>125</v>
      </c>
      <c r="C213" s="58" t="s">
        <v>83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</row>
    <row r="214" spans="1:31">
      <c r="A214" s="58" t="s">
        <v>134</v>
      </c>
      <c r="B214" s="58" t="s">
        <v>125</v>
      </c>
      <c r="C214" s="58" t="s">
        <v>84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1433.36044775</v>
      </c>
      <c r="Y214" s="5">
        <v>1433.36044775</v>
      </c>
      <c r="Z214" s="5">
        <v>1433.36044775</v>
      </c>
      <c r="AA214" s="5">
        <v>1433.36044775</v>
      </c>
      <c r="AB214" s="5">
        <v>1433.36044775</v>
      </c>
      <c r="AC214" s="5">
        <v>1433.36044775</v>
      </c>
      <c r="AD214" s="5">
        <v>1433.36044775</v>
      </c>
      <c r="AE214" s="5">
        <v>1433.36044775</v>
      </c>
    </row>
    <row r="215" spans="1:31">
      <c r="A215" s="58" t="s">
        <v>134</v>
      </c>
      <c r="B215" s="58" t="s">
        <v>125</v>
      </c>
      <c r="C215" s="58" t="s">
        <v>85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4507.6412947500003</v>
      </c>
      <c r="AE215" s="5">
        <v>4507.6412947500003</v>
      </c>
    </row>
    <row r="216" spans="1:31">
      <c r="A216" s="58" t="s">
        <v>134</v>
      </c>
      <c r="B216" s="58" t="s">
        <v>125</v>
      </c>
      <c r="C216" s="58" t="s">
        <v>86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</row>
    <row r="217" spans="1:31">
      <c r="A217" s="58" t="s">
        <v>134</v>
      </c>
      <c r="B217" s="58" t="s">
        <v>125</v>
      </c>
      <c r="C217" s="58" t="s">
        <v>102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113.40614981</v>
      </c>
      <c r="J217" s="5">
        <v>113.40614981</v>
      </c>
      <c r="K217" s="5">
        <v>113.40614981</v>
      </c>
      <c r="L217" s="5">
        <v>113.40614981</v>
      </c>
      <c r="M217" s="5">
        <v>113.40614981</v>
      </c>
      <c r="N217" s="5">
        <v>113.40614981</v>
      </c>
      <c r="O217" s="5">
        <v>113.40614981</v>
      </c>
      <c r="P217" s="5">
        <v>113.40614981</v>
      </c>
      <c r="Q217" s="5">
        <v>113.40614981</v>
      </c>
      <c r="R217" s="5">
        <v>113.40614981</v>
      </c>
      <c r="S217" s="5">
        <v>113.40614981</v>
      </c>
      <c r="T217" s="5">
        <v>113.40614981</v>
      </c>
      <c r="U217" s="5">
        <v>113.40614981</v>
      </c>
      <c r="V217" s="5">
        <v>113.40614981</v>
      </c>
      <c r="W217" s="5">
        <v>113.40614981</v>
      </c>
      <c r="X217" s="5">
        <v>113.40614981</v>
      </c>
      <c r="Y217" s="5">
        <v>113.40614981</v>
      </c>
      <c r="Z217" s="5">
        <v>113.40614981</v>
      </c>
      <c r="AA217" s="5">
        <v>113.40614981</v>
      </c>
      <c r="AB217" s="5">
        <v>113.40614981</v>
      </c>
      <c r="AC217" s="5">
        <v>113.40614981</v>
      </c>
      <c r="AD217" s="5">
        <v>113.40614981</v>
      </c>
      <c r="AE217" s="5">
        <v>113.40614981</v>
      </c>
    </row>
    <row r="218" spans="1:31">
      <c r="A218" s="58" t="s">
        <v>134</v>
      </c>
      <c r="B218" s="58" t="s">
        <v>125</v>
      </c>
      <c r="C218" s="58" t="s">
        <v>103</v>
      </c>
      <c r="D218" s="5">
        <v>0</v>
      </c>
      <c r="E218" s="5">
        <v>0</v>
      </c>
      <c r="F218" s="5">
        <v>114.8428014</v>
      </c>
      <c r="G218" s="5">
        <v>114.8428014</v>
      </c>
      <c r="H218" s="5">
        <v>327.90734077000002</v>
      </c>
      <c r="I218" s="5">
        <v>889.88156987000002</v>
      </c>
      <c r="J218" s="5">
        <v>889.88156987000002</v>
      </c>
      <c r="K218" s="5">
        <v>889.88156987000002</v>
      </c>
      <c r="L218" s="5">
        <v>889.88156987000002</v>
      </c>
      <c r="M218" s="5">
        <v>889.88156987000002</v>
      </c>
      <c r="N218" s="5">
        <v>889.88156987000002</v>
      </c>
      <c r="O218" s="5">
        <v>889.88156987000002</v>
      </c>
      <c r="P218" s="5">
        <v>889.88156987000002</v>
      </c>
      <c r="Q218" s="5">
        <v>889.88156987000002</v>
      </c>
      <c r="R218" s="5">
        <v>889.88156987000002</v>
      </c>
      <c r="S218" s="5">
        <v>889.88156987000002</v>
      </c>
      <c r="T218" s="5">
        <v>889.88156987000002</v>
      </c>
      <c r="U218" s="5">
        <v>889.88156987000002</v>
      </c>
      <c r="V218" s="5">
        <v>889.88156987000002</v>
      </c>
      <c r="W218" s="5">
        <v>889.88156987000002</v>
      </c>
      <c r="X218" s="5">
        <v>889.88156987000002</v>
      </c>
      <c r="Y218" s="5">
        <v>889.88156987000002</v>
      </c>
      <c r="Z218" s="5">
        <v>889.88156987000002</v>
      </c>
      <c r="AA218" s="5">
        <v>889.88156987000002</v>
      </c>
      <c r="AB218" s="5">
        <v>889.88156987000002</v>
      </c>
      <c r="AC218" s="5">
        <v>889.88156987000002</v>
      </c>
      <c r="AD218" s="5">
        <v>889.88156987000002</v>
      </c>
      <c r="AE218" s="5">
        <v>889.88156987000002</v>
      </c>
    </row>
    <row r="219" spans="1:31">
      <c r="A219" s="58" t="s">
        <v>134</v>
      </c>
      <c r="B219" s="58" t="s">
        <v>125</v>
      </c>
      <c r="C219" s="58" t="s">
        <v>104</v>
      </c>
      <c r="D219" s="5">
        <v>0</v>
      </c>
      <c r="E219" s="5">
        <v>0</v>
      </c>
      <c r="F219" s="5">
        <v>0</v>
      </c>
      <c r="G219" s="5">
        <v>0</v>
      </c>
      <c r="H219" s="5">
        <v>1.0999999999999979</v>
      </c>
      <c r="I219" s="5">
        <v>1.0999999999999979</v>
      </c>
      <c r="J219" s="5">
        <v>1.0999999999999979</v>
      </c>
      <c r="K219" s="5">
        <v>251.1</v>
      </c>
      <c r="L219" s="5">
        <v>251.1</v>
      </c>
      <c r="M219" s="5">
        <v>252.2</v>
      </c>
      <c r="N219" s="5">
        <v>252.2</v>
      </c>
      <c r="O219" s="5">
        <v>253.29999999999998</v>
      </c>
      <c r="P219" s="5">
        <v>253.29999999999998</v>
      </c>
      <c r="Q219" s="5">
        <v>253.29999999999998</v>
      </c>
      <c r="R219" s="5">
        <v>253.29999999999998</v>
      </c>
      <c r="S219" s="5">
        <v>254.39999999999998</v>
      </c>
      <c r="T219" s="5">
        <v>254.39999999999998</v>
      </c>
      <c r="U219" s="5">
        <v>254.39999999999998</v>
      </c>
      <c r="V219" s="5">
        <v>254.39999999999998</v>
      </c>
      <c r="W219" s="5">
        <v>254.39999999999998</v>
      </c>
      <c r="X219" s="5">
        <v>255.5</v>
      </c>
      <c r="Y219" s="5">
        <v>255.5</v>
      </c>
      <c r="Z219" s="5">
        <v>255.5</v>
      </c>
      <c r="AA219" s="5">
        <v>255.5</v>
      </c>
      <c r="AB219" s="5">
        <v>255.5</v>
      </c>
      <c r="AC219" s="5">
        <v>255.5</v>
      </c>
      <c r="AD219" s="5">
        <v>255.5</v>
      </c>
      <c r="AE219" s="5">
        <v>255.5</v>
      </c>
    </row>
    <row r="220" spans="1:31">
      <c r="A220" s="58" t="s">
        <v>134</v>
      </c>
      <c r="B220" s="58" t="s">
        <v>125</v>
      </c>
      <c r="C220" s="58" t="s">
        <v>88</v>
      </c>
      <c r="D220" s="5">
        <v>54.76</v>
      </c>
      <c r="E220" s="5">
        <v>142.94</v>
      </c>
      <c r="F220" s="5">
        <v>269.64</v>
      </c>
      <c r="G220" s="5">
        <v>436.56599999999997</v>
      </c>
      <c r="H220" s="5">
        <v>646.74199999999996</v>
      </c>
      <c r="I220" s="5">
        <v>870.52899999999988</v>
      </c>
      <c r="J220" s="5">
        <v>1204.865</v>
      </c>
      <c r="K220" s="5">
        <v>1493.8018440799999</v>
      </c>
      <c r="L220" s="5">
        <v>1758.1112452999998</v>
      </c>
      <c r="M220" s="5">
        <v>2054.17842978</v>
      </c>
      <c r="N220" s="5">
        <v>2430.9898076999998</v>
      </c>
      <c r="O220" s="5">
        <v>2860.0551302299996</v>
      </c>
      <c r="P220" s="5">
        <v>3323.3447319699999</v>
      </c>
      <c r="Q220" s="5">
        <v>3824.7527005699994</v>
      </c>
      <c r="R220" s="5">
        <v>4371.7407209399998</v>
      </c>
      <c r="S220" s="5">
        <v>4923.7197385200006</v>
      </c>
      <c r="T220" s="5">
        <v>5403.5122714200006</v>
      </c>
      <c r="U220" s="5">
        <v>5884.3870978300001</v>
      </c>
      <c r="V220" s="5">
        <v>6354.1073290500008</v>
      </c>
      <c r="W220" s="5">
        <v>6790.2590817799992</v>
      </c>
      <c r="X220" s="5">
        <v>7257.6612117000004</v>
      </c>
      <c r="Y220" s="5">
        <v>7732.1858246300008</v>
      </c>
      <c r="Z220" s="5">
        <v>8135.8834787000014</v>
      </c>
      <c r="AA220" s="5">
        <v>8548.284465079998</v>
      </c>
      <c r="AB220" s="5">
        <v>8969.6047935099978</v>
      </c>
      <c r="AC220" s="5">
        <v>9399.2577990399968</v>
      </c>
      <c r="AD220" s="5">
        <v>9838.3541514499975</v>
      </c>
      <c r="AE220" s="5">
        <v>9875.4181620899963</v>
      </c>
    </row>
    <row r="221" spans="1:31">
      <c r="A221" s="58" t="s">
        <v>134</v>
      </c>
      <c r="B221" s="58" t="s">
        <v>125</v>
      </c>
      <c r="C221" s="58" t="s">
        <v>89</v>
      </c>
      <c r="D221" s="5">
        <v>232.40600000000001</v>
      </c>
      <c r="E221" s="5">
        <v>487.50300000000004</v>
      </c>
      <c r="F221" s="5">
        <v>725.81999999999994</v>
      </c>
      <c r="G221" s="5">
        <v>941.35100000000011</v>
      </c>
      <c r="H221" s="5">
        <v>1130.9650000000001</v>
      </c>
      <c r="I221" s="5">
        <v>1238.9269999999997</v>
      </c>
      <c r="J221" s="5">
        <v>1418.0220000000002</v>
      </c>
      <c r="K221" s="5">
        <v>1671.2850000000001</v>
      </c>
      <c r="L221" s="5">
        <v>1853.7089999999998</v>
      </c>
      <c r="M221" s="5">
        <v>2038.7820000000002</v>
      </c>
      <c r="N221" s="5">
        <v>2282.2999999999997</v>
      </c>
      <c r="O221" s="5">
        <v>2549.9209999999998</v>
      </c>
      <c r="P221" s="5">
        <v>2803.2939999999994</v>
      </c>
      <c r="Q221" s="5">
        <v>3052.297</v>
      </c>
      <c r="R221" s="5">
        <v>3305.7570000000005</v>
      </c>
      <c r="S221" s="5">
        <v>3518.9980000000005</v>
      </c>
      <c r="T221" s="5">
        <v>3634.3609999999999</v>
      </c>
      <c r="U221" s="5">
        <v>3719.5260000000007</v>
      </c>
      <c r="V221" s="5">
        <v>3766.7999999999993</v>
      </c>
      <c r="W221" s="5">
        <v>3778.2219999999998</v>
      </c>
      <c r="X221" s="5">
        <v>3776.8550000000014</v>
      </c>
      <c r="Y221" s="5">
        <v>3771.4599999999982</v>
      </c>
      <c r="Z221" s="5">
        <v>3759.5150000000003</v>
      </c>
      <c r="AA221" s="5">
        <v>3743.7230000000009</v>
      </c>
      <c r="AB221" s="5">
        <v>3723.1209999999992</v>
      </c>
      <c r="AC221" s="5">
        <v>3698.3710000000001</v>
      </c>
      <c r="AD221" s="5">
        <v>3668.8410000000003</v>
      </c>
      <c r="AE221" s="5">
        <v>3668.8410000000003</v>
      </c>
    </row>
    <row r="222" spans="1:31">
      <c r="A222" s="58" t="s">
        <v>134</v>
      </c>
      <c r="B222" s="58" t="s">
        <v>125</v>
      </c>
      <c r="C222" s="58" t="s">
        <v>96</v>
      </c>
      <c r="D222" s="5">
        <v>24.041795763756937</v>
      </c>
      <c r="E222" s="5">
        <v>49.840544805946564</v>
      </c>
      <c r="F222" s="5">
        <v>73.796448543649007</v>
      </c>
      <c r="G222" s="5">
        <v>93.220156022651196</v>
      </c>
      <c r="H222" s="5">
        <v>117.60111367436136</v>
      </c>
      <c r="I222" s="5">
        <v>158.4915207229059</v>
      </c>
      <c r="J222" s="5">
        <v>196.25216173629499</v>
      </c>
      <c r="K222" s="5">
        <v>228.02909969269083</v>
      </c>
      <c r="L222" s="5">
        <v>266.23061544669747</v>
      </c>
      <c r="M222" s="5">
        <v>307.26462508111433</v>
      </c>
      <c r="N222" s="5">
        <v>344.26525291126234</v>
      </c>
      <c r="O222" s="5">
        <v>381.02950629459247</v>
      </c>
      <c r="P222" s="5">
        <v>424.96491006353153</v>
      </c>
      <c r="Q222" s="5">
        <v>467.96456838499068</v>
      </c>
      <c r="R222" s="5">
        <v>508.57751132095541</v>
      </c>
      <c r="S222" s="5">
        <v>548.91682733933317</v>
      </c>
      <c r="T222" s="5">
        <v>595.70785159645152</v>
      </c>
      <c r="U222" s="5">
        <v>635.13434245057454</v>
      </c>
      <c r="V222" s="5">
        <v>680.9604075683086</v>
      </c>
      <c r="W222" s="5">
        <v>724.7442948878122</v>
      </c>
      <c r="X222" s="5">
        <v>774.71282555569132</v>
      </c>
      <c r="Y222" s="5">
        <v>825.24801830352703</v>
      </c>
      <c r="Z222" s="5">
        <v>870.59940555804656</v>
      </c>
      <c r="AA222" s="5">
        <v>909.95584643872871</v>
      </c>
      <c r="AB222" s="5">
        <v>950.45507328702115</v>
      </c>
      <c r="AC222" s="5">
        <v>999.98597238817774</v>
      </c>
      <c r="AD222" s="5">
        <v>1005.9498041215959</v>
      </c>
      <c r="AE222" s="5">
        <v>1061.0014280971625</v>
      </c>
    </row>
    <row r="223" spans="1:3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>
      <c r="A224" s="58" t="s">
        <v>134</v>
      </c>
      <c r="B224" s="58" t="s">
        <v>126</v>
      </c>
      <c r="C224" s="58" t="s">
        <v>82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</row>
    <row r="225" spans="1:31">
      <c r="A225" s="58" t="s">
        <v>134</v>
      </c>
      <c r="B225" s="58" t="s">
        <v>126</v>
      </c>
      <c r="C225" s="58" t="s">
        <v>83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</row>
    <row r="226" spans="1:31">
      <c r="A226" s="58" t="s">
        <v>134</v>
      </c>
      <c r="B226" s="58" t="s">
        <v>126</v>
      </c>
      <c r="C226" s="58" t="s">
        <v>84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1204.9408384000001</v>
      </c>
      <c r="T226" s="5">
        <v>1204.9408384000001</v>
      </c>
      <c r="U226" s="5">
        <v>1204.9408384000001</v>
      </c>
      <c r="V226" s="5">
        <v>1204.9408384000001</v>
      </c>
      <c r="W226" s="5">
        <v>1204.9408384000001</v>
      </c>
      <c r="X226" s="5">
        <v>2604.71827605</v>
      </c>
      <c r="Y226" s="5">
        <v>2604.71827605</v>
      </c>
      <c r="Z226" s="5">
        <v>2604.71827605</v>
      </c>
      <c r="AA226" s="5">
        <v>2604.71827605</v>
      </c>
      <c r="AB226" s="5">
        <v>2604.71827605</v>
      </c>
      <c r="AC226" s="5">
        <v>2604.71827605</v>
      </c>
      <c r="AD226" s="5">
        <v>2604.71827605</v>
      </c>
      <c r="AE226" s="5">
        <v>2604.71827605</v>
      </c>
    </row>
    <row r="227" spans="1:31">
      <c r="A227" s="58" t="s">
        <v>134</v>
      </c>
      <c r="B227" s="58" t="s">
        <v>126</v>
      </c>
      <c r="C227" s="58" t="s">
        <v>85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3755.8746799999999</v>
      </c>
      <c r="AE227" s="5">
        <v>3755.8746799999999</v>
      </c>
    </row>
    <row r="228" spans="1:31">
      <c r="A228" s="58" t="s">
        <v>134</v>
      </c>
      <c r="B228" s="58" t="s">
        <v>126</v>
      </c>
      <c r="C228" s="58" t="s">
        <v>86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</row>
    <row r="229" spans="1:31">
      <c r="A229" s="58" t="s">
        <v>134</v>
      </c>
      <c r="B229" s="58" t="s">
        <v>126</v>
      </c>
      <c r="C229" s="58" t="s">
        <v>102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</row>
    <row r="230" spans="1:31">
      <c r="A230" s="58" t="s">
        <v>134</v>
      </c>
      <c r="B230" s="58" t="s">
        <v>126</v>
      </c>
      <c r="C230" s="58" t="s">
        <v>103</v>
      </c>
      <c r="D230" s="5">
        <v>0</v>
      </c>
      <c r="E230" s="5">
        <v>0</v>
      </c>
      <c r="F230" s="5">
        <v>48.104353519999997</v>
      </c>
      <c r="G230" s="5">
        <v>48.104353519999997</v>
      </c>
      <c r="H230" s="5">
        <v>199.96292188999999</v>
      </c>
      <c r="I230" s="5">
        <v>199.96292188999999</v>
      </c>
      <c r="J230" s="5">
        <v>199.96292188999999</v>
      </c>
      <c r="K230" s="5">
        <v>199.96292188999999</v>
      </c>
      <c r="L230" s="5">
        <v>199.96292188999999</v>
      </c>
      <c r="M230" s="5">
        <v>445.84973796000003</v>
      </c>
      <c r="N230" s="5">
        <v>445.84973796000003</v>
      </c>
      <c r="O230" s="5">
        <v>445.84973796000003</v>
      </c>
      <c r="P230" s="5">
        <v>445.84973796000003</v>
      </c>
      <c r="Q230" s="5">
        <v>445.84973796000003</v>
      </c>
      <c r="R230" s="5">
        <v>734.61322929000005</v>
      </c>
      <c r="S230" s="5">
        <v>734.61322929000005</v>
      </c>
      <c r="T230" s="5">
        <v>734.61322929000005</v>
      </c>
      <c r="U230" s="5">
        <v>734.61322929000005</v>
      </c>
      <c r="V230" s="5">
        <v>734.61322929000005</v>
      </c>
      <c r="W230" s="5">
        <v>734.61322929000005</v>
      </c>
      <c r="X230" s="5">
        <v>734.61322929000005</v>
      </c>
      <c r="Y230" s="5">
        <v>2973.1238932699998</v>
      </c>
      <c r="Z230" s="5">
        <v>2973.1238932699998</v>
      </c>
      <c r="AA230" s="5">
        <v>2973.1238932699998</v>
      </c>
      <c r="AB230" s="5">
        <v>2973.1238932699998</v>
      </c>
      <c r="AC230" s="5">
        <v>11637.987783389999</v>
      </c>
      <c r="AD230" s="5">
        <v>16668.850819369996</v>
      </c>
      <c r="AE230" s="5">
        <v>16668.850819369996</v>
      </c>
    </row>
    <row r="231" spans="1:31">
      <c r="A231" s="58" t="s">
        <v>134</v>
      </c>
      <c r="B231" s="58" t="s">
        <v>126</v>
      </c>
      <c r="C231" s="58" t="s">
        <v>104</v>
      </c>
      <c r="D231" s="5">
        <v>268</v>
      </c>
      <c r="E231" s="5">
        <v>268</v>
      </c>
      <c r="F231" s="5">
        <v>268</v>
      </c>
      <c r="G231" s="5">
        <v>268</v>
      </c>
      <c r="H231" s="5">
        <v>268</v>
      </c>
      <c r="I231" s="5">
        <v>268</v>
      </c>
      <c r="J231" s="5">
        <v>268</v>
      </c>
      <c r="K231" s="5">
        <v>268</v>
      </c>
      <c r="L231" s="5">
        <v>268</v>
      </c>
      <c r="M231" s="5">
        <v>268</v>
      </c>
      <c r="N231" s="5">
        <v>268</v>
      </c>
      <c r="O231" s="5">
        <v>268</v>
      </c>
      <c r="P231" s="5">
        <v>268</v>
      </c>
      <c r="Q231" s="5">
        <v>268</v>
      </c>
      <c r="R231" s="5">
        <v>268</v>
      </c>
      <c r="S231" s="5">
        <v>268</v>
      </c>
      <c r="T231" s="5">
        <v>268</v>
      </c>
      <c r="U231" s="5">
        <v>268</v>
      </c>
      <c r="V231" s="5">
        <v>268</v>
      </c>
      <c r="W231" s="5">
        <v>268</v>
      </c>
      <c r="X231" s="5">
        <v>268</v>
      </c>
      <c r="Y231" s="5">
        <v>270.10000000000002</v>
      </c>
      <c r="Z231" s="5">
        <v>270.10000000000002</v>
      </c>
      <c r="AA231" s="5">
        <v>270.10000000000002</v>
      </c>
      <c r="AB231" s="5">
        <v>270.10000000000002</v>
      </c>
      <c r="AC231" s="5">
        <v>270.10000000000002</v>
      </c>
      <c r="AD231" s="5">
        <v>270.10000000000002</v>
      </c>
      <c r="AE231" s="5">
        <v>270.10000000000002</v>
      </c>
    </row>
    <row r="232" spans="1:31">
      <c r="A232" s="58" t="s">
        <v>134</v>
      </c>
      <c r="B232" s="58" t="s">
        <v>126</v>
      </c>
      <c r="C232" s="58" t="s">
        <v>88</v>
      </c>
      <c r="D232" s="5">
        <v>73.838999999999999</v>
      </c>
      <c r="E232" s="5">
        <v>125.518</v>
      </c>
      <c r="F232" s="5">
        <v>181.48699999999999</v>
      </c>
      <c r="G232" s="5">
        <v>243.30499999999998</v>
      </c>
      <c r="H232" s="5">
        <v>312.75699999999995</v>
      </c>
      <c r="I232" s="5">
        <v>390.69499999999999</v>
      </c>
      <c r="J232" s="5">
        <v>510.90500000000003</v>
      </c>
      <c r="K232" s="5">
        <v>631.42935792000003</v>
      </c>
      <c r="L232" s="5">
        <v>766.63695316999997</v>
      </c>
      <c r="M232" s="5">
        <v>928.63902228000006</v>
      </c>
      <c r="N232" s="5">
        <v>1115.6597518000001</v>
      </c>
      <c r="O232" s="5">
        <v>1313.2637531099997</v>
      </c>
      <c r="P232" s="5">
        <v>1516.9889911499997</v>
      </c>
      <c r="Q232" s="5">
        <v>1727.7736280399997</v>
      </c>
      <c r="R232" s="5">
        <v>1934.21496411</v>
      </c>
      <c r="S232" s="5">
        <v>2140.4586781399998</v>
      </c>
      <c r="T232" s="5">
        <v>2300.8879793499996</v>
      </c>
      <c r="U232" s="5">
        <v>2451.2979372599998</v>
      </c>
      <c r="V232" s="5">
        <v>2590.4567204</v>
      </c>
      <c r="W232" s="5">
        <v>2730.6489150900002</v>
      </c>
      <c r="X232" s="5">
        <v>2880.4738553700004</v>
      </c>
      <c r="Y232" s="5">
        <v>3032.38457247</v>
      </c>
      <c r="Z232" s="5">
        <v>3166.1617666800003</v>
      </c>
      <c r="AA232" s="5">
        <v>3302.5120561000003</v>
      </c>
      <c r="AB232" s="5">
        <v>3441.9222458300001</v>
      </c>
      <c r="AC232" s="5">
        <v>3583.9930442000004</v>
      </c>
      <c r="AD232" s="5">
        <v>3728.8328000900001</v>
      </c>
      <c r="AE232" s="5">
        <v>3739.2745457300007</v>
      </c>
    </row>
    <row r="233" spans="1:31">
      <c r="A233" s="58" t="s">
        <v>134</v>
      </c>
      <c r="B233" s="58" t="s">
        <v>126</v>
      </c>
      <c r="C233" s="58" t="s">
        <v>89</v>
      </c>
      <c r="D233" s="5">
        <v>148.76600000000002</v>
      </c>
      <c r="E233" s="5">
        <v>228.94499999999999</v>
      </c>
      <c r="F233" s="5">
        <v>299.89299999999997</v>
      </c>
      <c r="G233" s="5">
        <v>362.67599999999999</v>
      </c>
      <c r="H233" s="5">
        <v>421.68799999999993</v>
      </c>
      <c r="I233" s="5">
        <v>477.62499999999989</v>
      </c>
      <c r="J233" s="5">
        <v>573.1819999999999</v>
      </c>
      <c r="K233" s="5">
        <v>679.52199999999982</v>
      </c>
      <c r="L233" s="5">
        <v>788.73699999999997</v>
      </c>
      <c r="M233" s="5">
        <v>913.36500000000001</v>
      </c>
      <c r="N233" s="5">
        <v>1050.0729999999999</v>
      </c>
      <c r="O233" s="5">
        <v>1185.873</v>
      </c>
      <c r="P233" s="5">
        <v>1305.5350000000001</v>
      </c>
      <c r="Q233" s="5">
        <v>1414.675</v>
      </c>
      <c r="R233" s="5">
        <v>1504.271</v>
      </c>
      <c r="S233" s="5">
        <v>1578.749</v>
      </c>
      <c r="T233" s="5">
        <v>1602.5610000000004</v>
      </c>
      <c r="U233" s="5">
        <v>1609.0989999999999</v>
      </c>
      <c r="V233" s="5">
        <v>1598.3530000000003</v>
      </c>
      <c r="W233" s="5">
        <v>1589.095</v>
      </c>
      <c r="X233" s="5">
        <v>1574.4000000000008</v>
      </c>
      <c r="Y233" s="5">
        <v>1558.9709999999998</v>
      </c>
      <c r="Z233" s="5">
        <v>1541.8950000000002</v>
      </c>
      <c r="AA233" s="5">
        <v>1524.0489999999998</v>
      </c>
      <c r="AB233" s="5">
        <v>1504.5419999999997</v>
      </c>
      <c r="AC233" s="5">
        <v>1484.26</v>
      </c>
      <c r="AD233" s="5">
        <v>1462.1540000000007</v>
      </c>
      <c r="AE233" s="5">
        <v>1462.1540000000007</v>
      </c>
    </row>
    <row r="234" spans="1:31">
      <c r="A234" s="58" t="s">
        <v>134</v>
      </c>
      <c r="B234" s="58" t="s">
        <v>126</v>
      </c>
      <c r="C234" s="58" t="s">
        <v>96</v>
      </c>
      <c r="D234" s="5">
        <v>9.4104411891122624</v>
      </c>
      <c r="E234" s="5">
        <v>19.117132690054596</v>
      </c>
      <c r="F234" s="5">
        <v>28.863933893753206</v>
      </c>
      <c r="G234" s="5">
        <v>38.20099845606476</v>
      </c>
      <c r="H234" s="5">
        <v>48.598214221626144</v>
      </c>
      <c r="I234" s="5">
        <v>59.919361857769054</v>
      </c>
      <c r="J234" s="5">
        <v>71.787700324340221</v>
      </c>
      <c r="K234" s="5">
        <v>84.348675359954797</v>
      </c>
      <c r="L234" s="5">
        <v>97.007930534518096</v>
      </c>
      <c r="M234" s="5">
        <v>111.56049658284951</v>
      </c>
      <c r="N234" s="5">
        <v>124.19304075747127</v>
      </c>
      <c r="O234" s="5">
        <v>137.65076340912898</v>
      </c>
      <c r="P234" s="5">
        <v>152.19677722443475</v>
      </c>
      <c r="Q234" s="5">
        <v>168.2316264126373</v>
      </c>
      <c r="R234" s="5">
        <v>183.67314008142705</v>
      </c>
      <c r="S234" s="5">
        <v>200.27553031576915</v>
      </c>
      <c r="T234" s="5">
        <v>215.17312015519877</v>
      </c>
      <c r="U234" s="5">
        <v>233.47027949471072</v>
      </c>
      <c r="V234" s="5">
        <v>248.98735969599181</v>
      </c>
      <c r="W234" s="5">
        <v>268.52614921800495</v>
      </c>
      <c r="X234" s="5">
        <v>286.54652036799519</v>
      </c>
      <c r="Y234" s="5">
        <v>304.57471653401348</v>
      </c>
      <c r="Z234" s="5">
        <v>324.48352334013498</v>
      </c>
      <c r="AA234" s="5">
        <v>337.46344582782058</v>
      </c>
      <c r="AB234" s="5">
        <v>357.05423402303569</v>
      </c>
      <c r="AC234" s="5">
        <v>378.05489141158284</v>
      </c>
      <c r="AD234" s="5">
        <v>399.6434408851494</v>
      </c>
      <c r="AE234" s="5">
        <v>402.5032303933412</v>
      </c>
    </row>
    <row r="235" spans="1:3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>
      <c r="A236" s="58" t="s">
        <v>134</v>
      </c>
      <c r="B236" s="58" t="s">
        <v>127</v>
      </c>
      <c r="C236" s="58" t="s">
        <v>82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</row>
    <row r="237" spans="1:31">
      <c r="A237" s="58" t="s">
        <v>134</v>
      </c>
      <c r="B237" s="58" t="s">
        <v>127</v>
      </c>
      <c r="C237" s="58" t="s">
        <v>83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</row>
    <row r="238" spans="1:31">
      <c r="A238" s="58" t="s">
        <v>134</v>
      </c>
      <c r="B238" s="58" t="s">
        <v>127</v>
      </c>
      <c r="C238" s="58" t="s">
        <v>84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478.32034659999999</v>
      </c>
      <c r="Y238" s="5">
        <v>478.32034659999999</v>
      </c>
      <c r="Z238" s="5">
        <v>478.32034659999999</v>
      </c>
      <c r="AA238" s="5">
        <v>478.32034659999999</v>
      </c>
      <c r="AB238" s="5">
        <v>478.32034659999999</v>
      </c>
      <c r="AC238" s="5">
        <v>478.32034659999999</v>
      </c>
      <c r="AD238" s="5">
        <v>1472.22371535</v>
      </c>
      <c r="AE238" s="5">
        <v>1472.22371535</v>
      </c>
    </row>
    <row r="239" spans="1:31">
      <c r="A239" s="58" t="s">
        <v>134</v>
      </c>
      <c r="B239" s="58" t="s">
        <v>127</v>
      </c>
      <c r="C239" s="58" t="s">
        <v>85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</row>
    <row r="240" spans="1:31">
      <c r="A240" s="58" t="s">
        <v>134</v>
      </c>
      <c r="B240" s="58" t="s">
        <v>127</v>
      </c>
      <c r="C240" s="58" t="s">
        <v>86</v>
      </c>
      <c r="D240" s="5">
        <v>0</v>
      </c>
      <c r="E240" s="5">
        <v>0</v>
      </c>
      <c r="F240" s="5">
        <v>0</v>
      </c>
      <c r="G240" s="5">
        <v>0</v>
      </c>
      <c r="H240" s="5">
        <v>390.00000000000006</v>
      </c>
      <c r="I240" s="5">
        <v>390.00000000000006</v>
      </c>
      <c r="J240" s="5">
        <v>390.00000000000006</v>
      </c>
      <c r="K240" s="5">
        <v>390.00000000000006</v>
      </c>
      <c r="L240" s="5">
        <v>390.00000000000006</v>
      </c>
      <c r="M240" s="5">
        <v>390.00000000000006</v>
      </c>
      <c r="N240" s="5">
        <v>390.00000000000006</v>
      </c>
      <c r="O240" s="5">
        <v>390.00000000000006</v>
      </c>
      <c r="P240" s="5">
        <v>390.00000000000006</v>
      </c>
      <c r="Q240" s="5">
        <v>390.00000000000006</v>
      </c>
      <c r="R240" s="5">
        <v>390.00000000000006</v>
      </c>
      <c r="S240" s="5">
        <v>390.00000000000006</v>
      </c>
      <c r="T240" s="5">
        <v>390.00000000000006</v>
      </c>
      <c r="U240" s="5">
        <v>390.00000000000006</v>
      </c>
      <c r="V240" s="5">
        <v>390.00000000000006</v>
      </c>
      <c r="W240" s="5">
        <v>390.00000000000006</v>
      </c>
      <c r="X240" s="5">
        <v>390.00000000000006</v>
      </c>
      <c r="Y240" s="5">
        <v>390.00000000000006</v>
      </c>
      <c r="Z240" s="5">
        <v>390.00000000000006</v>
      </c>
      <c r="AA240" s="5">
        <v>390.00000000000006</v>
      </c>
      <c r="AB240" s="5">
        <v>390.00000000000006</v>
      </c>
      <c r="AC240" s="5">
        <v>390.00000000000006</v>
      </c>
      <c r="AD240" s="5">
        <v>390.00000000000006</v>
      </c>
      <c r="AE240" s="5">
        <v>390.00000000000006</v>
      </c>
    </row>
    <row r="241" spans="1:31">
      <c r="A241" s="58" t="s">
        <v>134</v>
      </c>
      <c r="B241" s="58" t="s">
        <v>127</v>
      </c>
      <c r="C241" s="58" t="s">
        <v>102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538.76623740000002</v>
      </c>
      <c r="J241" s="5">
        <v>538.76623740000002</v>
      </c>
      <c r="K241" s="5">
        <v>538.76623740000002</v>
      </c>
      <c r="L241" s="5">
        <v>538.76623740000002</v>
      </c>
      <c r="M241" s="5">
        <v>538.76623740000002</v>
      </c>
      <c r="N241" s="5">
        <v>538.76623740000002</v>
      </c>
      <c r="O241" s="5">
        <v>538.76623740000002</v>
      </c>
      <c r="P241" s="5">
        <v>538.76623740000002</v>
      </c>
      <c r="Q241" s="5">
        <v>538.76623740000002</v>
      </c>
      <c r="R241" s="5">
        <v>538.76623740000002</v>
      </c>
      <c r="S241" s="5">
        <v>538.76623740000002</v>
      </c>
      <c r="T241" s="5">
        <v>538.76623740000002</v>
      </c>
      <c r="U241" s="5">
        <v>538.76623740000002</v>
      </c>
      <c r="V241" s="5">
        <v>538.76623740000002</v>
      </c>
      <c r="W241" s="5">
        <v>538.76623740000002</v>
      </c>
      <c r="X241" s="5">
        <v>914.80969186000004</v>
      </c>
      <c r="Y241" s="5">
        <v>914.80969186000004</v>
      </c>
      <c r="Z241" s="5">
        <v>914.80969186000004</v>
      </c>
      <c r="AA241" s="5">
        <v>914.80969186000004</v>
      </c>
      <c r="AB241" s="5">
        <v>914.80969186000004</v>
      </c>
      <c r="AC241" s="5">
        <v>1286.1152012299999</v>
      </c>
      <c r="AD241" s="5">
        <v>1989.46120208</v>
      </c>
      <c r="AE241" s="5">
        <v>1989.46120208</v>
      </c>
    </row>
    <row r="242" spans="1:31">
      <c r="A242" s="58" t="s">
        <v>134</v>
      </c>
      <c r="B242" s="58" t="s">
        <v>127</v>
      </c>
      <c r="C242" s="58" t="s">
        <v>103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</row>
    <row r="243" spans="1:31">
      <c r="A243" s="58" t="s">
        <v>134</v>
      </c>
      <c r="B243" s="58" t="s">
        <v>127</v>
      </c>
      <c r="C243" s="58" t="s">
        <v>104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</row>
    <row r="244" spans="1:31">
      <c r="A244" s="58" t="s">
        <v>134</v>
      </c>
      <c r="B244" s="58" t="s">
        <v>127</v>
      </c>
      <c r="C244" s="58" t="s">
        <v>88</v>
      </c>
      <c r="D244" s="5">
        <v>7.2569999999999997</v>
      </c>
      <c r="E244" s="5">
        <v>15.181999999999999</v>
      </c>
      <c r="F244" s="5">
        <v>25.828000000000003</v>
      </c>
      <c r="G244" s="5">
        <v>38.726999999999997</v>
      </c>
      <c r="H244" s="5">
        <v>54.451999999999998</v>
      </c>
      <c r="I244" s="5">
        <v>72.995000000000005</v>
      </c>
      <c r="J244" s="5">
        <v>100.919</v>
      </c>
      <c r="K244" s="5">
        <v>125.06885559</v>
      </c>
      <c r="L244" s="5">
        <v>152.38231171000001</v>
      </c>
      <c r="M244" s="5">
        <v>185.58257463999999</v>
      </c>
      <c r="N244" s="5">
        <v>224.24093049000001</v>
      </c>
      <c r="O244" s="5">
        <v>266.22114852000004</v>
      </c>
      <c r="P244" s="5">
        <v>310.76255972000001</v>
      </c>
      <c r="Q244" s="5">
        <v>357.21243506000002</v>
      </c>
      <c r="R244" s="5">
        <v>404.12868935</v>
      </c>
      <c r="S244" s="5">
        <v>451.96981380999995</v>
      </c>
      <c r="T244" s="5">
        <v>491.85534789999997</v>
      </c>
      <c r="U244" s="5">
        <v>531.17407489999994</v>
      </c>
      <c r="V244" s="5">
        <v>569.57214910999994</v>
      </c>
      <c r="W244" s="5">
        <v>609.09550940999998</v>
      </c>
      <c r="X244" s="5">
        <v>651.13480556000002</v>
      </c>
      <c r="Y244" s="5">
        <v>693.59137111999996</v>
      </c>
      <c r="Z244" s="5">
        <v>729.22064465000005</v>
      </c>
      <c r="AA244" s="5">
        <v>765.01022692999993</v>
      </c>
      <c r="AB244" s="5">
        <v>801.02588179999987</v>
      </c>
      <c r="AC244" s="5">
        <v>837.42843994999998</v>
      </c>
      <c r="AD244" s="5">
        <v>874.02253662999988</v>
      </c>
      <c r="AE244" s="5">
        <v>876.06575080999994</v>
      </c>
    </row>
    <row r="245" spans="1:31">
      <c r="A245" s="58" t="s">
        <v>134</v>
      </c>
      <c r="B245" s="58" t="s">
        <v>127</v>
      </c>
      <c r="C245" s="58" t="s">
        <v>89</v>
      </c>
      <c r="D245" s="5">
        <v>33.210999999999999</v>
      </c>
      <c r="E245" s="5">
        <v>52.959999999999987</v>
      </c>
      <c r="F245" s="5">
        <v>69.94</v>
      </c>
      <c r="G245" s="5">
        <v>83.551999999999992</v>
      </c>
      <c r="H245" s="5">
        <v>94.718999999999994</v>
      </c>
      <c r="I245" s="5">
        <v>104.08799999999999</v>
      </c>
      <c r="J245" s="5">
        <v>119.12299999999999</v>
      </c>
      <c r="K245" s="5">
        <v>140.226</v>
      </c>
      <c r="L245" s="5">
        <v>161.52900000000002</v>
      </c>
      <c r="M245" s="5">
        <v>186.071</v>
      </c>
      <c r="N245" s="5">
        <v>212.93200000000002</v>
      </c>
      <c r="O245" s="5">
        <v>240.31599999999995</v>
      </c>
      <c r="P245" s="5">
        <v>265.44200000000006</v>
      </c>
      <c r="Q245" s="5">
        <v>288.39300000000009</v>
      </c>
      <c r="R245" s="5">
        <v>308.13200000000006</v>
      </c>
      <c r="S245" s="5">
        <v>325.06799999999998</v>
      </c>
      <c r="T245" s="5">
        <v>332.09500000000003</v>
      </c>
      <c r="U245" s="5">
        <v>336.13700000000011</v>
      </c>
      <c r="V245" s="5">
        <v>337.15399999999994</v>
      </c>
      <c r="W245" s="5">
        <v>338.40500000000014</v>
      </c>
      <c r="X245" s="5">
        <v>338.27300000000002</v>
      </c>
      <c r="Y245" s="5">
        <v>337.61799999999988</v>
      </c>
      <c r="Z245" s="5">
        <v>336.35700000000014</v>
      </c>
      <c r="AA245" s="5">
        <v>334.33899999999988</v>
      </c>
      <c r="AB245" s="5">
        <v>331.66400000000016</v>
      </c>
      <c r="AC245" s="5">
        <v>328.45400000000001</v>
      </c>
      <c r="AD245" s="5">
        <v>324.61399999999998</v>
      </c>
      <c r="AE245" s="5">
        <v>324.61399999999998</v>
      </c>
    </row>
    <row r="246" spans="1:31">
      <c r="A246" s="58" t="s">
        <v>134</v>
      </c>
      <c r="B246" s="58" t="s">
        <v>127</v>
      </c>
      <c r="C246" s="58" t="s">
        <v>96</v>
      </c>
      <c r="D246" s="5">
        <v>1.7575097093391108</v>
      </c>
      <c r="E246" s="5">
        <v>3.4779107311225488</v>
      </c>
      <c r="F246" s="5">
        <v>4.9305556283669887</v>
      </c>
      <c r="G246" s="5">
        <v>6.2735463029534628</v>
      </c>
      <c r="H246" s="5">
        <v>7.7233088929174301</v>
      </c>
      <c r="I246" s="5">
        <v>9.7108762155443671</v>
      </c>
      <c r="J246" s="5">
        <v>11.342773458672724</v>
      </c>
      <c r="K246" s="5">
        <v>12.758780570974473</v>
      </c>
      <c r="L246" s="5">
        <v>14.412490287310071</v>
      </c>
      <c r="M246" s="5">
        <v>15.946858902916603</v>
      </c>
      <c r="N246" s="5">
        <v>17.286242187596272</v>
      </c>
      <c r="O246" s="5">
        <v>18.417501269622726</v>
      </c>
      <c r="P246" s="5">
        <v>19.687799813539215</v>
      </c>
      <c r="Q246" s="5">
        <v>21.082308853695281</v>
      </c>
      <c r="R246" s="5">
        <v>22.634448521775312</v>
      </c>
      <c r="S246" s="5">
        <v>24.192077203732424</v>
      </c>
      <c r="T246" s="5">
        <v>25.484826309117558</v>
      </c>
      <c r="U246" s="5">
        <v>26.90169988405772</v>
      </c>
      <c r="V246" s="5">
        <v>28.2741128893569</v>
      </c>
      <c r="W246" s="5">
        <v>29.910423906920954</v>
      </c>
      <c r="X246" s="5">
        <v>31.985159370590203</v>
      </c>
      <c r="Y246" s="5">
        <v>34.444894461290588</v>
      </c>
      <c r="Z246" s="5">
        <v>36.996043512256762</v>
      </c>
      <c r="AA246" s="5">
        <v>39.192755357990173</v>
      </c>
      <c r="AB246" s="5">
        <v>41.231988831273377</v>
      </c>
      <c r="AC246" s="5">
        <v>43.483485964347558</v>
      </c>
      <c r="AD246" s="5">
        <v>45.38856231733768</v>
      </c>
      <c r="AE246" s="5">
        <v>43.666807733237157</v>
      </c>
    </row>
    <row r="247" spans="1:3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>
      <c r="A248" s="58" t="s">
        <v>136</v>
      </c>
      <c r="B248" s="58" t="s">
        <v>123</v>
      </c>
      <c r="C248" s="58" t="s">
        <v>82</v>
      </c>
      <c r="D248" s="5">
        <v>316</v>
      </c>
      <c r="E248" s="5">
        <v>316</v>
      </c>
      <c r="F248" s="5">
        <v>316</v>
      </c>
      <c r="G248" s="5">
        <v>316</v>
      </c>
      <c r="H248" s="5">
        <v>316</v>
      </c>
      <c r="I248" s="5">
        <v>316</v>
      </c>
      <c r="J248" s="5">
        <v>316</v>
      </c>
      <c r="K248" s="5">
        <v>316</v>
      </c>
      <c r="L248" s="5">
        <v>316</v>
      </c>
      <c r="M248" s="5">
        <v>316</v>
      </c>
      <c r="N248" s="5">
        <v>316</v>
      </c>
      <c r="O248" s="5">
        <v>316</v>
      </c>
      <c r="P248" s="5">
        <v>316</v>
      </c>
      <c r="Q248" s="5">
        <v>316</v>
      </c>
      <c r="R248" s="5">
        <v>316</v>
      </c>
      <c r="S248" s="5">
        <v>316</v>
      </c>
      <c r="T248" s="5">
        <v>316</v>
      </c>
      <c r="U248" s="5">
        <v>316</v>
      </c>
      <c r="V248" s="5">
        <v>316</v>
      </c>
      <c r="W248" s="5">
        <v>316</v>
      </c>
      <c r="X248" s="5">
        <v>316</v>
      </c>
      <c r="Y248" s="5">
        <v>316</v>
      </c>
      <c r="Z248" s="5">
        <v>316</v>
      </c>
      <c r="AA248" s="5">
        <v>316</v>
      </c>
      <c r="AB248" s="5">
        <v>316</v>
      </c>
      <c r="AC248" s="5">
        <v>316</v>
      </c>
      <c r="AD248" s="5">
        <v>316</v>
      </c>
      <c r="AE248" s="5">
        <v>316</v>
      </c>
    </row>
    <row r="249" spans="1:31">
      <c r="A249" s="58" t="s">
        <v>136</v>
      </c>
      <c r="B249" s="58" t="s">
        <v>123</v>
      </c>
      <c r="C249" s="58" t="s">
        <v>83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</row>
    <row r="250" spans="1:31">
      <c r="A250" s="58" t="s">
        <v>136</v>
      </c>
      <c r="B250" s="58" t="s">
        <v>123</v>
      </c>
      <c r="C250" s="58" t="s">
        <v>84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</row>
    <row r="251" spans="1:31">
      <c r="A251" s="58" t="s">
        <v>136</v>
      </c>
      <c r="B251" s="58" t="s">
        <v>123</v>
      </c>
      <c r="C251" s="58" t="s">
        <v>85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332.19965135000001</v>
      </c>
      <c r="AE251" s="5">
        <v>332.19965135000001</v>
      </c>
    </row>
    <row r="252" spans="1:31">
      <c r="A252" s="58" t="s">
        <v>136</v>
      </c>
      <c r="B252" s="58" t="s">
        <v>123</v>
      </c>
      <c r="C252" s="58" t="s">
        <v>86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</row>
    <row r="253" spans="1:31">
      <c r="A253" s="58" t="s">
        <v>136</v>
      </c>
      <c r="B253" s="58" t="s">
        <v>123</v>
      </c>
      <c r="C253" s="58" t="s">
        <v>101</v>
      </c>
      <c r="D253" s="5">
        <v>0</v>
      </c>
      <c r="E253" s="5">
        <v>0</v>
      </c>
      <c r="F253" s="5">
        <v>680</v>
      </c>
      <c r="G253" s="5">
        <v>2040</v>
      </c>
      <c r="H253" s="5">
        <v>2040</v>
      </c>
      <c r="I253" s="5">
        <v>2040</v>
      </c>
      <c r="J253" s="5">
        <v>2040</v>
      </c>
      <c r="K253" s="5">
        <v>2040</v>
      </c>
      <c r="L253" s="5">
        <v>2040</v>
      </c>
      <c r="M253" s="5">
        <v>2040</v>
      </c>
      <c r="N253" s="5">
        <v>2040</v>
      </c>
      <c r="O253" s="5">
        <v>2040</v>
      </c>
      <c r="P253" s="5">
        <v>2040</v>
      </c>
      <c r="Q253" s="5">
        <v>2040</v>
      </c>
      <c r="R253" s="5">
        <v>2040</v>
      </c>
      <c r="S253" s="5">
        <v>2040</v>
      </c>
      <c r="T253" s="5">
        <v>2040</v>
      </c>
      <c r="U253" s="5">
        <v>2040</v>
      </c>
      <c r="V253" s="5">
        <v>2040</v>
      </c>
      <c r="W253" s="5">
        <v>2040</v>
      </c>
      <c r="X253" s="5">
        <v>2040</v>
      </c>
      <c r="Y253" s="5">
        <v>2040</v>
      </c>
      <c r="Z253" s="5">
        <v>2040</v>
      </c>
      <c r="AA253" s="5">
        <v>2040</v>
      </c>
      <c r="AB253" s="5">
        <v>2040</v>
      </c>
      <c r="AC253" s="5">
        <v>2040</v>
      </c>
      <c r="AD253" s="5">
        <v>2040</v>
      </c>
      <c r="AE253" s="5">
        <v>2040</v>
      </c>
    </row>
    <row r="254" spans="1:31">
      <c r="A254" s="58" t="s">
        <v>136</v>
      </c>
      <c r="B254" s="58" t="s">
        <v>123</v>
      </c>
      <c r="C254" s="58" t="s">
        <v>102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150.94381802999999</v>
      </c>
      <c r="J254" s="5">
        <v>150.94381802999999</v>
      </c>
      <c r="K254" s="5">
        <v>658.03328020000004</v>
      </c>
      <c r="L254" s="5">
        <v>658.03328020000004</v>
      </c>
      <c r="M254" s="5">
        <v>658.03328020000004</v>
      </c>
      <c r="N254" s="5">
        <v>658.03328020000004</v>
      </c>
      <c r="O254" s="5">
        <v>658.03328020000004</v>
      </c>
      <c r="P254" s="5">
        <v>658.03328020000004</v>
      </c>
      <c r="Q254" s="5">
        <v>658.03328020000004</v>
      </c>
      <c r="R254" s="5">
        <v>658.03328020000004</v>
      </c>
      <c r="S254" s="5">
        <v>658.03328020000004</v>
      </c>
      <c r="T254" s="5">
        <v>658.03328020000004</v>
      </c>
      <c r="U254" s="5">
        <v>658.03328020000004</v>
      </c>
      <c r="V254" s="5">
        <v>908.32613867999999</v>
      </c>
      <c r="W254" s="5">
        <v>908.32613867999999</v>
      </c>
      <c r="X254" s="5">
        <v>1000</v>
      </c>
      <c r="Y254" s="5">
        <v>1000</v>
      </c>
      <c r="Z254" s="5">
        <v>1000</v>
      </c>
      <c r="AA254" s="5">
        <v>1000</v>
      </c>
      <c r="AB254" s="5">
        <v>1000</v>
      </c>
      <c r="AC254" s="5">
        <v>1000</v>
      </c>
      <c r="AD254" s="5">
        <v>1000</v>
      </c>
      <c r="AE254" s="5">
        <v>1000</v>
      </c>
    </row>
    <row r="255" spans="1:31">
      <c r="A255" s="58" t="s">
        <v>136</v>
      </c>
      <c r="B255" s="58" t="s">
        <v>123</v>
      </c>
      <c r="C255" s="58" t="s">
        <v>103</v>
      </c>
      <c r="D255" s="5">
        <v>0</v>
      </c>
      <c r="E255" s="5">
        <v>0</v>
      </c>
      <c r="F255" s="5">
        <v>600</v>
      </c>
      <c r="G255" s="5">
        <v>1729.4243178000002</v>
      </c>
      <c r="H255" s="5">
        <v>2287.4705915300001</v>
      </c>
      <c r="I255" s="5">
        <v>2287.4705915300001</v>
      </c>
      <c r="J255" s="5">
        <v>2287.4705915300001</v>
      </c>
      <c r="K255" s="5">
        <v>2287.4705915300001</v>
      </c>
      <c r="L255" s="5">
        <v>2287.4705915300001</v>
      </c>
      <c r="M255" s="5">
        <v>2287.4705915300001</v>
      </c>
      <c r="N255" s="5">
        <v>2287.4705915300001</v>
      </c>
      <c r="O255" s="5">
        <v>2287.4705915300001</v>
      </c>
      <c r="P255" s="5">
        <v>2287.4705915300001</v>
      </c>
      <c r="Q255" s="5">
        <v>2287.4705915300001</v>
      </c>
      <c r="R255" s="5">
        <v>2812.5796926000003</v>
      </c>
      <c r="S255" s="5">
        <v>2814.95937951</v>
      </c>
      <c r="T255" s="5">
        <v>2814.95937951</v>
      </c>
      <c r="U255" s="5">
        <v>2856.2642363300001</v>
      </c>
      <c r="V255" s="5">
        <v>2856.2642363300001</v>
      </c>
      <c r="W255" s="5">
        <v>2856.2642363300001</v>
      </c>
      <c r="X255" s="5">
        <v>2856.2642363300001</v>
      </c>
      <c r="Y255" s="5">
        <v>2856.2642363300001</v>
      </c>
      <c r="Z255" s="5">
        <v>2856.2642363300001</v>
      </c>
      <c r="AA255" s="5">
        <v>2856.2642363300001</v>
      </c>
      <c r="AB255" s="5">
        <v>2856.2642363300001</v>
      </c>
      <c r="AC255" s="5">
        <v>3820.0985934</v>
      </c>
      <c r="AD255" s="5">
        <v>3820.0985934</v>
      </c>
      <c r="AE255" s="5">
        <v>3820.0985934</v>
      </c>
    </row>
    <row r="256" spans="1:31">
      <c r="A256" s="58" t="s">
        <v>136</v>
      </c>
      <c r="B256" s="58" t="s">
        <v>123</v>
      </c>
      <c r="C256" s="58" t="s">
        <v>104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</row>
    <row r="257" spans="1:31">
      <c r="A257" s="58" t="s">
        <v>136</v>
      </c>
      <c r="B257" s="58" t="s">
        <v>123</v>
      </c>
      <c r="C257" s="58" t="s">
        <v>88</v>
      </c>
      <c r="D257" s="5">
        <v>101.80099999999999</v>
      </c>
      <c r="E257" s="5">
        <v>222.81499998999999</v>
      </c>
      <c r="F257" s="5">
        <v>379.50499998000004</v>
      </c>
      <c r="G257" s="5">
        <v>571.5</v>
      </c>
      <c r="H257" s="5">
        <v>806.23299998999983</v>
      </c>
      <c r="I257" s="5">
        <v>1087.9869999899997</v>
      </c>
      <c r="J257" s="5">
        <v>1512.70799999</v>
      </c>
      <c r="K257" s="5">
        <v>1885.8104733199998</v>
      </c>
      <c r="L257" s="5">
        <v>2301.8716278700003</v>
      </c>
      <c r="M257" s="5">
        <v>2783.9863791500006</v>
      </c>
      <c r="N257" s="5">
        <v>3381.2533320699995</v>
      </c>
      <c r="O257" s="5">
        <v>4024.7941968700006</v>
      </c>
      <c r="P257" s="5">
        <v>4695.3620007400013</v>
      </c>
      <c r="Q257" s="5">
        <v>5399.39114737</v>
      </c>
      <c r="R257" s="5">
        <v>6102.7063389200002</v>
      </c>
      <c r="S257" s="5">
        <v>6810.6799472400016</v>
      </c>
      <c r="T257" s="5">
        <v>7391.802441490001</v>
      </c>
      <c r="U257" s="5">
        <v>7952.95229518</v>
      </c>
      <c r="V257" s="5">
        <v>8488.7563974000004</v>
      </c>
      <c r="W257" s="5">
        <v>9037.3045982299973</v>
      </c>
      <c r="X257" s="5">
        <v>9622.9076853299957</v>
      </c>
      <c r="Y257" s="5">
        <v>10215.617545679994</v>
      </c>
      <c r="Z257" s="5">
        <v>10721.444480849992</v>
      </c>
      <c r="AA257" s="5">
        <v>11232.40933998999</v>
      </c>
      <c r="AB257" s="5">
        <v>11751.157082529993</v>
      </c>
      <c r="AC257" s="5">
        <v>12278.617823119992</v>
      </c>
      <c r="AD257" s="5">
        <v>12809.374079909998</v>
      </c>
      <c r="AE257" s="5">
        <v>12845.544440589994</v>
      </c>
    </row>
    <row r="258" spans="1:31">
      <c r="A258" s="58" t="s">
        <v>136</v>
      </c>
      <c r="B258" s="58" t="s">
        <v>123</v>
      </c>
      <c r="C258" s="58" t="s">
        <v>89</v>
      </c>
      <c r="D258" s="5">
        <v>417.09299999999996</v>
      </c>
      <c r="E258" s="5">
        <v>716.30199999999991</v>
      </c>
      <c r="F258" s="5">
        <v>961.07899999999995</v>
      </c>
      <c r="G258" s="5">
        <v>1159.173</v>
      </c>
      <c r="H258" s="5">
        <v>1329.4969999999996</v>
      </c>
      <c r="I258" s="5">
        <v>1473.222</v>
      </c>
      <c r="J258" s="5">
        <v>1707.615</v>
      </c>
      <c r="K258" s="5">
        <v>2035.1180000000002</v>
      </c>
      <c r="L258" s="5">
        <v>2366.4050000000002</v>
      </c>
      <c r="M258" s="5">
        <v>2720.5239999999999</v>
      </c>
      <c r="N258" s="5">
        <v>3152.2280000000005</v>
      </c>
      <c r="O258" s="5">
        <v>3587.4970000000008</v>
      </c>
      <c r="P258" s="5">
        <v>3976.5260000000012</v>
      </c>
      <c r="Q258" s="5">
        <v>4338.3179999999993</v>
      </c>
      <c r="R258" s="5">
        <v>4644.8370000000004</v>
      </c>
      <c r="S258" s="5">
        <v>4899.7700000000004</v>
      </c>
      <c r="T258" s="5">
        <v>5003.7970000000005</v>
      </c>
      <c r="U258" s="5">
        <v>5056.0919999999987</v>
      </c>
      <c r="V258" s="5">
        <v>5055.4490000000014</v>
      </c>
      <c r="W258" s="5">
        <v>5058.7739999999985</v>
      </c>
      <c r="X258" s="5">
        <v>5043.4100000000008</v>
      </c>
      <c r="Y258" s="5">
        <v>5022.1419999999998</v>
      </c>
      <c r="Z258" s="5">
        <v>4993.2759999999989</v>
      </c>
      <c r="AA258" s="5">
        <v>4956.7110000000002</v>
      </c>
      <c r="AB258" s="5">
        <v>4912.6040000000021</v>
      </c>
      <c r="AC258" s="5">
        <v>4863.688000000001</v>
      </c>
      <c r="AD258" s="5">
        <v>4804.722999999999</v>
      </c>
      <c r="AE258" s="5">
        <v>4804.722999999999</v>
      </c>
    </row>
    <row r="259" spans="1:31">
      <c r="A259" s="58" t="s">
        <v>136</v>
      </c>
      <c r="B259" s="58" t="s">
        <v>123</v>
      </c>
      <c r="C259" s="58" t="s">
        <v>96</v>
      </c>
      <c r="D259" s="5">
        <v>30.660440774895221</v>
      </c>
      <c r="E259" s="5">
        <v>63.707079795840343</v>
      </c>
      <c r="F259" s="5">
        <v>96.113566606678262</v>
      </c>
      <c r="G259" s="5">
        <v>271.17148892604604</v>
      </c>
      <c r="H259" s="5">
        <v>495.16897300941554</v>
      </c>
      <c r="I259" s="5">
        <v>615.38218040003517</v>
      </c>
      <c r="J259" s="5">
        <v>761.82554397458875</v>
      </c>
      <c r="K259" s="5">
        <v>848.62379042476528</v>
      </c>
      <c r="L259" s="5">
        <v>870.32809527618019</v>
      </c>
      <c r="M259" s="5">
        <v>894.86237590655264</v>
      </c>
      <c r="N259" s="5">
        <v>922.81072260867018</v>
      </c>
      <c r="O259" s="5">
        <v>949.52350397690293</v>
      </c>
      <c r="P259" s="5">
        <v>975.09921656703023</v>
      </c>
      <c r="Q259" s="5">
        <v>997.25861067855772</v>
      </c>
      <c r="R259" s="5">
        <v>1002.8794617506476</v>
      </c>
      <c r="S259" s="5">
        <v>1036.1559052436403</v>
      </c>
      <c r="T259" s="5">
        <v>1056.4183616802677</v>
      </c>
      <c r="U259" s="5">
        <v>1090.1341983879079</v>
      </c>
      <c r="V259" s="5">
        <v>1112.9262385629454</v>
      </c>
      <c r="W259" s="5">
        <v>1121.1009884978778</v>
      </c>
      <c r="X259" s="5">
        <v>1130.5594593952053</v>
      </c>
      <c r="Y259" s="5">
        <v>1163.2916553417003</v>
      </c>
      <c r="Z259" s="5">
        <v>1170.3310894750427</v>
      </c>
      <c r="AA259" s="5">
        <v>1211.7861754023997</v>
      </c>
      <c r="AB259" s="5">
        <v>1270.5960303933775</v>
      </c>
      <c r="AC259" s="5">
        <v>1324.8050550425924</v>
      </c>
      <c r="AD259" s="5">
        <v>1373.7554601067961</v>
      </c>
      <c r="AE259" s="5">
        <v>1439.1927728928072</v>
      </c>
    </row>
    <row r="260" spans="1:3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>
      <c r="A261" s="58" t="s">
        <v>136</v>
      </c>
      <c r="B261" s="58" t="s">
        <v>124</v>
      </c>
      <c r="C261" s="58" t="s">
        <v>82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</row>
    <row r="262" spans="1:31">
      <c r="A262" s="58" t="s">
        <v>136</v>
      </c>
      <c r="B262" s="58" t="s">
        <v>124</v>
      </c>
      <c r="C262" s="58" t="s">
        <v>83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</row>
    <row r="263" spans="1:31">
      <c r="A263" s="58" t="s">
        <v>136</v>
      </c>
      <c r="B263" s="58" t="s">
        <v>124</v>
      </c>
      <c r="C263" s="58" t="s">
        <v>84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468.64959777000001</v>
      </c>
      <c r="J263" s="5">
        <v>468.64959777000001</v>
      </c>
      <c r="K263" s="5">
        <v>468.64959777000001</v>
      </c>
      <c r="L263" s="5">
        <v>468.64959777000001</v>
      </c>
      <c r="M263" s="5">
        <v>468.64959777000001</v>
      </c>
      <c r="N263" s="5">
        <v>468.64959777000001</v>
      </c>
      <c r="O263" s="5">
        <v>468.64959777000001</v>
      </c>
      <c r="P263" s="5">
        <v>468.64959777000001</v>
      </c>
      <c r="Q263" s="5">
        <v>468.64959777000001</v>
      </c>
      <c r="R263" s="5">
        <v>468.64959777000001</v>
      </c>
      <c r="S263" s="5">
        <v>1170.3691525699999</v>
      </c>
      <c r="T263" s="5">
        <v>1170.3691525699999</v>
      </c>
      <c r="U263" s="5">
        <v>1170.3691525699999</v>
      </c>
      <c r="V263" s="5">
        <v>1311.4249478699999</v>
      </c>
      <c r="W263" s="5">
        <v>1311.4249478699999</v>
      </c>
      <c r="X263" s="5">
        <v>1311.4249478699999</v>
      </c>
      <c r="Y263" s="5">
        <v>1854.2900857199998</v>
      </c>
      <c r="Z263" s="5">
        <v>1854.2900857199998</v>
      </c>
      <c r="AA263" s="5">
        <v>1854.2900857199998</v>
      </c>
      <c r="AB263" s="5">
        <v>1854.2900857199998</v>
      </c>
      <c r="AC263" s="5">
        <v>1854.2900857199998</v>
      </c>
      <c r="AD263" s="5">
        <v>3062.6355142699995</v>
      </c>
      <c r="AE263" s="5">
        <v>3062.6355142699995</v>
      </c>
    </row>
    <row r="264" spans="1:31">
      <c r="A264" s="58" t="s">
        <v>136</v>
      </c>
      <c r="B264" s="58" t="s">
        <v>124</v>
      </c>
      <c r="C264" s="58" t="s">
        <v>85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</row>
    <row r="265" spans="1:31">
      <c r="A265" s="58" t="s">
        <v>136</v>
      </c>
      <c r="B265" s="58" t="s">
        <v>124</v>
      </c>
      <c r="C265" s="58" t="s">
        <v>86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</row>
    <row r="266" spans="1:31">
      <c r="A266" s="58" t="s">
        <v>136</v>
      </c>
      <c r="B266" s="58" t="s">
        <v>124</v>
      </c>
      <c r="C266" s="58" t="s">
        <v>102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34.324080670000001</v>
      </c>
      <c r="X266" s="5">
        <v>34.324080670000001</v>
      </c>
      <c r="Y266" s="5">
        <v>34.324080670000001</v>
      </c>
      <c r="Z266" s="5">
        <v>34.324080670000001</v>
      </c>
      <c r="AA266" s="5">
        <v>34.324080670000001</v>
      </c>
      <c r="AB266" s="5">
        <v>34.324080670000001</v>
      </c>
      <c r="AC266" s="5">
        <v>34.324080670000001</v>
      </c>
      <c r="AD266" s="5">
        <v>34.324080670000001</v>
      </c>
      <c r="AE266" s="5">
        <v>34.324080670000001</v>
      </c>
    </row>
    <row r="267" spans="1:31">
      <c r="A267" s="58" t="s">
        <v>136</v>
      </c>
      <c r="B267" s="58" t="s">
        <v>124</v>
      </c>
      <c r="C267" s="58" t="s">
        <v>103</v>
      </c>
      <c r="D267" s="5">
        <v>0</v>
      </c>
      <c r="E267" s="5">
        <v>0</v>
      </c>
      <c r="F267" s="5">
        <v>389.26940734999999</v>
      </c>
      <c r="G267" s="5">
        <v>831.02220331000001</v>
      </c>
      <c r="H267" s="5">
        <v>2116.03831507</v>
      </c>
      <c r="I267" s="5">
        <v>2576.4624743700001</v>
      </c>
      <c r="J267" s="5">
        <v>2578.4059366199999</v>
      </c>
      <c r="K267" s="5">
        <v>3014.53112732</v>
      </c>
      <c r="L267" s="5">
        <v>3014.53112732</v>
      </c>
      <c r="M267" s="5">
        <v>3014.53112732</v>
      </c>
      <c r="N267" s="5">
        <v>3324.7794573499996</v>
      </c>
      <c r="O267" s="5">
        <v>3435.8747207099996</v>
      </c>
      <c r="P267" s="5">
        <v>6111.1946080199996</v>
      </c>
      <c r="Q267" s="5">
        <v>6938.2852733299997</v>
      </c>
      <c r="R267" s="5">
        <v>8039.1466803600006</v>
      </c>
      <c r="S267" s="5">
        <v>8299.7021481000011</v>
      </c>
      <c r="T267" s="5">
        <v>8299.7021481000011</v>
      </c>
      <c r="U267" s="5">
        <v>9552.3126709700009</v>
      </c>
      <c r="V267" s="5">
        <v>17558.334953629997</v>
      </c>
      <c r="W267" s="5">
        <v>17558.334953629997</v>
      </c>
      <c r="X267" s="5">
        <v>17558.334953629997</v>
      </c>
      <c r="Y267" s="5">
        <v>17558.334953629997</v>
      </c>
      <c r="Z267" s="5">
        <v>25478.701440720004</v>
      </c>
      <c r="AA267" s="5">
        <v>26868.217524270003</v>
      </c>
      <c r="AB267" s="5">
        <v>29052.737334720005</v>
      </c>
      <c r="AC267" s="5">
        <v>29435.861989040004</v>
      </c>
      <c r="AD267" s="5">
        <v>48354.74199396999</v>
      </c>
      <c r="AE267" s="5">
        <v>48354.74199396999</v>
      </c>
    </row>
    <row r="268" spans="1:31">
      <c r="A268" s="58" t="s">
        <v>136</v>
      </c>
      <c r="B268" s="58" t="s">
        <v>124</v>
      </c>
      <c r="C268" s="58" t="s">
        <v>104</v>
      </c>
      <c r="D268" s="5">
        <v>0</v>
      </c>
      <c r="E268" s="5">
        <v>0</v>
      </c>
      <c r="F268" s="5">
        <v>171.97043063000001</v>
      </c>
      <c r="G268" s="5">
        <v>171.97043063000001</v>
      </c>
      <c r="H268" s="5">
        <v>171.97043063000001</v>
      </c>
      <c r="I268" s="5">
        <v>171.97043063000001</v>
      </c>
      <c r="J268" s="5">
        <v>171.97043063000001</v>
      </c>
      <c r="K268" s="5">
        <v>171.97043063000001</v>
      </c>
      <c r="L268" s="5">
        <v>171.97043063000001</v>
      </c>
      <c r="M268" s="5">
        <v>171.97043063000001</v>
      </c>
      <c r="N268" s="5">
        <v>171.97043063000001</v>
      </c>
      <c r="O268" s="5">
        <v>171.97043063000001</v>
      </c>
      <c r="P268" s="5">
        <v>171.97043063000001</v>
      </c>
      <c r="Q268" s="5">
        <v>171.97043063000001</v>
      </c>
      <c r="R268" s="5">
        <v>171.97043063000001</v>
      </c>
      <c r="S268" s="5">
        <v>171.97043063000001</v>
      </c>
      <c r="T268" s="5">
        <v>171.97043063000001</v>
      </c>
      <c r="U268" s="5">
        <v>171.97043063000001</v>
      </c>
      <c r="V268" s="5">
        <v>171.97043063000001</v>
      </c>
      <c r="W268" s="5">
        <v>171.97043063000001</v>
      </c>
      <c r="X268" s="5">
        <v>171.97043063000001</v>
      </c>
      <c r="Y268" s="5">
        <v>171.97043063000001</v>
      </c>
      <c r="Z268" s="5">
        <v>171.97043063000001</v>
      </c>
      <c r="AA268" s="5">
        <v>171.97043063000001</v>
      </c>
      <c r="AB268" s="5">
        <v>171.97043063000001</v>
      </c>
      <c r="AC268" s="5">
        <v>171.97043063000001</v>
      </c>
      <c r="AD268" s="5">
        <v>171.97043063000001</v>
      </c>
      <c r="AE268" s="5">
        <v>171.97043063000001</v>
      </c>
    </row>
    <row r="269" spans="1:31">
      <c r="A269" s="58" t="s">
        <v>136</v>
      </c>
      <c r="B269" s="58" t="s">
        <v>124</v>
      </c>
      <c r="C269" s="58" t="s">
        <v>88</v>
      </c>
      <c r="D269" s="5">
        <v>74.000999999999991</v>
      </c>
      <c r="E269" s="5">
        <v>170.20299999999997</v>
      </c>
      <c r="F269" s="5">
        <v>307.68299999999999</v>
      </c>
      <c r="G269" s="5">
        <v>477.90599999999995</v>
      </c>
      <c r="H269" s="5">
        <v>683.44799999999998</v>
      </c>
      <c r="I269" s="5">
        <v>935.06399999999996</v>
      </c>
      <c r="J269" s="5">
        <v>1312.0280000100001</v>
      </c>
      <c r="K269" s="5">
        <v>1638.8409322999998</v>
      </c>
      <c r="L269" s="5">
        <v>1990.6932078299999</v>
      </c>
      <c r="M269" s="5">
        <v>2391.4475556399998</v>
      </c>
      <c r="N269" s="5">
        <v>2884.1496417200001</v>
      </c>
      <c r="O269" s="5">
        <v>3416.4116849400007</v>
      </c>
      <c r="P269" s="5">
        <v>3973.8140689500015</v>
      </c>
      <c r="Q269" s="5">
        <v>4530.6560560899998</v>
      </c>
      <c r="R269" s="5">
        <v>5066.1109845699993</v>
      </c>
      <c r="S269" s="5">
        <v>5601.4006190199989</v>
      </c>
      <c r="T269" s="5">
        <v>6028.7694856199996</v>
      </c>
      <c r="U269" s="5">
        <v>6443.565074019999</v>
      </c>
      <c r="V269" s="5">
        <v>6831.6147785800003</v>
      </c>
      <c r="W269" s="5">
        <v>7225.57279131</v>
      </c>
      <c r="X269" s="5">
        <v>7650.4431786699988</v>
      </c>
      <c r="Y269" s="5">
        <v>8077.7043893099999</v>
      </c>
      <c r="Z269" s="5">
        <v>8450.5380374800006</v>
      </c>
      <c r="AA269" s="5">
        <v>8830.8099046900006</v>
      </c>
      <c r="AB269" s="5">
        <v>9215.3613388400008</v>
      </c>
      <c r="AC269" s="5">
        <v>9609.1453741200021</v>
      </c>
      <c r="AD269" s="5">
        <v>10007.919712710003</v>
      </c>
      <c r="AE269" s="5">
        <v>10029.9383246</v>
      </c>
    </row>
    <row r="270" spans="1:31">
      <c r="A270" s="58" t="s">
        <v>136</v>
      </c>
      <c r="B270" s="58" t="s">
        <v>124</v>
      </c>
      <c r="C270" s="58" t="s">
        <v>89</v>
      </c>
      <c r="D270" s="5">
        <v>315.67900000000003</v>
      </c>
      <c r="E270" s="5">
        <v>569.61599999999987</v>
      </c>
      <c r="F270" s="5">
        <v>820.85400000000004</v>
      </c>
      <c r="G270" s="5">
        <v>1024.452</v>
      </c>
      <c r="H270" s="5">
        <v>1198.3300000000002</v>
      </c>
      <c r="I270" s="5">
        <v>1349.2910000000002</v>
      </c>
      <c r="J270" s="5">
        <v>1583.7460000000005</v>
      </c>
      <c r="K270" s="5">
        <v>1889.231</v>
      </c>
      <c r="L270" s="5">
        <v>2184.8289999999997</v>
      </c>
      <c r="M270" s="5">
        <v>2494.7470000000003</v>
      </c>
      <c r="N270" s="5">
        <v>2866.9210000000003</v>
      </c>
      <c r="O270" s="5">
        <v>3247.2130000000002</v>
      </c>
      <c r="P270" s="5">
        <v>3592.6420000000003</v>
      </c>
      <c r="Q270" s="5">
        <v>3888.3300000000004</v>
      </c>
      <c r="R270" s="5">
        <v>4120.362000000001</v>
      </c>
      <c r="S270" s="5">
        <v>4311.5919999999996</v>
      </c>
      <c r="T270" s="5">
        <v>4376.5829999999996</v>
      </c>
      <c r="U270" s="5">
        <v>4405.5499999999993</v>
      </c>
      <c r="V270" s="5">
        <v>4389.7909999999993</v>
      </c>
      <c r="W270" s="5">
        <v>4377.9460000000008</v>
      </c>
      <c r="X270" s="5">
        <v>4353.7569999999996</v>
      </c>
      <c r="Y270" s="5">
        <v>4323.2259999999997</v>
      </c>
      <c r="Z270" s="5">
        <v>4288.2030000000004</v>
      </c>
      <c r="AA270" s="5">
        <v>4249.7039999999997</v>
      </c>
      <c r="AB270" s="5">
        <v>4204.5159999999987</v>
      </c>
      <c r="AC270" s="5">
        <v>4157.0160000000005</v>
      </c>
      <c r="AD270" s="5">
        <v>4103.4959999999992</v>
      </c>
      <c r="AE270" s="5">
        <v>4103.4959999999992</v>
      </c>
    </row>
    <row r="271" spans="1:31">
      <c r="A271" s="58" t="s">
        <v>136</v>
      </c>
      <c r="B271" s="58" t="s">
        <v>124</v>
      </c>
      <c r="C271" s="58" t="s">
        <v>96</v>
      </c>
      <c r="D271" s="5">
        <v>28.250568165401205</v>
      </c>
      <c r="E271" s="5">
        <v>57.984082519045188</v>
      </c>
      <c r="F271" s="5">
        <v>87.984363689163416</v>
      </c>
      <c r="G271" s="5">
        <v>118.52028685363027</v>
      </c>
      <c r="H271" s="5">
        <v>161.05691983968833</v>
      </c>
      <c r="I271" s="5">
        <v>194.1032598775956</v>
      </c>
      <c r="J271" s="5">
        <v>227.93823684229116</v>
      </c>
      <c r="K271" s="5">
        <v>266.13392778345383</v>
      </c>
      <c r="L271" s="5">
        <v>307.91599866385843</v>
      </c>
      <c r="M271" s="5">
        <v>357.33122135207975</v>
      </c>
      <c r="N271" s="5">
        <v>400.9931263169268</v>
      </c>
      <c r="O271" s="5">
        <v>452.01705504396921</v>
      </c>
      <c r="P271" s="5">
        <v>503.29314390950196</v>
      </c>
      <c r="Q271" s="5">
        <v>558.157845767406</v>
      </c>
      <c r="R271" s="5">
        <v>613.22322392402464</v>
      </c>
      <c r="S271" s="5">
        <v>679.02951652783554</v>
      </c>
      <c r="T271" s="5">
        <v>736.58016372655379</v>
      </c>
      <c r="U271" s="5">
        <v>801.92129074151421</v>
      </c>
      <c r="V271" s="5">
        <v>855.66726112410993</v>
      </c>
      <c r="W271" s="5">
        <v>908.05729462161355</v>
      </c>
      <c r="X271" s="5">
        <v>960.26231120480941</v>
      </c>
      <c r="Y271" s="5">
        <v>1014.2322565284998</v>
      </c>
      <c r="Z271" s="5">
        <v>1064.568890524178</v>
      </c>
      <c r="AA271" s="5">
        <v>1107.3958125478362</v>
      </c>
      <c r="AB271" s="5">
        <v>1148.2754989213397</v>
      </c>
      <c r="AC271" s="5">
        <v>1185.3629488071788</v>
      </c>
      <c r="AD271" s="5">
        <v>1226.8511397490433</v>
      </c>
      <c r="AE271" s="5">
        <v>1267.3846312329956</v>
      </c>
    </row>
    <row r="272" spans="1:3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>
      <c r="A273" s="58" t="s">
        <v>136</v>
      </c>
      <c r="B273" s="58" t="s">
        <v>125</v>
      </c>
      <c r="C273" s="58" t="s">
        <v>82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</row>
    <row r="274" spans="1:31">
      <c r="A274" s="58" t="s">
        <v>136</v>
      </c>
      <c r="B274" s="58" t="s">
        <v>125</v>
      </c>
      <c r="C274" s="58" t="s">
        <v>83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</row>
    <row r="275" spans="1:31">
      <c r="A275" s="58" t="s">
        <v>136</v>
      </c>
      <c r="B275" s="58" t="s">
        <v>125</v>
      </c>
      <c r="C275" s="58" t="s">
        <v>84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1407.26544195</v>
      </c>
      <c r="Y275" s="5">
        <v>1407.26544195</v>
      </c>
      <c r="Z275" s="5">
        <v>1407.26544195</v>
      </c>
      <c r="AA275" s="5">
        <v>1407.26544195</v>
      </c>
      <c r="AB275" s="5">
        <v>1407.26544195</v>
      </c>
      <c r="AC275" s="5">
        <v>1407.26544195</v>
      </c>
      <c r="AD275" s="5">
        <v>1407.26544195</v>
      </c>
      <c r="AE275" s="5">
        <v>1407.26544195</v>
      </c>
    </row>
    <row r="276" spans="1:31">
      <c r="A276" s="58" t="s">
        <v>136</v>
      </c>
      <c r="B276" s="58" t="s">
        <v>125</v>
      </c>
      <c r="C276" s="58" t="s">
        <v>85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4528.3360192500004</v>
      </c>
      <c r="AE276" s="5">
        <v>4528.3360192500004</v>
      </c>
    </row>
    <row r="277" spans="1:31">
      <c r="A277" s="58" t="s">
        <v>136</v>
      </c>
      <c r="B277" s="58" t="s">
        <v>125</v>
      </c>
      <c r="C277" s="58" t="s">
        <v>86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</row>
    <row r="278" spans="1:31">
      <c r="A278" s="58" t="s">
        <v>136</v>
      </c>
      <c r="B278" s="58" t="s">
        <v>125</v>
      </c>
      <c r="C278" s="58" t="s">
        <v>102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119.6154925</v>
      </c>
      <c r="J278" s="5">
        <v>119.6154925</v>
      </c>
      <c r="K278" s="5">
        <v>119.6154925</v>
      </c>
      <c r="L278" s="5">
        <v>119.6154925</v>
      </c>
      <c r="M278" s="5">
        <v>119.6154925</v>
      </c>
      <c r="N278" s="5">
        <v>119.6154925</v>
      </c>
      <c r="O278" s="5">
        <v>119.6154925</v>
      </c>
      <c r="P278" s="5">
        <v>119.6154925</v>
      </c>
      <c r="Q278" s="5">
        <v>119.6154925</v>
      </c>
      <c r="R278" s="5">
        <v>119.6154925</v>
      </c>
      <c r="S278" s="5">
        <v>119.6154925</v>
      </c>
      <c r="T278" s="5">
        <v>119.6154925</v>
      </c>
      <c r="U278" s="5">
        <v>119.6154925</v>
      </c>
      <c r="V278" s="5">
        <v>119.6154925</v>
      </c>
      <c r="W278" s="5">
        <v>119.6154925</v>
      </c>
      <c r="X278" s="5">
        <v>119.6154925</v>
      </c>
      <c r="Y278" s="5">
        <v>119.6154925</v>
      </c>
      <c r="Z278" s="5">
        <v>119.6154925</v>
      </c>
      <c r="AA278" s="5">
        <v>119.6154925</v>
      </c>
      <c r="AB278" s="5">
        <v>119.6154925</v>
      </c>
      <c r="AC278" s="5">
        <v>119.6154925</v>
      </c>
      <c r="AD278" s="5">
        <v>119.6154925</v>
      </c>
      <c r="AE278" s="5">
        <v>119.6154925</v>
      </c>
    </row>
    <row r="279" spans="1:31">
      <c r="A279" s="58" t="s">
        <v>136</v>
      </c>
      <c r="B279" s="58" t="s">
        <v>125</v>
      </c>
      <c r="C279" s="58" t="s">
        <v>103</v>
      </c>
      <c r="D279" s="5">
        <v>0</v>
      </c>
      <c r="E279" s="5">
        <v>0</v>
      </c>
      <c r="F279" s="5">
        <v>120.20572206999999</v>
      </c>
      <c r="G279" s="5">
        <v>120.20572206999999</v>
      </c>
      <c r="H279" s="5">
        <v>272.86484940000003</v>
      </c>
      <c r="I279" s="5">
        <v>882.98146280000003</v>
      </c>
      <c r="J279" s="5">
        <v>882.98146280000003</v>
      </c>
      <c r="K279" s="5">
        <v>882.98146280000003</v>
      </c>
      <c r="L279" s="5">
        <v>882.98146280000003</v>
      </c>
      <c r="M279" s="5">
        <v>882.98146280000003</v>
      </c>
      <c r="N279" s="5">
        <v>882.98146280000003</v>
      </c>
      <c r="O279" s="5">
        <v>882.98146280000003</v>
      </c>
      <c r="P279" s="5">
        <v>882.98146280000003</v>
      </c>
      <c r="Q279" s="5">
        <v>882.98146280000003</v>
      </c>
      <c r="R279" s="5">
        <v>882.98146280000003</v>
      </c>
      <c r="S279" s="5">
        <v>882.98146280000003</v>
      </c>
      <c r="T279" s="5">
        <v>882.98146280000003</v>
      </c>
      <c r="U279" s="5">
        <v>882.98146280000003</v>
      </c>
      <c r="V279" s="5">
        <v>882.98146280000003</v>
      </c>
      <c r="W279" s="5">
        <v>882.98146280000003</v>
      </c>
      <c r="X279" s="5">
        <v>882.98146280000003</v>
      </c>
      <c r="Y279" s="5">
        <v>882.98146280000003</v>
      </c>
      <c r="Z279" s="5">
        <v>882.98146280000003</v>
      </c>
      <c r="AA279" s="5">
        <v>882.98146280000003</v>
      </c>
      <c r="AB279" s="5">
        <v>882.98146280000003</v>
      </c>
      <c r="AC279" s="5">
        <v>882.98146280000003</v>
      </c>
      <c r="AD279" s="5">
        <v>882.98146280000003</v>
      </c>
      <c r="AE279" s="5">
        <v>882.98146280000003</v>
      </c>
    </row>
    <row r="280" spans="1:31">
      <c r="A280" s="58" t="s">
        <v>136</v>
      </c>
      <c r="B280" s="58" t="s">
        <v>125</v>
      </c>
      <c r="C280" s="58" t="s">
        <v>104</v>
      </c>
      <c r="D280" s="5">
        <v>0</v>
      </c>
      <c r="E280" s="5">
        <v>0</v>
      </c>
      <c r="F280" s="5">
        <v>0</v>
      </c>
      <c r="G280" s="5">
        <v>0</v>
      </c>
      <c r="H280" s="5">
        <v>1.0999999999999979</v>
      </c>
      <c r="I280" s="5">
        <v>1.0999999999999979</v>
      </c>
      <c r="J280" s="5">
        <v>1.0999999999999979</v>
      </c>
      <c r="K280" s="5">
        <v>251.1</v>
      </c>
      <c r="L280" s="5">
        <v>251.1</v>
      </c>
      <c r="M280" s="5">
        <v>252.2</v>
      </c>
      <c r="N280" s="5">
        <v>252.2</v>
      </c>
      <c r="O280" s="5">
        <v>253.29999999999998</v>
      </c>
      <c r="P280" s="5">
        <v>253.29999999999998</v>
      </c>
      <c r="Q280" s="5">
        <v>253.29999999999998</v>
      </c>
      <c r="R280" s="5">
        <v>253.29999999999998</v>
      </c>
      <c r="S280" s="5">
        <v>254.39999999999998</v>
      </c>
      <c r="T280" s="5">
        <v>254.39999999999998</v>
      </c>
      <c r="U280" s="5">
        <v>254.39999999999998</v>
      </c>
      <c r="V280" s="5">
        <v>254.39999999999998</v>
      </c>
      <c r="W280" s="5">
        <v>254.39999999999998</v>
      </c>
      <c r="X280" s="5">
        <v>255.5</v>
      </c>
      <c r="Y280" s="5">
        <v>255.5</v>
      </c>
      <c r="Z280" s="5">
        <v>255.5</v>
      </c>
      <c r="AA280" s="5">
        <v>255.5</v>
      </c>
      <c r="AB280" s="5">
        <v>255.5</v>
      </c>
      <c r="AC280" s="5">
        <v>255.5</v>
      </c>
      <c r="AD280" s="5">
        <v>255.5</v>
      </c>
      <c r="AE280" s="5">
        <v>255.5</v>
      </c>
    </row>
    <row r="281" spans="1:31">
      <c r="A281" s="58" t="s">
        <v>136</v>
      </c>
      <c r="B281" s="58" t="s">
        <v>125</v>
      </c>
      <c r="C281" s="58" t="s">
        <v>88</v>
      </c>
      <c r="D281" s="5">
        <v>54.76</v>
      </c>
      <c r="E281" s="5">
        <v>142.94</v>
      </c>
      <c r="F281" s="5">
        <v>269.64</v>
      </c>
      <c r="G281" s="5">
        <v>436.56599999999997</v>
      </c>
      <c r="H281" s="5">
        <v>646.74199999999996</v>
      </c>
      <c r="I281" s="5">
        <v>870.52899999999988</v>
      </c>
      <c r="J281" s="5">
        <v>1204.865</v>
      </c>
      <c r="K281" s="5">
        <v>1493.8018440799999</v>
      </c>
      <c r="L281" s="5">
        <v>1758.1112452999998</v>
      </c>
      <c r="M281" s="5">
        <v>2054.17842978</v>
      </c>
      <c r="N281" s="5">
        <v>2430.9898076999998</v>
      </c>
      <c r="O281" s="5">
        <v>2860.0551302299996</v>
      </c>
      <c r="P281" s="5">
        <v>3323.3447319699999</v>
      </c>
      <c r="Q281" s="5">
        <v>3824.7527005699994</v>
      </c>
      <c r="R281" s="5">
        <v>4371.7407209399998</v>
      </c>
      <c r="S281" s="5">
        <v>4923.7197385200006</v>
      </c>
      <c r="T281" s="5">
        <v>5403.5122714200006</v>
      </c>
      <c r="U281" s="5">
        <v>5884.3870978300001</v>
      </c>
      <c r="V281" s="5">
        <v>6354.1073290500008</v>
      </c>
      <c r="W281" s="5">
        <v>6790.2590817799992</v>
      </c>
      <c r="X281" s="5">
        <v>7257.6612117000004</v>
      </c>
      <c r="Y281" s="5">
        <v>7732.1858246300008</v>
      </c>
      <c r="Z281" s="5">
        <v>8135.8834787000014</v>
      </c>
      <c r="AA281" s="5">
        <v>8548.284465079998</v>
      </c>
      <c r="AB281" s="5">
        <v>8969.6047935099978</v>
      </c>
      <c r="AC281" s="5">
        <v>9399.2577990399968</v>
      </c>
      <c r="AD281" s="5">
        <v>9838.3541514499975</v>
      </c>
      <c r="AE281" s="5">
        <v>9875.4181620899963</v>
      </c>
    </row>
    <row r="282" spans="1:31">
      <c r="A282" s="58" t="s">
        <v>136</v>
      </c>
      <c r="B282" s="58" t="s">
        <v>125</v>
      </c>
      <c r="C282" s="58" t="s">
        <v>89</v>
      </c>
      <c r="D282" s="5">
        <v>232.40600000000001</v>
      </c>
      <c r="E282" s="5">
        <v>487.50300000000004</v>
      </c>
      <c r="F282" s="5">
        <v>725.81999999999994</v>
      </c>
      <c r="G282" s="5">
        <v>941.35100000000011</v>
      </c>
      <c r="H282" s="5">
        <v>1130.9650000000001</v>
      </c>
      <c r="I282" s="5">
        <v>1238.9269999999997</v>
      </c>
      <c r="J282" s="5">
        <v>1418.0220000000002</v>
      </c>
      <c r="K282" s="5">
        <v>1671.2850000000001</v>
      </c>
      <c r="L282" s="5">
        <v>1853.7089999999998</v>
      </c>
      <c r="M282" s="5">
        <v>2038.7820000000002</v>
      </c>
      <c r="N282" s="5">
        <v>2282.2999999999997</v>
      </c>
      <c r="O282" s="5">
        <v>2549.9209999999998</v>
      </c>
      <c r="P282" s="5">
        <v>2803.2939999999994</v>
      </c>
      <c r="Q282" s="5">
        <v>3052.297</v>
      </c>
      <c r="R282" s="5">
        <v>3305.7570000000005</v>
      </c>
      <c r="S282" s="5">
        <v>3518.9980000000005</v>
      </c>
      <c r="T282" s="5">
        <v>3634.3609999999999</v>
      </c>
      <c r="U282" s="5">
        <v>3719.5260000000007</v>
      </c>
      <c r="V282" s="5">
        <v>3766.7999999999993</v>
      </c>
      <c r="W282" s="5">
        <v>3778.2219999999998</v>
      </c>
      <c r="X282" s="5">
        <v>3776.8550000000014</v>
      </c>
      <c r="Y282" s="5">
        <v>3771.4599999999982</v>
      </c>
      <c r="Z282" s="5">
        <v>3759.5150000000003</v>
      </c>
      <c r="AA282" s="5">
        <v>3743.7230000000009</v>
      </c>
      <c r="AB282" s="5">
        <v>3723.1209999999992</v>
      </c>
      <c r="AC282" s="5">
        <v>3698.3710000000001</v>
      </c>
      <c r="AD282" s="5">
        <v>3668.8410000000003</v>
      </c>
      <c r="AE282" s="5">
        <v>3668.8410000000003</v>
      </c>
    </row>
    <row r="283" spans="1:31">
      <c r="A283" s="58" t="s">
        <v>136</v>
      </c>
      <c r="B283" s="58" t="s">
        <v>125</v>
      </c>
      <c r="C283" s="58" t="s">
        <v>96</v>
      </c>
      <c r="D283" s="5">
        <v>24.041795763756937</v>
      </c>
      <c r="E283" s="5">
        <v>49.840544805946564</v>
      </c>
      <c r="F283" s="5">
        <v>73.796448543649007</v>
      </c>
      <c r="G283" s="5">
        <v>93.220156022651196</v>
      </c>
      <c r="H283" s="5">
        <v>117.60111367436136</v>
      </c>
      <c r="I283" s="5">
        <v>158.4915207229059</v>
      </c>
      <c r="J283" s="5">
        <v>196.25216173629499</v>
      </c>
      <c r="K283" s="5">
        <v>228.02909969269083</v>
      </c>
      <c r="L283" s="5">
        <v>266.23061544669747</v>
      </c>
      <c r="M283" s="5">
        <v>307.26462508111433</v>
      </c>
      <c r="N283" s="5">
        <v>344.26525291126234</v>
      </c>
      <c r="O283" s="5">
        <v>381.02950629459247</v>
      </c>
      <c r="P283" s="5">
        <v>424.96491006353153</v>
      </c>
      <c r="Q283" s="5">
        <v>467.96456838499068</v>
      </c>
      <c r="R283" s="5">
        <v>508.57751132095541</v>
      </c>
      <c r="S283" s="5">
        <v>548.91682733933317</v>
      </c>
      <c r="T283" s="5">
        <v>595.70785159645152</v>
      </c>
      <c r="U283" s="5">
        <v>635.13434245057454</v>
      </c>
      <c r="V283" s="5">
        <v>680.9604075683086</v>
      </c>
      <c r="W283" s="5">
        <v>724.7442948878122</v>
      </c>
      <c r="X283" s="5">
        <v>774.71282555569132</v>
      </c>
      <c r="Y283" s="5">
        <v>825.24801830352703</v>
      </c>
      <c r="Z283" s="5">
        <v>870.59940555804656</v>
      </c>
      <c r="AA283" s="5">
        <v>909.95584643872871</v>
      </c>
      <c r="AB283" s="5">
        <v>950.45507328702115</v>
      </c>
      <c r="AC283" s="5">
        <v>999.98597238817774</v>
      </c>
      <c r="AD283" s="5">
        <v>1005.9498041215959</v>
      </c>
      <c r="AE283" s="5">
        <v>1061.0014280971625</v>
      </c>
    </row>
    <row r="284" spans="1:3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>
      <c r="A285" s="58" t="s">
        <v>136</v>
      </c>
      <c r="B285" s="58" t="s">
        <v>126</v>
      </c>
      <c r="C285" s="58" t="s">
        <v>82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</row>
    <row r="286" spans="1:31">
      <c r="A286" s="58" t="s">
        <v>136</v>
      </c>
      <c r="B286" s="58" t="s">
        <v>126</v>
      </c>
      <c r="C286" s="58" t="s">
        <v>83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</row>
    <row r="287" spans="1:31">
      <c r="A287" s="58" t="s">
        <v>136</v>
      </c>
      <c r="B287" s="58" t="s">
        <v>126</v>
      </c>
      <c r="C287" s="58" t="s">
        <v>84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1202.9275909999999</v>
      </c>
      <c r="T287" s="5">
        <v>1202.9275909999999</v>
      </c>
      <c r="U287" s="5">
        <v>1202.9275909999999</v>
      </c>
      <c r="V287" s="5">
        <v>1202.9275909999999</v>
      </c>
      <c r="W287" s="5">
        <v>1202.9275909999999</v>
      </c>
      <c r="X287" s="5">
        <v>2623.3264753499998</v>
      </c>
      <c r="Y287" s="5">
        <v>2623.3264753499998</v>
      </c>
      <c r="Z287" s="5">
        <v>2623.3264753499998</v>
      </c>
      <c r="AA287" s="5">
        <v>2623.3264753499998</v>
      </c>
      <c r="AB287" s="5">
        <v>2623.3264753499998</v>
      </c>
      <c r="AC287" s="5">
        <v>2623.3264753499998</v>
      </c>
      <c r="AD287" s="5">
        <v>2623.3264753499998</v>
      </c>
      <c r="AE287" s="5">
        <v>2623.3264753499998</v>
      </c>
    </row>
    <row r="288" spans="1:31">
      <c r="A288" s="58" t="s">
        <v>136</v>
      </c>
      <c r="B288" s="58" t="s">
        <v>126</v>
      </c>
      <c r="C288" s="58" t="s">
        <v>85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3757.11652035</v>
      </c>
      <c r="AE288" s="5">
        <v>3757.11652035</v>
      </c>
    </row>
    <row r="289" spans="1:31">
      <c r="A289" s="58" t="s">
        <v>136</v>
      </c>
      <c r="B289" s="58" t="s">
        <v>126</v>
      </c>
      <c r="C289" s="58" t="s">
        <v>86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</row>
    <row r="290" spans="1:31">
      <c r="A290" s="58" t="s">
        <v>136</v>
      </c>
      <c r="B290" s="58" t="s">
        <v>126</v>
      </c>
      <c r="C290" s="58" t="s">
        <v>102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</row>
    <row r="291" spans="1:31">
      <c r="A291" s="58" t="s">
        <v>136</v>
      </c>
      <c r="B291" s="58" t="s">
        <v>126</v>
      </c>
      <c r="C291" s="58" t="s">
        <v>103</v>
      </c>
      <c r="D291" s="5">
        <v>0</v>
      </c>
      <c r="E291" s="5">
        <v>0</v>
      </c>
      <c r="F291" s="5">
        <v>46.227451739999999</v>
      </c>
      <c r="G291" s="5">
        <v>46.227451739999999</v>
      </c>
      <c r="H291" s="5">
        <v>222.32383605000001</v>
      </c>
      <c r="I291" s="5">
        <v>222.32383605000001</v>
      </c>
      <c r="J291" s="5">
        <v>222.32383605000001</v>
      </c>
      <c r="K291" s="5">
        <v>222.32383605000001</v>
      </c>
      <c r="L291" s="5">
        <v>222.32383605000001</v>
      </c>
      <c r="M291" s="5">
        <v>441.82977951999999</v>
      </c>
      <c r="N291" s="5">
        <v>441.82977951999999</v>
      </c>
      <c r="O291" s="5">
        <v>441.82977951999999</v>
      </c>
      <c r="P291" s="5">
        <v>441.82977951999999</v>
      </c>
      <c r="Q291" s="5">
        <v>441.82977951999999</v>
      </c>
      <c r="R291" s="5">
        <v>733.73155621000001</v>
      </c>
      <c r="S291" s="5">
        <v>733.73155621000001</v>
      </c>
      <c r="T291" s="5">
        <v>733.73155621000001</v>
      </c>
      <c r="U291" s="5">
        <v>733.73155621000001</v>
      </c>
      <c r="V291" s="5">
        <v>733.73155621000001</v>
      </c>
      <c r="W291" s="5">
        <v>733.73155621000001</v>
      </c>
      <c r="X291" s="5">
        <v>733.73155621000001</v>
      </c>
      <c r="Y291" s="5">
        <v>2979.7971557700002</v>
      </c>
      <c r="Z291" s="5">
        <v>2979.7971557700002</v>
      </c>
      <c r="AA291" s="5">
        <v>2979.7971557700002</v>
      </c>
      <c r="AB291" s="5">
        <v>2979.7971557700002</v>
      </c>
      <c r="AC291" s="5">
        <v>11745.026282119999</v>
      </c>
      <c r="AD291" s="5">
        <v>16666.571516619999</v>
      </c>
      <c r="AE291" s="5">
        <v>16666.571516619999</v>
      </c>
    </row>
    <row r="292" spans="1:31">
      <c r="A292" s="58" t="s">
        <v>136</v>
      </c>
      <c r="B292" s="58" t="s">
        <v>126</v>
      </c>
      <c r="C292" s="58" t="s">
        <v>104</v>
      </c>
      <c r="D292" s="5">
        <v>268</v>
      </c>
      <c r="E292" s="5">
        <v>268</v>
      </c>
      <c r="F292" s="5">
        <v>268</v>
      </c>
      <c r="G292" s="5">
        <v>268</v>
      </c>
      <c r="H292" s="5">
        <v>268</v>
      </c>
      <c r="I292" s="5">
        <v>268</v>
      </c>
      <c r="J292" s="5">
        <v>268</v>
      </c>
      <c r="K292" s="5">
        <v>268</v>
      </c>
      <c r="L292" s="5">
        <v>268</v>
      </c>
      <c r="M292" s="5">
        <v>268</v>
      </c>
      <c r="N292" s="5">
        <v>268</v>
      </c>
      <c r="O292" s="5">
        <v>268</v>
      </c>
      <c r="P292" s="5">
        <v>268</v>
      </c>
      <c r="Q292" s="5">
        <v>268</v>
      </c>
      <c r="R292" s="5">
        <v>268</v>
      </c>
      <c r="S292" s="5">
        <v>268</v>
      </c>
      <c r="T292" s="5">
        <v>268</v>
      </c>
      <c r="U292" s="5">
        <v>268</v>
      </c>
      <c r="V292" s="5">
        <v>268</v>
      </c>
      <c r="W292" s="5">
        <v>268</v>
      </c>
      <c r="X292" s="5">
        <v>268</v>
      </c>
      <c r="Y292" s="5">
        <v>270.10000000000002</v>
      </c>
      <c r="Z292" s="5">
        <v>270.10000000000002</v>
      </c>
      <c r="AA292" s="5">
        <v>270.10000000000002</v>
      </c>
      <c r="AB292" s="5">
        <v>270.10000000000002</v>
      </c>
      <c r="AC292" s="5">
        <v>270.10000000000002</v>
      </c>
      <c r="AD292" s="5">
        <v>270.10000000000002</v>
      </c>
      <c r="AE292" s="5">
        <v>270.10000000000002</v>
      </c>
    </row>
    <row r="293" spans="1:31">
      <c r="A293" s="58" t="s">
        <v>136</v>
      </c>
      <c r="B293" s="58" t="s">
        <v>126</v>
      </c>
      <c r="C293" s="58" t="s">
        <v>88</v>
      </c>
      <c r="D293" s="5">
        <v>73.838999999999999</v>
      </c>
      <c r="E293" s="5">
        <v>125.518</v>
      </c>
      <c r="F293" s="5">
        <v>181.48699999999999</v>
      </c>
      <c r="G293" s="5">
        <v>243.30499999999998</v>
      </c>
      <c r="H293" s="5">
        <v>312.75699999999995</v>
      </c>
      <c r="I293" s="5">
        <v>390.69499999999999</v>
      </c>
      <c r="J293" s="5">
        <v>510.90500000000003</v>
      </c>
      <c r="K293" s="5">
        <v>631.42935792000003</v>
      </c>
      <c r="L293" s="5">
        <v>766.63695316999997</v>
      </c>
      <c r="M293" s="5">
        <v>928.63902228000006</v>
      </c>
      <c r="N293" s="5">
        <v>1115.6597518000001</v>
      </c>
      <c r="O293" s="5">
        <v>1313.2637531099997</v>
      </c>
      <c r="P293" s="5">
        <v>1516.9889911499997</v>
      </c>
      <c r="Q293" s="5">
        <v>1727.7736280399997</v>
      </c>
      <c r="R293" s="5">
        <v>1934.21496411</v>
      </c>
      <c r="S293" s="5">
        <v>2140.4586781399998</v>
      </c>
      <c r="T293" s="5">
        <v>2300.8879793499996</v>
      </c>
      <c r="U293" s="5">
        <v>2451.2979372599998</v>
      </c>
      <c r="V293" s="5">
        <v>2590.4567204</v>
      </c>
      <c r="W293" s="5">
        <v>2730.6489150900002</v>
      </c>
      <c r="X293" s="5">
        <v>2880.4738553700004</v>
      </c>
      <c r="Y293" s="5">
        <v>3032.38457247</v>
      </c>
      <c r="Z293" s="5">
        <v>3166.1617666800003</v>
      </c>
      <c r="AA293" s="5">
        <v>3302.5120561000003</v>
      </c>
      <c r="AB293" s="5">
        <v>3441.9222458300001</v>
      </c>
      <c r="AC293" s="5">
        <v>3583.9930442000004</v>
      </c>
      <c r="AD293" s="5">
        <v>3728.8328000900001</v>
      </c>
      <c r="AE293" s="5">
        <v>3739.2745457300007</v>
      </c>
    </row>
    <row r="294" spans="1:31">
      <c r="A294" s="58" t="s">
        <v>136</v>
      </c>
      <c r="B294" s="58" t="s">
        <v>126</v>
      </c>
      <c r="C294" s="58" t="s">
        <v>89</v>
      </c>
      <c r="D294" s="5">
        <v>148.76600000000002</v>
      </c>
      <c r="E294" s="5">
        <v>228.94499999999999</v>
      </c>
      <c r="F294" s="5">
        <v>299.89299999999997</v>
      </c>
      <c r="G294" s="5">
        <v>362.67599999999999</v>
      </c>
      <c r="H294" s="5">
        <v>421.68799999999993</v>
      </c>
      <c r="I294" s="5">
        <v>477.62499999999989</v>
      </c>
      <c r="J294" s="5">
        <v>573.1819999999999</v>
      </c>
      <c r="K294" s="5">
        <v>679.52199999999982</v>
      </c>
      <c r="L294" s="5">
        <v>788.73699999999997</v>
      </c>
      <c r="M294" s="5">
        <v>913.36500000000001</v>
      </c>
      <c r="N294" s="5">
        <v>1050.0729999999999</v>
      </c>
      <c r="O294" s="5">
        <v>1185.873</v>
      </c>
      <c r="P294" s="5">
        <v>1305.5350000000001</v>
      </c>
      <c r="Q294" s="5">
        <v>1414.675</v>
      </c>
      <c r="R294" s="5">
        <v>1504.271</v>
      </c>
      <c r="S294" s="5">
        <v>1578.749</v>
      </c>
      <c r="T294" s="5">
        <v>1602.5610000000004</v>
      </c>
      <c r="U294" s="5">
        <v>1609.0989999999999</v>
      </c>
      <c r="V294" s="5">
        <v>1598.3530000000003</v>
      </c>
      <c r="W294" s="5">
        <v>1589.095</v>
      </c>
      <c r="X294" s="5">
        <v>1574.4000000000008</v>
      </c>
      <c r="Y294" s="5">
        <v>1558.9709999999998</v>
      </c>
      <c r="Z294" s="5">
        <v>1541.8950000000002</v>
      </c>
      <c r="AA294" s="5">
        <v>1524.0489999999998</v>
      </c>
      <c r="AB294" s="5">
        <v>1504.5419999999997</v>
      </c>
      <c r="AC294" s="5">
        <v>1484.26</v>
      </c>
      <c r="AD294" s="5">
        <v>1462.1540000000007</v>
      </c>
      <c r="AE294" s="5">
        <v>1462.1540000000007</v>
      </c>
    </row>
    <row r="295" spans="1:31">
      <c r="A295" s="58" t="s">
        <v>136</v>
      </c>
      <c r="B295" s="58" t="s">
        <v>126</v>
      </c>
      <c r="C295" s="58" t="s">
        <v>96</v>
      </c>
      <c r="D295" s="5">
        <v>9.4104411891122624</v>
      </c>
      <c r="E295" s="5">
        <v>19.117132690054596</v>
      </c>
      <c r="F295" s="5">
        <v>28.863933893753206</v>
      </c>
      <c r="G295" s="5">
        <v>38.20099845606476</v>
      </c>
      <c r="H295" s="5">
        <v>48.598214221626144</v>
      </c>
      <c r="I295" s="5">
        <v>59.919361857769054</v>
      </c>
      <c r="J295" s="5">
        <v>71.787700324340221</v>
      </c>
      <c r="K295" s="5">
        <v>84.348675359954797</v>
      </c>
      <c r="L295" s="5">
        <v>97.007930534518096</v>
      </c>
      <c r="M295" s="5">
        <v>111.56049658284951</v>
      </c>
      <c r="N295" s="5">
        <v>124.19304075747127</v>
      </c>
      <c r="O295" s="5">
        <v>137.65076340912898</v>
      </c>
      <c r="P295" s="5">
        <v>152.19677722443475</v>
      </c>
      <c r="Q295" s="5">
        <v>168.2316264126373</v>
      </c>
      <c r="R295" s="5">
        <v>183.67314008142705</v>
      </c>
      <c r="S295" s="5">
        <v>200.27553031576915</v>
      </c>
      <c r="T295" s="5">
        <v>215.17312015519877</v>
      </c>
      <c r="U295" s="5">
        <v>233.47027949471072</v>
      </c>
      <c r="V295" s="5">
        <v>248.98735969599181</v>
      </c>
      <c r="W295" s="5">
        <v>268.52614921800495</v>
      </c>
      <c r="X295" s="5">
        <v>286.54652036799519</v>
      </c>
      <c r="Y295" s="5">
        <v>304.57471653401348</v>
      </c>
      <c r="Z295" s="5">
        <v>324.48352334013498</v>
      </c>
      <c r="AA295" s="5">
        <v>337.46344582782058</v>
      </c>
      <c r="AB295" s="5">
        <v>357.05423402303569</v>
      </c>
      <c r="AC295" s="5">
        <v>378.05489141158284</v>
      </c>
      <c r="AD295" s="5">
        <v>399.6434408851494</v>
      </c>
      <c r="AE295" s="5">
        <v>402.5032303933412</v>
      </c>
    </row>
    <row r="296" spans="1:3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>
      <c r="A297" s="58" t="s">
        <v>136</v>
      </c>
      <c r="B297" s="58" t="s">
        <v>127</v>
      </c>
      <c r="C297" s="58" t="s">
        <v>82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</row>
    <row r="298" spans="1:31">
      <c r="A298" s="58" t="s">
        <v>136</v>
      </c>
      <c r="B298" s="58" t="s">
        <v>127</v>
      </c>
      <c r="C298" s="58" t="s">
        <v>83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</row>
    <row r="299" spans="1:31">
      <c r="A299" s="58" t="s">
        <v>136</v>
      </c>
      <c r="B299" s="58" t="s">
        <v>127</v>
      </c>
      <c r="C299" s="58" t="s">
        <v>84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483.07430614999998</v>
      </c>
      <c r="Y299" s="5">
        <v>483.07430614999998</v>
      </c>
      <c r="Z299" s="5">
        <v>483.07430614999998</v>
      </c>
      <c r="AA299" s="5">
        <v>483.07430614999998</v>
      </c>
      <c r="AB299" s="5">
        <v>483.07430614999998</v>
      </c>
      <c r="AC299" s="5">
        <v>483.07430614999998</v>
      </c>
      <c r="AD299" s="5">
        <v>1467.22505215</v>
      </c>
      <c r="AE299" s="5">
        <v>1467.22505215</v>
      </c>
    </row>
    <row r="300" spans="1:31">
      <c r="A300" s="58" t="s">
        <v>136</v>
      </c>
      <c r="B300" s="58" t="s">
        <v>127</v>
      </c>
      <c r="C300" s="58" t="s">
        <v>85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</row>
    <row r="301" spans="1:31">
      <c r="A301" s="58" t="s">
        <v>136</v>
      </c>
      <c r="B301" s="58" t="s">
        <v>127</v>
      </c>
      <c r="C301" s="58" t="s">
        <v>86</v>
      </c>
      <c r="D301" s="5">
        <v>0</v>
      </c>
      <c r="E301" s="5">
        <v>0</v>
      </c>
      <c r="F301" s="5">
        <v>0</v>
      </c>
      <c r="G301" s="5">
        <v>0</v>
      </c>
      <c r="H301" s="5">
        <v>390.00000000000006</v>
      </c>
      <c r="I301" s="5">
        <v>390.00000000000006</v>
      </c>
      <c r="J301" s="5">
        <v>390.00000000000006</v>
      </c>
      <c r="K301" s="5">
        <v>390.00000000000006</v>
      </c>
      <c r="L301" s="5">
        <v>390.00000000000006</v>
      </c>
      <c r="M301" s="5">
        <v>390.00000000000006</v>
      </c>
      <c r="N301" s="5">
        <v>390.00000000000006</v>
      </c>
      <c r="O301" s="5">
        <v>390.00000000000006</v>
      </c>
      <c r="P301" s="5">
        <v>390.00000000000006</v>
      </c>
      <c r="Q301" s="5">
        <v>390.00000000000006</v>
      </c>
      <c r="R301" s="5">
        <v>390.00000000000006</v>
      </c>
      <c r="S301" s="5">
        <v>390.00000000000006</v>
      </c>
      <c r="T301" s="5">
        <v>390.00000000000006</v>
      </c>
      <c r="U301" s="5">
        <v>390.00000000000006</v>
      </c>
      <c r="V301" s="5">
        <v>390.00000000000006</v>
      </c>
      <c r="W301" s="5">
        <v>390.00000000000006</v>
      </c>
      <c r="X301" s="5">
        <v>390.00000000000006</v>
      </c>
      <c r="Y301" s="5">
        <v>390.00000000000006</v>
      </c>
      <c r="Z301" s="5">
        <v>390.00000000000006</v>
      </c>
      <c r="AA301" s="5">
        <v>390.00000000000006</v>
      </c>
      <c r="AB301" s="5">
        <v>390.00000000000006</v>
      </c>
      <c r="AC301" s="5">
        <v>390.00000000000006</v>
      </c>
      <c r="AD301" s="5">
        <v>390.00000000000006</v>
      </c>
      <c r="AE301" s="5">
        <v>390.00000000000006</v>
      </c>
    </row>
    <row r="302" spans="1:31">
      <c r="A302" s="58" t="s">
        <v>136</v>
      </c>
      <c r="B302" s="58" t="s">
        <v>127</v>
      </c>
      <c r="C302" s="58" t="s">
        <v>102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537.64278782999997</v>
      </c>
      <c r="J302" s="5">
        <v>537.64278782999997</v>
      </c>
      <c r="K302" s="5">
        <v>537.64278782999997</v>
      </c>
      <c r="L302" s="5">
        <v>537.64278782999997</v>
      </c>
      <c r="M302" s="5">
        <v>537.64278782999997</v>
      </c>
      <c r="N302" s="5">
        <v>537.64278782999997</v>
      </c>
      <c r="O302" s="5">
        <v>537.64278782999997</v>
      </c>
      <c r="P302" s="5">
        <v>537.64278782999997</v>
      </c>
      <c r="Q302" s="5">
        <v>537.64278782999997</v>
      </c>
      <c r="R302" s="5">
        <v>537.64278782999997</v>
      </c>
      <c r="S302" s="5">
        <v>537.64278782999997</v>
      </c>
      <c r="T302" s="5">
        <v>537.64278782999997</v>
      </c>
      <c r="U302" s="5">
        <v>537.64278782999997</v>
      </c>
      <c r="V302" s="5">
        <v>537.64278782999997</v>
      </c>
      <c r="W302" s="5">
        <v>537.64278782999997</v>
      </c>
      <c r="X302" s="5">
        <v>911.11651037000001</v>
      </c>
      <c r="Y302" s="5">
        <v>911.11651037000001</v>
      </c>
      <c r="Z302" s="5">
        <v>911.11651037000001</v>
      </c>
      <c r="AA302" s="5">
        <v>911.11651037000001</v>
      </c>
      <c r="AB302" s="5">
        <v>911.11651037000001</v>
      </c>
      <c r="AC302" s="5">
        <v>1286.1152012299999</v>
      </c>
      <c r="AD302" s="5">
        <v>2000.87734273</v>
      </c>
      <c r="AE302" s="5">
        <v>2000.87734273</v>
      </c>
    </row>
    <row r="303" spans="1:31">
      <c r="A303" s="58" t="s">
        <v>136</v>
      </c>
      <c r="B303" s="58" t="s">
        <v>127</v>
      </c>
      <c r="C303" s="58" t="s">
        <v>103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</row>
    <row r="304" spans="1:31">
      <c r="A304" s="58" t="s">
        <v>136</v>
      </c>
      <c r="B304" s="58" t="s">
        <v>127</v>
      </c>
      <c r="C304" s="58" t="s">
        <v>104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</row>
    <row r="305" spans="1:31">
      <c r="A305" s="58" t="s">
        <v>136</v>
      </c>
      <c r="B305" s="58" t="s">
        <v>127</v>
      </c>
      <c r="C305" s="58" t="s">
        <v>88</v>
      </c>
      <c r="D305" s="5">
        <v>7.2569999999999997</v>
      </c>
      <c r="E305" s="5">
        <v>15.181999999999999</v>
      </c>
      <c r="F305" s="5">
        <v>25.828000000000003</v>
      </c>
      <c r="G305" s="5">
        <v>38.726999999999997</v>
      </c>
      <c r="H305" s="5">
        <v>54.451999999999998</v>
      </c>
      <c r="I305" s="5">
        <v>72.995000000000005</v>
      </c>
      <c r="J305" s="5">
        <v>100.919</v>
      </c>
      <c r="K305" s="5">
        <v>125.06885559</v>
      </c>
      <c r="L305" s="5">
        <v>152.38231171000001</v>
      </c>
      <c r="M305" s="5">
        <v>185.58257463999999</v>
      </c>
      <c r="N305" s="5">
        <v>224.24093049000001</v>
      </c>
      <c r="O305" s="5">
        <v>266.22114852000004</v>
      </c>
      <c r="P305" s="5">
        <v>310.76255972000001</v>
      </c>
      <c r="Q305" s="5">
        <v>357.21243506000002</v>
      </c>
      <c r="R305" s="5">
        <v>404.12868935</v>
      </c>
      <c r="S305" s="5">
        <v>451.96981380999995</v>
      </c>
      <c r="T305" s="5">
        <v>491.85534789999997</v>
      </c>
      <c r="U305" s="5">
        <v>531.17407489999994</v>
      </c>
      <c r="V305" s="5">
        <v>569.57214910999994</v>
      </c>
      <c r="W305" s="5">
        <v>609.09550940999998</v>
      </c>
      <c r="X305" s="5">
        <v>651.13480556000002</v>
      </c>
      <c r="Y305" s="5">
        <v>693.59137111999996</v>
      </c>
      <c r="Z305" s="5">
        <v>729.22064465000005</v>
      </c>
      <c r="AA305" s="5">
        <v>765.01022692999993</v>
      </c>
      <c r="AB305" s="5">
        <v>801.02588179999987</v>
      </c>
      <c r="AC305" s="5">
        <v>837.42843994999998</v>
      </c>
      <c r="AD305" s="5">
        <v>874.02253662999988</v>
      </c>
      <c r="AE305" s="5">
        <v>876.06575080999994</v>
      </c>
    </row>
    <row r="306" spans="1:31">
      <c r="A306" s="58" t="s">
        <v>136</v>
      </c>
      <c r="B306" s="58" t="s">
        <v>127</v>
      </c>
      <c r="C306" s="58" t="s">
        <v>89</v>
      </c>
      <c r="D306" s="5">
        <v>33.210999999999999</v>
      </c>
      <c r="E306" s="5">
        <v>52.959999999999987</v>
      </c>
      <c r="F306" s="5">
        <v>69.94</v>
      </c>
      <c r="G306" s="5">
        <v>83.551999999999992</v>
      </c>
      <c r="H306" s="5">
        <v>94.718999999999994</v>
      </c>
      <c r="I306" s="5">
        <v>104.08799999999999</v>
      </c>
      <c r="J306" s="5">
        <v>119.12299999999999</v>
      </c>
      <c r="K306" s="5">
        <v>140.226</v>
      </c>
      <c r="L306" s="5">
        <v>161.52900000000002</v>
      </c>
      <c r="M306" s="5">
        <v>186.071</v>
      </c>
      <c r="N306" s="5">
        <v>212.93200000000002</v>
      </c>
      <c r="O306" s="5">
        <v>240.31599999999995</v>
      </c>
      <c r="P306" s="5">
        <v>265.44200000000006</v>
      </c>
      <c r="Q306" s="5">
        <v>288.39300000000009</v>
      </c>
      <c r="R306" s="5">
        <v>308.13200000000006</v>
      </c>
      <c r="S306" s="5">
        <v>325.06799999999998</v>
      </c>
      <c r="T306" s="5">
        <v>332.09500000000003</v>
      </c>
      <c r="U306" s="5">
        <v>336.13700000000011</v>
      </c>
      <c r="V306" s="5">
        <v>337.15399999999994</v>
      </c>
      <c r="W306" s="5">
        <v>338.40500000000014</v>
      </c>
      <c r="X306" s="5">
        <v>338.27300000000002</v>
      </c>
      <c r="Y306" s="5">
        <v>337.61799999999988</v>
      </c>
      <c r="Z306" s="5">
        <v>336.35700000000014</v>
      </c>
      <c r="AA306" s="5">
        <v>334.33899999999988</v>
      </c>
      <c r="AB306" s="5">
        <v>331.66400000000016</v>
      </c>
      <c r="AC306" s="5">
        <v>328.45400000000001</v>
      </c>
      <c r="AD306" s="5">
        <v>324.61399999999998</v>
      </c>
      <c r="AE306" s="5">
        <v>324.61399999999998</v>
      </c>
    </row>
    <row r="307" spans="1:31">
      <c r="A307" s="58" t="s">
        <v>136</v>
      </c>
      <c r="B307" s="58" t="s">
        <v>127</v>
      </c>
      <c r="C307" s="58" t="s">
        <v>96</v>
      </c>
      <c r="D307" s="5">
        <v>1.7575097093391108</v>
      </c>
      <c r="E307" s="5">
        <v>3.4779107311225488</v>
      </c>
      <c r="F307" s="5">
        <v>4.9305556283669887</v>
      </c>
      <c r="G307" s="5">
        <v>6.2735463029534628</v>
      </c>
      <c r="H307" s="5">
        <v>7.7233088929174301</v>
      </c>
      <c r="I307" s="5">
        <v>9.7108762155443671</v>
      </c>
      <c r="J307" s="5">
        <v>11.342773458672724</v>
      </c>
      <c r="K307" s="5">
        <v>12.758780570974473</v>
      </c>
      <c r="L307" s="5">
        <v>14.412490287310071</v>
      </c>
      <c r="M307" s="5">
        <v>15.946858902916603</v>
      </c>
      <c r="N307" s="5">
        <v>17.286242187596272</v>
      </c>
      <c r="O307" s="5">
        <v>18.417501269622726</v>
      </c>
      <c r="P307" s="5">
        <v>19.687799813539215</v>
      </c>
      <c r="Q307" s="5">
        <v>21.082308853695281</v>
      </c>
      <c r="R307" s="5">
        <v>22.634448521775312</v>
      </c>
      <c r="S307" s="5">
        <v>24.192077203732424</v>
      </c>
      <c r="T307" s="5">
        <v>25.484826309117558</v>
      </c>
      <c r="U307" s="5">
        <v>26.90169988405772</v>
      </c>
      <c r="V307" s="5">
        <v>28.2741128893569</v>
      </c>
      <c r="W307" s="5">
        <v>29.910423906920954</v>
      </c>
      <c r="X307" s="5">
        <v>31.985159370590203</v>
      </c>
      <c r="Y307" s="5">
        <v>34.444894461290588</v>
      </c>
      <c r="Z307" s="5">
        <v>36.996043512256762</v>
      </c>
      <c r="AA307" s="5">
        <v>39.192755357990173</v>
      </c>
      <c r="AB307" s="5">
        <v>41.231988831273377</v>
      </c>
      <c r="AC307" s="5">
        <v>43.483485964347558</v>
      </c>
      <c r="AD307" s="5">
        <v>45.38856231733768</v>
      </c>
      <c r="AE307" s="5">
        <v>43.666807733237157</v>
      </c>
    </row>
    <row r="308" spans="1:3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>
      <c r="A309" s="58" t="s">
        <v>137</v>
      </c>
      <c r="B309" s="58" t="s">
        <v>123</v>
      </c>
      <c r="C309" s="58" t="s">
        <v>82</v>
      </c>
      <c r="D309" s="5">
        <v>316</v>
      </c>
      <c r="E309" s="5">
        <v>316</v>
      </c>
      <c r="F309" s="5">
        <v>316</v>
      </c>
      <c r="G309" s="5">
        <v>316</v>
      </c>
      <c r="H309" s="5">
        <v>316</v>
      </c>
      <c r="I309" s="5">
        <v>316</v>
      </c>
      <c r="J309" s="5">
        <v>316</v>
      </c>
      <c r="K309" s="5">
        <v>316</v>
      </c>
      <c r="L309" s="5">
        <v>316</v>
      </c>
      <c r="M309" s="5">
        <v>316</v>
      </c>
      <c r="N309" s="5">
        <v>316</v>
      </c>
      <c r="O309" s="5">
        <v>316</v>
      </c>
      <c r="P309" s="5">
        <v>316</v>
      </c>
      <c r="Q309" s="5">
        <v>316</v>
      </c>
      <c r="R309" s="5">
        <v>316</v>
      </c>
      <c r="S309" s="5">
        <v>316</v>
      </c>
      <c r="T309" s="5">
        <v>316</v>
      </c>
      <c r="U309" s="5">
        <v>316</v>
      </c>
      <c r="V309" s="5">
        <v>316</v>
      </c>
      <c r="W309" s="5">
        <v>316</v>
      </c>
      <c r="X309" s="5">
        <v>316</v>
      </c>
      <c r="Y309" s="5">
        <v>316</v>
      </c>
      <c r="Z309" s="5">
        <v>316</v>
      </c>
      <c r="AA309" s="5">
        <v>316</v>
      </c>
      <c r="AB309" s="5">
        <v>316</v>
      </c>
      <c r="AC309" s="5">
        <v>316</v>
      </c>
      <c r="AD309" s="5">
        <v>316</v>
      </c>
      <c r="AE309" s="5">
        <v>316</v>
      </c>
    </row>
    <row r="310" spans="1:31">
      <c r="A310" s="58" t="s">
        <v>137</v>
      </c>
      <c r="B310" s="58" t="s">
        <v>123</v>
      </c>
      <c r="C310" s="58" t="s">
        <v>83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</row>
    <row r="311" spans="1:31">
      <c r="A311" s="58" t="s">
        <v>137</v>
      </c>
      <c r="B311" s="58" t="s">
        <v>123</v>
      </c>
      <c r="C311" s="58" t="s">
        <v>84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</row>
    <row r="312" spans="1:31">
      <c r="A312" s="58" t="s">
        <v>137</v>
      </c>
      <c r="B312" s="58" t="s">
        <v>123</v>
      </c>
      <c r="C312" s="58" t="s">
        <v>85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329.17412250000001</v>
      </c>
      <c r="AE312" s="5">
        <v>329.17412250000001</v>
      </c>
    </row>
    <row r="313" spans="1:31">
      <c r="A313" s="58" t="s">
        <v>137</v>
      </c>
      <c r="B313" s="58" t="s">
        <v>123</v>
      </c>
      <c r="C313" s="58" t="s">
        <v>86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</row>
    <row r="314" spans="1:31">
      <c r="A314" s="58" t="s">
        <v>137</v>
      </c>
      <c r="B314" s="58" t="s">
        <v>123</v>
      </c>
      <c r="C314" s="58" t="s">
        <v>101</v>
      </c>
      <c r="D314" s="5">
        <v>0</v>
      </c>
      <c r="E314" s="5">
        <v>0</v>
      </c>
      <c r="F314" s="5">
        <v>680</v>
      </c>
      <c r="G314" s="5">
        <v>2040</v>
      </c>
      <c r="H314" s="5">
        <v>2040</v>
      </c>
      <c r="I314" s="5">
        <v>2040</v>
      </c>
      <c r="J314" s="5">
        <v>2040</v>
      </c>
      <c r="K314" s="5">
        <v>2040</v>
      </c>
      <c r="L314" s="5">
        <v>2040</v>
      </c>
      <c r="M314" s="5">
        <v>2040</v>
      </c>
      <c r="N314" s="5">
        <v>2040</v>
      </c>
      <c r="O314" s="5">
        <v>2040</v>
      </c>
      <c r="P314" s="5">
        <v>2040</v>
      </c>
      <c r="Q314" s="5">
        <v>2040</v>
      </c>
      <c r="R314" s="5">
        <v>2040</v>
      </c>
      <c r="S314" s="5">
        <v>2040</v>
      </c>
      <c r="T314" s="5">
        <v>2040</v>
      </c>
      <c r="U314" s="5">
        <v>2040</v>
      </c>
      <c r="V314" s="5">
        <v>2040</v>
      </c>
      <c r="W314" s="5">
        <v>2040</v>
      </c>
      <c r="X314" s="5">
        <v>2040</v>
      </c>
      <c r="Y314" s="5">
        <v>2040</v>
      </c>
      <c r="Z314" s="5">
        <v>2040</v>
      </c>
      <c r="AA314" s="5">
        <v>2040</v>
      </c>
      <c r="AB314" s="5">
        <v>2040</v>
      </c>
      <c r="AC314" s="5">
        <v>2040</v>
      </c>
      <c r="AD314" s="5">
        <v>2040</v>
      </c>
      <c r="AE314" s="5">
        <v>2040</v>
      </c>
    </row>
    <row r="315" spans="1:31">
      <c r="A315" s="58" t="s">
        <v>137</v>
      </c>
      <c r="B315" s="58" t="s">
        <v>123</v>
      </c>
      <c r="C315" s="58" t="s">
        <v>102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166.22634807</v>
      </c>
      <c r="J315" s="5">
        <v>166.22634807</v>
      </c>
      <c r="K315" s="5">
        <v>677.04353546000004</v>
      </c>
      <c r="L315" s="5">
        <v>677.04353546000004</v>
      </c>
      <c r="M315" s="5">
        <v>683.64066914</v>
      </c>
      <c r="N315" s="5">
        <v>683.64066914</v>
      </c>
      <c r="O315" s="5">
        <v>683.64066914</v>
      </c>
      <c r="P315" s="5">
        <v>683.64066914</v>
      </c>
      <c r="Q315" s="5">
        <v>683.64066914</v>
      </c>
      <c r="R315" s="5">
        <v>683.64066914</v>
      </c>
      <c r="S315" s="5">
        <v>683.64066914</v>
      </c>
      <c r="T315" s="5">
        <v>683.64066914</v>
      </c>
      <c r="U315" s="5">
        <v>683.64066914</v>
      </c>
      <c r="V315" s="5">
        <v>908.30861525</v>
      </c>
      <c r="W315" s="5">
        <v>908.30861525</v>
      </c>
      <c r="X315" s="5">
        <v>1000</v>
      </c>
      <c r="Y315" s="5">
        <v>1000</v>
      </c>
      <c r="Z315" s="5">
        <v>1000</v>
      </c>
      <c r="AA315" s="5">
        <v>1000</v>
      </c>
      <c r="AB315" s="5">
        <v>1000</v>
      </c>
      <c r="AC315" s="5">
        <v>1000</v>
      </c>
      <c r="AD315" s="5">
        <v>1000</v>
      </c>
      <c r="AE315" s="5">
        <v>1000</v>
      </c>
    </row>
    <row r="316" spans="1:31">
      <c r="A316" s="58" t="s">
        <v>137</v>
      </c>
      <c r="B316" s="58" t="s">
        <v>123</v>
      </c>
      <c r="C316" s="58" t="s">
        <v>103</v>
      </c>
      <c r="D316" s="5">
        <v>0</v>
      </c>
      <c r="E316" s="5">
        <v>0</v>
      </c>
      <c r="F316" s="5">
        <v>600</v>
      </c>
      <c r="G316" s="5">
        <v>1548.89109487</v>
      </c>
      <c r="H316" s="5">
        <v>1548.89109487</v>
      </c>
      <c r="I316" s="5">
        <v>2231.6093896900002</v>
      </c>
      <c r="J316" s="5">
        <v>2231.6093896900002</v>
      </c>
      <c r="K316" s="5">
        <v>2231.6093896900002</v>
      </c>
      <c r="L316" s="5">
        <v>2231.6093896900002</v>
      </c>
      <c r="M316" s="5">
        <v>2231.6093896900002</v>
      </c>
      <c r="N316" s="5">
        <v>2231.6093896900002</v>
      </c>
      <c r="O316" s="5">
        <v>2231.6093896900002</v>
      </c>
      <c r="P316" s="5">
        <v>2231.6093896900002</v>
      </c>
      <c r="Q316" s="5">
        <v>2231.6093896900002</v>
      </c>
      <c r="R316" s="5">
        <v>2779.8156845999997</v>
      </c>
      <c r="S316" s="5">
        <v>2779.8156845999997</v>
      </c>
      <c r="T316" s="5">
        <v>2779.8156845999997</v>
      </c>
      <c r="U316" s="5">
        <v>2852.4651594799998</v>
      </c>
      <c r="V316" s="5">
        <v>2852.4651594799998</v>
      </c>
      <c r="W316" s="5">
        <v>2852.4651594799998</v>
      </c>
      <c r="X316" s="5">
        <v>2852.4651594799998</v>
      </c>
      <c r="Y316" s="5">
        <v>2852.4651594799998</v>
      </c>
      <c r="Z316" s="5">
        <v>2852.4651594799998</v>
      </c>
      <c r="AA316" s="5">
        <v>2852.4651594799998</v>
      </c>
      <c r="AB316" s="5">
        <v>2852.4651594799998</v>
      </c>
      <c r="AC316" s="5">
        <v>3495.9745786699996</v>
      </c>
      <c r="AD316" s="5">
        <v>3495.9745786699996</v>
      </c>
      <c r="AE316" s="5">
        <v>3495.9745786699996</v>
      </c>
    </row>
    <row r="317" spans="1:31">
      <c r="A317" s="58" t="s">
        <v>137</v>
      </c>
      <c r="B317" s="58" t="s">
        <v>123</v>
      </c>
      <c r="C317" s="58" t="s">
        <v>104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</row>
    <row r="318" spans="1:31">
      <c r="A318" s="58" t="s">
        <v>137</v>
      </c>
      <c r="B318" s="58" t="s">
        <v>123</v>
      </c>
      <c r="C318" s="58" t="s">
        <v>88</v>
      </c>
      <c r="D318" s="5">
        <v>101.80099999999999</v>
      </c>
      <c r="E318" s="5">
        <v>222.81499998999999</v>
      </c>
      <c r="F318" s="5">
        <v>379.50499998000004</v>
      </c>
      <c r="G318" s="5">
        <v>571.5</v>
      </c>
      <c r="H318" s="5">
        <v>806.23299998999983</v>
      </c>
      <c r="I318" s="5">
        <v>1087.9869999899997</v>
      </c>
      <c r="J318" s="5">
        <v>1512.70799999</v>
      </c>
      <c r="K318" s="5">
        <v>1885.8104733199998</v>
      </c>
      <c r="L318" s="5">
        <v>2301.8716278700003</v>
      </c>
      <c r="M318" s="5">
        <v>2783.9863791500006</v>
      </c>
      <c r="N318" s="5">
        <v>3381.2533320699995</v>
      </c>
      <c r="O318" s="5">
        <v>4024.7941968700006</v>
      </c>
      <c r="P318" s="5">
        <v>4695.3620007400013</v>
      </c>
      <c r="Q318" s="5">
        <v>5399.39114737</v>
      </c>
      <c r="R318" s="5">
        <v>6102.7063389200002</v>
      </c>
      <c r="S318" s="5">
        <v>6810.6799472400016</v>
      </c>
      <c r="T318" s="5">
        <v>7391.802441490001</v>
      </c>
      <c r="U318" s="5">
        <v>7952.95229518</v>
      </c>
      <c r="V318" s="5">
        <v>8488.7563974000004</v>
      </c>
      <c r="W318" s="5">
        <v>9037.3045982299973</v>
      </c>
      <c r="X318" s="5">
        <v>9622.9076853299957</v>
      </c>
      <c r="Y318" s="5">
        <v>10215.617545679994</v>
      </c>
      <c r="Z318" s="5">
        <v>10721.444480849992</v>
      </c>
      <c r="AA318" s="5">
        <v>11232.40933998999</v>
      </c>
      <c r="AB318" s="5">
        <v>11751.157082529993</v>
      </c>
      <c r="AC318" s="5">
        <v>12278.617823119992</v>
      </c>
      <c r="AD318" s="5">
        <v>12809.374079909998</v>
      </c>
      <c r="AE318" s="5">
        <v>12845.544440589994</v>
      </c>
    </row>
    <row r="319" spans="1:31">
      <c r="A319" s="58" t="s">
        <v>137</v>
      </c>
      <c r="B319" s="58" t="s">
        <v>123</v>
      </c>
      <c r="C319" s="58" t="s">
        <v>89</v>
      </c>
      <c r="D319" s="5">
        <v>417.09299999999996</v>
      </c>
      <c r="E319" s="5">
        <v>716.30199999999991</v>
      </c>
      <c r="F319" s="5">
        <v>961.07899999999995</v>
      </c>
      <c r="G319" s="5">
        <v>1159.173</v>
      </c>
      <c r="H319" s="5">
        <v>1329.4969999999996</v>
      </c>
      <c r="I319" s="5">
        <v>1473.222</v>
      </c>
      <c r="J319" s="5">
        <v>1707.615</v>
      </c>
      <c r="K319" s="5">
        <v>2035.1180000000002</v>
      </c>
      <c r="L319" s="5">
        <v>2366.4050000000002</v>
      </c>
      <c r="M319" s="5">
        <v>2720.5239999999999</v>
      </c>
      <c r="N319" s="5">
        <v>3152.2280000000005</v>
      </c>
      <c r="O319" s="5">
        <v>3587.4970000000008</v>
      </c>
      <c r="P319" s="5">
        <v>3976.5260000000012</v>
      </c>
      <c r="Q319" s="5">
        <v>4338.3179999999993</v>
      </c>
      <c r="R319" s="5">
        <v>4644.8370000000004</v>
      </c>
      <c r="S319" s="5">
        <v>4899.7700000000004</v>
      </c>
      <c r="T319" s="5">
        <v>5003.7970000000005</v>
      </c>
      <c r="U319" s="5">
        <v>5056.0919999999987</v>
      </c>
      <c r="V319" s="5">
        <v>5055.4490000000014</v>
      </c>
      <c r="W319" s="5">
        <v>5058.7739999999985</v>
      </c>
      <c r="X319" s="5">
        <v>5043.4100000000008</v>
      </c>
      <c r="Y319" s="5">
        <v>5022.1419999999998</v>
      </c>
      <c r="Z319" s="5">
        <v>4993.2759999999989</v>
      </c>
      <c r="AA319" s="5">
        <v>4956.7110000000002</v>
      </c>
      <c r="AB319" s="5">
        <v>4912.6040000000021</v>
      </c>
      <c r="AC319" s="5">
        <v>4863.688000000001</v>
      </c>
      <c r="AD319" s="5">
        <v>4804.722999999999</v>
      </c>
      <c r="AE319" s="5">
        <v>4804.722999999999</v>
      </c>
    </row>
    <row r="320" spans="1:31">
      <c r="A320" s="58" t="s">
        <v>137</v>
      </c>
      <c r="B320" s="58" t="s">
        <v>123</v>
      </c>
      <c r="C320" s="58" t="s">
        <v>96</v>
      </c>
      <c r="D320" s="5">
        <v>30.660440774895221</v>
      </c>
      <c r="E320" s="5">
        <v>63.707079795840343</v>
      </c>
      <c r="F320" s="5">
        <v>96.113566606678262</v>
      </c>
      <c r="G320" s="5">
        <v>271.17148892604604</v>
      </c>
      <c r="H320" s="5">
        <v>495.16897300941554</v>
      </c>
      <c r="I320" s="5">
        <v>615.38218040003517</v>
      </c>
      <c r="J320" s="5">
        <v>761.82554397458875</v>
      </c>
      <c r="K320" s="5">
        <v>848.62379042476528</v>
      </c>
      <c r="L320" s="5">
        <v>870.32809527618019</v>
      </c>
      <c r="M320" s="5">
        <v>894.86237590655264</v>
      </c>
      <c r="N320" s="5">
        <v>922.81072260867018</v>
      </c>
      <c r="O320" s="5">
        <v>949.52350397690293</v>
      </c>
      <c r="P320" s="5">
        <v>975.09921656703023</v>
      </c>
      <c r="Q320" s="5">
        <v>997.25861067855772</v>
      </c>
      <c r="R320" s="5">
        <v>1002.8794617506476</v>
      </c>
      <c r="S320" s="5">
        <v>1036.1559052436403</v>
      </c>
      <c r="T320" s="5">
        <v>1056.4183616802677</v>
      </c>
      <c r="U320" s="5">
        <v>1090.1341983879079</v>
      </c>
      <c r="V320" s="5">
        <v>1112.9262385629454</v>
      </c>
      <c r="W320" s="5">
        <v>1121.1009884978778</v>
      </c>
      <c r="X320" s="5">
        <v>1130.5594593952053</v>
      </c>
      <c r="Y320" s="5">
        <v>1163.2916553417003</v>
      </c>
      <c r="Z320" s="5">
        <v>1170.3310894750427</v>
      </c>
      <c r="AA320" s="5">
        <v>1211.7861754023997</v>
      </c>
      <c r="AB320" s="5">
        <v>1270.5960303933775</v>
      </c>
      <c r="AC320" s="5">
        <v>1324.8050550425924</v>
      </c>
      <c r="AD320" s="5">
        <v>1373.7554601067961</v>
      </c>
      <c r="AE320" s="5">
        <v>1439.1927728928072</v>
      </c>
    </row>
    <row r="321" spans="1:3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>
      <c r="A322" s="58" t="s">
        <v>137</v>
      </c>
      <c r="B322" s="58" t="s">
        <v>124</v>
      </c>
      <c r="C322" s="58" t="s">
        <v>82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</row>
    <row r="323" spans="1:31">
      <c r="A323" s="58" t="s">
        <v>137</v>
      </c>
      <c r="B323" s="58" t="s">
        <v>124</v>
      </c>
      <c r="C323" s="58" t="s">
        <v>83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</row>
    <row r="324" spans="1:31">
      <c r="A324" s="58" t="s">
        <v>137</v>
      </c>
      <c r="B324" s="58" t="s">
        <v>124</v>
      </c>
      <c r="C324" s="58" t="s">
        <v>84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468.70506841999998</v>
      </c>
      <c r="J324" s="5">
        <v>468.70506841999998</v>
      </c>
      <c r="K324" s="5">
        <v>468.70506841999998</v>
      </c>
      <c r="L324" s="5">
        <v>468.70506841999998</v>
      </c>
      <c r="M324" s="5">
        <v>468.70506841999998</v>
      </c>
      <c r="N324" s="5">
        <v>468.70506841999998</v>
      </c>
      <c r="O324" s="5">
        <v>468.70506841999998</v>
      </c>
      <c r="P324" s="5">
        <v>468.70506841999998</v>
      </c>
      <c r="Q324" s="5">
        <v>468.70506841999998</v>
      </c>
      <c r="R324" s="5">
        <v>468.70506841999998</v>
      </c>
      <c r="S324" s="5">
        <v>1175.3339575699999</v>
      </c>
      <c r="T324" s="5">
        <v>1175.3339575699999</v>
      </c>
      <c r="U324" s="5">
        <v>1175.3339575699999</v>
      </c>
      <c r="V324" s="5">
        <v>1313.99686647</v>
      </c>
      <c r="W324" s="5">
        <v>1313.99686647</v>
      </c>
      <c r="X324" s="5">
        <v>1313.99686647</v>
      </c>
      <c r="Y324" s="5">
        <v>1863.28497627</v>
      </c>
      <c r="Z324" s="5">
        <v>1863.28497627</v>
      </c>
      <c r="AA324" s="5">
        <v>1863.28497627</v>
      </c>
      <c r="AB324" s="5">
        <v>1863.28497627</v>
      </c>
      <c r="AC324" s="5">
        <v>1863.28497627</v>
      </c>
      <c r="AD324" s="5">
        <v>3064.5265895699995</v>
      </c>
      <c r="AE324" s="5">
        <v>3064.5265895699995</v>
      </c>
    </row>
    <row r="325" spans="1:31">
      <c r="A325" s="58" t="s">
        <v>137</v>
      </c>
      <c r="B325" s="58" t="s">
        <v>124</v>
      </c>
      <c r="C325" s="58" t="s">
        <v>85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</row>
    <row r="326" spans="1:31">
      <c r="A326" s="58" t="s">
        <v>137</v>
      </c>
      <c r="B326" s="58" t="s">
        <v>124</v>
      </c>
      <c r="C326" s="58" t="s">
        <v>86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</row>
    <row r="327" spans="1:31">
      <c r="A327" s="58" t="s">
        <v>137</v>
      </c>
      <c r="B327" s="58" t="s">
        <v>124</v>
      </c>
      <c r="C327" s="58" t="s">
        <v>102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32.158449699999998</v>
      </c>
      <c r="X327" s="5">
        <v>32.158449699999998</v>
      </c>
      <c r="Y327" s="5">
        <v>32.158449699999998</v>
      </c>
      <c r="Z327" s="5">
        <v>32.158449699999998</v>
      </c>
      <c r="AA327" s="5">
        <v>32.158449699999998</v>
      </c>
      <c r="AB327" s="5">
        <v>32.158449699999998</v>
      </c>
      <c r="AC327" s="5">
        <v>32.158449699999998</v>
      </c>
      <c r="AD327" s="5">
        <v>32.158449699999998</v>
      </c>
      <c r="AE327" s="5">
        <v>32.158449699999998</v>
      </c>
    </row>
    <row r="328" spans="1:31">
      <c r="A328" s="58" t="s">
        <v>137</v>
      </c>
      <c r="B328" s="58" t="s">
        <v>124</v>
      </c>
      <c r="C328" s="58" t="s">
        <v>103</v>
      </c>
      <c r="D328" s="5">
        <v>0</v>
      </c>
      <c r="E328" s="5">
        <v>0</v>
      </c>
      <c r="F328" s="5">
        <v>335.38704224000003</v>
      </c>
      <c r="G328" s="5">
        <v>782.77042838</v>
      </c>
      <c r="H328" s="5">
        <v>1854.1092474399998</v>
      </c>
      <c r="I328" s="5">
        <v>2583.7920705800002</v>
      </c>
      <c r="J328" s="5">
        <v>2585.73553283</v>
      </c>
      <c r="K328" s="5">
        <v>2985.9036023600001</v>
      </c>
      <c r="L328" s="5">
        <v>2985.9036023600001</v>
      </c>
      <c r="M328" s="5">
        <v>2985.9036023600001</v>
      </c>
      <c r="N328" s="5">
        <v>3300.9358931699999</v>
      </c>
      <c r="O328" s="5">
        <v>3426.1697309499996</v>
      </c>
      <c r="P328" s="5">
        <v>6123.393381079999</v>
      </c>
      <c r="Q328" s="5">
        <v>6941.6708603900006</v>
      </c>
      <c r="R328" s="5">
        <v>7982.2317184499998</v>
      </c>
      <c r="S328" s="5">
        <v>8257.9285857199993</v>
      </c>
      <c r="T328" s="5">
        <v>8257.9285857199993</v>
      </c>
      <c r="U328" s="5">
        <v>9481.7825164200003</v>
      </c>
      <c r="V328" s="5">
        <v>17542.119675859998</v>
      </c>
      <c r="W328" s="5">
        <v>17542.119675859998</v>
      </c>
      <c r="X328" s="5">
        <v>17542.119675859998</v>
      </c>
      <c r="Y328" s="5">
        <v>17542.119675859998</v>
      </c>
      <c r="Z328" s="5">
        <v>25474.325657359994</v>
      </c>
      <c r="AA328" s="5">
        <v>26869.577791059994</v>
      </c>
      <c r="AB328" s="5">
        <v>29003.727992349995</v>
      </c>
      <c r="AC328" s="5">
        <v>29053.811101179996</v>
      </c>
      <c r="AD328" s="5">
        <v>47958.47475822</v>
      </c>
      <c r="AE328" s="5">
        <v>47958.47475822</v>
      </c>
    </row>
    <row r="329" spans="1:31">
      <c r="A329" s="58" t="s">
        <v>137</v>
      </c>
      <c r="B329" s="58" t="s">
        <v>124</v>
      </c>
      <c r="C329" s="58" t="s">
        <v>104</v>
      </c>
      <c r="D329" s="5">
        <v>0</v>
      </c>
      <c r="E329" s="5">
        <v>0</v>
      </c>
      <c r="F329" s="5">
        <v>231.44591410000001</v>
      </c>
      <c r="G329" s="5">
        <v>231.44591410000001</v>
      </c>
      <c r="H329" s="5">
        <v>231.44591410000001</v>
      </c>
      <c r="I329" s="5">
        <v>231.44591410000001</v>
      </c>
      <c r="J329" s="5">
        <v>231.44591410000001</v>
      </c>
      <c r="K329" s="5">
        <v>231.44591410000001</v>
      </c>
      <c r="L329" s="5">
        <v>231.44591410000001</v>
      </c>
      <c r="M329" s="5">
        <v>231.44591410000001</v>
      </c>
      <c r="N329" s="5">
        <v>231.44591410000001</v>
      </c>
      <c r="O329" s="5">
        <v>231.44591410000001</v>
      </c>
      <c r="P329" s="5">
        <v>231.44591410000001</v>
      </c>
      <c r="Q329" s="5">
        <v>231.44591410000001</v>
      </c>
      <c r="R329" s="5">
        <v>231.44591410000001</v>
      </c>
      <c r="S329" s="5">
        <v>231.44591410000001</v>
      </c>
      <c r="T329" s="5">
        <v>231.44591410000001</v>
      </c>
      <c r="U329" s="5">
        <v>231.44591410000001</v>
      </c>
      <c r="V329" s="5">
        <v>231.44591410000001</v>
      </c>
      <c r="W329" s="5">
        <v>231.44591410000001</v>
      </c>
      <c r="X329" s="5">
        <v>231.44591410000001</v>
      </c>
      <c r="Y329" s="5">
        <v>231.44591410000001</v>
      </c>
      <c r="Z329" s="5">
        <v>231.44591410000001</v>
      </c>
      <c r="AA329" s="5">
        <v>231.44591410000001</v>
      </c>
      <c r="AB329" s="5">
        <v>231.44591410000001</v>
      </c>
      <c r="AC329" s="5">
        <v>231.44591410000001</v>
      </c>
      <c r="AD329" s="5">
        <v>231.44591410000001</v>
      </c>
      <c r="AE329" s="5">
        <v>231.44591410000001</v>
      </c>
    </row>
    <row r="330" spans="1:31">
      <c r="A330" s="58" t="s">
        <v>137</v>
      </c>
      <c r="B330" s="58" t="s">
        <v>124</v>
      </c>
      <c r="C330" s="58" t="s">
        <v>88</v>
      </c>
      <c r="D330" s="5">
        <v>74.000999999999991</v>
      </c>
      <c r="E330" s="5">
        <v>170.20299999999997</v>
      </c>
      <c r="F330" s="5">
        <v>307.68299999999999</v>
      </c>
      <c r="G330" s="5">
        <v>477.90599999999995</v>
      </c>
      <c r="H330" s="5">
        <v>683.44799999999998</v>
      </c>
      <c r="I330" s="5">
        <v>935.06399999999996</v>
      </c>
      <c r="J330" s="5">
        <v>1312.0280000100001</v>
      </c>
      <c r="K330" s="5">
        <v>1638.8409322999998</v>
      </c>
      <c r="L330" s="5">
        <v>1990.6932078299999</v>
      </c>
      <c r="M330" s="5">
        <v>2391.4475556399998</v>
      </c>
      <c r="N330" s="5">
        <v>2884.1496417200001</v>
      </c>
      <c r="O330" s="5">
        <v>3416.4116849400007</v>
      </c>
      <c r="P330" s="5">
        <v>3973.8140689500015</v>
      </c>
      <c r="Q330" s="5">
        <v>4530.6560560899998</v>
      </c>
      <c r="R330" s="5">
        <v>5066.1109845699993</v>
      </c>
      <c r="S330" s="5">
        <v>5601.4006190199989</v>
      </c>
      <c r="T330" s="5">
        <v>6028.7694856199996</v>
      </c>
      <c r="U330" s="5">
        <v>6443.565074019999</v>
      </c>
      <c r="V330" s="5">
        <v>6831.6147785800003</v>
      </c>
      <c r="W330" s="5">
        <v>7225.57279131</v>
      </c>
      <c r="X330" s="5">
        <v>7650.4431786699988</v>
      </c>
      <c r="Y330" s="5">
        <v>8077.7043893099999</v>
      </c>
      <c r="Z330" s="5">
        <v>8450.5380374800006</v>
      </c>
      <c r="AA330" s="5">
        <v>8830.8099046900006</v>
      </c>
      <c r="AB330" s="5">
        <v>9215.3613388400008</v>
      </c>
      <c r="AC330" s="5">
        <v>9609.1453741200021</v>
      </c>
      <c r="AD330" s="5">
        <v>10007.919712710003</v>
      </c>
      <c r="AE330" s="5">
        <v>10029.9383246</v>
      </c>
    </row>
    <row r="331" spans="1:31">
      <c r="A331" s="58" t="s">
        <v>137</v>
      </c>
      <c r="B331" s="58" t="s">
        <v>124</v>
      </c>
      <c r="C331" s="58" t="s">
        <v>89</v>
      </c>
      <c r="D331" s="5">
        <v>315.67900000000003</v>
      </c>
      <c r="E331" s="5">
        <v>569.61599999999987</v>
      </c>
      <c r="F331" s="5">
        <v>820.85400000000004</v>
      </c>
      <c r="G331" s="5">
        <v>1024.452</v>
      </c>
      <c r="H331" s="5">
        <v>1198.3300000000002</v>
      </c>
      <c r="I331" s="5">
        <v>1349.2910000000002</v>
      </c>
      <c r="J331" s="5">
        <v>1583.7460000000005</v>
      </c>
      <c r="K331" s="5">
        <v>1889.231</v>
      </c>
      <c r="L331" s="5">
        <v>2184.8289999999997</v>
      </c>
      <c r="M331" s="5">
        <v>2494.7470000000003</v>
      </c>
      <c r="N331" s="5">
        <v>2866.9210000000003</v>
      </c>
      <c r="O331" s="5">
        <v>3247.2130000000002</v>
      </c>
      <c r="P331" s="5">
        <v>3592.6420000000003</v>
      </c>
      <c r="Q331" s="5">
        <v>3888.3300000000004</v>
      </c>
      <c r="R331" s="5">
        <v>4120.362000000001</v>
      </c>
      <c r="S331" s="5">
        <v>4311.5919999999996</v>
      </c>
      <c r="T331" s="5">
        <v>4376.5829999999996</v>
      </c>
      <c r="U331" s="5">
        <v>4405.5499999999993</v>
      </c>
      <c r="V331" s="5">
        <v>4389.7909999999993</v>
      </c>
      <c r="W331" s="5">
        <v>4377.9460000000008</v>
      </c>
      <c r="X331" s="5">
        <v>4353.7569999999996</v>
      </c>
      <c r="Y331" s="5">
        <v>4323.2259999999997</v>
      </c>
      <c r="Z331" s="5">
        <v>4288.2030000000004</v>
      </c>
      <c r="AA331" s="5">
        <v>4249.7039999999997</v>
      </c>
      <c r="AB331" s="5">
        <v>4204.5159999999987</v>
      </c>
      <c r="AC331" s="5">
        <v>4157.0160000000005</v>
      </c>
      <c r="AD331" s="5">
        <v>4103.4959999999992</v>
      </c>
      <c r="AE331" s="5">
        <v>4103.4959999999992</v>
      </c>
    </row>
    <row r="332" spans="1:31">
      <c r="A332" s="58" t="s">
        <v>137</v>
      </c>
      <c r="B332" s="58" t="s">
        <v>124</v>
      </c>
      <c r="C332" s="58" t="s">
        <v>96</v>
      </c>
      <c r="D332" s="5">
        <v>28.250568165401205</v>
      </c>
      <c r="E332" s="5">
        <v>57.984082519045188</v>
      </c>
      <c r="F332" s="5">
        <v>87.984363689163416</v>
      </c>
      <c r="G332" s="5">
        <v>118.52028685363027</v>
      </c>
      <c r="H332" s="5">
        <v>161.05691983968833</v>
      </c>
      <c r="I332" s="5">
        <v>194.1032598775956</v>
      </c>
      <c r="J332" s="5">
        <v>227.93823684229116</v>
      </c>
      <c r="K332" s="5">
        <v>266.13392778345383</v>
      </c>
      <c r="L332" s="5">
        <v>307.91599866385843</v>
      </c>
      <c r="M332" s="5">
        <v>357.33122135207975</v>
      </c>
      <c r="N332" s="5">
        <v>400.9931263169268</v>
      </c>
      <c r="O332" s="5">
        <v>452.01705504396921</v>
      </c>
      <c r="P332" s="5">
        <v>503.29314390950196</v>
      </c>
      <c r="Q332" s="5">
        <v>558.157845767406</v>
      </c>
      <c r="R332" s="5">
        <v>613.22322392402464</v>
      </c>
      <c r="S332" s="5">
        <v>679.02951652783554</v>
      </c>
      <c r="T332" s="5">
        <v>736.58016372655379</v>
      </c>
      <c r="U332" s="5">
        <v>801.92129074151421</v>
      </c>
      <c r="V332" s="5">
        <v>855.66726112410993</v>
      </c>
      <c r="W332" s="5">
        <v>908.05729462161355</v>
      </c>
      <c r="X332" s="5">
        <v>960.26231120480941</v>
      </c>
      <c r="Y332" s="5">
        <v>1014.2322565284998</v>
      </c>
      <c r="Z332" s="5">
        <v>1064.568890524178</v>
      </c>
      <c r="AA332" s="5">
        <v>1107.3958125478362</v>
      </c>
      <c r="AB332" s="5">
        <v>1148.2754989213397</v>
      </c>
      <c r="AC332" s="5">
        <v>1185.3629488071788</v>
      </c>
      <c r="AD332" s="5">
        <v>1226.8511397490433</v>
      </c>
      <c r="AE332" s="5">
        <v>1267.3846312329956</v>
      </c>
    </row>
    <row r="333" spans="1:3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>
      <c r="A334" s="58" t="s">
        <v>137</v>
      </c>
      <c r="B334" s="58" t="s">
        <v>125</v>
      </c>
      <c r="C334" s="58" t="s">
        <v>82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</row>
    <row r="335" spans="1:31">
      <c r="A335" s="58" t="s">
        <v>137</v>
      </c>
      <c r="B335" s="58" t="s">
        <v>125</v>
      </c>
      <c r="C335" s="58" t="s">
        <v>83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</row>
    <row r="336" spans="1:31">
      <c r="A336" s="58" t="s">
        <v>137</v>
      </c>
      <c r="B336" s="58" t="s">
        <v>125</v>
      </c>
      <c r="C336" s="58" t="s">
        <v>84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1433.36044775</v>
      </c>
      <c r="Y336" s="5">
        <v>1433.36044775</v>
      </c>
      <c r="Z336" s="5">
        <v>1433.36044775</v>
      </c>
      <c r="AA336" s="5">
        <v>1433.36044775</v>
      </c>
      <c r="AB336" s="5">
        <v>1433.36044775</v>
      </c>
      <c r="AC336" s="5">
        <v>1433.36044775</v>
      </c>
      <c r="AD336" s="5">
        <v>1433.36044775</v>
      </c>
      <c r="AE336" s="5">
        <v>1433.36044775</v>
      </c>
    </row>
    <row r="337" spans="1:31">
      <c r="A337" s="58" t="s">
        <v>137</v>
      </c>
      <c r="B337" s="58" t="s">
        <v>125</v>
      </c>
      <c r="C337" s="58" t="s">
        <v>85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4507.6412947500003</v>
      </c>
      <c r="AE337" s="5">
        <v>4507.6412947500003</v>
      </c>
    </row>
    <row r="338" spans="1:31">
      <c r="A338" s="58" t="s">
        <v>137</v>
      </c>
      <c r="B338" s="58" t="s">
        <v>125</v>
      </c>
      <c r="C338" s="58" t="s">
        <v>86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</row>
    <row r="339" spans="1:31">
      <c r="A339" s="58" t="s">
        <v>137</v>
      </c>
      <c r="B339" s="58" t="s">
        <v>125</v>
      </c>
      <c r="C339" s="58" t="s">
        <v>102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113.40614981</v>
      </c>
      <c r="J339" s="5">
        <v>113.40614981</v>
      </c>
      <c r="K339" s="5">
        <v>113.40614981</v>
      </c>
      <c r="L339" s="5">
        <v>113.40614981</v>
      </c>
      <c r="M339" s="5">
        <v>113.40614981</v>
      </c>
      <c r="N339" s="5">
        <v>113.40614981</v>
      </c>
      <c r="O339" s="5">
        <v>113.40614981</v>
      </c>
      <c r="P339" s="5">
        <v>113.40614981</v>
      </c>
      <c r="Q339" s="5">
        <v>113.40614981</v>
      </c>
      <c r="R339" s="5">
        <v>113.40614981</v>
      </c>
      <c r="S339" s="5">
        <v>113.40614981</v>
      </c>
      <c r="T339" s="5">
        <v>113.40614981</v>
      </c>
      <c r="U339" s="5">
        <v>113.40614981</v>
      </c>
      <c r="V339" s="5">
        <v>113.40614981</v>
      </c>
      <c r="W339" s="5">
        <v>113.40614981</v>
      </c>
      <c r="X339" s="5">
        <v>113.40614981</v>
      </c>
      <c r="Y339" s="5">
        <v>113.40614981</v>
      </c>
      <c r="Z339" s="5">
        <v>113.40614981</v>
      </c>
      <c r="AA339" s="5">
        <v>113.40614981</v>
      </c>
      <c r="AB339" s="5">
        <v>113.40614981</v>
      </c>
      <c r="AC339" s="5">
        <v>113.40614981</v>
      </c>
      <c r="AD339" s="5">
        <v>113.40614981</v>
      </c>
      <c r="AE339" s="5">
        <v>113.40614981</v>
      </c>
    </row>
    <row r="340" spans="1:31">
      <c r="A340" s="58" t="s">
        <v>137</v>
      </c>
      <c r="B340" s="58" t="s">
        <v>125</v>
      </c>
      <c r="C340" s="58" t="s">
        <v>103</v>
      </c>
      <c r="D340" s="5">
        <v>0</v>
      </c>
      <c r="E340" s="5">
        <v>0</v>
      </c>
      <c r="F340" s="5">
        <v>114.8428014</v>
      </c>
      <c r="G340" s="5">
        <v>114.8428014</v>
      </c>
      <c r="H340" s="5">
        <v>327.90734077000002</v>
      </c>
      <c r="I340" s="5">
        <v>889.88156987000002</v>
      </c>
      <c r="J340" s="5">
        <v>889.88156987000002</v>
      </c>
      <c r="K340" s="5">
        <v>889.88156987000002</v>
      </c>
      <c r="L340" s="5">
        <v>889.88156987000002</v>
      </c>
      <c r="M340" s="5">
        <v>889.88156987000002</v>
      </c>
      <c r="N340" s="5">
        <v>889.88156987000002</v>
      </c>
      <c r="O340" s="5">
        <v>889.88156987000002</v>
      </c>
      <c r="P340" s="5">
        <v>889.88156987000002</v>
      </c>
      <c r="Q340" s="5">
        <v>889.88156987000002</v>
      </c>
      <c r="R340" s="5">
        <v>889.88156987000002</v>
      </c>
      <c r="S340" s="5">
        <v>889.88156987000002</v>
      </c>
      <c r="T340" s="5">
        <v>889.88156987000002</v>
      </c>
      <c r="U340" s="5">
        <v>889.88156987000002</v>
      </c>
      <c r="V340" s="5">
        <v>889.88156987000002</v>
      </c>
      <c r="W340" s="5">
        <v>889.88156987000002</v>
      </c>
      <c r="X340" s="5">
        <v>889.88156987000002</v>
      </c>
      <c r="Y340" s="5">
        <v>889.88156987000002</v>
      </c>
      <c r="Z340" s="5">
        <v>889.88156987000002</v>
      </c>
      <c r="AA340" s="5">
        <v>889.88156987000002</v>
      </c>
      <c r="AB340" s="5">
        <v>889.88156987000002</v>
      </c>
      <c r="AC340" s="5">
        <v>889.88156987000002</v>
      </c>
      <c r="AD340" s="5">
        <v>889.88156987000002</v>
      </c>
      <c r="AE340" s="5">
        <v>889.88156987000002</v>
      </c>
    </row>
    <row r="341" spans="1:31">
      <c r="A341" s="58" t="s">
        <v>137</v>
      </c>
      <c r="B341" s="58" t="s">
        <v>125</v>
      </c>
      <c r="C341" s="58" t="s">
        <v>104</v>
      </c>
      <c r="D341" s="5">
        <v>0</v>
      </c>
      <c r="E341" s="5">
        <v>0</v>
      </c>
      <c r="F341" s="5">
        <v>0</v>
      </c>
      <c r="G341" s="5">
        <v>0</v>
      </c>
      <c r="H341" s="5">
        <v>1.0999999999999979</v>
      </c>
      <c r="I341" s="5">
        <v>1.0999999999999979</v>
      </c>
      <c r="J341" s="5">
        <v>1.0999999999999979</v>
      </c>
      <c r="K341" s="5">
        <v>251.1</v>
      </c>
      <c r="L341" s="5">
        <v>251.1</v>
      </c>
      <c r="M341" s="5">
        <v>252.2</v>
      </c>
      <c r="N341" s="5">
        <v>252.2</v>
      </c>
      <c r="O341" s="5">
        <v>253.29999999999998</v>
      </c>
      <c r="P341" s="5">
        <v>253.29999999999998</v>
      </c>
      <c r="Q341" s="5">
        <v>253.29999999999998</v>
      </c>
      <c r="R341" s="5">
        <v>253.29999999999998</v>
      </c>
      <c r="S341" s="5">
        <v>254.39999999999998</v>
      </c>
      <c r="T341" s="5">
        <v>254.39999999999998</v>
      </c>
      <c r="U341" s="5">
        <v>254.39999999999998</v>
      </c>
      <c r="V341" s="5">
        <v>254.39999999999998</v>
      </c>
      <c r="W341" s="5">
        <v>254.39999999999998</v>
      </c>
      <c r="X341" s="5">
        <v>255.5</v>
      </c>
      <c r="Y341" s="5">
        <v>255.5</v>
      </c>
      <c r="Z341" s="5">
        <v>255.5</v>
      </c>
      <c r="AA341" s="5">
        <v>255.5</v>
      </c>
      <c r="AB341" s="5">
        <v>255.5</v>
      </c>
      <c r="AC341" s="5">
        <v>255.5</v>
      </c>
      <c r="AD341" s="5">
        <v>255.5</v>
      </c>
      <c r="AE341" s="5">
        <v>255.5</v>
      </c>
    </row>
    <row r="342" spans="1:31">
      <c r="A342" s="58" t="s">
        <v>137</v>
      </c>
      <c r="B342" s="58" t="s">
        <v>125</v>
      </c>
      <c r="C342" s="58" t="s">
        <v>88</v>
      </c>
      <c r="D342" s="5">
        <v>54.76</v>
      </c>
      <c r="E342" s="5">
        <v>142.94</v>
      </c>
      <c r="F342" s="5">
        <v>269.64</v>
      </c>
      <c r="G342" s="5">
        <v>436.56599999999997</v>
      </c>
      <c r="H342" s="5">
        <v>646.74199999999996</v>
      </c>
      <c r="I342" s="5">
        <v>870.52899999999988</v>
      </c>
      <c r="J342" s="5">
        <v>1204.865</v>
      </c>
      <c r="K342" s="5">
        <v>1493.8018440799999</v>
      </c>
      <c r="L342" s="5">
        <v>1758.1112452999998</v>
      </c>
      <c r="M342" s="5">
        <v>2054.17842978</v>
      </c>
      <c r="N342" s="5">
        <v>2430.9898076999998</v>
      </c>
      <c r="O342" s="5">
        <v>2860.0551302299996</v>
      </c>
      <c r="P342" s="5">
        <v>3323.3447319699999</v>
      </c>
      <c r="Q342" s="5">
        <v>3824.7527005699994</v>
      </c>
      <c r="R342" s="5">
        <v>4371.7407209399998</v>
      </c>
      <c r="S342" s="5">
        <v>4923.7197385200006</v>
      </c>
      <c r="T342" s="5">
        <v>5403.5122714200006</v>
      </c>
      <c r="U342" s="5">
        <v>5884.3870978300001</v>
      </c>
      <c r="V342" s="5">
        <v>6354.1073290500008</v>
      </c>
      <c r="W342" s="5">
        <v>6790.2590817799992</v>
      </c>
      <c r="X342" s="5">
        <v>7257.6612117000004</v>
      </c>
      <c r="Y342" s="5">
        <v>7732.1858246300008</v>
      </c>
      <c r="Z342" s="5">
        <v>8135.8834787000014</v>
      </c>
      <c r="AA342" s="5">
        <v>8548.284465079998</v>
      </c>
      <c r="AB342" s="5">
        <v>8969.6047935099978</v>
      </c>
      <c r="AC342" s="5">
        <v>9399.2577990399968</v>
      </c>
      <c r="AD342" s="5">
        <v>9838.3541514499975</v>
      </c>
      <c r="AE342" s="5">
        <v>9875.4181620899963</v>
      </c>
    </row>
    <row r="343" spans="1:31">
      <c r="A343" s="58" t="s">
        <v>137</v>
      </c>
      <c r="B343" s="58" t="s">
        <v>125</v>
      </c>
      <c r="C343" s="58" t="s">
        <v>89</v>
      </c>
      <c r="D343" s="5">
        <v>232.40600000000001</v>
      </c>
      <c r="E343" s="5">
        <v>487.50300000000004</v>
      </c>
      <c r="F343" s="5">
        <v>725.81999999999994</v>
      </c>
      <c r="G343" s="5">
        <v>941.35100000000011</v>
      </c>
      <c r="H343" s="5">
        <v>1130.9650000000001</v>
      </c>
      <c r="I343" s="5">
        <v>1238.9269999999997</v>
      </c>
      <c r="J343" s="5">
        <v>1418.0220000000002</v>
      </c>
      <c r="K343" s="5">
        <v>1671.2850000000001</v>
      </c>
      <c r="L343" s="5">
        <v>1853.7089999999998</v>
      </c>
      <c r="M343" s="5">
        <v>2038.7820000000002</v>
      </c>
      <c r="N343" s="5">
        <v>2282.2999999999997</v>
      </c>
      <c r="O343" s="5">
        <v>2549.9209999999998</v>
      </c>
      <c r="P343" s="5">
        <v>2803.2939999999994</v>
      </c>
      <c r="Q343" s="5">
        <v>3052.297</v>
      </c>
      <c r="R343" s="5">
        <v>3305.7570000000005</v>
      </c>
      <c r="S343" s="5">
        <v>3518.9980000000005</v>
      </c>
      <c r="T343" s="5">
        <v>3634.3609999999999</v>
      </c>
      <c r="U343" s="5">
        <v>3719.5260000000007</v>
      </c>
      <c r="V343" s="5">
        <v>3766.7999999999993</v>
      </c>
      <c r="W343" s="5">
        <v>3778.2219999999998</v>
      </c>
      <c r="X343" s="5">
        <v>3776.8550000000014</v>
      </c>
      <c r="Y343" s="5">
        <v>3771.4599999999982</v>
      </c>
      <c r="Z343" s="5">
        <v>3759.5150000000003</v>
      </c>
      <c r="AA343" s="5">
        <v>3743.7230000000009</v>
      </c>
      <c r="AB343" s="5">
        <v>3723.1209999999992</v>
      </c>
      <c r="AC343" s="5">
        <v>3698.3710000000001</v>
      </c>
      <c r="AD343" s="5">
        <v>3668.8410000000003</v>
      </c>
      <c r="AE343" s="5">
        <v>3668.8410000000003</v>
      </c>
    </row>
    <row r="344" spans="1:31">
      <c r="A344" s="58" t="s">
        <v>137</v>
      </c>
      <c r="B344" s="58" t="s">
        <v>125</v>
      </c>
      <c r="C344" s="58" t="s">
        <v>96</v>
      </c>
      <c r="D344" s="5">
        <v>24.041795763756937</v>
      </c>
      <c r="E344" s="5">
        <v>49.840544805946564</v>
      </c>
      <c r="F344" s="5">
        <v>73.796448543649007</v>
      </c>
      <c r="G344" s="5">
        <v>93.220156022651196</v>
      </c>
      <c r="H344" s="5">
        <v>117.60111367436136</v>
      </c>
      <c r="I344" s="5">
        <v>158.4915207229059</v>
      </c>
      <c r="J344" s="5">
        <v>196.25216173629499</v>
      </c>
      <c r="K344" s="5">
        <v>228.02909969269083</v>
      </c>
      <c r="L344" s="5">
        <v>266.23061544669747</v>
      </c>
      <c r="M344" s="5">
        <v>307.26462508111433</v>
      </c>
      <c r="N344" s="5">
        <v>344.26525291126234</v>
      </c>
      <c r="O344" s="5">
        <v>381.02950629459247</v>
      </c>
      <c r="P344" s="5">
        <v>424.96491006353153</v>
      </c>
      <c r="Q344" s="5">
        <v>467.96456838499068</v>
      </c>
      <c r="R344" s="5">
        <v>508.57751132095541</v>
      </c>
      <c r="S344" s="5">
        <v>548.91682733933317</v>
      </c>
      <c r="T344" s="5">
        <v>595.70785159645152</v>
      </c>
      <c r="U344" s="5">
        <v>635.13434245057454</v>
      </c>
      <c r="V344" s="5">
        <v>680.9604075683086</v>
      </c>
      <c r="W344" s="5">
        <v>724.7442948878122</v>
      </c>
      <c r="X344" s="5">
        <v>774.71282555569132</v>
      </c>
      <c r="Y344" s="5">
        <v>825.24801830352703</v>
      </c>
      <c r="Z344" s="5">
        <v>870.59940555804656</v>
      </c>
      <c r="AA344" s="5">
        <v>909.95584643872871</v>
      </c>
      <c r="AB344" s="5">
        <v>950.45507328702115</v>
      </c>
      <c r="AC344" s="5">
        <v>999.98597238817774</v>
      </c>
      <c r="AD344" s="5">
        <v>1005.9498041215959</v>
      </c>
      <c r="AE344" s="5">
        <v>1061.0014280971625</v>
      </c>
    </row>
    <row r="345" spans="1:3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>
      <c r="A346" s="58" t="s">
        <v>137</v>
      </c>
      <c r="B346" s="58" t="s">
        <v>126</v>
      </c>
      <c r="C346" s="58" t="s">
        <v>82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</row>
    <row r="347" spans="1:31">
      <c r="A347" s="58" t="s">
        <v>137</v>
      </c>
      <c r="B347" s="58" t="s">
        <v>126</v>
      </c>
      <c r="C347" s="58" t="s">
        <v>83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</row>
    <row r="348" spans="1:31">
      <c r="A348" s="58" t="s">
        <v>137</v>
      </c>
      <c r="B348" s="58" t="s">
        <v>126</v>
      </c>
      <c r="C348" s="58" t="s">
        <v>84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1204.9408384000001</v>
      </c>
      <c r="T348" s="5">
        <v>1204.9408384000001</v>
      </c>
      <c r="U348" s="5">
        <v>1204.9408384000001</v>
      </c>
      <c r="V348" s="5">
        <v>1204.9408384000001</v>
      </c>
      <c r="W348" s="5">
        <v>1204.9408384000001</v>
      </c>
      <c r="X348" s="5">
        <v>2604.71827605</v>
      </c>
      <c r="Y348" s="5">
        <v>2604.71827605</v>
      </c>
      <c r="Z348" s="5">
        <v>2604.71827605</v>
      </c>
      <c r="AA348" s="5">
        <v>2604.71827605</v>
      </c>
      <c r="AB348" s="5">
        <v>2604.71827605</v>
      </c>
      <c r="AC348" s="5">
        <v>2604.71827605</v>
      </c>
      <c r="AD348" s="5">
        <v>2604.71827605</v>
      </c>
      <c r="AE348" s="5">
        <v>2604.71827605</v>
      </c>
    </row>
    <row r="349" spans="1:31">
      <c r="A349" s="58" t="s">
        <v>137</v>
      </c>
      <c r="B349" s="58" t="s">
        <v>126</v>
      </c>
      <c r="C349" s="58" t="s">
        <v>85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3755.8746799999999</v>
      </c>
      <c r="AE349" s="5">
        <v>3755.8746799999999</v>
      </c>
    </row>
    <row r="350" spans="1:31">
      <c r="A350" s="58" t="s">
        <v>137</v>
      </c>
      <c r="B350" s="58" t="s">
        <v>126</v>
      </c>
      <c r="C350" s="58" t="s">
        <v>86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</row>
    <row r="351" spans="1:31">
      <c r="A351" s="58" t="s">
        <v>137</v>
      </c>
      <c r="B351" s="58" t="s">
        <v>126</v>
      </c>
      <c r="C351" s="58" t="s">
        <v>102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</row>
    <row r="352" spans="1:31">
      <c r="A352" s="58" t="s">
        <v>137</v>
      </c>
      <c r="B352" s="58" t="s">
        <v>126</v>
      </c>
      <c r="C352" s="58" t="s">
        <v>103</v>
      </c>
      <c r="D352" s="5">
        <v>0</v>
      </c>
      <c r="E352" s="5">
        <v>0</v>
      </c>
      <c r="F352" s="5">
        <v>48.104353519999997</v>
      </c>
      <c r="G352" s="5">
        <v>48.104353519999997</v>
      </c>
      <c r="H352" s="5">
        <v>199.96292188999999</v>
      </c>
      <c r="I352" s="5">
        <v>199.96292188999999</v>
      </c>
      <c r="J352" s="5">
        <v>199.96292188999999</v>
      </c>
      <c r="K352" s="5">
        <v>199.96292188999999</v>
      </c>
      <c r="L352" s="5">
        <v>199.96292188999999</v>
      </c>
      <c r="M352" s="5">
        <v>445.84973796000003</v>
      </c>
      <c r="N352" s="5">
        <v>445.84973796000003</v>
      </c>
      <c r="O352" s="5">
        <v>445.84973796000003</v>
      </c>
      <c r="P352" s="5">
        <v>445.84973796000003</v>
      </c>
      <c r="Q352" s="5">
        <v>445.84973796000003</v>
      </c>
      <c r="R352" s="5">
        <v>734.61322929000005</v>
      </c>
      <c r="S352" s="5">
        <v>734.61322929000005</v>
      </c>
      <c r="T352" s="5">
        <v>734.61322929000005</v>
      </c>
      <c r="U352" s="5">
        <v>734.61322929000005</v>
      </c>
      <c r="V352" s="5">
        <v>734.61322929000005</v>
      </c>
      <c r="W352" s="5">
        <v>734.61322929000005</v>
      </c>
      <c r="X352" s="5">
        <v>734.61322929000005</v>
      </c>
      <c r="Y352" s="5">
        <v>2973.1238932699998</v>
      </c>
      <c r="Z352" s="5">
        <v>2973.1238932699998</v>
      </c>
      <c r="AA352" s="5">
        <v>2973.1238932699998</v>
      </c>
      <c r="AB352" s="5">
        <v>2973.1238932699998</v>
      </c>
      <c r="AC352" s="5">
        <v>11637.987783389999</v>
      </c>
      <c r="AD352" s="5">
        <v>16668.850819369996</v>
      </c>
      <c r="AE352" s="5">
        <v>16668.850819369996</v>
      </c>
    </row>
    <row r="353" spans="1:31">
      <c r="A353" s="58" t="s">
        <v>137</v>
      </c>
      <c r="B353" s="58" t="s">
        <v>126</v>
      </c>
      <c r="C353" s="58" t="s">
        <v>104</v>
      </c>
      <c r="D353" s="5">
        <v>268</v>
      </c>
      <c r="E353" s="5">
        <v>268</v>
      </c>
      <c r="F353" s="5">
        <v>268</v>
      </c>
      <c r="G353" s="5">
        <v>268</v>
      </c>
      <c r="H353" s="5">
        <v>268</v>
      </c>
      <c r="I353" s="5">
        <v>268</v>
      </c>
      <c r="J353" s="5">
        <v>268</v>
      </c>
      <c r="K353" s="5">
        <v>268</v>
      </c>
      <c r="L353" s="5">
        <v>268</v>
      </c>
      <c r="M353" s="5">
        <v>268</v>
      </c>
      <c r="N353" s="5">
        <v>268</v>
      </c>
      <c r="O353" s="5">
        <v>268</v>
      </c>
      <c r="P353" s="5">
        <v>268</v>
      </c>
      <c r="Q353" s="5">
        <v>268</v>
      </c>
      <c r="R353" s="5">
        <v>268</v>
      </c>
      <c r="S353" s="5">
        <v>268</v>
      </c>
      <c r="T353" s="5">
        <v>268</v>
      </c>
      <c r="U353" s="5">
        <v>268</v>
      </c>
      <c r="V353" s="5">
        <v>268</v>
      </c>
      <c r="W353" s="5">
        <v>268</v>
      </c>
      <c r="X353" s="5">
        <v>268</v>
      </c>
      <c r="Y353" s="5">
        <v>270.10000000000002</v>
      </c>
      <c r="Z353" s="5">
        <v>270.10000000000002</v>
      </c>
      <c r="AA353" s="5">
        <v>270.10000000000002</v>
      </c>
      <c r="AB353" s="5">
        <v>270.10000000000002</v>
      </c>
      <c r="AC353" s="5">
        <v>270.10000000000002</v>
      </c>
      <c r="AD353" s="5">
        <v>270.10000000000002</v>
      </c>
      <c r="AE353" s="5">
        <v>270.10000000000002</v>
      </c>
    </row>
    <row r="354" spans="1:31">
      <c r="A354" s="58" t="s">
        <v>137</v>
      </c>
      <c r="B354" s="58" t="s">
        <v>126</v>
      </c>
      <c r="C354" s="58" t="s">
        <v>88</v>
      </c>
      <c r="D354" s="5">
        <v>73.838999999999999</v>
      </c>
      <c r="E354" s="5">
        <v>125.518</v>
      </c>
      <c r="F354" s="5">
        <v>181.48699999999999</v>
      </c>
      <c r="G354" s="5">
        <v>243.30499999999998</v>
      </c>
      <c r="H354" s="5">
        <v>312.75699999999995</v>
      </c>
      <c r="I354" s="5">
        <v>390.69499999999999</v>
      </c>
      <c r="J354" s="5">
        <v>510.90500000000003</v>
      </c>
      <c r="K354" s="5">
        <v>631.42935792000003</v>
      </c>
      <c r="L354" s="5">
        <v>766.63695316999997</v>
      </c>
      <c r="M354" s="5">
        <v>928.63902228000006</v>
      </c>
      <c r="N354" s="5">
        <v>1115.6597518000001</v>
      </c>
      <c r="O354" s="5">
        <v>1313.2637531099997</v>
      </c>
      <c r="P354" s="5">
        <v>1516.9889911499997</v>
      </c>
      <c r="Q354" s="5">
        <v>1727.7736280399997</v>
      </c>
      <c r="R354" s="5">
        <v>1934.21496411</v>
      </c>
      <c r="S354" s="5">
        <v>2140.4586781399998</v>
      </c>
      <c r="T354" s="5">
        <v>2300.8879793499996</v>
      </c>
      <c r="U354" s="5">
        <v>2451.2979372599998</v>
      </c>
      <c r="V354" s="5">
        <v>2590.4567204</v>
      </c>
      <c r="W354" s="5">
        <v>2730.6489150900002</v>
      </c>
      <c r="X354" s="5">
        <v>2880.4738553700004</v>
      </c>
      <c r="Y354" s="5">
        <v>3032.38457247</v>
      </c>
      <c r="Z354" s="5">
        <v>3166.1617666800003</v>
      </c>
      <c r="AA354" s="5">
        <v>3302.5120561000003</v>
      </c>
      <c r="AB354" s="5">
        <v>3441.9222458300001</v>
      </c>
      <c r="AC354" s="5">
        <v>3583.9930442000004</v>
      </c>
      <c r="AD354" s="5">
        <v>3728.8328000900001</v>
      </c>
      <c r="AE354" s="5">
        <v>3739.2745457300007</v>
      </c>
    </row>
    <row r="355" spans="1:31">
      <c r="A355" s="58" t="s">
        <v>137</v>
      </c>
      <c r="B355" s="58" t="s">
        <v>126</v>
      </c>
      <c r="C355" s="58" t="s">
        <v>89</v>
      </c>
      <c r="D355" s="5">
        <v>148.76600000000002</v>
      </c>
      <c r="E355" s="5">
        <v>228.94499999999999</v>
      </c>
      <c r="F355" s="5">
        <v>299.89299999999997</v>
      </c>
      <c r="G355" s="5">
        <v>362.67599999999999</v>
      </c>
      <c r="H355" s="5">
        <v>421.68799999999993</v>
      </c>
      <c r="I355" s="5">
        <v>477.62499999999989</v>
      </c>
      <c r="J355" s="5">
        <v>573.1819999999999</v>
      </c>
      <c r="K355" s="5">
        <v>679.52199999999982</v>
      </c>
      <c r="L355" s="5">
        <v>788.73699999999997</v>
      </c>
      <c r="M355" s="5">
        <v>913.36500000000001</v>
      </c>
      <c r="N355" s="5">
        <v>1050.0729999999999</v>
      </c>
      <c r="O355" s="5">
        <v>1185.873</v>
      </c>
      <c r="P355" s="5">
        <v>1305.5350000000001</v>
      </c>
      <c r="Q355" s="5">
        <v>1414.675</v>
      </c>
      <c r="R355" s="5">
        <v>1504.271</v>
      </c>
      <c r="S355" s="5">
        <v>1578.749</v>
      </c>
      <c r="T355" s="5">
        <v>1602.5610000000004</v>
      </c>
      <c r="U355" s="5">
        <v>1609.0989999999999</v>
      </c>
      <c r="V355" s="5">
        <v>1598.3530000000003</v>
      </c>
      <c r="W355" s="5">
        <v>1589.095</v>
      </c>
      <c r="X355" s="5">
        <v>1574.4000000000008</v>
      </c>
      <c r="Y355" s="5">
        <v>1558.9709999999998</v>
      </c>
      <c r="Z355" s="5">
        <v>1541.8950000000002</v>
      </c>
      <c r="AA355" s="5">
        <v>1524.0489999999998</v>
      </c>
      <c r="AB355" s="5">
        <v>1504.5419999999997</v>
      </c>
      <c r="AC355" s="5">
        <v>1484.26</v>
      </c>
      <c r="AD355" s="5">
        <v>1462.1540000000007</v>
      </c>
      <c r="AE355" s="5">
        <v>1462.1540000000007</v>
      </c>
    </row>
    <row r="356" spans="1:31">
      <c r="A356" s="58" t="s">
        <v>137</v>
      </c>
      <c r="B356" s="58" t="s">
        <v>126</v>
      </c>
      <c r="C356" s="58" t="s">
        <v>96</v>
      </c>
      <c r="D356" s="5">
        <v>9.4104411891122624</v>
      </c>
      <c r="E356" s="5">
        <v>19.117132690054596</v>
      </c>
      <c r="F356" s="5">
        <v>28.863933893753206</v>
      </c>
      <c r="G356" s="5">
        <v>38.20099845606476</v>
      </c>
      <c r="H356" s="5">
        <v>48.598214221626144</v>
      </c>
      <c r="I356" s="5">
        <v>59.919361857769054</v>
      </c>
      <c r="J356" s="5">
        <v>71.787700324340221</v>
      </c>
      <c r="K356" s="5">
        <v>84.348675359954797</v>
      </c>
      <c r="L356" s="5">
        <v>97.007930534518096</v>
      </c>
      <c r="M356" s="5">
        <v>111.56049658284951</v>
      </c>
      <c r="N356" s="5">
        <v>124.19304075747127</v>
      </c>
      <c r="O356" s="5">
        <v>137.65076340912898</v>
      </c>
      <c r="P356" s="5">
        <v>152.19677722443475</v>
      </c>
      <c r="Q356" s="5">
        <v>168.2316264126373</v>
      </c>
      <c r="R356" s="5">
        <v>183.67314008142705</v>
      </c>
      <c r="S356" s="5">
        <v>200.27553031576915</v>
      </c>
      <c r="T356" s="5">
        <v>215.17312015519877</v>
      </c>
      <c r="U356" s="5">
        <v>233.47027949471072</v>
      </c>
      <c r="V356" s="5">
        <v>248.98735969599181</v>
      </c>
      <c r="W356" s="5">
        <v>268.52614921800495</v>
      </c>
      <c r="X356" s="5">
        <v>286.54652036799519</v>
      </c>
      <c r="Y356" s="5">
        <v>304.57471653401348</v>
      </c>
      <c r="Z356" s="5">
        <v>324.48352334013498</v>
      </c>
      <c r="AA356" s="5">
        <v>337.46344582782058</v>
      </c>
      <c r="AB356" s="5">
        <v>357.05423402303569</v>
      </c>
      <c r="AC356" s="5">
        <v>378.05489141158284</v>
      </c>
      <c r="AD356" s="5">
        <v>399.6434408851494</v>
      </c>
      <c r="AE356" s="5">
        <v>402.5032303933412</v>
      </c>
    </row>
    <row r="357" spans="1:3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>
      <c r="A358" s="58" t="s">
        <v>137</v>
      </c>
      <c r="B358" s="58" t="s">
        <v>127</v>
      </c>
      <c r="C358" s="58" t="s">
        <v>82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</row>
    <row r="359" spans="1:31">
      <c r="A359" s="58" t="s">
        <v>137</v>
      </c>
      <c r="B359" s="58" t="s">
        <v>127</v>
      </c>
      <c r="C359" s="58" t="s">
        <v>83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</row>
    <row r="360" spans="1:31">
      <c r="A360" s="58" t="s">
        <v>137</v>
      </c>
      <c r="B360" s="58" t="s">
        <v>127</v>
      </c>
      <c r="C360" s="58" t="s">
        <v>84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478.32034659999999</v>
      </c>
      <c r="Y360" s="5">
        <v>478.32034659999999</v>
      </c>
      <c r="Z360" s="5">
        <v>478.32034659999999</v>
      </c>
      <c r="AA360" s="5">
        <v>478.32034659999999</v>
      </c>
      <c r="AB360" s="5">
        <v>478.32034659999999</v>
      </c>
      <c r="AC360" s="5">
        <v>478.32034659999999</v>
      </c>
      <c r="AD360" s="5">
        <v>1472.22371535</v>
      </c>
      <c r="AE360" s="5">
        <v>1472.22371535</v>
      </c>
    </row>
    <row r="361" spans="1:31">
      <c r="A361" s="58" t="s">
        <v>137</v>
      </c>
      <c r="B361" s="58" t="s">
        <v>127</v>
      </c>
      <c r="C361" s="58" t="s">
        <v>85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</row>
    <row r="362" spans="1:31">
      <c r="A362" s="58" t="s">
        <v>137</v>
      </c>
      <c r="B362" s="58" t="s">
        <v>127</v>
      </c>
      <c r="C362" s="58" t="s">
        <v>86</v>
      </c>
      <c r="D362" s="5">
        <v>0</v>
      </c>
      <c r="E362" s="5">
        <v>0</v>
      </c>
      <c r="F362" s="5">
        <v>0</v>
      </c>
      <c r="G362" s="5">
        <v>0</v>
      </c>
      <c r="H362" s="5">
        <v>390.00000000000006</v>
      </c>
      <c r="I362" s="5">
        <v>390.00000000000006</v>
      </c>
      <c r="J362" s="5">
        <v>390.00000000000006</v>
      </c>
      <c r="K362" s="5">
        <v>390.00000000000006</v>
      </c>
      <c r="L362" s="5">
        <v>390.00000000000006</v>
      </c>
      <c r="M362" s="5">
        <v>390.00000000000006</v>
      </c>
      <c r="N362" s="5">
        <v>390.00000000000006</v>
      </c>
      <c r="O362" s="5">
        <v>390.00000000000006</v>
      </c>
      <c r="P362" s="5">
        <v>390.00000000000006</v>
      </c>
      <c r="Q362" s="5">
        <v>390.00000000000006</v>
      </c>
      <c r="R362" s="5">
        <v>390.00000000000006</v>
      </c>
      <c r="S362" s="5">
        <v>390.00000000000006</v>
      </c>
      <c r="T362" s="5">
        <v>390.00000000000006</v>
      </c>
      <c r="U362" s="5">
        <v>390.00000000000006</v>
      </c>
      <c r="V362" s="5">
        <v>390.00000000000006</v>
      </c>
      <c r="W362" s="5">
        <v>390.00000000000006</v>
      </c>
      <c r="X362" s="5">
        <v>390.00000000000006</v>
      </c>
      <c r="Y362" s="5">
        <v>390.00000000000006</v>
      </c>
      <c r="Z362" s="5">
        <v>390.00000000000006</v>
      </c>
      <c r="AA362" s="5">
        <v>390.00000000000006</v>
      </c>
      <c r="AB362" s="5">
        <v>390.00000000000006</v>
      </c>
      <c r="AC362" s="5">
        <v>390.00000000000006</v>
      </c>
      <c r="AD362" s="5">
        <v>390.00000000000006</v>
      </c>
      <c r="AE362" s="5">
        <v>390.00000000000006</v>
      </c>
    </row>
    <row r="363" spans="1:31">
      <c r="A363" s="58" t="s">
        <v>137</v>
      </c>
      <c r="B363" s="58" t="s">
        <v>127</v>
      </c>
      <c r="C363" s="58" t="s">
        <v>102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538.76623740000002</v>
      </c>
      <c r="J363" s="5">
        <v>538.76623740000002</v>
      </c>
      <c r="K363" s="5">
        <v>538.76623740000002</v>
      </c>
      <c r="L363" s="5">
        <v>538.76623740000002</v>
      </c>
      <c r="M363" s="5">
        <v>538.76623740000002</v>
      </c>
      <c r="N363" s="5">
        <v>538.76623740000002</v>
      </c>
      <c r="O363" s="5">
        <v>538.76623740000002</v>
      </c>
      <c r="P363" s="5">
        <v>538.76623740000002</v>
      </c>
      <c r="Q363" s="5">
        <v>538.76623740000002</v>
      </c>
      <c r="R363" s="5">
        <v>538.76623740000002</v>
      </c>
      <c r="S363" s="5">
        <v>538.76623740000002</v>
      </c>
      <c r="T363" s="5">
        <v>538.76623740000002</v>
      </c>
      <c r="U363" s="5">
        <v>538.76623740000002</v>
      </c>
      <c r="V363" s="5">
        <v>538.76623740000002</v>
      </c>
      <c r="W363" s="5">
        <v>538.76623740000002</v>
      </c>
      <c r="X363" s="5">
        <v>914.80969186000004</v>
      </c>
      <c r="Y363" s="5">
        <v>914.80969186000004</v>
      </c>
      <c r="Z363" s="5">
        <v>914.80969186000004</v>
      </c>
      <c r="AA363" s="5">
        <v>914.80969186000004</v>
      </c>
      <c r="AB363" s="5">
        <v>914.80969186000004</v>
      </c>
      <c r="AC363" s="5">
        <v>1286.1152012299999</v>
      </c>
      <c r="AD363" s="5">
        <v>1989.46120208</v>
      </c>
      <c r="AE363" s="5">
        <v>1989.46120208</v>
      </c>
    </row>
    <row r="364" spans="1:31">
      <c r="A364" s="58" t="s">
        <v>137</v>
      </c>
      <c r="B364" s="58" t="s">
        <v>127</v>
      </c>
      <c r="C364" s="58" t="s">
        <v>103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</row>
    <row r="365" spans="1:31">
      <c r="A365" s="58" t="s">
        <v>137</v>
      </c>
      <c r="B365" s="58" t="s">
        <v>127</v>
      </c>
      <c r="C365" s="58" t="s">
        <v>104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</row>
    <row r="366" spans="1:31">
      <c r="A366" s="58" t="s">
        <v>137</v>
      </c>
      <c r="B366" s="58" t="s">
        <v>127</v>
      </c>
      <c r="C366" s="58" t="s">
        <v>88</v>
      </c>
      <c r="D366" s="5">
        <v>7.2569999999999997</v>
      </c>
      <c r="E366" s="5">
        <v>15.181999999999999</v>
      </c>
      <c r="F366" s="5">
        <v>25.828000000000003</v>
      </c>
      <c r="G366" s="5">
        <v>38.726999999999997</v>
      </c>
      <c r="H366" s="5">
        <v>54.451999999999998</v>
      </c>
      <c r="I366" s="5">
        <v>72.995000000000005</v>
      </c>
      <c r="J366" s="5">
        <v>100.919</v>
      </c>
      <c r="K366" s="5">
        <v>125.06885559</v>
      </c>
      <c r="L366" s="5">
        <v>152.38231171000001</v>
      </c>
      <c r="M366" s="5">
        <v>185.58257463999999</v>
      </c>
      <c r="N366" s="5">
        <v>224.24093049000001</v>
      </c>
      <c r="O366" s="5">
        <v>266.22114852000004</v>
      </c>
      <c r="P366" s="5">
        <v>310.76255972000001</v>
      </c>
      <c r="Q366" s="5">
        <v>357.21243506000002</v>
      </c>
      <c r="R366" s="5">
        <v>404.12868935</v>
      </c>
      <c r="S366" s="5">
        <v>451.96981380999995</v>
      </c>
      <c r="T366" s="5">
        <v>491.85534789999997</v>
      </c>
      <c r="U366" s="5">
        <v>531.17407489999994</v>
      </c>
      <c r="V366" s="5">
        <v>569.57214910999994</v>
      </c>
      <c r="W366" s="5">
        <v>609.09550940999998</v>
      </c>
      <c r="X366" s="5">
        <v>651.13480556000002</v>
      </c>
      <c r="Y366" s="5">
        <v>693.59137111999996</v>
      </c>
      <c r="Z366" s="5">
        <v>729.22064465000005</v>
      </c>
      <c r="AA366" s="5">
        <v>765.01022692999993</v>
      </c>
      <c r="AB366" s="5">
        <v>801.02588179999987</v>
      </c>
      <c r="AC366" s="5">
        <v>837.42843994999998</v>
      </c>
      <c r="AD366" s="5">
        <v>874.02253662999988</v>
      </c>
      <c r="AE366" s="5">
        <v>876.06575080999994</v>
      </c>
    </row>
    <row r="367" spans="1:31">
      <c r="A367" s="58" t="s">
        <v>137</v>
      </c>
      <c r="B367" s="58" t="s">
        <v>127</v>
      </c>
      <c r="C367" s="58" t="s">
        <v>89</v>
      </c>
      <c r="D367" s="5">
        <v>33.210999999999999</v>
      </c>
      <c r="E367" s="5">
        <v>52.959999999999987</v>
      </c>
      <c r="F367" s="5">
        <v>69.94</v>
      </c>
      <c r="G367" s="5">
        <v>83.551999999999992</v>
      </c>
      <c r="H367" s="5">
        <v>94.718999999999994</v>
      </c>
      <c r="I367" s="5">
        <v>104.08799999999999</v>
      </c>
      <c r="J367" s="5">
        <v>119.12299999999999</v>
      </c>
      <c r="K367" s="5">
        <v>140.226</v>
      </c>
      <c r="L367" s="5">
        <v>161.52900000000002</v>
      </c>
      <c r="M367" s="5">
        <v>186.071</v>
      </c>
      <c r="N367" s="5">
        <v>212.93200000000002</v>
      </c>
      <c r="O367" s="5">
        <v>240.31599999999995</v>
      </c>
      <c r="P367" s="5">
        <v>265.44200000000006</v>
      </c>
      <c r="Q367" s="5">
        <v>288.39300000000009</v>
      </c>
      <c r="R367" s="5">
        <v>308.13200000000006</v>
      </c>
      <c r="S367" s="5">
        <v>325.06799999999998</v>
      </c>
      <c r="T367" s="5">
        <v>332.09500000000003</v>
      </c>
      <c r="U367" s="5">
        <v>336.13700000000011</v>
      </c>
      <c r="V367" s="5">
        <v>337.15399999999994</v>
      </c>
      <c r="W367" s="5">
        <v>338.40500000000014</v>
      </c>
      <c r="X367" s="5">
        <v>338.27300000000002</v>
      </c>
      <c r="Y367" s="5">
        <v>337.61799999999988</v>
      </c>
      <c r="Z367" s="5">
        <v>336.35700000000014</v>
      </c>
      <c r="AA367" s="5">
        <v>334.33899999999988</v>
      </c>
      <c r="AB367" s="5">
        <v>331.66400000000016</v>
      </c>
      <c r="AC367" s="5">
        <v>328.45400000000001</v>
      </c>
      <c r="AD367" s="5">
        <v>324.61399999999998</v>
      </c>
      <c r="AE367" s="5">
        <v>324.61399999999998</v>
      </c>
    </row>
    <row r="368" spans="1:31">
      <c r="A368" s="58" t="s">
        <v>137</v>
      </c>
      <c r="B368" s="58" t="s">
        <v>127</v>
      </c>
      <c r="C368" s="58" t="s">
        <v>96</v>
      </c>
      <c r="D368" s="5">
        <v>1.7575097093391108</v>
      </c>
      <c r="E368" s="5">
        <v>3.4779107311225488</v>
      </c>
      <c r="F368" s="5">
        <v>4.9305556283669887</v>
      </c>
      <c r="G368" s="5">
        <v>6.2735463029534628</v>
      </c>
      <c r="H368" s="5">
        <v>7.7233088929174301</v>
      </c>
      <c r="I368" s="5">
        <v>9.7108762155443671</v>
      </c>
      <c r="J368" s="5">
        <v>11.342773458672724</v>
      </c>
      <c r="K368" s="5">
        <v>12.758780570974473</v>
      </c>
      <c r="L368" s="5">
        <v>14.412490287310071</v>
      </c>
      <c r="M368" s="5">
        <v>15.946858902916603</v>
      </c>
      <c r="N368" s="5">
        <v>17.286242187596272</v>
      </c>
      <c r="O368" s="5">
        <v>18.417501269622726</v>
      </c>
      <c r="P368" s="5">
        <v>19.687799813539215</v>
      </c>
      <c r="Q368" s="5">
        <v>21.082308853695281</v>
      </c>
      <c r="R368" s="5">
        <v>22.634448521775312</v>
      </c>
      <c r="S368" s="5">
        <v>24.192077203732424</v>
      </c>
      <c r="T368" s="5">
        <v>25.484826309117558</v>
      </c>
      <c r="U368" s="5">
        <v>26.90169988405772</v>
      </c>
      <c r="V368" s="5">
        <v>28.2741128893569</v>
      </c>
      <c r="W368" s="5">
        <v>29.910423906920954</v>
      </c>
      <c r="X368" s="5">
        <v>31.985159370590203</v>
      </c>
      <c r="Y368" s="5">
        <v>34.444894461290588</v>
      </c>
      <c r="Z368" s="5">
        <v>36.996043512256762</v>
      </c>
      <c r="AA368" s="5">
        <v>39.192755357990173</v>
      </c>
      <c r="AB368" s="5">
        <v>41.231988831273377</v>
      </c>
      <c r="AC368" s="5">
        <v>43.483485964347558</v>
      </c>
      <c r="AD368" s="5">
        <v>45.38856231733768</v>
      </c>
      <c r="AE368" s="5">
        <v>43.666807733237157</v>
      </c>
    </row>
    <row r="369" spans="1:3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>
      <c r="A370" s="58" t="s">
        <v>138</v>
      </c>
      <c r="B370" s="58" t="s">
        <v>123</v>
      </c>
      <c r="C370" s="58" t="s">
        <v>82</v>
      </c>
      <c r="D370" s="5">
        <v>316</v>
      </c>
      <c r="E370" s="5">
        <v>316</v>
      </c>
      <c r="F370" s="5">
        <v>316</v>
      </c>
      <c r="G370" s="5">
        <v>316</v>
      </c>
      <c r="H370" s="5">
        <v>316</v>
      </c>
      <c r="I370" s="5">
        <v>316</v>
      </c>
      <c r="J370" s="5">
        <v>316</v>
      </c>
      <c r="K370" s="5">
        <v>316</v>
      </c>
      <c r="L370" s="5">
        <v>316</v>
      </c>
      <c r="M370" s="5">
        <v>316</v>
      </c>
      <c r="N370" s="5">
        <v>316</v>
      </c>
      <c r="O370" s="5">
        <v>316</v>
      </c>
      <c r="P370" s="5">
        <v>316</v>
      </c>
      <c r="Q370" s="5">
        <v>316</v>
      </c>
      <c r="R370" s="5">
        <v>316</v>
      </c>
      <c r="S370" s="5">
        <v>316</v>
      </c>
      <c r="T370" s="5">
        <v>316</v>
      </c>
      <c r="U370" s="5">
        <v>316</v>
      </c>
      <c r="V370" s="5">
        <v>316</v>
      </c>
      <c r="W370" s="5">
        <v>316</v>
      </c>
      <c r="X370" s="5">
        <v>316</v>
      </c>
      <c r="Y370" s="5">
        <v>316</v>
      </c>
      <c r="Z370" s="5">
        <v>316</v>
      </c>
      <c r="AA370" s="5">
        <v>316</v>
      </c>
      <c r="AB370" s="5">
        <v>316</v>
      </c>
      <c r="AC370" s="5">
        <v>316</v>
      </c>
      <c r="AD370" s="5">
        <v>316</v>
      </c>
      <c r="AE370" s="5">
        <v>316</v>
      </c>
    </row>
    <row r="371" spans="1:31">
      <c r="A371" s="58" t="s">
        <v>138</v>
      </c>
      <c r="B371" s="58" t="s">
        <v>123</v>
      </c>
      <c r="C371" s="58" t="s">
        <v>83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</row>
    <row r="372" spans="1:31">
      <c r="A372" s="58" t="s">
        <v>138</v>
      </c>
      <c r="B372" s="58" t="s">
        <v>123</v>
      </c>
      <c r="C372" s="58" t="s">
        <v>84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</row>
    <row r="373" spans="1:31">
      <c r="A373" s="58" t="s">
        <v>138</v>
      </c>
      <c r="B373" s="58" t="s">
        <v>123</v>
      </c>
      <c r="C373" s="58" t="s">
        <v>85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329.17412250000001</v>
      </c>
      <c r="AE373" s="5">
        <v>329.17412250000001</v>
      </c>
    </row>
    <row r="374" spans="1:31">
      <c r="A374" s="58" t="s">
        <v>138</v>
      </c>
      <c r="B374" s="58" t="s">
        <v>123</v>
      </c>
      <c r="C374" s="58" t="s">
        <v>86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</row>
    <row r="375" spans="1:31">
      <c r="A375" s="58" t="s">
        <v>138</v>
      </c>
      <c r="B375" s="58" t="s">
        <v>123</v>
      </c>
      <c r="C375" s="58" t="s">
        <v>101</v>
      </c>
      <c r="D375" s="5">
        <v>0</v>
      </c>
      <c r="E375" s="5">
        <v>0</v>
      </c>
      <c r="F375" s="5">
        <v>680</v>
      </c>
      <c r="G375" s="5">
        <v>2040</v>
      </c>
      <c r="H375" s="5">
        <v>2040</v>
      </c>
      <c r="I375" s="5">
        <v>2040</v>
      </c>
      <c r="J375" s="5">
        <v>2040</v>
      </c>
      <c r="K375" s="5">
        <v>2040</v>
      </c>
      <c r="L375" s="5">
        <v>2040</v>
      </c>
      <c r="M375" s="5">
        <v>2040</v>
      </c>
      <c r="N375" s="5">
        <v>2040</v>
      </c>
      <c r="O375" s="5">
        <v>2040</v>
      </c>
      <c r="P375" s="5">
        <v>2040</v>
      </c>
      <c r="Q375" s="5">
        <v>2040</v>
      </c>
      <c r="R375" s="5">
        <v>2040</v>
      </c>
      <c r="S375" s="5">
        <v>2040</v>
      </c>
      <c r="T375" s="5">
        <v>2040</v>
      </c>
      <c r="U375" s="5">
        <v>2040</v>
      </c>
      <c r="V375" s="5">
        <v>2040</v>
      </c>
      <c r="W375" s="5">
        <v>2040</v>
      </c>
      <c r="X375" s="5">
        <v>2040</v>
      </c>
      <c r="Y375" s="5">
        <v>2040</v>
      </c>
      <c r="Z375" s="5">
        <v>2040</v>
      </c>
      <c r="AA375" s="5">
        <v>2040</v>
      </c>
      <c r="AB375" s="5">
        <v>2040</v>
      </c>
      <c r="AC375" s="5">
        <v>2040</v>
      </c>
      <c r="AD375" s="5">
        <v>2040</v>
      </c>
      <c r="AE375" s="5">
        <v>2040</v>
      </c>
    </row>
    <row r="376" spans="1:31">
      <c r="A376" s="58" t="s">
        <v>138</v>
      </c>
      <c r="B376" s="58" t="s">
        <v>123</v>
      </c>
      <c r="C376" s="58" t="s">
        <v>102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166.22634807</v>
      </c>
      <c r="J376" s="5">
        <v>166.22634807</v>
      </c>
      <c r="K376" s="5">
        <v>677.04353546000004</v>
      </c>
      <c r="L376" s="5">
        <v>677.04353546000004</v>
      </c>
      <c r="M376" s="5">
        <v>683.64066914</v>
      </c>
      <c r="N376" s="5">
        <v>683.64066914</v>
      </c>
      <c r="O376" s="5">
        <v>683.64066914</v>
      </c>
      <c r="P376" s="5">
        <v>683.64066914</v>
      </c>
      <c r="Q376" s="5">
        <v>683.64066914</v>
      </c>
      <c r="R376" s="5">
        <v>683.64066914</v>
      </c>
      <c r="S376" s="5">
        <v>683.64066914</v>
      </c>
      <c r="T376" s="5">
        <v>683.64066914</v>
      </c>
      <c r="U376" s="5">
        <v>683.64066914</v>
      </c>
      <c r="V376" s="5">
        <v>908.30861525</v>
      </c>
      <c r="W376" s="5">
        <v>908.30861525</v>
      </c>
      <c r="X376" s="5">
        <v>1000</v>
      </c>
      <c r="Y376" s="5">
        <v>1000</v>
      </c>
      <c r="Z376" s="5">
        <v>1000</v>
      </c>
      <c r="AA376" s="5">
        <v>1000</v>
      </c>
      <c r="AB376" s="5">
        <v>1000</v>
      </c>
      <c r="AC376" s="5">
        <v>1000</v>
      </c>
      <c r="AD376" s="5">
        <v>1000</v>
      </c>
      <c r="AE376" s="5">
        <v>1000</v>
      </c>
    </row>
    <row r="377" spans="1:31">
      <c r="A377" s="58" t="s">
        <v>138</v>
      </c>
      <c r="B377" s="58" t="s">
        <v>123</v>
      </c>
      <c r="C377" s="58" t="s">
        <v>103</v>
      </c>
      <c r="D377" s="5">
        <v>0</v>
      </c>
      <c r="E377" s="5">
        <v>0</v>
      </c>
      <c r="F377" s="5">
        <v>600</v>
      </c>
      <c r="G377" s="5">
        <v>1548.89109487</v>
      </c>
      <c r="H377" s="5">
        <v>1548.89109487</v>
      </c>
      <c r="I377" s="5">
        <v>2231.6093896900002</v>
      </c>
      <c r="J377" s="5">
        <v>2231.6093896900002</v>
      </c>
      <c r="K377" s="5">
        <v>2231.6093896900002</v>
      </c>
      <c r="L377" s="5">
        <v>2231.6093896900002</v>
      </c>
      <c r="M377" s="5">
        <v>2231.6093896900002</v>
      </c>
      <c r="N377" s="5">
        <v>2231.6093896900002</v>
      </c>
      <c r="O377" s="5">
        <v>2231.6093896900002</v>
      </c>
      <c r="P377" s="5">
        <v>2231.6093896900002</v>
      </c>
      <c r="Q377" s="5">
        <v>2231.6093896900002</v>
      </c>
      <c r="R377" s="5">
        <v>2779.8156845999997</v>
      </c>
      <c r="S377" s="5">
        <v>2779.8156845999997</v>
      </c>
      <c r="T377" s="5">
        <v>2779.8156845999997</v>
      </c>
      <c r="U377" s="5">
        <v>2852.4651594799998</v>
      </c>
      <c r="V377" s="5">
        <v>2852.4651594799998</v>
      </c>
      <c r="W377" s="5">
        <v>2852.4651594799998</v>
      </c>
      <c r="X377" s="5">
        <v>2852.4651594799998</v>
      </c>
      <c r="Y377" s="5">
        <v>2852.4651594799998</v>
      </c>
      <c r="Z377" s="5">
        <v>2852.4651594799998</v>
      </c>
      <c r="AA377" s="5">
        <v>2852.4651594799998</v>
      </c>
      <c r="AB377" s="5">
        <v>2852.4651594799998</v>
      </c>
      <c r="AC377" s="5">
        <v>3495.9745786699996</v>
      </c>
      <c r="AD377" s="5">
        <v>3495.9745786699996</v>
      </c>
      <c r="AE377" s="5">
        <v>3495.9745786699996</v>
      </c>
    </row>
    <row r="378" spans="1:31">
      <c r="A378" s="58" t="s">
        <v>138</v>
      </c>
      <c r="B378" s="58" t="s">
        <v>123</v>
      </c>
      <c r="C378" s="58" t="s">
        <v>104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</row>
    <row r="379" spans="1:31">
      <c r="A379" s="58" t="s">
        <v>138</v>
      </c>
      <c r="B379" s="58" t="s">
        <v>123</v>
      </c>
      <c r="C379" s="58" t="s">
        <v>88</v>
      </c>
      <c r="D379" s="5">
        <v>101.80099999999999</v>
      </c>
      <c r="E379" s="5">
        <v>222.81499998999999</v>
      </c>
      <c r="F379" s="5">
        <v>379.50499998000004</v>
      </c>
      <c r="G379" s="5">
        <v>571.5</v>
      </c>
      <c r="H379" s="5">
        <v>806.23299998999983</v>
      </c>
      <c r="I379" s="5">
        <v>1087.9869999899997</v>
      </c>
      <c r="J379" s="5">
        <v>1512.70799999</v>
      </c>
      <c r="K379" s="5">
        <v>1885.8104733199998</v>
      </c>
      <c r="L379" s="5">
        <v>2301.8716278700003</v>
      </c>
      <c r="M379" s="5">
        <v>2783.9863791500006</v>
      </c>
      <c r="N379" s="5">
        <v>3381.2533320699995</v>
      </c>
      <c r="O379" s="5">
        <v>4024.7941968700006</v>
      </c>
      <c r="P379" s="5">
        <v>4695.3620007400013</v>
      </c>
      <c r="Q379" s="5">
        <v>5399.39114737</v>
      </c>
      <c r="R379" s="5">
        <v>6102.7063389200002</v>
      </c>
      <c r="S379" s="5">
        <v>6810.6799472400016</v>
      </c>
      <c r="T379" s="5">
        <v>7391.802441490001</v>
      </c>
      <c r="U379" s="5">
        <v>7952.95229518</v>
      </c>
      <c r="V379" s="5">
        <v>8488.7563974000004</v>
      </c>
      <c r="W379" s="5">
        <v>9037.3045982299973</v>
      </c>
      <c r="X379" s="5">
        <v>9622.9076853299957</v>
      </c>
      <c r="Y379" s="5">
        <v>10215.617545679994</v>
      </c>
      <c r="Z379" s="5">
        <v>10721.444480849992</v>
      </c>
      <c r="AA379" s="5">
        <v>11232.40933998999</v>
      </c>
      <c r="AB379" s="5">
        <v>11751.157082529993</v>
      </c>
      <c r="AC379" s="5">
        <v>12278.617823119992</v>
      </c>
      <c r="AD379" s="5">
        <v>12809.374079909998</v>
      </c>
      <c r="AE379" s="5">
        <v>12845.544440589994</v>
      </c>
    </row>
    <row r="380" spans="1:31">
      <c r="A380" s="58" t="s">
        <v>138</v>
      </c>
      <c r="B380" s="58" t="s">
        <v>123</v>
      </c>
      <c r="C380" s="58" t="s">
        <v>89</v>
      </c>
      <c r="D380" s="5">
        <v>417.09299999999996</v>
      </c>
      <c r="E380" s="5">
        <v>716.30199999999991</v>
      </c>
      <c r="F380" s="5">
        <v>961.07899999999995</v>
      </c>
      <c r="G380" s="5">
        <v>1159.173</v>
      </c>
      <c r="H380" s="5">
        <v>1329.4969999999996</v>
      </c>
      <c r="I380" s="5">
        <v>1473.222</v>
      </c>
      <c r="J380" s="5">
        <v>1707.615</v>
      </c>
      <c r="K380" s="5">
        <v>2035.1180000000002</v>
      </c>
      <c r="L380" s="5">
        <v>2366.4050000000002</v>
      </c>
      <c r="M380" s="5">
        <v>2720.5239999999999</v>
      </c>
      <c r="N380" s="5">
        <v>3152.2280000000005</v>
      </c>
      <c r="O380" s="5">
        <v>3587.4970000000008</v>
      </c>
      <c r="P380" s="5">
        <v>3976.5260000000012</v>
      </c>
      <c r="Q380" s="5">
        <v>4338.3179999999993</v>
      </c>
      <c r="R380" s="5">
        <v>4644.8370000000004</v>
      </c>
      <c r="S380" s="5">
        <v>4899.7700000000004</v>
      </c>
      <c r="T380" s="5">
        <v>5003.7970000000005</v>
      </c>
      <c r="U380" s="5">
        <v>5056.0919999999987</v>
      </c>
      <c r="V380" s="5">
        <v>5055.4490000000014</v>
      </c>
      <c r="W380" s="5">
        <v>5058.7739999999985</v>
      </c>
      <c r="X380" s="5">
        <v>5043.4100000000008</v>
      </c>
      <c r="Y380" s="5">
        <v>5022.1419999999998</v>
      </c>
      <c r="Z380" s="5">
        <v>4993.2759999999989</v>
      </c>
      <c r="AA380" s="5">
        <v>4956.7110000000002</v>
      </c>
      <c r="AB380" s="5">
        <v>4912.6040000000021</v>
      </c>
      <c r="AC380" s="5">
        <v>4863.688000000001</v>
      </c>
      <c r="AD380" s="5">
        <v>4804.722999999999</v>
      </c>
      <c r="AE380" s="5">
        <v>4804.722999999999</v>
      </c>
    </row>
    <row r="381" spans="1:31">
      <c r="A381" s="58" t="s">
        <v>138</v>
      </c>
      <c r="B381" s="58" t="s">
        <v>123</v>
      </c>
      <c r="C381" s="58" t="s">
        <v>96</v>
      </c>
      <c r="D381" s="5">
        <v>30.660440774895221</v>
      </c>
      <c r="E381" s="5">
        <v>63.707079795840343</v>
      </c>
      <c r="F381" s="5">
        <v>96.113566606678262</v>
      </c>
      <c r="G381" s="5">
        <v>271.17148892604604</v>
      </c>
      <c r="H381" s="5">
        <v>495.16897300941554</v>
      </c>
      <c r="I381" s="5">
        <v>615.38218040003517</v>
      </c>
      <c r="J381" s="5">
        <v>761.82554397458875</v>
      </c>
      <c r="K381" s="5">
        <v>848.62379042476528</v>
      </c>
      <c r="L381" s="5">
        <v>870.32809527618019</v>
      </c>
      <c r="M381" s="5">
        <v>894.86237590655264</v>
      </c>
      <c r="N381" s="5">
        <v>922.81072260867018</v>
      </c>
      <c r="O381" s="5">
        <v>949.52350397690293</v>
      </c>
      <c r="P381" s="5">
        <v>975.09921656703023</v>
      </c>
      <c r="Q381" s="5">
        <v>997.25861067855772</v>
      </c>
      <c r="R381" s="5">
        <v>1002.8794617506476</v>
      </c>
      <c r="S381" s="5">
        <v>1036.1559052436403</v>
      </c>
      <c r="T381" s="5">
        <v>1056.4183616802677</v>
      </c>
      <c r="U381" s="5">
        <v>1090.1341983879079</v>
      </c>
      <c r="V381" s="5">
        <v>1112.9262385629454</v>
      </c>
      <c r="W381" s="5">
        <v>1121.1009884978778</v>
      </c>
      <c r="X381" s="5">
        <v>1130.5594593952053</v>
      </c>
      <c r="Y381" s="5">
        <v>1163.2916553417003</v>
      </c>
      <c r="Z381" s="5">
        <v>1170.3310894750427</v>
      </c>
      <c r="AA381" s="5">
        <v>1211.7861754023997</v>
      </c>
      <c r="AB381" s="5">
        <v>1270.5960303933775</v>
      </c>
      <c r="AC381" s="5">
        <v>1324.8050550425924</v>
      </c>
      <c r="AD381" s="5">
        <v>1373.7554601067961</v>
      </c>
      <c r="AE381" s="5">
        <v>1439.1927728928072</v>
      </c>
    </row>
    <row r="382" spans="1:3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>
      <c r="A383" s="58" t="s">
        <v>138</v>
      </c>
      <c r="B383" s="58" t="s">
        <v>124</v>
      </c>
      <c r="C383" s="58" t="s">
        <v>82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</row>
    <row r="384" spans="1:31">
      <c r="A384" s="58" t="s">
        <v>138</v>
      </c>
      <c r="B384" s="58" t="s">
        <v>124</v>
      </c>
      <c r="C384" s="58" t="s">
        <v>83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</row>
    <row r="385" spans="1:31">
      <c r="A385" s="58" t="s">
        <v>138</v>
      </c>
      <c r="B385" s="58" t="s">
        <v>124</v>
      </c>
      <c r="C385" s="58" t="s">
        <v>84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468.70506841999998</v>
      </c>
      <c r="J385" s="5">
        <v>468.70506841999998</v>
      </c>
      <c r="K385" s="5">
        <v>468.70506841999998</v>
      </c>
      <c r="L385" s="5">
        <v>468.70506841999998</v>
      </c>
      <c r="M385" s="5">
        <v>468.70506841999998</v>
      </c>
      <c r="N385" s="5">
        <v>468.70506841999998</v>
      </c>
      <c r="O385" s="5">
        <v>468.70506841999998</v>
      </c>
      <c r="P385" s="5">
        <v>468.70506841999998</v>
      </c>
      <c r="Q385" s="5">
        <v>468.70506841999998</v>
      </c>
      <c r="R385" s="5">
        <v>468.70506841999998</v>
      </c>
      <c r="S385" s="5">
        <v>1175.3339575699999</v>
      </c>
      <c r="T385" s="5">
        <v>1175.3339575699999</v>
      </c>
      <c r="U385" s="5">
        <v>1175.3339575699999</v>
      </c>
      <c r="V385" s="5">
        <v>1313.99686647</v>
      </c>
      <c r="W385" s="5">
        <v>1313.99686647</v>
      </c>
      <c r="X385" s="5">
        <v>1313.99686647</v>
      </c>
      <c r="Y385" s="5">
        <v>1863.28497627</v>
      </c>
      <c r="Z385" s="5">
        <v>1863.28497627</v>
      </c>
      <c r="AA385" s="5">
        <v>1863.28497627</v>
      </c>
      <c r="AB385" s="5">
        <v>1863.28497627</v>
      </c>
      <c r="AC385" s="5">
        <v>1863.28497627</v>
      </c>
      <c r="AD385" s="5">
        <v>3064.5265895699995</v>
      </c>
      <c r="AE385" s="5">
        <v>3064.5265895699995</v>
      </c>
    </row>
    <row r="386" spans="1:31">
      <c r="A386" s="58" t="s">
        <v>138</v>
      </c>
      <c r="B386" s="58" t="s">
        <v>124</v>
      </c>
      <c r="C386" s="58" t="s">
        <v>85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</row>
    <row r="387" spans="1:31">
      <c r="A387" s="58" t="s">
        <v>138</v>
      </c>
      <c r="B387" s="58" t="s">
        <v>124</v>
      </c>
      <c r="C387" s="58" t="s">
        <v>86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</row>
    <row r="388" spans="1:31">
      <c r="A388" s="58" t="s">
        <v>138</v>
      </c>
      <c r="B388" s="58" t="s">
        <v>124</v>
      </c>
      <c r="C388" s="58" t="s">
        <v>102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32.158449699999998</v>
      </c>
      <c r="X388" s="5">
        <v>32.158449699999998</v>
      </c>
      <c r="Y388" s="5">
        <v>32.158449699999998</v>
      </c>
      <c r="Z388" s="5">
        <v>32.158449699999998</v>
      </c>
      <c r="AA388" s="5">
        <v>32.158449699999998</v>
      </c>
      <c r="AB388" s="5">
        <v>32.158449699999998</v>
      </c>
      <c r="AC388" s="5">
        <v>32.158449699999998</v>
      </c>
      <c r="AD388" s="5">
        <v>32.158449699999998</v>
      </c>
      <c r="AE388" s="5">
        <v>32.158449699999998</v>
      </c>
    </row>
    <row r="389" spans="1:31">
      <c r="A389" s="58" t="s">
        <v>138</v>
      </c>
      <c r="B389" s="58" t="s">
        <v>124</v>
      </c>
      <c r="C389" s="58" t="s">
        <v>103</v>
      </c>
      <c r="D389" s="5">
        <v>0</v>
      </c>
      <c r="E389" s="5">
        <v>0</v>
      </c>
      <c r="F389" s="5">
        <v>335.38704224000003</v>
      </c>
      <c r="G389" s="5">
        <v>782.77042838</v>
      </c>
      <c r="H389" s="5">
        <v>1854.1092474399998</v>
      </c>
      <c r="I389" s="5">
        <v>2583.7920705800002</v>
      </c>
      <c r="J389" s="5">
        <v>2585.73553283</v>
      </c>
      <c r="K389" s="5">
        <v>2985.9036023600001</v>
      </c>
      <c r="L389" s="5">
        <v>2985.9036023600001</v>
      </c>
      <c r="M389" s="5">
        <v>2985.9036023600001</v>
      </c>
      <c r="N389" s="5">
        <v>3300.9358931699999</v>
      </c>
      <c r="O389" s="5">
        <v>3426.1697309499996</v>
      </c>
      <c r="P389" s="5">
        <v>6123.393381079999</v>
      </c>
      <c r="Q389" s="5">
        <v>6941.6708603900006</v>
      </c>
      <c r="R389" s="5">
        <v>7982.2317184499998</v>
      </c>
      <c r="S389" s="5">
        <v>8257.9285857199993</v>
      </c>
      <c r="T389" s="5">
        <v>8257.9285857199993</v>
      </c>
      <c r="U389" s="5">
        <v>9481.7825164200003</v>
      </c>
      <c r="V389" s="5">
        <v>17542.119675859998</v>
      </c>
      <c r="W389" s="5">
        <v>17542.119675859998</v>
      </c>
      <c r="X389" s="5">
        <v>17542.119675859998</v>
      </c>
      <c r="Y389" s="5">
        <v>17542.119675859998</v>
      </c>
      <c r="Z389" s="5">
        <v>25474.325657359994</v>
      </c>
      <c r="AA389" s="5">
        <v>26869.577791059994</v>
      </c>
      <c r="AB389" s="5">
        <v>29003.727992349995</v>
      </c>
      <c r="AC389" s="5">
        <v>29053.811101179996</v>
      </c>
      <c r="AD389" s="5">
        <v>47958.47475822</v>
      </c>
      <c r="AE389" s="5">
        <v>47958.47475822</v>
      </c>
    </row>
    <row r="390" spans="1:31">
      <c r="A390" s="58" t="s">
        <v>138</v>
      </c>
      <c r="B390" s="58" t="s">
        <v>124</v>
      </c>
      <c r="C390" s="58" t="s">
        <v>104</v>
      </c>
      <c r="D390" s="5">
        <v>0</v>
      </c>
      <c r="E390" s="5">
        <v>0</v>
      </c>
      <c r="F390" s="5">
        <v>231.44591410000001</v>
      </c>
      <c r="G390" s="5">
        <v>231.44591410000001</v>
      </c>
      <c r="H390" s="5">
        <v>231.44591410000001</v>
      </c>
      <c r="I390" s="5">
        <v>231.44591410000001</v>
      </c>
      <c r="J390" s="5">
        <v>231.44591410000001</v>
      </c>
      <c r="K390" s="5">
        <v>231.44591410000001</v>
      </c>
      <c r="L390" s="5">
        <v>231.44591410000001</v>
      </c>
      <c r="M390" s="5">
        <v>231.44591410000001</v>
      </c>
      <c r="N390" s="5">
        <v>231.44591410000001</v>
      </c>
      <c r="O390" s="5">
        <v>231.44591410000001</v>
      </c>
      <c r="P390" s="5">
        <v>231.44591410000001</v>
      </c>
      <c r="Q390" s="5">
        <v>231.44591410000001</v>
      </c>
      <c r="R390" s="5">
        <v>231.44591410000001</v>
      </c>
      <c r="S390" s="5">
        <v>231.44591410000001</v>
      </c>
      <c r="T390" s="5">
        <v>231.44591410000001</v>
      </c>
      <c r="U390" s="5">
        <v>231.44591410000001</v>
      </c>
      <c r="V390" s="5">
        <v>231.44591410000001</v>
      </c>
      <c r="W390" s="5">
        <v>231.44591410000001</v>
      </c>
      <c r="X390" s="5">
        <v>231.44591410000001</v>
      </c>
      <c r="Y390" s="5">
        <v>231.44591410000001</v>
      </c>
      <c r="Z390" s="5">
        <v>231.44591410000001</v>
      </c>
      <c r="AA390" s="5">
        <v>231.44591410000001</v>
      </c>
      <c r="AB390" s="5">
        <v>231.44591410000001</v>
      </c>
      <c r="AC390" s="5">
        <v>231.44591410000001</v>
      </c>
      <c r="AD390" s="5">
        <v>231.44591410000001</v>
      </c>
      <c r="AE390" s="5">
        <v>231.44591410000001</v>
      </c>
    </row>
    <row r="391" spans="1:31">
      <c r="A391" s="58" t="s">
        <v>138</v>
      </c>
      <c r="B391" s="58" t="s">
        <v>124</v>
      </c>
      <c r="C391" s="58" t="s">
        <v>88</v>
      </c>
      <c r="D391" s="5">
        <v>74.000999999999991</v>
      </c>
      <c r="E391" s="5">
        <v>170.20299999999997</v>
      </c>
      <c r="F391" s="5">
        <v>307.68299999999999</v>
      </c>
      <c r="G391" s="5">
        <v>477.90599999999995</v>
      </c>
      <c r="H391" s="5">
        <v>683.44799999999998</v>
      </c>
      <c r="I391" s="5">
        <v>935.06399999999996</v>
      </c>
      <c r="J391" s="5">
        <v>1312.0280000100001</v>
      </c>
      <c r="K391" s="5">
        <v>1638.8409322999998</v>
      </c>
      <c r="L391" s="5">
        <v>1990.6932078299999</v>
      </c>
      <c r="M391" s="5">
        <v>2391.4475556399998</v>
      </c>
      <c r="N391" s="5">
        <v>2884.1496417200001</v>
      </c>
      <c r="O391" s="5">
        <v>3416.4116849400007</v>
      </c>
      <c r="P391" s="5">
        <v>3973.8140689500015</v>
      </c>
      <c r="Q391" s="5">
        <v>4530.6560560899998</v>
      </c>
      <c r="R391" s="5">
        <v>5066.1109845699993</v>
      </c>
      <c r="S391" s="5">
        <v>5601.4006190199989</v>
      </c>
      <c r="T391" s="5">
        <v>6028.7694856199996</v>
      </c>
      <c r="U391" s="5">
        <v>6443.565074019999</v>
      </c>
      <c r="V391" s="5">
        <v>6831.6147785800003</v>
      </c>
      <c r="W391" s="5">
        <v>7225.57279131</v>
      </c>
      <c r="X391" s="5">
        <v>7650.4431786699988</v>
      </c>
      <c r="Y391" s="5">
        <v>8077.7043893099999</v>
      </c>
      <c r="Z391" s="5">
        <v>8450.5380374800006</v>
      </c>
      <c r="AA391" s="5">
        <v>8830.8099046900006</v>
      </c>
      <c r="AB391" s="5">
        <v>9215.3613388400008</v>
      </c>
      <c r="AC391" s="5">
        <v>9609.1453741200021</v>
      </c>
      <c r="AD391" s="5">
        <v>10007.919712710003</v>
      </c>
      <c r="AE391" s="5">
        <v>10029.9383246</v>
      </c>
    </row>
    <row r="392" spans="1:31">
      <c r="A392" s="58" t="s">
        <v>138</v>
      </c>
      <c r="B392" s="58" t="s">
        <v>124</v>
      </c>
      <c r="C392" s="58" t="s">
        <v>89</v>
      </c>
      <c r="D392" s="5">
        <v>315.67900000000003</v>
      </c>
      <c r="E392" s="5">
        <v>569.61599999999987</v>
      </c>
      <c r="F392" s="5">
        <v>820.85400000000004</v>
      </c>
      <c r="G392" s="5">
        <v>1024.452</v>
      </c>
      <c r="H392" s="5">
        <v>1198.3300000000002</v>
      </c>
      <c r="I392" s="5">
        <v>1349.2910000000002</v>
      </c>
      <c r="J392" s="5">
        <v>1583.7460000000005</v>
      </c>
      <c r="K392" s="5">
        <v>1889.231</v>
      </c>
      <c r="L392" s="5">
        <v>2184.8289999999997</v>
      </c>
      <c r="M392" s="5">
        <v>2494.7470000000003</v>
      </c>
      <c r="N392" s="5">
        <v>2866.9210000000003</v>
      </c>
      <c r="O392" s="5">
        <v>3247.2130000000002</v>
      </c>
      <c r="P392" s="5">
        <v>3592.6420000000003</v>
      </c>
      <c r="Q392" s="5">
        <v>3888.3300000000004</v>
      </c>
      <c r="R392" s="5">
        <v>4120.362000000001</v>
      </c>
      <c r="S392" s="5">
        <v>4311.5919999999996</v>
      </c>
      <c r="T392" s="5">
        <v>4376.5829999999996</v>
      </c>
      <c r="U392" s="5">
        <v>4405.5499999999993</v>
      </c>
      <c r="V392" s="5">
        <v>4389.7909999999993</v>
      </c>
      <c r="W392" s="5">
        <v>4377.9460000000008</v>
      </c>
      <c r="X392" s="5">
        <v>4353.7569999999996</v>
      </c>
      <c r="Y392" s="5">
        <v>4323.2259999999997</v>
      </c>
      <c r="Z392" s="5">
        <v>4288.2030000000004</v>
      </c>
      <c r="AA392" s="5">
        <v>4249.7039999999997</v>
      </c>
      <c r="AB392" s="5">
        <v>4204.5159999999987</v>
      </c>
      <c r="AC392" s="5">
        <v>4157.0160000000005</v>
      </c>
      <c r="AD392" s="5">
        <v>4103.4959999999992</v>
      </c>
      <c r="AE392" s="5">
        <v>4103.4959999999992</v>
      </c>
    </row>
    <row r="393" spans="1:31">
      <c r="A393" s="58" t="s">
        <v>138</v>
      </c>
      <c r="B393" s="58" t="s">
        <v>124</v>
      </c>
      <c r="C393" s="58" t="s">
        <v>96</v>
      </c>
      <c r="D393" s="5">
        <v>28.250568165401205</v>
      </c>
      <c r="E393" s="5">
        <v>57.984082519045188</v>
      </c>
      <c r="F393" s="5">
        <v>87.984363689163416</v>
      </c>
      <c r="G393" s="5">
        <v>118.52028685363027</v>
      </c>
      <c r="H393" s="5">
        <v>161.05691983968833</v>
      </c>
      <c r="I393" s="5">
        <v>194.1032598775956</v>
      </c>
      <c r="J393" s="5">
        <v>227.93823684229116</v>
      </c>
      <c r="K393" s="5">
        <v>266.13392778345383</v>
      </c>
      <c r="L393" s="5">
        <v>307.91599866385843</v>
      </c>
      <c r="M393" s="5">
        <v>357.33122135207975</v>
      </c>
      <c r="N393" s="5">
        <v>400.9931263169268</v>
      </c>
      <c r="O393" s="5">
        <v>452.01705504396921</v>
      </c>
      <c r="P393" s="5">
        <v>503.29314390950196</v>
      </c>
      <c r="Q393" s="5">
        <v>558.157845767406</v>
      </c>
      <c r="R393" s="5">
        <v>613.22322392402464</v>
      </c>
      <c r="S393" s="5">
        <v>679.02951652783554</v>
      </c>
      <c r="T393" s="5">
        <v>736.58016372655379</v>
      </c>
      <c r="U393" s="5">
        <v>801.92129074151421</v>
      </c>
      <c r="V393" s="5">
        <v>855.66726112410993</v>
      </c>
      <c r="W393" s="5">
        <v>908.05729462161355</v>
      </c>
      <c r="X393" s="5">
        <v>960.26231120480941</v>
      </c>
      <c r="Y393" s="5">
        <v>1014.2322565284998</v>
      </c>
      <c r="Z393" s="5">
        <v>1064.568890524178</v>
      </c>
      <c r="AA393" s="5">
        <v>1107.3958125478362</v>
      </c>
      <c r="AB393" s="5">
        <v>1148.2754989213397</v>
      </c>
      <c r="AC393" s="5">
        <v>1185.3629488071788</v>
      </c>
      <c r="AD393" s="5">
        <v>1226.8511397490433</v>
      </c>
      <c r="AE393" s="5">
        <v>1267.3846312329956</v>
      </c>
    </row>
    <row r="394" spans="1:3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>
      <c r="A395" s="58" t="s">
        <v>138</v>
      </c>
      <c r="B395" s="58" t="s">
        <v>125</v>
      </c>
      <c r="C395" s="58" t="s">
        <v>82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</row>
    <row r="396" spans="1:31">
      <c r="A396" s="58" t="s">
        <v>138</v>
      </c>
      <c r="B396" s="58" t="s">
        <v>125</v>
      </c>
      <c r="C396" s="58" t="s">
        <v>83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</row>
    <row r="397" spans="1:31">
      <c r="A397" s="58" t="s">
        <v>138</v>
      </c>
      <c r="B397" s="58" t="s">
        <v>125</v>
      </c>
      <c r="C397" s="58" t="s">
        <v>84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1433.36044775</v>
      </c>
      <c r="Y397" s="5">
        <v>1433.36044775</v>
      </c>
      <c r="Z397" s="5">
        <v>1433.36044775</v>
      </c>
      <c r="AA397" s="5">
        <v>1433.36044775</v>
      </c>
      <c r="AB397" s="5">
        <v>1433.36044775</v>
      </c>
      <c r="AC397" s="5">
        <v>1433.36044775</v>
      </c>
      <c r="AD397" s="5">
        <v>1433.36044775</v>
      </c>
      <c r="AE397" s="5">
        <v>1433.36044775</v>
      </c>
    </row>
    <row r="398" spans="1:31">
      <c r="A398" s="58" t="s">
        <v>138</v>
      </c>
      <c r="B398" s="58" t="s">
        <v>125</v>
      </c>
      <c r="C398" s="58" t="s">
        <v>85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4507.6412947500003</v>
      </c>
      <c r="AE398" s="5">
        <v>4507.6412947500003</v>
      </c>
    </row>
    <row r="399" spans="1:31">
      <c r="A399" s="58" t="s">
        <v>138</v>
      </c>
      <c r="B399" s="58" t="s">
        <v>125</v>
      </c>
      <c r="C399" s="58" t="s">
        <v>86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</row>
    <row r="400" spans="1:31">
      <c r="A400" s="58" t="s">
        <v>138</v>
      </c>
      <c r="B400" s="58" t="s">
        <v>125</v>
      </c>
      <c r="C400" s="58" t="s">
        <v>102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113.40614981</v>
      </c>
      <c r="J400" s="5">
        <v>113.40614981</v>
      </c>
      <c r="K400" s="5">
        <v>113.40614981</v>
      </c>
      <c r="L400" s="5">
        <v>113.40614981</v>
      </c>
      <c r="M400" s="5">
        <v>113.40614981</v>
      </c>
      <c r="N400" s="5">
        <v>113.40614981</v>
      </c>
      <c r="O400" s="5">
        <v>113.40614981</v>
      </c>
      <c r="P400" s="5">
        <v>113.40614981</v>
      </c>
      <c r="Q400" s="5">
        <v>113.40614981</v>
      </c>
      <c r="R400" s="5">
        <v>113.40614981</v>
      </c>
      <c r="S400" s="5">
        <v>113.40614981</v>
      </c>
      <c r="T400" s="5">
        <v>113.40614981</v>
      </c>
      <c r="U400" s="5">
        <v>113.40614981</v>
      </c>
      <c r="V400" s="5">
        <v>113.40614981</v>
      </c>
      <c r="W400" s="5">
        <v>113.40614981</v>
      </c>
      <c r="X400" s="5">
        <v>113.40614981</v>
      </c>
      <c r="Y400" s="5">
        <v>113.40614981</v>
      </c>
      <c r="Z400" s="5">
        <v>113.40614981</v>
      </c>
      <c r="AA400" s="5">
        <v>113.40614981</v>
      </c>
      <c r="AB400" s="5">
        <v>113.40614981</v>
      </c>
      <c r="AC400" s="5">
        <v>113.40614981</v>
      </c>
      <c r="AD400" s="5">
        <v>113.40614981</v>
      </c>
      <c r="AE400" s="5">
        <v>113.40614981</v>
      </c>
    </row>
    <row r="401" spans="1:31">
      <c r="A401" s="58" t="s">
        <v>138</v>
      </c>
      <c r="B401" s="58" t="s">
        <v>125</v>
      </c>
      <c r="C401" s="58" t="s">
        <v>103</v>
      </c>
      <c r="D401" s="5">
        <v>0</v>
      </c>
      <c r="E401" s="5">
        <v>0</v>
      </c>
      <c r="F401" s="5">
        <v>114.8428014</v>
      </c>
      <c r="G401" s="5">
        <v>114.8428014</v>
      </c>
      <c r="H401" s="5">
        <v>327.90734077000002</v>
      </c>
      <c r="I401" s="5">
        <v>889.88156987000002</v>
      </c>
      <c r="J401" s="5">
        <v>889.88156987000002</v>
      </c>
      <c r="K401" s="5">
        <v>889.88156987000002</v>
      </c>
      <c r="L401" s="5">
        <v>889.88156987000002</v>
      </c>
      <c r="M401" s="5">
        <v>889.88156987000002</v>
      </c>
      <c r="N401" s="5">
        <v>889.88156987000002</v>
      </c>
      <c r="O401" s="5">
        <v>889.88156987000002</v>
      </c>
      <c r="P401" s="5">
        <v>889.88156987000002</v>
      </c>
      <c r="Q401" s="5">
        <v>889.88156987000002</v>
      </c>
      <c r="R401" s="5">
        <v>889.88156987000002</v>
      </c>
      <c r="S401" s="5">
        <v>889.88156987000002</v>
      </c>
      <c r="T401" s="5">
        <v>889.88156987000002</v>
      </c>
      <c r="U401" s="5">
        <v>889.88156987000002</v>
      </c>
      <c r="V401" s="5">
        <v>889.88156987000002</v>
      </c>
      <c r="W401" s="5">
        <v>889.88156987000002</v>
      </c>
      <c r="X401" s="5">
        <v>889.88156987000002</v>
      </c>
      <c r="Y401" s="5">
        <v>889.88156987000002</v>
      </c>
      <c r="Z401" s="5">
        <v>889.88156987000002</v>
      </c>
      <c r="AA401" s="5">
        <v>889.88156987000002</v>
      </c>
      <c r="AB401" s="5">
        <v>889.88156987000002</v>
      </c>
      <c r="AC401" s="5">
        <v>889.88156987000002</v>
      </c>
      <c r="AD401" s="5">
        <v>889.88156987000002</v>
      </c>
      <c r="AE401" s="5">
        <v>889.88156987000002</v>
      </c>
    </row>
    <row r="402" spans="1:31">
      <c r="A402" s="58" t="s">
        <v>138</v>
      </c>
      <c r="B402" s="58" t="s">
        <v>125</v>
      </c>
      <c r="C402" s="58" t="s">
        <v>104</v>
      </c>
      <c r="D402" s="5">
        <v>0</v>
      </c>
      <c r="E402" s="5">
        <v>0</v>
      </c>
      <c r="F402" s="5">
        <v>0</v>
      </c>
      <c r="G402" s="5">
        <v>0</v>
      </c>
      <c r="H402" s="5">
        <v>1.0999999999999979</v>
      </c>
      <c r="I402" s="5">
        <v>1.0999999999999979</v>
      </c>
      <c r="J402" s="5">
        <v>1.0999999999999979</v>
      </c>
      <c r="K402" s="5">
        <v>251.1</v>
      </c>
      <c r="L402" s="5">
        <v>251.1</v>
      </c>
      <c r="M402" s="5">
        <v>252.2</v>
      </c>
      <c r="N402" s="5">
        <v>252.2</v>
      </c>
      <c r="O402" s="5">
        <v>253.29999999999998</v>
      </c>
      <c r="P402" s="5">
        <v>253.29999999999998</v>
      </c>
      <c r="Q402" s="5">
        <v>253.29999999999998</v>
      </c>
      <c r="R402" s="5">
        <v>253.29999999999998</v>
      </c>
      <c r="S402" s="5">
        <v>254.39999999999998</v>
      </c>
      <c r="T402" s="5">
        <v>254.39999999999998</v>
      </c>
      <c r="U402" s="5">
        <v>254.39999999999998</v>
      </c>
      <c r="V402" s="5">
        <v>254.39999999999998</v>
      </c>
      <c r="W402" s="5">
        <v>254.39999999999998</v>
      </c>
      <c r="X402" s="5">
        <v>255.5</v>
      </c>
      <c r="Y402" s="5">
        <v>255.5</v>
      </c>
      <c r="Z402" s="5">
        <v>255.5</v>
      </c>
      <c r="AA402" s="5">
        <v>255.5</v>
      </c>
      <c r="AB402" s="5">
        <v>255.5</v>
      </c>
      <c r="AC402" s="5">
        <v>255.5</v>
      </c>
      <c r="AD402" s="5">
        <v>255.5</v>
      </c>
      <c r="AE402" s="5">
        <v>255.5</v>
      </c>
    </row>
    <row r="403" spans="1:31">
      <c r="A403" s="58" t="s">
        <v>138</v>
      </c>
      <c r="B403" s="58" t="s">
        <v>125</v>
      </c>
      <c r="C403" s="58" t="s">
        <v>88</v>
      </c>
      <c r="D403" s="5">
        <v>54.76</v>
      </c>
      <c r="E403" s="5">
        <v>142.94</v>
      </c>
      <c r="F403" s="5">
        <v>269.64</v>
      </c>
      <c r="G403" s="5">
        <v>436.56599999999997</v>
      </c>
      <c r="H403" s="5">
        <v>646.74199999999996</v>
      </c>
      <c r="I403" s="5">
        <v>870.52899999999988</v>
      </c>
      <c r="J403" s="5">
        <v>1204.865</v>
      </c>
      <c r="K403" s="5">
        <v>1493.8018440799999</v>
      </c>
      <c r="L403" s="5">
        <v>1758.1112452999998</v>
      </c>
      <c r="M403" s="5">
        <v>2054.17842978</v>
      </c>
      <c r="N403" s="5">
        <v>2430.9898076999998</v>
      </c>
      <c r="O403" s="5">
        <v>2860.0551302299996</v>
      </c>
      <c r="P403" s="5">
        <v>3323.3447319699999</v>
      </c>
      <c r="Q403" s="5">
        <v>3824.7527005699994</v>
      </c>
      <c r="R403" s="5">
        <v>4371.7407209399998</v>
      </c>
      <c r="S403" s="5">
        <v>4923.7197385200006</v>
      </c>
      <c r="T403" s="5">
        <v>5403.5122714200006</v>
      </c>
      <c r="U403" s="5">
        <v>5884.3870978300001</v>
      </c>
      <c r="V403" s="5">
        <v>6354.1073290500008</v>
      </c>
      <c r="W403" s="5">
        <v>6790.2590817799992</v>
      </c>
      <c r="X403" s="5">
        <v>7257.6612117000004</v>
      </c>
      <c r="Y403" s="5">
        <v>7732.1858246300008</v>
      </c>
      <c r="Z403" s="5">
        <v>8135.8834787000014</v>
      </c>
      <c r="AA403" s="5">
        <v>8548.284465079998</v>
      </c>
      <c r="AB403" s="5">
        <v>8969.6047935099978</v>
      </c>
      <c r="AC403" s="5">
        <v>9399.2577990399968</v>
      </c>
      <c r="AD403" s="5">
        <v>9838.3541514499975</v>
      </c>
      <c r="AE403" s="5">
        <v>9875.4181620899963</v>
      </c>
    </row>
    <row r="404" spans="1:31">
      <c r="A404" s="58" t="s">
        <v>138</v>
      </c>
      <c r="B404" s="58" t="s">
        <v>125</v>
      </c>
      <c r="C404" s="58" t="s">
        <v>89</v>
      </c>
      <c r="D404" s="5">
        <v>232.40600000000001</v>
      </c>
      <c r="E404" s="5">
        <v>487.50300000000004</v>
      </c>
      <c r="F404" s="5">
        <v>725.81999999999994</v>
      </c>
      <c r="G404" s="5">
        <v>941.35100000000011</v>
      </c>
      <c r="H404" s="5">
        <v>1130.9650000000001</v>
      </c>
      <c r="I404" s="5">
        <v>1238.9269999999997</v>
      </c>
      <c r="J404" s="5">
        <v>1418.0220000000002</v>
      </c>
      <c r="K404" s="5">
        <v>1671.2850000000001</v>
      </c>
      <c r="L404" s="5">
        <v>1853.7089999999998</v>
      </c>
      <c r="M404" s="5">
        <v>2038.7820000000002</v>
      </c>
      <c r="N404" s="5">
        <v>2282.2999999999997</v>
      </c>
      <c r="O404" s="5">
        <v>2549.9209999999998</v>
      </c>
      <c r="P404" s="5">
        <v>2803.2939999999994</v>
      </c>
      <c r="Q404" s="5">
        <v>3052.297</v>
      </c>
      <c r="R404" s="5">
        <v>3305.7570000000005</v>
      </c>
      <c r="S404" s="5">
        <v>3518.9980000000005</v>
      </c>
      <c r="T404" s="5">
        <v>3634.3609999999999</v>
      </c>
      <c r="U404" s="5">
        <v>3719.5260000000007</v>
      </c>
      <c r="V404" s="5">
        <v>3766.7999999999993</v>
      </c>
      <c r="W404" s="5">
        <v>3778.2219999999998</v>
      </c>
      <c r="X404" s="5">
        <v>3776.8550000000014</v>
      </c>
      <c r="Y404" s="5">
        <v>3771.4599999999982</v>
      </c>
      <c r="Z404" s="5">
        <v>3759.5150000000003</v>
      </c>
      <c r="AA404" s="5">
        <v>3743.7230000000009</v>
      </c>
      <c r="AB404" s="5">
        <v>3723.1209999999992</v>
      </c>
      <c r="AC404" s="5">
        <v>3698.3710000000001</v>
      </c>
      <c r="AD404" s="5">
        <v>3668.8410000000003</v>
      </c>
      <c r="AE404" s="5">
        <v>3668.8410000000003</v>
      </c>
    </row>
    <row r="405" spans="1:31">
      <c r="A405" s="58" t="s">
        <v>138</v>
      </c>
      <c r="B405" s="58" t="s">
        <v>125</v>
      </c>
      <c r="C405" s="58" t="s">
        <v>96</v>
      </c>
      <c r="D405" s="5">
        <v>24.041795763756937</v>
      </c>
      <c r="E405" s="5">
        <v>49.840544805946564</v>
      </c>
      <c r="F405" s="5">
        <v>73.796448543649007</v>
      </c>
      <c r="G405" s="5">
        <v>93.220156022651196</v>
      </c>
      <c r="H405" s="5">
        <v>117.60111367436136</v>
      </c>
      <c r="I405" s="5">
        <v>158.4915207229059</v>
      </c>
      <c r="J405" s="5">
        <v>196.25216173629499</v>
      </c>
      <c r="K405" s="5">
        <v>228.02909969269083</v>
      </c>
      <c r="L405" s="5">
        <v>266.23061544669747</v>
      </c>
      <c r="M405" s="5">
        <v>307.26462508111433</v>
      </c>
      <c r="N405" s="5">
        <v>344.26525291126234</v>
      </c>
      <c r="O405" s="5">
        <v>381.02950629459247</v>
      </c>
      <c r="P405" s="5">
        <v>424.96491006353153</v>
      </c>
      <c r="Q405" s="5">
        <v>467.96456838499068</v>
      </c>
      <c r="R405" s="5">
        <v>508.57751132095541</v>
      </c>
      <c r="S405" s="5">
        <v>548.91682733933317</v>
      </c>
      <c r="T405" s="5">
        <v>595.70785159645152</v>
      </c>
      <c r="U405" s="5">
        <v>635.13434245057454</v>
      </c>
      <c r="V405" s="5">
        <v>680.9604075683086</v>
      </c>
      <c r="W405" s="5">
        <v>724.7442948878122</v>
      </c>
      <c r="X405" s="5">
        <v>774.71282555569132</v>
      </c>
      <c r="Y405" s="5">
        <v>825.24801830352703</v>
      </c>
      <c r="Z405" s="5">
        <v>870.59940555804656</v>
      </c>
      <c r="AA405" s="5">
        <v>909.95584643872871</v>
      </c>
      <c r="AB405" s="5">
        <v>950.45507328702115</v>
      </c>
      <c r="AC405" s="5">
        <v>999.98597238817774</v>
      </c>
      <c r="AD405" s="5">
        <v>1005.9498041215959</v>
      </c>
      <c r="AE405" s="5">
        <v>1061.0014280971625</v>
      </c>
    </row>
    <row r="406" spans="1:3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>
      <c r="A407" s="58" t="s">
        <v>138</v>
      </c>
      <c r="B407" s="58" t="s">
        <v>126</v>
      </c>
      <c r="C407" s="58" t="s">
        <v>82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</row>
    <row r="408" spans="1:31">
      <c r="A408" s="58" t="s">
        <v>138</v>
      </c>
      <c r="B408" s="58" t="s">
        <v>126</v>
      </c>
      <c r="C408" s="58" t="s">
        <v>83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</row>
    <row r="409" spans="1:31">
      <c r="A409" s="58" t="s">
        <v>138</v>
      </c>
      <c r="B409" s="58" t="s">
        <v>126</v>
      </c>
      <c r="C409" s="58" t="s">
        <v>84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1204.9408384000001</v>
      </c>
      <c r="T409" s="5">
        <v>1204.9408384000001</v>
      </c>
      <c r="U409" s="5">
        <v>1204.9408384000001</v>
      </c>
      <c r="V409" s="5">
        <v>1204.9408384000001</v>
      </c>
      <c r="W409" s="5">
        <v>1204.9408384000001</v>
      </c>
      <c r="X409" s="5">
        <v>2604.71827605</v>
      </c>
      <c r="Y409" s="5">
        <v>2604.71827605</v>
      </c>
      <c r="Z409" s="5">
        <v>2604.71827605</v>
      </c>
      <c r="AA409" s="5">
        <v>2604.71827605</v>
      </c>
      <c r="AB409" s="5">
        <v>2604.71827605</v>
      </c>
      <c r="AC409" s="5">
        <v>2604.71827605</v>
      </c>
      <c r="AD409" s="5">
        <v>2604.71827605</v>
      </c>
      <c r="AE409" s="5">
        <v>2604.71827605</v>
      </c>
    </row>
    <row r="410" spans="1:31">
      <c r="A410" s="58" t="s">
        <v>138</v>
      </c>
      <c r="B410" s="58" t="s">
        <v>126</v>
      </c>
      <c r="C410" s="58" t="s">
        <v>85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3755.8746799999999</v>
      </c>
      <c r="AE410" s="5">
        <v>3755.8746799999999</v>
      </c>
    </row>
    <row r="411" spans="1:31">
      <c r="A411" s="58" t="s">
        <v>138</v>
      </c>
      <c r="B411" s="58" t="s">
        <v>126</v>
      </c>
      <c r="C411" s="58" t="s">
        <v>86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</row>
    <row r="412" spans="1:31">
      <c r="A412" s="58" t="s">
        <v>138</v>
      </c>
      <c r="B412" s="58" t="s">
        <v>126</v>
      </c>
      <c r="C412" s="58" t="s">
        <v>102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</row>
    <row r="413" spans="1:31">
      <c r="A413" s="58" t="s">
        <v>138</v>
      </c>
      <c r="B413" s="58" t="s">
        <v>126</v>
      </c>
      <c r="C413" s="58" t="s">
        <v>103</v>
      </c>
      <c r="D413" s="5">
        <v>0</v>
      </c>
      <c r="E413" s="5">
        <v>0</v>
      </c>
      <c r="F413" s="5">
        <v>48.104353519999997</v>
      </c>
      <c r="G413" s="5">
        <v>48.104353519999997</v>
      </c>
      <c r="H413" s="5">
        <v>199.96292188999999</v>
      </c>
      <c r="I413" s="5">
        <v>199.96292188999999</v>
      </c>
      <c r="J413" s="5">
        <v>199.96292188999999</v>
      </c>
      <c r="K413" s="5">
        <v>199.96292188999999</v>
      </c>
      <c r="L413" s="5">
        <v>199.96292188999999</v>
      </c>
      <c r="M413" s="5">
        <v>445.84973796000003</v>
      </c>
      <c r="N413" s="5">
        <v>445.84973796000003</v>
      </c>
      <c r="O413" s="5">
        <v>445.84973796000003</v>
      </c>
      <c r="P413" s="5">
        <v>445.84973796000003</v>
      </c>
      <c r="Q413" s="5">
        <v>445.84973796000003</v>
      </c>
      <c r="R413" s="5">
        <v>734.61322929000005</v>
      </c>
      <c r="S413" s="5">
        <v>734.61322929000005</v>
      </c>
      <c r="T413" s="5">
        <v>734.61322929000005</v>
      </c>
      <c r="U413" s="5">
        <v>734.61322929000005</v>
      </c>
      <c r="V413" s="5">
        <v>734.61322929000005</v>
      </c>
      <c r="W413" s="5">
        <v>734.61322929000005</v>
      </c>
      <c r="X413" s="5">
        <v>734.61322929000005</v>
      </c>
      <c r="Y413" s="5">
        <v>2973.1238932699998</v>
      </c>
      <c r="Z413" s="5">
        <v>2973.1238932699998</v>
      </c>
      <c r="AA413" s="5">
        <v>2973.1238932699998</v>
      </c>
      <c r="AB413" s="5">
        <v>2973.1238932699998</v>
      </c>
      <c r="AC413" s="5">
        <v>11637.987783389999</v>
      </c>
      <c r="AD413" s="5">
        <v>16668.850819369996</v>
      </c>
      <c r="AE413" s="5">
        <v>16668.850819369996</v>
      </c>
    </row>
    <row r="414" spans="1:31">
      <c r="A414" s="58" t="s">
        <v>138</v>
      </c>
      <c r="B414" s="58" t="s">
        <v>126</v>
      </c>
      <c r="C414" s="58" t="s">
        <v>104</v>
      </c>
      <c r="D414" s="5">
        <v>268</v>
      </c>
      <c r="E414" s="5">
        <v>268</v>
      </c>
      <c r="F414" s="5">
        <v>268</v>
      </c>
      <c r="G414" s="5">
        <v>268</v>
      </c>
      <c r="H414" s="5">
        <v>268</v>
      </c>
      <c r="I414" s="5">
        <v>268</v>
      </c>
      <c r="J414" s="5">
        <v>268</v>
      </c>
      <c r="K414" s="5">
        <v>268</v>
      </c>
      <c r="L414" s="5">
        <v>268</v>
      </c>
      <c r="M414" s="5">
        <v>268</v>
      </c>
      <c r="N414" s="5">
        <v>268</v>
      </c>
      <c r="O414" s="5">
        <v>268</v>
      </c>
      <c r="P414" s="5">
        <v>268</v>
      </c>
      <c r="Q414" s="5">
        <v>268</v>
      </c>
      <c r="R414" s="5">
        <v>268</v>
      </c>
      <c r="S414" s="5">
        <v>268</v>
      </c>
      <c r="T414" s="5">
        <v>268</v>
      </c>
      <c r="U414" s="5">
        <v>268</v>
      </c>
      <c r="V414" s="5">
        <v>268</v>
      </c>
      <c r="W414" s="5">
        <v>268</v>
      </c>
      <c r="X414" s="5">
        <v>268</v>
      </c>
      <c r="Y414" s="5">
        <v>270.10000000000002</v>
      </c>
      <c r="Z414" s="5">
        <v>270.10000000000002</v>
      </c>
      <c r="AA414" s="5">
        <v>270.10000000000002</v>
      </c>
      <c r="AB414" s="5">
        <v>270.10000000000002</v>
      </c>
      <c r="AC414" s="5">
        <v>270.10000000000002</v>
      </c>
      <c r="AD414" s="5">
        <v>270.10000000000002</v>
      </c>
      <c r="AE414" s="5">
        <v>270.10000000000002</v>
      </c>
    </row>
    <row r="415" spans="1:31">
      <c r="A415" s="58" t="s">
        <v>138</v>
      </c>
      <c r="B415" s="58" t="s">
        <v>126</v>
      </c>
      <c r="C415" s="58" t="s">
        <v>88</v>
      </c>
      <c r="D415" s="5">
        <v>73.838999999999999</v>
      </c>
      <c r="E415" s="5">
        <v>125.518</v>
      </c>
      <c r="F415" s="5">
        <v>181.48699999999999</v>
      </c>
      <c r="G415" s="5">
        <v>243.30499999999998</v>
      </c>
      <c r="H415" s="5">
        <v>312.75699999999995</v>
      </c>
      <c r="I415" s="5">
        <v>390.69499999999999</v>
      </c>
      <c r="J415" s="5">
        <v>510.90500000000003</v>
      </c>
      <c r="K415" s="5">
        <v>631.42935792000003</v>
      </c>
      <c r="L415" s="5">
        <v>766.63695316999997</v>
      </c>
      <c r="M415" s="5">
        <v>928.63902228000006</v>
      </c>
      <c r="N415" s="5">
        <v>1115.6597518000001</v>
      </c>
      <c r="O415" s="5">
        <v>1313.2637531099997</v>
      </c>
      <c r="P415" s="5">
        <v>1516.9889911499997</v>
      </c>
      <c r="Q415" s="5">
        <v>1727.7736280399997</v>
      </c>
      <c r="R415" s="5">
        <v>1934.21496411</v>
      </c>
      <c r="S415" s="5">
        <v>2140.4586781399998</v>
      </c>
      <c r="T415" s="5">
        <v>2300.8879793499996</v>
      </c>
      <c r="U415" s="5">
        <v>2451.2979372599998</v>
      </c>
      <c r="V415" s="5">
        <v>2590.4567204</v>
      </c>
      <c r="W415" s="5">
        <v>2730.6489150900002</v>
      </c>
      <c r="X415" s="5">
        <v>2880.4738553700004</v>
      </c>
      <c r="Y415" s="5">
        <v>3032.38457247</v>
      </c>
      <c r="Z415" s="5">
        <v>3166.1617666800003</v>
      </c>
      <c r="AA415" s="5">
        <v>3302.5120561000003</v>
      </c>
      <c r="AB415" s="5">
        <v>3441.9222458300001</v>
      </c>
      <c r="AC415" s="5">
        <v>3583.9930442000004</v>
      </c>
      <c r="AD415" s="5">
        <v>3728.8328000900001</v>
      </c>
      <c r="AE415" s="5">
        <v>3739.2745457300007</v>
      </c>
    </row>
    <row r="416" spans="1:31">
      <c r="A416" s="58" t="s">
        <v>138</v>
      </c>
      <c r="B416" s="58" t="s">
        <v>126</v>
      </c>
      <c r="C416" s="58" t="s">
        <v>89</v>
      </c>
      <c r="D416" s="5">
        <v>148.76600000000002</v>
      </c>
      <c r="E416" s="5">
        <v>228.94499999999999</v>
      </c>
      <c r="F416" s="5">
        <v>299.89299999999997</v>
      </c>
      <c r="G416" s="5">
        <v>362.67599999999999</v>
      </c>
      <c r="H416" s="5">
        <v>421.68799999999993</v>
      </c>
      <c r="I416" s="5">
        <v>477.62499999999989</v>
      </c>
      <c r="J416" s="5">
        <v>573.1819999999999</v>
      </c>
      <c r="K416" s="5">
        <v>679.52199999999982</v>
      </c>
      <c r="L416" s="5">
        <v>788.73699999999997</v>
      </c>
      <c r="M416" s="5">
        <v>913.36500000000001</v>
      </c>
      <c r="N416" s="5">
        <v>1050.0729999999999</v>
      </c>
      <c r="O416" s="5">
        <v>1185.873</v>
      </c>
      <c r="P416" s="5">
        <v>1305.5350000000001</v>
      </c>
      <c r="Q416" s="5">
        <v>1414.675</v>
      </c>
      <c r="R416" s="5">
        <v>1504.271</v>
      </c>
      <c r="S416" s="5">
        <v>1578.749</v>
      </c>
      <c r="T416" s="5">
        <v>1602.5610000000004</v>
      </c>
      <c r="U416" s="5">
        <v>1609.0989999999999</v>
      </c>
      <c r="V416" s="5">
        <v>1598.3530000000003</v>
      </c>
      <c r="W416" s="5">
        <v>1589.095</v>
      </c>
      <c r="X416" s="5">
        <v>1574.4000000000008</v>
      </c>
      <c r="Y416" s="5">
        <v>1558.9709999999998</v>
      </c>
      <c r="Z416" s="5">
        <v>1541.8950000000002</v>
      </c>
      <c r="AA416" s="5">
        <v>1524.0489999999998</v>
      </c>
      <c r="AB416" s="5">
        <v>1504.5419999999997</v>
      </c>
      <c r="AC416" s="5">
        <v>1484.26</v>
      </c>
      <c r="AD416" s="5">
        <v>1462.1540000000007</v>
      </c>
      <c r="AE416" s="5">
        <v>1462.1540000000007</v>
      </c>
    </row>
    <row r="417" spans="1:31">
      <c r="A417" s="58" t="s">
        <v>138</v>
      </c>
      <c r="B417" s="58" t="s">
        <v>126</v>
      </c>
      <c r="C417" s="58" t="s">
        <v>96</v>
      </c>
      <c r="D417" s="5">
        <v>9.4104411891122624</v>
      </c>
      <c r="E417" s="5">
        <v>19.117132690054596</v>
      </c>
      <c r="F417" s="5">
        <v>28.863933893753206</v>
      </c>
      <c r="G417" s="5">
        <v>38.20099845606476</v>
      </c>
      <c r="H417" s="5">
        <v>48.598214221626144</v>
      </c>
      <c r="I417" s="5">
        <v>59.919361857769054</v>
      </c>
      <c r="J417" s="5">
        <v>71.787700324340221</v>
      </c>
      <c r="K417" s="5">
        <v>84.348675359954797</v>
      </c>
      <c r="L417" s="5">
        <v>97.007930534518096</v>
      </c>
      <c r="M417" s="5">
        <v>111.56049658284951</v>
      </c>
      <c r="N417" s="5">
        <v>124.19304075747127</v>
      </c>
      <c r="O417" s="5">
        <v>137.65076340912898</v>
      </c>
      <c r="P417" s="5">
        <v>152.19677722443475</v>
      </c>
      <c r="Q417" s="5">
        <v>168.2316264126373</v>
      </c>
      <c r="R417" s="5">
        <v>183.67314008142705</v>
      </c>
      <c r="S417" s="5">
        <v>200.27553031576915</v>
      </c>
      <c r="T417" s="5">
        <v>215.17312015519877</v>
      </c>
      <c r="U417" s="5">
        <v>233.47027949471072</v>
      </c>
      <c r="V417" s="5">
        <v>248.98735969599181</v>
      </c>
      <c r="W417" s="5">
        <v>268.52614921800495</v>
      </c>
      <c r="X417" s="5">
        <v>286.54652036799519</v>
      </c>
      <c r="Y417" s="5">
        <v>304.57471653401348</v>
      </c>
      <c r="Z417" s="5">
        <v>324.48352334013498</v>
      </c>
      <c r="AA417" s="5">
        <v>337.46344582782058</v>
      </c>
      <c r="AB417" s="5">
        <v>357.05423402303569</v>
      </c>
      <c r="AC417" s="5">
        <v>378.05489141158284</v>
      </c>
      <c r="AD417" s="5">
        <v>399.6434408851494</v>
      </c>
      <c r="AE417" s="5">
        <v>402.5032303933412</v>
      </c>
    </row>
    <row r="418" spans="1:3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>
      <c r="A419" s="58" t="s">
        <v>138</v>
      </c>
      <c r="B419" s="58" t="s">
        <v>127</v>
      </c>
      <c r="C419" s="58" t="s">
        <v>82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</row>
    <row r="420" spans="1:31">
      <c r="A420" s="58" t="s">
        <v>138</v>
      </c>
      <c r="B420" s="58" t="s">
        <v>127</v>
      </c>
      <c r="C420" s="58" t="s">
        <v>83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</row>
    <row r="421" spans="1:31">
      <c r="A421" s="58" t="s">
        <v>138</v>
      </c>
      <c r="B421" s="58" t="s">
        <v>127</v>
      </c>
      <c r="C421" s="58" t="s">
        <v>84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478.32034659999999</v>
      </c>
      <c r="Y421" s="5">
        <v>478.32034659999999</v>
      </c>
      <c r="Z421" s="5">
        <v>478.32034659999999</v>
      </c>
      <c r="AA421" s="5">
        <v>478.32034659999999</v>
      </c>
      <c r="AB421" s="5">
        <v>478.32034659999999</v>
      </c>
      <c r="AC421" s="5">
        <v>478.32034659999999</v>
      </c>
      <c r="AD421" s="5">
        <v>1472.22371535</v>
      </c>
      <c r="AE421" s="5">
        <v>1472.22371535</v>
      </c>
    </row>
    <row r="422" spans="1:31">
      <c r="A422" s="58" t="s">
        <v>138</v>
      </c>
      <c r="B422" s="58" t="s">
        <v>127</v>
      </c>
      <c r="C422" s="58" t="s">
        <v>85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</row>
    <row r="423" spans="1:31">
      <c r="A423" s="58" t="s">
        <v>138</v>
      </c>
      <c r="B423" s="58" t="s">
        <v>127</v>
      </c>
      <c r="C423" s="58" t="s">
        <v>86</v>
      </c>
      <c r="D423" s="5">
        <v>0</v>
      </c>
      <c r="E423" s="5">
        <v>0</v>
      </c>
      <c r="F423" s="5">
        <v>0</v>
      </c>
      <c r="G423" s="5">
        <v>0</v>
      </c>
      <c r="H423" s="5">
        <v>390.00000000000006</v>
      </c>
      <c r="I423" s="5">
        <v>390.00000000000006</v>
      </c>
      <c r="J423" s="5">
        <v>390.00000000000006</v>
      </c>
      <c r="K423" s="5">
        <v>390.00000000000006</v>
      </c>
      <c r="L423" s="5">
        <v>390.00000000000006</v>
      </c>
      <c r="M423" s="5">
        <v>390.00000000000006</v>
      </c>
      <c r="N423" s="5">
        <v>390.00000000000006</v>
      </c>
      <c r="O423" s="5">
        <v>390.00000000000006</v>
      </c>
      <c r="P423" s="5">
        <v>390.00000000000006</v>
      </c>
      <c r="Q423" s="5">
        <v>390.00000000000006</v>
      </c>
      <c r="R423" s="5">
        <v>390.00000000000006</v>
      </c>
      <c r="S423" s="5">
        <v>390.00000000000006</v>
      </c>
      <c r="T423" s="5">
        <v>390.00000000000006</v>
      </c>
      <c r="U423" s="5">
        <v>390.00000000000006</v>
      </c>
      <c r="V423" s="5">
        <v>390.00000000000006</v>
      </c>
      <c r="W423" s="5">
        <v>390.00000000000006</v>
      </c>
      <c r="X423" s="5">
        <v>390.00000000000006</v>
      </c>
      <c r="Y423" s="5">
        <v>390.00000000000006</v>
      </c>
      <c r="Z423" s="5">
        <v>390.00000000000006</v>
      </c>
      <c r="AA423" s="5">
        <v>390.00000000000006</v>
      </c>
      <c r="AB423" s="5">
        <v>390.00000000000006</v>
      </c>
      <c r="AC423" s="5">
        <v>390.00000000000006</v>
      </c>
      <c r="AD423" s="5">
        <v>390.00000000000006</v>
      </c>
      <c r="AE423" s="5">
        <v>390.00000000000006</v>
      </c>
    </row>
    <row r="424" spans="1:31">
      <c r="A424" s="58" t="s">
        <v>138</v>
      </c>
      <c r="B424" s="58" t="s">
        <v>127</v>
      </c>
      <c r="C424" s="58" t="s">
        <v>102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538.76623740000002</v>
      </c>
      <c r="J424" s="5">
        <v>538.76623740000002</v>
      </c>
      <c r="K424" s="5">
        <v>538.76623740000002</v>
      </c>
      <c r="L424" s="5">
        <v>538.76623740000002</v>
      </c>
      <c r="M424" s="5">
        <v>538.76623740000002</v>
      </c>
      <c r="N424" s="5">
        <v>538.76623740000002</v>
      </c>
      <c r="O424" s="5">
        <v>538.76623740000002</v>
      </c>
      <c r="P424" s="5">
        <v>538.76623740000002</v>
      </c>
      <c r="Q424" s="5">
        <v>538.76623740000002</v>
      </c>
      <c r="R424" s="5">
        <v>538.76623740000002</v>
      </c>
      <c r="S424" s="5">
        <v>538.76623740000002</v>
      </c>
      <c r="T424" s="5">
        <v>538.76623740000002</v>
      </c>
      <c r="U424" s="5">
        <v>538.76623740000002</v>
      </c>
      <c r="V424" s="5">
        <v>538.76623740000002</v>
      </c>
      <c r="W424" s="5">
        <v>538.76623740000002</v>
      </c>
      <c r="X424" s="5">
        <v>914.80969186000004</v>
      </c>
      <c r="Y424" s="5">
        <v>914.80969186000004</v>
      </c>
      <c r="Z424" s="5">
        <v>914.80969186000004</v>
      </c>
      <c r="AA424" s="5">
        <v>914.80969186000004</v>
      </c>
      <c r="AB424" s="5">
        <v>914.80969186000004</v>
      </c>
      <c r="AC424" s="5">
        <v>1286.1152012299999</v>
      </c>
      <c r="AD424" s="5">
        <v>1989.46120208</v>
      </c>
      <c r="AE424" s="5">
        <v>1989.46120208</v>
      </c>
    </row>
    <row r="425" spans="1:31">
      <c r="A425" s="58" t="s">
        <v>138</v>
      </c>
      <c r="B425" s="58" t="s">
        <v>127</v>
      </c>
      <c r="C425" s="58" t="s">
        <v>103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</row>
    <row r="426" spans="1:31">
      <c r="A426" s="58" t="s">
        <v>138</v>
      </c>
      <c r="B426" s="58" t="s">
        <v>127</v>
      </c>
      <c r="C426" s="58" t="s">
        <v>104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</row>
    <row r="427" spans="1:31">
      <c r="A427" s="58" t="s">
        <v>138</v>
      </c>
      <c r="B427" s="58" t="s">
        <v>127</v>
      </c>
      <c r="C427" s="58" t="s">
        <v>88</v>
      </c>
      <c r="D427" s="5">
        <v>7.2569999999999997</v>
      </c>
      <c r="E427" s="5">
        <v>15.181999999999999</v>
      </c>
      <c r="F427" s="5">
        <v>25.828000000000003</v>
      </c>
      <c r="G427" s="5">
        <v>38.726999999999997</v>
      </c>
      <c r="H427" s="5">
        <v>54.451999999999998</v>
      </c>
      <c r="I427" s="5">
        <v>72.995000000000005</v>
      </c>
      <c r="J427" s="5">
        <v>100.919</v>
      </c>
      <c r="K427" s="5">
        <v>125.06885559</v>
      </c>
      <c r="L427" s="5">
        <v>152.38231171000001</v>
      </c>
      <c r="M427" s="5">
        <v>185.58257463999999</v>
      </c>
      <c r="N427" s="5">
        <v>224.24093049000001</v>
      </c>
      <c r="O427" s="5">
        <v>266.22114852000004</v>
      </c>
      <c r="P427" s="5">
        <v>310.76255972000001</v>
      </c>
      <c r="Q427" s="5">
        <v>357.21243506000002</v>
      </c>
      <c r="R427" s="5">
        <v>404.12868935</v>
      </c>
      <c r="S427" s="5">
        <v>451.96981380999995</v>
      </c>
      <c r="T427" s="5">
        <v>491.85534789999997</v>
      </c>
      <c r="U427" s="5">
        <v>531.17407489999994</v>
      </c>
      <c r="V427" s="5">
        <v>569.57214910999994</v>
      </c>
      <c r="W427" s="5">
        <v>609.09550940999998</v>
      </c>
      <c r="X427" s="5">
        <v>651.13480556000002</v>
      </c>
      <c r="Y427" s="5">
        <v>693.59137111999996</v>
      </c>
      <c r="Z427" s="5">
        <v>729.22064465000005</v>
      </c>
      <c r="AA427" s="5">
        <v>765.01022692999993</v>
      </c>
      <c r="AB427" s="5">
        <v>801.02588179999987</v>
      </c>
      <c r="AC427" s="5">
        <v>837.42843994999998</v>
      </c>
      <c r="AD427" s="5">
        <v>874.02253662999988</v>
      </c>
      <c r="AE427" s="5">
        <v>876.06575080999994</v>
      </c>
    </row>
    <row r="428" spans="1:31">
      <c r="A428" s="58" t="s">
        <v>138</v>
      </c>
      <c r="B428" s="58" t="s">
        <v>127</v>
      </c>
      <c r="C428" s="58" t="s">
        <v>89</v>
      </c>
      <c r="D428" s="5">
        <v>33.210999999999999</v>
      </c>
      <c r="E428" s="5">
        <v>52.959999999999987</v>
      </c>
      <c r="F428" s="5">
        <v>69.94</v>
      </c>
      <c r="G428" s="5">
        <v>83.551999999999992</v>
      </c>
      <c r="H428" s="5">
        <v>94.718999999999994</v>
      </c>
      <c r="I428" s="5">
        <v>104.08799999999999</v>
      </c>
      <c r="J428" s="5">
        <v>119.12299999999999</v>
      </c>
      <c r="K428" s="5">
        <v>140.226</v>
      </c>
      <c r="L428" s="5">
        <v>161.52900000000002</v>
      </c>
      <c r="M428" s="5">
        <v>186.071</v>
      </c>
      <c r="N428" s="5">
        <v>212.93200000000002</v>
      </c>
      <c r="O428" s="5">
        <v>240.31599999999995</v>
      </c>
      <c r="P428" s="5">
        <v>265.44200000000006</v>
      </c>
      <c r="Q428" s="5">
        <v>288.39300000000009</v>
      </c>
      <c r="R428" s="5">
        <v>308.13200000000006</v>
      </c>
      <c r="S428" s="5">
        <v>325.06799999999998</v>
      </c>
      <c r="T428" s="5">
        <v>332.09500000000003</v>
      </c>
      <c r="U428" s="5">
        <v>336.13700000000011</v>
      </c>
      <c r="V428" s="5">
        <v>337.15399999999994</v>
      </c>
      <c r="W428" s="5">
        <v>338.40500000000014</v>
      </c>
      <c r="X428" s="5">
        <v>338.27300000000002</v>
      </c>
      <c r="Y428" s="5">
        <v>337.61799999999988</v>
      </c>
      <c r="Z428" s="5">
        <v>336.35700000000014</v>
      </c>
      <c r="AA428" s="5">
        <v>334.33899999999988</v>
      </c>
      <c r="AB428" s="5">
        <v>331.66400000000016</v>
      </c>
      <c r="AC428" s="5">
        <v>328.45400000000001</v>
      </c>
      <c r="AD428" s="5">
        <v>324.61399999999998</v>
      </c>
      <c r="AE428" s="5">
        <v>324.61399999999998</v>
      </c>
    </row>
    <row r="429" spans="1:31">
      <c r="A429" s="58" t="s">
        <v>138</v>
      </c>
      <c r="B429" s="58" t="s">
        <v>127</v>
      </c>
      <c r="C429" s="58" t="s">
        <v>96</v>
      </c>
      <c r="D429" s="5">
        <v>1.7575097093391108</v>
      </c>
      <c r="E429" s="5">
        <v>3.4779107311225488</v>
      </c>
      <c r="F429" s="5">
        <v>4.9305556283669887</v>
      </c>
      <c r="G429" s="5">
        <v>6.2735463029534628</v>
      </c>
      <c r="H429" s="5">
        <v>7.7233088929174301</v>
      </c>
      <c r="I429" s="5">
        <v>9.7108762155443671</v>
      </c>
      <c r="J429" s="5">
        <v>11.342773458672724</v>
      </c>
      <c r="K429" s="5">
        <v>12.758780570974473</v>
      </c>
      <c r="L429" s="5">
        <v>14.412490287310071</v>
      </c>
      <c r="M429" s="5">
        <v>15.946858902916603</v>
      </c>
      <c r="N429" s="5">
        <v>17.286242187596272</v>
      </c>
      <c r="O429" s="5">
        <v>18.417501269622726</v>
      </c>
      <c r="P429" s="5">
        <v>19.687799813539215</v>
      </c>
      <c r="Q429" s="5">
        <v>21.082308853695281</v>
      </c>
      <c r="R429" s="5">
        <v>22.634448521775312</v>
      </c>
      <c r="S429" s="5">
        <v>24.192077203732424</v>
      </c>
      <c r="T429" s="5">
        <v>25.484826309117558</v>
      </c>
      <c r="U429" s="5">
        <v>26.90169988405772</v>
      </c>
      <c r="V429" s="5">
        <v>28.2741128893569</v>
      </c>
      <c r="W429" s="5">
        <v>29.910423906920954</v>
      </c>
      <c r="X429" s="5">
        <v>31.985159370590203</v>
      </c>
      <c r="Y429" s="5">
        <v>34.444894461290588</v>
      </c>
      <c r="Z429" s="5">
        <v>36.996043512256762</v>
      </c>
      <c r="AA429" s="5">
        <v>39.192755357990173</v>
      </c>
      <c r="AB429" s="5">
        <v>41.231988831273377</v>
      </c>
      <c r="AC429" s="5">
        <v>43.483485964347558</v>
      </c>
      <c r="AD429" s="5">
        <v>45.38856231733768</v>
      </c>
      <c r="AE429" s="5">
        <v>43.666807733237157</v>
      </c>
    </row>
    <row r="430" spans="1:3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>
      <c r="A431" s="58" t="s">
        <v>37</v>
      </c>
      <c r="B431" s="58" t="s">
        <v>123</v>
      </c>
      <c r="C431" s="58" t="s">
        <v>82</v>
      </c>
      <c r="D431" s="5">
        <v>316</v>
      </c>
      <c r="E431" s="5">
        <v>316</v>
      </c>
      <c r="F431" s="5">
        <v>316</v>
      </c>
      <c r="G431" s="5">
        <v>316</v>
      </c>
      <c r="H431" s="5">
        <v>316</v>
      </c>
      <c r="I431" s="5">
        <v>316</v>
      </c>
      <c r="J431" s="5">
        <v>316</v>
      </c>
      <c r="K431" s="5">
        <v>316</v>
      </c>
      <c r="L431" s="5">
        <v>316</v>
      </c>
      <c r="M431" s="5">
        <v>316</v>
      </c>
      <c r="N431" s="5">
        <v>316</v>
      </c>
      <c r="O431" s="5">
        <v>316</v>
      </c>
      <c r="P431" s="5">
        <v>316</v>
      </c>
      <c r="Q431" s="5">
        <v>316</v>
      </c>
      <c r="R431" s="5">
        <v>316</v>
      </c>
      <c r="S431" s="5">
        <v>316</v>
      </c>
      <c r="T431" s="5">
        <v>316</v>
      </c>
      <c r="U431" s="5">
        <v>316</v>
      </c>
      <c r="V431" s="5">
        <v>316</v>
      </c>
      <c r="W431" s="5">
        <v>316</v>
      </c>
      <c r="X431" s="5">
        <v>316</v>
      </c>
      <c r="Y431" s="5">
        <v>316</v>
      </c>
      <c r="Z431" s="5">
        <v>316</v>
      </c>
      <c r="AA431" s="5">
        <v>316</v>
      </c>
      <c r="AB431" s="5">
        <v>316</v>
      </c>
      <c r="AC431" s="5">
        <v>316</v>
      </c>
      <c r="AD431" s="5">
        <v>316</v>
      </c>
      <c r="AE431" s="5">
        <v>316</v>
      </c>
    </row>
    <row r="432" spans="1:31">
      <c r="A432" s="58" t="s">
        <v>37</v>
      </c>
      <c r="B432" s="58" t="s">
        <v>123</v>
      </c>
      <c r="C432" s="58" t="s">
        <v>83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</row>
    <row r="433" spans="1:31">
      <c r="A433" s="58" t="s">
        <v>37</v>
      </c>
      <c r="B433" s="58" t="s">
        <v>123</v>
      </c>
      <c r="C433" s="58" t="s">
        <v>84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247.10105465000001</v>
      </c>
      <c r="J433" s="5">
        <v>247.10105465000001</v>
      </c>
      <c r="K433" s="5">
        <v>247.10105465000001</v>
      </c>
      <c r="L433" s="5">
        <v>247.10105465000001</v>
      </c>
      <c r="M433" s="5">
        <v>247.10105465000001</v>
      </c>
      <c r="N433" s="5">
        <v>247.10105465000001</v>
      </c>
      <c r="O433" s="5">
        <v>247.10105465000001</v>
      </c>
      <c r="P433" s="5">
        <v>247.10105465000001</v>
      </c>
      <c r="Q433" s="5">
        <v>247.10105465000001</v>
      </c>
      <c r="R433" s="5">
        <v>247.10105465000001</v>
      </c>
      <c r="S433" s="5">
        <v>247.10105465000001</v>
      </c>
      <c r="T433" s="5">
        <v>247.10105465000001</v>
      </c>
      <c r="U433" s="5">
        <v>926.93115791000002</v>
      </c>
      <c r="V433" s="5">
        <v>926.93115791000002</v>
      </c>
      <c r="W433" s="5">
        <v>1573.89138546</v>
      </c>
      <c r="X433" s="5">
        <v>1628.2870577000001</v>
      </c>
      <c r="Y433" s="5">
        <v>1896.94307288</v>
      </c>
      <c r="Z433" s="5">
        <v>1896.94307288</v>
      </c>
      <c r="AA433" s="5">
        <v>2393.53190688</v>
      </c>
      <c r="AB433" s="5">
        <v>2393.53190688</v>
      </c>
      <c r="AC433" s="5">
        <v>2393.53190688</v>
      </c>
      <c r="AD433" s="5">
        <v>2428.09571357</v>
      </c>
      <c r="AE433" s="5">
        <v>2428.09571357</v>
      </c>
    </row>
    <row r="434" spans="1:31">
      <c r="A434" s="58" t="s">
        <v>37</v>
      </c>
      <c r="B434" s="58" t="s">
        <v>123</v>
      </c>
      <c r="C434" s="58" t="s">
        <v>85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2174.5602245999999</v>
      </c>
      <c r="N434" s="5">
        <v>2174.5602245999999</v>
      </c>
      <c r="O434" s="5">
        <v>2174.5602245999999</v>
      </c>
      <c r="P434" s="5">
        <v>2174.5602245999999</v>
      </c>
      <c r="Q434" s="5">
        <v>2174.5602245999999</v>
      </c>
      <c r="R434" s="5">
        <v>2457.5891789499997</v>
      </c>
      <c r="S434" s="5">
        <v>2457.5891789499997</v>
      </c>
      <c r="T434" s="5">
        <v>2457.5891789499997</v>
      </c>
      <c r="U434" s="5">
        <v>2457.5891789499997</v>
      </c>
      <c r="V434" s="5">
        <v>2457.5891789499997</v>
      </c>
      <c r="W434" s="5">
        <v>2457.5891789499997</v>
      </c>
      <c r="X434" s="5">
        <v>2457.5891789499997</v>
      </c>
      <c r="Y434" s="5">
        <v>2457.5891789499997</v>
      </c>
      <c r="Z434" s="5">
        <v>10313.868144749998</v>
      </c>
      <c r="AA434" s="5">
        <v>11970.283014500001</v>
      </c>
      <c r="AB434" s="5">
        <v>15976.759017549999</v>
      </c>
      <c r="AC434" s="5">
        <v>16487.086822049998</v>
      </c>
      <c r="AD434" s="5">
        <v>19509.776936400001</v>
      </c>
      <c r="AE434" s="5">
        <v>19509.776936400001</v>
      </c>
    </row>
    <row r="435" spans="1:31">
      <c r="A435" s="58" t="s">
        <v>37</v>
      </c>
      <c r="B435" s="58" t="s">
        <v>123</v>
      </c>
      <c r="C435" s="58" t="s">
        <v>86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</row>
    <row r="436" spans="1:31">
      <c r="A436" s="58" t="s">
        <v>37</v>
      </c>
      <c r="B436" s="58" t="s">
        <v>123</v>
      </c>
      <c r="C436" s="58" t="s">
        <v>101</v>
      </c>
      <c r="D436" s="5">
        <v>0</v>
      </c>
      <c r="E436" s="5">
        <v>0</v>
      </c>
      <c r="F436" s="5">
        <v>680</v>
      </c>
      <c r="G436" s="5">
        <v>2040</v>
      </c>
      <c r="H436" s="5">
        <v>2040</v>
      </c>
      <c r="I436" s="5">
        <v>2040</v>
      </c>
      <c r="J436" s="5">
        <v>2040</v>
      </c>
      <c r="K436" s="5">
        <v>2040</v>
      </c>
      <c r="L436" s="5">
        <v>2040</v>
      </c>
      <c r="M436" s="5">
        <v>2040</v>
      </c>
      <c r="N436" s="5">
        <v>2040</v>
      </c>
      <c r="O436" s="5">
        <v>2040</v>
      </c>
      <c r="P436" s="5">
        <v>2040</v>
      </c>
      <c r="Q436" s="5">
        <v>2040</v>
      </c>
      <c r="R436" s="5">
        <v>2040</v>
      </c>
      <c r="S436" s="5">
        <v>2040</v>
      </c>
      <c r="T436" s="5">
        <v>2040</v>
      </c>
      <c r="U436" s="5">
        <v>2040</v>
      </c>
      <c r="V436" s="5">
        <v>2040</v>
      </c>
      <c r="W436" s="5">
        <v>2040</v>
      </c>
      <c r="X436" s="5">
        <v>2040</v>
      </c>
      <c r="Y436" s="5">
        <v>2040</v>
      </c>
      <c r="Z436" s="5">
        <v>2040</v>
      </c>
      <c r="AA436" s="5">
        <v>2040</v>
      </c>
      <c r="AB436" s="5">
        <v>2040</v>
      </c>
      <c r="AC436" s="5">
        <v>2040</v>
      </c>
      <c r="AD436" s="5">
        <v>2040</v>
      </c>
      <c r="AE436" s="5">
        <v>2040</v>
      </c>
    </row>
    <row r="437" spans="1:31">
      <c r="A437" s="58" t="s">
        <v>37</v>
      </c>
      <c r="B437" s="58" t="s">
        <v>123</v>
      </c>
      <c r="C437" s="58" t="s">
        <v>102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369.69550478000002</v>
      </c>
      <c r="J437" s="5">
        <v>369.69550478000002</v>
      </c>
      <c r="K437" s="5">
        <v>541.72652051</v>
      </c>
      <c r="L437" s="5">
        <v>541.72652051</v>
      </c>
      <c r="M437" s="5">
        <v>616.41168775000006</v>
      </c>
      <c r="N437" s="5">
        <v>616.41168775000006</v>
      </c>
      <c r="O437" s="5">
        <v>616.41168775000006</v>
      </c>
      <c r="P437" s="5">
        <v>616.41168775000006</v>
      </c>
      <c r="Q437" s="5">
        <v>616.41168775000006</v>
      </c>
      <c r="R437" s="5">
        <v>616.41168775000006</v>
      </c>
      <c r="S437" s="5">
        <v>616.41168775000006</v>
      </c>
      <c r="T437" s="5">
        <v>616.41168775000006</v>
      </c>
      <c r="U437" s="5">
        <v>701.82236409000006</v>
      </c>
      <c r="V437" s="5">
        <v>701.82236409000006</v>
      </c>
      <c r="W437" s="5">
        <v>701.82236409000006</v>
      </c>
      <c r="X437" s="5">
        <v>833.3333333600001</v>
      </c>
      <c r="Y437" s="5">
        <v>833.3333333600001</v>
      </c>
      <c r="Z437" s="5">
        <v>833.3333333600001</v>
      </c>
      <c r="AA437" s="5">
        <v>833.3333333600001</v>
      </c>
      <c r="AB437" s="5">
        <v>833.3333333600001</v>
      </c>
      <c r="AC437" s="5">
        <v>833.3333333600001</v>
      </c>
      <c r="AD437" s="5">
        <v>833.3333333600001</v>
      </c>
      <c r="AE437" s="5">
        <v>833.3333333600001</v>
      </c>
    </row>
    <row r="438" spans="1:31">
      <c r="A438" s="58" t="s">
        <v>37</v>
      </c>
      <c r="B438" s="58" t="s">
        <v>123</v>
      </c>
      <c r="C438" s="58" t="s">
        <v>103</v>
      </c>
      <c r="D438" s="5">
        <v>149.03344091</v>
      </c>
      <c r="E438" s="5">
        <v>408.89703374999999</v>
      </c>
      <c r="F438" s="5">
        <v>1555.9163435200001</v>
      </c>
      <c r="G438" s="5">
        <v>2734.0484463500002</v>
      </c>
      <c r="H438" s="5">
        <v>3736.6509522300003</v>
      </c>
      <c r="I438" s="5">
        <v>3887.9349853799999</v>
      </c>
      <c r="J438" s="5">
        <v>4196.4795630799999</v>
      </c>
      <c r="K438" s="5">
        <v>4196.4795630799999</v>
      </c>
      <c r="L438" s="5">
        <v>4196.4795630799999</v>
      </c>
      <c r="M438" s="5">
        <v>4370.3000513999996</v>
      </c>
      <c r="N438" s="5">
        <v>4370.3000513999996</v>
      </c>
      <c r="O438" s="5">
        <v>4370.3000513999996</v>
      </c>
      <c r="P438" s="5">
        <v>4370.3000513999996</v>
      </c>
      <c r="Q438" s="5">
        <v>4370.3000513999996</v>
      </c>
      <c r="R438" s="5">
        <v>4370.3000513999996</v>
      </c>
      <c r="S438" s="5">
        <v>4370.3000513999996</v>
      </c>
      <c r="T438" s="5">
        <v>4507.5470603699996</v>
      </c>
      <c r="U438" s="5">
        <v>4742.4046602100007</v>
      </c>
      <c r="V438" s="5">
        <v>5089.7734289199998</v>
      </c>
      <c r="W438" s="5">
        <v>5170.3485775899999</v>
      </c>
      <c r="X438" s="5">
        <v>5667.8141588300005</v>
      </c>
      <c r="Y438" s="5">
        <v>5667.8141588300005</v>
      </c>
      <c r="Z438" s="5">
        <v>5667.8141588300005</v>
      </c>
      <c r="AA438" s="5">
        <v>5957.4058771399996</v>
      </c>
      <c r="AB438" s="5">
        <v>5957.4058771399996</v>
      </c>
      <c r="AC438" s="5">
        <v>6351.1432693799998</v>
      </c>
      <c r="AD438" s="5">
        <v>6351.1432693799998</v>
      </c>
      <c r="AE438" s="5">
        <v>6407.5633972699998</v>
      </c>
    </row>
    <row r="439" spans="1:31">
      <c r="A439" s="58" t="s">
        <v>37</v>
      </c>
      <c r="B439" s="58" t="s">
        <v>123</v>
      </c>
      <c r="C439" s="58" t="s">
        <v>104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</row>
    <row r="440" spans="1:31">
      <c r="A440" s="58" t="s">
        <v>37</v>
      </c>
      <c r="B440" s="58" t="s">
        <v>123</v>
      </c>
      <c r="C440" s="58" t="s">
        <v>88</v>
      </c>
      <c r="D440" s="5">
        <v>101.80099999999999</v>
      </c>
      <c r="E440" s="5">
        <v>222.81499998999999</v>
      </c>
      <c r="F440" s="5">
        <v>379.50499998000004</v>
      </c>
      <c r="G440" s="5">
        <v>571.5</v>
      </c>
      <c r="H440" s="5">
        <v>806.23299998999983</v>
      </c>
      <c r="I440" s="5">
        <v>1087.9869999899997</v>
      </c>
      <c r="J440" s="5">
        <v>1512.70799999</v>
      </c>
      <c r="K440" s="5">
        <v>1885.8104733199998</v>
      </c>
      <c r="L440" s="5">
        <v>2301.8716278700003</v>
      </c>
      <c r="M440" s="5">
        <v>2783.9863791500006</v>
      </c>
      <c r="N440" s="5">
        <v>3381.2533320699995</v>
      </c>
      <c r="O440" s="5">
        <v>4024.7941968700006</v>
      </c>
      <c r="P440" s="5">
        <v>4695.3620007400013</v>
      </c>
      <c r="Q440" s="5">
        <v>5399.39114737</v>
      </c>
      <c r="R440" s="5">
        <v>6102.7063389200002</v>
      </c>
      <c r="S440" s="5">
        <v>6810.6799472400016</v>
      </c>
      <c r="T440" s="5">
        <v>7391.802441490001</v>
      </c>
      <c r="U440" s="5">
        <v>7952.95229518</v>
      </c>
      <c r="V440" s="5">
        <v>8488.7563974000004</v>
      </c>
      <c r="W440" s="5">
        <v>9037.3045982299973</v>
      </c>
      <c r="X440" s="5">
        <v>9622.9076853299957</v>
      </c>
      <c r="Y440" s="5">
        <v>10215.617545679994</v>
      </c>
      <c r="Z440" s="5">
        <v>10721.444480849992</v>
      </c>
      <c r="AA440" s="5">
        <v>11232.40933998999</v>
      </c>
      <c r="AB440" s="5">
        <v>11751.157082529993</v>
      </c>
      <c r="AC440" s="5">
        <v>12278.617823119992</v>
      </c>
      <c r="AD440" s="5">
        <v>12809.374079909998</v>
      </c>
      <c r="AE440" s="5">
        <v>12845.544440589994</v>
      </c>
    </row>
    <row r="441" spans="1:31">
      <c r="A441" s="58" t="s">
        <v>37</v>
      </c>
      <c r="B441" s="58" t="s">
        <v>123</v>
      </c>
      <c r="C441" s="58" t="s">
        <v>89</v>
      </c>
      <c r="D441" s="5">
        <v>417.09299999999996</v>
      </c>
      <c r="E441" s="5">
        <v>716.30199999999991</v>
      </c>
      <c r="F441" s="5">
        <v>961.07899999999995</v>
      </c>
      <c r="G441" s="5">
        <v>1159.173</v>
      </c>
      <c r="H441" s="5">
        <v>1329.4969999999996</v>
      </c>
      <c r="I441" s="5">
        <v>1473.222</v>
      </c>
      <c r="J441" s="5">
        <v>1707.615</v>
      </c>
      <c r="K441" s="5">
        <v>2035.1180000000002</v>
      </c>
      <c r="L441" s="5">
        <v>2366.4050000000002</v>
      </c>
      <c r="M441" s="5">
        <v>2720.5239999999999</v>
      </c>
      <c r="N441" s="5">
        <v>3152.2280000000005</v>
      </c>
      <c r="O441" s="5">
        <v>3587.4970000000008</v>
      </c>
      <c r="P441" s="5">
        <v>3976.5260000000012</v>
      </c>
      <c r="Q441" s="5">
        <v>4338.3179999999993</v>
      </c>
      <c r="R441" s="5">
        <v>4644.8370000000004</v>
      </c>
      <c r="S441" s="5">
        <v>4899.7700000000004</v>
      </c>
      <c r="T441" s="5">
        <v>5003.7970000000005</v>
      </c>
      <c r="U441" s="5">
        <v>5056.0919999999987</v>
      </c>
      <c r="V441" s="5">
        <v>5055.4490000000014</v>
      </c>
      <c r="W441" s="5">
        <v>5058.7739999999985</v>
      </c>
      <c r="X441" s="5">
        <v>5043.4100000000008</v>
      </c>
      <c r="Y441" s="5">
        <v>5022.1419999999998</v>
      </c>
      <c r="Z441" s="5">
        <v>4993.2759999999989</v>
      </c>
      <c r="AA441" s="5">
        <v>4956.7110000000002</v>
      </c>
      <c r="AB441" s="5">
        <v>4912.6040000000021</v>
      </c>
      <c r="AC441" s="5">
        <v>4863.688000000001</v>
      </c>
      <c r="AD441" s="5">
        <v>4804.722999999999</v>
      </c>
      <c r="AE441" s="5">
        <v>4804.722999999999</v>
      </c>
    </row>
    <row r="442" spans="1:31">
      <c r="A442" s="58" t="s">
        <v>37</v>
      </c>
      <c r="B442" s="58" t="s">
        <v>123</v>
      </c>
      <c r="C442" s="58" t="s">
        <v>96</v>
      </c>
      <c r="D442" s="5">
        <v>30.660440774895221</v>
      </c>
      <c r="E442" s="5">
        <v>63.707079795840343</v>
      </c>
      <c r="F442" s="5">
        <v>96.113566606678262</v>
      </c>
      <c r="G442" s="5">
        <v>271.17148892604604</v>
      </c>
      <c r="H442" s="5">
        <v>495.16897300941554</v>
      </c>
      <c r="I442" s="5">
        <v>615.38218040003517</v>
      </c>
      <c r="J442" s="5">
        <v>761.82554397458875</v>
      </c>
      <c r="K442" s="5">
        <v>848.62379042476528</v>
      </c>
      <c r="L442" s="5">
        <v>870.32809527618019</v>
      </c>
      <c r="M442" s="5">
        <v>894.86237590655264</v>
      </c>
      <c r="N442" s="5">
        <v>922.81072260867018</v>
      </c>
      <c r="O442" s="5">
        <v>949.52350397690293</v>
      </c>
      <c r="P442" s="5">
        <v>975.09921656703023</v>
      </c>
      <c r="Q442" s="5">
        <v>997.25861067855772</v>
      </c>
      <c r="R442" s="5">
        <v>1002.8794617506476</v>
      </c>
      <c r="S442" s="5">
        <v>1036.1559052436403</v>
      </c>
      <c r="T442" s="5">
        <v>1056.4183616802677</v>
      </c>
      <c r="U442" s="5">
        <v>1090.1341983879079</v>
      </c>
      <c r="V442" s="5">
        <v>1112.9262385629454</v>
      </c>
      <c r="W442" s="5">
        <v>1121.1009884978778</v>
      </c>
      <c r="X442" s="5">
        <v>1130.5594593952053</v>
      </c>
      <c r="Y442" s="5">
        <v>1163.2916553417003</v>
      </c>
      <c r="Z442" s="5">
        <v>1170.3310894750427</v>
      </c>
      <c r="AA442" s="5">
        <v>1211.7861754023997</v>
      </c>
      <c r="AB442" s="5">
        <v>1270.5960303933775</v>
      </c>
      <c r="AC442" s="5">
        <v>1324.8050550425924</v>
      </c>
      <c r="AD442" s="5">
        <v>1373.7554601067961</v>
      </c>
      <c r="AE442" s="5">
        <v>1439.1927728928072</v>
      </c>
    </row>
    <row r="443" spans="1:3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>
      <c r="A444" s="58" t="s">
        <v>37</v>
      </c>
      <c r="B444" s="58" t="s">
        <v>124</v>
      </c>
      <c r="C444" s="58" t="s">
        <v>82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</row>
    <row r="445" spans="1:31">
      <c r="A445" s="58" t="s">
        <v>37</v>
      </c>
      <c r="B445" s="58" t="s">
        <v>124</v>
      </c>
      <c r="C445" s="58" t="s">
        <v>83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</row>
    <row r="446" spans="1:31">
      <c r="A446" s="58" t="s">
        <v>37</v>
      </c>
      <c r="B446" s="58" t="s">
        <v>124</v>
      </c>
      <c r="C446" s="58" t="s">
        <v>84</v>
      </c>
      <c r="D446" s="5">
        <v>0</v>
      </c>
      <c r="E446" s="5">
        <v>0</v>
      </c>
      <c r="F446" s="5">
        <v>94.839234419999997</v>
      </c>
      <c r="G446" s="5">
        <v>108.56306818</v>
      </c>
      <c r="H446" s="5">
        <v>329.17957401000001</v>
      </c>
      <c r="I446" s="5">
        <v>743.40813735999996</v>
      </c>
      <c r="J446" s="5">
        <v>743.40813735999996</v>
      </c>
      <c r="K446" s="5">
        <v>743.40813735999996</v>
      </c>
      <c r="L446" s="5">
        <v>743.40813735999996</v>
      </c>
      <c r="M446" s="5">
        <v>743.40813735999996</v>
      </c>
      <c r="N446" s="5">
        <v>743.40813735999996</v>
      </c>
      <c r="O446" s="5">
        <v>743.40813735999996</v>
      </c>
      <c r="P446" s="5">
        <v>743.40813735999996</v>
      </c>
      <c r="Q446" s="5">
        <v>743.40813735999996</v>
      </c>
      <c r="R446" s="5">
        <v>743.40813735999996</v>
      </c>
      <c r="S446" s="5">
        <v>743.40813735999996</v>
      </c>
      <c r="T446" s="5">
        <v>743.40813735999996</v>
      </c>
      <c r="U446" s="5">
        <v>743.40813735999996</v>
      </c>
      <c r="V446" s="5">
        <v>743.40813735999996</v>
      </c>
      <c r="W446" s="5">
        <v>743.40813735999996</v>
      </c>
      <c r="X446" s="5">
        <v>743.40813735999996</v>
      </c>
      <c r="Y446" s="5">
        <v>743.40813735999996</v>
      </c>
      <c r="Z446" s="5">
        <v>743.40813735999996</v>
      </c>
      <c r="AA446" s="5">
        <v>743.40813735999996</v>
      </c>
      <c r="AB446" s="5">
        <v>743.40813735999996</v>
      </c>
      <c r="AC446" s="5">
        <v>743.40813735999996</v>
      </c>
      <c r="AD446" s="5">
        <v>743.40813735999996</v>
      </c>
      <c r="AE446" s="5">
        <v>743.40813735999996</v>
      </c>
    </row>
    <row r="447" spans="1:31">
      <c r="A447" s="58" t="s">
        <v>37</v>
      </c>
      <c r="B447" s="58" t="s">
        <v>124</v>
      </c>
      <c r="C447" s="58" t="s">
        <v>85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5.9440957499999998</v>
      </c>
      <c r="L447" s="5">
        <v>25.326826449999999</v>
      </c>
      <c r="M447" s="5">
        <v>25.326826449999999</v>
      </c>
      <c r="N447" s="5">
        <v>25.326826449999999</v>
      </c>
      <c r="O447" s="5">
        <v>153.17800299999999</v>
      </c>
      <c r="P447" s="5">
        <v>153.17800299999999</v>
      </c>
      <c r="Q447" s="5">
        <v>153.17800299999999</v>
      </c>
      <c r="R447" s="5">
        <v>1376.46674975</v>
      </c>
      <c r="S447" s="5">
        <v>1376.46674975</v>
      </c>
      <c r="T447" s="5">
        <v>1376.46674975</v>
      </c>
      <c r="U447" s="5">
        <v>1376.46674975</v>
      </c>
      <c r="V447" s="5">
        <v>1376.46674975</v>
      </c>
      <c r="W447" s="5">
        <v>1376.46674975</v>
      </c>
      <c r="X447" s="5">
        <v>1376.46674975</v>
      </c>
      <c r="Y447" s="5">
        <v>1376.46674975</v>
      </c>
      <c r="Z447" s="5">
        <v>2164.44939075</v>
      </c>
      <c r="AA447" s="5">
        <v>6323.7994550499989</v>
      </c>
      <c r="AB447" s="5">
        <v>7052.8033382999984</v>
      </c>
      <c r="AC447" s="5">
        <v>12085.327281650001</v>
      </c>
      <c r="AD447" s="5">
        <v>12085.327281650001</v>
      </c>
      <c r="AE447" s="5">
        <v>12085.327281650001</v>
      </c>
    </row>
    <row r="448" spans="1:31">
      <c r="A448" s="58" t="s">
        <v>37</v>
      </c>
      <c r="B448" s="58" t="s">
        <v>124</v>
      </c>
      <c r="C448" s="58" t="s">
        <v>86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</row>
    <row r="449" spans="1:31">
      <c r="A449" s="58" t="s">
        <v>37</v>
      </c>
      <c r="B449" s="58" t="s">
        <v>124</v>
      </c>
      <c r="C449" s="58" t="s">
        <v>102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1199.3838291500001</v>
      </c>
      <c r="L449" s="5">
        <v>1367.4109732899999</v>
      </c>
      <c r="M449" s="5">
        <v>1483.78387901</v>
      </c>
      <c r="N449" s="5">
        <v>1483.78387901</v>
      </c>
      <c r="O449" s="5">
        <v>1483.78387901</v>
      </c>
      <c r="P449" s="5">
        <v>1483.78387901</v>
      </c>
      <c r="Q449" s="5">
        <v>1483.78387901</v>
      </c>
      <c r="R449" s="5">
        <v>1483.78387901</v>
      </c>
      <c r="S449" s="5">
        <v>1483.78387901</v>
      </c>
      <c r="T449" s="5">
        <v>1483.78387901</v>
      </c>
      <c r="U449" s="5">
        <v>1483.78387901</v>
      </c>
      <c r="V449" s="5">
        <v>1483.78387901</v>
      </c>
      <c r="W449" s="5">
        <v>1483.78387901</v>
      </c>
      <c r="X449" s="5">
        <v>1483.78387901</v>
      </c>
      <c r="Y449" s="5">
        <v>1483.78387901</v>
      </c>
      <c r="Z449" s="5">
        <v>1483.78387901</v>
      </c>
      <c r="AA449" s="5">
        <v>1483.78387901</v>
      </c>
      <c r="AB449" s="5">
        <v>1483.78387901</v>
      </c>
      <c r="AC449" s="5">
        <v>1483.78387901</v>
      </c>
      <c r="AD449" s="5">
        <v>1483.78387901</v>
      </c>
      <c r="AE449" s="5">
        <v>1483.78387901</v>
      </c>
    </row>
    <row r="450" spans="1:31">
      <c r="A450" s="58" t="s">
        <v>37</v>
      </c>
      <c r="B450" s="58" t="s">
        <v>124</v>
      </c>
      <c r="C450" s="58" t="s">
        <v>103</v>
      </c>
      <c r="D450" s="5">
        <v>685.42528088000006</v>
      </c>
      <c r="E450" s="5">
        <v>685.42528088000006</v>
      </c>
      <c r="F450" s="5">
        <v>1379.7821287700001</v>
      </c>
      <c r="G450" s="5">
        <v>2752.8539823199999</v>
      </c>
      <c r="H450" s="5">
        <v>2752.8539823199999</v>
      </c>
      <c r="I450" s="5">
        <v>2752.8539823199999</v>
      </c>
      <c r="J450" s="5">
        <v>2752.8539823199999</v>
      </c>
      <c r="K450" s="5">
        <v>3729.0088970999996</v>
      </c>
      <c r="L450" s="5">
        <v>3974.0120901599998</v>
      </c>
      <c r="M450" s="5">
        <v>4117.8966705000003</v>
      </c>
      <c r="N450" s="5">
        <v>4452.5735913799999</v>
      </c>
      <c r="O450" s="5">
        <v>5488.3128402299999</v>
      </c>
      <c r="P450" s="5">
        <v>5646.9464444400001</v>
      </c>
      <c r="Q450" s="5">
        <v>5646.9464444400001</v>
      </c>
      <c r="R450" s="5">
        <v>5755.7631822399999</v>
      </c>
      <c r="S450" s="5">
        <v>7665.12115937</v>
      </c>
      <c r="T450" s="5">
        <v>7665.12115937</v>
      </c>
      <c r="U450" s="5">
        <v>8172.3267142899986</v>
      </c>
      <c r="V450" s="5">
        <v>11092.513326559998</v>
      </c>
      <c r="W450" s="5">
        <v>11092.513326559998</v>
      </c>
      <c r="X450" s="5">
        <v>11092.513326559998</v>
      </c>
      <c r="Y450" s="5">
        <v>11305.02065513</v>
      </c>
      <c r="Z450" s="5">
        <v>11388.398198589999</v>
      </c>
      <c r="AA450" s="5">
        <v>14126.188060290002</v>
      </c>
      <c r="AB450" s="5">
        <v>17594.281300319999</v>
      </c>
      <c r="AC450" s="5">
        <v>17830.218828809997</v>
      </c>
      <c r="AD450" s="5">
        <v>22238.853898419995</v>
      </c>
      <c r="AE450" s="5">
        <v>22238.853898419995</v>
      </c>
    </row>
    <row r="451" spans="1:31">
      <c r="A451" s="58" t="s">
        <v>37</v>
      </c>
      <c r="B451" s="58" t="s">
        <v>124</v>
      </c>
      <c r="C451" s="58" t="s">
        <v>104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</row>
    <row r="452" spans="1:31">
      <c r="A452" s="58" t="s">
        <v>37</v>
      </c>
      <c r="B452" s="58" t="s">
        <v>124</v>
      </c>
      <c r="C452" s="58" t="s">
        <v>88</v>
      </c>
      <c r="D452" s="5">
        <v>74.000999999999991</v>
      </c>
      <c r="E452" s="5">
        <v>170.20299999999997</v>
      </c>
      <c r="F452" s="5">
        <v>307.68299999999999</v>
      </c>
      <c r="G452" s="5">
        <v>477.90599999999995</v>
      </c>
      <c r="H452" s="5">
        <v>683.44799999999998</v>
      </c>
      <c r="I452" s="5">
        <v>935.06399999999996</v>
      </c>
      <c r="J452" s="5">
        <v>1312.0280000100001</v>
      </c>
      <c r="K452" s="5">
        <v>1638.8409322999998</v>
      </c>
      <c r="L452" s="5">
        <v>1990.6932078299999</v>
      </c>
      <c r="M452" s="5">
        <v>2391.4475556399998</v>
      </c>
      <c r="N452" s="5">
        <v>2884.1496417200001</v>
      </c>
      <c r="O452" s="5">
        <v>3416.4116849400007</v>
      </c>
      <c r="P452" s="5">
        <v>3973.8140689500015</v>
      </c>
      <c r="Q452" s="5">
        <v>4530.6560560899998</v>
      </c>
      <c r="R452" s="5">
        <v>5066.1109845699993</v>
      </c>
      <c r="S452" s="5">
        <v>5601.4006190199989</v>
      </c>
      <c r="T452" s="5">
        <v>6028.7694856199996</v>
      </c>
      <c r="U452" s="5">
        <v>6443.565074019999</v>
      </c>
      <c r="V452" s="5">
        <v>6831.6147785800003</v>
      </c>
      <c r="W452" s="5">
        <v>7225.57279131</v>
      </c>
      <c r="X452" s="5">
        <v>7650.4431786699988</v>
      </c>
      <c r="Y452" s="5">
        <v>8077.7043893099999</v>
      </c>
      <c r="Z452" s="5">
        <v>8450.5380374800006</v>
      </c>
      <c r="AA452" s="5">
        <v>8830.8099046900006</v>
      </c>
      <c r="AB452" s="5">
        <v>9215.3613388400008</v>
      </c>
      <c r="AC452" s="5">
        <v>9609.1453741200021</v>
      </c>
      <c r="AD452" s="5">
        <v>10007.919712710003</v>
      </c>
      <c r="AE452" s="5">
        <v>10029.9383246</v>
      </c>
    </row>
    <row r="453" spans="1:31">
      <c r="A453" s="58" t="s">
        <v>37</v>
      </c>
      <c r="B453" s="58" t="s">
        <v>124</v>
      </c>
      <c r="C453" s="58" t="s">
        <v>89</v>
      </c>
      <c r="D453" s="5">
        <v>315.67900000000003</v>
      </c>
      <c r="E453" s="5">
        <v>569.61599999999987</v>
      </c>
      <c r="F453" s="5">
        <v>820.85400000000004</v>
      </c>
      <c r="G453" s="5">
        <v>1024.452</v>
      </c>
      <c r="H453" s="5">
        <v>1198.3300000000002</v>
      </c>
      <c r="I453" s="5">
        <v>1349.2910000000002</v>
      </c>
      <c r="J453" s="5">
        <v>1583.7460000000005</v>
      </c>
      <c r="K453" s="5">
        <v>1889.231</v>
      </c>
      <c r="L453" s="5">
        <v>2184.8289999999997</v>
      </c>
      <c r="M453" s="5">
        <v>2494.7470000000003</v>
      </c>
      <c r="N453" s="5">
        <v>2866.9210000000003</v>
      </c>
      <c r="O453" s="5">
        <v>3247.2130000000002</v>
      </c>
      <c r="P453" s="5">
        <v>3592.6420000000003</v>
      </c>
      <c r="Q453" s="5">
        <v>3888.3300000000004</v>
      </c>
      <c r="R453" s="5">
        <v>4120.362000000001</v>
      </c>
      <c r="S453" s="5">
        <v>4311.5919999999996</v>
      </c>
      <c r="T453" s="5">
        <v>4376.5829999999996</v>
      </c>
      <c r="U453" s="5">
        <v>4405.5499999999993</v>
      </c>
      <c r="V453" s="5">
        <v>4389.7909999999993</v>
      </c>
      <c r="W453" s="5">
        <v>4377.9460000000008</v>
      </c>
      <c r="X453" s="5">
        <v>4353.7569999999996</v>
      </c>
      <c r="Y453" s="5">
        <v>4323.2259999999997</v>
      </c>
      <c r="Z453" s="5">
        <v>4288.2030000000004</v>
      </c>
      <c r="AA453" s="5">
        <v>4249.7039999999997</v>
      </c>
      <c r="AB453" s="5">
        <v>4204.5159999999987</v>
      </c>
      <c r="AC453" s="5">
        <v>4157.0160000000005</v>
      </c>
      <c r="AD453" s="5">
        <v>4103.4959999999992</v>
      </c>
      <c r="AE453" s="5">
        <v>4103.4959999999992</v>
      </c>
    </row>
    <row r="454" spans="1:31">
      <c r="A454" s="58" t="s">
        <v>37</v>
      </c>
      <c r="B454" s="58" t="s">
        <v>124</v>
      </c>
      <c r="C454" s="58" t="s">
        <v>96</v>
      </c>
      <c r="D454" s="5">
        <v>28.250568165401205</v>
      </c>
      <c r="E454" s="5">
        <v>57.984082519045188</v>
      </c>
      <c r="F454" s="5">
        <v>87.984363689163416</v>
      </c>
      <c r="G454" s="5">
        <v>118.52028685363027</v>
      </c>
      <c r="H454" s="5">
        <v>161.05691983968833</v>
      </c>
      <c r="I454" s="5">
        <v>194.1032598775956</v>
      </c>
      <c r="J454" s="5">
        <v>227.93823684229116</v>
      </c>
      <c r="K454" s="5">
        <v>266.13392778345383</v>
      </c>
      <c r="L454" s="5">
        <v>307.91599866385843</v>
      </c>
      <c r="M454" s="5">
        <v>357.33122135207975</v>
      </c>
      <c r="N454" s="5">
        <v>400.9931263169268</v>
      </c>
      <c r="O454" s="5">
        <v>452.01705504396921</v>
      </c>
      <c r="P454" s="5">
        <v>503.29314390950196</v>
      </c>
      <c r="Q454" s="5">
        <v>558.157845767406</v>
      </c>
      <c r="R454" s="5">
        <v>613.22322392402464</v>
      </c>
      <c r="S454" s="5">
        <v>679.02951652783554</v>
      </c>
      <c r="T454" s="5">
        <v>736.58016372655379</v>
      </c>
      <c r="U454" s="5">
        <v>801.92129074151421</v>
      </c>
      <c r="V454" s="5">
        <v>855.66726112410993</v>
      </c>
      <c r="W454" s="5">
        <v>908.05729462161355</v>
      </c>
      <c r="X454" s="5">
        <v>960.26231120480941</v>
      </c>
      <c r="Y454" s="5">
        <v>1014.2322565284998</v>
      </c>
      <c r="Z454" s="5">
        <v>1064.568890524178</v>
      </c>
      <c r="AA454" s="5">
        <v>1107.3958125478362</v>
      </c>
      <c r="AB454" s="5">
        <v>1148.2754989213397</v>
      </c>
      <c r="AC454" s="5">
        <v>1185.3629488071788</v>
      </c>
      <c r="AD454" s="5">
        <v>1226.8511397490433</v>
      </c>
      <c r="AE454" s="5">
        <v>1267.3846312329956</v>
      </c>
    </row>
    <row r="455" spans="1:3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>
      <c r="A456" s="58" t="s">
        <v>37</v>
      </c>
      <c r="B456" s="58" t="s">
        <v>125</v>
      </c>
      <c r="C456" s="58" t="s">
        <v>82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</row>
    <row r="457" spans="1:31">
      <c r="A457" s="58" t="s">
        <v>37</v>
      </c>
      <c r="B457" s="58" t="s">
        <v>125</v>
      </c>
      <c r="C457" s="58" t="s">
        <v>83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</row>
    <row r="458" spans="1:31">
      <c r="A458" s="58" t="s">
        <v>37</v>
      </c>
      <c r="B458" s="58" t="s">
        <v>125</v>
      </c>
      <c r="C458" s="58" t="s">
        <v>84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305.54084215</v>
      </c>
      <c r="X458" s="5">
        <v>305.54084215</v>
      </c>
      <c r="Y458" s="5">
        <v>305.54084215</v>
      </c>
      <c r="Z458" s="5">
        <v>305.54084215</v>
      </c>
      <c r="AA458" s="5">
        <v>305.54084215</v>
      </c>
      <c r="AB458" s="5">
        <v>305.54084215</v>
      </c>
      <c r="AC458" s="5">
        <v>305.54084215</v>
      </c>
      <c r="AD458" s="5">
        <v>2924.0211565</v>
      </c>
      <c r="AE458" s="5">
        <v>2924.0211565</v>
      </c>
    </row>
    <row r="459" spans="1:31">
      <c r="A459" s="58" t="s">
        <v>37</v>
      </c>
      <c r="B459" s="58" t="s">
        <v>125</v>
      </c>
      <c r="C459" s="58" t="s">
        <v>85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241.31359775000001</v>
      </c>
      <c r="R459" s="5">
        <v>241.31359775000001</v>
      </c>
      <c r="S459" s="5">
        <v>241.31359775000001</v>
      </c>
      <c r="T459" s="5">
        <v>933.26139680000006</v>
      </c>
      <c r="U459" s="5">
        <v>933.26139680000006</v>
      </c>
      <c r="V459" s="5">
        <v>1996.83910085</v>
      </c>
      <c r="W459" s="5">
        <v>2958.9512304999998</v>
      </c>
      <c r="X459" s="5">
        <v>4997.9000026499998</v>
      </c>
      <c r="Y459" s="5">
        <v>4997.9000026499998</v>
      </c>
      <c r="Z459" s="5">
        <v>4997.9000026499998</v>
      </c>
      <c r="AA459" s="5">
        <v>4997.9000026499998</v>
      </c>
      <c r="AB459" s="5">
        <v>4997.9000026499998</v>
      </c>
      <c r="AC459" s="5">
        <v>4997.9000026499998</v>
      </c>
      <c r="AD459" s="5">
        <v>4997.9000026499998</v>
      </c>
      <c r="AE459" s="5">
        <v>4997.9000026499998</v>
      </c>
    </row>
    <row r="460" spans="1:31">
      <c r="A460" s="58" t="s">
        <v>37</v>
      </c>
      <c r="B460" s="58" t="s">
        <v>125</v>
      </c>
      <c r="C460" s="58" t="s">
        <v>86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</row>
    <row r="461" spans="1:31">
      <c r="A461" s="58" t="s">
        <v>37</v>
      </c>
      <c r="B461" s="58" t="s">
        <v>125</v>
      </c>
      <c r="C461" s="58" t="s">
        <v>102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35.98715163</v>
      </c>
      <c r="J461" s="5">
        <v>35.98715163</v>
      </c>
      <c r="K461" s="5">
        <v>700</v>
      </c>
      <c r="L461" s="5">
        <v>700</v>
      </c>
      <c r="M461" s="5">
        <v>795.47492953999995</v>
      </c>
      <c r="N461" s="5">
        <v>795.47492953999995</v>
      </c>
      <c r="O461" s="5">
        <v>795.47492953999995</v>
      </c>
      <c r="P461" s="5">
        <v>1038.6638315299999</v>
      </c>
      <c r="Q461" s="5">
        <v>1038.6638315299999</v>
      </c>
      <c r="R461" s="5">
        <v>1038.6638315299999</v>
      </c>
      <c r="S461" s="5">
        <v>1038.6638315299999</v>
      </c>
      <c r="T461" s="5">
        <v>1038.6638315299999</v>
      </c>
      <c r="U461" s="5">
        <v>1038.6638315299999</v>
      </c>
      <c r="V461" s="5">
        <v>1100</v>
      </c>
      <c r="W461" s="5">
        <v>1100</v>
      </c>
      <c r="X461" s="5">
        <v>1100</v>
      </c>
      <c r="Y461" s="5">
        <v>1100</v>
      </c>
      <c r="Z461" s="5">
        <v>1100</v>
      </c>
      <c r="AA461" s="5">
        <v>1100</v>
      </c>
      <c r="AB461" s="5">
        <v>1100</v>
      </c>
      <c r="AC461" s="5">
        <v>1100</v>
      </c>
      <c r="AD461" s="5">
        <v>1100</v>
      </c>
      <c r="AE461" s="5">
        <v>1100</v>
      </c>
    </row>
    <row r="462" spans="1:31">
      <c r="A462" s="58" t="s">
        <v>37</v>
      </c>
      <c r="B462" s="58" t="s">
        <v>125</v>
      </c>
      <c r="C462" s="58" t="s">
        <v>103</v>
      </c>
      <c r="D462" s="5">
        <v>0</v>
      </c>
      <c r="E462" s="5">
        <v>0</v>
      </c>
      <c r="F462" s="5">
        <v>240.87539172000001</v>
      </c>
      <c r="G462" s="5">
        <v>436.66356280999997</v>
      </c>
      <c r="H462" s="5">
        <v>1250.79899796</v>
      </c>
      <c r="I462" s="5">
        <v>2278.2352352399998</v>
      </c>
      <c r="J462" s="5">
        <v>2979.8600447499998</v>
      </c>
      <c r="K462" s="5">
        <v>2979.8600447499998</v>
      </c>
      <c r="L462" s="5">
        <v>2979.8600447499998</v>
      </c>
      <c r="M462" s="5">
        <v>2979.8600447499998</v>
      </c>
      <c r="N462" s="5">
        <v>2979.8600447499998</v>
      </c>
      <c r="O462" s="5">
        <v>2979.8600447499998</v>
      </c>
      <c r="P462" s="5">
        <v>2979.8600447499998</v>
      </c>
      <c r="Q462" s="5">
        <v>2979.8600447499998</v>
      </c>
      <c r="R462" s="5">
        <v>2979.8600447499998</v>
      </c>
      <c r="S462" s="5">
        <v>2979.8600447499998</v>
      </c>
      <c r="T462" s="5">
        <v>2979.8600447499998</v>
      </c>
      <c r="U462" s="5">
        <v>2979.8600447499998</v>
      </c>
      <c r="V462" s="5">
        <v>2979.8600447499998</v>
      </c>
      <c r="W462" s="5">
        <v>2979.8600447499998</v>
      </c>
      <c r="X462" s="5">
        <v>2979.8600447499998</v>
      </c>
      <c r="Y462" s="5">
        <v>2979.8600447499998</v>
      </c>
      <c r="Z462" s="5">
        <v>2979.8600447499998</v>
      </c>
      <c r="AA462" s="5">
        <v>2979.8600447499998</v>
      </c>
      <c r="AB462" s="5">
        <v>6312.4878395300002</v>
      </c>
      <c r="AC462" s="5">
        <v>6312.4878395300002</v>
      </c>
      <c r="AD462" s="5">
        <v>8407.4967494100001</v>
      </c>
      <c r="AE462" s="5">
        <v>8407.4967494100001</v>
      </c>
    </row>
    <row r="463" spans="1:31">
      <c r="A463" s="58" t="s">
        <v>37</v>
      </c>
      <c r="B463" s="58" t="s">
        <v>125</v>
      </c>
      <c r="C463" s="58" t="s">
        <v>104</v>
      </c>
      <c r="D463" s="5">
        <v>0</v>
      </c>
      <c r="E463" s="5">
        <v>0</v>
      </c>
      <c r="F463" s="5">
        <v>0</v>
      </c>
      <c r="G463" s="5">
        <v>0</v>
      </c>
      <c r="H463" s="5">
        <v>1.0999999999999979</v>
      </c>
      <c r="I463" s="5">
        <v>1.0999999999999979</v>
      </c>
      <c r="J463" s="5">
        <v>1.0999999999999979</v>
      </c>
      <c r="K463" s="5">
        <v>251.1</v>
      </c>
      <c r="L463" s="5">
        <v>251.1</v>
      </c>
      <c r="M463" s="5">
        <v>252.2</v>
      </c>
      <c r="N463" s="5">
        <v>252.2</v>
      </c>
      <c r="O463" s="5">
        <v>253.29999999999998</v>
      </c>
      <c r="P463" s="5">
        <v>253.29999999999998</v>
      </c>
      <c r="Q463" s="5">
        <v>253.29999999999998</v>
      </c>
      <c r="R463" s="5">
        <v>253.29999999999998</v>
      </c>
      <c r="S463" s="5">
        <v>254.39999999999998</v>
      </c>
      <c r="T463" s="5">
        <v>254.39999999999998</v>
      </c>
      <c r="U463" s="5">
        <v>254.39999999999998</v>
      </c>
      <c r="V463" s="5">
        <v>254.39999999999998</v>
      </c>
      <c r="W463" s="5">
        <v>254.39999999999998</v>
      </c>
      <c r="X463" s="5">
        <v>255.5</v>
      </c>
      <c r="Y463" s="5">
        <v>255.5</v>
      </c>
      <c r="Z463" s="5">
        <v>255.5</v>
      </c>
      <c r="AA463" s="5">
        <v>255.5</v>
      </c>
      <c r="AB463" s="5">
        <v>255.5</v>
      </c>
      <c r="AC463" s="5">
        <v>255.5</v>
      </c>
      <c r="AD463" s="5">
        <v>255.5</v>
      </c>
      <c r="AE463" s="5">
        <v>255.5</v>
      </c>
    </row>
    <row r="464" spans="1:31">
      <c r="A464" s="58" t="s">
        <v>37</v>
      </c>
      <c r="B464" s="58" t="s">
        <v>125</v>
      </c>
      <c r="C464" s="58" t="s">
        <v>88</v>
      </c>
      <c r="D464" s="5">
        <v>54.76</v>
      </c>
      <c r="E464" s="5">
        <v>142.94</v>
      </c>
      <c r="F464" s="5">
        <v>269.64</v>
      </c>
      <c r="G464" s="5">
        <v>436.56599999999997</v>
      </c>
      <c r="H464" s="5">
        <v>646.74199999999996</v>
      </c>
      <c r="I464" s="5">
        <v>870.52899999999988</v>
      </c>
      <c r="J464" s="5">
        <v>1204.865</v>
      </c>
      <c r="K464" s="5">
        <v>1493.8018440799999</v>
      </c>
      <c r="L464" s="5">
        <v>1758.1112452999998</v>
      </c>
      <c r="M464" s="5">
        <v>2054.17842978</v>
      </c>
      <c r="N464" s="5">
        <v>2430.9898076999998</v>
      </c>
      <c r="O464" s="5">
        <v>2860.0551302299996</v>
      </c>
      <c r="P464" s="5">
        <v>3323.3447319699999</v>
      </c>
      <c r="Q464" s="5">
        <v>3824.7527005699994</v>
      </c>
      <c r="R464" s="5">
        <v>4371.7407209399998</v>
      </c>
      <c r="S464" s="5">
        <v>4923.7197385200006</v>
      </c>
      <c r="T464" s="5">
        <v>5403.5122714200006</v>
      </c>
      <c r="U464" s="5">
        <v>5884.3870978300001</v>
      </c>
      <c r="V464" s="5">
        <v>6354.1073290500008</v>
      </c>
      <c r="W464" s="5">
        <v>6790.2590817799992</v>
      </c>
      <c r="X464" s="5">
        <v>7257.6612117000004</v>
      </c>
      <c r="Y464" s="5">
        <v>7732.1858246300008</v>
      </c>
      <c r="Z464" s="5">
        <v>8135.8834787000014</v>
      </c>
      <c r="AA464" s="5">
        <v>8548.284465079998</v>
      </c>
      <c r="AB464" s="5">
        <v>8969.6047935099978</v>
      </c>
      <c r="AC464" s="5">
        <v>9399.2577990399968</v>
      </c>
      <c r="AD464" s="5">
        <v>9838.3541514499975</v>
      </c>
      <c r="AE464" s="5">
        <v>9875.4181620899963</v>
      </c>
    </row>
    <row r="465" spans="1:31">
      <c r="A465" s="58" t="s">
        <v>37</v>
      </c>
      <c r="B465" s="58" t="s">
        <v>125</v>
      </c>
      <c r="C465" s="58" t="s">
        <v>89</v>
      </c>
      <c r="D465" s="5">
        <v>232.40600000000001</v>
      </c>
      <c r="E465" s="5">
        <v>487.50300000000004</v>
      </c>
      <c r="F465" s="5">
        <v>725.81999999999994</v>
      </c>
      <c r="G465" s="5">
        <v>941.35100000000011</v>
      </c>
      <c r="H465" s="5">
        <v>1130.9650000000001</v>
      </c>
      <c r="I465" s="5">
        <v>1238.9269999999997</v>
      </c>
      <c r="J465" s="5">
        <v>1418.0220000000002</v>
      </c>
      <c r="K465" s="5">
        <v>1671.2850000000001</v>
      </c>
      <c r="L465" s="5">
        <v>1853.7089999999998</v>
      </c>
      <c r="M465" s="5">
        <v>2038.7820000000002</v>
      </c>
      <c r="N465" s="5">
        <v>2282.2999999999997</v>
      </c>
      <c r="O465" s="5">
        <v>2549.9209999999998</v>
      </c>
      <c r="P465" s="5">
        <v>2803.2939999999994</v>
      </c>
      <c r="Q465" s="5">
        <v>3052.297</v>
      </c>
      <c r="R465" s="5">
        <v>3305.7570000000005</v>
      </c>
      <c r="S465" s="5">
        <v>3518.9980000000005</v>
      </c>
      <c r="T465" s="5">
        <v>3634.3609999999999</v>
      </c>
      <c r="U465" s="5">
        <v>3719.5260000000007</v>
      </c>
      <c r="V465" s="5">
        <v>3766.7999999999993</v>
      </c>
      <c r="W465" s="5">
        <v>3778.2219999999998</v>
      </c>
      <c r="X465" s="5">
        <v>3776.8550000000014</v>
      </c>
      <c r="Y465" s="5">
        <v>3771.4599999999982</v>
      </c>
      <c r="Z465" s="5">
        <v>3759.5150000000003</v>
      </c>
      <c r="AA465" s="5">
        <v>3743.7230000000009</v>
      </c>
      <c r="AB465" s="5">
        <v>3723.1209999999992</v>
      </c>
      <c r="AC465" s="5">
        <v>3698.3710000000001</v>
      </c>
      <c r="AD465" s="5">
        <v>3668.8410000000003</v>
      </c>
      <c r="AE465" s="5">
        <v>3668.8410000000003</v>
      </c>
    </row>
    <row r="466" spans="1:31">
      <c r="A466" s="58" t="s">
        <v>37</v>
      </c>
      <c r="B466" s="58" t="s">
        <v>125</v>
      </c>
      <c r="C466" s="58" t="s">
        <v>96</v>
      </c>
      <c r="D466" s="5">
        <v>24.041795763756937</v>
      </c>
      <c r="E466" s="5">
        <v>49.840544805946564</v>
      </c>
      <c r="F466" s="5">
        <v>73.796448543649007</v>
      </c>
      <c r="G466" s="5">
        <v>93.220156022651196</v>
      </c>
      <c r="H466" s="5">
        <v>117.60111367436136</v>
      </c>
      <c r="I466" s="5">
        <v>158.4915207229059</v>
      </c>
      <c r="J466" s="5">
        <v>196.25216173629499</v>
      </c>
      <c r="K466" s="5">
        <v>228.02909969269083</v>
      </c>
      <c r="L466" s="5">
        <v>266.23061544669747</v>
      </c>
      <c r="M466" s="5">
        <v>307.26462508111433</v>
      </c>
      <c r="N466" s="5">
        <v>344.26525291126234</v>
      </c>
      <c r="O466" s="5">
        <v>381.02950629459247</v>
      </c>
      <c r="P466" s="5">
        <v>424.96491006353153</v>
      </c>
      <c r="Q466" s="5">
        <v>467.96456838499068</v>
      </c>
      <c r="R466" s="5">
        <v>508.57751132095541</v>
      </c>
      <c r="S466" s="5">
        <v>548.91682733933317</v>
      </c>
      <c r="T466" s="5">
        <v>595.70785159645152</v>
      </c>
      <c r="U466" s="5">
        <v>635.13434245057454</v>
      </c>
      <c r="V466" s="5">
        <v>680.9604075683086</v>
      </c>
      <c r="W466" s="5">
        <v>724.7442948878122</v>
      </c>
      <c r="X466" s="5">
        <v>774.71282555569132</v>
      </c>
      <c r="Y466" s="5">
        <v>825.24801830352703</v>
      </c>
      <c r="Z466" s="5">
        <v>870.59940555804656</v>
      </c>
      <c r="AA466" s="5">
        <v>909.95584643872871</v>
      </c>
      <c r="AB466" s="5">
        <v>950.45507328702115</v>
      </c>
      <c r="AC466" s="5">
        <v>999.98597238817774</v>
      </c>
      <c r="AD466" s="5">
        <v>1005.9498041215959</v>
      </c>
      <c r="AE466" s="5">
        <v>1061.0014280971625</v>
      </c>
    </row>
    <row r="467" spans="1:3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>
      <c r="A468" s="58" t="s">
        <v>37</v>
      </c>
      <c r="B468" s="58" t="s">
        <v>126</v>
      </c>
      <c r="C468" s="58" t="s">
        <v>82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</row>
    <row r="469" spans="1:31">
      <c r="A469" s="58" t="s">
        <v>37</v>
      </c>
      <c r="B469" s="58" t="s">
        <v>126</v>
      </c>
      <c r="C469" s="58" t="s">
        <v>83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</row>
    <row r="470" spans="1:31">
      <c r="A470" s="58" t="s">
        <v>37</v>
      </c>
      <c r="B470" s="58" t="s">
        <v>126</v>
      </c>
      <c r="C470" s="58" t="s">
        <v>84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574.43167549999998</v>
      </c>
      <c r="Y470" s="5">
        <v>574.43167549999998</v>
      </c>
      <c r="Z470" s="5">
        <v>3043.7730612</v>
      </c>
      <c r="AA470" s="5">
        <v>3043.7730612</v>
      </c>
      <c r="AB470" s="5">
        <v>3043.7730612</v>
      </c>
      <c r="AC470" s="5">
        <v>3043.7730612</v>
      </c>
      <c r="AD470" s="5">
        <v>7707.716125949999</v>
      </c>
      <c r="AE470" s="5">
        <v>7707.716125949999</v>
      </c>
    </row>
    <row r="471" spans="1:31">
      <c r="A471" s="58" t="s">
        <v>37</v>
      </c>
      <c r="B471" s="58" t="s">
        <v>126</v>
      </c>
      <c r="C471" s="58" t="s">
        <v>85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2504.2307477499999</v>
      </c>
      <c r="X471" s="5">
        <v>2504.2307477499999</v>
      </c>
      <c r="Y471" s="5">
        <v>2504.2307477499999</v>
      </c>
      <c r="Z471" s="5">
        <v>4997.8999999999996</v>
      </c>
      <c r="AA471" s="5">
        <v>4997.8999999999996</v>
      </c>
      <c r="AB471" s="5">
        <v>4997.8999999999996</v>
      </c>
      <c r="AC471" s="5">
        <v>4997.8999999999996</v>
      </c>
      <c r="AD471" s="5">
        <v>4997.8999999999996</v>
      </c>
      <c r="AE471" s="5">
        <v>4997.8999999999996</v>
      </c>
    </row>
    <row r="472" spans="1:31">
      <c r="A472" s="58" t="s">
        <v>37</v>
      </c>
      <c r="B472" s="58" t="s">
        <v>126</v>
      </c>
      <c r="C472" s="58" t="s">
        <v>86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</row>
    <row r="473" spans="1:31">
      <c r="A473" s="58" t="s">
        <v>37</v>
      </c>
      <c r="B473" s="58" t="s">
        <v>126</v>
      </c>
      <c r="C473" s="58" t="s">
        <v>102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</row>
    <row r="474" spans="1:31">
      <c r="A474" s="58" t="s">
        <v>37</v>
      </c>
      <c r="B474" s="58" t="s">
        <v>126</v>
      </c>
      <c r="C474" s="58" t="s">
        <v>103</v>
      </c>
      <c r="D474" s="5">
        <v>0</v>
      </c>
      <c r="E474" s="5">
        <v>0</v>
      </c>
      <c r="F474" s="5">
        <v>0</v>
      </c>
      <c r="G474" s="5">
        <v>108.39235186000001</v>
      </c>
      <c r="H474" s="5">
        <v>556.48144535999995</v>
      </c>
      <c r="I474" s="5">
        <v>556.48144535999995</v>
      </c>
      <c r="J474" s="5">
        <v>900.14637168000002</v>
      </c>
      <c r="K474" s="5">
        <v>900.14637168000002</v>
      </c>
      <c r="L474" s="5">
        <v>900.14637168000002</v>
      </c>
      <c r="M474" s="5">
        <v>915.17930046000004</v>
      </c>
      <c r="N474" s="5">
        <v>1325.9004826400001</v>
      </c>
      <c r="O474" s="5">
        <v>1325.9004826400001</v>
      </c>
      <c r="P474" s="5">
        <v>1825.8259449699999</v>
      </c>
      <c r="Q474" s="5">
        <v>1862.8830269</v>
      </c>
      <c r="R474" s="5">
        <v>2077.89008986</v>
      </c>
      <c r="S474" s="5">
        <v>2077.89008986</v>
      </c>
      <c r="T474" s="5">
        <v>2077.89008986</v>
      </c>
      <c r="U474" s="5">
        <v>2110.1868725600002</v>
      </c>
      <c r="V474" s="5">
        <v>2398.0662048999998</v>
      </c>
      <c r="W474" s="5">
        <v>2398.0662048999998</v>
      </c>
      <c r="X474" s="5">
        <v>4309.3119105799997</v>
      </c>
      <c r="Y474" s="5">
        <v>14410.34836434</v>
      </c>
      <c r="Z474" s="5">
        <v>21561.274945820001</v>
      </c>
      <c r="AA474" s="5">
        <v>25623.21786574</v>
      </c>
      <c r="AB474" s="5">
        <v>25623.21786574</v>
      </c>
      <c r="AC474" s="5">
        <v>25623.21786574</v>
      </c>
      <c r="AD474" s="5">
        <v>49547.94272182</v>
      </c>
      <c r="AE474" s="5">
        <v>49547.94272182</v>
      </c>
    </row>
    <row r="475" spans="1:31">
      <c r="A475" s="58" t="s">
        <v>37</v>
      </c>
      <c r="B475" s="58" t="s">
        <v>126</v>
      </c>
      <c r="C475" s="58" t="s">
        <v>104</v>
      </c>
      <c r="D475" s="5">
        <v>268</v>
      </c>
      <c r="E475" s="5">
        <v>268</v>
      </c>
      <c r="F475" s="5">
        <v>268</v>
      </c>
      <c r="G475" s="5">
        <v>268</v>
      </c>
      <c r="H475" s="5">
        <v>268</v>
      </c>
      <c r="I475" s="5">
        <v>268</v>
      </c>
      <c r="J475" s="5">
        <v>268</v>
      </c>
      <c r="K475" s="5">
        <v>268</v>
      </c>
      <c r="L475" s="5">
        <v>268</v>
      </c>
      <c r="M475" s="5">
        <v>268</v>
      </c>
      <c r="N475" s="5">
        <v>268</v>
      </c>
      <c r="O475" s="5">
        <v>268</v>
      </c>
      <c r="P475" s="5">
        <v>268</v>
      </c>
      <c r="Q475" s="5">
        <v>268</v>
      </c>
      <c r="R475" s="5">
        <v>268</v>
      </c>
      <c r="S475" s="5">
        <v>268</v>
      </c>
      <c r="T475" s="5">
        <v>268</v>
      </c>
      <c r="U475" s="5">
        <v>268</v>
      </c>
      <c r="V475" s="5">
        <v>268</v>
      </c>
      <c r="W475" s="5">
        <v>268</v>
      </c>
      <c r="X475" s="5">
        <v>268</v>
      </c>
      <c r="Y475" s="5">
        <v>270.10000000000002</v>
      </c>
      <c r="Z475" s="5">
        <v>270.10000000000002</v>
      </c>
      <c r="AA475" s="5">
        <v>270.10000000000002</v>
      </c>
      <c r="AB475" s="5">
        <v>270.10000000000002</v>
      </c>
      <c r="AC475" s="5">
        <v>270.10000000000002</v>
      </c>
      <c r="AD475" s="5">
        <v>270.10000000000002</v>
      </c>
      <c r="AE475" s="5">
        <v>270.10000000000002</v>
      </c>
    </row>
    <row r="476" spans="1:31">
      <c r="A476" s="58" t="s">
        <v>37</v>
      </c>
      <c r="B476" s="58" t="s">
        <v>126</v>
      </c>
      <c r="C476" s="58" t="s">
        <v>88</v>
      </c>
      <c r="D476" s="5">
        <v>73.838999999999999</v>
      </c>
      <c r="E476" s="5">
        <v>125.518</v>
      </c>
      <c r="F476" s="5">
        <v>181.48699999999999</v>
      </c>
      <c r="G476" s="5">
        <v>243.30499999999998</v>
      </c>
      <c r="H476" s="5">
        <v>312.75699999999995</v>
      </c>
      <c r="I476" s="5">
        <v>390.69499999999999</v>
      </c>
      <c r="J476" s="5">
        <v>510.90500000000003</v>
      </c>
      <c r="K476" s="5">
        <v>631.42935792000003</v>
      </c>
      <c r="L476" s="5">
        <v>766.63695316999997</v>
      </c>
      <c r="M476" s="5">
        <v>928.63902228000006</v>
      </c>
      <c r="N476" s="5">
        <v>1115.6597518000001</v>
      </c>
      <c r="O476" s="5">
        <v>1313.2637531099997</v>
      </c>
      <c r="P476" s="5">
        <v>1516.9889911499997</v>
      </c>
      <c r="Q476" s="5">
        <v>1727.7736280399997</v>
      </c>
      <c r="R476" s="5">
        <v>1934.21496411</v>
      </c>
      <c r="S476" s="5">
        <v>2140.4586781399998</v>
      </c>
      <c r="T476" s="5">
        <v>2300.8879793499996</v>
      </c>
      <c r="U476" s="5">
        <v>2451.2979372599998</v>
      </c>
      <c r="V476" s="5">
        <v>2590.4567204</v>
      </c>
      <c r="W476" s="5">
        <v>2730.6489150900002</v>
      </c>
      <c r="X476" s="5">
        <v>2880.4738553700004</v>
      </c>
      <c r="Y476" s="5">
        <v>3032.38457247</v>
      </c>
      <c r="Z476" s="5">
        <v>3166.1617666800003</v>
      </c>
      <c r="AA476" s="5">
        <v>3302.5120561000003</v>
      </c>
      <c r="AB476" s="5">
        <v>3441.9222458300001</v>
      </c>
      <c r="AC476" s="5">
        <v>3583.9930442000004</v>
      </c>
      <c r="AD476" s="5">
        <v>3728.8328000900001</v>
      </c>
      <c r="AE476" s="5">
        <v>3739.2745457300007</v>
      </c>
    </row>
    <row r="477" spans="1:31">
      <c r="A477" s="58" t="s">
        <v>37</v>
      </c>
      <c r="B477" s="58" t="s">
        <v>126</v>
      </c>
      <c r="C477" s="58" t="s">
        <v>89</v>
      </c>
      <c r="D477" s="5">
        <v>148.76600000000002</v>
      </c>
      <c r="E477" s="5">
        <v>228.94499999999999</v>
      </c>
      <c r="F477" s="5">
        <v>299.89299999999997</v>
      </c>
      <c r="G477" s="5">
        <v>362.67599999999999</v>
      </c>
      <c r="H477" s="5">
        <v>421.68799999999993</v>
      </c>
      <c r="I477" s="5">
        <v>477.62499999999989</v>
      </c>
      <c r="J477" s="5">
        <v>573.1819999999999</v>
      </c>
      <c r="K477" s="5">
        <v>679.52199999999982</v>
      </c>
      <c r="L477" s="5">
        <v>788.73699999999997</v>
      </c>
      <c r="M477" s="5">
        <v>913.36500000000001</v>
      </c>
      <c r="N477" s="5">
        <v>1050.0729999999999</v>
      </c>
      <c r="O477" s="5">
        <v>1185.873</v>
      </c>
      <c r="P477" s="5">
        <v>1305.5350000000001</v>
      </c>
      <c r="Q477" s="5">
        <v>1414.675</v>
      </c>
      <c r="R477" s="5">
        <v>1504.271</v>
      </c>
      <c r="S477" s="5">
        <v>1578.749</v>
      </c>
      <c r="T477" s="5">
        <v>1602.5610000000004</v>
      </c>
      <c r="U477" s="5">
        <v>1609.0989999999999</v>
      </c>
      <c r="V477" s="5">
        <v>1598.3530000000003</v>
      </c>
      <c r="W477" s="5">
        <v>1589.095</v>
      </c>
      <c r="X477" s="5">
        <v>1574.4000000000008</v>
      </c>
      <c r="Y477" s="5">
        <v>1558.9709999999998</v>
      </c>
      <c r="Z477" s="5">
        <v>1541.8950000000002</v>
      </c>
      <c r="AA477" s="5">
        <v>1524.0489999999998</v>
      </c>
      <c r="AB477" s="5">
        <v>1504.5419999999997</v>
      </c>
      <c r="AC477" s="5">
        <v>1484.26</v>
      </c>
      <c r="AD477" s="5">
        <v>1462.1540000000007</v>
      </c>
      <c r="AE477" s="5">
        <v>1462.1540000000007</v>
      </c>
    </row>
    <row r="478" spans="1:31">
      <c r="A478" s="58" t="s">
        <v>37</v>
      </c>
      <c r="B478" s="58" t="s">
        <v>126</v>
      </c>
      <c r="C478" s="58" t="s">
        <v>96</v>
      </c>
      <c r="D478" s="5">
        <v>9.4104411891122624</v>
      </c>
      <c r="E478" s="5">
        <v>19.117132690054596</v>
      </c>
      <c r="F478" s="5">
        <v>28.863933893753206</v>
      </c>
      <c r="G478" s="5">
        <v>38.20099845606476</v>
      </c>
      <c r="H478" s="5">
        <v>48.598214221626144</v>
      </c>
      <c r="I478" s="5">
        <v>59.919361857769054</v>
      </c>
      <c r="J478" s="5">
        <v>71.787700324340221</v>
      </c>
      <c r="K478" s="5">
        <v>84.348675359954797</v>
      </c>
      <c r="L478" s="5">
        <v>97.007930534518096</v>
      </c>
      <c r="M478" s="5">
        <v>111.56049658284951</v>
      </c>
      <c r="N478" s="5">
        <v>124.19304075747127</v>
      </c>
      <c r="O478" s="5">
        <v>137.65076340912898</v>
      </c>
      <c r="P478" s="5">
        <v>152.19677722443475</v>
      </c>
      <c r="Q478" s="5">
        <v>168.2316264126373</v>
      </c>
      <c r="R478" s="5">
        <v>183.67314008142705</v>
      </c>
      <c r="S478" s="5">
        <v>200.27553031576915</v>
      </c>
      <c r="T478" s="5">
        <v>215.17312015519877</v>
      </c>
      <c r="U478" s="5">
        <v>233.47027949471072</v>
      </c>
      <c r="V478" s="5">
        <v>248.98735969599181</v>
      </c>
      <c r="W478" s="5">
        <v>268.52614921800495</v>
      </c>
      <c r="X478" s="5">
        <v>286.54652036799519</v>
      </c>
      <c r="Y478" s="5">
        <v>304.57471653401348</v>
      </c>
      <c r="Z478" s="5">
        <v>324.48352334013498</v>
      </c>
      <c r="AA478" s="5">
        <v>337.46344582782058</v>
      </c>
      <c r="AB478" s="5">
        <v>357.05423402303569</v>
      </c>
      <c r="AC478" s="5">
        <v>378.05489141158284</v>
      </c>
      <c r="AD478" s="5">
        <v>399.6434408851494</v>
      </c>
      <c r="AE478" s="5">
        <v>402.5032303933412</v>
      </c>
    </row>
    <row r="479" spans="1:3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>
      <c r="A480" s="58" t="s">
        <v>37</v>
      </c>
      <c r="B480" s="58" t="s">
        <v>127</v>
      </c>
      <c r="C480" s="58" t="s">
        <v>82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</row>
    <row r="481" spans="1:31">
      <c r="A481" s="58" t="s">
        <v>37</v>
      </c>
      <c r="B481" s="58" t="s">
        <v>127</v>
      </c>
      <c r="C481" s="58" t="s">
        <v>83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</row>
    <row r="482" spans="1:31">
      <c r="A482" s="58" t="s">
        <v>37</v>
      </c>
      <c r="B482" s="58" t="s">
        <v>127</v>
      </c>
      <c r="C482" s="58" t="s">
        <v>84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370.30028605000001</v>
      </c>
      <c r="O482" s="5">
        <v>370.30028605000001</v>
      </c>
      <c r="P482" s="5">
        <v>370.30028605000001</v>
      </c>
      <c r="Q482" s="5">
        <v>370.30028605000001</v>
      </c>
      <c r="R482" s="5">
        <v>370.30028605000001</v>
      </c>
      <c r="S482" s="5">
        <v>1400.23749355</v>
      </c>
      <c r="T482" s="5">
        <v>1400.23749355</v>
      </c>
      <c r="U482" s="5">
        <v>1400.23749355</v>
      </c>
      <c r="V482" s="5">
        <v>1400.23749355</v>
      </c>
      <c r="W482" s="5">
        <v>1400.23749355</v>
      </c>
      <c r="X482" s="5">
        <v>1400.23749355</v>
      </c>
      <c r="Y482" s="5">
        <v>1400.23749355</v>
      </c>
      <c r="Z482" s="5">
        <v>1400.23749355</v>
      </c>
      <c r="AA482" s="5">
        <v>1400.23749355</v>
      </c>
      <c r="AB482" s="5">
        <v>1400.23749355</v>
      </c>
      <c r="AC482" s="5">
        <v>1400.23749355</v>
      </c>
      <c r="AD482" s="5">
        <v>1400.23749355</v>
      </c>
      <c r="AE482" s="5">
        <v>1400.23749355</v>
      </c>
    </row>
    <row r="483" spans="1:31">
      <c r="A483" s="58" t="s">
        <v>37</v>
      </c>
      <c r="B483" s="58" t="s">
        <v>127</v>
      </c>
      <c r="C483" s="58" t="s">
        <v>85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788.41525349999995</v>
      </c>
      <c r="AE483" s="5">
        <v>788.41525349999995</v>
      </c>
    </row>
    <row r="484" spans="1:31">
      <c r="A484" s="58" t="s">
        <v>37</v>
      </c>
      <c r="B484" s="58" t="s">
        <v>127</v>
      </c>
      <c r="C484" s="58" t="s">
        <v>86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</row>
    <row r="485" spans="1:31">
      <c r="A485" s="58" t="s">
        <v>37</v>
      </c>
      <c r="B485" s="58" t="s">
        <v>127</v>
      </c>
      <c r="C485" s="58" t="s">
        <v>102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37.128395660000002</v>
      </c>
      <c r="N485" s="5">
        <v>462.69195790999999</v>
      </c>
      <c r="O485" s="5">
        <v>462.69195790999999</v>
      </c>
      <c r="P485" s="5">
        <v>473.92066383999997</v>
      </c>
      <c r="Q485" s="5">
        <v>576.03601737999998</v>
      </c>
      <c r="R485" s="5">
        <v>576.03601737999998</v>
      </c>
      <c r="S485" s="5">
        <v>576.03601737999998</v>
      </c>
      <c r="T485" s="5">
        <v>576.03601737999998</v>
      </c>
      <c r="U485" s="5">
        <v>576.03601737999998</v>
      </c>
      <c r="V485" s="5">
        <v>576.03601737999998</v>
      </c>
      <c r="W485" s="5">
        <v>576.03601737999998</v>
      </c>
      <c r="X485" s="5">
        <v>1062.28614444</v>
      </c>
      <c r="Y485" s="5">
        <v>1488.3126853599997</v>
      </c>
      <c r="Z485" s="5">
        <v>1488.3126853599997</v>
      </c>
      <c r="AA485" s="5">
        <v>1488.3126853599997</v>
      </c>
      <c r="AB485" s="5">
        <v>1488.3126853599997</v>
      </c>
      <c r="AC485" s="5">
        <v>1488.3126853599997</v>
      </c>
      <c r="AD485" s="5">
        <v>1604.48490442</v>
      </c>
      <c r="AE485" s="5">
        <v>1604.48490442</v>
      </c>
    </row>
    <row r="486" spans="1:31">
      <c r="A486" s="58" t="s">
        <v>37</v>
      </c>
      <c r="B486" s="58" t="s">
        <v>127</v>
      </c>
      <c r="C486" s="58" t="s">
        <v>103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1255.40508651</v>
      </c>
      <c r="AE486" s="5">
        <v>1255.40508651</v>
      </c>
    </row>
    <row r="487" spans="1:31">
      <c r="A487" s="58" t="s">
        <v>37</v>
      </c>
      <c r="B487" s="58" t="s">
        <v>127</v>
      </c>
      <c r="C487" s="58" t="s">
        <v>104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</row>
    <row r="488" spans="1:31">
      <c r="A488" s="58" t="s">
        <v>37</v>
      </c>
      <c r="B488" s="58" t="s">
        <v>127</v>
      </c>
      <c r="C488" s="58" t="s">
        <v>88</v>
      </c>
      <c r="D488" s="5">
        <v>7.2569999999999997</v>
      </c>
      <c r="E488" s="5">
        <v>15.181999999999999</v>
      </c>
      <c r="F488" s="5">
        <v>25.828000000000003</v>
      </c>
      <c r="G488" s="5">
        <v>38.726999999999997</v>
      </c>
      <c r="H488" s="5">
        <v>54.451999999999998</v>
      </c>
      <c r="I488" s="5">
        <v>72.995000000000005</v>
      </c>
      <c r="J488" s="5">
        <v>100.919</v>
      </c>
      <c r="K488" s="5">
        <v>125.06885559</v>
      </c>
      <c r="L488" s="5">
        <v>152.38231171000001</v>
      </c>
      <c r="M488" s="5">
        <v>185.58257463999999</v>
      </c>
      <c r="N488" s="5">
        <v>224.24093049000001</v>
      </c>
      <c r="O488" s="5">
        <v>266.22114852000004</v>
      </c>
      <c r="P488" s="5">
        <v>310.76255972000001</v>
      </c>
      <c r="Q488" s="5">
        <v>357.21243506000002</v>
      </c>
      <c r="R488" s="5">
        <v>404.12868935</v>
      </c>
      <c r="S488" s="5">
        <v>451.96981380999995</v>
      </c>
      <c r="T488" s="5">
        <v>491.85534789999997</v>
      </c>
      <c r="U488" s="5">
        <v>531.17407489999994</v>
      </c>
      <c r="V488" s="5">
        <v>569.57214910999994</v>
      </c>
      <c r="W488" s="5">
        <v>609.09550940999998</v>
      </c>
      <c r="X488" s="5">
        <v>651.13480556000002</v>
      </c>
      <c r="Y488" s="5">
        <v>693.59137111999996</v>
      </c>
      <c r="Z488" s="5">
        <v>729.22064465000005</v>
      </c>
      <c r="AA488" s="5">
        <v>765.01022692999993</v>
      </c>
      <c r="AB488" s="5">
        <v>801.02588179999987</v>
      </c>
      <c r="AC488" s="5">
        <v>837.42843994999998</v>
      </c>
      <c r="AD488" s="5">
        <v>874.02253662999988</v>
      </c>
      <c r="AE488" s="5">
        <v>876.06575080999994</v>
      </c>
    </row>
    <row r="489" spans="1:31">
      <c r="A489" s="58" t="s">
        <v>37</v>
      </c>
      <c r="B489" s="58" t="s">
        <v>127</v>
      </c>
      <c r="C489" s="58" t="s">
        <v>89</v>
      </c>
      <c r="D489" s="5">
        <v>33.210999999999999</v>
      </c>
      <c r="E489" s="5">
        <v>52.959999999999987</v>
      </c>
      <c r="F489" s="5">
        <v>69.94</v>
      </c>
      <c r="G489" s="5">
        <v>83.551999999999992</v>
      </c>
      <c r="H489" s="5">
        <v>94.718999999999994</v>
      </c>
      <c r="I489" s="5">
        <v>104.08799999999999</v>
      </c>
      <c r="J489" s="5">
        <v>119.12299999999999</v>
      </c>
      <c r="K489" s="5">
        <v>140.226</v>
      </c>
      <c r="L489" s="5">
        <v>161.52900000000002</v>
      </c>
      <c r="M489" s="5">
        <v>186.071</v>
      </c>
      <c r="N489" s="5">
        <v>212.93200000000002</v>
      </c>
      <c r="O489" s="5">
        <v>240.31599999999995</v>
      </c>
      <c r="P489" s="5">
        <v>265.44200000000006</v>
      </c>
      <c r="Q489" s="5">
        <v>288.39300000000009</v>
      </c>
      <c r="R489" s="5">
        <v>308.13200000000006</v>
      </c>
      <c r="S489" s="5">
        <v>325.06799999999998</v>
      </c>
      <c r="T489" s="5">
        <v>332.09500000000003</v>
      </c>
      <c r="U489" s="5">
        <v>336.13700000000011</v>
      </c>
      <c r="V489" s="5">
        <v>337.15399999999994</v>
      </c>
      <c r="W489" s="5">
        <v>338.40500000000014</v>
      </c>
      <c r="X489" s="5">
        <v>338.27300000000002</v>
      </c>
      <c r="Y489" s="5">
        <v>337.61799999999988</v>
      </c>
      <c r="Z489" s="5">
        <v>336.35700000000014</v>
      </c>
      <c r="AA489" s="5">
        <v>334.33899999999988</v>
      </c>
      <c r="AB489" s="5">
        <v>331.66400000000016</v>
      </c>
      <c r="AC489" s="5">
        <v>328.45400000000001</v>
      </c>
      <c r="AD489" s="5">
        <v>324.61399999999998</v>
      </c>
      <c r="AE489" s="5">
        <v>324.61399999999998</v>
      </c>
    </row>
    <row r="490" spans="1:31">
      <c r="A490" s="58" t="s">
        <v>37</v>
      </c>
      <c r="B490" s="58" t="s">
        <v>127</v>
      </c>
      <c r="C490" s="58" t="s">
        <v>96</v>
      </c>
      <c r="D490" s="5">
        <v>1.7575097093391108</v>
      </c>
      <c r="E490" s="5">
        <v>3.4779107311225488</v>
      </c>
      <c r="F490" s="5">
        <v>4.9305556283669887</v>
      </c>
      <c r="G490" s="5">
        <v>6.2735463029534628</v>
      </c>
      <c r="H490" s="5">
        <v>7.7233088929174301</v>
      </c>
      <c r="I490" s="5">
        <v>9.7108762155443671</v>
      </c>
      <c r="J490" s="5">
        <v>11.342773458672724</v>
      </c>
      <c r="K490" s="5">
        <v>12.758780570974473</v>
      </c>
      <c r="L490" s="5">
        <v>14.412490287310071</v>
      </c>
      <c r="M490" s="5">
        <v>15.946858902916603</v>
      </c>
      <c r="N490" s="5">
        <v>17.286242187596272</v>
      </c>
      <c r="O490" s="5">
        <v>18.417501269622726</v>
      </c>
      <c r="P490" s="5">
        <v>19.687799813539215</v>
      </c>
      <c r="Q490" s="5">
        <v>21.082308853695281</v>
      </c>
      <c r="R490" s="5">
        <v>22.634448521775312</v>
      </c>
      <c r="S490" s="5">
        <v>24.192077203732424</v>
      </c>
      <c r="T490" s="5">
        <v>25.484826309117558</v>
      </c>
      <c r="U490" s="5">
        <v>26.90169988405772</v>
      </c>
      <c r="V490" s="5">
        <v>28.2741128893569</v>
      </c>
      <c r="W490" s="5">
        <v>29.910423906920954</v>
      </c>
      <c r="X490" s="5">
        <v>31.985159370590203</v>
      </c>
      <c r="Y490" s="5">
        <v>34.444894461290588</v>
      </c>
      <c r="Z490" s="5">
        <v>36.996043512256762</v>
      </c>
      <c r="AA490" s="5">
        <v>39.192755357990173</v>
      </c>
      <c r="AB490" s="5">
        <v>41.231988831273377</v>
      </c>
      <c r="AC490" s="5">
        <v>43.483485964347558</v>
      </c>
      <c r="AD490" s="5">
        <v>45.38856231733768</v>
      </c>
      <c r="AE490" s="5">
        <v>43.666807733237157</v>
      </c>
    </row>
    <row r="491" spans="1:3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</sheetData>
  <autoFilter ref="A3:C490" xr:uid="{58C6422F-C80C-4583-9464-098FF8AD4A36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B811-61B5-4CE6-8532-D5147A9FE1B8}">
  <sheetPr codeName="Sheet85">
    <tabColor theme="7"/>
  </sheetPr>
  <dimension ref="A1:AE30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" style="6" customWidth="1"/>
    <col min="3" max="3" width="27.58203125" style="6" customWidth="1"/>
    <col min="4" max="4" width="9" style="6" customWidth="1"/>
    <col min="5" max="16384" width="9" style="6"/>
  </cols>
  <sheetData>
    <row r="1" spans="1:31" s="15" customFormat="1" ht="23.25" customHeight="1" thickBot="1">
      <c r="A1" s="1" t="s">
        <v>148</v>
      </c>
      <c r="B1" s="1"/>
      <c r="C1" s="4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31" s="7" customFormat="1" ht="15" thickTop="1">
      <c r="A2" s="54" t="s">
        <v>149</v>
      </c>
      <c r="C2" s="54"/>
    </row>
    <row r="3" spans="1:31">
      <c r="A3" s="59" t="s">
        <v>119</v>
      </c>
      <c r="B3" s="59" t="s">
        <v>120</v>
      </c>
      <c r="C3" s="59" t="s">
        <v>121</v>
      </c>
      <c r="D3" s="59">
        <v>2024</v>
      </c>
      <c r="E3" s="59">
        <v>2025</v>
      </c>
      <c r="F3" s="59">
        <v>2026</v>
      </c>
      <c r="G3" s="59">
        <v>2027</v>
      </c>
      <c r="H3" s="59">
        <v>2028</v>
      </c>
      <c r="I3" s="59">
        <v>2029</v>
      </c>
      <c r="J3" s="59">
        <v>2030</v>
      </c>
      <c r="K3" s="59">
        <v>2031</v>
      </c>
      <c r="L3" s="59">
        <v>2032</v>
      </c>
      <c r="M3" s="59">
        <v>2033</v>
      </c>
      <c r="N3" s="59">
        <v>2034</v>
      </c>
      <c r="O3" s="59">
        <v>2035</v>
      </c>
      <c r="P3" s="59">
        <v>2036</v>
      </c>
      <c r="Q3" s="59">
        <v>2037</v>
      </c>
      <c r="R3" s="59">
        <v>2038</v>
      </c>
      <c r="S3" s="59">
        <v>2039</v>
      </c>
      <c r="T3" s="59">
        <v>2040</v>
      </c>
      <c r="U3" s="59">
        <v>2041</v>
      </c>
      <c r="V3" s="59">
        <v>2042</v>
      </c>
      <c r="W3" s="59">
        <v>2043</v>
      </c>
      <c r="X3" s="59">
        <v>2044</v>
      </c>
      <c r="Y3" s="59">
        <v>2045</v>
      </c>
      <c r="Z3" s="59">
        <v>2046</v>
      </c>
      <c r="AA3" s="59">
        <v>2047</v>
      </c>
      <c r="AB3" s="59">
        <v>2048</v>
      </c>
      <c r="AC3" s="59">
        <v>2049</v>
      </c>
      <c r="AD3" s="59">
        <v>2050</v>
      </c>
      <c r="AE3" s="59">
        <v>2051</v>
      </c>
    </row>
    <row r="4" spans="1:31" s="7" customFormat="1">
      <c r="A4" s="58" t="s">
        <v>115</v>
      </c>
      <c r="B4" s="58" t="s">
        <v>123</v>
      </c>
      <c r="C4" s="58" t="s">
        <v>80</v>
      </c>
      <c r="D4" s="5">
        <v>0</v>
      </c>
      <c r="E4" s="5">
        <v>0</v>
      </c>
      <c r="F4" s="5">
        <v>-2760</v>
      </c>
      <c r="G4" s="5">
        <v>-4885</v>
      </c>
      <c r="H4" s="5">
        <v>-6940</v>
      </c>
      <c r="I4" s="5">
        <v>-6940</v>
      </c>
      <c r="J4" s="5">
        <v>-6940</v>
      </c>
      <c r="K4" s="5">
        <v>-8330</v>
      </c>
      <c r="L4" s="5">
        <v>-8330</v>
      </c>
      <c r="M4" s="5">
        <v>-8330</v>
      </c>
      <c r="N4" s="5">
        <v>-8330</v>
      </c>
      <c r="O4" s="5">
        <v>-8330</v>
      </c>
      <c r="P4" s="5">
        <v>-8330</v>
      </c>
      <c r="Q4" s="5">
        <v>-8330</v>
      </c>
      <c r="R4" s="5">
        <v>-8330</v>
      </c>
      <c r="S4" s="5">
        <v>-8330</v>
      </c>
      <c r="T4" s="5">
        <v>-8330</v>
      </c>
      <c r="U4" s="5">
        <v>-8330</v>
      </c>
      <c r="V4" s="5">
        <v>-8330</v>
      </c>
      <c r="W4" s="5">
        <v>-8330</v>
      </c>
      <c r="X4" s="5">
        <v>-8330</v>
      </c>
      <c r="Y4" s="5">
        <v>-8330</v>
      </c>
      <c r="Z4" s="5">
        <v>-8330</v>
      </c>
      <c r="AA4" s="5">
        <v>-8330</v>
      </c>
      <c r="AB4" s="5">
        <v>-8330</v>
      </c>
      <c r="AC4" s="5">
        <v>-8330</v>
      </c>
      <c r="AD4" s="5">
        <v>-8330</v>
      </c>
      <c r="AE4" s="5">
        <v>-8330</v>
      </c>
    </row>
    <row r="5" spans="1:31" s="7" customFormat="1">
      <c r="A5" s="58" t="s">
        <v>115</v>
      </c>
      <c r="B5" s="58" t="s">
        <v>123</v>
      </c>
      <c r="C5" s="58" t="s">
        <v>82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-440</v>
      </c>
      <c r="Y5" s="5">
        <v>-440</v>
      </c>
      <c r="Z5" s="5">
        <v>-440</v>
      </c>
      <c r="AA5" s="5">
        <v>-440</v>
      </c>
      <c r="AB5" s="5">
        <v>-440</v>
      </c>
      <c r="AC5" s="5">
        <v>-440</v>
      </c>
      <c r="AD5" s="5">
        <v>-440</v>
      </c>
      <c r="AE5" s="5">
        <v>-440</v>
      </c>
    </row>
    <row r="6" spans="1:31" s="7" customFormat="1">
      <c r="A6" s="58" t="s">
        <v>115</v>
      </c>
      <c r="B6" s="58" t="s">
        <v>123</v>
      </c>
      <c r="C6" s="58" t="s">
        <v>84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-50</v>
      </c>
      <c r="Q6" s="5">
        <v>-50</v>
      </c>
      <c r="R6" s="5">
        <v>-50</v>
      </c>
      <c r="S6" s="5">
        <v>-50</v>
      </c>
      <c r="T6" s="5">
        <v>-50</v>
      </c>
      <c r="U6" s="5">
        <v>-50</v>
      </c>
      <c r="V6" s="5">
        <v>-50</v>
      </c>
      <c r="W6" s="5">
        <v>-50</v>
      </c>
      <c r="X6" s="5">
        <v>-50</v>
      </c>
      <c r="Y6" s="5">
        <v>-898.99900000000002</v>
      </c>
      <c r="Z6" s="5">
        <v>-898.99900000000002</v>
      </c>
      <c r="AA6" s="5">
        <v>-898.99900000000002</v>
      </c>
      <c r="AB6" s="5">
        <v>-898.99900000000002</v>
      </c>
      <c r="AC6" s="5">
        <v>-898.99900000000002</v>
      </c>
      <c r="AD6" s="5">
        <v>-898.99900000000002</v>
      </c>
      <c r="AE6" s="5">
        <v>-898.99900000000002</v>
      </c>
    </row>
    <row r="7" spans="1:31" s="7" customFormat="1">
      <c r="A7" s="58" t="s">
        <v>115</v>
      </c>
      <c r="B7" s="58" t="s">
        <v>123</v>
      </c>
      <c r="C7" s="58" t="s">
        <v>86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s="7" customFormat="1">
      <c r="A8" s="58" t="s">
        <v>115</v>
      </c>
      <c r="B8" s="58" t="s">
        <v>123</v>
      </c>
      <c r="C8" s="58" t="s">
        <v>102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s="7" customFormat="1">
      <c r="A9" s="58" t="s">
        <v>115</v>
      </c>
      <c r="B9" s="58" t="s">
        <v>123</v>
      </c>
      <c r="C9" s="58" t="s">
        <v>103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-599.99999999999989</v>
      </c>
      <c r="AA9" s="5">
        <v>-1731.0263385399999</v>
      </c>
      <c r="AB9" s="5">
        <v>-2288.7198257200002</v>
      </c>
      <c r="AC9" s="5">
        <v>-2288.7198257200002</v>
      </c>
      <c r="AD9" s="5">
        <v>-2288.7198257200002</v>
      </c>
      <c r="AE9" s="5">
        <v>-2288.7198257200002</v>
      </c>
    </row>
    <row r="10" spans="1:31" s="7" customFormat="1">
      <c r="A10" s="58" t="s">
        <v>115</v>
      </c>
      <c r="B10" s="58" t="s">
        <v>123</v>
      </c>
      <c r="C10" s="58" t="s">
        <v>104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s="7" customFormat="1">
      <c r="V11" s="20"/>
    </row>
    <row r="12" spans="1:31" s="7" customFormat="1">
      <c r="A12" s="58" t="s">
        <v>115</v>
      </c>
      <c r="B12" s="58" t="s">
        <v>124</v>
      </c>
      <c r="C12" s="58" t="s">
        <v>80</v>
      </c>
      <c r="D12" s="5">
        <v>0</v>
      </c>
      <c r="E12" s="5">
        <v>0</v>
      </c>
      <c r="F12" s="5">
        <v>-3294</v>
      </c>
      <c r="G12" s="5">
        <v>-4024</v>
      </c>
      <c r="H12" s="5">
        <v>-5314</v>
      </c>
      <c r="I12" s="5">
        <v>-6434</v>
      </c>
      <c r="J12" s="5">
        <v>-7274</v>
      </c>
      <c r="K12" s="5">
        <v>-8126</v>
      </c>
      <c r="L12" s="5">
        <v>-8126</v>
      </c>
      <c r="M12" s="5">
        <v>-8126</v>
      </c>
      <c r="N12" s="5">
        <v>-8126</v>
      </c>
      <c r="O12" s="5">
        <v>-8126</v>
      </c>
      <c r="P12" s="5">
        <v>-8126</v>
      </c>
      <c r="Q12" s="5">
        <v>-8126</v>
      </c>
      <c r="R12" s="5">
        <v>-8126</v>
      </c>
      <c r="S12" s="5">
        <v>-8126</v>
      </c>
      <c r="T12" s="5">
        <v>-8126</v>
      </c>
      <c r="U12" s="5">
        <v>-8126</v>
      </c>
      <c r="V12" s="5">
        <v>-8126</v>
      </c>
      <c r="W12" s="5">
        <v>-8126</v>
      </c>
      <c r="X12" s="5">
        <v>-8126</v>
      </c>
      <c r="Y12" s="5">
        <v>-8126</v>
      </c>
      <c r="Z12" s="5">
        <v>-8126</v>
      </c>
      <c r="AA12" s="5">
        <v>-8126</v>
      </c>
      <c r="AB12" s="5">
        <v>-8126</v>
      </c>
      <c r="AC12" s="5">
        <v>-8126</v>
      </c>
      <c r="AD12" s="5">
        <v>-8126</v>
      </c>
      <c r="AE12" s="5">
        <v>-8126</v>
      </c>
    </row>
    <row r="13" spans="1:31" s="7" customFormat="1">
      <c r="A13" s="58" t="s">
        <v>115</v>
      </c>
      <c r="B13" s="58" t="s">
        <v>124</v>
      </c>
      <c r="C13" s="58" t="s">
        <v>82</v>
      </c>
      <c r="D13" s="5">
        <v>0</v>
      </c>
      <c r="E13" s="5">
        <v>0</v>
      </c>
      <c r="F13" s="5">
        <v>-180</v>
      </c>
      <c r="G13" s="5">
        <v>-180</v>
      </c>
      <c r="H13" s="5">
        <v>-180</v>
      </c>
      <c r="I13" s="5">
        <v>-180</v>
      </c>
      <c r="J13" s="5">
        <v>-180</v>
      </c>
      <c r="K13" s="5">
        <v>-180</v>
      </c>
      <c r="L13" s="5">
        <v>-180</v>
      </c>
      <c r="M13" s="5">
        <v>-180</v>
      </c>
      <c r="N13" s="5">
        <v>-180</v>
      </c>
      <c r="O13" s="5">
        <v>-180</v>
      </c>
      <c r="P13" s="5">
        <v>-180</v>
      </c>
      <c r="Q13" s="5">
        <v>-565</v>
      </c>
      <c r="R13" s="5">
        <v>-565</v>
      </c>
      <c r="S13" s="5">
        <v>-565</v>
      </c>
      <c r="T13" s="5">
        <v>-709.39999998999997</v>
      </c>
      <c r="U13" s="5">
        <v>-709.39999998999997</v>
      </c>
      <c r="V13" s="5">
        <v>-709.39999998999997</v>
      </c>
      <c r="W13" s="5">
        <v>-709.39999998999997</v>
      </c>
      <c r="X13" s="5">
        <v>-709.39999998999997</v>
      </c>
      <c r="Y13" s="5">
        <v>-709.39999998999997</v>
      </c>
      <c r="Z13" s="5">
        <v>-1353.89999999</v>
      </c>
      <c r="AA13" s="5">
        <v>-1597.89999999</v>
      </c>
      <c r="AB13" s="5">
        <v>-1597.89999999</v>
      </c>
      <c r="AC13" s="5">
        <v>-1597.89999999</v>
      </c>
      <c r="AD13" s="5">
        <v>-1597.89999999</v>
      </c>
      <c r="AE13" s="5">
        <v>-1597.89999999</v>
      </c>
    </row>
    <row r="14" spans="1:31" s="7" customFormat="1">
      <c r="A14" s="58" t="s">
        <v>115</v>
      </c>
      <c r="B14" s="58" t="s">
        <v>124</v>
      </c>
      <c r="C14" s="58" t="s">
        <v>84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-292.00000001000001</v>
      </c>
      <c r="O14" s="5">
        <v>-409.00000001000001</v>
      </c>
      <c r="P14" s="5">
        <v>-409.00000001000001</v>
      </c>
      <c r="Q14" s="5">
        <v>-409.00000001000001</v>
      </c>
      <c r="R14" s="5">
        <v>-409.00000001000001</v>
      </c>
      <c r="S14" s="5">
        <v>-409.00000001000001</v>
      </c>
      <c r="T14" s="5">
        <v>-409.00000001000001</v>
      </c>
      <c r="U14" s="5">
        <v>-409.00000001000001</v>
      </c>
      <c r="V14" s="5">
        <v>-409.00000001000001</v>
      </c>
      <c r="W14" s="5">
        <v>-409.00000001000001</v>
      </c>
      <c r="X14" s="5">
        <v>-409.00000001000001</v>
      </c>
      <c r="Y14" s="5">
        <v>-540.50000001000001</v>
      </c>
      <c r="Z14" s="5">
        <v>-540.50000001000001</v>
      </c>
      <c r="AA14" s="5">
        <v>-1089.5000000099999</v>
      </c>
      <c r="AB14" s="5">
        <v>-1089.5000000099999</v>
      </c>
      <c r="AC14" s="5">
        <v>-1089.5000000099999</v>
      </c>
      <c r="AD14" s="5">
        <v>-1608.5000000099999</v>
      </c>
      <c r="AE14" s="5">
        <v>-1954.5000000099999</v>
      </c>
    </row>
    <row r="15" spans="1:31" s="7" customFormat="1">
      <c r="A15" s="58" t="s">
        <v>115</v>
      </c>
      <c r="B15" s="58" t="s">
        <v>124</v>
      </c>
      <c r="C15" s="58" t="s">
        <v>86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-86.4</v>
      </c>
      <c r="S15" s="5">
        <v>-86.4</v>
      </c>
      <c r="T15" s="5">
        <v>-86.4</v>
      </c>
      <c r="U15" s="5">
        <v>-86.4</v>
      </c>
      <c r="V15" s="5">
        <v>-86.4</v>
      </c>
      <c r="W15" s="5">
        <v>-152.4</v>
      </c>
      <c r="X15" s="5">
        <v>-152.4</v>
      </c>
      <c r="Y15" s="5">
        <v>-152.4</v>
      </c>
      <c r="Z15" s="5">
        <v>-152.4</v>
      </c>
      <c r="AA15" s="5">
        <v>-152.4</v>
      </c>
      <c r="AB15" s="5">
        <v>-152.4</v>
      </c>
      <c r="AC15" s="5">
        <v>-152.4</v>
      </c>
      <c r="AD15" s="5">
        <v>-152.4</v>
      </c>
      <c r="AE15" s="5">
        <v>-152.4</v>
      </c>
    </row>
    <row r="16" spans="1:31" s="7" customFormat="1">
      <c r="A16" s="58" t="s">
        <v>115</v>
      </c>
      <c r="B16" s="58" t="s">
        <v>124</v>
      </c>
      <c r="C16" s="58" t="s">
        <v>102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s="7" customFormat="1">
      <c r="A17" s="58" t="s">
        <v>115</v>
      </c>
      <c r="B17" s="58" t="s">
        <v>124</v>
      </c>
      <c r="C17" s="58" t="s">
        <v>103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-155.79496122</v>
      </c>
      <c r="AA17" s="5">
        <v>-590.57302929999969</v>
      </c>
      <c r="AB17" s="5">
        <v>-1626.9458559499999</v>
      </c>
      <c r="AC17" s="5">
        <v>-1643.7742433599999</v>
      </c>
      <c r="AD17" s="5">
        <v>-1645.7177056099999</v>
      </c>
      <c r="AE17" s="5">
        <v>-2249.2625982199997</v>
      </c>
    </row>
    <row r="18" spans="1:31" s="7" customFormat="1">
      <c r="A18" s="58" t="s">
        <v>115</v>
      </c>
      <c r="B18" s="58" t="s">
        <v>124</v>
      </c>
      <c r="C18" s="58" t="s">
        <v>104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-152.57118077000001</v>
      </c>
      <c r="AA18" s="5">
        <v>-152.57118077000001</v>
      </c>
      <c r="AB18" s="5">
        <v>-152.57118077000001</v>
      </c>
      <c r="AC18" s="5">
        <v>-152.57118077000001</v>
      </c>
      <c r="AD18" s="5">
        <v>-152.57118077000001</v>
      </c>
      <c r="AE18" s="5">
        <v>-152.57118077000001</v>
      </c>
    </row>
    <row r="19" spans="1:31" s="7" customFormat="1"/>
    <row r="20" spans="1:31" s="7" customFormat="1">
      <c r="A20" s="58" t="s">
        <v>115</v>
      </c>
      <c r="B20" s="58" t="s">
        <v>125</v>
      </c>
      <c r="C20" s="58" t="s">
        <v>81</v>
      </c>
      <c r="D20" s="5">
        <v>0</v>
      </c>
      <c r="E20" s="5">
        <v>0</v>
      </c>
      <c r="F20" s="5">
        <v>-1450</v>
      </c>
      <c r="G20" s="5">
        <v>-2030</v>
      </c>
      <c r="H20" s="5">
        <v>-3170</v>
      </c>
      <c r="I20" s="5">
        <v>-3715</v>
      </c>
      <c r="J20" s="5">
        <v>-3715</v>
      </c>
      <c r="K20" s="5">
        <v>-4835</v>
      </c>
      <c r="L20" s="5">
        <v>-4835</v>
      </c>
      <c r="M20" s="5">
        <v>-4835</v>
      </c>
      <c r="N20" s="5">
        <v>-4835</v>
      </c>
      <c r="O20" s="5">
        <v>-4835</v>
      </c>
      <c r="P20" s="5">
        <v>-4835</v>
      </c>
      <c r="Q20" s="5">
        <v>-4835</v>
      </c>
      <c r="R20" s="5">
        <v>-4835</v>
      </c>
      <c r="S20" s="5">
        <v>-4835</v>
      </c>
      <c r="T20" s="5">
        <v>-4835</v>
      </c>
      <c r="U20" s="5">
        <v>-4835</v>
      </c>
      <c r="V20" s="5">
        <v>-4835</v>
      </c>
      <c r="W20" s="5">
        <v>-4835</v>
      </c>
      <c r="X20" s="5">
        <v>-4835</v>
      </c>
      <c r="Y20" s="5">
        <v>-4835</v>
      </c>
      <c r="Z20" s="5">
        <v>-4835</v>
      </c>
      <c r="AA20" s="5">
        <v>-4835</v>
      </c>
      <c r="AB20" s="5">
        <v>-4835</v>
      </c>
      <c r="AC20" s="5">
        <v>-4835</v>
      </c>
      <c r="AD20" s="5">
        <v>-4835</v>
      </c>
      <c r="AE20" s="5">
        <v>-4835</v>
      </c>
    </row>
    <row r="21" spans="1:31" s="7" customFormat="1">
      <c r="A21" s="58" t="s">
        <v>115</v>
      </c>
      <c r="B21" s="58" t="s">
        <v>125</v>
      </c>
      <c r="C21" s="58" t="s">
        <v>82</v>
      </c>
      <c r="D21" s="5">
        <v>0</v>
      </c>
      <c r="E21" s="5">
        <v>0</v>
      </c>
      <c r="F21" s="5">
        <v>-500</v>
      </c>
      <c r="G21" s="5">
        <v>-500</v>
      </c>
      <c r="H21" s="5">
        <v>-500</v>
      </c>
      <c r="I21" s="5">
        <v>-500</v>
      </c>
      <c r="J21" s="5">
        <v>-500</v>
      </c>
      <c r="K21" s="5">
        <v>-500</v>
      </c>
      <c r="L21" s="5">
        <v>-500</v>
      </c>
      <c r="M21" s="5">
        <v>-500</v>
      </c>
      <c r="N21" s="5">
        <v>-500</v>
      </c>
      <c r="O21" s="5">
        <v>-500</v>
      </c>
      <c r="P21" s="5">
        <v>-500</v>
      </c>
      <c r="Q21" s="5">
        <v>-500</v>
      </c>
      <c r="R21" s="5">
        <v>-500</v>
      </c>
      <c r="S21" s="5">
        <v>-500</v>
      </c>
      <c r="T21" s="5">
        <v>-500</v>
      </c>
      <c r="U21" s="5">
        <v>-500</v>
      </c>
      <c r="V21" s="5">
        <v>-500</v>
      </c>
      <c r="W21" s="5">
        <v>-500</v>
      </c>
      <c r="X21" s="5">
        <v>-500</v>
      </c>
      <c r="Y21" s="5">
        <v>-500</v>
      </c>
      <c r="Z21" s="5">
        <v>-500</v>
      </c>
      <c r="AA21" s="5">
        <v>-500</v>
      </c>
      <c r="AB21" s="5">
        <v>-500</v>
      </c>
      <c r="AC21" s="5">
        <v>-500</v>
      </c>
      <c r="AD21" s="5">
        <v>-500</v>
      </c>
      <c r="AE21" s="5">
        <v>-500</v>
      </c>
    </row>
    <row r="22" spans="1:31" s="7" customFormat="1">
      <c r="A22" s="58" t="s">
        <v>115</v>
      </c>
      <c r="B22" s="58" t="s">
        <v>125</v>
      </c>
      <c r="C22" s="58" t="s">
        <v>84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-170</v>
      </c>
      <c r="O22" s="5">
        <v>-170</v>
      </c>
      <c r="P22" s="5">
        <v>-170</v>
      </c>
      <c r="Q22" s="5">
        <v>-170</v>
      </c>
      <c r="R22" s="5">
        <v>-170</v>
      </c>
      <c r="S22" s="5">
        <v>-170</v>
      </c>
      <c r="T22" s="5">
        <v>-610</v>
      </c>
      <c r="U22" s="5">
        <v>-610</v>
      </c>
      <c r="V22" s="5">
        <v>-610</v>
      </c>
      <c r="W22" s="5">
        <v>-704</v>
      </c>
      <c r="X22" s="5">
        <v>-704</v>
      </c>
      <c r="Y22" s="5">
        <v>-704</v>
      </c>
      <c r="Z22" s="5">
        <v>-704</v>
      </c>
      <c r="AA22" s="5">
        <v>-704</v>
      </c>
      <c r="AB22" s="5">
        <v>-1288</v>
      </c>
      <c r="AC22" s="5">
        <v>-1288</v>
      </c>
      <c r="AD22" s="5">
        <v>-1288</v>
      </c>
      <c r="AE22" s="5">
        <v>-1288</v>
      </c>
    </row>
    <row r="23" spans="1:31" s="7" customFormat="1">
      <c r="A23" s="58" t="s">
        <v>115</v>
      </c>
      <c r="B23" s="58" t="s">
        <v>125</v>
      </c>
      <c r="C23" s="58" t="s">
        <v>86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s="7" customFormat="1">
      <c r="A24" s="58" t="s">
        <v>115</v>
      </c>
      <c r="B24" s="58" t="s">
        <v>125</v>
      </c>
      <c r="C24" s="58" t="s">
        <v>102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s="7" customFormat="1">
      <c r="A25" s="58" t="s">
        <v>115</v>
      </c>
      <c r="B25" s="58" t="s">
        <v>125</v>
      </c>
      <c r="C25" s="58" t="s">
        <v>103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-129.3875182700001</v>
      </c>
      <c r="AA25" s="5">
        <v>-129.3875182700001</v>
      </c>
      <c r="AB25" s="5">
        <v>-787.38530828000012</v>
      </c>
      <c r="AC25" s="5">
        <v>-1067.3344567600002</v>
      </c>
      <c r="AD25" s="5">
        <v>-1067.3344567600002</v>
      </c>
      <c r="AE25" s="5">
        <v>-1603.5858163400003</v>
      </c>
    </row>
    <row r="26" spans="1:31" s="7" customFormat="1">
      <c r="A26" s="58" t="s">
        <v>115</v>
      </c>
      <c r="B26" s="58" t="s">
        <v>125</v>
      </c>
      <c r="C26" s="58" t="s">
        <v>104</v>
      </c>
      <c r="D26" s="5">
        <v>0</v>
      </c>
      <c r="E26" s="5">
        <v>-1.0999999999999979</v>
      </c>
      <c r="F26" s="5">
        <v>-1.0999999999999979</v>
      </c>
      <c r="G26" s="5">
        <v>-1.0999999999999979</v>
      </c>
      <c r="H26" s="5">
        <v>-1.0999999999999979</v>
      </c>
      <c r="I26" s="5">
        <v>-2.1999999999999957</v>
      </c>
      <c r="J26" s="5">
        <v>-2.1999999999999957</v>
      </c>
      <c r="K26" s="5">
        <v>-2.1999999999999957</v>
      </c>
      <c r="L26" s="5">
        <v>-2.1999999999999957</v>
      </c>
      <c r="M26" s="5">
        <v>-2.1999999999999957</v>
      </c>
      <c r="N26" s="5">
        <v>-3.2999999999999936</v>
      </c>
      <c r="O26" s="5">
        <v>-3.2999999999999936</v>
      </c>
      <c r="P26" s="5">
        <v>-4.3999999999999915</v>
      </c>
      <c r="Q26" s="5">
        <v>-4.3999999999999915</v>
      </c>
      <c r="R26" s="5">
        <v>-4.3999999999999915</v>
      </c>
      <c r="S26" s="5">
        <v>-4.3999999999999915</v>
      </c>
      <c r="T26" s="5">
        <v>-5.4999999999999893</v>
      </c>
      <c r="U26" s="5">
        <v>-5.4999999999999893</v>
      </c>
      <c r="V26" s="5">
        <v>-5.4999999999999893</v>
      </c>
      <c r="W26" s="5">
        <v>-5.4999999999999893</v>
      </c>
      <c r="X26" s="5">
        <v>-5.4999999999999893</v>
      </c>
      <c r="Y26" s="5">
        <v>-5.4999999999999893</v>
      </c>
      <c r="Z26" s="5">
        <v>-5.4999999999999893</v>
      </c>
      <c r="AA26" s="5">
        <v>-5.4999999999999893</v>
      </c>
      <c r="AB26" s="5">
        <v>-5.4999999999999893</v>
      </c>
      <c r="AC26" s="5">
        <v>-5.4999999999999893</v>
      </c>
      <c r="AD26" s="5">
        <v>-5.4999999999999893</v>
      </c>
      <c r="AE26" s="5">
        <v>-5.4999999999999893</v>
      </c>
    </row>
    <row r="27" spans="1:31" s="7" customFormat="1"/>
    <row r="28" spans="1:31" s="7" customFormat="1">
      <c r="A28" s="58" t="s">
        <v>115</v>
      </c>
      <c r="B28" s="58" t="s">
        <v>126</v>
      </c>
      <c r="C28" s="58" t="s">
        <v>82</v>
      </c>
      <c r="D28" s="5">
        <v>0</v>
      </c>
      <c r="E28" s="5">
        <v>0</v>
      </c>
      <c r="F28" s="5">
        <v>-800</v>
      </c>
      <c r="G28" s="5">
        <v>-800</v>
      </c>
      <c r="H28" s="5">
        <v>-800</v>
      </c>
      <c r="I28" s="5">
        <v>-800</v>
      </c>
      <c r="J28" s="5">
        <v>-800</v>
      </c>
      <c r="K28" s="5">
        <v>-800</v>
      </c>
      <c r="L28" s="5">
        <v>-800</v>
      </c>
      <c r="M28" s="5">
        <v>-800</v>
      </c>
      <c r="N28" s="5">
        <v>-800</v>
      </c>
      <c r="O28" s="5">
        <v>-800</v>
      </c>
      <c r="P28" s="5">
        <v>-800</v>
      </c>
      <c r="Q28" s="5">
        <v>-800</v>
      </c>
      <c r="R28" s="5">
        <v>-1328.9999999900001</v>
      </c>
      <c r="S28" s="5">
        <v>-1328.9999999900001</v>
      </c>
      <c r="T28" s="5">
        <v>-1328.9999999900001</v>
      </c>
      <c r="U28" s="5">
        <v>-1328.9999999900001</v>
      </c>
      <c r="V28" s="5">
        <v>-1328.9999999900001</v>
      </c>
      <c r="W28" s="5">
        <v>-1328.9999999900001</v>
      </c>
      <c r="X28" s="5">
        <v>-1328.9999999900001</v>
      </c>
      <c r="Y28" s="5">
        <v>-1328.9999999900001</v>
      </c>
      <c r="Z28" s="5">
        <v>-1328.9999999900001</v>
      </c>
      <c r="AA28" s="5">
        <v>-1328.9999999900001</v>
      </c>
      <c r="AB28" s="5">
        <v>-1328.9999999900001</v>
      </c>
      <c r="AC28" s="5">
        <v>-1328.9999999900001</v>
      </c>
      <c r="AD28" s="5">
        <v>-1328.9999999900001</v>
      </c>
      <c r="AE28" s="5">
        <v>-1328.9999999900001</v>
      </c>
    </row>
    <row r="29" spans="1:31" s="7" customFormat="1">
      <c r="A29" s="58" t="s">
        <v>115</v>
      </c>
      <c r="B29" s="58" t="s">
        <v>126</v>
      </c>
      <c r="C29" s="58" t="s">
        <v>84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-382.5</v>
      </c>
      <c r="L29" s="5">
        <v>-382.5</v>
      </c>
      <c r="M29" s="5">
        <v>-659.36000003999993</v>
      </c>
      <c r="N29" s="5">
        <v>-659.36000003999993</v>
      </c>
      <c r="O29" s="5">
        <v>-659.36000003999993</v>
      </c>
      <c r="P29" s="5">
        <v>-739.36000003999993</v>
      </c>
      <c r="Q29" s="5">
        <v>-739.36000003999993</v>
      </c>
      <c r="R29" s="5">
        <v>-739.36000003999993</v>
      </c>
      <c r="S29" s="5">
        <v>-739.36000003999993</v>
      </c>
      <c r="T29" s="5">
        <v>-739.36000003999993</v>
      </c>
      <c r="U29" s="5">
        <v>-739.36000003999993</v>
      </c>
      <c r="V29" s="5">
        <v>-739.36000003999993</v>
      </c>
      <c r="W29" s="5">
        <v>-739.36000003999993</v>
      </c>
      <c r="X29" s="5">
        <v>-739.36000003999993</v>
      </c>
      <c r="Y29" s="5">
        <v>-1077.3600000399999</v>
      </c>
      <c r="Z29" s="5">
        <v>-1077.3600000399999</v>
      </c>
      <c r="AA29" s="5">
        <v>-1231.3600000399999</v>
      </c>
      <c r="AB29" s="5">
        <v>-1231.3600000399999</v>
      </c>
      <c r="AC29" s="5">
        <v>-1231.3600000399999</v>
      </c>
      <c r="AD29" s="5">
        <v>-1231.3600000399999</v>
      </c>
      <c r="AE29" s="5">
        <v>-1231.3600000399999</v>
      </c>
    </row>
    <row r="30" spans="1:31" s="7" customFormat="1">
      <c r="A30" s="58" t="s">
        <v>115</v>
      </c>
      <c r="B30" s="58" t="s">
        <v>126</v>
      </c>
      <c r="C30" s="58" t="s">
        <v>86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</row>
    <row r="31" spans="1:31" s="7" customFormat="1">
      <c r="A31" s="58" t="s">
        <v>115</v>
      </c>
      <c r="B31" s="58" t="s">
        <v>126</v>
      </c>
      <c r="C31" s="58" t="s">
        <v>102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</row>
    <row r="32" spans="1:31" s="7" customFormat="1">
      <c r="A32" s="58" t="s">
        <v>115</v>
      </c>
      <c r="B32" s="58" t="s">
        <v>126</v>
      </c>
      <c r="C32" s="58" t="s">
        <v>103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-30.02824585999997</v>
      </c>
      <c r="AA32" s="5">
        <v>-30.02824585999997</v>
      </c>
      <c r="AB32" s="5">
        <v>-232.27848337999967</v>
      </c>
      <c r="AC32" s="5">
        <v>-232.27848337999967</v>
      </c>
      <c r="AD32" s="5">
        <v>-232.27848337999967</v>
      </c>
      <c r="AE32" s="5">
        <v>-889.31791711999904</v>
      </c>
    </row>
    <row r="33" spans="1:31" s="7" customFormat="1">
      <c r="A33" s="58" t="s">
        <v>115</v>
      </c>
      <c r="B33" s="58" t="s">
        <v>126</v>
      </c>
      <c r="C33" s="58" t="s">
        <v>104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-2.1</v>
      </c>
      <c r="AA33" s="5">
        <v>-2.1</v>
      </c>
      <c r="AB33" s="5">
        <v>-2.1</v>
      </c>
      <c r="AC33" s="5">
        <v>-2.1</v>
      </c>
      <c r="AD33" s="5">
        <v>-2.1</v>
      </c>
      <c r="AE33" s="5">
        <v>-2.1</v>
      </c>
    </row>
    <row r="34" spans="1:31" s="7" customFormat="1"/>
    <row r="35" spans="1:31" s="7" customFormat="1">
      <c r="A35" s="58" t="s">
        <v>115</v>
      </c>
      <c r="B35" s="58" t="s">
        <v>127</v>
      </c>
      <c r="C35" s="58" t="s">
        <v>82</v>
      </c>
      <c r="D35" s="5">
        <v>0</v>
      </c>
      <c r="E35" s="5">
        <v>0</v>
      </c>
      <c r="F35" s="5">
        <v>-208</v>
      </c>
      <c r="G35" s="5">
        <v>-208</v>
      </c>
      <c r="H35" s="5">
        <v>-208</v>
      </c>
      <c r="I35" s="5">
        <v>-208</v>
      </c>
      <c r="J35" s="5">
        <v>-208</v>
      </c>
      <c r="K35" s="5">
        <v>-208</v>
      </c>
      <c r="L35" s="5">
        <v>-208</v>
      </c>
      <c r="M35" s="5">
        <v>-208</v>
      </c>
      <c r="N35" s="5">
        <v>-208</v>
      </c>
      <c r="O35" s="5">
        <v>-208</v>
      </c>
      <c r="P35" s="5">
        <v>-208</v>
      </c>
      <c r="Q35" s="5">
        <v>-208</v>
      </c>
      <c r="R35" s="5">
        <v>-208</v>
      </c>
      <c r="S35" s="5">
        <v>-208</v>
      </c>
      <c r="T35" s="5">
        <v>-208</v>
      </c>
      <c r="U35" s="5">
        <v>-208</v>
      </c>
      <c r="V35" s="5">
        <v>-208</v>
      </c>
      <c r="W35" s="5">
        <v>-208</v>
      </c>
      <c r="X35" s="5">
        <v>-208</v>
      </c>
      <c r="Y35" s="5">
        <v>-208</v>
      </c>
      <c r="Z35" s="5">
        <v>-208</v>
      </c>
      <c r="AA35" s="5">
        <v>-208</v>
      </c>
      <c r="AB35" s="5">
        <v>-208</v>
      </c>
      <c r="AC35" s="5">
        <v>-208</v>
      </c>
      <c r="AD35" s="5">
        <v>-208</v>
      </c>
      <c r="AE35" s="5">
        <v>-208</v>
      </c>
    </row>
    <row r="36" spans="1:31" s="7" customFormat="1">
      <c r="A36" s="58" t="s">
        <v>115</v>
      </c>
      <c r="B36" s="58" t="s">
        <v>127</v>
      </c>
      <c r="C36" s="58" t="s">
        <v>84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-120</v>
      </c>
      <c r="V36" s="5">
        <v>-120</v>
      </c>
      <c r="W36" s="5">
        <v>-120</v>
      </c>
      <c r="X36" s="5">
        <v>-120</v>
      </c>
      <c r="Y36" s="5">
        <v>-120</v>
      </c>
      <c r="Z36" s="5">
        <v>-120</v>
      </c>
      <c r="AA36" s="5">
        <v>-120</v>
      </c>
      <c r="AB36" s="5">
        <v>-120</v>
      </c>
      <c r="AC36" s="5">
        <v>-120</v>
      </c>
      <c r="AD36" s="5">
        <v>-120</v>
      </c>
      <c r="AE36" s="5">
        <v>-178</v>
      </c>
    </row>
    <row r="37" spans="1:31" s="7" customFormat="1">
      <c r="A37" s="58" t="s">
        <v>115</v>
      </c>
      <c r="B37" s="58" t="s">
        <v>127</v>
      </c>
      <c r="C37" s="58" t="s">
        <v>86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</row>
    <row r="38" spans="1:31" s="7" customFormat="1">
      <c r="A38" s="58" t="s">
        <v>115</v>
      </c>
      <c r="B38" s="58" t="s">
        <v>127</v>
      </c>
      <c r="C38" s="58" t="s">
        <v>102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</row>
    <row r="39" spans="1:31" s="7" customFormat="1">
      <c r="A39" s="58" t="s">
        <v>115</v>
      </c>
      <c r="B39" s="58" t="s">
        <v>127</v>
      </c>
      <c r="C39" s="58" t="s">
        <v>103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</row>
    <row r="40" spans="1:31" s="7" customFormat="1">
      <c r="A40" s="58" t="s">
        <v>115</v>
      </c>
      <c r="B40" s="58" t="s">
        <v>127</v>
      </c>
      <c r="C40" s="58" t="s">
        <v>104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</row>
    <row r="42" spans="1:31">
      <c r="A42" s="58" t="s">
        <v>128</v>
      </c>
      <c r="B42" s="58" t="s">
        <v>123</v>
      </c>
      <c r="C42" s="58" t="s">
        <v>80</v>
      </c>
      <c r="D42" s="5">
        <v>0</v>
      </c>
      <c r="E42" s="5">
        <v>0</v>
      </c>
      <c r="F42" s="5">
        <v>-2760</v>
      </c>
      <c r="G42" s="5">
        <v>-4885</v>
      </c>
      <c r="H42" s="5">
        <v>-6940</v>
      </c>
      <c r="I42" s="5">
        <v>-6940</v>
      </c>
      <c r="J42" s="5">
        <v>-6940</v>
      </c>
      <c r="K42" s="5">
        <v>-8330</v>
      </c>
      <c r="L42" s="5">
        <v>-8330</v>
      </c>
      <c r="M42" s="5">
        <v>-8330</v>
      </c>
      <c r="N42" s="5">
        <v>-8330</v>
      </c>
      <c r="O42" s="5">
        <v>-8330</v>
      </c>
      <c r="P42" s="5">
        <v>-8330</v>
      </c>
      <c r="Q42" s="5">
        <v>-8330</v>
      </c>
      <c r="R42" s="5">
        <v>-8330</v>
      </c>
      <c r="S42" s="5">
        <v>-8330</v>
      </c>
      <c r="T42" s="5">
        <v>-8330</v>
      </c>
      <c r="U42" s="5">
        <v>-8330</v>
      </c>
      <c r="V42" s="5">
        <v>-8330</v>
      </c>
      <c r="W42" s="5">
        <v>-8330</v>
      </c>
      <c r="X42" s="5">
        <v>-8330</v>
      </c>
      <c r="Y42" s="5">
        <v>-8330</v>
      </c>
      <c r="Z42" s="5">
        <v>-8330</v>
      </c>
      <c r="AA42" s="5">
        <v>-8330</v>
      </c>
      <c r="AB42" s="5">
        <v>-8330</v>
      </c>
      <c r="AC42" s="5">
        <v>-8330</v>
      </c>
      <c r="AD42" s="5">
        <v>-8330</v>
      </c>
      <c r="AE42" s="5">
        <v>-8330</v>
      </c>
    </row>
    <row r="43" spans="1:31">
      <c r="A43" s="58" t="s">
        <v>128</v>
      </c>
      <c r="B43" s="58" t="s">
        <v>123</v>
      </c>
      <c r="C43" s="58" t="s">
        <v>82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-440</v>
      </c>
      <c r="Y43" s="5">
        <v>-440</v>
      </c>
      <c r="Z43" s="5">
        <v>-440</v>
      </c>
      <c r="AA43" s="5">
        <v>-440</v>
      </c>
      <c r="AB43" s="5">
        <v>-440</v>
      </c>
      <c r="AC43" s="5">
        <v>-440</v>
      </c>
      <c r="AD43" s="5">
        <v>-440</v>
      </c>
      <c r="AE43" s="5">
        <v>-440</v>
      </c>
    </row>
    <row r="44" spans="1:31">
      <c r="A44" s="58" t="s">
        <v>128</v>
      </c>
      <c r="B44" s="58" t="s">
        <v>123</v>
      </c>
      <c r="C44" s="58" t="s">
        <v>84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-50</v>
      </c>
      <c r="Q44" s="5">
        <v>-50</v>
      </c>
      <c r="R44" s="5">
        <v>-50</v>
      </c>
      <c r="S44" s="5">
        <v>-50</v>
      </c>
      <c r="T44" s="5">
        <v>-50</v>
      </c>
      <c r="U44" s="5">
        <v>-50</v>
      </c>
      <c r="V44" s="5">
        <v>-50</v>
      </c>
      <c r="W44" s="5">
        <v>-50</v>
      </c>
      <c r="X44" s="5">
        <v>-50</v>
      </c>
      <c r="Y44" s="5">
        <v>-898.99900000000002</v>
      </c>
      <c r="Z44" s="5">
        <v>-898.99900000000002</v>
      </c>
      <c r="AA44" s="5">
        <v>-898.99900000000002</v>
      </c>
      <c r="AB44" s="5">
        <v>-898.99900000000002</v>
      </c>
      <c r="AC44" s="5">
        <v>-898.99900000000002</v>
      </c>
      <c r="AD44" s="5">
        <v>-898.99900000000002</v>
      </c>
      <c r="AE44" s="5">
        <v>-898.99900000000002</v>
      </c>
    </row>
    <row r="45" spans="1:31">
      <c r="A45" s="58" t="s">
        <v>128</v>
      </c>
      <c r="B45" s="58" t="s">
        <v>123</v>
      </c>
      <c r="C45" s="58" t="s">
        <v>86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</row>
    <row r="46" spans="1:31">
      <c r="A46" s="58" t="s">
        <v>128</v>
      </c>
      <c r="B46" s="58" t="s">
        <v>123</v>
      </c>
      <c r="C46" s="58" t="s">
        <v>102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</row>
    <row r="47" spans="1:31">
      <c r="A47" s="58" t="s">
        <v>128</v>
      </c>
      <c r="B47" s="58" t="s">
        <v>123</v>
      </c>
      <c r="C47" s="58" t="s">
        <v>103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-600</v>
      </c>
      <c r="AA47" s="5">
        <v>-1729.4243178000002</v>
      </c>
      <c r="AB47" s="5">
        <v>-2287.4705915300001</v>
      </c>
      <c r="AC47" s="5">
        <v>-2287.4705915300001</v>
      </c>
      <c r="AD47" s="5">
        <v>-2287.4705915300001</v>
      </c>
      <c r="AE47" s="5">
        <v>-2287.4705915300001</v>
      </c>
    </row>
    <row r="48" spans="1:31">
      <c r="A48" s="58" t="s">
        <v>128</v>
      </c>
      <c r="B48" s="58" t="s">
        <v>123</v>
      </c>
      <c r="C48" s="58" t="s">
        <v>104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</row>
    <row r="49" spans="1:3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20"/>
      <c r="W49" s="7"/>
      <c r="X49" s="7"/>
      <c r="Y49" s="7"/>
      <c r="Z49" s="7"/>
      <c r="AA49" s="7"/>
      <c r="AB49" s="7"/>
      <c r="AC49" s="7"/>
      <c r="AD49" s="7"/>
      <c r="AE49" s="7"/>
    </row>
    <row r="50" spans="1:31">
      <c r="A50" s="58" t="s">
        <v>128</v>
      </c>
      <c r="B50" s="58" t="s">
        <v>124</v>
      </c>
      <c r="C50" s="58" t="s">
        <v>80</v>
      </c>
      <c r="D50" s="5">
        <v>0</v>
      </c>
      <c r="E50" s="5">
        <v>0</v>
      </c>
      <c r="F50" s="5">
        <v>-3294</v>
      </c>
      <c r="G50" s="5">
        <v>-4024</v>
      </c>
      <c r="H50" s="5">
        <v>-5314</v>
      </c>
      <c r="I50" s="5">
        <v>-6434</v>
      </c>
      <c r="J50" s="5">
        <v>-7274</v>
      </c>
      <c r="K50" s="5">
        <v>-8126</v>
      </c>
      <c r="L50" s="5">
        <v>-8126</v>
      </c>
      <c r="M50" s="5">
        <v>-8126</v>
      </c>
      <c r="N50" s="5">
        <v>-8126</v>
      </c>
      <c r="O50" s="5">
        <v>-8126</v>
      </c>
      <c r="P50" s="5">
        <v>-8126</v>
      </c>
      <c r="Q50" s="5">
        <v>-8126</v>
      </c>
      <c r="R50" s="5">
        <v>-8126</v>
      </c>
      <c r="S50" s="5">
        <v>-8126</v>
      </c>
      <c r="T50" s="5">
        <v>-8126</v>
      </c>
      <c r="U50" s="5">
        <v>-8126</v>
      </c>
      <c r="V50" s="5">
        <v>-8126</v>
      </c>
      <c r="W50" s="5">
        <v>-8126</v>
      </c>
      <c r="X50" s="5">
        <v>-8126</v>
      </c>
      <c r="Y50" s="5">
        <v>-8126</v>
      </c>
      <c r="Z50" s="5">
        <v>-8126</v>
      </c>
      <c r="AA50" s="5">
        <v>-8126</v>
      </c>
      <c r="AB50" s="5">
        <v>-8126</v>
      </c>
      <c r="AC50" s="5">
        <v>-8126</v>
      </c>
      <c r="AD50" s="5">
        <v>-8126</v>
      </c>
      <c r="AE50" s="5">
        <v>-8126</v>
      </c>
    </row>
    <row r="51" spans="1:31">
      <c r="A51" s="58" t="s">
        <v>128</v>
      </c>
      <c r="B51" s="58" t="s">
        <v>124</v>
      </c>
      <c r="C51" s="58" t="s">
        <v>82</v>
      </c>
      <c r="D51" s="5">
        <v>0</v>
      </c>
      <c r="E51" s="5">
        <v>0</v>
      </c>
      <c r="F51" s="5">
        <v>-180</v>
      </c>
      <c r="G51" s="5">
        <v>-180</v>
      </c>
      <c r="H51" s="5">
        <v>-180</v>
      </c>
      <c r="I51" s="5">
        <v>-180</v>
      </c>
      <c r="J51" s="5">
        <v>-180</v>
      </c>
      <c r="K51" s="5">
        <v>-180</v>
      </c>
      <c r="L51" s="5">
        <v>-180</v>
      </c>
      <c r="M51" s="5">
        <v>-180</v>
      </c>
      <c r="N51" s="5">
        <v>-180</v>
      </c>
      <c r="O51" s="5">
        <v>-180</v>
      </c>
      <c r="P51" s="5">
        <v>-180</v>
      </c>
      <c r="Q51" s="5">
        <v>-565</v>
      </c>
      <c r="R51" s="5">
        <v>-565</v>
      </c>
      <c r="S51" s="5">
        <v>-565</v>
      </c>
      <c r="T51" s="5">
        <v>-709.39999998999997</v>
      </c>
      <c r="U51" s="5">
        <v>-709.39999998999997</v>
      </c>
      <c r="V51" s="5">
        <v>-709.39999998999997</v>
      </c>
      <c r="W51" s="5">
        <v>-709.39999998999997</v>
      </c>
      <c r="X51" s="5">
        <v>-709.39999998999997</v>
      </c>
      <c r="Y51" s="5">
        <v>-709.39999998999997</v>
      </c>
      <c r="Z51" s="5">
        <v>-1353.89999999</v>
      </c>
      <c r="AA51" s="5">
        <v>-1597.89999999</v>
      </c>
      <c r="AB51" s="5">
        <v>-1597.89999999</v>
      </c>
      <c r="AC51" s="5">
        <v>-1597.89999999</v>
      </c>
      <c r="AD51" s="5">
        <v>-1597.89999999</v>
      </c>
      <c r="AE51" s="5">
        <v>-1597.89999999</v>
      </c>
    </row>
    <row r="52" spans="1:31">
      <c r="A52" s="58" t="s">
        <v>128</v>
      </c>
      <c r="B52" s="58" t="s">
        <v>124</v>
      </c>
      <c r="C52" s="58" t="s">
        <v>84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-292.00000001000001</v>
      </c>
      <c r="O52" s="5">
        <v>-409.00000001000001</v>
      </c>
      <c r="P52" s="5">
        <v>-409.00000001000001</v>
      </c>
      <c r="Q52" s="5">
        <v>-409.00000001000001</v>
      </c>
      <c r="R52" s="5">
        <v>-409.00000001000001</v>
      </c>
      <c r="S52" s="5">
        <v>-409.00000001000001</v>
      </c>
      <c r="T52" s="5">
        <v>-409.00000001000001</v>
      </c>
      <c r="U52" s="5">
        <v>-409.00000001000001</v>
      </c>
      <c r="V52" s="5">
        <v>-409.00000001000001</v>
      </c>
      <c r="W52" s="5">
        <v>-409.00000001000001</v>
      </c>
      <c r="X52" s="5">
        <v>-409.00000001000001</v>
      </c>
      <c r="Y52" s="5">
        <v>-540.50000001000001</v>
      </c>
      <c r="Z52" s="5">
        <v>-540.50000001000001</v>
      </c>
      <c r="AA52" s="5">
        <v>-1089.5000000099999</v>
      </c>
      <c r="AB52" s="5">
        <v>-1089.5000000099999</v>
      </c>
      <c r="AC52" s="5">
        <v>-1089.5000000099999</v>
      </c>
      <c r="AD52" s="5">
        <v>-1608.5000000099999</v>
      </c>
      <c r="AE52" s="5">
        <v>-1954.5000000099999</v>
      </c>
    </row>
    <row r="53" spans="1:31">
      <c r="A53" s="58" t="s">
        <v>128</v>
      </c>
      <c r="B53" s="58" t="s">
        <v>124</v>
      </c>
      <c r="C53" s="58" t="s">
        <v>86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-86.4</v>
      </c>
      <c r="S53" s="5">
        <v>-86.4</v>
      </c>
      <c r="T53" s="5">
        <v>-86.4</v>
      </c>
      <c r="U53" s="5">
        <v>-86.4</v>
      </c>
      <c r="V53" s="5">
        <v>-86.4</v>
      </c>
      <c r="W53" s="5">
        <v>-152.4</v>
      </c>
      <c r="X53" s="5">
        <v>-152.4</v>
      </c>
      <c r="Y53" s="5">
        <v>-152.4</v>
      </c>
      <c r="Z53" s="5">
        <v>-152.4</v>
      </c>
      <c r="AA53" s="5">
        <v>-152.4</v>
      </c>
      <c r="AB53" s="5">
        <v>-152.4</v>
      </c>
      <c r="AC53" s="5">
        <v>-152.4</v>
      </c>
      <c r="AD53" s="5">
        <v>-152.4</v>
      </c>
      <c r="AE53" s="5">
        <v>-152.4</v>
      </c>
    </row>
    <row r="54" spans="1:31">
      <c r="A54" s="58" t="s">
        <v>128</v>
      </c>
      <c r="B54" s="58" t="s">
        <v>124</v>
      </c>
      <c r="C54" s="58" t="s">
        <v>102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</row>
    <row r="55" spans="1:31">
      <c r="A55" s="58" t="s">
        <v>128</v>
      </c>
      <c r="B55" s="58" t="s">
        <v>124</v>
      </c>
      <c r="C55" s="58" t="s">
        <v>103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-139.26940734999971</v>
      </c>
      <c r="AA55" s="5">
        <v>-581.0222033099999</v>
      </c>
      <c r="AB55" s="5">
        <v>-1573.4324241499999</v>
      </c>
      <c r="AC55" s="5">
        <v>-1844.2704381900003</v>
      </c>
      <c r="AD55" s="5">
        <v>-1846.2139004400001</v>
      </c>
      <c r="AE55" s="5">
        <v>-2282.3390911399997</v>
      </c>
    </row>
    <row r="56" spans="1:31">
      <c r="A56" s="58" t="s">
        <v>128</v>
      </c>
      <c r="B56" s="58" t="s">
        <v>124</v>
      </c>
      <c r="C56" s="58" t="s">
        <v>104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-171.97043063000001</v>
      </c>
      <c r="AA56" s="5">
        <v>-171.97043063000001</v>
      </c>
      <c r="AB56" s="5">
        <v>-171.97043063000001</v>
      </c>
      <c r="AC56" s="5">
        <v>-171.97043063000001</v>
      </c>
      <c r="AD56" s="5">
        <v>-171.97043063000001</v>
      </c>
      <c r="AE56" s="5">
        <v>-171.97043063000001</v>
      </c>
    </row>
    <row r="57" spans="1:3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>
      <c r="A58" s="58" t="s">
        <v>128</v>
      </c>
      <c r="B58" s="58" t="s">
        <v>125</v>
      </c>
      <c r="C58" s="58" t="s">
        <v>81</v>
      </c>
      <c r="D58" s="5">
        <v>0</v>
      </c>
      <c r="E58" s="5">
        <v>0</v>
      </c>
      <c r="F58" s="5">
        <v>-1450</v>
      </c>
      <c r="G58" s="5">
        <v>-2030</v>
      </c>
      <c r="H58" s="5">
        <v>-3170</v>
      </c>
      <c r="I58" s="5">
        <v>-3715</v>
      </c>
      <c r="J58" s="5">
        <v>-3715</v>
      </c>
      <c r="K58" s="5">
        <v>-4835</v>
      </c>
      <c r="L58" s="5">
        <v>-4835</v>
      </c>
      <c r="M58" s="5">
        <v>-4835</v>
      </c>
      <c r="N58" s="5">
        <v>-4835</v>
      </c>
      <c r="O58" s="5">
        <v>-4835</v>
      </c>
      <c r="P58" s="5">
        <v>-4835</v>
      </c>
      <c r="Q58" s="5">
        <v>-4835</v>
      </c>
      <c r="R58" s="5">
        <v>-4835</v>
      </c>
      <c r="S58" s="5">
        <v>-4835</v>
      </c>
      <c r="T58" s="5">
        <v>-4835</v>
      </c>
      <c r="U58" s="5">
        <v>-4835</v>
      </c>
      <c r="V58" s="5">
        <v>-4835</v>
      </c>
      <c r="W58" s="5">
        <v>-4835</v>
      </c>
      <c r="X58" s="5">
        <v>-4835</v>
      </c>
      <c r="Y58" s="5">
        <v>-4835</v>
      </c>
      <c r="Z58" s="5">
        <v>-4835</v>
      </c>
      <c r="AA58" s="5">
        <v>-4835</v>
      </c>
      <c r="AB58" s="5">
        <v>-4835</v>
      </c>
      <c r="AC58" s="5">
        <v>-4835</v>
      </c>
      <c r="AD58" s="5">
        <v>-4835</v>
      </c>
      <c r="AE58" s="5">
        <v>-4835</v>
      </c>
    </row>
    <row r="59" spans="1:31">
      <c r="A59" s="58" t="s">
        <v>128</v>
      </c>
      <c r="B59" s="58" t="s">
        <v>125</v>
      </c>
      <c r="C59" s="58" t="s">
        <v>82</v>
      </c>
      <c r="D59" s="5">
        <v>0</v>
      </c>
      <c r="E59" s="5">
        <v>0</v>
      </c>
      <c r="F59" s="5">
        <v>-500</v>
      </c>
      <c r="G59" s="5">
        <v>-500</v>
      </c>
      <c r="H59" s="5">
        <v>-500</v>
      </c>
      <c r="I59" s="5">
        <v>-500</v>
      </c>
      <c r="J59" s="5">
        <v>-500</v>
      </c>
      <c r="K59" s="5">
        <v>-500</v>
      </c>
      <c r="L59" s="5">
        <v>-500</v>
      </c>
      <c r="M59" s="5">
        <v>-500</v>
      </c>
      <c r="N59" s="5">
        <v>-500</v>
      </c>
      <c r="O59" s="5">
        <v>-500</v>
      </c>
      <c r="P59" s="5">
        <v>-500</v>
      </c>
      <c r="Q59" s="5">
        <v>-500</v>
      </c>
      <c r="R59" s="5">
        <v>-500</v>
      </c>
      <c r="S59" s="5">
        <v>-500</v>
      </c>
      <c r="T59" s="5">
        <v>-500</v>
      </c>
      <c r="U59" s="5">
        <v>-500</v>
      </c>
      <c r="V59" s="5">
        <v>-500</v>
      </c>
      <c r="W59" s="5">
        <v>-500</v>
      </c>
      <c r="X59" s="5">
        <v>-500</v>
      </c>
      <c r="Y59" s="5">
        <v>-500</v>
      </c>
      <c r="Z59" s="5">
        <v>-500</v>
      </c>
      <c r="AA59" s="5">
        <v>-500</v>
      </c>
      <c r="AB59" s="5">
        <v>-500</v>
      </c>
      <c r="AC59" s="5">
        <v>-500</v>
      </c>
      <c r="AD59" s="5">
        <v>-500</v>
      </c>
      <c r="AE59" s="5">
        <v>-500</v>
      </c>
    </row>
    <row r="60" spans="1:31">
      <c r="A60" s="58" t="s">
        <v>128</v>
      </c>
      <c r="B60" s="58" t="s">
        <v>125</v>
      </c>
      <c r="C60" s="58" t="s">
        <v>84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-170</v>
      </c>
      <c r="O60" s="5">
        <v>-170</v>
      </c>
      <c r="P60" s="5">
        <v>-170</v>
      </c>
      <c r="Q60" s="5">
        <v>-170</v>
      </c>
      <c r="R60" s="5">
        <v>-170</v>
      </c>
      <c r="S60" s="5">
        <v>-170</v>
      </c>
      <c r="T60" s="5">
        <v>-610</v>
      </c>
      <c r="U60" s="5">
        <v>-610</v>
      </c>
      <c r="V60" s="5">
        <v>-610</v>
      </c>
      <c r="W60" s="5">
        <v>-704</v>
      </c>
      <c r="X60" s="5">
        <v>-704</v>
      </c>
      <c r="Y60" s="5">
        <v>-704</v>
      </c>
      <c r="Z60" s="5">
        <v>-704</v>
      </c>
      <c r="AA60" s="5">
        <v>-704</v>
      </c>
      <c r="AB60" s="5">
        <v>-1288</v>
      </c>
      <c r="AC60" s="5">
        <v>-1288</v>
      </c>
      <c r="AD60" s="5">
        <v>-1288</v>
      </c>
      <c r="AE60" s="5">
        <v>-1288</v>
      </c>
    </row>
    <row r="61" spans="1:31">
      <c r="A61" s="58" t="s">
        <v>128</v>
      </c>
      <c r="B61" s="58" t="s">
        <v>125</v>
      </c>
      <c r="C61" s="58" t="s">
        <v>86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</row>
    <row r="62" spans="1:31">
      <c r="A62" s="58" t="s">
        <v>128</v>
      </c>
      <c r="B62" s="58" t="s">
        <v>125</v>
      </c>
      <c r="C62" s="58" t="s">
        <v>102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</row>
    <row r="63" spans="1:31">
      <c r="A63" s="58" t="s">
        <v>128</v>
      </c>
      <c r="B63" s="58" t="s">
        <v>125</v>
      </c>
      <c r="C63" s="58" t="s">
        <v>103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-120.20572206999998</v>
      </c>
      <c r="AA63" s="5">
        <v>-120.20572206999998</v>
      </c>
      <c r="AB63" s="5">
        <v>-272.86484940000003</v>
      </c>
      <c r="AC63" s="5">
        <v>-882.98146280000003</v>
      </c>
      <c r="AD63" s="5">
        <v>-882.98146280000003</v>
      </c>
      <c r="AE63" s="5">
        <v>-882.98146280000003</v>
      </c>
    </row>
    <row r="64" spans="1:31">
      <c r="A64" s="58" t="s">
        <v>128</v>
      </c>
      <c r="B64" s="58" t="s">
        <v>125</v>
      </c>
      <c r="C64" s="58" t="s">
        <v>104</v>
      </c>
      <c r="D64" s="5">
        <v>0</v>
      </c>
      <c r="E64" s="5">
        <v>-1.0999999999999979</v>
      </c>
      <c r="F64" s="5">
        <v>-1.0999999999999979</v>
      </c>
      <c r="G64" s="5">
        <v>-1.0999999999999979</v>
      </c>
      <c r="H64" s="5">
        <v>-1.0999999999999979</v>
      </c>
      <c r="I64" s="5">
        <v>-2.1999999999999957</v>
      </c>
      <c r="J64" s="5">
        <v>-2.1999999999999957</v>
      </c>
      <c r="K64" s="5">
        <v>-2.1999999999999957</v>
      </c>
      <c r="L64" s="5">
        <v>-2.1999999999999957</v>
      </c>
      <c r="M64" s="5">
        <v>-2.1999999999999957</v>
      </c>
      <c r="N64" s="5">
        <v>-3.2999999999999936</v>
      </c>
      <c r="O64" s="5">
        <v>-3.2999999999999936</v>
      </c>
      <c r="P64" s="5">
        <v>-4.3999999999999915</v>
      </c>
      <c r="Q64" s="5">
        <v>-4.3999999999999915</v>
      </c>
      <c r="R64" s="5">
        <v>-4.3999999999999915</v>
      </c>
      <c r="S64" s="5">
        <v>-4.3999999999999915</v>
      </c>
      <c r="T64" s="5">
        <v>-5.4999999999999893</v>
      </c>
      <c r="U64" s="5">
        <v>-5.4999999999999893</v>
      </c>
      <c r="V64" s="5">
        <v>-5.4999999999999893</v>
      </c>
      <c r="W64" s="5">
        <v>-5.4999999999999893</v>
      </c>
      <c r="X64" s="5">
        <v>-5.4999999999999893</v>
      </c>
      <c r="Y64" s="5">
        <v>-5.4999999999999893</v>
      </c>
      <c r="Z64" s="5">
        <v>-5.4999999999999893</v>
      </c>
      <c r="AA64" s="5">
        <v>-5.4999999999999893</v>
      </c>
      <c r="AB64" s="5">
        <v>-5.4999999999999893</v>
      </c>
      <c r="AC64" s="5">
        <v>-5.4999999999999893</v>
      </c>
      <c r="AD64" s="5">
        <v>-5.4999999999999893</v>
      </c>
      <c r="AE64" s="5">
        <v>-5.4999999999999893</v>
      </c>
    </row>
    <row r="65" spans="1:3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>
      <c r="A66" s="58" t="s">
        <v>128</v>
      </c>
      <c r="B66" s="58" t="s">
        <v>126</v>
      </c>
      <c r="C66" s="58" t="s">
        <v>82</v>
      </c>
      <c r="D66" s="5">
        <v>0</v>
      </c>
      <c r="E66" s="5">
        <v>0</v>
      </c>
      <c r="F66" s="5">
        <v>-800</v>
      </c>
      <c r="G66" s="5">
        <v>-800</v>
      </c>
      <c r="H66" s="5">
        <v>-800</v>
      </c>
      <c r="I66" s="5">
        <v>-800</v>
      </c>
      <c r="J66" s="5">
        <v>-800</v>
      </c>
      <c r="K66" s="5">
        <v>-800</v>
      </c>
      <c r="L66" s="5">
        <v>-800</v>
      </c>
      <c r="M66" s="5">
        <v>-800</v>
      </c>
      <c r="N66" s="5">
        <v>-800</v>
      </c>
      <c r="O66" s="5">
        <v>-800</v>
      </c>
      <c r="P66" s="5">
        <v>-800</v>
      </c>
      <c r="Q66" s="5">
        <v>-800</v>
      </c>
      <c r="R66" s="5">
        <v>-1328.9999999900001</v>
      </c>
      <c r="S66" s="5">
        <v>-1328.9999999900001</v>
      </c>
      <c r="T66" s="5">
        <v>-1328.9999999900001</v>
      </c>
      <c r="U66" s="5">
        <v>-1328.9999999900001</v>
      </c>
      <c r="V66" s="5">
        <v>-1328.9999999900001</v>
      </c>
      <c r="W66" s="5">
        <v>-1328.9999999900001</v>
      </c>
      <c r="X66" s="5">
        <v>-1328.9999999900001</v>
      </c>
      <c r="Y66" s="5">
        <v>-1328.9999999900001</v>
      </c>
      <c r="Z66" s="5">
        <v>-1328.9999999900001</v>
      </c>
      <c r="AA66" s="5">
        <v>-1328.9999999900001</v>
      </c>
      <c r="AB66" s="5">
        <v>-1328.9999999900001</v>
      </c>
      <c r="AC66" s="5">
        <v>-1328.9999999900001</v>
      </c>
      <c r="AD66" s="5">
        <v>-1328.9999999900001</v>
      </c>
      <c r="AE66" s="5">
        <v>-1328.9999999900001</v>
      </c>
    </row>
    <row r="67" spans="1:31">
      <c r="A67" s="58" t="s">
        <v>128</v>
      </c>
      <c r="B67" s="58" t="s">
        <v>126</v>
      </c>
      <c r="C67" s="58" t="s">
        <v>84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-382.5</v>
      </c>
      <c r="L67" s="5">
        <v>-382.5</v>
      </c>
      <c r="M67" s="5">
        <v>-659.36000003999993</v>
      </c>
      <c r="N67" s="5">
        <v>-659.36000003999993</v>
      </c>
      <c r="O67" s="5">
        <v>-659.36000003999993</v>
      </c>
      <c r="P67" s="5">
        <v>-739.36000003999993</v>
      </c>
      <c r="Q67" s="5">
        <v>-739.36000003999993</v>
      </c>
      <c r="R67" s="5">
        <v>-739.36000003999993</v>
      </c>
      <c r="S67" s="5">
        <v>-739.36000003999993</v>
      </c>
      <c r="T67" s="5">
        <v>-739.36000003999993</v>
      </c>
      <c r="U67" s="5">
        <v>-739.36000003999993</v>
      </c>
      <c r="V67" s="5">
        <v>-739.36000003999993</v>
      </c>
      <c r="W67" s="5">
        <v>-739.36000003999993</v>
      </c>
      <c r="X67" s="5">
        <v>-739.36000003999993</v>
      </c>
      <c r="Y67" s="5">
        <v>-1077.3600000399999</v>
      </c>
      <c r="Z67" s="5">
        <v>-1077.3600000399999</v>
      </c>
      <c r="AA67" s="5">
        <v>-1231.3600000399999</v>
      </c>
      <c r="AB67" s="5">
        <v>-1231.3600000399999</v>
      </c>
      <c r="AC67" s="5">
        <v>-1231.3600000399999</v>
      </c>
      <c r="AD67" s="5">
        <v>-1231.3600000399999</v>
      </c>
      <c r="AE67" s="5">
        <v>-1231.3600000399999</v>
      </c>
    </row>
    <row r="68" spans="1:31">
      <c r="A68" s="58" t="s">
        <v>128</v>
      </c>
      <c r="B68" s="58" t="s">
        <v>126</v>
      </c>
      <c r="C68" s="58" t="s">
        <v>86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</row>
    <row r="69" spans="1:31">
      <c r="A69" s="58" t="s">
        <v>128</v>
      </c>
      <c r="B69" s="58" t="s">
        <v>126</v>
      </c>
      <c r="C69" s="58" t="s">
        <v>102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</row>
    <row r="70" spans="1:31">
      <c r="A70" s="58" t="s">
        <v>128</v>
      </c>
      <c r="B70" s="58" t="s">
        <v>126</v>
      </c>
      <c r="C70" s="58" t="s">
        <v>103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-46.227451739999651</v>
      </c>
      <c r="AA70" s="5">
        <v>-46.227451739999651</v>
      </c>
      <c r="AB70" s="5">
        <v>-222.32383604999995</v>
      </c>
      <c r="AC70" s="5">
        <v>-222.32383604999995</v>
      </c>
      <c r="AD70" s="5">
        <v>-222.32383604999995</v>
      </c>
      <c r="AE70" s="5">
        <v>-222.32383604999995</v>
      </c>
    </row>
    <row r="71" spans="1:31">
      <c r="A71" s="58" t="s">
        <v>128</v>
      </c>
      <c r="B71" s="58" t="s">
        <v>126</v>
      </c>
      <c r="C71" s="58" t="s">
        <v>104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-2.1</v>
      </c>
      <c r="AA71" s="5">
        <v>-2.1</v>
      </c>
      <c r="AB71" s="5">
        <v>-2.1</v>
      </c>
      <c r="AC71" s="5">
        <v>-2.1</v>
      </c>
      <c r="AD71" s="5">
        <v>-2.1</v>
      </c>
      <c r="AE71" s="5">
        <v>-2.1</v>
      </c>
    </row>
    <row r="72" spans="1:3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>
      <c r="A73" s="58" t="s">
        <v>128</v>
      </c>
      <c r="B73" s="58" t="s">
        <v>127</v>
      </c>
      <c r="C73" s="58" t="s">
        <v>82</v>
      </c>
      <c r="D73" s="5">
        <v>0</v>
      </c>
      <c r="E73" s="5">
        <v>0</v>
      </c>
      <c r="F73" s="5">
        <v>-208</v>
      </c>
      <c r="G73" s="5">
        <v>-208</v>
      </c>
      <c r="H73" s="5">
        <v>-208</v>
      </c>
      <c r="I73" s="5">
        <v>-208</v>
      </c>
      <c r="J73" s="5">
        <v>-208</v>
      </c>
      <c r="K73" s="5">
        <v>-208</v>
      </c>
      <c r="L73" s="5">
        <v>-208</v>
      </c>
      <c r="M73" s="5">
        <v>-208</v>
      </c>
      <c r="N73" s="5">
        <v>-208</v>
      </c>
      <c r="O73" s="5">
        <v>-208</v>
      </c>
      <c r="P73" s="5">
        <v>-208</v>
      </c>
      <c r="Q73" s="5">
        <v>-208</v>
      </c>
      <c r="R73" s="5">
        <v>-208</v>
      </c>
      <c r="S73" s="5">
        <v>-208</v>
      </c>
      <c r="T73" s="5">
        <v>-208</v>
      </c>
      <c r="U73" s="5">
        <v>-208</v>
      </c>
      <c r="V73" s="5">
        <v>-208</v>
      </c>
      <c r="W73" s="5">
        <v>-208</v>
      </c>
      <c r="X73" s="5">
        <v>-208</v>
      </c>
      <c r="Y73" s="5">
        <v>-208</v>
      </c>
      <c r="Z73" s="5">
        <v>-208</v>
      </c>
      <c r="AA73" s="5">
        <v>-208</v>
      </c>
      <c r="AB73" s="5">
        <v>-208</v>
      </c>
      <c r="AC73" s="5">
        <v>-208</v>
      </c>
      <c r="AD73" s="5">
        <v>-208</v>
      </c>
      <c r="AE73" s="5">
        <v>-208</v>
      </c>
    </row>
    <row r="74" spans="1:31">
      <c r="A74" s="58" t="s">
        <v>128</v>
      </c>
      <c r="B74" s="58" t="s">
        <v>127</v>
      </c>
      <c r="C74" s="58" t="s">
        <v>84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-120</v>
      </c>
      <c r="V74" s="5">
        <v>-120</v>
      </c>
      <c r="W74" s="5">
        <v>-120</v>
      </c>
      <c r="X74" s="5">
        <v>-120</v>
      </c>
      <c r="Y74" s="5">
        <v>-120</v>
      </c>
      <c r="Z74" s="5">
        <v>-120</v>
      </c>
      <c r="AA74" s="5">
        <v>-120</v>
      </c>
      <c r="AB74" s="5">
        <v>-120</v>
      </c>
      <c r="AC74" s="5">
        <v>-120</v>
      </c>
      <c r="AD74" s="5">
        <v>-120</v>
      </c>
      <c r="AE74" s="5">
        <v>-178</v>
      </c>
    </row>
    <row r="75" spans="1:31">
      <c r="A75" s="58" t="s">
        <v>128</v>
      </c>
      <c r="B75" s="58" t="s">
        <v>127</v>
      </c>
      <c r="C75" s="58" t="s">
        <v>86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</row>
    <row r="76" spans="1:31">
      <c r="A76" s="58" t="s">
        <v>128</v>
      </c>
      <c r="B76" s="58" t="s">
        <v>127</v>
      </c>
      <c r="C76" s="58" t="s">
        <v>102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</row>
    <row r="77" spans="1:31">
      <c r="A77" s="58" t="s">
        <v>128</v>
      </c>
      <c r="B77" s="58" t="s">
        <v>127</v>
      </c>
      <c r="C77" s="58" t="s">
        <v>103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</row>
    <row r="78" spans="1:31">
      <c r="A78" s="58" t="s">
        <v>128</v>
      </c>
      <c r="B78" s="58" t="s">
        <v>127</v>
      </c>
      <c r="C78" s="58" t="s">
        <v>104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</row>
    <row r="80" spans="1:31">
      <c r="A80" s="58" t="s">
        <v>131</v>
      </c>
      <c r="B80" s="58" t="s">
        <v>123</v>
      </c>
      <c r="C80" s="58" t="s">
        <v>80</v>
      </c>
      <c r="D80" s="5">
        <v>0</v>
      </c>
      <c r="E80" s="5">
        <v>0</v>
      </c>
      <c r="F80" s="5">
        <v>-2760</v>
      </c>
      <c r="G80" s="5">
        <v>-4885</v>
      </c>
      <c r="H80" s="5">
        <v>-6940</v>
      </c>
      <c r="I80" s="5">
        <v>-6940</v>
      </c>
      <c r="J80" s="5">
        <v>-6940</v>
      </c>
      <c r="K80" s="5">
        <v>-8330</v>
      </c>
      <c r="L80" s="5">
        <v>-8330</v>
      </c>
      <c r="M80" s="5">
        <v>-8330</v>
      </c>
      <c r="N80" s="5">
        <v>-8330</v>
      </c>
      <c r="O80" s="5">
        <v>-8330</v>
      </c>
      <c r="P80" s="5">
        <v>-8330</v>
      </c>
      <c r="Q80" s="5">
        <v>-8330</v>
      </c>
      <c r="R80" s="5">
        <v>-8330</v>
      </c>
      <c r="S80" s="5">
        <v>-8330</v>
      </c>
      <c r="T80" s="5">
        <v>-8330</v>
      </c>
      <c r="U80" s="5">
        <v>-8330</v>
      </c>
      <c r="V80" s="5">
        <v>-8330</v>
      </c>
      <c r="W80" s="5">
        <v>-8330</v>
      </c>
      <c r="X80" s="5">
        <v>-8330</v>
      </c>
      <c r="Y80" s="5">
        <v>-8330</v>
      </c>
      <c r="Z80" s="5">
        <v>-8330</v>
      </c>
      <c r="AA80" s="5">
        <v>-8330</v>
      </c>
      <c r="AB80" s="5">
        <v>-8330</v>
      </c>
      <c r="AC80" s="5">
        <v>-8330</v>
      </c>
      <c r="AD80" s="5">
        <v>-8330</v>
      </c>
      <c r="AE80" s="5">
        <v>-8330</v>
      </c>
    </row>
    <row r="81" spans="1:31">
      <c r="A81" s="58" t="s">
        <v>131</v>
      </c>
      <c r="B81" s="58" t="s">
        <v>123</v>
      </c>
      <c r="C81" s="58" t="s">
        <v>82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-440</v>
      </c>
      <c r="Y81" s="5">
        <v>-440</v>
      </c>
      <c r="Z81" s="5">
        <v>-440</v>
      </c>
      <c r="AA81" s="5">
        <v>-440</v>
      </c>
      <c r="AB81" s="5">
        <v>-440</v>
      </c>
      <c r="AC81" s="5">
        <v>-440</v>
      </c>
      <c r="AD81" s="5">
        <v>-440</v>
      </c>
      <c r="AE81" s="5">
        <v>-440</v>
      </c>
    </row>
    <row r="82" spans="1:31">
      <c r="A82" s="58" t="s">
        <v>131</v>
      </c>
      <c r="B82" s="58" t="s">
        <v>123</v>
      </c>
      <c r="C82" s="58" t="s">
        <v>84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-50</v>
      </c>
      <c r="Q82" s="5">
        <v>-50</v>
      </c>
      <c r="R82" s="5">
        <v>-50</v>
      </c>
      <c r="S82" s="5">
        <v>-50</v>
      </c>
      <c r="T82" s="5">
        <v>-50</v>
      </c>
      <c r="U82" s="5">
        <v>-50</v>
      </c>
      <c r="V82" s="5">
        <v>-50</v>
      </c>
      <c r="W82" s="5">
        <v>-50</v>
      </c>
      <c r="X82" s="5">
        <v>-50</v>
      </c>
      <c r="Y82" s="5">
        <v>-898.99900000000002</v>
      </c>
      <c r="Z82" s="5">
        <v>-898.99900000000002</v>
      </c>
      <c r="AA82" s="5">
        <v>-898.99900000000002</v>
      </c>
      <c r="AB82" s="5">
        <v>-898.99900000000002</v>
      </c>
      <c r="AC82" s="5">
        <v>-898.99900000000002</v>
      </c>
      <c r="AD82" s="5">
        <v>-898.99900000000002</v>
      </c>
      <c r="AE82" s="5">
        <v>-898.99900000000002</v>
      </c>
    </row>
    <row r="83" spans="1:31">
      <c r="A83" s="58" t="s">
        <v>131</v>
      </c>
      <c r="B83" s="58" t="s">
        <v>123</v>
      </c>
      <c r="C83" s="58" t="s">
        <v>86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</row>
    <row r="84" spans="1:31">
      <c r="A84" s="58" t="s">
        <v>131</v>
      </c>
      <c r="B84" s="58" t="s">
        <v>123</v>
      </c>
      <c r="C84" s="58" t="s">
        <v>102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</row>
    <row r="85" spans="1:31">
      <c r="A85" s="58" t="s">
        <v>131</v>
      </c>
      <c r="B85" s="58" t="s">
        <v>123</v>
      </c>
      <c r="C85" s="58" t="s">
        <v>103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-600</v>
      </c>
      <c r="AA85" s="5">
        <v>-1729.4243178000002</v>
      </c>
      <c r="AB85" s="5">
        <v>-2287.4705915300001</v>
      </c>
      <c r="AC85" s="5">
        <v>-2287.4705915300001</v>
      </c>
      <c r="AD85" s="5">
        <v>-2287.4705915300001</v>
      </c>
      <c r="AE85" s="5">
        <v>-2287.4705915300001</v>
      </c>
    </row>
    <row r="86" spans="1:31">
      <c r="A86" s="58" t="s">
        <v>131</v>
      </c>
      <c r="B86" s="58" t="s">
        <v>123</v>
      </c>
      <c r="C86" s="58" t="s">
        <v>104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</row>
    <row r="87" spans="1:3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20"/>
      <c r="W87" s="7"/>
      <c r="X87" s="7"/>
      <c r="Y87" s="7"/>
      <c r="Z87" s="7"/>
      <c r="AA87" s="7"/>
      <c r="AB87" s="7"/>
      <c r="AC87" s="7"/>
      <c r="AD87" s="7"/>
      <c r="AE87" s="7"/>
    </row>
    <row r="88" spans="1:31">
      <c r="A88" s="58" t="s">
        <v>131</v>
      </c>
      <c r="B88" s="58" t="s">
        <v>124</v>
      </c>
      <c r="C88" s="58" t="s">
        <v>80</v>
      </c>
      <c r="D88" s="5">
        <v>0</v>
      </c>
      <c r="E88" s="5">
        <v>0</v>
      </c>
      <c r="F88" s="5">
        <v>-3294</v>
      </c>
      <c r="G88" s="5">
        <v>-4024</v>
      </c>
      <c r="H88" s="5">
        <v>-5314</v>
      </c>
      <c r="I88" s="5">
        <v>-6434</v>
      </c>
      <c r="J88" s="5">
        <v>-7274</v>
      </c>
      <c r="K88" s="5">
        <v>-8126</v>
      </c>
      <c r="L88" s="5">
        <v>-8126</v>
      </c>
      <c r="M88" s="5">
        <v>-8126</v>
      </c>
      <c r="N88" s="5">
        <v>-8126</v>
      </c>
      <c r="O88" s="5">
        <v>-8126</v>
      </c>
      <c r="P88" s="5">
        <v>-8126</v>
      </c>
      <c r="Q88" s="5">
        <v>-8126</v>
      </c>
      <c r="R88" s="5">
        <v>-8126</v>
      </c>
      <c r="S88" s="5">
        <v>-8126</v>
      </c>
      <c r="T88" s="5">
        <v>-8126</v>
      </c>
      <c r="U88" s="5">
        <v>-8126</v>
      </c>
      <c r="V88" s="5">
        <v>-8126</v>
      </c>
      <c r="W88" s="5">
        <v>-8126</v>
      </c>
      <c r="X88" s="5">
        <v>-8126</v>
      </c>
      <c r="Y88" s="5">
        <v>-8126</v>
      </c>
      <c r="Z88" s="5">
        <v>-8126</v>
      </c>
      <c r="AA88" s="5">
        <v>-8126</v>
      </c>
      <c r="AB88" s="5">
        <v>-8126</v>
      </c>
      <c r="AC88" s="5">
        <v>-8126</v>
      </c>
      <c r="AD88" s="5">
        <v>-8126</v>
      </c>
      <c r="AE88" s="5">
        <v>-8126</v>
      </c>
    </row>
    <row r="89" spans="1:31">
      <c r="A89" s="58" t="s">
        <v>131</v>
      </c>
      <c r="B89" s="58" t="s">
        <v>124</v>
      </c>
      <c r="C89" s="58" t="s">
        <v>82</v>
      </c>
      <c r="D89" s="5">
        <v>0</v>
      </c>
      <c r="E89" s="5">
        <v>0</v>
      </c>
      <c r="F89" s="5">
        <v>-180</v>
      </c>
      <c r="G89" s="5">
        <v>-180</v>
      </c>
      <c r="H89" s="5">
        <v>-180</v>
      </c>
      <c r="I89" s="5">
        <v>-180</v>
      </c>
      <c r="J89" s="5">
        <v>-180</v>
      </c>
      <c r="K89" s="5">
        <v>-180</v>
      </c>
      <c r="L89" s="5">
        <v>-180</v>
      </c>
      <c r="M89" s="5">
        <v>-180</v>
      </c>
      <c r="N89" s="5">
        <v>-180</v>
      </c>
      <c r="O89" s="5">
        <v>-180</v>
      </c>
      <c r="P89" s="5">
        <v>-180</v>
      </c>
      <c r="Q89" s="5">
        <v>-565</v>
      </c>
      <c r="R89" s="5">
        <v>-565</v>
      </c>
      <c r="S89" s="5">
        <v>-565</v>
      </c>
      <c r="T89" s="5">
        <v>-709.39999998999997</v>
      </c>
      <c r="U89" s="5">
        <v>-709.39999998999997</v>
      </c>
      <c r="V89" s="5">
        <v>-709.39999998999997</v>
      </c>
      <c r="W89" s="5">
        <v>-709.39999998999997</v>
      </c>
      <c r="X89" s="5">
        <v>-709.39999998999997</v>
      </c>
      <c r="Y89" s="5">
        <v>-709.39999998999997</v>
      </c>
      <c r="Z89" s="5">
        <v>-1353.89999999</v>
      </c>
      <c r="AA89" s="5">
        <v>-1597.89999999</v>
      </c>
      <c r="AB89" s="5">
        <v>-1597.89999999</v>
      </c>
      <c r="AC89" s="5">
        <v>-1597.89999999</v>
      </c>
      <c r="AD89" s="5">
        <v>-1597.89999999</v>
      </c>
      <c r="AE89" s="5">
        <v>-1597.89999999</v>
      </c>
    </row>
    <row r="90" spans="1:31">
      <c r="A90" s="58" t="s">
        <v>131</v>
      </c>
      <c r="B90" s="58" t="s">
        <v>124</v>
      </c>
      <c r="C90" s="58" t="s">
        <v>84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-292.00000001000001</v>
      </c>
      <c r="O90" s="5">
        <v>-409.00000001000001</v>
      </c>
      <c r="P90" s="5">
        <v>-409.00000001000001</v>
      </c>
      <c r="Q90" s="5">
        <v>-409.00000001000001</v>
      </c>
      <c r="R90" s="5">
        <v>-409.00000001000001</v>
      </c>
      <c r="S90" s="5">
        <v>-409.00000001000001</v>
      </c>
      <c r="T90" s="5">
        <v>-409.00000001000001</v>
      </c>
      <c r="U90" s="5">
        <v>-409.00000001000001</v>
      </c>
      <c r="V90" s="5">
        <v>-409.00000001000001</v>
      </c>
      <c r="W90" s="5">
        <v>-409.00000001000001</v>
      </c>
      <c r="X90" s="5">
        <v>-409.00000001000001</v>
      </c>
      <c r="Y90" s="5">
        <v>-540.50000001000001</v>
      </c>
      <c r="Z90" s="5">
        <v>-540.50000001000001</v>
      </c>
      <c r="AA90" s="5">
        <v>-1089.5000000099999</v>
      </c>
      <c r="AB90" s="5">
        <v>-1089.5000000099999</v>
      </c>
      <c r="AC90" s="5">
        <v>-1089.5000000099999</v>
      </c>
      <c r="AD90" s="5">
        <v>-1608.5000000099999</v>
      </c>
      <c r="AE90" s="5">
        <v>-1954.5000000099999</v>
      </c>
    </row>
    <row r="91" spans="1:31">
      <c r="A91" s="58" t="s">
        <v>131</v>
      </c>
      <c r="B91" s="58" t="s">
        <v>124</v>
      </c>
      <c r="C91" s="58" t="s">
        <v>86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-86.4</v>
      </c>
      <c r="S91" s="5">
        <v>-86.4</v>
      </c>
      <c r="T91" s="5">
        <v>-86.4</v>
      </c>
      <c r="U91" s="5">
        <v>-86.4</v>
      </c>
      <c r="V91" s="5">
        <v>-86.4</v>
      </c>
      <c r="W91" s="5">
        <v>-152.4</v>
      </c>
      <c r="X91" s="5">
        <v>-152.4</v>
      </c>
      <c r="Y91" s="5">
        <v>-152.4</v>
      </c>
      <c r="Z91" s="5">
        <v>-152.4</v>
      </c>
      <c r="AA91" s="5">
        <v>-152.4</v>
      </c>
      <c r="AB91" s="5">
        <v>-152.4</v>
      </c>
      <c r="AC91" s="5">
        <v>-152.4</v>
      </c>
      <c r="AD91" s="5">
        <v>-152.4</v>
      </c>
      <c r="AE91" s="5">
        <v>-152.4</v>
      </c>
    </row>
    <row r="92" spans="1:31">
      <c r="A92" s="58" t="s">
        <v>131</v>
      </c>
      <c r="B92" s="58" t="s">
        <v>124</v>
      </c>
      <c r="C92" s="58" t="s">
        <v>102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</row>
    <row r="93" spans="1:31">
      <c r="A93" s="58" t="s">
        <v>131</v>
      </c>
      <c r="B93" s="58" t="s">
        <v>124</v>
      </c>
      <c r="C93" s="58" t="s">
        <v>103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-139.26940734999971</v>
      </c>
      <c r="AA93" s="5">
        <v>-581.0222033099999</v>
      </c>
      <c r="AB93" s="5">
        <v>-1573.4324241499999</v>
      </c>
      <c r="AC93" s="5">
        <v>-1657.806195950001</v>
      </c>
      <c r="AD93" s="5">
        <v>-1659.7496582000008</v>
      </c>
      <c r="AE93" s="5">
        <v>-2182.2334010100008</v>
      </c>
    </row>
    <row r="94" spans="1:31">
      <c r="A94" s="58" t="s">
        <v>131</v>
      </c>
      <c r="B94" s="58" t="s">
        <v>124</v>
      </c>
      <c r="C94" s="58" t="s">
        <v>104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-171.97043063000001</v>
      </c>
      <c r="AA94" s="5">
        <v>-171.97043063000001</v>
      </c>
      <c r="AB94" s="5">
        <v>-171.97043063000001</v>
      </c>
      <c r="AC94" s="5">
        <v>-171.97043063000001</v>
      </c>
      <c r="AD94" s="5">
        <v>-171.97043063000001</v>
      </c>
      <c r="AE94" s="5">
        <v>-171.97043063000001</v>
      </c>
    </row>
    <row r="95" spans="1:3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>
      <c r="A96" s="58" t="s">
        <v>131</v>
      </c>
      <c r="B96" s="58" t="s">
        <v>125</v>
      </c>
      <c r="C96" s="58" t="s">
        <v>81</v>
      </c>
      <c r="D96" s="5">
        <v>0</v>
      </c>
      <c r="E96" s="5">
        <v>0</v>
      </c>
      <c r="F96" s="5">
        <v>-1450</v>
      </c>
      <c r="G96" s="5">
        <v>-2030</v>
      </c>
      <c r="H96" s="5">
        <v>-3170</v>
      </c>
      <c r="I96" s="5">
        <v>-3715</v>
      </c>
      <c r="J96" s="5">
        <v>-3715</v>
      </c>
      <c r="K96" s="5">
        <v>-4835</v>
      </c>
      <c r="L96" s="5">
        <v>-4835</v>
      </c>
      <c r="M96" s="5">
        <v>-4835</v>
      </c>
      <c r="N96" s="5">
        <v>-4835</v>
      </c>
      <c r="O96" s="5">
        <v>-4835</v>
      </c>
      <c r="P96" s="5">
        <v>-4835</v>
      </c>
      <c r="Q96" s="5">
        <v>-4835</v>
      </c>
      <c r="R96" s="5">
        <v>-4835</v>
      </c>
      <c r="S96" s="5">
        <v>-4835</v>
      </c>
      <c r="T96" s="5">
        <v>-4835</v>
      </c>
      <c r="U96" s="5">
        <v>-4835</v>
      </c>
      <c r="V96" s="5">
        <v>-4835</v>
      </c>
      <c r="W96" s="5">
        <v>-4835</v>
      </c>
      <c r="X96" s="5">
        <v>-4835</v>
      </c>
      <c r="Y96" s="5">
        <v>-4835</v>
      </c>
      <c r="Z96" s="5">
        <v>-4835</v>
      </c>
      <c r="AA96" s="5">
        <v>-4835</v>
      </c>
      <c r="AB96" s="5">
        <v>-4835</v>
      </c>
      <c r="AC96" s="5">
        <v>-4835</v>
      </c>
      <c r="AD96" s="5">
        <v>-4835</v>
      </c>
      <c r="AE96" s="5">
        <v>-4835</v>
      </c>
    </row>
    <row r="97" spans="1:31">
      <c r="A97" s="58" t="s">
        <v>131</v>
      </c>
      <c r="B97" s="58" t="s">
        <v>125</v>
      </c>
      <c r="C97" s="58" t="s">
        <v>82</v>
      </c>
      <c r="D97" s="5">
        <v>0</v>
      </c>
      <c r="E97" s="5">
        <v>0</v>
      </c>
      <c r="F97" s="5">
        <v>-500</v>
      </c>
      <c r="G97" s="5">
        <v>-500</v>
      </c>
      <c r="H97" s="5">
        <v>-500</v>
      </c>
      <c r="I97" s="5">
        <v>-500</v>
      </c>
      <c r="J97" s="5">
        <v>-500</v>
      </c>
      <c r="K97" s="5">
        <v>-500</v>
      </c>
      <c r="L97" s="5">
        <v>-500</v>
      </c>
      <c r="M97" s="5">
        <v>-500</v>
      </c>
      <c r="N97" s="5">
        <v>-500</v>
      </c>
      <c r="O97" s="5">
        <v>-500</v>
      </c>
      <c r="P97" s="5">
        <v>-500</v>
      </c>
      <c r="Q97" s="5">
        <v>-500</v>
      </c>
      <c r="R97" s="5">
        <v>-500</v>
      </c>
      <c r="S97" s="5">
        <v>-500</v>
      </c>
      <c r="T97" s="5">
        <v>-500</v>
      </c>
      <c r="U97" s="5">
        <v>-500</v>
      </c>
      <c r="V97" s="5">
        <v>-500</v>
      </c>
      <c r="W97" s="5">
        <v>-500</v>
      </c>
      <c r="X97" s="5">
        <v>-500</v>
      </c>
      <c r="Y97" s="5">
        <v>-500</v>
      </c>
      <c r="Z97" s="5">
        <v>-500</v>
      </c>
      <c r="AA97" s="5">
        <v>-500</v>
      </c>
      <c r="AB97" s="5">
        <v>-500</v>
      </c>
      <c r="AC97" s="5">
        <v>-500</v>
      </c>
      <c r="AD97" s="5">
        <v>-500</v>
      </c>
      <c r="AE97" s="5">
        <v>-500</v>
      </c>
    </row>
    <row r="98" spans="1:31">
      <c r="A98" s="58" t="s">
        <v>131</v>
      </c>
      <c r="B98" s="58" t="s">
        <v>125</v>
      </c>
      <c r="C98" s="58" t="s">
        <v>84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-170</v>
      </c>
      <c r="O98" s="5">
        <v>-170</v>
      </c>
      <c r="P98" s="5">
        <v>-170</v>
      </c>
      <c r="Q98" s="5">
        <v>-170</v>
      </c>
      <c r="R98" s="5">
        <v>-170</v>
      </c>
      <c r="S98" s="5">
        <v>-170</v>
      </c>
      <c r="T98" s="5">
        <v>-610</v>
      </c>
      <c r="U98" s="5">
        <v>-610</v>
      </c>
      <c r="V98" s="5">
        <v>-610</v>
      </c>
      <c r="W98" s="5">
        <v>-704</v>
      </c>
      <c r="X98" s="5">
        <v>-704</v>
      </c>
      <c r="Y98" s="5">
        <v>-704</v>
      </c>
      <c r="Z98" s="5">
        <v>-704</v>
      </c>
      <c r="AA98" s="5">
        <v>-704</v>
      </c>
      <c r="AB98" s="5">
        <v>-1288</v>
      </c>
      <c r="AC98" s="5">
        <v>-1288</v>
      </c>
      <c r="AD98" s="5">
        <v>-1288</v>
      </c>
      <c r="AE98" s="5">
        <v>-1288</v>
      </c>
    </row>
    <row r="99" spans="1:31">
      <c r="A99" s="58" t="s">
        <v>131</v>
      </c>
      <c r="B99" s="58" t="s">
        <v>125</v>
      </c>
      <c r="C99" s="58" t="s">
        <v>86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</row>
    <row r="100" spans="1:31">
      <c r="A100" s="58" t="s">
        <v>131</v>
      </c>
      <c r="B100" s="58" t="s">
        <v>125</v>
      </c>
      <c r="C100" s="58" t="s">
        <v>102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</row>
    <row r="101" spans="1:31">
      <c r="A101" s="58" t="s">
        <v>131</v>
      </c>
      <c r="B101" s="58" t="s">
        <v>125</v>
      </c>
      <c r="C101" s="58" t="s">
        <v>103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-120.20572207000009</v>
      </c>
      <c r="AA101" s="5">
        <v>-120.20572207000009</v>
      </c>
      <c r="AB101" s="5">
        <v>-272.86484940000014</v>
      </c>
      <c r="AC101" s="5">
        <v>-882.98146280000014</v>
      </c>
      <c r="AD101" s="5">
        <v>-882.98146280000014</v>
      </c>
      <c r="AE101" s="5">
        <v>-1637.7338077500001</v>
      </c>
    </row>
    <row r="102" spans="1:31">
      <c r="A102" s="58" t="s">
        <v>131</v>
      </c>
      <c r="B102" s="58" t="s">
        <v>125</v>
      </c>
      <c r="C102" s="58" t="s">
        <v>104</v>
      </c>
      <c r="D102" s="5">
        <v>0</v>
      </c>
      <c r="E102" s="5">
        <v>-1.0999999999999979</v>
      </c>
      <c r="F102" s="5">
        <v>-1.0999999999999979</v>
      </c>
      <c r="G102" s="5">
        <v>-1.0999999999999979</v>
      </c>
      <c r="H102" s="5">
        <v>-1.0999999999999979</v>
      </c>
      <c r="I102" s="5">
        <v>-2.1999999999999957</v>
      </c>
      <c r="J102" s="5">
        <v>-2.1999999999999957</v>
      </c>
      <c r="K102" s="5">
        <v>-2.1999999999999957</v>
      </c>
      <c r="L102" s="5">
        <v>-2.1999999999999957</v>
      </c>
      <c r="M102" s="5">
        <v>-2.1999999999999957</v>
      </c>
      <c r="N102" s="5">
        <v>-3.2999999999999936</v>
      </c>
      <c r="O102" s="5">
        <v>-3.2999999999999936</v>
      </c>
      <c r="P102" s="5">
        <v>-4.3999999999999915</v>
      </c>
      <c r="Q102" s="5">
        <v>-4.3999999999999915</v>
      </c>
      <c r="R102" s="5">
        <v>-4.3999999999999915</v>
      </c>
      <c r="S102" s="5">
        <v>-4.3999999999999915</v>
      </c>
      <c r="T102" s="5">
        <v>-5.4999999999999893</v>
      </c>
      <c r="U102" s="5">
        <v>-5.4999999999999893</v>
      </c>
      <c r="V102" s="5">
        <v>-5.4999999999999893</v>
      </c>
      <c r="W102" s="5">
        <v>-5.4999999999999893</v>
      </c>
      <c r="X102" s="5">
        <v>-5.4999999999999893</v>
      </c>
      <c r="Y102" s="5">
        <v>-5.4999999999999893</v>
      </c>
      <c r="Z102" s="5">
        <v>-5.4999999999999893</v>
      </c>
      <c r="AA102" s="5">
        <v>-5.4999999999999893</v>
      </c>
      <c r="AB102" s="5">
        <v>-5.4999999999999893</v>
      </c>
      <c r="AC102" s="5">
        <v>-5.4999999999999893</v>
      </c>
      <c r="AD102" s="5">
        <v>-5.4999999999999893</v>
      </c>
      <c r="AE102" s="5">
        <v>-5.4999999999999893</v>
      </c>
    </row>
    <row r="103" spans="1:3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>
      <c r="A104" s="58" t="s">
        <v>131</v>
      </c>
      <c r="B104" s="58" t="s">
        <v>126</v>
      </c>
      <c r="C104" s="58" t="s">
        <v>82</v>
      </c>
      <c r="D104" s="5">
        <v>0</v>
      </c>
      <c r="E104" s="5">
        <v>0</v>
      </c>
      <c r="F104" s="5">
        <v>-800</v>
      </c>
      <c r="G104" s="5">
        <v>-800</v>
      </c>
      <c r="H104" s="5">
        <v>-800</v>
      </c>
      <c r="I104" s="5">
        <v>-800</v>
      </c>
      <c r="J104" s="5">
        <v>-800</v>
      </c>
      <c r="K104" s="5">
        <v>-800</v>
      </c>
      <c r="L104" s="5">
        <v>-800</v>
      </c>
      <c r="M104" s="5">
        <v>-800</v>
      </c>
      <c r="N104" s="5">
        <v>-800</v>
      </c>
      <c r="O104" s="5">
        <v>-800</v>
      </c>
      <c r="P104" s="5">
        <v>-800</v>
      </c>
      <c r="Q104" s="5">
        <v>-800</v>
      </c>
      <c r="R104" s="5">
        <v>-1328.9999999900001</v>
      </c>
      <c r="S104" s="5">
        <v>-1328.9999999900001</v>
      </c>
      <c r="T104" s="5">
        <v>-1328.9999999900001</v>
      </c>
      <c r="U104" s="5">
        <v>-1328.9999999900001</v>
      </c>
      <c r="V104" s="5">
        <v>-1328.9999999900001</v>
      </c>
      <c r="W104" s="5">
        <v>-1328.9999999900001</v>
      </c>
      <c r="X104" s="5">
        <v>-1328.9999999900001</v>
      </c>
      <c r="Y104" s="5">
        <v>-1328.9999999900001</v>
      </c>
      <c r="Z104" s="5">
        <v>-1328.9999999900001</v>
      </c>
      <c r="AA104" s="5">
        <v>-1328.9999999900001</v>
      </c>
      <c r="AB104" s="5">
        <v>-1328.9999999900001</v>
      </c>
      <c r="AC104" s="5">
        <v>-1328.9999999900001</v>
      </c>
      <c r="AD104" s="5">
        <v>-1328.9999999900001</v>
      </c>
      <c r="AE104" s="5">
        <v>-1328.9999999900001</v>
      </c>
    </row>
    <row r="105" spans="1:31">
      <c r="A105" s="58" t="s">
        <v>131</v>
      </c>
      <c r="B105" s="58" t="s">
        <v>126</v>
      </c>
      <c r="C105" s="58" t="s">
        <v>84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-382.5</v>
      </c>
      <c r="L105" s="5">
        <v>-382.5</v>
      </c>
      <c r="M105" s="5">
        <v>-659.36000003999993</v>
      </c>
      <c r="N105" s="5">
        <v>-659.36000003999993</v>
      </c>
      <c r="O105" s="5">
        <v>-659.36000003999993</v>
      </c>
      <c r="P105" s="5">
        <v>-739.36000003999993</v>
      </c>
      <c r="Q105" s="5">
        <v>-739.36000003999993</v>
      </c>
      <c r="R105" s="5">
        <v>-739.36000003999993</v>
      </c>
      <c r="S105" s="5">
        <v>-739.36000003999993</v>
      </c>
      <c r="T105" s="5">
        <v>-739.36000003999993</v>
      </c>
      <c r="U105" s="5">
        <v>-739.36000003999993</v>
      </c>
      <c r="V105" s="5">
        <v>-739.36000003999993</v>
      </c>
      <c r="W105" s="5">
        <v>-739.36000003999993</v>
      </c>
      <c r="X105" s="5">
        <v>-739.36000003999993</v>
      </c>
      <c r="Y105" s="5">
        <v>-1077.3600000399999</v>
      </c>
      <c r="Z105" s="5">
        <v>-1077.3600000399999</v>
      </c>
      <c r="AA105" s="5">
        <v>-1231.3600000399999</v>
      </c>
      <c r="AB105" s="5">
        <v>-1231.3600000399999</v>
      </c>
      <c r="AC105" s="5">
        <v>-1231.3600000399999</v>
      </c>
      <c r="AD105" s="5">
        <v>-1231.3600000399999</v>
      </c>
      <c r="AE105" s="5">
        <v>-1231.3600000399999</v>
      </c>
    </row>
    <row r="106" spans="1:31">
      <c r="A106" s="58" t="s">
        <v>131</v>
      </c>
      <c r="B106" s="58" t="s">
        <v>126</v>
      </c>
      <c r="C106" s="58" t="s">
        <v>86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</row>
    <row r="107" spans="1:31">
      <c r="A107" s="58" t="s">
        <v>131</v>
      </c>
      <c r="B107" s="58" t="s">
        <v>126</v>
      </c>
      <c r="C107" s="58" t="s">
        <v>102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</row>
    <row r="108" spans="1:31">
      <c r="A108" s="58" t="s">
        <v>131</v>
      </c>
      <c r="B108" s="58" t="s">
        <v>126</v>
      </c>
      <c r="C108" s="58" t="s">
        <v>103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-46.227451740000106</v>
      </c>
      <c r="AA108" s="5">
        <v>-46.227451740000106</v>
      </c>
      <c r="AB108" s="5">
        <v>-222.32383604999995</v>
      </c>
      <c r="AC108" s="5">
        <v>-222.32383604999995</v>
      </c>
      <c r="AD108" s="5">
        <v>-222.32383604999995</v>
      </c>
      <c r="AE108" s="5">
        <v>-658.70448059000046</v>
      </c>
    </row>
    <row r="109" spans="1:31">
      <c r="A109" s="58" t="s">
        <v>131</v>
      </c>
      <c r="B109" s="58" t="s">
        <v>126</v>
      </c>
      <c r="C109" s="58" t="s">
        <v>104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-2.1</v>
      </c>
      <c r="AA109" s="5">
        <v>-2.1</v>
      </c>
      <c r="AB109" s="5">
        <v>-2.1</v>
      </c>
      <c r="AC109" s="5">
        <v>-2.1</v>
      </c>
      <c r="AD109" s="5">
        <v>-2.1</v>
      </c>
      <c r="AE109" s="5">
        <v>-2.1</v>
      </c>
    </row>
    <row r="110" spans="1:3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>
      <c r="A111" s="58" t="s">
        <v>131</v>
      </c>
      <c r="B111" s="58" t="s">
        <v>127</v>
      </c>
      <c r="C111" s="58" t="s">
        <v>82</v>
      </c>
      <c r="D111" s="5">
        <v>0</v>
      </c>
      <c r="E111" s="5">
        <v>0</v>
      </c>
      <c r="F111" s="5">
        <v>-208</v>
      </c>
      <c r="G111" s="5">
        <v>-208</v>
      </c>
      <c r="H111" s="5">
        <v>-208</v>
      </c>
      <c r="I111" s="5">
        <v>-208</v>
      </c>
      <c r="J111" s="5">
        <v>-208</v>
      </c>
      <c r="K111" s="5">
        <v>-208</v>
      </c>
      <c r="L111" s="5">
        <v>-208</v>
      </c>
      <c r="M111" s="5">
        <v>-208</v>
      </c>
      <c r="N111" s="5">
        <v>-208</v>
      </c>
      <c r="O111" s="5">
        <v>-208</v>
      </c>
      <c r="P111" s="5">
        <v>-208</v>
      </c>
      <c r="Q111" s="5">
        <v>-208</v>
      </c>
      <c r="R111" s="5">
        <v>-208</v>
      </c>
      <c r="S111" s="5">
        <v>-208</v>
      </c>
      <c r="T111" s="5">
        <v>-208</v>
      </c>
      <c r="U111" s="5">
        <v>-208</v>
      </c>
      <c r="V111" s="5">
        <v>-208</v>
      </c>
      <c r="W111" s="5">
        <v>-208</v>
      </c>
      <c r="X111" s="5">
        <v>-208</v>
      </c>
      <c r="Y111" s="5">
        <v>-208</v>
      </c>
      <c r="Z111" s="5">
        <v>-208</v>
      </c>
      <c r="AA111" s="5">
        <v>-208</v>
      </c>
      <c r="AB111" s="5">
        <v>-208</v>
      </c>
      <c r="AC111" s="5">
        <v>-208</v>
      </c>
      <c r="AD111" s="5">
        <v>-208</v>
      </c>
      <c r="AE111" s="5">
        <v>-208</v>
      </c>
    </row>
    <row r="112" spans="1:31">
      <c r="A112" s="58" t="s">
        <v>131</v>
      </c>
      <c r="B112" s="58" t="s">
        <v>127</v>
      </c>
      <c r="C112" s="58" t="s">
        <v>84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-120</v>
      </c>
      <c r="V112" s="5">
        <v>-120</v>
      </c>
      <c r="W112" s="5">
        <v>-120</v>
      </c>
      <c r="X112" s="5">
        <v>-120</v>
      </c>
      <c r="Y112" s="5">
        <v>-120</v>
      </c>
      <c r="Z112" s="5">
        <v>-120</v>
      </c>
      <c r="AA112" s="5">
        <v>-120</v>
      </c>
      <c r="AB112" s="5">
        <v>-120</v>
      </c>
      <c r="AC112" s="5">
        <v>-120</v>
      </c>
      <c r="AD112" s="5">
        <v>-120</v>
      </c>
      <c r="AE112" s="5">
        <v>-178</v>
      </c>
    </row>
    <row r="113" spans="1:31">
      <c r="A113" s="58" t="s">
        <v>131</v>
      </c>
      <c r="B113" s="58" t="s">
        <v>127</v>
      </c>
      <c r="C113" s="58" t="s">
        <v>86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</row>
    <row r="114" spans="1:31">
      <c r="A114" s="58" t="s">
        <v>131</v>
      </c>
      <c r="B114" s="58" t="s">
        <v>127</v>
      </c>
      <c r="C114" s="58" t="s">
        <v>102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</row>
    <row r="115" spans="1:31">
      <c r="A115" s="58" t="s">
        <v>131</v>
      </c>
      <c r="B115" s="58" t="s">
        <v>127</v>
      </c>
      <c r="C115" s="58" t="s">
        <v>103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</row>
    <row r="116" spans="1:31">
      <c r="A116" s="58" t="s">
        <v>131</v>
      </c>
      <c r="B116" s="58" t="s">
        <v>127</v>
      </c>
      <c r="C116" s="58" t="s">
        <v>104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</row>
    <row r="118" spans="1:31">
      <c r="A118" s="58" t="s">
        <v>134</v>
      </c>
      <c r="B118" s="58" t="s">
        <v>123</v>
      </c>
      <c r="C118" s="58" t="s">
        <v>80</v>
      </c>
      <c r="D118" s="5">
        <v>0</v>
      </c>
      <c r="E118" s="5">
        <v>0</v>
      </c>
      <c r="F118" s="5">
        <v>-2760</v>
      </c>
      <c r="G118" s="5">
        <v>-4885</v>
      </c>
      <c r="H118" s="5">
        <v>-6940</v>
      </c>
      <c r="I118" s="5">
        <v>-6940</v>
      </c>
      <c r="J118" s="5">
        <v>-6940</v>
      </c>
      <c r="K118" s="5">
        <v>-8330</v>
      </c>
      <c r="L118" s="5">
        <v>-8330</v>
      </c>
      <c r="M118" s="5">
        <v>-8330</v>
      </c>
      <c r="N118" s="5">
        <v>-8330</v>
      </c>
      <c r="O118" s="5">
        <v>-8330</v>
      </c>
      <c r="P118" s="5">
        <v>-8330</v>
      </c>
      <c r="Q118" s="5">
        <v>-8330</v>
      </c>
      <c r="R118" s="5">
        <v>-8330</v>
      </c>
      <c r="S118" s="5">
        <v>-8330</v>
      </c>
      <c r="T118" s="5">
        <v>-8330</v>
      </c>
      <c r="U118" s="5">
        <v>-8330</v>
      </c>
      <c r="V118" s="5">
        <v>-8330</v>
      </c>
      <c r="W118" s="5">
        <v>-8330</v>
      </c>
      <c r="X118" s="5">
        <v>-8330</v>
      </c>
      <c r="Y118" s="5">
        <v>-8330</v>
      </c>
      <c r="Z118" s="5">
        <v>-8330</v>
      </c>
      <c r="AA118" s="5">
        <v>-8330</v>
      </c>
      <c r="AB118" s="5">
        <v>-8330</v>
      </c>
      <c r="AC118" s="5">
        <v>-8330</v>
      </c>
      <c r="AD118" s="5">
        <v>-8330</v>
      </c>
      <c r="AE118" s="5">
        <v>-8330</v>
      </c>
    </row>
    <row r="119" spans="1:31">
      <c r="A119" s="58" t="s">
        <v>134</v>
      </c>
      <c r="B119" s="58" t="s">
        <v>123</v>
      </c>
      <c r="C119" s="58" t="s">
        <v>82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-440</v>
      </c>
      <c r="Y119" s="5">
        <v>-440</v>
      </c>
      <c r="Z119" s="5">
        <v>-440</v>
      </c>
      <c r="AA119" s="5">
        <v>-440</v>
      </c>
      <c r="AB119" s="5">
        <v>-440</v>
      </c>
      <c r="AC119" s="5">
        <v>-440</v>
      </c>
      <c r="AD119" s="5">
        <v>-440</v>
      </c>
      <c r="AE119" s="5">
        <v>-440</v>
      </c>
    </row>
    <row r="120" spans="1:31">
      <c r="A120" s="58" t="s">
        <v>134</v>
      </c>
      <c r="B120" s="58" t="s">
        <v>123</v>
      </c>
      <c r="C120" s="58" t="s">
        <v>84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-50</v>
      </c>
      <c r="Q120" s="5">
        <v>-50</v>
      </c>
      <c r="R120" s="5">
        <v>-50</v>
      </c>
      <c r="S120" s="5">
        <v>-50</v>
      </c>
      <c r="T120" s="5">
        <v>-50</v>
      </c>
      <c r="U120" s="5">
        <v>-50</v>
      </c>
      <c r="V120" s="5">
        <v>-50</v>
      </c>
      <c r="W120" s="5">
        <v>-50</v>
      </c>
      <c r="X120" s="5">
        <v>-50</v>
      </c>
      <c r="Y120" s="5">
        <v>-898.99900000000002</v>
      </c>
      <c r="Z120" s="5">
        <v>-898.99900000000002</v>
      </c>
      <c r="AA120" s="5">
        <v>-898.99900000000002</v>
      </c>
      <c r="AB120" s="5">
        <v>-898.99900000000002</v>
      </c>
      <c r="AC120" s="5">
        <v>-898.99900000000002</v>
      </c>
      <c r="AD120" s="5">
        <v>-898.99900000000002</v>
      </c>
      <c r="AE120" s="5">
        <v>-898.99900000000002</v>
      </c>
    </row>
    <row r="121" spans="1:31">
      <c r="A121" s="58" t="s">
        <v>134</v>
      </c>
      <c r="B121" s="58" t="s">
        <v>123</v>
      </c>
      <c r="C121" s="58" t="s">
        <v>86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</row>
    <row r="122" spans="1:31">
      <c r="A122" s="58" t="s">
        <v>134</v>
      </c>
      <c r="B122" s="58" t="s">
        <v>123</v>
      </c>
      <c r="C122" s="58" t="s">
        <v>102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</row>
    <row r="123" spans="1:31">
      <c r="A123" s="58" t="s">
        <v>134</v>
      </c>
      <c r="B123" s="58" t="s">
        <v>123</v>
      </c>
      <c r="C123" s="58" t="s">
        <v>103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-600</v>
      </c>
      <c r="AA123" s="5">
        <v>-1548.89109487</v>
      </c>
      <c r="AB123" s="5">
        <v>-1548.89109487</v>
      </c>
      <c r="AC123" s="5">
        <v>-1957.56880065</v>
      </c>
      <c r="AD123" s="5">
        <v>-1957.56880065</v>
      </c>
      <c r="AE123" s="5">
        <v>-1957.56880065</v>
      </c>
    </row>
    <row r="124" spans="1:31">
      <c r="A124" s="58" t="s">
        <v>134</v>
      </c>
      <c r="B124" s="58" t="s">
        <v>123</v>
      </c>
      <c r="C124" s="58" t="s">
        <v>104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</row>
    <row r="125" spans="1:3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20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>
      <c r="A126" s="58" t="s">
        <v>134</v>
      </c>
      <c r="B126" s="58" t="s">
        <v>124</v>
      </c>
      <c r="C126" s="58" t="s">
        <v>80</v>
      </c>
      <c r="D126" s="5">
        <v>0</v>
      </c>
      <c r="E126" s="5">
        <v>0</v>
      </c>
      <c r="F126" s="5">
        <v>-3294</v>
      </c>
      <c r="G126" s="5">
        <v>-4024</v>
      </c>
      <c r="H126" s="5">
        <v>-5314</v>
      </c>
      <c r="I126" s="5">
        <v>-6434</v>
      </c>
      <c r="J126" s="5">
        <v>-7274</v>
      </c>
      <c r="K126" s="5">
        <v>-8126</v>
      </c>
      <c r="L126" s="5">
        <v>-8126</v>
      </c>
      <c r="M126" s="5">
        <v>-8126</v>
      </c>
      <c r="N126" s="5">
        <v>-8126</v>
      </c>
      <c r="O126" s="5">
        <v>-8126</v>
      </c>
      <c r="P126" s="5">
        <v>-8126</v>
      </c>
      <c r="Q126" s="5">
        <v>-8126</v>
      </c>
      <c r="R126" s="5">
        <v>-8126</v>
      </c>
      <c r="S126" s="5">
        <v>-8126</v>
      </c>
      <c r="T126" s="5">
        <v>-8126</v>
      </c>
      <c r="U126" s="5">
        <v>-8126</v>
      </c>
      <c r="V126" s="5">
        <v>-8126</v>
      </c>
      <c r="W126" s="5">
        <v>-8126</v>
      </c>
      <c r="X126" s="5">
        <v>-8126</v>
      </c>
      <c r="Y126" s="5">
        <v>-8126</v>
      </c>
      <c r="Z126" s="5">
        <v>-8126</v>
      </c>
      <c r="AA126" s="5">
        <v>-8126</v>
      </c>
      <c r="AB126" s="5">
        <v>-8126</v>
      </c>
      <c r="AC126" s="5">
        <v>-8126</v>
      </c>
      <c r="AD126" s="5">
        <v>-8126</v>
      </c>
      <c r="AE126" s="5">
        <v>-8126</v>
      </c>
    </row>
    <row r="127" spans="1:31">
      <c r="A127" s="58" t="s">
        <v>134</v>
      </c>
      <c r="B127" s="58" t="s">
        <v>124</v>
      </c>
      <c r="C127" s="58" t="s">
        <v>82</v>
      </c>
      <c r="D127" s="5">
        <v>0</v>
      </c>
      <c r="E127" s="5">
        <v>0</v>
      </c>
      <c r="F127" s="5">
        <v>-180</v>
      </c>
      <c r="G127" s="5">
        <v>-180</v>
      </c>
      <c r="H127" s="5">
        <v>-180</v>
      </c>
      <c r="I127" s="5">
        <v>-180</v>
      </c>
      <c r="J127" s="5">
        <v>-180</v>
      </c>
      <c r="K127" s="5">
        <v>-180</v>
      </c>
      <c r="L127" s="5">
        <v>-180</v>
      </c>
      <c r="M127" s="5">
        <v>-180</v>
      </c>
      <c r="N127" s="5">
        <v>-180</v>
      </c>
      <c r="O127" s="5">
        <v>-180</v>
      </c>
      <c r="P127" s="5">
        <v>-180</v>
      </c>
      <c r="Q127" s="5">
        <v>-565</v>
      </c>
      <c r="R127" s="5">
        <v>-565</v>
      </c>
      <c r="S127" s="5">
        <v>-565</v>
      </c>
      <c r="T127" s="5">
        <v>-709.39999998999997</v>
      </c>
      <c r="U127" s="5">
        <v>-709.39999998999997</v>
      </c>
      <c r="V127" s="5">
        <v>-709.39999998999997</v>
      </c>
      <c r="W127" s="5">
        <v>-709.39999998999997</v>
      </c>
      <c r="X127" s="5">
        <v>-709.39999998999997</v>
      </c>
      <c r="Y127" s="5">
        <v>-709.39999998999997</v>
      </c>
      <c r="Z127" s="5">
        <v>-1353.89999999</v>
      </c>
      <c r="AA127" s="5">
        <v>-1597.89999999</v>
      </c>
      <c r="AB127" s="5">
        <v>-1597.89999999</v>
      </c>
      <c r="AC127" s="5">
        <v>-1597.89999999</v>
      </c>
      <c r="AD127" s="5">
        <v>-1597.89999999</v>
      </c>
      <c r="AE127" s="5">
        <v>-1597.89999999</v>
      </c>
    </row>
    <row r="128" spans="1:31">
      <c r="A128" s="58" t="s">
        <v>134</v>
      </c>
      <c r="B128" s="58" t="s">
        <v>124</v>
      </c>
      <c r="C128" s="58" t="s">
        <v>84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-292.00000001000001</v>
      </c>
      <c r="O128" s="5">
        <v>-409.00000001000001</v>
      </c>
      <c r="P128" s="5">
        <v>-409.00000001000001</v>
      </c>
      <c r="Q128" s="5">
        <v>-409.00000001000001</v>
      </c>
      <c r="R128" s="5">
        <v>-409.00000001000001</v>
      </c>
      <c r="S128" s="5">
        <v>-409.00000001000001</v>
      </c>
      <c r="T128" s="5">
        <v>-409.00000001000001</v>
      </c>
      <c r="U128" s="5">
        <v>-409.00000001000001</v>
      </c>
      <c r="V128" s="5">
        <v>-409.00000001000001</v>
      </c>
      <c r="W128" s="5">
        <v>-409.00000001000001</v>
      </c>
      <c r="X128" s="5">
        <v>-409.00000001000001</v>
      </c>
      <c r="Y128" s="5">
        <v>-540.50000001000001</v>
      </c>
      <c r="Z128" s="5">
        <v>-540.50000001000001</v>
      </c>
      <c r="AA128" s="5">
        <v>-1089.5000000099999</v>
      </c>
      <c r="AB128" s="5">
        <v>-1089.5000000099999</v>
      </c>
      <c r="AC128" s="5">
        <v>-1089.5000000099999</v>
      </c>
      <c r="AD128" s="5">
        <v>-1608.5000000099999</v>
      </c>
      <c r="AE128" s="5">
        <v>-1954.5000000099999</v>
      </c>
    </row>
    <row r="129" spans="1:31">
      <c r="A129" s="58" t="s">
        <v>134</v>
      </c>
      <c r="B129" s="58" t="s">
        <v>124</v>
      </c>
      <c r="C129" s="58" t="s">
        <v>86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-86.4</v>
      </c>
      <c r="S129" s="5">
        <v>-86.4</v>
      </c>
      <c r="T129" s="5">
        <v>-86.4</v>
      </c>
      <c r="U129" s="5">
        <v>-86.4</v>
      </c>
      <c r="V129" s="5">
        <v>-86.4</v>
      </c>
      <c r="W129" s="5">
        <v>-152.4</v>
      </c>
      <c r="X129" s="5">
        <v>-152.4</v>
      </c>
      <c r="Y129" s="5">
        <v>-152.4</v>
      </c>
      <c r="Z129" s="5">
        <v>-152.4</v>
      </c>
      <c r="AA129" s="5">
        <v>-152.4</v>
      </c>
      <c r="AB129" s="5">
        <v>-152.4</v>
      </c>
      <c r="AC129" s="5">
        <v>-152.4</v>
      </c>
      <c r="AD129" s="5">
        <v>-152.4</v>
      </c>
      <c r="AE129" s="5">
        <v>-152.4</v>
      </c>
    </row>
    <row r="130" spans="1:31">
      <c r="A130" s="58" t="s">
        <v>134</v>
      </c>
      <c r="B130" s="58" t="s">
        <v>124</v>
      </c>
      <c r="C130" s="58" t="s">
        <v>102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</row>
    <row r="131" spans="1:31">
      <c r="A131" s="58" t="s">
        <v>134</v>
      </c>
      <c r="B131" s="58" t="s">
        <v>124</v>
      </c>
      <c r="C131" s="58" t="s">
        <v>103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-85.387042240000483</v>
      </c>
      <c r="AA131" s="5">
        <v>-532.77042838000034</v>
      </c>
      <c r="AB131" s="5">
        <v>-1244.5791340100004</v>
      </c>
      <c r="AC131" s="5">
        <v>-1445.2532599100014</v>
      </c>
      <c r="AD131" s="5">
        <v>-1447.1967221600012</v>
      </c>
      <c r="AE131" s="5">
        <v>-1847.3647916900013</v>
      </c>
    </row>
    <row r="132" spans="1:31">
      <c r="A132" s="58" t="s">
        <v>134</v>
      </c>
      <c r="B132" s="58" t="s">
        <v>124</v>
      </c>
      <c r="C132" s="58" t="s">
        <v>104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-231.44591410000001</v>
      </c>
      <c r="AA132" s="5">
        <v>-231.44591410000001</v>
      </c>
      <c r="AB132" s="5">
        <v>-231.44591410000001</v>
      </c>
      <c r="AC132" s="5">
        <v>-231.44591410000001</v>
      </c>
      <c r="AD132" s="5">
        <v>-231.44591410000001</v>
      </c>
      <c r="AE132" s="5">
        <v>-231.44591410000001</v>
      </c>
    </row>
    <row r="133" spans="1:3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>
      <c r="A134" s="58" t="s">
        <v>134</v>
      </c>
      <c r="B134" s="58" t="s">
        <v>125</v>
      </c>
      <c r="C134" s="58" t="s">
        <v>81</v>
      </c>
      <c r="D134" s="5">
        <v>0</v>
      </c>
      <c r="E134" s="5">
        <v>0</v>
      </c>
      <c r="F134" s="5">
        <v>-1450</v>
      </c>
      <c r="G134" s="5">
        <v>-2030</v>
      </c>
      <c r="H134" s="5">
        <v>-3170</v>
      </c>
      <c r="I134" s="5">
        <v>-3715</v>
      </c>
      <c r="J134" s="5">
        <v>-3715</v>
      </c>
      <c r="K134" s="5">
        <v>-4835</v>
      </c>
      <c r="L134" s="5">
        <v>-4835</v>
      </c>
      <c r="M134" s="5">
        <v>-4835</v>
      </c>
      <c r="N134" s="5">
        <v>-4835</v>
      </c>
      <c r="O134" s="5">
        <v>-4835</v>
      </c>
      <c r="P134" s="5">
        <v>-4835</v>
      </c>
      <c r="Q134" s="5">
        <v>-4835</v>
      </c>
      <c r="R134" s="5">
        <v>-4835</v>
      </c>
      <c r="S134" s="5">
        <v>-4835</v>
      </c>
      <c r="T134" s="5">
        <v>-4835</v>
      </c>
      <c r="U134" s="5">
        <v>-4835</v>
      </c>
      <c r="V134" s="5">
        <v>-4835</v>
      </c>
      <c r="W134" s="5">
        <v>-4835</v>
      </c>
      <c r="X134" s="5">
        <v>-4835</v>
      </c>
      <c r="Y134" s="5">
        <v>-4835</v>
      </c>
      <c r="Z134" s="5">
        <v>-4835</v>
      </c>
      <c r="AA134" s="5">
        <v>-4835</v>
      </c>
      <c r="AB134" s="5">
        <v>-4835</v>
      </c>
      <c r="AC134" s="5">
        <v>-4835</v>
      </c>
      <c r="AD134" s="5">
        <v>-4835</v>
      </c>
      <c r="AE134" s="5">
        <v>-4835</v>
      </c>
    </row>
    <row r="135" spans="1:31">
      <c r="A135" s="58" t="s">
        <v>134</v>
      </c>
      <c r="B135" s="58" t="s">
        <v>125</v>
      </c>
      <c r="C135" s="58" t="s">
        <v>82</v>
      </c>
      <c r="D135" s="5">
        <v>0</v>
      </c>
      <c r="E135" s="5">
        <v>0</v>
      </c>
      <c r="F135" s="5">
        <v>-500</v>
      </c>
      <c r="G135" s="5">
        <v>-500</v>
      </c>
      <c r="H135" s="5">
        <v>-500</v>
      </c>
      <c r="I135" s="5">
        <v>-500</v>
      </c>
      <c r="J135" s="5">
        <v>-500</v>
      </c>
      <c r="K135" s="5">
        <v>-500</v>
      </c>
      <c r="L135" s="5">
        <v>-500</v>
      </c>
      <c r="M135" s="5">
        <v>-500</v>
      </c>
      <c r="N135" s="5">
        <v>-500</v>
      </c>
      <c r="O135" s="5">
        <v>-500</v>
      </c>
      <c r="P135" s="5">
        <v>-500</v>
      </c>
      <c r="Q135" s="5">
        <v>-500</v>
      </c>
      <c r="R135" s="5">
        <v>-500</v>
      </c>
      <c r="S135" s="5">
        <v>-500</v>
      </c>
      <c r="T135" s="5">
        <v>-500</v>
      </c>
      <c r="U135" s="5">
        <v>-500</v>
      </c>
      <c r="V135" s="5">
        <v>-500</v>
      </c>
      <c r="W135" s="5">
        <v>-500</v>
      </c>
      <c r="X135" s="5">
        <v>-500</v>
      </c>
      <c r="Y135" s="5">
        <v>-500</v>
      </c>
      <c r="Z135" s="5">
        <v>-500</v>
      </c>
      <c r="AA135" s="5">
        <v>-500</v>
      </c>
      <c r="AB135" s="5">
        <v>-500</v>
      </c>
      <c r="AC135" s="5">
        <v>-500</v>
      </c>
      <c r="AD135" s="5">
        <v>-500</v>
      </c>
      <c r="AE135" s="5">
        <v>-500</v>
      </c>
    </row>
    <row r="136" spans="1:31">
      <c r="A136" s="58" t="s">
        <v>134</v>
      </c>
      <c r="B136" s="58" t="s">
        <v>125</v>
      </c>
      <c r="C136" s="58" t="s">
        <v>84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-170</v>
      </c>
      <c r="O136" s="5">
        <v>-170</v>
      </c>
      <c r="P136" s="5">
        <v>-170</v>
      </c>
      <c r="Q136" s="5">
        <v>-170</v>
      </c>
      <c r="R136" s="5">
        <v>-170</v>
      </c>
      <c r="S136" s="5">
        <v>-170</v>
      </c>
      <c r="T136" s="5">
        <v>-610</v>
      </c>
      <c r="U136" s="5">
        <v>-610</v>
      </c>
      <c r="V136" s="5">
        <v>-610</v>
      </c>
      <c r="W136" s="5">
        <v>-704</v>
      </c>
      <c r="X136" s="5">
        <v>-704</v>
      </c>
      <c r="Y136" s="5">
        <v>-704</v>
      </c>
      <c r="Z136" s="5">
        <v>-704</v>
      </c>
      <c r="AA136" s="5">
        <v>-704</v>
      </c>
      <c r="AB136" s="5">
        <v>-1288</v>
      </c>
      <c r="AC136" s="5">
        <v>-1288</v>
      </c>
      <c r="AD136" s="5">
        <v>-1288</v>
      </c>
      <c r="AE136" s="5">
        <v>-1288</v>
      </c>
    </row>
    <row r="137" spans="1:31">
      <c r="A137" s="58" t="s">
        <v>134</v>
      </c>
      <c r="B137" s="58" t="s">
        <v>125</v>
      </c>
      <c r="C137" s="58" t="s">
        <v>86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</row>
    <row r="138" spans="1:31">
      <c r="A138" s="58" t="s">
        <v>134</v>
      </c>
      <c r="B138" s="58" t="s">
        <v>125</v>
      </c>
      <c r="C138" s="58" t="s">
        <v>102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</row>
    <row r="139" spans="1:31">
      <c r="A139" s="58" t="s">
        <v>134</v>
      </c>
      <c r="B139" s="58" t="s">
        <v>125</v>
      </c>
      <c r="C139" s="58" t="s">
        <v>103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-114.84280139999998</v>
      </c>
      <c r="AA139" s="5">
        <v>-114.84280139999998</v>
      </c>
      <c r="AB139" s="5">
        <v>-327.90734077000002</v>
      </c>
      <c r="AC139" s="5">
        <v>-889.88156987000002</v>
      </c>
      <c r="AD139" s="5">
        <v>-889.88156987000002</v>
      </c>
      <c r="AE139" s="5">
        <v>-889.88156987000002</v>
      </c>
    </row>
    <row r="140" spans="1:31">
      <c r="A140" s="58" t="s">
        <v>134</v>
      </c>
      <c r="B140" s="58" t="s">
        <v>125</v>
      </c>
      <c r="C140" s="58" t="s">
        <v>104</v>
      </c>
      <c r="D140" s="5">
        <v>0</v>
      </c>
      <c r="E140" s="5">
        <v>-1.0999999999999979</v>
      </c>
      <c r="F140" s="5">
        <v>-1.0999999999999979</v>
      </c>
      <c r="G140" s="5">
        <v>-1.0999999999999979</v>
      </c>
      <c r="H140" s="5">
        <v>-1.0999999999999979</v>
      </c>
      <c r="I140" s="5">
        <v>-2.1999999999999957</v>
      </c>
      <c r="J140" s="5">
        <v>-2.1999999999999957</v>
      </c>
      <c r="K140" s="5">
        <v>-2.1999999999999957</v>
      </c>
      <c r="L140" s="5">
        <v>-2.1999999999999957</v>
      </c>
      <c r="M140" s="5">
        <v>-2.1999999999999957</v>
      </c>
      <c r="N140" s="5">
        <v>-3.2999999999999936</v>
      </c>
      <c r="O140" s="5">
        <v>-3.2999999999999936</v>
      </c>
      <c r="P140" s="5">
        <v>-4.3999999999999915</v>
      </c>
      <c r="Q140" s="5">
        <v>-4.3999999999999915</v>
      </c>
      <c r="R140" s="5">
        <v>-4.3999999999999915</v>
      </c>
      <c r="S140" s="5">
        <v>-4.3999999999999915</v>
      </c>
      <c r="T140" s="5">
        <v>-5.4999999999999893</v>
      </c>
      <c r="U140" s="5">
        <v>-5.4999999999999893</v>
      </c>
      <c r="V140" s="5">
        <v>-5.4999999999999893</v>
      </c>
      <c r="W140" s="5">
        <v>-5.4999999999999893</v>
      </c>
      <c r="X140" s="5">
        <v>-5.4999999999999893</v>
      </c>
      <c r="Y140" s="5">
        <v>-5.4999999999999893</v>
      </c>
      <c r="Z140" s="5">
        <v>-5.4999999999999893</v>
      </c>
      <c r="AA140" s="5">
        <v>-5.4999999999999893</v>
      </c>
      <c r="AB140" s="5">
        <v>-5.4999999999999893</v>
      </c>
      <c r="AC140" s="5">
        <v>-5.4999999999999893</v>
      </c>
      <c r="AD140" s="5">
        <v>-5.4999999999999893</v>
      </c>
      <c r="AE140" s="5">
        <v>-5.4999999999999893</v>
      </c>
    </row>
    <row r="141" spans="1:3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>
      <c r="A142" s="58" t="s">
        <v>134</v>
      </c>
      <c r="B142" s="58" t="s">
        <v>126</v>
      </c>
      <c r="C142" s="58" t="s">
        <v>82</v>
      </c>
      <c r="D142" s="5">
        <v>0</v>
      </c>
      <c r="E142" s="5">
        <v>0</v>
      </c>
      <c r="F142" s="5">
        <v>-800</v>
      </c>
      <c r="G142" s="5">
        <v>-800</v>
      </c>
      <c r="H142" s="5">
        <v>-800</v>
      </c>
      <c r="I142" s="5">
        <v>-800</v>
      </c>
      <c r="J142" s="5">
        <v>-800</v>
      </c>
      <c r="K142" s="5">
        <v>-800</v>
      </c>
      <c r="L142" s="5">
        <v>-800</v>
      </c>
      <c r="M142" s="5">
        <v>-800</v>
      </c>
      <c r="N142" s="5">
        <v>-800</v>
      </c>
      <c r="O142" s="5">
        <v>-800</v>
      </c>
      <c r="P142" s="5">
        <v>-800</v>
      </c>
      <c r="Q142" s="5">
        <v>-800</v>
      </c>
      <c r="R142" s="5">
        <v>-1328.9999999900001</v>
      </c>
      <c r="S142" s="5">
        <v>-1328.9999999900001</v>
      </c>
      <c r="T142" s="5">
        <v>-1328.9999999900001</v>
      </c>
      <c r="U142" s="5">
        <v>-1328.9999999900001</v>
      </c>
      <c r="V142" s="5">
        <v>-1328.9999999900001</v>
      </c>
      <c r="W142" s="5">
        <v>-1328.9999999900001</v>
      </c>
      <c r="X142" s="5">
        <v>-1328.9999999900001</v>
      </c>
      <c r="Y142" s="5">
        <v>-1328.9999999900001</v>
      </c>
      <c r="Z142" s="5">
        <v>-1328.9999999900001</v>
      </c>
      <c r="AA142" s="5">
        <v>-1328.9999999900001</v>
      </c>
      <c r="AB142" s="5">
        <v>-1328.9999999900001</v>
      </c>
      <c r="AC142" s="5">
        <v>-1328.9999999900001</v>
      </c>
      <c r="AD142" s="5">
        <v>-1328.9999999900001</v>
      </c>
      <c r="AE142" s="5">
        <v>-1328.9999999900001</v>
      </c>
    </row>
    <row r="143" spans="1:31">
      <c r="A143" s="58" t="s">
        <v>134</v>
      </c>
      <c r="B143" s="58" t="s">
        <v>126</v>
      </c>
      <c r="C143" s="58" t="s">
        <v>84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-382.5</v>
      </c>
      <c r="L143" s="5">
        <v>-382.5</v>
      </c>
      <c r="M143" s="5">
        <v>-659.36000003999993</v>
      </c>
      <c r="N143" s="5">
        <v>-659.36000003999993</v>
      </c>
      <c r="O143" s="5">
        <v>-659.36000003999993</v>
      </c>
      <c r="P143" s="5">
        <v>-739.36000003999993</v>
      </c>
      <c r="Q143" s="5">
        <v>-739.36000003999993</v>
      </c>
      <c r="R143" s="5">
        <v>-739.36000003999993</v>
      </c>
      <c r="S143" s="5">
        <v>-739.36000003999993</v>
      </c>
      <c r="T143" s="5">
        <v>-739.36000003999993</v>
      </c>
      <c r="U143" s="5">
        <v>-739.36000003999993</v>
      </c>
      <c r="V143" s="5">
        <v>-739.36000003999993</v>
      </c>
      <c r="W143" s="5">
        <v>-739.36000003999993</v>
      </c>
      <c r="X143" s="5">
        <v>-739.36000003999993</v>
      </c>
      <c r="Y143" s="5">
        <v>-1077.3600000399999</v>
      </c>
      <c r="Z143" s="5">
        <v>-1077.3600000399999</v>
      </c>
      <c r="AA143" s="5">
        <v>-1231.3600000399999</v>
      </c>
      <c r="AB143" s="5">
        <v>-1231.3600000399999</v>
      </c>
      <c r="AC143" s="5">
        <v>-1231.3600000399999</v>
      </c>
      <c r="AD143" s="5">
        <v>-1231.3600000399999</v>
      </c>
      <c r="AE143" s="5">
        <v>-1231.3600000399999</v>
      </c>
    </row>
    <row r="144" spans="1:31">
      <c r="A144" s="58" t="s">
        <v>134</v>
      </c>
      <c r="B144" s="58" t="s">
        <v>126</v>
      </c>
      <c r="C144" s="58" t="s">
        <v>86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</row>
    <row r="145" spans="1:31">
      <c r="A145" s="58" t="s">
        <v>134</v>
      </c>
      <c r="B145" s="58" t="s">
        <v>126</v>
      </c>
      <c r="C145" s="58" t="s">
        <v>102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</row>
    <row r="146" spans="1:31">
      <c r="A146" s="58" t="s">
        <v>134</v>
      </c>
      <c r="B146" s="58" t="s">
        <v>126</v>
      </c>
      <c r="C146" s="58" t="s">
        <v>103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-48.104353519999677</v>
      </c>
      <c r="AA146" s="5">
        <v>-48.104353519999677</v>
      </c>
      <c r="AB146" s="5">
        <v>-199.96292188999996</v>
      </c>
      <c r="AC146" s="5">
        <v>-199.96292188999996</v>
      </c>
      <c r="AD146" s="5">
        <v>-199.96292188999996</v>
      </c>
      <c r="AE146" s="5">
        <v>-199.96292188999996</v>
      </c>
    </row>
    <row r="147" spans="1:31">
      <c r="A147" s="58" t="s">
        <v>134</v>
      </c>
      <c r="B147" s="58" t="s">
        <v>126</v>
      </c>
      <c r="C147" s="58" t="s">
        <v>104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-2.1</v>
      </c>
      <c r="AA147" s="5">
        <v>-2.1</v>
      </c>
      <c r="AB147" s="5">
        <v>-2.1</v>
      </c>
      <c r="AC147" s="5">
        <v>-2.1</v>
      </c>
      <c r="AD147" s="5">
        <v>-2.1</v>
      </c>
      <c r="AE147" s="5">
        <v>-2.1</v>
      </c>
    </row>
    <row r="148" spans="1:3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>
      <c r="A149" s="58" t="s">
        <v>134</v>
      </c>
      <c r="B149" s="58" t="s">
        <v>127</v>
      </c>
      <c r="C149" s="58" t="s">
        <v>82</v>
      </c>
      <c r="D149" s="5">
        <v>0</v>
      </c>
      <c r="E149" s="5">
        <v>0</v>
      </c>
      <c r="F149" s="5">
        <v>-208</v>
      </c>
      <c r="G149" s="5">
        <v>-208</v>
      </c>
      <c r="H149" s="5">
        <v>-208</v>
      </c>
      <c r="I149" s="5">
        <v>-208</v>
      </c>
      <c r="J149" s="5">
        <v>-208</v>
      </c>
      <c r="K149" s="5">
        <v>-208</v>
      </c>
      <c r="L149" s="5">
        <v>-208</v>
      </c>
      <c r="M149" s="5">
        <v>-208</v>
      </c>
      <c r="N149" s="5">
        <v>-208</v>
      </c>
      <c r="O149" s="5">
        <v>-208</v>
      </c>
      <c r="P149" s="5">
        <v>-208</v>
      </c>
      <c r="Q149" s="5">
        <v>-208</v>
      </c>
      <c r="R149" s="5">
        <v>-208</v>
      </c>
      <c r="S149" s="5">
        <v>-208</v>
      </c>
      <c r="T149" s="5">
        <v>-208</v>
      </c>
      <c r="U149" s="5">
        <v>-208</v>
      </c>
      <c r="V149" s="5">
        <v>-208</v>
      </c>
      <c r="W149" s="5">
        <v>-208</v>
      </c>
      <c r="X149" s="5">
        <v>-208</v>
      </c>
      <c r="Y149" s="5">
        <v>-208</v>
      </c>
      <c r="Z149" s="5">
        <v>-208</v>
      </c>
      <c r="AA149" s="5">
        <v>-208</v>
      </c>
      <c r="AB149" s="5">
        <v>-208</v>
      </c>
      <c r="AC149" s="5">
        <v>-208</v>
      </c>
      <c r="AD149" s="5">
        <v>-208</v>
      </c>
      <c r="AE149" s="5">
        <v>-208</v>
      </c>
    </row>
    <row r="150" spans="1:31">
      <c r="A150" s="58" t="s">
        <v>134</v>
      </c>
      <c r="B150" s="58" t="s">
        <v>127</v>
      </c>
      <c r="C150" s="58" t="s">
        <v>84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-120</v>
      </c>
      <c r="V150" s="5">
        <v>-120</v>
      </c>
      <c r="W150" s="5">
        <v>-120</v>
      </c>
      <c r="X150" s="5">
        <v>-120</v>
      </c>
      <c r="Y150" s="5">
        <v>-120</v>
      </c>
      <c r="Z150" s="5">
        <v>-120</v>
      </c>
      <c r="AA150" s="5">
        <v>-120</v>
      </c>
      <c r="AB150" s="5">
        <v>-120</v>
      </c>
      <c r="AC150" s="5">
        <v>-120</v>
      </c>
      <c r="AD150" s="5">
        <v>-120</v>
      </c>
      <c r="AE150" s="5">
        <v>-178</v>
      </c>
    </row>
    <row r="151" spans="1:31">
      <c r="A151" s="58" t="s">
        <v>134</v>
      </c>
      <c r="B151" s="58" t="s">
        <v>127</v>
      </c>
      <c r="C151" s="58" t="s">
        <v>86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</row>
    <row r="152" spans="1:31">
      <c r="A152" s="58" t="s">
        <v>134</v>
      </c>
      <c r="B152" s="58" t="s">
        <v>127</v>
      </c>
      <c r="C152" s="58" t="s">
        <v>102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</row>
    <row r="153" spans="1:31">
      <c r="A153" s="58" t="s">
        <v>134</v>
      </c>
      <c r="B153" s="58" t="s">
        <v>127</v>
      </c>
      <c r="C153" s="58" t="s">
        <v>103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</row>
    <row r="154" spans="1:31">
      <c r="A154" s="58" t="s">
        <v>134</v>
      </c>
      <c r="B154" s="58" t="s">
        <v>127</v>
      </c>
      <c r="C154" s="58" t="s">
        <v>104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</row>
    <row r="156" spans="1:31">
      <c r="A156" s="58" t="s">
        <v>136</v>
      </c>
      <c r="B156" s="58" t="s">
        <v>123</v>
      </c>
      <c r="C156" s="58" t="s">
        <v>80</v>
      </c>
      <c r="D156" s="5">
        <v>0</v>
      </c>
      <c r="E156" s="5">
        <v>0</v>
      </c>
      <c r="F156" s="5">
        <v>-2760</v>
      </c>
      <c r="G156" s="5">
        <v>-4885</v>
      </c>
      <c r="H156" s="5">
        <v>-6940</v>
      </c>
      <c r="I156" s="5">
        <v>-6940</v>
      </c>
      <c r="J156" s="5">
        <v>-6940</v>
      </c>
      <c r="K156" s="5">
        <v>-8330</v>
      </c>
      <c r="L156" s="5">
        <v>-8330</v>
      </c>
      <c r="M156" s="5">
        <v>-8330</v>
      </c>
      <c r="N156" s="5">
        <v>-8330</v>
      </c>
      <c r="O156" s="5">
        <v>-8330</v>
      </c>
      <c r="P156" s="5">
        <v>-8330</v>
      </c>
      <c r="Q156" s="5">
        <v>-8330</v>
      </c>
      <c r="R156" s="5">
        <v>-8330</v>
      </c>
      <c r="S156" s="5">
        <v>-8330</v>
      </c>
      <c r="T156" s="5">
        <v>-8330</v>
      </c>
      <c r="U156" s="5">
        <v>-8330</v>
      </c>
      <c r="V156" s="5">
        <v>-8330</v>
      </c>
      <c r="W156" s="5">
        <v>-8330</v>
      </c>
      <c r="X156" s="5">
        <v>-8330</v>
      </c>
      <c r="Y156" s="5">
        <v>-8330</v>
      </c>
      <c r="Z156" s="5">
        <v>-8330</v>
      </c>
      <c r="AA156" s="5">
        <v>-8330</v>
      </c>
      <c r="AB156" s="5">
        <v>-8330</v>
      </c>
      <c r="AC156" s="5">
        <v>-8330</v>
      </c>
      <c r="AD156" s="5">
        <v>-8330</v>
      </c>
      <c r="AE156" s="5">
        <v>-8330</v>
      </c>
    </row>
    <row r="157" spans="1:31">
      <c r="A157" s="58" t="s">
        <v>136</v>
      </c>
      <c r="B157" s="58" t="s">
        <v>123</v>
      </c>
      <c r="C157" s="58" t="s">
        <v>82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-440</v>
      </c>
      <c r="Y157" s="5">
        <v>-440</v>
      </c>
      <c r="Z157" s="5">
        <v>-440</v>
      </c>
      <c r="AA157" s="5">
        <v>-440</v>
      </c>
      <c r="AB157" s="5">
        <v>-440</v>
      </c>
      <c r="AC157" s="5">
        <v>-440</v>
      </c>
      <c r="AD157" s="5">
        <v>-440</v>
      </c>
      <c r="AE157" s="5">
        <v>-440</v>
      </c>
    </row>
    <row r="158" spans="1:31">
      <c r="A158" s="58" t="s">
        <v>136</v>
      </c>
      <c r="B158" s="58" t="s">
        <v>123</v>
      </c>
      <c r="C158" s="58" t="s">
        <v>84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-50</v>
      </c>
      <c r="Q158" s="5">
        <v>-50</v>
      </c>
      <c r="R158" s="5">
        <v>-50</v>
      </c>
      <c r="S158" s="5">
        <v>-50</v>
      </c>
      <c r="T158" s="5">
        <v>-50</v>
      </c>
      <c r="U158" s="5">
        <v>-50</v>
      </c>
      <c r="V158" s="5">
        <v>-50</v>
      </c>
      <c r="W158" s="5">
        <v>-50</v>
      </c>
      <c r="X158" s="5">
        <v>-50</v>
      </c>
      <c r="Y158" s="5">
        <v>-898.99900000000002</v>
      </c>
      <c r="Z158" s="5">
        <v>-898.99900000000002</v>
      </c>
      <c r="AA158" s="5">
        <v>-898.99900000000002</v>
      </c>
      <c r="AB158" s="5">
        <v>-898.99900000000002</v>
      </c>
      <c r="AC158" s="5">
        <v>-898.99900000000002</v>
      </c>
      <c r="AD158" s="5">
        <v>-898.99900000000002</v>
      </c>
      <c r="AE158" s="5">
        <v>-898.99900000000002</v>
      </c>
    </row>
    <row r="159" spans="1:31">
      <c r="A159" s="58" t="s">
        <v>136</v>
      </c>
      <c r="B159" s="58" t="s">
        <v>123</v>
      </c>
      <c r="C159" s="58" t="s">
        <v>86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</row>
    <row r="160" spans="1:31">
      <c r="A160" s="58" t="s">
        <v>136</v>
      </c>
      <c r="B160" s="58" t="s">
        <v>123</v>
      </c>
      <c r="C160" s="58" t="s">
        <v>102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</row>
    <row r="161" spans="1:31">
      <c r="A161" s="58" t="s">
        <v>136</v>
      </c>
      <c r="B161" s="58" t="s">
        <v>123</v>
      </c>
      <c r="C161" s="58" t="s">
        <v>103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-600</v>
      </c>
      <c r="AA161" s="5">
        <v>-1729.4243178000002</v>
      </c>
      <c r="AB161" s="5">
        <v>-2287.4705915300001</v>
      </c>
      <c r="AC161" s="5">
        <v>-2287.4705915300001</v>
      </c>
      <c r="AD161" s="5">
        <v>-2287.4705915300001</v>
      </c>
      <c r="AE161" s="5">
        <v>-2287.4705915300001</v>
      </c>
    </row>
    <row r="162" spans="1:31">
      <c r="A162" s="58" t="s">
        <v>136</v>
      </c>
      <c r="B162" s="58" t="s">
        <v>123</v>
      </c>
      <c r="C162" s="58" t="s">
        <v>104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</row>
    <row r="163" spans="1:3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20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>
      <c r="A164" s="58" t="s">
        <v>136</v>
      </c>
      <c r="B164" s="58" t="s">
        <v>124</v>
      </c>
      <c r="C164" s="58" t="s">
        <v>80</v>
      </c>
      <c r="D164" s="5">
        <v>0</v>
      </c>
      <c r="E164" s="5">
        <v>0</v>
      </c>
      <c r="F164" s="5">
        <v>-3294</v>
      </c>
      <c r="G164" s="5">
        <v>-4024</v>
      </c>
      <c r="H164" s="5">
        <v>-5314</v>
      </c>
      <c r="I164" s="5">
        <v>-6434</v>
      </c>
      <c r="J164" s="5">
        <v>-7274</v>
      </c>
      <c r="K164" s="5">
        <v>-8126</v>
      </c>
      <c r="L164" s="5">
        <v>-8126</v>
      </c>
      <c r="M164" s="5">
        <v>-8126</v>
      </c>
      <c r="N164" s="5">
        <v>-8126</v>
      </c>
      <c r="O164" s="5">
        <v>-8126</v>
      </c>
      <c r="P164" s="5">
        <v>-8126</v>
      </c>
      <c r="Q164" s="5">
        <v>-8126</v>
      </c>
      <c r="R164" s="5">
        <v>-8126</v>
      </c>
      <c r="S164" s="5">
        <v>-8126</v>
      </c>
      <c r="T164" s="5">
        <v>-8126</v>
      </c>
      <c r="U164" s="5">
        <v>-8126</v>
      </c>
      <c r="V164" s="5">
        <v>-8126</v>
      </c>
      <c r="W164" s="5">
        <v>-8126</v>
      </c>
      <c r="X164" s="5">
        <v>-8126</v>
      </c>
      <c r="Y164" s="5">
        <v>-8126</v>
      </c>
      <c r="Z164" s="5">
        <v>-8126</v>
      </c>
      <c r="AA164" s="5">
        <v>-8126</v>
      </c>
      <c r="AB164" s="5">
        <v>-8126</v>
      </c>
      <c r="AC164" s="5">
        <v>-8126</v>
      </c>
      <c r="AD164" s="5">
        <v>-8126</v>
      </c>
      <c r="AE164" s="5">
        <v>-8126</v>
      </c>
    </row>
    <row r="165" spans="1:31">
      <c r="A165" s="58" t="s">
        <v>136</v>
      </c>
      <c r="B165" s="58" t="s">
        <v>124</v>
      </c>
      <c r="C165" s="58" t="s">
        <v>82</v>
      </c>
      <c r="D165" s="5">
        <v>0</v>
      </c>
      <c r="E165" s="5">
        <v>0</v>
      </c>
      <c r="F165" s="5">
        <v>-180</v>
      </c>
      <c r="G165" s="5">
        <v>-180</v>
      </c>
      <c r="H165" s="5">
        <v>-180</v>
      </c>
      <c r="I165" s="5">
        <v>-180</v>
      </c>
      <c r="J165" s="5">
        <v>-180</v>
      </c>
      <c r="K165" s="5">
        <v>-180</v>
      </c>
      <c r="L165" s="5">
        <v>-180</v>
      </c>
      <c r="M165" s="5">
        <v>-180</v>
      </c>
      <c r="N165" s="5">
        <v>-180</v>
      </c>
      <c r="O165" s="5">
        <v>-180</v>
      </c>
      <c r="P165" s="5">
        <v>-180</v>
      </c>
      <c r="Q165" s="5">
        <v>-565</v>
      </c>
      <c r="R165" s="5">
        <v>-565</v>
      </c>
      <c r="S165" s="5">
        <v>-565</v>
      </c>
      <c r="T165" s="5">
        <v>-709.39999998999997</v>
      </c>
      <c r="U165" s="5">
        <v>-709.39999998999997</v>
      </c>
      <c r="V165" s="5">
        <v>-709.39999998999997</v>
      </c>
      <c r="W165" s="5">
        <v>-709.39999998999997</v>
      </c>
      <c r="X165" s="5">
        <v>-709.39999998999997</v>
      </c>
      <c r="Y165" s="5">
        <v>-709.39999998999997</v>
      </c>
      <c r="Z165" s="5">
        <v>-1353.89999999</v>
      </c>
      <c r="AA165" s="5">
        <v>-1597.89999999</v>
      </c>
      <c r="AB165" s="5">
        <v>-1597.89999999</v>
      </c>
      <c r="AC165" s="5">
        <v>-1597.89999999</v>
      </c>
      <c r="AD165" s="5">
        <v>-1597.89999999</v>
      </c>
      <c r="AE165" s="5">
        <v>-1597.89999999</v>
      </c>
    </row>
    <row r="166" spans="1:31">
      <c r="A166" s="58" t="s">
        <v>136</v>
      </c>
      <c r="B166" s="58" t="s">
        <v>124</v>
      </c>
      <c r="C166" s="58" t="s">
        <v>84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-292.00000001000001</v>
      </c>
      <c r="O166" s="5">
        <v>-409.00000001000001</v>
      </c>
      <c r="P166" s="5">
        <v>-409.00000001000001</v>
      </c>
      <c r="Q166" s="5">
        <v>-409.00000001000001</v>
      </c>
      <c r="R166" s="5">
        <v>-409.00000001000001</v>
      </c>
      <c r="S166" s="5">
        <v>-409.00000001000001</v>
      </c>
      <c r="T166" s="5">
        <v>-409.00000001000001</v>
      </c>
      <c r="U166" s="5">
        <v>-409.00000001000001</v>
      </c>
      <c r="V166" s="5">
        <v>-409.00000001000001</v>
      </c>
      <c r="W166" s="5">
        <v>-409.00000001000001</v>
      </c>
      <c r="X166" s="5">
        <v>-409.00000001000001</v>
      </c>
      <c r="Y166" s="5">
        <v>-540.50000001000001</v>
      </c>
      <c r="Z166" s="5">
        <v>-540.50000001000001</v>
      </c>
      <c r="AA166" s="5">
        <v>-1089.5000000099999</v>
      </c>
      <c r="AB166" s="5">
        <v>-1089.5000000099999</v>
      </c>
      <c r="AC166" s="5">
        <v>-1089.5000000099999</v>
      </c>
      <c r="AD166" s="5">
        <v>-1608.5000000099999</v>
      </c>
      <c r="AE166" s="5">
        <v>-1954.5000000099999</v>
      </c>
    </row>
    <row r="167" spans="1:31">
      <c r="A167" s="58" t="s">
        <v>136</v>
      </c>
      <c r="B167" s="58" t="s">
        <v>124</v>
      </c>
      <c r="C167" s="58" t="s">
        <v>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-86.4</v>
      </c>
      <c r="S167" s="5">
        <v>-86.4</v>
      </c>
      <c r="T167" s="5">
        <v>-86.4</v>
      </c>
      <c r="U167" s="5">
        <v>-86.4</v>
      </c>
      <c r="V167" s="5">
        <v>-86.4</v>
      </c>
      <c r="W167" s="5">
        <v>-152.4</v>
      </c>
      <c r="X167" s="5">
        <v>-152.4</v>
      </c>
      <c r="Y167" s="5">
        <v>-152.4</v>
      </c>
      <c r="Z167" s="5">
        <v>-152.4</v>
      </c>
      <c r="AA167" s="5">
        <v>-152.4</v>
      </c>
      <c r="AB167" s="5">
        <v>-152.4</v>
      </c>
      <c r="AC167" s="5">
        <v>-152.4</v>
      </c>
      <c r="AD167" s="5">
        <v>-152.4</v>
      </c>
      <c r="AE167" s="5">
        <v>-152.4</v>
      </c>
    </row>
    <row r="168" spans="1:31">
      <c r="A168" s="58" t="s">
        <v>136</v>
      </c>
      <c r="B168" s="58" t="s">
        <v>124</v>
      </c>
      <c r="C168" s="58" t="s">
        <v>102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</row>
    <row r="169" spans="1:31">
      <c r="A169" s="58" t="s">
        <v>136</v>
      </c>
      <c r="B169" s="58" t="s">
        <v>124</v>
      </c>
      <c r="C169" s="58" t="s">
        <v>103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-139.26940734999971</v>
      </c>
      <c r="AA169" s="5">
        <v>-581.0222033099999</v>
      </c>
      <c r="AB169" s="5">
        <v>-1573.4324241499999</v>
      </c>
      <c r="AC169" s="5">
        <v>-1844.2704381900003</v>
      </c>
      <c r="AD169" s="5">
        <v>-1846.2139004400001</v>
      </c>
      <c r="AE169" s="5">
        <v>-2282.3390911399997</v>
      </c>
    </row>
    <row r="170" spans="1:31">
      <c r="A170" s="58" t="s">
        <v>136</v>
      </c>
      <c r="B170" s="58" t="s">
        <v>124</v>
      </c>
      <c r="C170" s="58" t="s">
        <v>104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-171.97043063000001</v>
      </c>
      <c r="AA170" s="5">
        <v>-171.97043063000001</v>
      </c>
      <c r="AB170" s="5">
        <v>-171.97043063000001</v>
      </c>
      <c r="AC170" s="5">
        <v>-171.97043063000001</v>
      </c>
      <c r="AD170" s="5">
        <v>-171.97043063000001</v>
      </c>
      <c r="AE170" s="5">
        <v>-171.97043063000001</v>
      </c>
    </row>
    <row r="171" spans="1:3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>
      <c r="A172" s="58" t="s">
        <v>136</v>
      </c>
      <c r="B172" s="58" t="s">
        <v>125</v>
      </c>
      <c r="C172" s="58" t="s">
        <v>81</v>
      </c>
      <c r="D172" s="5">
        <v>0</v>
      </c>
      <c r="E172" s="5">
        <v>0</v>
      </c>
      <c r="F172" s="5">
        <v>-1450</v>
      </c>
      <c r="G172" s="5">
        <v>-2030</v>
      </c>
      <c r="H172" s="5">
        <v>-3170</v>
      </c>
      <c r="I172" s="5">
        <v>-3715</v>
      </c>
      <c r="J172" s="5">
        <v>-3715</v>
      </c>
      <c r="K172" s="5">
        <v>-4835</v>
      </c>
      <c r="L172" s="5">
        <v>-4835</v>
      </c>
      <c r="M172" s="5">
        <v>-4835</v>
      </c>
      <c r="N172" s="5">
        <v>-4835</v>
      </c>
      <c r="O172" s="5">
        <v>-4835</v>
      </c>
      <c r="P172" s="5">
        <v>-4835</v>
      </c>
      <c r="Q172" s="5">
        <v>-4835</v>
      </c>
      <c r="R172" s="5">
        <v>-4835</v>
      </c>
      <c r="S172" s="5">
        <v>-4835</v>
      </c>
      <c r="T172" s="5">
        <v>-4835</v>
      </c>
      <c r="U172" s="5">
        <v>-4835</v>
      </c>
      <c r="V172" s="5">
        <v>-4835</v>
      </c>
      <c r="W172" s="5">
        <v>-4835</v>
      </c>
      <c r="X172" s="5">
        <v>-4835</v>
      </c>
      <c r="Y172" s="5">
        <v>-4835</v>
      </c>
      <c r="Z172" s="5">
        <v>-4835</v>
      </c>
      <c r="AA172" s="5">
        <v>-4835</v>
      </c>
      <c r="AB172" s="5">
        <v>-4835</v>
      </c>
      <c r="AC172" s="5">
        <v>-4835</v>
      </c>
      <c r="AD172" s="5">
        <v>-4835</v>
      </c>
      <c r="AE172" s="5">
        <v>-4835</v>
      </c>
    </row>
    <row r="173" spans="1:31">
      <c r="A173" s="58" t="s">
        <v>136</v>
      </c>
      <c r="B173" s="58" t="s">
        <v>125</v>
      </c>
      <c r="C173" s="58" t="s">
        <v>82</v>
      </c>
      <c r="D173" s="5">
        <v>0</v>
      </c>
      <c r="E173" s="5">
        <v>0</v>
      </c>
      <c r="F173" s="5">
        <v>-500</v>
      </c>
      <c r="G173" s="5">
        <v>-500</v>
      </c>
      <c r="H173" s="5">
        <v>-500</v>
      </c>
      <c r="I173" s="5">
        <v>-500</v>
      </c>
      <c r="J173" s="5">
        <v>-500</v>
      </c>
      <c r="K173" s="5">
        <v>-500</v>
      </c>
      <c r="L173" s="5">
        <v>-500</v>
      </c>
      <c r="M173" s="5">
        <v>-500</v>
      </c>
      <c r="N173" s="5">
        <v>-500</v>
      </c>
      <c r="O173" s="5">
        <v>-500</v>
      </c>
      <c r="P173" s="5">
        <v>-500</v>
      </c>
      <c r="Q173" s="5">
        <v>-500</v>
      </c>
      <c r="R173" s="5">
        <v>-500</v>
      </c>
      <c r="S173" s="5">
        <v>-500</v>
      </c>
      <c r="T173" s="5">
        <v>-500</v>
      </c>
      <c r="U173" s="5">
        <v>-500</v>
      </c>
      <c r="V173" s="5">
        <v>-500</v>
      </c>
      <c r="W173" s="5">
        <v>-500</v>
      </c>
      <c r="X173" s="5">
        <v>-500</v>
      </c>
      <c r="Y173" s="5">
        <v>-500</v>
      </c>
      <c r="Z173" s="5">
        <v>-500</v>
      </c>
      <c r="AA173" s="5">
        <v>-500</v>
      </c>
      <c r="AB173" s="5">
        <v>-500</v>
      </c>
      <c r="AC173" s="5">
        <v>-500</v>
      </c>
      <c r="AD173" s="5">
        <v>-500</v>
      </c>
      <c r="AE173" s="5">
        <v>-500</v>
      </c>
    </row>
    <row r="174" spans="1:31">
      <c r="A174" s="58" t="s">
        <v>136</v>
      </c>
      <c r="B174" s="58" t="s">
        <v>125</v>
      </c>
      <c r="C174" s="58" t="s">
        <v>84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-170</v>
      </c>
      <c r="O174" s="5">
        <v>-170</v>
      </c>
      <c r="P174" s="5">
        <v>-170</v>
      </c>
      <c r="Q174" s="5">
        <v>-170</v>
      </c>
      <c r="R174" s="5">
        <v>-170</v>
      </c>
      <c r="S174" s="5">
        <v>-170</v>
      </c>
      <c r="T174" s="5">
        <v>-610</v>
      </c>
      <c r="U174" s="5">
        <v>-610</v>
      </c>
      <c r="V174" s="5">
        <v>-610</v>
      </c>
      <c r="W174" s="5">
        <v>-704</v>
      </c>
      <c r="X174" s="5">
        <v>-704</v>
      </c>
      <c r="Y174" s="5">
        <v>-704</v>
      </c>
      <c r="Z174" s="5">
        <v>-704</v>
      </c>
      <c r="AA174" s="5">
        <v>-704</v>
      </c>
      <c r="AB174" s="5">
        <v>-1288</v>
      </c>
      <c r="AC174" s="5">
        <v>-1288</v>
      </c>
      <c r="AD174" s="5">
        <v>-1288</v>
      </c>
      <c r="AE174" s="5">
        <v>-1288</v>
      </c>
    </row>
    <row r="175" spans="1:31">
      <c r="A175" s="58" t="s">
        <v>136</v>
      </c>
      <c r="B175" s="58" t="s">
        <v>125</v>
      </c>
      <c r="C175" s="58" t="s">
        <v>86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</row>
    <row r="176" spans="1:31">
      <c r="A176" s="58" t="s">
        <v>136</v>
      </c>
      <c r="B176" s="58" t="s">
        <v>125</v>
      </c>
      <c r="C176" s="58" t="s">
        <v>102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</row>
    <row r="177" spans="1:31">
      <c r="A177" s="58" t="s">
        <v>136</v>
      </c>
      <c r="B177" s="58" t="s">
        <v>125</v>
      </c>
      <c r="C177" s="58" t="s">
        <v>103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-120.20572206999998</v>
      </c>
      <c r="AA177" s="5">
        <v>-120.20572206999998</v>
      </c>
      <c r="AB177" s="5">
        <v>-272.86484940000003</v>
      </c>
      <c r="AC177" s="5">
        <v>-882.98146280000003</v>
      </c>
      <c r="AD177" s="5">
        <v>-882.98146280000003</v>
      </c>
      <c r="AE177" s="5">
        <v>-882.98146280000003</v>
      </c>
    </row>
    <row r="178" spans="1:31">
      <c r="A178" s="58" t="s">
        <v>136</v>
      </c>
      <c r="B178" s="58" t="s">
        <v>125</v>
      </c>
      <c r="C178" s="58" t="s">
        <v>104</v>
      </c>
      <c r="D178" s="5">
        <v>0</v>
      </c>
      <c r="E178" s="5">
        <v>-1.0999999999999979</v>
      </c>
      <c r="F178" s="5">
        <v>-1.0999999999999979</v>
      </c>
      <c r="G178" s="5">
        <v>-1.0999999999999979</v>
      </c>
      <c r="H178" s="5">
        <v>-1.0999999999999979</v>
      </c>
      <c r="I178" s="5">
        <v>-2.1999999999999957</v>
      </c>
      <c r="J178" s="5">
        <v>-2.1999999999999957</v>
      </c>
      <c r="K178" s="5">
        <v>-2.1999999999999957</v>
      </c>
      <c r="L178" s="5">
        <v>-2.1999999999999957</v>
      </c>
      <c r="M178" s="5">
        <v>-2.1999999999999957</v>
      </c>
      <c r="N178" s="5">
        <v>-3.2999999999999936</v>
      </c>
      <c r="O178" s="5">
        <v>-3.2999999999999936</v>
      </c>
      <c r="P178" s="5">
        <v>-4.3999999999999915</v>
      </c>
      <c r="Q178" s="5">
        <v>-4.3999999999999915</v>
      </c>
      <c r="R178" s="5">
        <v>-4.3999999999999915</v>
      </c>
      <c r="S178" s="5">
        <v>-4.3999999999999915</v>
      </c>
      <c r="T178" s="5">
        <v>-5.4999999999999893</v>
      </c>
      <c r="U178" s="5">
        <v>-5.4999999999999893</v>
      </c>
      <c r="V178" s="5">
        <v>-5.4999999999999893</v>
      </c>
      <c r="W178" s="5">
        <v>-5.4999999999999893</v>
      </c>
      <c r="X178" s="5">
        <v>-5.4999999999999893</v>
      </c>
      <c r="Y178" s="5">
        <v>-5.4999999999999893</v>
      </c>
      <c r="Z178" s="5">
        <v>-5.4999999999999893</v>
      </c>
      <c r="AA178" s="5">
        <v>-5.4999999999999893</v>
      </c>
      <c r="AB178" s="5">
        <v>-5.4999999999999893</v>
      </c>
      <c r="AC178" s="5">
        <v>-5.4999999999999893</v>
      </c>
      <c r="AD178" s="5">
        <v>-5.4999999999999893</v>
      </c>
      <c r="AE178" s="5">
        <v>-5.4999999999999893</v>
      </c>
    </row>
    <row r="179" spans="1:3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>
      <c r="A180" s="58" t="s">
        <v>136</v>
      </c>
      <c r="B180" s="58" t="s">
        <v>126</v>
      </c>
      <c r="C180" s="58" t="s">
        <v>82</v>
      </c>
      <c r="D180" s="5">
        <v>0</v>
      </c>
      <c r="E180" s="5">
        <v>0</v>
      </c>
      <c r="F180" s="5">
        <v>-800</v>
      </c>
      <c r="G180" s="5">
        <v>-800</v>
      </c>
      <c r="H180" s="5">
        <v>-800</v>
      </c>
      <c r="I180" s="5">
        <v>-800</v>
      </c>
      <c r="J180" s="5">
        <v>-800</v>
      </c>
      <c r="K180" s="5">
        <v>-800</v>
      </c>
      <c r="L180" s="5">
        <v>-800</v>
      </c>
      <c r="M180" s="5">
        <v>-800</v>
      </c>
      <c r="N180" s="5">
        <v>-800</v>
      </c>
      <c r="O180" s="5">
        <v>-800</v>
      </c>
      <c r="P180" s="5">
        <v>-800</v>
      </c>
      <c r="Q180" s="5">
        <v>-800</v>
      </c>
      <c r="R180" s="5">
        <v>-1328.9999999900001</v>
      </c>
      <c r="S180" s="5">
        <v>-1328.9999999900001</v>
      </c>
      <c r="T180" s="5">
        <v>-1328.9999999900001</v>
      </c>
      <c r="U180" s="5">
        <v>-1328.9999999900001</v>
      </c>
      <c r="V180" s="5">
        <v>-1328.9999999900001</v>
      </c>
      <c r="W180" s="5">
        <v>-1328.9999999900001</v>
      </c>
      <c r="X180" s="5">
        <v>-1328.9999999900001</v>
      </c>
      <c r="Y180" s="5">
        <v>-1328.9999999900001</v>
      </c>
      <c r="Z180" s="5">
        <v>-1328.9999999900001</v>
      </c>
      <c r="AA180" s="5">
        <v>-1328.9999999900001</v>
      </c>
      <c r="AB180" s="5">
        <v>-1328.9999999900001</v>
      </c>
      <c r="AC180" s="5">
        <v>-1328.9999999900001</v>
      </c>
      <c r="AD180" s="5">
        <v>-1328.9999999900001</v>
      </c>
      <c r="AE180" s="5">
        <v>-1328.9999999900001</v>
      </c>
    </row>
    <row r="181" spans="1:31">
      <c r="A181" s="58" t="s">
        <v>136</v>
      </c>
      <c r="B181" s="58" t="s">
        <v>126</v>
      </c>
      <c r="C181" s="58" t="s">
        <v>84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-382.5</v>
      </c>
      <c r="L181" s="5">
        <v>-382.5</v>
      </c>
      <c r="M181" s="5">
        <v>-659.36000003999993</v>
      </c>
      <c r="N181" s="5">
        <v>-659.36000003999993</v>
      </c>
      <c r="O181" s="5">
        <v>-659.36000003999993</v>
      </c>
      <c r="P181" s="5">
        <v>-739.36000003999993</v>
      </c>
      <c r="Q181" s="5">
        <v>-739.36000003999993</v>
      </c>
      <c r="R181" s="5">
        <v>-739.36000003999993</v>
      </c>
      <c r="S181" s="5">
        <v>-739.36000003999993</v>
      </c>
      <c r="T181" s="5">
        <v>-739.36000003999993</v>
      </c>
      <c r="U181" s="5">
        <v>-739.36000003999993</v>
      </c>
      <c r="V181" s="5">
        <v>-739.36000003999993</v>
      </c>
      <c r="W181" s="5">
        <v>-739.36000003999993</v>
      </c>
      <c r="X181" s="5">
        <v>-739.36000003999993</v>
      </c>
      <c r="Y181" s="5">
        <v>-1077.3600000399999</v>
      </c>
      <c r="Z181" s="5">
        <v>-1077.3600000399999</v>
      </c>
      <c r="AA181" s="5">
        <v>-1231.3600000399999</v>
      </c>
      <c r="AB181" s="5">
        <v>-1231.3600000399999</v>
      </c>
      <c r="AC181" s="5">
        <v>-1231.3600000399999</v>
      </c>
      <c r="AD181" s="5">
        <v>-1231.3600000399999</v>
      </c>
      <c r="AE181" s="5">
        <v>-1231.3600000399999</v>
      </c>
    </row>
    <row r="182" spans="1:31">
      <c r="A182" s="58" t="s">
        <v>136</v>
      </c>
      <c r="B182" s="58" t="s">
        <v>126</v>
      </c>
      <c r="C182" s="58" t="s">
        <v>86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</row>
    <row r="183" spans="1:31">
      <c r="A183" s="58" t="s">
        <v>136</v>
      </c>
      <c r="B183" s="58" t="s">
        <v>126</v>
      </c>
      <c r="C183" s="58" t="s">
        <v>102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</row>
    <row r="184" spans="1:31">
      <c r="A184" s="58" t="s">
        <v>136</v>
      </c>
      <c r="B184" s="58" t="s">
        <v>126</v>
      </c>
      <c r="C184" s="58" t="s">
        <v>103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-46.227451739999651</v>
      </c>
      <c r="AA184" s="5">
        <v>-46.227451739999651</v>
      </c>
      <c r="AB184" s="5">
        <v>-222.32383604999995</v>
      </c>
      <c r="AC184" s="5">
        <v>-222.32383604999995</v>
      </c>
      <c r="AD184" s="5">
        <v>-222.32383604999995</v>
      </c>
      <c r="AE184" s="5">
        <v>-222.32383604999995</v>
      </c>
    </row>
    <row r="185" spans="1:31">
      <c r="A185" s="58" t="s">
        <v>136</v>
      </c>
      <c r="B185" s="58" t="s">
        <v>126</v>
      </c>
      <c r="C185" s="58" t="s">
        <v>104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-2.1</v>
      </c>
      <c r="AA185" s="5">
        <v>-2.1</v>
      </c>
      <c r="AB185" s="5">
        <v>-2.1</v>
      </c>
      <c r="AC185" s="5">
        <v>-2.1</v>
      </c>
      <c r="AD185" s="5">
        <v>-2.1</v>
      </c>
      <c r="AE185" s="5">
        <v>-2.1</v>
      </c>
    </row>
    <row r="186" spans="1:3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>
      <c r="A187" s="58" t="s">
        <v>136</v>
      </c>
      <c r="B187" s="58" t="s">
        <v>127</v>
      </c>
      <c r="C187" s="58" t="s">
        <v>82</v>
      </c>
      <c r="D187" s="5">
        <v>0</v>
      </c>
      <c r="E187" s="5">
        <v>0</v>
      </c>
      <c r="F187" s="5">
        <v>-208</v>
      </c>
      <c r="G187" s="5">
        <v>-208</v>
      </c>
      <c r="H187" s="5">
        <v>-208</v>
      </c>
      <c r="I187" s="5">
        <v>-208</v>
      </c>
      <c r="J187" s="5">
        <v>-208</v>
      </c>
      <c r="K187" s="5">
        <v>-208</v>
      </c>
      <c r="L187" s="5">
        <v>-208</v>
      </c>
      <c r="M187" s="5">
        <v>-208</v>
      </c>
      <c r="N187" s="5">
        <v>-208</v>
      </c>
      <c r="O187" s="5">
        <v>-208</v>
      </c>
      <c r="P187" s="5">
        <v>-208</v>
      </c>
      <c r="Q187" s="5">
        <v>-208</v>
      </c>
      <c r="R187" s="5">
        <v>-208</v>
      </c>
      <c r="S187" s="5">
        <v>-208</v>
      </c>
      <c r="T187" s="5">
        <v>-208</v>
      </c>
      <c r="U187" s="5">
        <v>-208</v>
      </c>
      <c r="V187" s="5">
        <v>-208</v>
      </c>
      <c r="W187" s="5">
        <v>-208</v>
      </c>
      <c r="X187" s="5">
        <v>-208</v>
      </c>
      <c r="Y187" s="5">
        <v>-208</v>
      </c>
      <c r="Z187" s="5">
        <v>-208</v>
      </c>
      <c r="AA187" s="5">
        <v>-208</v>
      </c>
      <c r="AB187" s="5">
        <v>-208</v>
      </c>
      <c r="AC187" s="5">
        <v>-208</v>
      </c>
      <c r="AD187" s="5">
        <v>-208</v>
      </c>
      <c r="AE187" s="5">
        <v>-208</v>
      </c>
    </row>
    <row r="188" spans="1:31">
      <c r="A188" s="58" t="s">
        <v>136</v>
      </c>
      <c r="B188" s="58" t="s">
        <v>127</v>
      </c>
      <c r="C188" s="58" t="s">
        <v>84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-120</v>
      </c>
      <c r="V188" s="5">
        <v>-120</v>
      </c>
      <c r="W188" s="5">
        <v>-120</v>
      </c>
      <c r="X188" s="5">
        <v>-120</v>
      </c>
      <c r="Y188" s="5">
        <v>-120</v>
      </c>
      <c r="Z188" s="5">
        <v>-120</v>
      </c>
      <c r="AA188" s="5">
        <v>-120</v>
      </c>
      <c r="AB188" s="5">
        <v>-120</v>
      </c>
      <c r="AC188" s="5">
        <v>-120</v>
      </c>
      <c r="AD188" s="5">
        <v>-120</v>
      </c>
      <c r="AE188" s="5">
        <v>-178</v>
      </c>
    </row>
    <row r="189" spans="1:31">
      <c r="A189" s="58" t="s">
        <v>136</v>
      </c>
      <c r="B189" s="58" t="s">
        <v>127</v>
      </c>
      <c r="C189" s="58" t="s">
        <v>86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</row>
    <row r="190" spans="1:31">
      <c r="A190" s="58" t="s">
        <v>136</v>
      </c>
      <c r="B190" s="58" t="s">
        <v>127</v>
      </c>
      <c r="C190" s="58" t="s">
        <v>102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</row>
    <row r="191" spans="1:31">
      <c r="A191" s="58" t="s">
        <v>136</v>
      </c>
      <c r="B191" s="58" t="s">
        <v>127</v>
      </c>
      <c r="C191" s="58" t="s">
        <v>103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</row>
    <row r="192" spans="1:31">
      <c r="A192" s="58" t="s">
        <v>136</v>
      </c>
      <c r="B192" s="58" t="s">
        <v>127</v>
      </c>
      <c r="C192" s="58" t="s">
        <v>104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</row>
    <row r="194" spans="1:31">
      <c r="A194" s="58" t="s">
        <v>137</v>
      </c>
      <c r="B194" s="58" t="s">
        <v>123</v>
      </c>
      <c r="C194" s="58" t="s">
        <v>80</v>
      </c>
      <c r="D194" s="5">
        <v>0</v>
      </c>
      <c r="E194" s="5">
        <v>0</v>
      </c>
      <c r="F194" s="5">
        <v>-2760</v>
      </c>
      <c r="G194" s="5">
        <v>-4885</v>
      </c>
      <c r="H194" s="5">
        <v>-6940</v>
      </c>
      <c r="I194" s="5">
        <v>-6940</v>
      </c>
      <c r="J194" s="5">
        <v>-6940</v>
      </c>
      <c r="K194" s="5">
        <v>-8330</v>
      </c>
      <c r="L194" s="5">
        <v>-8330</v>
      </c>
      <c r="M194" s="5">
        <v>-8330</v>
      </c>
      <c r="N194" s="5">
        <v>-8330</v>
      </c>
      <c r="O194" s="5">
        <v>-8330</v>
      </c>
      <c r="P194" s="5">
        <v>-8330</v>
      </c>
      <c r="Q194" s="5">
        <v>-8330</v>
      </c>
      <c r="R194" s="5">
        <v>-8330</v>
      </c>
      <c r="S194" s="5">
        <v>-8330</v>
      </c>
      <c r="T194" s="5">
        <v>-8330</v>
      </c>
      <c r="U194" s="5">
        <v>-8330</v>
      </c>
      <c r="V194" s="5">
        <v>-8330</v>
      </c>
      <c r="W194" s="5">
        <v>-8330</v>
      </c>
      <c r="X194" s="5">
        <v>-8330</v>
      </c>
      <c r="Y194" s="5">
        <v>-8330</v>
      </c>
      <c r="Z194" s="5">
        <v>-8330</v>
      </c>
      <c r="AA194" s="5">
        <v>-8330</v>
      </c>
      <c r="AB194" s="5">
        <v>-8330</v>
      </c>
      <c r="AC194" s="5">
        <v>-8330</v>
      </c>
      <c r="AD194" s="5">
        <v>-8330</v>
      </c>
      <c r="AE194" s="5">
        <v>-8330</v>
      </c>
    </row>
    <row r="195" spans="1:31">
      <c r="A195" s="58" t="s">
        <v>137</v>
      </c>
      <c r="B195" s="58" t="s">
        <v>123</v>
      </c>
      <c r="C195" s="58" t="s">
        <v>82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-440</v>
      </c>
      <c r="Y195" s="5">
        <v>-440</v>
      </c>
      <c r="Z195" s="5">
        <v>-440</v>
      </c>
      <c r="AA195" s="5">
        <v>-440</v>
      </c>
      <c r="AB195" s="5">
        <v>-440</v>
      </c>
      <c r="AC195" s="5">
        <v>-440</v>
      </c>
      <c r="AD195" s="5">
        <v>-440</v>
      </c>
      <c r="AE195" s="5">
        <v>-440</v>
      </c>
    </row>
    <row r="196" spans="1:31">
      <c r="A196" s="58" t="s">
        <v>137</v>
      </c>
      <c r="B196" s="58" t="s">
        <v>123</v>
      </c>
      <c r="C196" s="58" t="s">
        <v>84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-50</v>
      </c>
      <c r="Q196" s="5">
        <v>-50</v>
      </c>
      <c r="R196" s="5">
        <v>-50</v>
      </c>
      <c r="S196" s="5">
        <v>-50</v>
      </c>
      <c r="T196" s="5">
        <v>-50</v>
      </c>
      <c r="U196" s="5">
        <v>-50</v>
      </c>
      <c r="V196" s="5">
        <v>-50</v>
      </c>
      <c r="W196" s="5">
        <v>-50</v>
      </c>
      <c r="X196" s="5">
        <v>-50</v>
      </c>
      <c r="Y196" s="5">
        <v>-898.99900000000002</v>
      </c>
      <c r="Z196" s="5">
        <v>-898.99900000000002</v>
      </c>
      <c r="AA196" s="5">
        <v>-898.99900000000002</v>
      </c>
      <c r="AB196" s="5">
        <v>-898.99900000000002</v>
      </c>
      <c r="AC196" s="5">
        <v>-898.99900000000002</v>
      </c>
      <c r="AD196" s="5">
        <v>-898.99900000000002</v>
      </c>
      <c r="AE196" s="5">
        <v>-898.99900000000002</v>
      </c>
    </row>
    <row r="197" spans="1:31">
      <c r="A197" s="58" t="s">
        <v>137</v>
      </c>
      <c r="B197" s="58" t="s">
        <v>123</v>
      </c>
      <c r="C197" s="58" t="s">
        <v>86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</row>
    <row r="198" spans="1:31">
      <c r="A198" s="58" t="s">
        <v>137</v>
      </c>
      <c r="B198" s="58" t="s">
        <v>123</v>
      </c>
      <c r="C198" s="58" t="s">
        <v>102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</row>
    <row r="199" spans="1:31">
      <c r="A199" s="58" t="s">
        <v>137</v>
      </c>
      <c r="B199" s="58" t="s">
        <v>123</v>
      </c>
      <c r="C199" s="58" t="s">
        <v>103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-600</v>
      </c>
      <c r="AA199" s="5">
        <v>-1548.89109487</v>
      </c>
      <c r="AB199" s="5">
        <v>-1548.89109487</v>
      </c>
      <c r="AC199" s="5">
        <v>-1957.56880065</v>
      </c>
      <c r="AD199" s="5">
        <v>-1957.56880065</v>
      </c>
      <c r="AE199" s="5">
        <v>-1957.56880065</v>
      </c>
    </row>
    <row r="200" spans="1:31">
      <c r="A200" s="58" t="s">
        <v>137</v>
      </c>
      <c r="B200" s="58" t="s">
        <v>123</v>
      </c>
      <c r="C200" s="58" t="s">
        <v>104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</row>
    <row r="201" spans="1:3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20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>
      <c r="A202" s="58" t="s">
        <v>137</v>
      </c>
      <c r="B202" s="58" t="s">
        <v>124</v>
      </c>
      <c r="C202" s="58" t="s">
        <v>80</v>
      </c>
      <c r="D202" s="5">
        <v>0</v>
      </c>
      <c r="E202" s="5">
        <v>0</v>
      </c>
      <c r="F202" s="5">
        <v>-3294</v>
      </c>
      <c r="G202" s="5">
        <v>-4024</v>
      </c>
      <c r="H202" s="5">
        <v>-5314</v>
      </c>
      <c r="I202" s="5">
        <v>-6434</v>
      </c>
      <c r="J202" s="5">
        <v>-7274</v>
      </c>
      <c r="K202" s="5">
        <v>-8126</v>
      </c>
      <c r="L202" s="5">
        <v>-8126</v>
      </c>
      <c r="M202" s="5">
        <v>-8126</v>
      </c>
      <c r="N202" s="5">
        <v>-8126</v>
      </c>
      <c r="O202" s="5">
        <v>-8126</v>
      </c>
      <c r="P202" s="5">
        <v>-8126</v>
      </c>
      <c r="Q202" s="5">
        <v>-8126</v>
      </c>
      <c r="R202" s="5">
        <v>-8126</v>
      </c>
      <c r="S202" s="5">
        <v>-8126</v>
      </c>
      <c r="T202" s="5">
        <v>-8126</v>
      </c>
      <c r="U202" s="5">
        <v>-8126</v>
      </c>
      <c r="V202" s="5">
        <v>-8126</v>
      </c>
      <c r="W202" s="5">
        <v>-8126</v>
      </c>
      <c r="X202" s="5">
        <v>-8126</v>
      </c>
      <c r="Y202" s="5">
        <v>-8126</v>
      </c>
      <c r="Z202" s="5">
        <v>-8126</v>
      </c>
      <c r="AA202" s="5">
        <v>-8126</v>
      </c>
      <c r="AB202" s="5">
        <v>-8126</v>
      </c>
      <c r="AC202" s="5">
        <v>-8126</v>
      </c>
      <c r="AD202" s="5">
        <v>-8126</v>
      </c>
      <c r="AE202" s="5">
        <v>-8126</v>
      </c>
    </row>
    <row r="203" spans="1:31">
      <c r="A203" s="58" t="s">
        <v>137</v>
      </c>
      <c r="B203" s="58" t="s">
        <v>124</v>
      </c>
      <c r="C203" s="58" t="s">
        <v>82</v>
      </c>
      <c r="D203" s="5">
        <v>0</v>
      </c>
      <c r="E203" s="5">
        <v>0</v>
      </c>
      <c r="F203" s="5">
        <v>-180</v>
      </c>
      <c r="G203" s="5">
        <v>-180</v>
      </c>
      <c r="H203" s="5">
        <v>-180</v>
      </c>
      <c r="I203" s="5">
        <v>-180</v>
      </c>
      <c r="J203" s="5">
        <v>-180</v>
      </c>
      <c r="K203" s="5">
        <v>-180</v>
      </c>
      <c r="L203" s="5">
        <v>-180</v>
      </c>
      <c r="M203" s="5">
        <v>-180</v>
      </c>
      <c r="N203" s="5">
        <v>-180</v>
      </c>
      <c r="O203" s="5">
        <v>-180</v>
      </c>
      <c r="P203" s="5">
        <v>-180</v>
      </c>
      <c r="Q203" s="5">
        <v>-565</v>
      </c>
      <c r="R203" s="5">
        <v>-565</v>
      </c>
      <c r="S203" s="5">
        <v>-565</v>
      </c>
      <c r="T203" s="5">
        <v>-709.39999998999997</v>
      </c>
      <c r="U203" s="5">
        <v>-709.39999998999997</v>
      </c>
      <c r="V203" s="5">
        <v>-709.39999998999997</v>
      </c>
      <c r="W203" s="5">
        <v>-709.39999998999997</v>
      </c>
      <c r="X203" s="5">
        <v>-709.39999998999997</v>
      </c>
      <c r="Y203" s="5">
        <v>-709.39999998999997</v>
      </c>
      <c r="Z203" s="5">
        <v>-1353.89999999</v>
      </c>
      <c r="AA203" s="5">
        <v>-1597.89999999</v>
      </c>
      <c r="AB203" s="5">
        <v>-1597.89999999</v>
      </c>
      <c r="AC203" s="5">
        <v>-1597.89999999</v>
      </c>
      <c r="AD203" s="5">
        <v>-1597.89999999</v>
      </c>
      <c r="AE203" s="5">
        <v>-1597.89999999</v>
      </c>
    </row>
    <row r="204" spans="1:31">
      <c r="A204" s="58" t="s">
        <v>137</v>
      </c>
      <c r="B204" s="58" t="s">
        <v>124</v>
      </c>
      <c r="C204" s="58" t="s">
        <v>84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-292.00000001000001</v>
      </c>
      <c r="O204" s="5">
        <v>-409.00000001000001</v>
      </c>
      <c r="P204" s="5">
        <v>-409.00000001000001</v>
      </c>
      <c r="Q204" s="5">
        <v>-409.00000001000001</v>
      </c>
      <c r="R204" s="5">
        <v>-409.00000001000001</v>
      </c>
      <c r="S204" s="5">
        <v>-409.00000001000001</v>
      </c>
      <c r="T204" s="5">
        <v>-409.00000001000001</v>
      </c>
      <c r="U204" s="5">
        <v>-409.00000001000001</v>
      </c>
      <c r="V204" s="5">
        <v>-409.00000001000001</v>
      </c>
      <c r="W204" s="5">
        <v>-409.00000001000001</v>
      </c>
      <c r="X204" s="5">
        <v>-409.00000001000001</v>
      </c>
      <c r="Y204" s="5">
        <v>-540.50000001000001</v>
      </c>
      <c r="Z204" s="5">
        <v>-540.50000001000001</v>
      </c>
      <c r="AA204" s="5">
        <v>-1089.5000000099999</v>
      </c>
      <c r="AB204" s="5">
        <v>-1089.5000000099999</v>
      </c>
      <c r="AC204" s="5">
        <v>-1089.5000000099999</v>
      </c>
      <c r="AD204" s="5">
        <v>-1608.5000000099999</v>
      </c>
      <c r="AE204" s="5">
        <v>-1954.5000000099999</v>
      </c>
    </row>
    <row r="205" spans="1:31">
      <c r="A205" s="58" t="s">
        <v>137</v>
      </c>
      <c r="B205" s="58" t="s">
        <v>124</v>
      </c>
      <c r="C205" s="58" t="s">
        <v>86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-86.4</v>
      </c>
      <c r="S205" s="5">
        <v>-86.4</v>
      </c>
      <c r="T205" s="5">
        <v>-86.4</v>
      </c>
      <c r="U205" s="5">
        <v>-86.4</v>
      </c>
      <c r="V205" s="5">
        <v>-86.4</v>
      </c>
      <c r="W205" s="5">
        <v>-152.4</v>
      </c>
      <c r="X205" s="5">
        <v>-152.4</v>
      </c>
      <c r="Y205" s="5">
        <v>-152.4</v>
      </c>
      <c r="Z205" s="5">
        <v>-152.4</v>
      </c>
      <c r="AA205" s="5">
        <v>-152.4</v>
      </c>
      <c r="AB205" s="5">
        <v>-152.4</v>
      </c>
      <c r="AC205" s="5">
        <v>-152.4</v>
      </c>
      <c r="AD205" s="5">
        <v>-152.4</v>
      </c>
      <c r="AE205" s="5">
        <v>-152.4</v>
      </c>
    </row>
    <row r="206" spans="1:31">
      <c r="A206" s="58" t="s">
        <v>137</v>
      </c>
      <c r="B206" s="58" t="s">
        <v>124</v>
      </c>
      <c r="C206" s="58" t="s">
        <v>102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</row>
    <row r="207" spans="1:31">
      <c r="A207" s="58" t="s">
        <v>137</v>
      </c>
      <c r="B207" s="58" t="s">
        <v>124</v>
      </c>
      <c r="C207" s="58" t="s">
        <v>103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-85.387042240000483</v>
      </c>
      <c r="AA207" s="5">
        <v>-532.77042838000034</v>
      </c>
      <c r="AB207" s="5">
        <v>-1244.5791340100004</v>
      </c>
      <c r="AC207" s="5">
        <v>-1445.2532599100014</v>
      </c>
      <c r="AD207" s="5">
        <v>-1447.1967221600012</v>
      </c>
      <c r="AE207" s="5">
        <v>-1847.3647916900013</v>
      </c>
    </row>
    <row r="208" spans="1:31">
      <c r="A208" s="58" t="s">
        <v>137</v>
      </c>
      <c r="B208" s="58" t="s">
        <v>124</v>
      </c>
      <c r="C208" s="58" t="s">
        <v>104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-231.44591410000001</v>
      </c>
      <c r="AA208" s="5">
        <v>-231.44591410000001</v>
      </c>
      <c r="AB208" s="5">
        <v>-231.44591410000001</v>
      </c>
      <c r="AC208" s="5">
        <v>-231.44591410000001</v>
      </c>
      <c r="AD208" s="5">
        <v>-231.44591410000001</v>
      </c>
      <c r="AE208" s="5">
        <v>-231.44591410000001</v>
      </c>
    </row>
    <row r="209" spans="1:3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>
      <c r="A210" s="58" t="s">
        <v>137</v>
      </c>
      <c r="B210" s="58" t="s">
        <v>125</v>
      </c>
      <c r="C210" s="58" t="s">
        <v>81</v>
      </c>
      <c r="D210" s="5">
        <v>0</v>
      </c>
      <c r="E210" s="5">
        <v>0</v>
      </c>
      <c r="F210" s="5">
        <v>-1450</v>
      </c>
      <c r="G210" s="5">
        <v>-2030</v>
      </c>
      <c r="H210" s="5">
        <v>-3170</v>
      </c>
      <c r="I210" s="5">
        <v>-3715</v>
      </c>
      <c r="J210" s="5">
        <v>-3715</v>
      </c>
      <c r="K210" s="5">
        <v>-4835</v>
      </c>
      <c r="L210" s="5">
        <v>-4835</v>
      </c>
      <c r="M210" s="5">
        <v>-4835</v>
      </c>
      <c r="N210" s="5">
        <v>-4835</v>
      </c>
      <c r="O210" s="5">
        <v>-4835</v>
      </c>
      <c r="P210" s="5">
        <v>-4835</v>
      </c>
      <c r="Q210" s="5">
        <v>-4835</v>
      </c>
      <c r="R210" s="5">
        <v>-4835</v>
      </c>
      <c r="S210" s="5">
        <v>-4835</v>
      </c>
      <c r="T210" s="5">
        <v>-4835</v>
      </c>
      <c r="U210" s="5">
        <v>-4835</v>
      </c>
      <c r="V210" s="5">
        <v>-4835</v>
      </c>
      <c r="W210" s="5">
        <v>-4835</v>
      </c>
      <c r="X210" s="5">
        <v>-4835</v>
      </c>
      <c r="Y210" s="5">
        <v>-4835</v>
      </c>
      <c r="Z210" s="5">
        <v>-4835</v>
      </c>
      <c r="AA210" s="5">
        <v>-4835</v>
      </c>
      <c r="AB210" s="5">
        <v>-4835</v>
      </c>
      <c r="AC210" s="5">
        <v>-4835</v>
      </c>
      <c r="AD210" s="5">
        <v>-4835</v>
      </c>
      <c r="AE210" s="5">
        <v>-4835</v>
      </c>
    </row>
    <row r="211" spans="1:31">
      <c r="A211" s="58" t="s">
        <v>137</v>
      </c>
      <c r="B211" s="58" t="s">
        <v>125</v>
      </c>
      <c r="C211" s="58" t="s">
        <v>82</v>
      </c>
      <c r="D211" s="5">
        <v>0</v>
      </c>
      <c r="E211" s="5">
        <v>0</v>
      </c>
      <c r="F211" s="5">
        <v>-500</v>
      </c>
      <c r="G211" s="5">
        <v>-500</v>
      </c>
      <c r="H211" s="5">
        <v>-500</v>
      </c>
      <c r="I211" s="5">
        <v>-500</v>
      </c>
      <c r="J211" s="5">
        <v>-500</v>
      </c>
      <c r="K211" s="5">
        <v>-500</v>
      </c>
      <c r="L211" s="5">
        <v>-500</v>
      </c>
      <c r="M211" s="5">
        <v>-500</v>
      </c>
      <c r="N211" s="5">
        <v>-500</v>
      </c>
      <c r="O211" s="5">
        <v>-500</v>
      </c>
      <c r="P211" s="5">
        <v>-500</v>
      </c>
      <c r="Q211" s="5">
        <v>-500</v>
      </c>
      <c r="R211" s="5">
        <v>-500</v>
      </c>
      <c r="S211" s="5">
        <v>-500</v>
      </c>
      <c r="T211" s="5">
        <v>-500</v>
      </c>
      <c r="U211" s="5">
        <v>-500</v>
      </c>
      <c r="V211" s="5">
        <v>-500</v>
      </c>
      <c r="W211" s="5">
        <v>-500</v>
      </c>
      <c r="X211" s="5">
        <v>-500</v>
      </c>
      <c r="Y211" s="5">
        <v>-500</v>
      </c>
      <c r="Z211" s="5">
        <v>-500</v>
      </c>
      <c r="AA211" s="5">
        <v>-500</v>
      </c>
      <c r="AB211" s="5">
        <v>-500</v>
      </c>
      <c r="AC211" s="5">
        <v>-500</v>
      </c>
      <c r="AD211" s="5">
        <v>-500</v>
      </c>
      <c r="AE211" s="5">
        <v>-500</v>
      </c>
    </row>
    <row r="212" spans="1:31">
      <c r="A212" s="58" t="s">
        <v>137</v>
      </c>
      <c r="B212" s="58" t="s">
        <v>125</v>
      </c>
      <c r="C212" s="58" t="s">
        <v>84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-170</v>
      </c>
      <c r="O212" s="5">
        <v>-170</v>
      </c>
      <c r="P212" s="5">
        <v>-170</v>
      </c>
      <c r="Q212" s="5">
        <v>-170</v>
      </c>
      <c r="R212" s="5">
        <v>-170</v>
      </c>
      <c r="S212" s="5">
        <v>-170</v>
      </c>
      <c r="T212" s="5">
        <v>-610</v>
      </c>
      <c r="U212" s="5">
        <v>-610</v>
      </c>
      <c r="V212" s="5">
        <v>-610</v>
      </c>
      <c r="W212" s="5">
        <v>-704</v>
      </c>
      <c r="X212" s="5">
        <v>-704</v>
      </c>
      <c r="Y212" s="5">
        <v>-704</v>
      </c>
      <c r="Z212" s="5">
        <v>-704</v>
      </c>
      <c r="AA212" s="5">
        <v>-704</v>
      </c>
      <c r="AB212" s="5">
        <v>-1288</v>
      </c>
      <c r="AC212" s="5">
        <v>-1288</v>
      </c>
      <c r="AD212" s="5">
        <v>-1288</v>
      </c>
      <c r="AE212" s="5">
        <v>-1288</v>
      </c>
    </row>
    <row r="213" spans="1:31">
      <c r="A213" s="58" t="s">
        <v>137</v>
      </c>
      <c r="B213" s="58" t="s">
        <v>125</v>
      </c>
      <c r="C213" s="58" t="s">
        <v>86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</row>
    <row r="214" spans="1:31">
      <c r="A214" s="58" t="s">
        <v>137</v>
      </c>
      <c r="B214" s="58" t="s">
        <v>125</v>
      </c>
      <c r="C214" s="58" t="s">
        <v>102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</row>
    <row r="215" spans="1:31">
      <c r="A215" s="58" t="s">
        <v>137</v>
      </c>
      <c r="B215" s="58" t="s">
        <v>125</v>
      </c>
      <c r="C215" s="58" t="s">
        <v>103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-114.84280139999998</v>
      </c>
      <c r="AA215" s="5">
        <v>-114.84280139999998</v>
      </c>
      <c r="AB215" s="5">
        <v>-327.90734077000002</v>
      </c>
      <c r="AC215" s="5">
        <v>-889.88156987000002</v>
      </c>
      <c r="AD215" s="5">
        <v>-889.88156987000002</v>
      </c>
      <c r="AE215" s="5">
        <v>-889.88156987000002</v>
      </c>
    </row>
    <row r="216" spans="1:31">
      <c r="A216" s="58" t="s">
        <v>137</v>
      </c>
      <c r="B216" s="58" t="s">
        <v>125</v>
      </c>
      <c r="C216" s="58" t="s">
        <v>104</v>
      </c>
      <c r="D216" s="5">
        <v>0</v>
      </c>
      <c r="E216" s="5">
        <v>-1.0999999999999979</v>
      </c>
      <c r="F216" s="5">
        <v>-1.0999999999999979</v>
      </c>
      <c r="G216" s="5">
        <v>-1.0999999999999979</v>
      </c>
      <c r="H216" s="5">
        <v>-1.0999999999999979</v>
      </c>
      <c r="I216" s="5">
        <v>-2.1999999999999957</v>
      </c>
      <c r="J216" s="5">
        <v>-2.1999999999999957</v>
      </c>
      <c r="K216" s="5">
        <v>-2.1999999999999957</v>
      </c>
      <c r="L216" s="5">
        <v>-2.1999999999999957</v>
      </c>
      <c r="M216" s="5">
        <v>-2.1999999999999957</v>
      </c>
      <c r="N216" s="5">
        <v>-3.2999999999999936</v>
      </c>
      <c r="O216" s="5">
        <v>-3.2999999999999936</v>
      </c>
      <c r="P216" s="5">
        <v>-4.3999999999999915</v>
      </c>
      <c r="Q216" s="5">
        <v>-4.3999999999999915</v>
      </c>
      <c r="R216" s="5">
        <v>-4.3999999999999915</v>
      </c>
      <c r="S216" s="5">
        <v>-4.3999999999999915</v>
      </c>
      <c r="T216" s="5">
        <v>-5.4999999999999893</v>
      </c>
      <c r="U216" s="5">
        <v>-5.4999999999999893</v>
      </c>
      <c r="V216" s="5">
        <v>-5.4999999999999893</v>
      </c>
      <c r="W216" s="5">
        <v>-5.4999999999999893</v>
      </c>
      <c r="X216" s="5">
        <v>-5.4999999999999893</v>
      </c>
      <c r="Y216" s="5">
        <v>-5.4999999999999893</v>
      </c>
      <c r="Z216" s="5">
        <v>-5.4999999999999893</v>
      </c>
      <c r="AA216" s="5">
        <v>-5.4999999999999893</v>
      </c>
      <c r="AB216" s="5">
        <v>-5.4999999999999893</v>
      </c>
      <c r="AC216" s="5">
        <v>-5.4999999999999893</v>
      </c>
      <c r="AD216" s="5">
        <v>-5.4999999999999893</v>
      </c>
      <c r="AE216" s="5">
        <v>-5.4999999999999893</v>
      </c>
    </row>
    <row r="217" spans="1:3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>
      <c r="A218" s="58" t="s">
        <v>137</v>
      </c>
      <c r="B218" s="58" t="s">
        <v>126</v>
      </c>
      <c r="C218" s="58" t="s">
        <v>82</v>
      </c>
      <c r="D218" s="5">
        <v>0</v>
      </c>
      <c r="E218" s="5">
        <v>0</v>
      </c>
      <c r="F218" s="5">
        <v>-800</v>
      </c>
      <c r="G218" s="5">
        <v>-800</v>
      </c>
      <c r="H218" s="5">
        <v>-800</v>
      </c>
      <c r="I218" s="5">
        <v>-800</v>
      </c>
      <c r="J218" s="5">
        <v>-800</v>
      </c>
      <c r="K218" s="5">
        <v>-800</v>
      </c>
      <c r="L218" s="5">
        <v>-800</v>
      </c>
      <c r="M218" s="5">
        <v>-800</v>
      </c>
      <c r="N218" s="5">
        <v>-800</v>
      </c>
      <c r="O218" s="5">
        <v>-800</v>
      </c>
      <c r="P218" s="5">
        <v>-800</v>
      </c>
      <c r="Q218" s="5">
        <v>-800</v>
      </c>
      <c r="R218" s="5">
        <v>-1328.9999999900001</v>
      </c>
      <c r="S218" s="5">
        <v>-1328.9999999900001</v>
      </c>
      <c r="T218" s="5">
        <v>-1328.9999999900001</v>
      </c>
      <c r="U218" s="5">
        <v>-1328.9999999900001</v>
      </c>
      <c r="V218" s="5">
        <v>-1328.9999999900001</v>
      </c>
      <c r="W218" s="5">
        <v>-1328.9999999900001</v>
      </c>
      <c r="X218" s="5">
        <v>-1328.9999999900001</v>
      </c>
      <c r="Y218" s="5">
        <v>-1328.9999999900001</v>
      </c>
      <c r="Z218" s="5">
        <v>-1328.9999999900001</v>
      </c>
      <c r="AA218" s="5">
        <v>-1328.9999999900001</v>
      </c>
      <c r="AB218" s="5">
        <v>-1328.9999999900001</v>
      </c>
      <c r="AC218" s="5">
        <v>-1328.9999999900001</v>
      </c>
      <c r="AD218" s="5">
        <v>-1328.9999999900001</v>
      </c>
      <c r="AE218" s="5">
        <v>-1328.9999999900001</v>
      </c>
    </row>
    <row r="219" spans="1:31">
      <c r="A219" s="58" t="s">
        <v>137</v>
      </c>
      <c r="B219" s="58" t="s">
        <v>126</v>
      </c>
      <c r="C219" s="58" t="s">
        <v>84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-382.5</v>
      </c>
      <c r="L219" s="5">
        <v>-382.5</v>
      </c>
      <c r="M219" s="5">
        <v>-659.36000003999993</v>
      </c>
      <c r="N219" s="5">
        <v>-659.36000003999993</v>
      </c>
      <c r="O219" s="5">
        <v>-659.36000003999993</v>
      </c>
      <c r="P219" s="5">
        <v>-739.36000003999993</v>
      </c>
      <c r="Q219" s="5">
        <v>-739.36000003999993</v>
      </c>
      <c r="R219" s="5">
        <v>-739.36000003999993</v>
      </c>
      <c r="S219" s="5">
        <v>-739.36000003999993</v>
      </c>
      <c r="T219" s="5">
        <v>-739.36000003999993</v>
      </c>
      <c r="U219" s="5">
        <v>-739.36000003999993</v>
      </c>
      <c r="V219" s="5">
        <v>-739.36000003999993</v>
      </c>
      <c r="W219" s="5">
        <v>-739.36000003999993</v>
      </c>
      <c r="X219" s="5">
        <v>-739.36000003999993</v>
      </c>
      <c r="Y219" s="5">
        <v>-1077.3600000399999</v>
      </c>
      <c r="Z219" s="5">
        <v>-1077.3600000399999</v>
      </c>
      <c r="AA219" s="5">
        <v>-1231.3600000399999</v>
      </c>
      <c r="AB219" s="5">
        <v>-1231.3600000399999</v>
      </c>
      <c r="AC219" s="5">
        <v>-1231.3600000399999</v>
      </c>
      <c r="AD219" s="5">
        <v>-1231.3600000399999</v>
      </c>
      <c r="AE219" s="5">
        <v>-1231.3600000399999</v>
      </c>
    </row>
    <row r="220" spans="1:31">
      <c r="A220" s="58" t="s">
        <v>137</v>
      </c>
      <c r="B220" s="58" t="s">
        <v>126</v>
      </c>
      <c r="C220" s="58" t="s">
        <v>86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</row>
    <row r="221" spans="1:31">
      <c r="A221" s="58" t="s">
        <v>137</v>
      </c>
      <c r="B221" s="58" t="s">
        <v>126</v>
      </c>
      <c r="C221" s="58" t="s">
        <v>102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</row>
    <row r="222" spans="1:31">
      <c r="A222" s="58" t="s">
        <v>137</v>
      </c>
      <c r="B222" s="58" t="s">
        <v>126</v>
      </c>
      <c r="C222" s="58" t="s">
        <v>103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-48.104353519999677</v>
      </c>
      <c r="AA222" s="5">
        <v>-48.104353519999677</v>
      </c>
      <c r="AB222" s="5">
        <v>-199.96292188999996</v>
      </c>
      <c r="AC222" s="5">
        <v>-199.96292188999996</v>
      </c>
      <c r="AD222" s="5">
        <v>-199.96292188999996</v>
      </c>
      <c r="AE222" s="5">
        <v>-199.96292188999996</v>
      </c>
    </row>
    <row r="223" spans="1:31">
      <c r="A223" s="58" t="s">
        <v>137</v>
      </c>
      <c r="B223" s="58" t="s">
        <v>126</v>
      </c>
      <c r="C223" s="58" t="s">
        <v>104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-2.1</v>
      </c>
      <c r="AA223" s="5">
        <v>-2.1</v>
      </c>
      <c r="AB223" s="5">
        <v>-2.1</v>
      </c>
      <c r="AC223" s="5">
        <v>-2.1</v>
      </c>
      <c r="AD223" s="5">
        <v>-2.1</v>
      </c>
      <c r="AE223" s="5">
        <v>-2.1</v>
      </c>
    </row>
    <row r="224" spans="1:3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>
      <c r="A225" s="58" t="s">
        <v>137</v>
      </c>
      <c r="B225" s="58" t="s">
        <v>127</v>
      </c>
      <c r="C225" s="58" t="s">
        <v>82</v>
      </c>
      <c r="D225" s="5">
        <v>0</v>
      </c>
      <c r="E225" s="5">
        <v>0</v>
      </c>
      <c r="F225" s="5">
        <v>-208</v>
      </c>
      <c r="G225" s="5">
        <v>-208</v>
      </c>
      <c r="H225" s="5">
        <v>-208</v>
      </c>
      <c r="I225" s="5">
        <v>-208</v>
      </c>
      <c r="J225" s="5">
        <v>-208</v>
      </c>
      <c r="K225" s="5">
        <v>-208</v>
      </c>
      <c r="L225" s="5">
        <v>-208</v>
      </c>
      <c r="M225" s="5">
        <v>-208</v>
      </c>
      <c r="N225" s="5">
        <v>-208</v>
      </c>
      <c r="O225" s="5">
        <v>-208</v>
      </c>
      <c r="P225" s="5">
        <v>-208</v>
      </c>
      <c r="Q225" s="5">
        <v>-208</v>
      </c>
      <c r="R225" s="5">
        <v>-208</v>
      </c>
      <c r="S225" s="5">
        <v>-208</v>
      </c>
      <c r="T225" s="5">
        <v>-208</v>
      </c>
      <c r="U225" s="5">
        <v>-208</v>
      </c>
      <c r="V225" s="5">
        <v>-208</v>
      </c>
      <c r="W225" s="5">
        <v>-208</v>
      </c>
      <c r="X225" s="5">
        <v>-208</v>
      </c>
      <c r="Y225" s="5">
        <v>-208</v>
      </c>
      <c r="Z225" s="5">
        <v>-208</v>
      </c>
      <c r="AA225" s="5">
        <v>-208</v>
      </c>
      <c r="AB225" s="5">
        <v>-208</v>
      </c>
      <c r="AC225" s="5">
        <v>-208</v>
      </c>
      <c r="AD225" s="5">
        <v>-208</v>
      </c>
      <c r="AE225" s="5">
        <v>-208</v>
      </c>
    </row>
    <row r="226" spans="1:31">
      <c r="A226" s="58" t="s">
        <v>137</v>
      </c>
      <c r="B226" s="58" t="s">
        <v>127</v>
      </c>
      <c r="C226" s="58" t="s">
        <v>84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-120</v>
      </c>
      <c r="V226" s="5">
        <v>-120</v>
      </c>
      <c r="W226" s="5">
        <v>-120</v>
      </c>
      <c r="X226" s="5">
        <v>-120</v>
      </c>
      <c r="Y226" s="5">
        <v>-120</v>
      </c>
      <c r="Z226" s="5">
        <v>-120</v>
      </c>
      <c r="AA226" s="5">
        <v>-120</v>
      </c>
      <c r="AB226" s="5">
        <v>-120</v>
      </c>
      <c r="AC226" s="5">
        <v>-120</v>
      </c>
      <c r="AD226" s="5">
        <v>-120</v>
      </c>
      <c r="AE226" s="5">
        <v>-178</v>
      </c>
    </row>
    <row r="227" spans="1:31">
      <c r="A227" s="58" t="s">
        <v>137</v>
      </c>
      <c r="B227" s="58" t="s">
        <v>127</v>
      </c>
      <c r="C227" s="58" t="s">
        <v>86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</row>
    <row r="228" spans="1:31">
      <c r="A228" s="58" t="s">
        <v>137</v>
      </c>
      <c r="B228" s="58" t="s">
        <v>127</v>
      </c>
      <c r="C228" s="58" t="s">
        <v>102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</row>
    <row r="229" spans="1:31">
      <c r="A229" s="58" t="s">
        <v>137</v>
      </c>
      <c r="B229" s="58" t="s">
        <v>127</v>
      </c>
      <c r="C229" s="58" t="s">
        <v>103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</row>
    <row r="230" spans="1:31">
      <c r="A230" s="58" t="s">
        <v>137</v>
      </c>
      <c r="B230" s="58" t="s">
        <v>127</v>
      </c>
      <c r="C230" s="58" t="s">
        <v>104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</row>
    <row r="232" spans="1:31">
      <c r="A232" s="58" t="s">
        <v>138</v>
      </c>
      <c r="B232" s="58" t="s">
        <v>123</v>
      </c>
      <c r="C232" s="58" t="s">
        <v>80</v>
      </c>
      <c r="D232" s="5">
        <v>0</v>
      </c>
      <c r="E232" s="5">
        <v>0</v>
      </c>
      <c r="F232" s="5">
        <v>-2760</v>
      </c>
      <c r="G232" s="5">
        <v>-4885</v>
      </c>
      <c r="H232" s="5">
        <v>-6940</v>
      </c>
      <c r="I232" s="5">
        <v>-6940</v>
      </c>
      <c r="J232" s="5">
        <v>-6940</v>
      </c>
      <c r="K232" s="5">
        <v>-8330</v>
      </c>
      <c r="L232" s="5">
        <v>-8330</v>
      </c>
      <c r="M232" s="5">
        <v>-8330</v>
      </c>
      <c r="N232" s="5">
        <v>-8330</v>
      </c>
      <c r="O232" s="5">
        <v>-8330</v>
      </c>
      <c r="P232" s="5">
        <v>-8330</v>
      </c>
      <c r="Q232" s="5">
        <v>-8330</v>
      </c>
      <c r="R232" s="5">
        <v>-8330</v>
      </c>
      <c r="S232" s="5">
        <v>-8330</v>
      </c>
      <c r="T232" s="5">
        <v>-8330</v>
      </c>
      <c r="U232" s="5">
        <v>-8330</v>
      </c>
      <c r="V232" s="5">
        <v>-8330</v>
      </c>
      <c r="W232" s="5">
        <v>-8330</v>
      </c>
      <c r="X232" s="5">
        <v>-8330</v>
      </c>
      <c r="Y232" s="5">
        <v>-8330</v>
      </c>
      <c r="Z232" s="5">
        <v>-8330</v>
      </c>
      <c r="AA232" s="5">
        <v>-8330</v>
      </c>
      <c r="AB232" s="5">
        <v>-8330</v>
      </c>
      <c r="AC232" s="5">
        <v>-8330</v>
      </c>
      <c r="AD232" s="5">
        <v>-8330</v>
      </c>
      <c r="AE232" s="5">
        <v>-8330</v>
      </c>
    </row>
    <row r="233" spans="1:31">
      <c r="A233" s="58" t="s">
        <v>138</v>
      </c>
      <c r="B233" s="58" t="s">
        <v>123</v>
      </c>
      <c r="C233" s="58" t="s">
        <v>82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-440</v>
      </c>
      <c r="Y233" s="5">
        <v>-440</v>
      </c>
      <c r="Z233" s="5">
        <v>-440</v>
      </c>
      <c r="AA233" s="5">
        <v>-440</v>
      </c>
      <c r="AB233" s="5">
        <v>-440</v>
      </c>
      <c r="AC233" s="5">
        <v>-440</v>
      </c>
      <c r="AD233" s="5">
        <v>-440</v>
      </c>
      <c r="AE233" s="5">
        <v>-440</v>
      </c>
    </row>
    <row r="234" spans="1:31">
      <c r="A234" s="58" t="s">
        <v>138</v>
      </c>
      <c r="B234" s="58" t="s">
        <v>123</v>
      </c>
      <c r="C234" s="58" t="s">
        <v>84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-50</v>
      </c>
      <c r="Q234" s="5">
        <v>-50</v>
      </c>
      <c r="R234" s="5">
        <v>-50</v>
      </c>
      <c r="S234" s="5">
        <v>-50</v>
      </c>
      <c r="T234" s="5">
        <v>-50</v>
      </c>
      <c r="U234" s="5">
        <v>-50</v>
      </c>
      <c r="V234" s="5">
        <v>-50</v>
      </c>
      <c r="W234" s="5">
        <v>-50</v>
      </c>
      <c r="X234" s="5">
        <v>-50</v>
      </c>
      <c r="Y234" s="5">
        <v>-898.99900000000002</v>
      </c>
      <c r="Z234" s="5">
        <v>-898.99900000000002</v>
      </c>
      <c r="AA234" s="5">
        <v>-898.99900000000002</v>
      </c>
      <c r="AB234" s="5">
        <v>-898.99900000000002</v>
      </c>
      <c r="AC234" s="5">
        <v>-898.99900000000002</v>
      </c>
      <c r="AD234" s="5">
        <v>-898.99900000000002</v>
      </c>
      <c r="AE234" s="5">
        <v>-898.99900000000002</v>
      </c>
    </row>
    <row r="235" spans="1:31">
      <c r="A235" s="58" t="s">
        <v>138</v>
      </c>
      <c r="B235" s="58" t="s">
        <v>123</v>
      </c>
      <c r="C235" s="58" t="s">
        <v>86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</row>
    <row r="236" spans="1:31">
      <c r="A236" s="58" t="s">
        <v>138</v>
      </c>
      <c r="B236" s="58" t="s">
        <v>123</v>
      </c>
      <c r="C236" s="58" t="s">
        <v>102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</row>
    <row r="237" spans="1:31">
      <c r="A237" s="58" t="s">
        <v>138</v>
      </c>
      <c r="B237" s="58" t="s">
        <v>123</v>
      </c>
      <c r="C237" s="58" t="s">
        <v>103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-600</v>
      </c>
      <c r="AA237" s="5">
        <v>-1548.89109487</v>
      </c>
      <c r="AB237" s="5">
        <v>-1548.89109487</v>
      </c>
      <c r="AC237" s="5">
        <v>-1957.56880065</v>
      </c>
      <c r="AD237" s="5">
        <v>-1957.56880065</v>
      </c>
      <c r="AE237" s="5">
        <v>-1957.56880065</v>
      </c>
    </row>
    <row r="238" spans="1:31">
      <c r="A238" s="58" t="s">
        <v>138</v>
      </c>
      <c r="B238" s="58" t="s">
        <v>123</v>
      </c>
      <c r="C238" s="58" t="s">
        <v>104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</row>
    <row r="239" spans="1:3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20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>
      <c r="A240" s="58" t="s">
        <v>138</v>
      </c>
      <c r="B240" s="58" t="s">
        <v>124</v>
      </c>
      <c r="C240" s="58" t="s">
        <v>80</v>
      </c>
      <c r="D240" s="5">
        <v>0</v>
      </c>
      <c r="E240" s="5">
        <v>0</v>
      </c>
      <c r="F240" s="5">
        <v>-3294</v>
      </c>
      <c r="G240" s="5">
        <v>-4024</v>
      </c>
      <c r="H240" s="5">
        <v>-5314</v>
      </c>
      <c r="I240" s="5">
        <v>-6434</v>
      </c>
      <c r="J240" s="5">
        <v>-7274</v>
      </c>
      <c r="K240" s="5">
        <v>-8126</v>
      </c>
      <c r="L240" s="5">
        <v>-8126</v>
      </c>
      <c r="M240" s="5">
        <v>-8126</v>
      </c>
      <c r="N240" s="5">
        <v>-8126</v>
      </c>
      <c r="O240" s="5">
        <v>-8126</v>
      </c>
      <c r="P240" s="5">
        <v>-8126</v>
      </c>
      <c r="Q240" s="5">
        <v>-8126</v>
      </c>
      <c r="R240" s="5">
        <v>-8126</v>
      </c>
      <c r="S240" s="5">
        <v>-8126</v>
      </c>
      <c r="T240" s="5">
        <v>-8126</v>
      </c>
      <c r="U240" s="5">
        <v>-8126</v>
      </c>
      <c r="V240" s="5">
        <v>-8126</v>
      </c>
      <c r="W240" s="5">
        <v>-8126</v>
      </c>
      <c r="X240" s="5">
        <v>-8126</v>
      </c>
      <c r="Y240" s="5">
        <v>-8126</v>
      </c>
      <c r="Z240" s="5">
        <v>-8126</v>
      </c>
      <c r="AA240" s="5">
        <v>-8126</v>
      </c>
      <c r="AB240" s="5">
        <v>-8126</v>
      </c>
      <c r="AC240" s="5">
        <v>-8126</v>
      </c>
      <c r="AD240" s="5">
        <v>-8126</v>
      </c>
      <c r="AE240" s="5">
        <v>-8126</v>
      </c>
    </row>
    <row r="241" spans="1:31">
      <c r="A241" s="58" t="s">
        <v>138</v>
      </c>
      <c r="B241" s="58" t="s">
        <v>124</v>
      </c>
      <c r="C241" s="58" t="s">
        <v>82</v>
      </c>
      <c r="D241" s="5">
        <v>0</v>
      </c>
      <c r="E241" s="5">
        <v>0</v>
      </c>
      <c r="F241" s="5">
        <v>-180</v>
      </c>
      <c r="G241" s="5">
        <v>-180</v>
      </c>
      <c r="H241" s="5">
        <v>-180</v>
      </c>
      <c r="I241" s="5">
        <v>-180</v>
      </c>
      <c r="J241" s="5">
        <v>-180</v>
      </c>
      <c r="K241" s="5">
        <v>-180</v>
      </c>
      <c r="L241" s="5">
        <v>-180</v>
      </c>
      <c r="M241" s="5">
        <v>-180</v>
      </c>
      <c r="N241" s="5">
        <v>-180</v>
      </c>
      <c r="O241" s="5">
        <v>-180</v>
      </c>
      <c r="P241" s="5">
        <v>-180</v>
      </c>
      <c r="Q241" s="5">
        <v>-565</v>
      </c>
      <c r="R241" s="5">
        <v>-565</v>
      </c>
      <c r="S241" s="5">
        <v>-565</v>
      </c>
      <c r="T241" s="5">
        <v>-709.39999998999997</v>
      </c>
      <c r="U241" s="5">
        <v>-709.39999998999997</v>
      </c>
      <c r="V241" s="5">
        <v>-709.39999998999997</v>
      </c>
      <c r="W241" s="5">
        <v>-709.39999998999997</v>
      </c>
      <c r="X241" s="5">
        <v>-709.39999998999997</v>
      </c>
      <c r="Y241" s="5">
        <v>-709.39999998999997</v>
      </c>
      <c r="Z241" s="5">
        <v>-1353.89999999</v>
      </c>
      <c r="AA241" s="5">
        <v>-1597.89999999</v>
      </c>
      <c r="AB241" s="5">
        <v>-1597.89999999</v>
      </c>
      <c r="AC241" s="5">
        <v>-1597.89999999</v>
      </c>
      <c r="AD241" s="5">
        <v>-1597.89999999</v>
      </c>
      <c r="AE241" s="5">
        <v>-1597.89999999</v>
      </c>
    </row>
    <row r="242" spans="1:31">
      <c r="A242" s="58" t="s">
        <v>138</v>
      </c>
      <c r="B242" s="58" t="s">
        <v>124</v>
      </c>
      <c r="C242" s="58" t="s">
        <v>84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-292.00000001000001</v>
      </c>
      <c r="O242" s="5">
        <v>-409.00000001000001</v>
      </c>
      <c r="P242" s="5">
        <v>-409.00000001000001</v>
      </c>
      <c r="Q242" s="5">
        <v>-409.00000001000001</v>
      </c>
      <c r="R242" s="5">
        <v>-409.00000001000001</v>
      </c>
      <c r="S242" s="5">
        <v>-409.00000001000001</v>
      </c>
      <c r="T242" s="5">
        <v>-409.00000001000001</v>
      </c>
      <c r="U242" s="5">
        <v>-409.00000001000001</v>
      </c>
      <c r="V242" s="5">
        <v>-409.00000001000001</v>
      </c>
      <c r="W242" s="5">
        <v>-409.00000001000001</v>
      </c>
      <c r="X242" s="5">
        <v>-409.00000001000001</v>
      </c>
      <c r="Y242" s="5">
        <v>-540.50000001000001</v>
      </c>
      <c r="Z242" s="5">
        <v>-540.50000001000001</v>
      </c>
      <c r="AA242" s="5">
        <v>-1089.5000000099999</v>
      </c>
      <c r="AB242" s="5">
        <v>-1089.5000000099999</v>
      </c>
      <c r="AC242" s="5">
        <v>-1089.5000000099999</v>
      </c>
      <c r="AD242" s="5">
        <v>-1608.5000000099999</v>
      </c>
      <c r="AE242" s="5">
        <v>-1954.5000000099999</v>
      </c>
    </row>
    <row r="243" spans="1:31">
      <c r="A243" s="58" t="s">
        <v>138</v>
      </c>
      <c r="B243" s="58" t="s">
        <v>124</v>
      </c>
      <c r="C243" s="58" t="s">
        <v>86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-86.4</v>
      </c>
      <c r="S243" s="5">
        <v>-86.4</v>
      </c>
      <c r="T243" s="5">
        <v>-86.4</v>
      </c>
      <c r="U243" s="5">
        <v>-86.4</v>
      </c>
      <c r="V243" s="5">
        <v>-86.4</v>
      </c>
      <c r="W243" s="5">
        <v>-152.4</v>
      </c>
      <c r="X243" s="5">
        <v>-152.4</v>
      </c>
      <c r="Y243" s="5">
        <v>-152.4</v>
      </c>
      <c r="Z243" s="5">
        <v>-152.4</v>
      </c>
      <c r="AA243" s="5">
        <v>-152.4</v>
      </c>
      <c r="AB243" s="5">
        <v>-152.4</v>
      </c>
      <c r="AC243" s="5">
        <v>-152.4</v>
      </c>
      <c r="AD243" s="5">
        <v>-152.4</v>
      </c>
      <c r="AE243" s="5">
        <v>-152.4</v>
      </c>
    </row>
    <row r="244" spans="1:31">
      <c r="A244" s="58" t="s">
        <v>138</v>
      </c>
      <c r="B244" s="58" t="s">
        <v>124</v>
      </c>
      <c r="C244" s="58" t="s">
        <v>102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</row>
    <row r="245" spans="1:31">
      <c r="A245" s="58" t="s">
        <v>138</v>
      </c>
      <c r="B245" s="58" t="s">
        <v>124</v>
      </c>
      <c r="C245" s="58" t="s">
        <v>103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-85.387042240000483</v>
      </c>
      <c r="AA245" s="5">
        <v>-532.77042838000034</v>
      </c>
      <c r="AB245" s="5">
        <v>-1244.5791340100004</v>
      </c>
      <c r="AC245" s="5">
        <v>-1445.2532599100014</v>
      </c>
      <c r="AD245" s="5">
        <v>-1447.1967221600012</v>
      </c>
      <c r="AE245" s="5">
        <v>-1847.3647916900013</v>
      </c>
    </row>
    <row r="246" spans="1:31">
      <c r="A246" s="58" t="s">
        <v>138</v>
      </c>
      <c r="B246" s="58" t="s">
        <v>124</v>
      </c>
      <c r="C246" s="58" t="s">
        <v>104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-231.44591410000001</v>
      </c>
      <c r="AA246" s="5">
        <v>-231.44591410000001</v>
      </c>
      <c r="AB246" s="5">
        <v>-231.44591410000001</v>
      </c>
      <c r="AC246" s="5">
        <v>-231.44591410000001</v>
      </c>
      <c r="AD246" s="5">
        <v>-231.44591410000001</v>
      </c>
      <c r="AE246" s="5">
        <v>-231.44591410000001</v>
      </c>
    </row>
    <row r="247" spans="1:3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>
      <c r="A248" s="58" t="s">
        <v>138</v>
      </c>
      <c r="B248" s="58" t="s">
        <v>125</v>
      </c>
      <c r="C248" s="58" t="s">
        <v>81</v>
      </c>
      <c r="D248" s="5">
        <v>0</v>
      </c>
      <c r="E248" s="5">
        <v>0</v>
      </c>
      <c r="F248" s="5">
        <v>-1450</v>
      </c>
      <c r="G248" s="5">
        <v>-2030</v>
      </c>
      <c r="H248" s="5">
        <v>-3170</v>
      </c>
      <c r="I248" s="5">
        <v>-3715</v>
      </c>
      <c r="J248" s="5">
        <v>-3715</v>
      </c>
      <c r="K248" s="5">
        <v>-4835</v>
      </c>
      <c r="L248" s="5">
        <v>-4835</v>
      </c>
      <c r="M248" s="5">
        <v>-4835</v>
      </c>
      <c r="N248" s="5">
        <v>-4835</v>
      </c>
      <c r="O248" s="5">
        <v>-4835</v>
      </c>
      <c r="P248" s="5">
        <v>-4835</v>
      </c>
      <c r="Q248" s="5">
        <v>-4835</v>
      </c>
      <c r="R248" s="5">
        <v>-4835</v>
      </c>
      <c r="S248" s="5">
        <v>-4835</v>
      </c>
      <c r="T248" s="5">
        <v>-4835</v>
      </c>
      <c r="U248" s="5">
        <v>-4835</v>
      </c>
      <c r="V248" s="5">
        <v>-4835</v>
      </c>
      <c r="W248" s="5">
        <v>-4835</v>
      </c>
      <c r="X248" s="5">
        <v>-4835</v>
      </c>
      <c r="Y248" s="5">
        <v>-4835</v>
      </c>
      <c r="Z248" s="5">
        <v>-4835</v>
      </c>
      <c r="AA248" s="5">
        <v>-4835</v>
      </c>
      <c r="AB248" s="5">
        <v>-4835</v>
      </c>
      <c r="AC248" s="5">
        <v>-4835</v>
      </c>
      <c r="AD248" s="5">
        <v>-4835</v>
      </c>
      <c r="AE248" s="5">
        <v>-4835</v>
      </c>
    </row>
    <row r="249" spans="1:31">
      <c r="A249" s="58" t="s">
        <v>138</v>
      </c>
      <c r="B249" s="58" t="s">
        <v>125</v>
      </c>
      <c r="C249" s="58" t="s">
        <v>82</v>
      </c>
      <c r="D249" s="5">
        <v>0</v>
      </c>
      <c r="E249" s="5">
        <v>0</v>
      </c>
      <c r="F249" s="5">
        <v>-500</v>
      </c>
      <c r="G249" s="5">
        <v>-500</v>
      </c>
      <c r="H249" s="5">
        <v>-500</v>
      </c>
      <c r="I249" s="5">
        <v>-500</v>
      </c>
      <c r="J249" s="5">
        <v>-500</v>
      </c>
      <c r="K249" s="5">
        <v>-500</v>
      </c>
      <c r="L249" s="5">
        <v>-500</v>
      </c>
      <c r="M249" s="5">
        <v>-500</v>
      </c>
      <c r="N249" s="5">
        <v>-500</v>
      </c>
      <c r="O249" s="5">
        <v>-500</v>
      </c>
      <c r="P249" s="5">
        <v>-500</v>
      </c>
      <c r="Q249" s="5">
        <v>-500</v>
      </c>
      <c r="R249" s="5">
        <v>-500</v>
      </c>
      <c r="S249" s="5">
        <v>-500</v>
      </c>
      <c r="T249" s="5">
        <v>-500</v>
      </c>
      <c r="U249" s="5">
        <v>-500</v>
      </c>
      <c r="V249" s="5">
        <v>-500</v>
      </c>
      <c r="W249" s="5">
        <v>-500</v>
      </c>
      <c r="X249" s="5">
        <v>-500</v>
      </c>
      <c r="Y249" s="5">
        <v>-500</v>
      </c>
      <c r="Z249" s="5">
        <v>-500</v>
      </c>
      <c r="AA249" s="5">
        <v>-500</v>
      </c>
      <c r="AB249" s="5">
        <v>-500</v>
      </c>
      <c r="AC249" s="5">
        <v>-500</v>
      </c>
      <c r="AD249" s="5">
        <v>-500</v>
      </c>
      <c r="AE249" s="5">
        <v>-500</v>
      </c>
    </row>
    <row r="250" spans="1:31">
      <c r="A250" s="58" t="s">
        <v>138</v>
      </c>
      <c r="B250" s="58" t="s">
        <v>125</v>
      </c>
      <c r="C250" s="58" t="s">
        <v>84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-170</v>
      </c>
      <c r="O250" s="5">
        <v>-170</v>
      </c>
      <c r="P250" s="5">
        <v>-170</v>
      </c>
      <c r="Q250" s="5">
        <v>-170</v>
      </c>
      <c r="R250" s="5">
        <v>-170</v>
      </c>
      <c r="S250" s="5">
        <v>-170</v>
      </c>
      <c r="T250" s="5">
        <v>-610</v>
      </c>
      <c r="U250" s="5">
        <v>-610</v>
      </c>
      <c r="V250" s="5">
        <v>-610</v>
      </c>
      <c r="W250" s="5">
        <v>-704</v>
      </c>
      <c r="X250" s="5">
        <v>-704</v>
      </c>
      <c r="Y250" s="5">
        <v>-704</v>
      </c>
      <c r="Z250" s="5">
        <v>-704</v>
      </c>
      <c r="AA250" s="5">
        <v>-704</v>
      </c>
      <c r="AB250" s="5">
        <v>-1288</v>
      </c>
      <c r="AC250" s="5">
        <v>-1288</v>
      </c>
      <c r="AD250" s="5">
        <v>-1288</v>
      </c>
      <c r="AE250" s="5">
        <v>-1288</v>
      </c>
    </row>
    <row r="251" spans="1:31">
      <c r="A251" s="58" t="s">
        <v>138</v>
      </c>
      <c r="B251" s="58" t="s">
        <v>125</v>
      </c>
      <c r="C251" s="58" t="s">
        <v>86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</row>
    <row r="252" spans="1:31">
      <c r="A252" s="58" t="s">
        <v>138</v>
      </c>
      <c r="B252" s="58" t="s">
        <v>125</v>
      </c>
      <c r="C252" s="58" t="s">
        <v>102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</row>
    <row r="253" spans="1:31">
      <c r="A253" s="58" t="s">
        <v>138</v>
      </c>
      <c r="B253" s="58" t="s">
        <v>125</v>
      </c>
      <c r="C253" s="58" t="s">
        <v>103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-114.84280139999998</v>
      </c>
      <c r="AA253" s="5">
        <v>-114.84280139999998</v>
      </c>
      <c r="AB253" s="5">
        <v>-327.90734077000002</v>
      </c>
      <c r="AC253" s="5">
        <v>-889.88156987000002</v>
      </c>
      <c r="AD253" s="5">
        <v>-889.88156987000002</v>
      </c>
      <c r="AE253" s="5">
        <v>-889.88156987000002</v>
      </c>
    </row>
    <row r="254" spans="1:31">
      <c r="A254" s="58" t="s">
        <v>138</v>
      </c>
      <c r="B254" s="58" t="s">
        <v>125</v>
      </c>
      <c r="C254" s="58" t="s">
        <v>104</v>
      </c>
      <c r="D254" s="5">
        <v>0</v>
      </c>
      <c r="E254" s="5">
        <v>-1.0999999999999979</v>
      </c>
      <c r="F254" s="5">
        <v>-1.0999999999999979</v>
      </c>
      <c r="G254" s="5">
        <v>-1.0999999999999979</v>
      </c>
      <c r="H254" s="5">
        <v>-1.0999999999999979</v>
      </c>
      <c r="I254" s="5">
        <v>-2.1999999999999957</v>
      </c>
      <c r="J254" s="5">
        <v>-2.1999999999999957</v>
      </c>
      <c r="K254" s="5">
        <v>-2.1999999999999957</v>
      </c>
      <c r="L254" s="5">
        <v>-2.1999999999999957</v>
      </c>
      <c r="M254" s="5">
        <v>-2.1999999999999957</v>
      </c>
      <c r="N254" s="5">
        <v>-3.2999999999999936</v>
      </c>
      <c r="O254" s="5">
        <v>-3.2999999999999936</v>
      </c>
      <c r="P254" s="5">
        <v>-4.3999999999999915</v>
      </c>
      <c r="Q254" s="5">
        <v>-4.3999999999999915</v>
      </c>
      <c r="R254" s="5">
        <v>-4.3999999999999915</v>
      </c>
      <c r="S254" s="5">
        <v>-4.3999999999999915</v>
      </c>
      <c r="T254" s="5">
        <v>-5.4999999999999893</v>
      </c>
      <c r="U254" s="5">
        <v>-5.4999999999999893</v>
      </c>
      <c r="V254" s="5">
        <v>-5.4999999999999893</v>
      </c>
      <c r="W254" s="5">
        <v>-5.4999999999999893</v>
      </c>
      <c r="X254" s="5">
        <v>-5.4999999999999893</v>
      </c>
      <c r="Y254" s="5">
        <v>-5.4999999999999893</v>
      </c>
      <c r="Z254" s="5">
        <v>-5.4999999999999893</v>
      </c>
      <c r="AA254" s="5">
        <v>-5.4999999999999893</v>
      </c>
      <c r="AB254" s="5">
        <v>-5.4999999999999893</v>
      </c>
      <c r="AC254" s="5">
        <v>-5.4999999999999893</v>
      </c>
      <c r="AD254" s="5">
        <v>-5.4999999999999893</v>
      </c>
      <c r="AE254" s="5">
        <v>-5.4999999999999893</v>
      </c>
    </row>
    <row r="255" spans="1:3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>
      <c r="A256" s="58" t="s">
        <v>138</v>
      </c>
      <c r="B256" s="58" t="s">
        <v>126</v>
      </c>
      <c r="C256" s="58" t="s">
        <v>82</v>
      </c>
      <c r="D256" s="5">
        <v>0</v>
      </c>
      <c r="E256" s="5">
        <v>0</v>
      </c>
      <c r="F256" s="5">
        <v>-800</v>
      </c>
      <c r="G256" s="5">
        <v>-800</v>
      </c>
      <c r="H256" s="5">
        <v>-800</v>
      </c>
      <c r="I256" s="5">
        <v>-800</v>
      </c>
      <c r="J256" s="5">
        <v>-800</v>
      </c>
      <c r="K256" s="5">
        <v>-800</v>
      </c>
      <c r="L256" s="5">
        <v>-800</v>
      </c>
      <c r="M256" s="5">
        <v>-800</v>
      </c>
      <c r="N256" s="5">
        <v>-800</v>
      </c>
      <c r="O256" s="5">
        <v>-800</v>
      </c>
      <c r="P256" s="5">
        <v>-800</v>
      </c>
      <c r="Q256" s="5">
        <v>-800</v>
      </c>
      <c r="R256" s="5">
        <v>-1328.9999999900001</v>
      </c>
      <c r="S256" s="5">
        <v>-1328.9999999900001</v>
      </c>
      <c r="T256" s="5">
        <v>-1328.9999999900001</v>
      </c>
      <c r="U256" s="5">
        <v>-1328.9999999900001</v>
      </c>
      <c r="V256" s="5">
        <v>-1328.9999999900001</v>
      </c>
      <c r="W256" s="5">
        <v>-1328.9999999900001</v>
      </c>
      <c r="X256" s="5">
        <v>-1328.9999999900001</v>
      </c>
      <c r="Y256" s="5">
        <v>-1328.9999999900001</v>
      </c>
      <c r="Z256" s="5">
        <v>-1328.9999999900001</v>
      </c>
      <c r="AA256" s="5">
        <v>-1328.9999999900001</v>
      </c>
      <c r="AB256" s="5">
        <v>-1328.9999999900001</v>
      </c>
      <c r="AC256" s="5">
        <v>-1328.9999999900001</v>
      </c>
      <c r="AD256" s="5">
        <v>-1328.9999999900001</v>
      </c>
      <c r="AE256" s="5">
        <v>-1328.9999999900001</v>
      </c>
    </row>
    <row r="257" spans="1:31">
      <c r="A257" s="58" t="s">
        <v>138</v>
      </c>
      <c r="B257" s="58" t="s">
        <v>126</v>
      </c>
      <c r="C257" s="58" t="s">
        <v>84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-382.5</v>
      </c>
      <c r="L257" s="5">
        <v>-382.5</v>
      </c>
      <c r="M257" s="5">
        <v>-659.36000003999993</v>
      </c>
      <c r="N257" s="5">
        <v>-659.36000003999993</v>
      </c>
      <c r="O257" s="5">
        <v>-659.36000003999993</v>
      </c>
      <c r="P257" s="5">
        <v>-739.36000003999993</v>
      </c>
      <c r="Q257" s="5">
        <v>-739.36000003999993</v>
      </c>
      <c r="R257" s="5">
        <v>-739.36000003999993</v>
      </c>
      <c r="S257" s="5">
        <v>-739.36000003999993</v>
      </c>
      <c r="T257" s="5">
        <v>-739.36000003999993</v>
      </c>
      <c r="U257" s="5">
        <v>-739.36000003999993</v>
      </c>
      <c r="V257" s="5">
        <v>-739.36000003999993</v>
      </c>
      <c r="W257" s="5">
        <v>-739.36000003999993</v>
      </c>
      <c r="X257" s="5">
        <v>-739.36000003999993</v>
      </c>
      <c r="Y257" s="5">
        <v>-1077.3600000399999</v>
      </c>
      <c r="Z257" s="5">
        <v>-1077.3600000399999</v>
      </c>
      <c r="AA257" s="5">
        <v>-1231.3600000399999</v>
      </c>
      <c r="AB257" s="5">
        <v>-1231.3600000399999</v>
      </c>
      <c r="AC257" s="5">
        <v>-1231.3600000399999</v>
      </c>
      <c r="AD257" s="5">
        <v>-1231.3600000399999</v>
      </c>
      <c r="AE257" s="5">
        <v>-1231.3600000399999</v>
      </c>
    </row>
    <row r="258" spans="1:31">
      <c r="A258" s="58" t="s">
        <v>138</v>
      </c>
      <c r="B258" s="58" t="s">
        <v>126</v>
      </c>
      <c r="C258" s="58" t="s">
        <v>86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</row>
    <row r="259" spans="1:31">
      <c r="A259" s="58" t="s">
        <v>138</v>
      </c>
      <c r="B259" s="58" t="s">
        <v>126</v>
      </c>
      <c r="C259" s="58" t="s">
        <v>102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</row>
    <row r="260" spans="1:31">
      <c r="A260" s="58" t="s">
        <v>138</v>
      </c>
      <c r="B260" s="58" t="s">
        <v>126</v>
      </c>
      <c r="C260" s="58" t="s">
        <v>103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-48.104353519999677</v>
      </c>
      <c r="AA260" s="5">
        <v>-48.104353519999677</v>
      </c>
      <c r="AB260" s="5">
        <v>-199.96292188999996</v>
      </c>
      <c r="AC260" s="5">
        <v>-199.96292188999996</v>
      </c>
      <c r="AD260" s="5">
        <v>-199.96292188999996</v>
      </c>
      <c r="AE260" s="5">
        <v>-199.96292188999996</v>
      </c>
    </row>
    <row r="261" spans="1:31">
      <c r="A261" s="58" t="s">
        <v>138</v>
      </c>
      <c r="B261" s="58" t="s">
        <v>126</v>
      </c>
      <c r="C261" s="58" t="s">
        <v>104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-2.1</v>
      </c>
      <c r="AA261" s="5">
        <v>-2.1</v>
      </c>
      <c r="AB261" s="5">
        <v>-2.1</v>
      </c>
      <c r="AC261" s="5">
        <v>-2.1</v>
      </c>
      <c r="AD261" s="5">
        <v>-2.1</v>
      </c>
      <c r="AE261" s="5">
        <v>-2.1</v>
      </c>
    </row>
    <row r="262" spans="1:3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>
      <c r="A263" s="58" t="s">
        <v>138</v>
      </c>
      <c r="B263" s="58" t="s">
        <v>127</v>
      </c>
      <c r="C263" s="58" t="s">
        <v>82</v>
      </c>
      <c r="D263" s="5">
        <v>0</v>
      </c>
      <c r="E263" s="5">
        <v>0</v>
      </c>
      <c r="F263" s="5">
        <v>-208</v>
      </c>
      <c r="G263" s="5">
        <v>-208</v>
      </c>
      <c r="H263" s="5">
        <v>-208</v>
      </c>
      <c r="I263" s="5">
        <v>-208</v>
      </c>
      <c r="J263" s="5">
        <v>-208</v>
      </c>
      <c r="K263" s="5">
        <v>-208</v>
      </c>
      <c r="L263" s="5">
        <v>-208</v>
      </c>
      <c r="M263" s="5">
        <v>-208</v>
      </c>
      <c r="N263" s="5">
        <v>-208</v>
      </c>
      <c r="O263" s="5">
        <v>-208</v>
      </c>
      <c r="P263" s="5">
        <v>-208</v>
      </c>
      <c r="Q263" s="5">
        <v>-208</v>
      </c>
      <c r="R263" s="5">
        <v>-208</v>
      </c>
      <c r="S263" s="5">
        <v>-208</v>
      </c>
      <c r="T263" s="5">
        <v>-208</v>
      </c>
      <c r="U263" s="5">
        <v>-208</v>
      </c>
      <c r="V263" s="5">
        <v>-208</v>
      </c>
      <c r="W263" s="5">
        <v>-208</v>
      </c>
      <c r="X263" s="5">
        <v>-208</v>
      </c>
      <c r="Y263" s="5">
        <v>-208</v>
      </c>
      <c r="Z263" s="5">
        <v>-208</v>
      </c>
      <c r="AA263" s="5">
        <v>-208</v>
      </c>
      <c r="AB263" s="5">
        <v>-208</v>
      </c>
      <c r="AC263" s="5">
        <v>-208</v>
      </c>
      <c r="AD263" s="5">
        <v>-208</v>
      </c>
      <c r="AE263" s="5">
        <v>-208</v>
      </c>
    </row>
    <row r="264" spans="1:31">
      <c r="A264" s="58" t="s">
        <v>138</v>
      </c>
      <c r="B264" s="58" t="s">
        <v>127</v>
      </c>
      <c r="C264" s="58" t="s">
        <v>84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-120</v>
      </c>
      <c r="V264" s="5">
        <v>-120</v>
      </c>
      <c r="W264" s="5">
        <v>-120</v>
      </c>
      <c r="X264" s="5">
        <v>-120</v>
      </c>
      <c r="Y264" s="5">
        <v>-120</v>
      </c>
      <c r="Z264" s="5">
        <v>-120</v>
      </c>
      <c r="AA264" s="5">
        <v>-120</v>
      </c>
      <c r="AB264" s="5">
        <v>-120</v>
      </c>
      <c r="AC264" s="5">
        <v>-120</v>
      </c>
      <c r="AD264" s="5">
        <v>-120</v>
      </c>
      <c r="AE264" s="5">
        <v>-178</v>
      </c>
    </row>
    <row r="265" spans="1:31">
      <c r="A265" s="58" t="s">
        <v>138</v>
      </c>
      <c r="B265" s="58" t="s">
        <v>127</v>
      </c>
      <c r="C265" s="58" t="s">
        <v>86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</row>
    <row r="266" spans="1:31">
      <c r="A266" s="58" t="s">
        <v>138</v>
      </c>
      <c r="B266" s="58" t="s">
        <v>127</v>
      </c>
      <c r="C266" s="58" t="s">
        <v>102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</row>
    <row r="267" spans="1:31">
      <c r="A267" s="58" t="s">
        <v>138</v>
      </c>
      <c r="B267" s="58" t="s">
        <v>127</v>
      </c>
      <c r="C267" s="58" t="s">
        <v>103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</row>
    <row r="268" spans="1:31">
      <c r="A268" s="58" t="s">
        <v>138</v>
      </c>
      <c r="B268" s="58" t="s">
        <v>127</v>
      </c>
      <c r="C268" s="58" t="s">
        <v>104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</row>
    <row r="270" spans="1:31">
      <c r="A270" s="58" t="s">
        <v>37</v>
      </c>
      <c r="B270" s="58" t="s">
        <v>123</v>
      </c>
      <c r="C270" s="58" t="s">
        <v>80</v>
      </c>
      <c r="D270" s="5">
        <v>0</v>
      </c>
      <c r="E270" s="5">
        <v>0</v>
      </c>
      <c r="F270" s="5">
        <v>-2760</v>
      </c>
      <c r="G270" s="5">
        <v>-4885</v>
      </c>
      <c r="H270" s="5">
        <v>-6940</v>
      </c>
      <c r="I270" s="5">
        <v>-6940</v>
      </c>
      <c r="J270" s="5">
        <v>-6940</v>
      </c>
      <c r="K270" s="5">
        <v>-8330</v>
      </c>
      <c r="L270" s="5">
        <v>-8330</v>
      </c>
      <c r="M270" s="5">
        <v>-8330</v>
      </c>
      <c r="N270" s="5">
        <v>-8330</v>
      </c>
      <c r="O270" s="5">
        <v>-8330</v>
      </c>
      <c r="P270" s="5">
        <v>-8330</v>
      </c>
      <c r="Q270" s="5">
        <v>-8330</v>
      </c>
      <c r="R270" s="5">
        <v>-8330</v>
      </c>
      <c r="S270" s="5">
        <v>-8330</v>
      </c>
      <c r="T270" s="5">
        <v>-8330</v>
      </c>
      <c r="U270" s="5">
        <v>-8330</v>
      </c>
      <c r="V270" s="5">
        <v>-8330</v>
      </c>
      <c r="W270" s="5">
        <v>-8330</v>
      </c>
      <c r="X270" s="5">
        <v>-8330</v>
      </c>
      <c r="Y270" s="5">
        <v>-8330</v>
      </c>
      <c r="Z270" s="5">
        <v>-8330</v>
      </c>
      <c r="AA270" s="5">
        <v>-8330</v>
      </c>
      <c r="AB270" s="5">
        <v>-8330</v>
      </c>
      <c r="AC270" s="5">
        <v>-8330</v>
      </c>
      <c r="AD270" s="5">
        <v>-8330</v>
      </c>
      <c r="AE270" s="5">
        <v>-8330</v>
      </c>
    </row>
    <row r="271" spans="1:31">
      <c r="A271" s="58" t="s">
        <v>37</v>
      </c>
      <c r="B271" s="58" t="s">
        <v>123</v>
      </c>
      <c r="C271" s="58" t="s">
        <v>82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-440</v>
      </c>
      <c r="Y271" s="5">
        <v>-440</v>
      </c>
      <c r="Z271" s="5">
        <v>-440</v>
      </c>
      <c r="AA271" s="5">
        <v>-440</v>
      </c>
      <c r="AB271" s="5">
        <v>-440</v>
      </c>
      <c r="AC271" s="5">
        <v>-440</v>
      </c>
      <c r="AD271" s="5">
        <v>-440</v>
      </c>
      <c r="AE271" s="5">
        <v>-440</v>
      </c>
    </row>
    <row r="272" spans="1:31">
      <c r="A272" s="58" t="s">
        <v>37</v>
      </c>
      <c r="B272" s="58" t="s">
        <v>123</v>
      </c>
      <c r="C272" s="58" t="s">
        <v>84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-50</v>
      </c>
      <c r="Q272" s="5">
        <v>-50</v>
      </c>
      <c r="R272" s="5">
        <v>-50</v>
      </c>
      <c r="S272" s="5">
        <v>-50</v>
      </c>
      <c r="T272" s="5">
        <v>-50</v>
      </c>
      <c r="U272" s="5">
        <v>-50</v>
      </c>
      <c r="V272" s="5">
        <v>-50</v>
      </c>
      <c r="W272" s="5">
        <v>-50</v>
      </c>
      <c r="X272" s="5">
        <v>-50</v>
      </c>
      <c r="Y272" s="5">
        <v>-898.99900000000002</v>
      </c>
      <c r="Z272" s="5">
        <v>-898.99900000000002</v>
      </c>
      <c r="AA272" s="5">
        <v>-898.99900000000002</v>
      </c>
      <c r="AB272" s="5">
        <v>-898.99900000000002</v>
      </c>
      <c r="AC272" s="5">
        <v>-898.99900000000002</v>
      </c>
      <c r="AD272" s="5">
        <v>-898.99900000000002</v>
      </c>
      <c r="AE272" s="5">
        <v>-898.99900000000002</v>
      </c>
    </row>
    <row r="273" spans="1:31">
      <c r="A273" s="58" t="s">
        <v>37</v>
      </c>
      <c r="B273" s="58" t="s">
        <v>123</v>
      </c>
      <c r="C273" s="58" t="s">
        <v>86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</row>
    <row r="274" spans="1:31">
      <c r="A274" s="58" t="s">
        <v>37</v>
      </c>
      <c r="B274" s="58" t="s">
        <v>123</v>
      </c>
      <c r="C274" s="58" t="s">
        <v>102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</row>
    <row r="275" spans="1:31">
      <c r="A275" s="58" t="s">
        <v>37</v>
      </c>
      <c r="B275" s="58" t="s">
        <v>123</v>
      </c>
      <c r="C275" s="58" t="s">
        <v>103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-149.03344090999997</v>
      </c>
      <c r="Y275" s="5">
        <v>-408.89703374999988</v>
      </c>
      <c r="Z275" s="5">
        <v>-1029.2246112099997</v>
      </c>
      <c r="AA275" s="5">
        <v>-1691.38678527</v>
      </c>
      <c r="AB275" s="5">
        <v>-2365.1867423399999</v>
      </c>
      <c r="AC275" s="5">
        <v>-2516.4707754900001</v>
      </c>
      <c r="AD275" s="5">
        <v>-2605.74147017</v>
      </c>
      <c r="AE275" s="5">
        <v>-2605.74147017</v>
      </c>
    </row>
    <row r="276" spans="1:31">
      <c r="A276" s="58" t="s">
        <v>37</v>
      </c>
      <c r="B276" s="58" t="s">
        <v>123</v>
      </c>
      <c r="C276" s="58" t="s">
        <v>104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</row>
    <row r="277" spans="1:3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20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>
      <c r="A278" s="58" t="s">
        <v>37</v>
      </c>
      <c r="B278" s="58" t="s">
        <v>124</v>
      </c>
      <c r="C278" s="58" t="s">
        <v>80</v>
      </c>
      <c r="D278" s="5">
        <v>0</v>
      </c>
      <c r="E278" s="5">
        <v>0</v>
      </c>
      <c r="F278" s="5">
        <v>-3294</v>
      </c>
      <c r="G278" s="5">
        <v>-4024</v>
      </c>
      <c r="H278" s="5">
        <v>-5314</v>
      </c>
      <c r="I278" s="5">
        <v>-6434</v>
      </c>
      <c r="J278" s="5">
        <v>-7274</v>
      </c>
      <c r="K278" s="5">
        <v>-8126</v>
      </c>
      <c r="L278" s="5">
        <v>-8126</v>
      </c>
      <c r="M278" s="5">
        <v>-8126</v>
      </c>
      <c r="N278" s="5">
        <v>-8126</v>
      </c>
      <c r="O278" s="5">
        <v>-8126</v>
      </c>
      <c r="P278" s="5">
        <v>-8126</v>
      </c>
      <c r="Q278" s="5">
        <v>-8126</v>
      </c>
      <c r="R278" s="5">
        <v>-8126</v>
      </c>
      <c r="S278" s="5">
        <v>-8126</v>
      </c>
      <c r="T278" s="5">
        <v>-8126</v>
      </c>
      <c r="U278" s="5">
        <v>-8126</v>
      </c>
      <c r="V278" s="5">
        <v>-8126</v>
      </c>
      <c r="W278" s="5">
        <v>-8126</v>
      </c>
      <c r="X278" s="5">
        <v>-8126</v>
      </c>
      <c r="Y278" s="5">
        <v>-8126</v>
      </c>
      <c r="Z278" s="5">
        <v>-8126</v>
      </c>
      <c r="AA278" s="5">
        <v>-8126</v>
      </c>
      <c r="AB278" s="5">
        <v>-8126</v>
      </c>
      <c r="AC278" s="5">
        <v>-8126</v>
      </c>
      <c r="AD278" s="5">
        <v>-8126</v>
      </c>
      <c r="AE278" s="5">
        <v>-8126</v>
      </c>
    </row>
    <row r="279" spans="1:31">
      <c r="A279" s="58" t="s">
        <v>37</v>
      </c>
      <c r="B279" s="58" t="s">
        <v>124</v>
      </c>
      <c r="C279" s="58" t="s">
        <v>82</v>
      </c>
      <c r="D279" s="5">
        <v>0</v>
      </c>
      <c r="E279" s="5">
        <v>0</v>
      </c>
      <c r="F279" s="5">
        <v>-180</v>
      </c>
      <c r="G279" s="5">
        <v>-180</v>
      </c>
      <c r="H279" s="5">
        <v>-180</v>
      </c>
      <c r="I279" s="5">
        <v>-180</v>
      </c>
      <c r="J279" s="5">
        <v>-180</v>
      </c>
      <c r="K279" s="5">
        <v>-180</v>
      </c>
      <c r="L279" s="5">
        <v>-180</v>
      </c>
      <c r="M279" s="5">
        <v>-180</v>
      </c>
      <c r="N279" s="5">
        <v>-180</v>
      </c>
      <c r="O279" s="5">
        <v>-180</v>
      </c>
      <c r="P279" s="5">
        <v>-180</v>
      </c>
      <c r="Q279" s="5">
        <v>-565</v>
      </c>
      <c r="R279" s="5">
        <v>-565</v>
      </c>
      <c r="S279" s="5">
        <v>-565</v>
      </c>
      <c r="T279" s="5">
        <v>-709.39999998999997</v>
      </c>
      <c r="U279" s="5">
        <v>-709.39999998999997</v>
      </c>
      <c r="V279" s="5">
        <v>-709.39999998999997</v>
      </c>
      <c r="W279" s="5">
        <v>-709.39999998999997</v>
      </c>
      <c r="X279" s="5">
        <v>-709.39999998999997</v>
      </c>
      <c r="Y279" s="5">
        <v>-709.39999998999997</v>
      </c>
      <c r="Z279" s="5">
        <v>-1353.89999999</v>
      </c>
      <c r="AA279" s="5">
        <v>-1597.89999999</v>
      </c>
      <c r="AB279" s="5">
        <v>-1597.89999999</v>
      </c>
      <c r="AC279" s="5">
        <v>-1597.89999999</v>
      </c>
      <c r="AD279" s="5">
        <v>-1597.89999999</v>
      </c>
      <c r="AE279" s="5">
        <v>-1597.89999999</v>
      </c>
    </row>
    <row r="280" spans="1:31">
      <c r="A280" s="58" t="s">
        <v>37</v>
      </c>
      <c r="B280" s="58" t="s">
        <v>124</v>
      </c>
      <c r="C280" s="58" t="s">
        <v>84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-292.00000001000001</v>
      </c>
      <c r="O280" s="5">
        <v>-409.00000001000001</v>
      </c>
      <c r="P280" s="5">
        <v>-409.00000001000001</v>
      </c>
      <c r="Q280" s="5">
        <v>-409.00000001000001</v>
      </c>
      <c r="R280" s="5">
        <v>-409.00000001000001</v>
      </c>
      <c r="S280" s="5">
        <v>-409.00000001000001</v>
      </c>
      <c r="T280" s="5">
        <v>-409.00000001000001</v>
      </c>
      <c r="U280" s="5">
        <v>-409.00000001000001</v>
      </c>
      <c r="V280" s="5">
        <v>-409.00000001000001</v>
      </c>
      <c r="W280" s="5">
        <v>-409.00000001000001</v>
      </c>
      <c r="X280" s="5">
        <v>-409.00000001000001</v>
      </c>
      <c r="Y280" s="5">
        <v>-540.50000001000001</v>
      </c>
      <c r="Z280" s="5">
        <v>-540.50000001000001</v>
      </c>
      <c r="AA280" s="5">
        <v>-1089.5000000099999</v>
      </c>
      <c r="AB280" s="5">
        <v>-1089.5000000099999</v>
      </c>
      <c r="AC280" s="5">
        <v>-1089.5000000099999</v>
      </c>
      <c r="AD280" s="5">
        <v>-1608.5000000099999</v>
      </c>
      <c r="AE280" s="5">
        <v>-1954.5000000099999</v>
      </c>
    </row>
    <row r="281" spans="1:31">
      <c r="A281" s="58" t="s">
        <v>37</v>
      </c>
      <c r="B281" s="58" t="s">
        <v>124</v>
      </c>
      <c r="C281" s="58" t="s">
        <v>86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-86.4</v>
      </c>
      <c r="S281" s="5">
        <v>-86.4</v>
      </c>
      <c r="T281" s="5">
        <v>-86.4</v>
      </c>
      <c r="U281" s="5">
        <v>-86.4</v>
      </c>
      <c r="V281" s="5">
        <v>-86.4</v>
      </c>
      <c r="W281" s="5">
        <v>-152.4</v>
      </c>
      <c r="X281" s="5">
        <v>-152.4</v>
      </c>
      <c r="Y281" s="5">
        <v>-152.4</v>
      </c>
      <c r="Z281" s="5">
        <v>-152.4</v>
      </c>
      <c r="AA281" s="5">
        <v>-152.4</v>
      </c>
      <c r="AB281" s="5">
        <v>-152.4</v>
      </c>
      <c r="AC281" s="5">
        <v>-152.4</v>
      </c>
      <c r="AD281" s="5">
        <v>-152.4</v>
      </c>
      <c r="AE281" s="5">
        <v>-152.4</v>
      </c>
    </row>
    <row r="282" spans="1:31">
      <c r="A282" s="58" t="s">
        <v>37</v>
      </c>
      <c r="B282" s="58" t="s">
        <v>124</v>
      </c>
      <c r="C282" s="58" t="s">
        <v>102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</row>
    <row r="283" spans="1:31">
      <c r="A283" s="58" t="s">
        <v>37</v>
      </c>
      <c r="B283" s="58" t="s">
        <v>124</v>
      </c>
      <c r="C283" s="58" t="s">
        <v>103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-326.52095267000004</v>
      </c>
      <c r="Y283" s="5">
        <v>-326.52095267000004</v>
      </c>
      <c r="Z283" s="5">
        <v>-412.64459710000028</v>
      </c>
      <c r="AA283" s="5">
        <v>-412.64459710000028</v>
      </c>
      <c r="AB283" s="5">
        <v>-412.64459710000028</v>
      </c>
      <c r="AC283" s="5">
        <v>-412.64459710000028</v>
      </c>
      <c r="AD283" s="5">
        <v>-412.64459710000028</v>
      </c>
      <c r="AE283" s="5">
        <v>-1388.79951188</v>
      </c>
    </row>
    <row r="284" spans="1:31">
      <c r="A284" s="58" t="s">
        <v>37</v>
      </c>
      <c r="B284" s="58" t="s">
        <v>124</v>
      </c>
      <c r="C284" s="58" t="s">
        <v>104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</row>
    <row r="285" spans="1:3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>
      <c r="A286" s="58" t="s">
        <v>37</v>
      </c>
      <c r="B286" s="58" t="s">
        <v>125</v>
      </c>
      <c r="C286" s="58" t="s">
        <v>81</v>
      </c>
      <c r="D286" s="5">
        <v>0</v>
      </c>
      <c r="E286" s="5">
        <v>0</v>
      </c>
      <c r="F286" s="5">
        <v>-1450</v>
      </c>
      <c r="G286" s="5">
        <v>-2030</v>
      </c>
      <c r="H286" s="5">
        <v>-3170</v>
      </c>
      <c r="I286" s="5">
        <v>-3715</v>
      </c>
      <c r="J286" s="5">
        <v>-3715</v>
      </c>
      <c r="K286" s="5">
        <v>-4835</v>
      </c>
      <c r="L286" s="5">
        <v>-4835</v>
      </c>
      <c r="M286" s="5">
        <v>-4835</v>
      </c>
      <c r="N286" s="5">
        <v>-4835</v>
      </c>
      <c r="O286" s="5">
        <v>-4835</v>
      </c>
      <c r="P286" s="5">
        <v>-4835</v>
      </c>
      <c r="Q286" s="5">
        <v>-4835</v>
      </c>
      <c r="R286" s="5">
        <v>-4835</v>
      </c>
      <c r="S286" s="5">
        <v>-4835</v>
      </c>
      <c r="T286" s="5">
        <v>-4835</v>
      </c>
      <c r="U286" s="5">
        <v>-4835</v>
      </c>
      <c r="V286" s="5">
        <v>-4835</v>
      </c>
      <c r="W286" s="5">
        <v>-4835</v>
      </c>
      <c r="X286" s="5">
        <v>-4835</v>
      </c>
      <c r="Y286" s="5">
        <v>-4835</v>
      </c>
      <c r="Z286" s="5">
        <v>-4835</v>
      </c>
      <c r="AA286" s="5">
        <v>-4835</v>
      </c>
      <c r="AB286" s="5">
        <v>-4835</v>
      </c>
      <c r="AC286" s="5">
        <v>-4835</v>
      </c>
      <c r="AD286" s="5">
        <v>-4835</v>
      </c>
      <c r="AE286" s="5">
        <v>-4835</v>
      </c>
    </row>
    <row r="287" spans="1:31">
      <c r="A287" s="58" t="s">
        <v>37</v>
      </c>
      <c r="B287" s="58" t="s">
        <v>125</v>
      </c>
      <c r="C287" s="58" t="s">
        <v>82</v>
      </c>
      <c r="D287" s="5">
        <v>0</v>
      </c>
      <c r="E287" s="5">
        <v>0</v>
      </c>
      <c r="F287" s="5">
        <v>-500</v>
      </c>
      <c r="G287" s="5">
        <v>-500</v>
      </c>
      <c r="H287" s="5">
        <v>-500</v>
      </c>
      <c r="I287" s="5">
        <v>-500</v>
      </c>
      <c r="J287" s="5">
        <v>-500</v>
      </c>
      <c r="K287" s="5">
        <v>-500</v>
      </c>
      <c r="L287" s="5">
        <v>-500</v>
      </c>
      <c r="M287" s="5">
        <v>-500</v>
      </c>
      <c r="N287" s="5">
        <v>-500</v>
      </c>
      <c r="O287" s="5">
        <v>-500</v>
      </c>
      <c r="P287" s="5">
        <v>-500</v>
      </c>
      <c r="Q287" s="5">
        <v>-500</v>
      </c>
      <c r="R287" s="5">
        <v>-500</v>
      </c>
      <c r="S287" s="5">
        <v>-500</v>
      </c>
      <c r="T287" s="5">
        <v>-500</v>
      </c>
      <c r="U287" s="5">
        <v>-500</v>
      </c>
      <c r="V287" s="5">
        <v>-500</v>
      </c>
      <c r="W287" s="5">
        <v>-500</v>
      </c>
      <c r="X287" s="5">
        <v>-500</v>
      </c>
      <c r="Y287" s="5">
        <v>-500</v>
      </c>
      <c r="Z287" s="5">
        <v>-500</v>
      </c>
      <c r="AA287" s="5">
        <v>-500</v>
      </c>
      <c r="AB287" s="5">
        <v>-500</v>
      </c>
      <c r="AC287" s="5">
        <v>-500</v>
      </c>
      <c r="AD287" s="5">
        <v>-500</v>
      </c>
      <c r="AE287" s="5">
        <v>-500</v>
      </c>
    </row>
    <row r="288" spans="1:31">
      <c r="A288" s="58" t="s">
        <v>37</v>
      </c>
      <c r="B288" s="58" t="s">
        <v>125</v>
      </c>
      <c r="C288" s="58" t="s">
        <v>84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-170</v>
      </c>
      <c r="O288" s="5">
        <v>-170</v>
      </c>
      <c r="P288" s="5">
        <v>-170</v>
      </c>
      <c r="Q288" s="5">
        <v>-170</v>
      </c>
      <c r="R288" s="5">
        <v>-170</v>
      </c>
      <c r="S288" s="5">
        <v>-170</v>
      </c>
      <c r="T288" s="5">
        <v>-610</v>
      </c>
      <c r="U288" s="5">
        <v>-610</v>
      </c>
      <c r="V288" s="5">
        <v>-610</v>
      </c>
      <c r="W288" s="5">
        <v>-704</v>
      </c>
      <c r="X288" s="5">
        <v>-704</v>
      </c>
      <c r="Y288" s="5">
        <v>-704</v>
      </c>
      <c r="Z288" s="5">
        <v>-704</v>
      </c>
      <c r="AA288" s="5">
        <v>-704</v>
      </c>
      <c r="AB288" s="5">
        <v>-1288</v>
      </c>
      <c r="AC288" s="5">
        <v>-1288</v>
      </c>
      <c r="AD288" s="5">
        <v>-1288</v>
      </c>
      <c r="AE288" s="5">
        <v>-1288</v>
      </c>
    </row>
    <row r="289" spans="1:31">
      <c r="A289" s="58" t="s">
        <v>37</v>
      </c>
      <c r="B289" s="58" t="s">
        <v>125</v>
      </c>
      <c r="C289" s="58" t="s">
        <v>86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</row>
    <row r="290" spans="1:31">
      <c r="A290" s="58" t="s">
        <v>37</v>
      </c>
      <c r="B290" s="58" t="s">
        <v>125</v>
      </c>
      <c r="C290" s="58" t="s">
        <v>102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</row>
    <row r="291" spans="1:31">
      <c r="A291" s="58" t="s">
        <v>37</v>
      </c>
      <c r="B291" s="58" t="s">
        <v>125</v>
      </c>
      <c r="C291" s="58" t="s">
        <v>103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-240.8753917199997</v>
      </c>
      <c r="AA291" s="5">
        <v>-311.53882975999977</v>
      </c>
      <c r="AB291" s="5">
        <v>-311.53882975999977</v>
      </c>
      <c r="AC291" s="5">
        <v>-1338.9750670399994</v>
      </c>
      <c r="AD291" s="5">
        <v>-1338.9750670399994</v>
      </c>
      <c r="AE291" s="5">
        <v>-1338.9750670399994</v>
      </c>
    </row>
    <row r="292" spans="1:31">
      <c r="A292" s="58" t="s">
        <v>37</v>
      </c>
      <c r="B292" s="58" t="s">
        <v>125</v>
      </c>
      <c r="C292" s="58" t="s">
        <v>104</v>
      </c>
      <c r="D292" s="5">
        <v>0</v>
      </c>
      <c r="E292" s="5">
        <v>-1.0999999999999979</v>
      </c>
      <c r="F292" s="5">
        <v>-1.0999999999999979</v>
      </c>
      <c r="G292" s="5">
        <v>-1.0999999999999979</v>
      </c>
      <c r="H292" s="5">
        <v>-1.0999999999999979</v>
      </c>
      <c r="I292" s="5">
        <v>-2.1999999999999957</v>
      </c>
      <c r="J292" s="5">
        <v>-2.1999999999999957</v>
      </c>
      <c r="K292" s="5">
        <v>-2.1999999999999957</v>
      </c>
      <c r="L292" s="5">
        <v>-2.1999999999999957</v>
      </c>
      <c r="M292" s="5">
        <v>-2.1999999999999957</v>
      </c>
      <c r="N292" s="5">
        <v>-3.2999999999999936</v>
      </c>
      <c r="O292" s="5">
        <v>-3.2999999999999936</v>
      </c>
      <c r="P292" s="5">
        <v>-4.3999999999999915</v>
      </c>
      <c r="Q292" s="5">
        <v>-4.3999999999999915</v>
      </c>
      <c r="R292" s="5">
        <v>-4.3999999999999915</v>
      </c>
      <c r="S292" s="5">
        <v>-4.3999999999999915</v>
      </c>
      <c r="T292" s="5">
        <v>-5.4999999999999893</v>
      </c>
      <c r="U292" s="5">
        <v>-5.4999999999999893</v>
      </c>
      <c r="V292" s="5">
        <v>-5.4999999999999893</v>
      </c>
      <c r="W292" s="5">
        <v>-5.4999999999999893</v>
      </c>
      <c r="X292" s="5">
        <v>-5.4999999999999893</v>
      </c>
      <c r="Y292" s="5">
        <v>-5.4999999999999893</v>
      </c>
      <c r="Z292" s="5">
        <v>-5.4999999999999893</v>
      </c>
      <c r="AA292" s="5">
        <v>-5.4999999999999893</v>
      </c>
      <c r="AB292" s="5">
        <v>-5.4999999999999893</v>
      </c>
      <c r="AC292" s="5">
        <v>-5.4999999999999893</v>
      </c>
      <c r="AD292" s="5">
        <v>-5.4999999999999893</v>
      </c>
      <c r="AE292" s="5">
        <v>-5.4999999999999893</v>
      </c>
    </row>
    <row r="293" spans="1:3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>
      <c r="A294" s="58" t="s">
        <v>37</v>
      </c>
      <c r="B294" s="58" t="s">
        <v>126</v>
      </c>
      <c r="C294" s="58" t="s">
        <v>82</v>
      </c>
      <c r="D294" s="5">
        <v>0</v>
      </c>
      <c r="E294" s="5">
        <v>0</v>
      </c>
      <c r="F294" s="5">
        <v>-800</v>
      </c>
      <c r="G294" s="5">
        <v>-800</v>
      </c>
      <c r="H294" s="5">
        <v>-800</v>
      </c>
      <c r="I294" s="5">
        <v>-800</v>
      </c>
      <c r="J294" s="5">
        <v>-800</v>
      </c>
      <c r="K294" s="5">
        <v>-800</v>
      </c>
      <c r="L294" s="5">
        <v>-800</v>
      </c>
      <c r="M294" s="5">
        <v>-800</v>
      </c>
      <c r="N294" s="5">
        <v>-800</v>
      </c>
      <c r="O294" s="5">
        <v>-800</v>
      </c>
      <c r="P294" s="5">
        <v>-800</v>
      </c>
      <c r="Q294" s="5">
        <v>-800</v>
      </c>
      <c r="R294" s="5">
        <v>-1328.9999999900001</v>
      </c>
      <c r="S294" s="5">
        <v>-1328.9999999900001</v>
      </c>
      <c r="T294" s="5">
        <v>-1328.9999999900001</v>
      </c>
      <c r="U294" s="5">
        <v>-1328.9999999900001</v>
      </c>
      <c r="V294" s="5">
        <v>-1328.9999999900001</v>
      </c>
      <c r="W294" s="5">
        <v>-1328.9999999900001</v>
      </c>
      <c r="X294" s="5">
        <v>-1328.9999999900001</v>
      </c>
      <c r="Y294" s="5">
        <v>-1328.9999999900001</v>
      </c>
      <c r="Z294" s="5">
        <v>-1328.9999999900001</v>
      </c>
      <c r="AA294" s="5">
        <v>-1328.9999999900001</v>
      </c>
      <c r="AB294" s="5">
        <v>-1328.9999999900001</v>
      </c>
      <c r="AC294" s="5">
        <v>-1328.9999999900001</v>
      </c>
      <c r="AD294" s="5">
        <v>-1328.9999999900001</v>
      </c>
      <c r="AE294" s="5">
        <v>-1328.9999999900001</v>
      </c>
    </row>
    <row r="295" spans="1:31">
      <c r="A295" s="58" t="s">
        <v>37</v>
      </c>
      <c r="B295" s="58" t="s">
        <v>126</v>
      </c>
      <c r="C295" s="58" t="s">
        <v>84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-382.5</v>
      </c>
      <c r="L295" s="5">
        <v>-382.5</v>
      </c>
      <c r="M295" s="5">
        <v>-659.36000003999993</v>
      </c>
      <c r="N295" s="5">
        <v>-659.36000003999993</v>
      </c>
      <c r="O295" s="5">
        <v>-659.36000003999993</v>
      </c>
      <c r="P295" s="5">
        <v>-739.36000003999993</v>
      </c>
      <c r="Q295" s="5">
        <v>-739.36000003999993</v>
      </c>
      <c r="R295" s="5">
        <v>-739.36000003999993</v>
      </c>
      <c r="S295" s="5">
        <v>-739.36000003999993</v>
      </c>
      <c r="T295" s="5">
        <v>-739.36000003999993</v>
      </c>
      <c r="U295" s="5">
        <v>-739.36000003999993</v>
      </c>
      <c r="V295" s="5">
        <v>-739.36000003999993</v>
      </c>
      <c r="W295" s="5">
        <v>-739.36000003999993</v>
      </c>
      <c r="X295" s="5">
        <v>-739.36000003999993</v>
      </c>
      <c r="Y295" s="5">
        <v>-1077.3600000399999</v>
      </c>
      <c r="Z295" s="5">
        <v>-1077.3600000399999</v>
      </c>
      <c r="AA295" s="5">
        <v>-1231.3600000399999</v>
      </c>
      <c r="AB295" s="5">
        <v>-1231.3600000399999</v>
      </c>
      <c r="AC295" s="5">
        <v>-1231.3600000399999</v>
      </c>
      <c r="AD295" s="5">
        <v>-1231.3600000399999</v>
      </c>
      <c r="AE295" s="5">
        <v>-1231.3600000399999</v>
      </c>
    </row>
    <row r="296" spans="1:31">
      <c r="A296" s="58" t="s">
        <v>37</v>
      </c>
      <c r="B296" s="58" t="s">
        <v>126</v>
      </c>
      <c r="C296" s="58" t="s">
        <v>86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</row>
    <row r="297" spans="1:31">
      <c r="A297" s="58" t="s">
        <v>37</v>
      </c>
      <c r="B297" s="58" t="s">
        <v>126</v>
      </c>
      <c r="C297" s="58" t="s">
        <v>102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</row>
    <row r="298" spans="1:31">
      <c r="A298" s="58" t="s">
        <v>37</v>
      </c>
      <c r="B298" s="58" t="s">
        <v>126</v>
      </c>
      <c r="C298" s="58" t="s">
        <v>103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-448.08909349999885</v>
      </c>
      <c r="AC298" s="5">
        <v>-448.08909349999885</v>
      </c>
      <c r="AD298" s="5">
        <v>-448.08909349999885</v>
      </c>
      <c r="AE298" s="5">
        <v>-448.08909349999885</v>
      </c>
    </row>
    <row r="299" spans="1:31">
      <c r="A299" s="58" t="s">
        <v>37</v>
      </c>
      <c r="B299" s="58" t="s">
        <v>126</v>
      </c>
      <c r="C299" s="58" t="s">
        <v>104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-2.1</v>
      </c>
      <c r="AA299" s="5">
        <v>-2.1</v>
      </c>
      <c r="AB299" s="5">
        <v>-2.1</v>
      </c>
      <c r="AC299" s="5">
        <v>-2.1</v>
      </c>
      <c r="AD299" s="5">
        <v>-2.1</v>
      </c>
      <c r="AE299" s="5">
        <v>-2.1</v>
      </c>
    </row>
    <row r="300" spans="1:3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>
      <c r="A301" s="58" t="s">
        <v>37</v>
      </c>
      <c r="B301" s="58" t="s">
        <v>127</v>
      </c>
      <c r="C301" s="58" t="s">
        <v>82</v>
      </c>
      <c r="D301" s="5">
        <v>0</v>
      </c>
      <c r="E301" s="5">
        <v>0</v>
      </c>
      <c r="F301" s="5">
        <v>-208</v>
      </c>
      <c r="G301" s="5">
        <v>-208</v>
      </c>
      <c r="H301" s="5">
        <v>-208</v>
      </c>
      <c r="I301" s="5">
        <v>-208</v>
      </c>
      <c r="J301" s="5">
        <v>-208</v>
      </c>
      <c r="K301" s="5">
        <v>-208</v>
      </c>
      <c r="L301" s="5">
        <v>-208</v>
      </c>
      <c r="M301" s="5">
        <v>-208</v>
      </c>
      <c r="N301" s="5">
        <v>-208</v>
      </c>
      <c r="O301" s="5">
        <v>-208</v>
      </c>
      <c r="P301" s="5">
        <v>-208</v>
      </c>
      <c r="Q301" s="5">
        <v>-208</v>
      </c>
      <c r="R301" s="5">
        <v>-208</v>
      </c>
      <c r="S301" s="5">
        <v>-208</v>
      </c>
      <c r="T301" s="5">
        <v>-208</v>
      </c>
      <c r="U301" s="5">
        <v>-208</v>
      </c>
      <c r="V301" s="5">
        <v>-208</v>
      </c>
      <c r="W301" s="5">
        <v>-208</v>
      </c>
      <c r="X301" s="5">
        <v>-208</v>
      </c>
      <c r="Y301" s="5">
        <v>-208</v>
      </c>
      <c r="Z301" s="5">
        <v>-208</v>
      </c>
      <c r="AA301" s="5">
        <v>-208</v>
      </c>
      <c r="AB301" s="5">
        <v>-208</v>
      </c>
      <c r="AC301" s="5">
        <v>-208</v>
      </c>
      <c r="AD301" s="5">
        <v>-208</v>
      </c>
      <c r="AE301" s="5">
        <v>-208</v>
      </c>
    </row>
    <row r="302" spans="1:31">
      <c r="A302" s="58" t="s">
        <v>37</v>
      </c>
      <c r="B302" s="58" t="s">
        <v>127</v>
      </c>
      <c r="C302" s="58" t="s">
        <v>84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-120</v>
      </c>
      <c r="V302" s="5">
        <v>-120</v>
      </c>
      <c r="W302" s="5">
        <v>-120</v>
      </c>
      <c r="X302" s="5">
        <v>-120</v>
      </c>
      <c r="Y302" s="5">
        <v>-120</v>
      </c>
      <c r="Z302" s="5">
        <v>-120</v>
      </c>
      <c r="AA302" s="5">
        <v>-120</v>
      </c>
      <c r="AB302" s="5">
        <v>-120</v>
      </c>
      <c r="AC302" s="5">
        <v>-120</v>
      </c>
      <c r="AD302" s="5">
        <v>-120</v>
      </c>
      <c r="AE302" s="5">
        <v>-178</v>
      </c>
    </row>
    <row r="303" spans="1:31">
      <c r="A303" s="58" t="s">
        <v>37</v>
      </c>
      <c r="B303" s="58" t="s">
        <v>127</v>
      </c>
      <c r="C303" s="58" t="s">
        <v>86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</row>
    <row r="304" spans="1:31">
      <c r="A304" s="58" t="s">
        <v>37</v>
      </c>
      <c r="B304" s="58" t="s">
        <v>127</v>
      </c>
      <c r="C304" s="58" t="s">
        <v>102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</row>
    <row r="305" spans="1:31">
      <c r="A305" s="58" t="s">
        <v>37</v>
      </c>
      <c r="B305" s="58" t="s">
        <v>127</v>
      </c>
      <c r="C305" s="58" t="s">
        <v>103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</row>
    <row r="306" spans="1:31">
      <c r="A306" s="58" t="s">
        <v>37</v>
      </c>
      <c r="B306" s="58" t="s">
        <v>127</v>
      </c>
      <c r="C306" s="58" t="s">
        <v>104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</row>
  </sheetData>
  <autoFilter ref="A3:C306" xr:uid="{593D0B23-B5AE-446C-BAD9-CCEC3BC1137D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B7D9-89CC-4498-A735-C08C031DCFF1}">
  <sheetPr codeName="Sheet81">
    <tabColor theme="7"/>
  </sheetPr>
  <dimension ref="A1:AG650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.5" style="6" customWidth="1"/>
    <col min="3" max="3" width="7.5" style="6" customWidth="1"/>
    <col min="4" max="4" width="24.4140625" style="6" customWidth="1"/>
    <col min="5" max="5" width="14.58203125" style="6" customWidth="1"/>
    <col min="6" max="6" width="9" style="6" customWidth="1"/>
    <col min="7" max="16384" width="9" style="6"/>
  </cols>
  <sheetData>
    <row r="1" spans="1:33" s="53" customFormat="1" ht="23.25" customHeight="1" thickBot="1">
      <c r="A1" s="4" t="s">
        <v>265</v>
      </c>
      <c r="B1" s="4"/>
      <c r="C1" s="3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33" ht="15" thickTop="1">
      <c r="A2" s="55" t="s">
        <v>266</v>
      </c>
      <c r="D2" s="55"/>
      <c r="E2" s="55"/>
    </row>
    <row r="3" spans="1:33">
      <c r="A3" s="59" t="s">
        <v>119</v>
      </c>
      <c r="B3" s="60" t="s">
        <v>120</v>
      </c>
      <c r="C3" s="60" t="s">
        <v>150</v>
      </c>
      <c r="D3" s="60" t="s">
        <v>151</v>
      </c>
      <c r="E3" s="60" t="s">
        <v>121</v>
      </c>
      <c r="F3" s="59">
        <v>2024</v>
      </c>
      <c r="G3" s="59">
        <v>2025</v>
      </c>
      <c r="H3" s="59">
        <v>2026</v>
      </c>
      <c r="I3" s="59">
        <v>2027</v>
      </c>
      <c r="J3" s="59">
        <v>2028</v>
      </c>
      <c r="K3" s="59">
        <v>2029</v>
      </c>
      <c r="L3" s="59">
        <v>2030</v>
      </c>
      <c r="M3" s="59">
        <v>2031</v>
      </c>
      <c r="N3" s="59">
        <v>2032</v>
      </c>
      <c r="O3" s="59">
        <v>2033</v>
      </c>
      <c r="P3" s="59">
        <v>2034</v>
      </c>
      <c r="Q3" s="59">
        <v>2035</v>
      </c>
      <c r="R3" s="59">
        <v>2036</v>
      </c>
      <c r="S3" s="59">
        <v>2037</v>
      </c>
      <c r="T3" s="59">
        <v>2038</v>
      </c>
      <c r="U3" s="59">
        <v>2039</v>
      </c>
      <c r="V3" s="59">
        <v>2040</v>
      </c>
      <c r="W3" s="59">
        <v>2041</v>
      </c>
      <c r="X3" s="59">
        <v>2042</v>
      </c>
      <c r="Y3" s="59">
        <v>2043</v>
      </c>
      <c r="Z3" s="59">
        <v>2044</v>
      </c>
      <c r="AA3" s="59">
        <v>2045</v>
      </c>
      <c r="AB3" s="59">
        <v>2046</v>
      </c>
      <c r="AC3" s="59">
        <v>2047</v>
      </c>
      <c r="AD3" s="59">
        <v>2048</v>
      </c>
      <c r="AE3" s="59">
        <v>2049</v>
      </c>
      <c r="AF3" s="59">
        <v>2050</v>
      </c>
      <c r="AG3" s="59">
        <v>2051</v>
      </c>
    </row>
    <row r="4" spans="1:33">
      <c r="A4" s="58" t="s">
        <v>115</v>
      </c>
      <c r="B4" s="61" t="s">
        <v>124</v>
      </c>
      <c r="C4" s="61" t="s">
        <v>152</v>
      </c>
      <c r="D4" s="61" t="s">
        <v>153</v>
      </c>
      <c r="E4" s="61" t="s">
        <v>154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750.87364074000004</v>
      </c>
      <c r="P4" s="5">
        <v>1100</v>
      </c>
      <c r="Q4" s="5">
        <v>1100</v>
      </c>
      <c r="R4" s="5">
        <v>1100</v>
      </c>
      <c r="S4" s="5">
        <v>1100</v>
      </c>
      <c r="T4" s="5">
        <v>1100</v>
      </c>
      <c r="U4" s="5">
        <v>1100</v>
      </c>
      <c r="V4" s="5">
        <v>1100</v>
      </c>
      <c r="W4" s="5">
        <v>1100</v>
      </c>
      <c r="X4" s="5">
        <v>1100</v>
      </c>
      <c r="Y4" s="5">
        <v>2148.8334391499998</v>
      </c>
      <c r="Z4" s="5">
        <v>7487.3129411199998</v>
      </c>
      <c r="AA4" s="5">
        <v>7487.3129411199998</v>
      </c>
      <c r="AB4" s="5">
        <v>7570.7727661500003</v>
      </c>
      <c r="AC4" s="5">
        <v>7570.7727661500003</v>
      </c>
      <c r="AD4" s="5">
        <v>7570.7727661500003</v>
      </c>
      <c r="AE4" s="5">
        <v>7570.7727661500003</v>
      </c>
      <c r="AF4" s="5">
        <v>11990.265837729999</v>
      </c>
      <c r="AG4" s="5">
        <v>11990.265837729999</v>
      </c>
    </row>
    <row r="5" spans="1:33">
      <c r="A5" s="58" t="s">
        <v>115</v>
      </c>
      <c r="B5" s="61" t="s">
        <v>124</v>
      </c>
      <c r="C5" s="61" t="s">
        <v>155</v>
      </c>
      <c r="D5" s="61" t="s">
        <v>156</v>
      </c>
      <c r="E5" s="61" t="s">
        <v>154</v>
      </c>
      <c r="F5" s="5">
        <v>81.5</v>
      </c>
      <c r="G5" s="5">
        <v>81.5</v>
      </c>
      <c r="H5" s="5">
        <v>81.5</v>
      </c>
      <c r="I5" s="5">
        <v>103.67610517</v>
      </c>
      <c r="J5" s="5">
        <v>360.60926073000002</v>
      </c>
      <c r="K5" s="5">
        <v>360.60926073000002</v>
      </c>
      <c r="L5" s="5">
        <v>360.60926073000002</v>
      </c>
      <c r="M5" s="5">
        <v>1680.38103355</v>
      </c>
      <c r="N5" s="5">
        <v>1680.38103355</v>
      </c>
      <c r="O5" s="5">
        <v>3345.2361454500001</v>
      </c>
      <c r="P5" s="5">
        <v>3417.06429084</v>
      </c>
      <c r="Q5" s="5">
        <v>3417.06429084</v>
      </c>
      <c r="R5" s="5">
        <v>3417.06429084</v>
      </c>
      <c r="S5" s="5">
        <v>3417.06429084</v>
      </c>
      <c r="T5" s="5">
        <v>4937.8709722699996</v>
      </c>
      <c r="U5" s="5">
        <v>4937.8709722699996</v>
      </c>
      <c r="V5" s="5">
        <v>4937.8709722699996</v>
      </c>
      <c r="W5" s="5">
        <v>4937.8709722699996</v>
      </c>
      <c r="X5" s="5">
        <v>5468.1989309999999</v>
      </c>
      <c r="Y5" s="5">
        <v>5468.1989309999999</v>
      </c>
      <c r="Z5" s="5">
        <v>5974.5044108700004</v>
      </c>
      <c r="AA5" s="5">
        <v>5974.5044108700004</v>
      </c>
      <c r="AB5" s="5">
        <v>8033</v>
      </c>
      <c r="AC5" s="5">
        <v>8033</v>
      </c>
      <c r="AD5" s="5">
        <v>8033</v>
      </c>
      <c r="AE5" s="5">
        <v>8015</v>
      </c>
      <c r="AF5" s="5">
        <v>8015</v>
      </c>
      <c r="AG5" s="5">
        <v>8015</v>
      </c>
    </row>
    <row r="6" spans="1:33">
      <c r="A6" s="58" t="s">
        <v>115</v>
      </c>
      <c r="B6" s="61" t="s">
        <v>124</v>
      </c>
      <c r="C6" s="61" t="s">
        <v>157</v>
      </c>
      <c r="D6" s="61" t="s">
        <v>158</v>
      </c>
      <c r="E6" s="61" t="s">
        <v>154</v>
      </c>
      <c r="F6" s="5">
        <v>447.61599999999999</v>
      </c>
      <c r="G6" s="5">
        <v>447.61599999999999</v>
      </c>
      <c r="H6" s="5">
        <v>447.61599999999999</v>
      </c>
      <c r="I6" s="5">
        <v>447.61599999999999</v>
      </c>
      <c r="J6" s="5">
        <v>447.61599999999999</v>
      </c>
      <c r="K6" s="5">
        <v>447.61599999999999</v>
      </c>
      <c r="L6" s="5">
        <v>447.61599999999999</v>
      </c>
      <c r="M6" s="5">
        <v>447.61599999999999</v>
      </c>
      <c r="N6" s="5">
        <v>447.61599999999999</v>
      </c>
      <c r="O6" s="5">
        <v>447.61599999999999</v>
      </c>
      <c r="P6" s="5">
        <v>447.61599999999999</v>
      </c>
      <c r="Q6" s="5">
        <v>3685.5278828199998</v>
      </c>
      <c r="R6" s="5">
        <v>3685.5278828199998</v>
      </c>
      <c r="S6" s="5">
        <v>3847.616</v>
      </c>
      <c r="T6" s="5">
        <v>3847.616</v>
      </c>
      <c r="U6" s="5">
        <v>3847.616</v>
      </c>
      <c r="V6" s="5">
        <v>3847.616</v>
      </c>
      <c r="W6" s="5">
        <v>3847.616</v>
      </c>
      <c r="X6" s="5">
        <v>3847.616</v>
      </c>
      <c r="Y6" s="5">
        <v>3728.0160000000001</v>
      </c>
      <c r="Z6" s="5">
        <v>3600.0160000000001</v>
      </c>
      <c r="AA6" s="5">
        <v>3600.0160000000001</v>
      </c>
      <c r="AB6" s="5">
        <v>3600.0160000000001</v>
      </c>
      <c r="AC6" s="5">
        <v>3600.0160000000001</v>
      </c>
      <c r="AD6" s="5">
        <v>3500.0349999999999</v>
      </c>
      <c r="AE6" s="5">
        <v>3500.0349999999999</v>
      </c>
      <c r="AF6" s="5">
        <v>3400</v>
      </c>
      <c r="AG6" s="5">
        <v>3400</v>
      </c>
    </row>
    <row r="7" spans="1:33">
      <c r="A7" s="58" t="s">
        <v>115</v>
      </c>
      <c r="B7" s="61" t="s">
        <v>124</v>
      </c>
      <c r="C7" s="61" t="s">
        <v>159</v>
      </c>
      <c r="D7" s="61" t="s">
        <v>160</v>
      </c>
      <c r="E7" s="61" t="s">
        <v>154</v>
      </c>
      <c r="F7" s="5">
        <v>642.35</v>
      </c>
      <c r="G7" s="5">
        <v>641.61</v>
      </c>
      <c r="H7" s="5">
        <v>640.87</v>
      </c>
      <c r="I7" s="5">
        <v>640.13</v>
      </c>
      <c r="J7" s="5">
        <v>639.39</v>
      </c>
      <c r="K7" s="5">
        <v>737.64154951</v>
      </c>
      <c r="L7" s="5">
        <v>1298.07486677</v>
      </c>
      <c r="M7" s="5">
        <v>1298.07486677</v>
      </c>
      <c r="N7" s="5">
        <v>1298.07486677</v>
      </c>
      <c r="O7" s="5">
        <v>1298.07486677</v>
      </c>
      <c r="P7" s="5">
        <v>1508.54795147</v>
      </c>
      <c r="Q7" s="5">
        <v>2923.7563008200004</v>
      </c>
      <c r="R7" s="5">
        <v>2923.7563008200004</v>
      </c>
      <c r="S7" s="5">
        <v>4625.7529904100002</v>
      </c>
      <c r="T7" s="5">
        <v>4625.7529904100002</v>
      </c>
      <c r="U7" s="5">
        <v>4625.7529904100002</v>
      </c>
      <c r="V7" s="5">
        <v>4625.7529904100002</v>
      </c>
      <c r="W7" s="5">
        <v>4833.2793878000002</v>
      </c>
      <c r="X7" s="5">
        <v>7537.91</v>
      </c>
      <c r="Y7" s="5">
        <v>7537.91</v>
      </c>
      <c r="Z7" s="5">
        <v>7537.91</v>
      </c>
      <c r="AA7" s="5">
        <v>7495.41</v>
      </c>
      <c r="AB7" s="5">
        <v>10867.38706374</v>
      </c>
      <c r="AC7" s="5">
        <v>11284.33683844</v>
      </c>
      <c r="AD7" s="5">
        <v>13846.27838587</v>
      </c>
      <c r="AE7" s="5">
        <v>17809.15858644</v>
      </c>
      <c r="AF7" s="5">
        <v>37668.439607740002</v>
      </c>
      <c r="AG7" s="5">
        <v>37642.439607740002</v>
      </c>
    </row>
    <row r="8" spans="1:33">
      <c r="A8" s="58" t="s">
        <v>115</v>
      </c>
      <c r="B8" s="61" t="s">
        <v>124</v>
      </c>
      <c r="C8" s="61" t="s">
        <v>161</v>
      </c>
      <c r="D8" s="61" t="s">
        <v>162</v>
      </c>
      <c r="E8" s="61" t="s">
        <v>154</v>
      </c>
      <c r="F8" s="5">
        <v>14</v>
      </c>
      <c r="G8" s="5">
        <v>14</v>
      </c>
      <c r="H8" s="5">
        <v>70.537111640000006</v>
      </c>
      <c r="I8" s="5">
        <v>70.537111640000006</v>
      </c>
      <c r="J8" s="5">
        <v>70.537111640000006</v>
      </c>
      <c r="K8" s="5">
        <v>75.18920159000001</v>
      </c>
      <c r="L8" s="5">
        <v>76.917894289999992</v>
      </c>
      <c r="M8" s="5">
        <v>79.325846490000004</v>
      </c>
      <c r="N8" s="5">
        <v>79.325846490000004</v>
      </c>
      <c r="O8" s="5">
        <v>79.325846490000004</v>
      </c>
      <c r="P8" s="5">
        <v>81.32031164</v>
      </c>
      <c r="Q8" s="5">
        <v>81.32031164</v>
      </c>
      <c r="R8" s="5">
        <v>81.32031164</v>
      </c>
      <c r="S8" s="5">
        <v>81.875521289999995</v>
      </c>
      <c r="T8" s="5">
        <v>81.875521289999995</v>
      </c>
      <c r="U8" s="5">
        <v>81.875521289999995</v>
      </c>
      <c r="V8" s="5">
        <v>81.875521289999995</v>
      </c>
      <c r="W8" s="5">
        <v>83.756333729999994</v>
      </c>
      <c r="X8" s="5">
        <v>88.988189820000002</v>
      </c>
      <c r="Y8" s="5">
        <v>3271.3801036099999</v>
      </c>
      <c r="Z8" s="5">
        <v>3257.3801036099999</v>
      </c>
      <c r="AA8" s="5">
        <v>3667.4121449999998</v>
      </c>
      <c r="AB8" s="5">
        <v>3667.4121449999998</v>
      </c>
      <c r="AC8" s="5">
        <v>3667.4121449999998</v>
      </c>
      <c r="AD8" s="5">
        <v>3667.4121449999998</v>
      </c>
      <c r="AE8" s="5">
        <v>4112.5851166599996</v>
      </c>
      <c r="AF8" s="5">
        <v>7999.9999999900001</v>
      </c>
      <c r="AG8" s="5">
        <v>7999.9999999900001</v>
      </c>
    </row>
    <row r="9" spans="1:33">
      <c r="A9" s="58" t="s">
        <v>115</v>
      </c>
      <c r="B9" s="61" t="s">
        <v>124</v>
      </c>
      <c r="C9" s="61" t="s">
        <v>163</v>
      </c>
      <c r="D9" s="61" t="s">
        <v>164</v>
      </c>
      <c r="E9" s="61" t="s">
        <v>154</v>
      </c>
      <c r="F9" s="5">
        <v>348.7</v>
      </c>
      <c r="G9" s="5">
        <v>348.7</v>
      </c>
      <c r="H9" s="5">
        <v>557.45527192999998</v>
      </c>
      <c r="I9" s="5">
        <v>1865.83865255</v>
      </c>
      <c r="J9" s="5">
        <v>2110.9694679499999</v>
      </c>
      <c r="K9" s="5">
        <v>2612.2196885199996</v>
      </c>
      <c r="L9" s="5">
        <v>2715.9285558699999</v>
      </c>
      <c r="M9" s="5">
        <v>2715.9285558699999</v>
      </c>
      <c r="N9" s="5">
        <v>2715.9285558699999</v>
      </c>
      <c r="O9" s="5">
        <v>2715.9285558699999</v>
      </c>
      <c r="P9" s="5">
        <v>3584.1760104</v>
      </c>
      <c r="Q9" s="5">
        <v>4747.5293674699997</v>
      </c>
      <c r="R9" s="5">
        <v>4747.5293674699997</v>
      </c>
      <c r="S9" s="5">
        <v>6143.4934197499997</v>
      </c>
      <c r="T9" s="5">
        <v>6239.26966292</v>
      </c>
      <c r="U9" s="5">
        <v>6239.26966292</v>
      </c>
      <c r="V9" s="5">
        <v>6239.26966292</v>
      </c>
      <c r="W9" s="5">
        <v>7533</v>
      </c>
      <c r="X9" s="5">
        <v>18807.511605380001</v>
      </c>
      <c r="Y9" s="5">
        <v>22636.955471960002</v>
      </c>
      <c r="Z9" s="5">
        <v>22636.955471960002</v>
      </c>
      <c r="AA9" s="5">
        <v>30138.389213590002</v>
      </c>
      <c r="AB9" s="5">
        <v>44699.606978389995</v>
      </c>
      <c r="AC9" s="5">
        <v>44699.606978389995</v>
      </c>
      <c r="AD9" s="5">
        <v>45485.874707389994</v>
      </c>
      <c r="AE9" s="5">
        <v>53299.312906269995</v>
      </c>
      <c r="AF9" s="5">
        <v>59406.19999999</v>
      </c>
      <c r="AG9" s="5">
        <v>59406.19999999</v>
      </c>
    </row>
    <row r="10" spans="1:33">
      <c r="A10" s="58" t="s">
        <v>115</v>
      </c>
      <c r="B10" s="61" t="s">
        <v>124</v>
      </c>
      <c r="C10" s="61" t="s">
        <v>165</v>
      </c>
      <c r="D10" s="61" t="s">
        <v>166</v>
      </c>
      <c r="E10" s="61" t="s">
        <v>154</v>
      </c>
      <c r="F10" s="5">
        <v>583.91300000000001</v>
      </c>
      <c r="G10" s="5">
        <v>581.22699999999998</v>
      </c>
      <c r="H10" s="5">
        <v>580.50300000000004</v>
      </c>
      <c r="I10" s="5">
        <v>579.78399999999999</v>
      </c>
      <c r="J10" s="5">
        <v>579.06799999999998</v>
      </c>
      <c r="K10" s="5">
        <v>578.35599999999999</v>
      </c>
      <c r="L10" s="5">
        <v>610.65129006000006</v>
      </c>
      <c r="M10" s="5">
        <v>1950.2727895200001</v>
      </c>
      <c r="N10" s="5">
        <v>1950.2727895200001</v>
      </c>
      <c r="O10" s="5">
        <v>2382.4256195700004</v>
      </c>
      <c r="P10" s="5">
        <v>2382.4256195700004</v>
      </c>
      <c r="Q10" s="5">
        <v>2506.8419999900002</v>
      </c>
      <c r="R10" s="5">
        <v>2506.8419999900002</v>
      </c>
      <c r="S10" s="5">
        <v>2506.8419999900002</v>
      </c>
      <c r="T10" s="5">
        <v>3097.9054704900004</v>
      </c>
      <c r="U10" s="5">
        <v>3097.9054704900004</v>
      </c>
      <c r="V10" s="5">
        <v>3097.9054704900004</v>
      </c>
      <c r="W10" s="5">
        <v>6682.5309960600007</v>
      </c>
      <c r="X10" s="5">
        <v>7073.9416564000003</v>
      </c>
      <c r="Y10" s="5">
        <v>7073.9416564000003</v>
      </c>
      <c r="Z10" s="5">
        <v>7190.4314744900003</v>
      </c>
      <c r="AA10" s="5">
        <v>7190.4314744900003</v>
      </c>
      <c r="AB10" s="5">
        <v>7190.4314744900003</v>
      </c>
      <c r="AC10" s="5">
        <v>7190.4314744900003</v>
      </c>
      <c r="AD10" s="5">
        <v>7014.4784744899998</v>
      </c>
      <c r="AE10" s="5">
        <v>10038.91573384</v>
      </c>
      <c r="AF10" s="5">
        <v>9908.0267338400008</v>
      </c>
      <c r="AG10" s="5">
        <v>9908.0267338400008</v>
      </c>
    </row>
    <row r="11" spans="1:33">
      <c r="A11" s="58" t="s">
        <v>115</v>
      </c>
      <c r="B11" s="61" t="s">
        <v>124</v>
      </c>
      <c r="C11" s="61" t="s">
        <v>167</v>
      </c>
      <c r="D11" s="61" t="s">
        <v>168</v>
      </c>
      <c r="E11" s="61" t="s">
        <v>154</v>
      </c>
      <c r="F11" s="5">
        <v>1214.288</v>
      </c>
      <c r="G11" s="5">
        <v>1360.288</v>
      </c>
      <c r="H11" s="5">
        <v>1360.288</v>
      </c>
      <c r="I11" s="5">
        <v>1711.84458799</v>
      </c>
      <c r="J11" s="5">
        <v>3388.7474488099997</v>
      </c>
      <c r="K11" s="5">
        <v>3486.3939721699994</v>
      </c>
      <c r="L11" s="5">
        <v>3649.4469692199996</v>
      </c>
      <c r="M11" s="5">
        <v>4607.0646292800002</v>
      </c>
      <c r="N11" s="5">
        <v>4607.0646292800002</v>
      </c>
      <c r="O11" s="5">
        <v>5002.7876576300005</v>
      </c>
      <c r="P11" s="5">
        <v>5495.0703308600005</v>
      </c>
      <c r="Q11" s="5">
        <v>7969.4437025700008</v>
      </c>
      <c r="R11" s="5">
        <v>8206.2880000099995</v>
      </c>
      <c r="S11" s="5">
        <v>8096.2880000100004</v>
      </c>
      <c r="T11" s="5">
        <v>9521.5869876199977</v>
      </c>
      <c r="U11" s="5">
        <v>10127.871585239998</v>
      </c>
      <c r="V11" s="5">
        <v>10127.871585239998</v>
      </c>
      <c r="W11" s="5">
        <v>10243.947506669996</v>
      </c>
      <c r="X11" s="5">
        <v>10542.840051329997</v>
      </c>
      <c r="Y11" s="5">
        <v>10542.840051329997</v>
      </c>
      <c r="Z11" s="5">
        <v>10517.840051329997</v>
      </c>
      <c r="AA11" s="5">
        <v>10359.890051329998</v>
      </c>
      <c r="AB11" s="5">
        <v>10327.786051329998</v>
      </c>
      <c r="AC11" s="5">
        <v>10295.682051329999</v>
      </c>
      <c r="AD11" s="5">
        <v>10295.682051329999</v>
      </c>
      <c r="AE11" s="5">
        <v>10783.66871862</v>
      </c>
      <c r="AF11" s="5">
        <v>11718.530029969999</v>
      </c>
      <c r="AG11" s="5">
        <v>11718.530029969999</v>
      </c>
    </row>
    <row r="12" spans="1:33">
      <c r="A12" s="58" t="s">
        <v>115</v>
      </c>
      <c r="B12" s="61" t="s">
        <v>124</v>
      </c>
      <c r="C12" s="61" t="s">
        <v>169</v>
      </c>
      <c r="D12" s="61" t="s">
        <v>170</v>
      </c>
      <c r="E12" s="61" t="s">
        <v>154</v>
      </c>
      <c r="F12" s="5">
        <v>0</v>
      </c>
      <c r="G12" s="5">
        <v>0</v>
      </c>
      <c r="H12" s="5">
        <v>0</v>
      </c>
      <c r="I12" s="5">
        <v>164.62314884</v>
      </c>
      <c r="J12" s="5">
        <v>169.71431337000001</v>
      </c>
      <c r="K12" s="5">
        <v>169.71431337000001</v>
      </c>
      <c r="L12" s="5">
        <v>174.47215229</v>
      </c>
      <c r="M12" s="5">
        <v>183.61598724000001</v>
      </c>
      <c r="N12" s="5">
        <v>184.99197605000001</v>
      </c>
      <c r="O12" s="5">
        <v>184.99197605000001</v>
      </c>
      <c r="P12" s="5">
        <v>789.34901063999996</v>
      </c>
      <c r="Q12" s="5">
        <v>910.00072981999995</v>
      </c>
      <c r="R12" s="5">
        <v>6071.9609821200002</v>
      </c>
      <c r="S12" s="5">
        <v>6100</v>
      </c>
      <c r="T12" s="5">
        <v>6100</v>
      </c>
      <c r="U12" s="5">
        <v>6100</v>
      </c>
      <c r="V12" s="5">
        <v>6100</v>
      </c>
      <c r="W12" s="5">
        <v>6100</v>
      </c>
      <c r="X12" s="5">
        <v>6100</v>
      </c>
      <c r="Y12" s="5">
        <v>6100</v>
      </c>
      <c r="Z12" s="5">
        <v>6100</v>
      </c>
      <c r="AA12" s="5">
        <v>6100</v>
      </c>
      <c r="AB12" s="5">
        <v>6100</v>
      </c>
      <c r="AC12" s="5">
        <v>6100</v>
      </c>
      <c r="AD12" s="5">
        <v>6100</v>
      </c>
      <c r="AE12" s="5">
        <v>6100</v>
      </c>
      <c r="AF12" s="5">
        <v>6100</v>
      </c>
      <c r="AG12" s="5">
        <v>6100</v>
      </c>
    </row>
    <row r="13" spans="1:33">
      <c r="A13" s="58" t="s">
        <v>115</v>
      </c>
      <c r="B13" s="61" t="s">
        <v>123</v>
      </c>
      <c r="C13" s="61" t="s">
        <v>171</v>
      </c>
      <c r="D13" s="61" t="s">
        <v>172</v>
      </c>
      <c r="E13" s="61" t="s">
        <v>154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1E-3</v>
      </c>
      <c r="L13" s="5">
        <v>1E-3</v>
      </c>
      <c r="M13" s="5">
        <v>1E-3</v>
      </c>
      <c r="N13" s="5">
        <v>1E-3</v>
      </c>
      <c r="O13" s="5">
        <v>1E-3</v>
      </c>
      <c r="P13" s="5">
        <v>1E-3</v>
      </c>
      <c r="Q13" s="5">
        <v>1E-3</v>
      </c>
      <c r="R13" s="5">
        <v>1E-3</v>
      </c>
      <c r="S13" s="5">
        <v>1E-3</v>
      </c>
      <c r="T13" s="5">
        <v>1E-3</v>
      </c>
      <c r="U13" s="5">
        <v>1E-3</v>
      </c>
      <c r="V13" s="5">
        <v>1E-3</v>
      </c>
      <c r="W13" s="5">
        <v>1E-3</v>
      </c>
      <c r="X13" s="5">
        <v>1E-3</v>
      </c>
      <c r="Y13" s="5">
        <v>1E-3</v>
      </c>
      <c r="Z13" s="5">
        <v>1E-3</v>
      </c>
      <c r="AA13" s="5">
        <v>1E-3</v>
      </c>
      <c r="AB13" s="5">
        <v>1E-3</v>
      </c>
      <c r="AC13" s="5">
        <v>1E-3</v>
      </c>
      <c r="AD13" s="5">
        <v>1E-3</v>
      </c>
      <c r="AE13" s="5">
        <v>1E-3</v>
      </c>
      <c r="AF13" s="5">
        <v>1E-3</v>
      </c>
      <c r="AG13" s="5">
        <v>1E-3</v>
      </c>
    </row>
    <row r="14" spans="1:33">
      <c r="A14" s="58" t="s">
        <v>115</v>
      </c>
      <c r="B14" s="61" t="s">
        <v>123</v>
      </c>
      <c r="C14" s="61" t="s">
        <v>173</v>
      </c>
      <c r="D14" s="61" t="s">
        <v>174</v>
      </c>
      <c r="E14" s="61" t="s">
        <v>154</v>
      </c>
      <c r="F14" s="5">
        <v>166</v>
      </c>
      <c r="G14" s="5">
        <v>166</v>
      </c>
      <c r="H14" s="5">
        <v>166</v>
      </c>
      <c r="I14" s="5">
        <v>166</v>
      </c>
      <c r="J14" s="5">
        <v>197.10443018999999</v>
      </c>
      <c r="K14" s="5">
        <v>197.10443018999999</v>
      </c>
      <c r="L14" s="5">
        <v>197.10443018999999</v>
      </c>
      <c r="M14" s="5">
        <v>197.10443018999999</v>
      </c>
      <c r="N14" s="5">
        <v>197.10443018999999</v>
      </c>
      <c r="O14" s="5">
        <v>212.30363367000001</v>
      </c>
      <c r="P14" s="5">
        <v>217.47917476000001</v>
      </c>
      <c r="Q14" s="5">
        <v>217.47917476000001</v>
      </c>
      <c r="R14" s="5">
        <v>739.16532945999995</v>
      </c>
      <c r="S14" s="5">
        <v>739.16532945999995</v>
      </c>
      <c r="T14" s="5">
        <v>2981.3370455899999</v>
      </c>
      <c r="U14" s="5">
        <v>4087.2301010400001</v>
      </c>
      <c r="V14" s="5">
        <v>4087.2301010400001</v>
      </c>
      <c r="W14" s="5">
        <v>4546.3097148999996</v>
      </c>
      <c r="X14" s="5">
        <v>4600.2455144100004</v>
      </c>
      <c r="Y14" s="5">
        <v>5271.4400119700003</v>
      </c>
      <c r="Z14" s="5">
        <v>5271.4400119700003</v>
      </c>
      <c r="AA14" s="5">
        <v>6291.2195674699997</v>
      </c>
      <c r="AB14" s="5">
        <v>6428.7008836100003</v>
      </c>
      <c r="AC14" s="5">
        <v>6495</v>
      </c>
      <c r="AD14" s="5">
        <v>6495</v>
      </c>
      <c r="AE14" s="5">
        <v>6495</v>
      </c>
      <c r="AF14" s="5">
        <v>6495</v>
      </c>
      <c r="AG14" s="5">
        <v>6495</v>
      </c>
    </row>
    <row r="15" spans="1:33">
      <c r="A15" s="58" t="s">
        <v>115</v>
      </c>
      <c r="B15" s="61" t="s">
        <v>123</v>
      </c>
      <c r="C15" s="61" t="s">
        <v>175</v>
      </c>
      <c r="D15" s="61" t="s">
        <v>176</v>
      </c>
      <c r="E15" s="61" t="s">
        <v>154</v>
      </c>
      <c r="F15" s="5">
        <v>535.02</v>
      </c>
      <c r="G15" s="5">
        <v>535.02</v>
      </c>
      <c r="H15" s="5">
        <v>535.02</v>
      </c>
      <c r="I15" s="5">
        <v>535.02</v>
      </c>
      <c r="J15" s="5">
        <v>2786.6071505</v>
      </c>
      <c r="K15" s="5">
        <v>3065.34936763</v>
      </c>
      <c r="L15" s="5">
        <v>3065.34936763</v>
      </c>
      <c r="M15" s="5">
        <v>3199.9683308200001</v>
      </c>
      <c r="N15" s="5">
        <v>3199.9683308200001</v>
      </c>
      <c r="O15" s="5">
        <v>3520.02</v>
      </c>
      <c r="P15" s="5">
        <v>3520.02</v>
      </c>
      <c r="Q15" s="5">
        <v>3520.02</v>
      </c>
      <c r="R15" s="5">
        <v>3520.02</v>
      </c>
      <c r="S15" s="5">
        <v>3520.02</v>
      </c>
      <c r="T15" s="5">
        <v>3520.02</v>
      </c>
      <c r="U15" s="5">
        <v>3520.02</v>
      </c>
      <c r="V15" s="5">
        <v>3520.02</v>
      </c>
      <c r="W15" s="5">
        <v>3520.02</v>
      </c>
      <c r="X15" s="5">
        <v>3520.02</v>
      </c>
      <c r="Y15" s="5">
        <v>3520.02</v>
      </c>
      <c r="Z15" s="5">
        <v>3500.02</v>
      </c>
      <c r="AA15" s="5">
        <v>3500.02</v>
      </c>
      <c r="AB15" s="5">
        <v>3500.02</v>
      </c>
      <c r="AC15" s="5">
        <v>3500.02</v>
      </c>
      <c r="AD15" s="5">
        <v>3500.02</v>
      </c>
      <c r="AE15" s="5">
        <v>3500.02</v>
      </c>
      <c r="AF15" s="5">
        <v>3500.02</v>
      </c>
      <c r="AG15" s="5">
        <v>3500.02</v>
      </c>
    </row>
    <row r="16" spans="1:33">
      <c r="A16" s="58" t="s">
        <v>115</v>
      </c>
      <c r="B16" s="61" t="s">
        <v>123</v>
      </c>
      <c r="C16" s="61" t="s">
        <v>177</v>
      </c>
      <c r="D16" s="61" t="s">
        <v>178</v>
      </c>
      <c r="E16" s="61" t="s">
        <v>154</v>
      </c>
      <c r="F16" s="5">
        <v>807.32899999999995</v>
      </c>
      <c r="G16" s="5">
        <v>807.32899999999995</v>
      </c>
      <c r="H16" s="5">
        <v>2817.05193603</v>
      </c>
      <c r="I16" s="5">
        <v>3963.7973880499999</v>
      </c>
      <c r="J16" s="5">
        <v>3963.7973880499999</v>
      </c>
      <c r="K16" s="5">
        <v>4088.3168907299996</v>
      </c>
      <c r="L16" s="5">
        <v>4088.3168907299996</v>
      </c>
      <c r="M16" s="5">
        <v>4128.60751325</v>
      </c>
      <c r="N16" s="5">
        <v>4128.60751325</v>
      </c>
      <c r="O16" s="5">
        <v>4381.3938606900001</v>
      </c>
      <c r="P16" s="5">
        <v>4787.9388478999999</v>
      </c>
      <c r="Q16" s="5">
        <v>7596.3144520099995</v>
      </c>
      <c r="R16" s="5">
        <v>7657.3290000099996</v>
      </c>
      <c r="S16" s="5">
        <v>7657.3290000099996</v>
      </c>
      <c r="T16" s="5">
        <v>7657.3290000099996</v>
      </c>
      <c r="U16" s="5">
        <v>7657.3290000099996</v>
      </c>
      <c r="V16" s="5">
        <v>7657.3290000099996</v>
      </c>
      <c r="W16" s="5">
        <v>8260.6955562000003</v>
      </c>
      <c r="X16" s="5">
        <v>10515.678668229999</v>
      </c>
      <c r="Y16" s="5">
        <v>10413.653668229999</v>
      </c>
      <c r="Z16" s="5">
        <v>10413.653668229999</v>
      </c>
      <c r="AA16" s="5">
        <v>11321.06951372</v>
      </c>
      <c r="AB16" s="5">
        <v>14153.708131879999</v>
      </c>
      <c r="AC16" s="5">
        <v>15318.29451894</v>
      </c>
      <c r="AD16" s="5">
        <v>15318.29451894</v>
      </c>
      <c r="AE16" s="5">
        <v>15271.594518939999</v>
      </c>
      <c r="AF16" s="5">
        <v>18749.740548260001</v>
      </c>
      <c r="AG16" s="5">
        <v>18679.990548260001</v>
      </c>
    </row>
    <row r="17" spans="1:33">
      <c r="A17" s="58" t="s">
        <v>115</v>
      </c>
      <c r="B17" s="61" t="s">
        <v>123</v>
      </c>
      <c r="C17" s="61" t="s">
        <v>179</v>
      </c>
      <c r="D17" s="61" t="s">
        <v>180</v>
      </c>
      <c r="E17" s="61" t="s">
        <v>154</v>
      </c>
      <c r="F17" s="5">
        <v>134.19336902000001</v>
      </c>
      <c r="G17" s="5">
        <v>134.19336902000001</v>
      </c>
      <c r="H17" s="5">
        <v>179.90288993999999</v>
      </c>
      <c r="I17" s="5">
        <v>221.47182307</v>
      </c>
      <c r="J17" s="5">
        <v>221.47182307</v>
      </c>
      <c r="K17" s="5">
        <v>221.47182307</v>
      </c>
      <c r="L17" s="5">
        <v>229.05402509999999</v>
      </c>
      <c r="M17" s="5">
        <v>232.87946811</v>
      </c>
      <c r="N17" s="5">
        <v>232.87946811</v>
      </c>
      <c r="O17" s="5">
        <v>249.04337322000001</v>
      </c>
      <c r="P17" s="5">
        <v>255.29318472</v>
      </c>
      <c r="Q17" s="5">
        <v>255.29318472</v>
      </c>
      <c r="R17" s="5">
        <v>255.29318472</v>
      </c>
      <c r="S17" s="5">
        <v>255.29318472</v>
      </c>
      <c r="T17" s="5">
        <v>255.29318472</v>
      </c>
      <c r="U17" s="5">
        <v>282.50238404999999</v>
      </c>
      <c r="V17" s="5">
        <v>282.50238404999999</v>
      </c>
      <c r="W17" s="5">
        <v>285.28583535000001</v>
      </c>
      <c r="X17" s="5">
        <v>286.37370684000001</v>
      </c>
      <c r="Y17" s="5">
        <v>286.37370684000001</v>
      </c>
      <c r="Z17" s="5">
        <v>355.95138866000002</v>
      </c>
      <c r="AA17" s="5">
        <v>358.60863968000001</v>
      </c>
      <c r="AB17" s="5">
        <v>376.58620932999997</v>
      </c>
      <c r="AC17" s="5">
        <v>376.58620932999997</v>
      </c>
      <c r="AD17" s="5">
        <v>376.58620932999997</v>
      </c>
      <c r="AE17" s="5">
        <v>376.58620932999997</v>
      </c>
      <c r="AF17" s="5">
        <v>392.04531495999998</v>
      </c>
      <c r="AG17" s="5">
        <v>392.04531495999998</v>
      </c>
    </row>
    <row r="18" spans="1:33">
      <c r="A18" s="58" t="s">
        <v>115</v>
      </c>
      <c r="B18" s="61" t="s">
        <v>123</v>
      </c>
      <c r="C18" s="61" t="s">
        <v>181</v>
      </c>
      <c r="D18" s="61" t="s">
        <v>182</v>
      </c>
      <c r="E18" s="61" t="s">
        <v>154</v>
      </c>
      <c r="F18" s="5">
        <v>1128.1600000000001</v>
      </c>
      <c r="G18" s="5">
        <v>1127.962</v>
      </c>
      <c r="H18" s="5">
        <v>1127.7860000000001</v>
      </c>
      <c r="I18" s="5">
        <v>1127.6100000000001</v>
      </c>
      <c r="J18" s="5">
        <v>1127.434</v>
      </c>
      <c r="K18" s="5">
        <v>1160.4753917099999</v>
      </c>
      <c r="L18" s="5">
        <v>1259.2562697700002</v>
      </c>
      <c r="M18" s="5">
        <v>1258.1802697700002</v>
      </c>
      <c r="N18" s="5">
        <v>1258.1802697700002</v>
      </c>
      <c r="O18" s="5">
        <v>1386.19835915</v>
      </c>
      <c r="P18" s="5">
        <v>1411.4922841800001</v>
      </c>
      <c r="Q18" s="5">
        <v>1482.01438321</v>
      </c>
      <c r="R18" s="5">
        <v>1482.01438321</v>
      </c>
      <c r="S18" s="5">
        <v>1571.6907754300003</v>
      </c>
      <c r="T18" s="5">
        <v>1571.6907754300003</v>
      </c>
      <c r="U18" s="5">
        <v>1421.6607754300001</v>
      </c>
      <c r="V18" s="5">
        <v>1421.6607754300001</v>
      </c>
      <c r="W18" s="5">
        <v>1683.7357490100001</v>
      </c>
      <c r="X18" s="5">
        <v>1817.5870768500001</v>
      </c>
      <c r="Y18" s="5">
        <v>1865.4103542700002</v>
      </c>
      <c r="Z18" s="5">
        <v>1865.4103542700002</v>
      </c>
      <c r="AA18" s="5">
        <v>1865.4103542700002</v>
      </c>
      <c r="AB18" s="5">
        <v>1874.3370059600002</v>
      </c>
      <c r="AC18" s="5">
        <v>1874.3370059600002</v>
      </c>
      <c r="AD18" s="5">
        <v>1874.3370059600002</v>
      </c>
      <c r="AE18" s="5">
        <v>1874.3370059600002</v>
      </c>
      <c r="AF18" s="5">
        <v>2023.2633632299999</v>
      </c>
      <c r="AG18" s="5">
        <v>1774.26936323</v>
      </c>
    </row>
    <row r="19" spans="1:33">
      <c r="A19" s="58" t="s">
        <v>115</v>
      </c>
      <c r="B19" s="61" t="s">
        <v>123</v>
      </c>
      <c r="C19" s="61" t="s">
        <v>183</v>
      </c>
      <c r="D19" s="61" t="s">
        <v>184</v>
      </c>
      <c r="E19" s="61" t="s">
        <v>154</v>
      </c>
      <c r="F19" s="5">
        <v>284.61199999999997</v>
      </c>
      <c r="G19" s="5">
        <v>284.26</v>
      </c>
      <c r="H19" s="5">
        <v>283.86400000000003</v>
      </c>
      <c r="I19" s="5">
        <v>283.512</v>
      </c>
      <c r="J19" s="5">
        <v>283.15999999999997</v>
      </c>
      <c r="K19" s="5">
        <v>967.14228403999994</v>
      </c>
      <c r="L19" s="5">
        <v>1310.412</v>
      </c>
      <c r="M19" s="5">
        <v>1310.06</v>
      </c>
      <c r="N19" s="5">
        <v>1310.06</v>
      </c>
      <c r="O19" s="5">
        <v>1310.06</v>
      </c>
      <c r="P19" s="5">
        <v>1310.06</v>
      </c>
      <c r="Q19" s="5">
        <v>1310.06</v>
      </c>
      <c r="R19" s="5">
        <v>1310.06</v>
      </c>
      <c r="S19" s="5">
        <v>1310.06</v>
      </c>
      <c r="T19" s="5">
        <v>1310.06</v>
      </c>
      <c r="U19" s="5">
        <v>1310.06</v>
      </c>
      <c r="V19" s="5">
        <v>1310.06</v>
      </c>
      <c r="W19" s="5">
        <v>1310.06</v>
      </c>
      <c r="X19" s="5">
        <v>1310.06</v>
      </c>
      <c r="Y19" s="5">
        <v>1310.06</v>
      </c>
      <c r="Z19" s="5">
        <v>1310.06</v>
      </c>
      <c r="AA19" s="5">
        <v>1310.06</v>
      </c>
      <c r="AB19" s="5">
        <v>1310.06</v>
      </c>
      <c r="AC19" s="5">
        <v>1310.06</v>
      </c>
      <c r="AD19" s="5">
        <v>1310.06</v>
      </c>
      <c r="AE19" s="5">
        <v>1310.06</v>
      </c>
      <c r="AF19" s="5">
        <v>1310.06</v>
      </c>
      <c r="AG19" s="5">
        <v>1118</v>
      </c>
    </row>
    <row r="20" spans="1:33">
      <c r="A20" s="58" t="s">
        <v>115</v>
      </c>
      <c r="B20" s="61" t="s">
        <v>123</v>
      </c>
      <c r="C20" s="61" t="s">
        <v>185</v>
      </c>
      <c r="D20" s="61" t="s">
        <v>186</v>
      </c>
      <c r="E20" s="61" t="s">
        <v>154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</row>
    <row r="21" spans="1:33">
      <c r="A21" s="58" t="s">
        <v>115</v>
      </c>
      <c r="B21" s="61" t="s">
        <v>123</v>
      </c>
      <c r="C21" s="61" t="s">
        <v>187</v>
      </c>
      <c r="D21" s="61" t="s">
        <v>188</v>
      </c>
      <c r="E21" s="61" t="s">
        <v>154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>
      <c r="A22" s="58" t="s">
        <v>115</v>
      </c>
      <c r="B22" s="61" t="s">
        <v>125</v>
      </c>
      <c r="C22" s="61" t="s">
        <v>189</v>
      </c>
      <c r="D22" s="61" t="s">
        <v>190</v>
      </c>
      <c r="E22" s="61" t="s">
        <v>154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1E-3</v>
      </c>
      <c r="L22" s="5">
        <v>1E-3</v>
      </c>
      <c r="M22" s="5">
        <v>1E-3</v>
      </c>
      <c r="N22" s="5">
        <v>1E-3</v>
      </c>
      <c r="O22" s="5">
        <v>1E-3</v>
      </c>
      <c r="P22" s="5">
        <v>1E-3</v>
      </c>
      <c r="Q22" s="5">
        <v>1E-3</v>
      </c>
      <c r="R22" s="5">
        <v>1E-3</v>
      </c>
      <c r="S22" s="5">
        <v>1E-3</v>
      </c>
      <c r="T22" s="5">
        <v>1E-3</v>
      </c>
      <c r="U22" s="5">
        <v>1E-3</v>
      </c>
      <c r="V22" s="5">
        <v>1E-3</v>
      </c>
      <c r="W22" s="5">
        <v>1E-3</v>
      </c>
      <c r="X22" s="5">
        <v>1E-3</v>
      </c>
      <c r="Y22" s="5">
        <v>1E-3</v>
      </c>
      <c r="Z22" s="5">
        <v>1E-3</v>
      </c>
      <c r="AA22" s="5">
        <v>1E-3</v>
      </c>
      <c r="AB22" s="5">
        <v>1E-3</v>
      </c>
      <c r="AC22" s="5">
        <v>1E-3</v>
      </c>
      <c r="AD22" s="5">
        <v>1E-3</v>
      </c>
      <c r="AE22" s="5">
        <v>1E-3</v>
      </c>
      <c r="AF22" s="5">
        <v>1E-3</v>
      </c>
      <c r="AG22" s="5">
        <v>1E-3</v>
      </c>
    </row>
    <row r="23" spans="1:33">
      <c r="A23" s="58" t="s">
        <v>115</v>
      </c>
      <c r="B23" s="61" t="s">
        <v>125</v>
      </c>
      <c r="C23" s="61" t="s">
        <v>191</v>
      </c>
      <c r="D23" s="61" t="s">
        <v>192</v>
      </c>
      <c r="E23" s="61" t="s">
        <v>154</v>
      </c>
      <c r="F23" s="5">
        <v>0</v>
      </c>
      <c r="G23" s="5">
        <v>0</v>
      </c>
      <c r="H23" s="5">
        <v>0</v>
      </c>
      <c r="I23" s="5">
        <v>0</v>
      </c>
      <c r="J23" s="5">
        <v>394.33476889000002</v>
      </c>
      <c r="K23" s="5">
        <v>445.81624935000002</v>
      </c>
      <c r="L23" s="5">
        <v>445.81624935000002</v>
      </c>
      <c r="M23" s="5">
        <v>445.81624935000002</v>
      </c>
      <c r="N23" s="5">
        <v>445.81624935000002</v>
      </c>
      <c r="O23" s="5">
        <v>445.81624935000002</v>
      </c>
      <c r="P23" s="5">
        <v>445.81624935000002</v>
      </c>
      <c r="Q23" s="5">
        <v>445.81624935000002</v>
      </c>
      <c r="R23" s="5">
        <v>445.81624935000002</v>
      </c>
      <c r="S23" s="5">
        <v>497.08385363000002</v>
      </c>
      <c r="T23" s="5">
        <v>497.08385363000002</v>
      </c>
      <c r="U23" s="5">
        <v>504.25466877999997</v>
      </c>
      <c r="V23" s="5">
        <v>504.25466877999997</v>
      </c>
      <c r="W23" s="5">
        <v>520.58202856000003</v>
      </c>
      <c r="X23" s="5">
        <v>538.09512787999995</v>
      </c>
      <c r="Y23" s="5">
        <v>579.37575129000004</v>
      </c>
      <c r="Z23" s="5">
        <v>605.16616999999997</v>
      </c>
      <c r="AA23" s="5">
        <v>605.16616999999997</v>
      </c>
      <c r="AB23" s="5">
        <v>605.16616999999997</v>
      </c>
      <c r="AC23" s="5">
        <v>605.16616999999997</v>
      </c>
      <c r="AD23" s="5">
        <v>605.16616999999997</v>
      </c>
      <c r="AE23" s="5">
        <v>605.16616999999997</v>
      </c>
      <c r="AF23" s="5">
        <v>653.18440728999997</v>
      </c>
      <c r="AG23" s="5">
        <v>653.18440728999997</v>
      </c>
    </row>
    <row r="24" spans="1:33">
      <c r="A24" s="58" t="s">
        <v>115</v>
      </c>
      <c r="B24" s="61" t="s">
        <v>125</v>
      </c>
      <c r="C24" s="61" t="s">
        <v>193</v>
      </c>
      <c r="D24" s="61" t="s">
        <v>194</v>
      </c>
      <c r="E24" s="61" t="s">
        <v>154</v>
      </c>
      <c r="F24" s="5">
        <v>633.78099999999995</v>
      </c>
      <c r="G24" s="5">
        <v>633.78099999999995</v>
      </c>
      <c r="H24" s="5">
        <v>633.78099999999995</v>
      </c>
      <c r="I24" s="5">
        <v>633.78099999999995</v>
      </c>
      <c r="J24" s="5">
        <v>654.54628561999994</v>
      </c>
      <c r="K24" s="5">
        <v>654.54628561999994</v>
      </c>
      <c r="L24" s="5">
        <v>654.54628561999994</v>
      </c>
      <c r="M24" s="5">
        <v>1618.31267467</v>
      </c>
      <c r="N24" s="5">
        <v>2796.0833420999998</v>
      </c>
      <c r="O24" s="5">
        <v>2796.0833420999998</v>
      </c>
      <c r="P24" s="5">
        <v>2796.0833420999998</v>
      </c>
      <c r="Q24" s="5">
        <v>3035.56379552</v>
      </c>
      <c r="R24" s="5">
        <v>3035.56379552</v>
      </c>
      <c r="S24" s="5">
        <v>3082.2255742399998</v>
      </c>
      <c r="T24" s="5">
        <v>3082.2255742399998</v>
      </c>
      <c r="U24" s="5">
        <v>5333.7809999999999</v>
      </c>
      <c r="V24" s="5">
        <v>5333.7809999999999</v>
      </c>
      <c r="W24" s="5">
        <v>5333.7809999999999</v>
      </c>
      <c r="X24" s="5">
        <v>5333.7809999999999</v>
      </c>
      <c r="Y24" s="5">
        <v>5333.7809999999999</v>
      </c>
      <c r="Z24" s="5">
        <v>5333.7809999999999</v>
      </c>
      <c r="AA24" s="5">
        <v>5333.7809999999999</v>
      </c>
      <c r="AB24" s="5">
        <v>5306.5159999999996</v>
      </c>
      <c r="AC24" s="5">
        <v>5306.5159999999996</v>
      </c>
      <c r="AD24" s="5">
        <v>5306.5159999999996</v>
      </c>
      <c r="AE24" s="5">
        <v>5166.45</v>
      </c>
      <c r="AF24" s="5">
        <v>4781</v>
      </c>
      <c r="AG24" s="5">
        <v>4700</v>
      </c>
    </row>
    <row r="25" spans="1:33">
      <c r="A25" s="58" t="s">
        <v>115</v>
      </c>
      <c r="B25" s="61" t="s">
        <v>125</v>
      </c>
      <c r="C25" s="61" t="s">
        <v>195</v>
      </c>
      <c r="D25" s="61" t="s">
        <v>196</v>
      </c>
      <c r="E25" s="61" t="s">
        <v>154</v>
      </c>
      <c r="F25" s="5">
        <v>0</v>
      </c>
      <c r="G25" s="5">
        <v>0</v>
      </c>
      <c r="H25" s="5">
        <v>0</v>
      </c>
      <c r="I25" s="5">
        <v>0</v>
      </c>
      <c r="J25" s="5">
        <v>400</v>
      </c>
      <c r="K25" s="5">
        <v>1088.2397004300001</v>
      </c>
      <c r="L25" s="5">
        <v>1088.2397004300001</v>
      </c>
      <c r="M25" s="5">
        <v>1088.2397004300001</v>
      </c>
      <c r="N25" s="5">
        <v>1088.2397004300001</v>
      </c>
      <c r="O25" s="5">
        <v>1088.2397004300001</v>
      </c>
      <c r="P25" s="5">
        <v>1088.2397004300001</v>
      </c>
      <c r="Q25" s="5">
        <v>1088.2397004300001</v>
      </c>
      <c r="R25" s="5">
        <v>1088.2397004300001</v>
      </c>
      <c r="S25" s="5">
        <v>1088.2397004300001</v>
      </c>
      <c r="T25" s="5">
        <v>1088.2397004300001</v>
      </c>
      <c r="U25" s="5">
        <v>1088.2397004300001</v>
      </c>
      <c r="V25" s="5">
        <v>1088.2397004300001</v>
      </c>
      <c r="W25" s="5">
        <v>1389.5703598800001</v>
      </c>
      <c r="X25" s="5">
        <v>1389.5703598800001</v>
      </c>
      <c r="Y25" s="5">
        <v>1389.5703598800001</v>
      </c>
      <c r="Z25" s="5">
        <v>1389.5703598800001</v>
      </c>
      <c r="AA25" s="5">
        <v>1389.5703598800001</v>
      </c>
      <c r="AB25" s="5">
        <v>1389.5703598800001</v>
      </c>
      <c r="AC25" s="5">
        <v>1389.5703598800001</v>
      </c>
      <c r="AD25" s="5">
        <v>3346.4209114199998</v>
      </c>
      <c r="AE25" s="5">
        <v>3346.4209114199998</v>
      </c>
      <c r="AF25" s="5">
        <v>5762.3051312899997</v>
      </c>
      <c r="AG25" s="5">
        <v>5762.3051312899997</v>
      </c>
    </row>
    <row r="26" spans="1:33">
      <c r="A26" s="58" t="s">
        <v>115</v>
      </c>
      <c r="B26" s="61" t="s">
        <v>125</v>
      </c>
      <c r="C26" s="61" t="s">
        <v>197</v>
      </c>
      <c r="D26" s="61" t="s">
        <v>198</v>
      </c>
      <c r="E26" s="61" t="s">
        <v>154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</row>
    <row r="27" spans="1:33">
      <c r="A27" s="58" t="s">
        <v>115</v>
      </c>
      <c r="B27" s="61" t="s">
        <v>125</v>
      </c>
      <c r="C27" s="61" t="s">
        <v>199</v>
      </c>
      <c r="D27" s="61" t="s">
        <v>200</v>
      </c>
      <c r="E27" s="61" t="s">
        <v>154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  <c r="L27" s="5">
        <v>500</v>
      </c>
      <c r="M27" s="5">
        <v>500</v>
      </c>
      <c r="N27" s="5">
        <v>500</v>
      </c>
      <c r="O27" s="5">
        <v>500</v>
      </c>
      <c r="P27" s="5">
        <v>500</v>
      </c>
      <c r="Q27" s="5">
        <v>500</v>
      </c>
      <c r="R27" s="5">
        <v>500</v>
      </c>
      <c r="S27" s="5">
        <v>500</v>
      </c>
      <c r="T27" s="5">
        <v>500</v>
      </c>
      <c r="U27" s="5">
        <v>500</v>
      </c>
      <c r="V27" s="5">
        <v>500</v>
      </c>
      <c r="W27" s="5">
        <v>500</v>
      </c>
      <c r="X27" s="5">
        <v>500</v>
      </c>
      <c r="Y27" s="5">
        <v>500</v>
      </c>
      <c r="Z27" s="5">
        <v>500</v>
      </c>
      <c r="AA27" s="5">
        <v>500</v>
      </c>
      <c r="AB27" s="5">
        <v>500</v>
      </c>
      <c r="AC27" s="5">
        <v>500</v>
      </c>
      <c r="AD27" s="5">
        <v>500</v>
      </c>
      <c r="AE27" s="5">
        <v>500</v>
      </c>
      <c r="AF27" s="5">
        <v>500</v>
      </c>
      <c r="AG27" s="5">
        <v>500</v>
      </c>
    </row>
    <row r="28" spans="1:33">
      <c r="A28" s="58" t="s">
        <v>115</v>
      </c>
      <c r="B28" s="61" t="s">
        <v>125</v>
      </c>
      <c r="C28" s="61" t="s">
        <v>201</v>
      </c>
      <c r="D28" s="61" t="s">
        <v>202</v>
      </c>
      <c r="E28" s="61" t="s">
        <v>154</v>
      </c>
      <c r="F28" s="5">
        <v>322.91000000000003</v>
      </c>
      <c r="G28" s="5">
        <v>322.48</v>
      </c>
      <c r="H28" s="5">
        <v>404.73222049000003</v>
      </c>
      <c r="I28" s="5">
        <v>404.31222049000002</v>
      </c>
      <c r="J28" s="5">
        <v>740.06787901000007</v>
      </c>
      <c r="K28" s="5">
        <v>785.03064699000004</v>
      </c>
      <c r="L28" s="5">
        <v>784.60064699000009</v>
      </c>
      <c r="M28" s="5">
        <v>784.18064699000001</v>
      </c>
      <c r="N28" s="5">
        <v>784.18064699000001</v>
      </c>
      <c r="O28" s="5">
        <v>784.18064699000001</v>
      </c>
      <c r="P28" s="5">
        <v>784.18064699000001</v>
      </c>
      <c r="Q28" s="5">
        <v>817.55955360000007</v>
      </c>
      <c r="R28" s="5">
        <v>817.55955360000007</v>
      </c>
      <c r="S28" s="5">
        <v>2019.95</v>
      </c>
      <c r="T28" s="5">
        <v>2019.95</v>
      </c>
      <c r="U28" s="5">
        <v>2019.95</v>
      </c>
      <c r="V28" s="5">
        <v>2019.95</v>
      </c>
      <c r="W28" s="5">
        <v>2019.95</v>
      </c>
      <c r="X28" s="5">
        <v>2019.95</v>
      </c>
      <c r="Y28" s="5">
        <v>4469.2242279700004</v>
      </c>
      <c r="Z28" s="5">
        <v>6880.3979551900011</v>
      </c>
      <c r="AA28" s="5">
        <v>6772.8779551900006</v>
      </c>
      <c r="AB28" s="5">
        <v>6772.8779551900006</v>
      </c>
      <c r="AC28" s="5">
        <v>6772.8779551900006</v>
      </c>
      <c r="AD28" s="5">
        <v>6772.8779551900006</v>
      </c>
      <c r="AE28" s="5">
        <v>6772.8779551900006</v>
      </c>
      <c r="AF28" s="5">
        <v>10618.21376106</v>
      </c>
      <c r="AG28" s="5">
        <v>10618.21376106</v>
      </c>
    </row>
    <row r="29" spans="1:33">
      <c r="A29" s="58" t="s">
        <v>115</v>
      </c>
      <c r="B29" s="61" t="s">
        <v>126</v>
      </c>
      <c r="C29" s="61" t="s">
        <v>203</v>
      </c>
      <c r="D29" s="61" t="s">
        <v>204</v>
      </c>
      <c r="E29" s="61" t="s">
        <v>154</v>
      </c>
      <c r="F29" s="5">
        <v>142.1568</v>
      </c>
      <c r="G29" s="5">
        <v>142.1568</v>
      </c>
      <c r="H29" s="5">
        <v>142.1568</v>
      </c>
      <c r="I29" s="5">
        <v>142.1568</v>
      </c>
      <c r="J29" s="5">
        <v>142.1568</v>
      </c>
      <c r="K29" s="5">
        <v>142.1568</v>
      </c>
      <c r="L29" s="5">
        <v>142.1568</v>
      </c>
      <c r="M29" s="5">
        <v>142.1568</v>
      </c>
      <c r="N29" s="5">
        <v>142.1568</v>
      </c>
      <c r="O29" s="5">
        <v>142.1568</v>
      </c>
      <c r="P29" s="5">
        <v>142.1568</v>
      </c>
      <c r="Q29" s="5">
        <v>142.1568</v>
      </c>
      <c r="R29" s="5">
        <v>142.1568</v>
      </c>
      <c r="S29" s="5">
        <v>142.1568</v>
      </c>
      <c r="T29" s="5">
        <v>142.1568</v>
      </c>
      <c r="U29" s="5">
        <v>142.1568</v>
      </c>
      <c r="V29" s="5">
        <v>142.1568</v>
      </c>
      <c r="W29" s="5">
        <v>142.1568</v>
      </c>
      <c r="X29" s="5">
        <v>142.1568</v>
      </c>
      <c r="Y29" s="5">
        <v>142.1568</v>
      </c>
      <c r="Z29" s="5">
        <v>242.15679999999998</v>
      </c>
      <c r="AA29" s="5">
        <v>242.15679999999998</v>
      </c>
      <c r="AB29" s="5">
        <v>242.15679999999998</v>
      </c>
      <c r="AC29" s="5">
        <v>242.15679999999998</v>
      </c>
      <c r="AD29" s="5">
        <v>242.15679999999998</v>
      </c>
      <c r="AE29" s="5">
        <v>242.15679999999998</v>
      </c>
      <c r="AF29" s="5">
        <v>147.16</v>
      </c>
      <c r="AG29" s="5">
        <v>147.16</v>
      </c>
    </row>
    <row r="30" spans="1:33">
      <c r="A30" s="58" t="s">
        <v>115</v>
      </c>
      <c r="B30" s="61" t="s">
        <v>126</v>
      </c>
      <c r="C30" s="61" t="s">
        <v>205</v>
      </c>
      <c r="D30" s="61" t="s">
        <v>206</v>
      </c>
      <c r="E30" s="61" t="s">
        <v>154</v>
      </c>
      <c r="F30" s="5">
        <v>25.219000000000001</v>
      </c>
      <c r="G30" s="5">
        <v>25.219000000000001</v>
      </c>
      <c r="H30" s="5">
        <v>25.219000000000001</v>
      </c>
      <c r="I30" s="5">
        <v>423.41712570999999</v>
      </c>
      <c r="J30" s="5">
        <v>993.56384667000009</v>
      </c>
      <c r="K30" s="5">
        <v>1112.0974882099999</v>
      </c>
      <c r="L30" s="5">
        <v>1112.0974882099999</v>
      </c>
      <c r="M30" s="5">
        <v>1112.0974882099999</v>
      </c>
      <c r="N30" s="5">
        <v>1208.4534893499999</v>
      </c>
      <c r="O30" s="5">
        <v>1208.4534893499999</v>
      </c>
      <c r="P30" s="5">
        <v>1235.0558402199999</v>
      </c>
      <c r="Q30" s="5">
        <v>1379.53013225</v>
      </c>
      <c r="R30" s="5">
        <v>1379.53013225</v>
      </c>
      <c r="S30" s="5">
        <v>1485.4017285</v>
      </c>
      <c r="T30" s="5">
        <v>1590.7359861099999</v>
      </c>
      <c r="U30" s="5">
        <v>1741.98537418</v>
      </c>
      <c r="V30" s="5">
        <v>1741.98537418</v>
      </c>
      <c r="W30" s="5">
        <v>1741.98537418</v>
      </c>
      <c r="X30" s="5">
        <v>3459.1868228799999</v>
      </c>
      <c r="Y30" s="5">
        <v>3459.1868228799999</v>
      </c>
      <c r="Z30" s="5">
        <v>4019.0909999999999</v>
      </c>
      <c r="AA30" s="5">
        <v>4019.0909999999999</v>
      </c>
      <c r="AB30" s="5">
        <v>4011.72</v>
      </c>
      <c r="AC30" s="5">
        <v>4011.72</v>
      </c>
      <c r="AD30" s="5">
        <v>4011.72</v>
      </c>
      <c r="AE30" s="5">
        <v>4011.72</v>
      </c>
      <c r="AF30" s="5">
        <v>4011.72</v>
      </c>
      <c r="AG30" s="5">
        <v>4011.72</v>
      </c>
    </row>
    <row r="31" spans="1:33">
      <c r="A31" s="58" t="s">
        <v>115</v>
      </c>
      <c r="B31" s="61" t="s">
        <v>126</v>
      </c>
      <c r="C31" s="61" t="s">
        <v>207</v>
      </c>
      <c r="D31" s="61" t="s">
        <v>208</v>
      </c>
      <c r="E31" s="61" t="s">
        <v>154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22.968575980000001</v>
      </c>
      <c r="R31" s="5">
        <v>22.968575980000001</v>
      </c>
      <c r="S31" s="5">
        <v>306.52874922000001</v>
      </c>
      <c r="T31" s="5">
        <v>1300</v>
      </c>
      <c r="U31" s="5">
        <v>1300</v>
      </c>
      <c r="V31" s="5">
        <v>1300</v>
      </c>
      <c r="W31" s="5">
        <v>1300</v>
      </c>
      <c r="X31" s="5">
        <v>1300</v>
      </c>
      <c r="Y31" s="5">
        <v>1300</v>
      </c>
      <c r="Z31" s="5">
        <v>1300</v>
      </c>
      <c r="AA31" s="5">
        <v>1300</v>
      </c>
      <c r="AB31" s="5">
        <v>1300</v>
      </c>
      <c r="AC31" s="5">
        <v>1300</v>
      </c>
      <c r="AD31" s="5">
        <v>1300</v>
      </c>
      <c r="AE31" s="5">
        <v>1300</v>
      </c>
      <c r="AF31" s="5">
        <v>1300</v>
      </c>
      <c r="AG31" s="5">
        <v>1300</v>
      </c>
    </row>
    <row r="32" spans="1:33">
      <c r="A32" s="58" t="s">
        <v>115</v>
      </c>
      <c r="B32" s="61" t="s">
        <v>126</v>
      </c>
      <c r="C32" s="61" t="s">
        <v>209</v>
      </c>
      <c r="D32" s="61" t="s">
        <v>210</v>
      </c>
      <c r="E32" s="61" t="s">
        <v>154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</row>
    <row r="33" spans="1:33">
      <c r="A33" s="58" t="s">
        <v>115</v>
      </c>
      <c r="B33" s="61" t="s">
        <v>126</v>
      </c>
      <c r="C33" s="61" t="s">
        <v>211</v>
      </c>
      <c r="D33" s="61" t="s">
        <v>212</v>
      </c>
      <c r="E33" s="61" t="s">
        <v>154</v>
      </c>
      <c r="F33" s="5">
        <v>349.2</v>
      </c>
      <c r="G33" s="5">
        <v>349.2</v>
      </c>
      <c r="H33" s="5">
        <v>349.2</v>
      </c>
      <c r="I33" s="5">
        <v>349.2</v>
      </c>
      <c r="J33" s="5">
        <v>349.2</v>
      </c>
      <c r="K33" s="5">
        <v>897.31779069000004</v>
      </c>
      <c r="L33" s="5">
        <v>897.31779069000004</v>
      </c>
      <c r="M33" s="5">
        <v>980.68810237000002</v>
      </c>
      <c r="N33" s="5">
        <v>980.68810237000002</v>
      </c>
      <c r="O33" s="5">
        <v>1686.16807586</v>
      </c>
      <c r="P33" s="5">
        <v>1871.5047168400001</v>
      </c>
      <c r="Q33" s="5">
        <v>1911.65451175</v>
      </c>
      <c r="R33" s="5">
        <v>1911.65451175</v>
      </c>
      <c r="S33" s="5">
        <v>3249.1999999899999</v>
      </c>
      <c r="T33" s="5">
        <v>3249.1999999899999</v>
      </c>
      <c r="U33" s="5">
        <v>3249.1999999899999</v>
      </c>
      <c r="V33" s="5">
        <v>3249.1999999899999</v>
      </c>
      <c r="W33" s="5">
        <v>3249.1999999899999</v>
      </c>
      <c r="X33" s="5">
        <v>3249.1999999899999</v>
      </c>
      <c r="Y33" s="5">
        <v>3249.1999999899999</v>
      </c>
      <c r="Z33" s="5">
        <v>3249.1999999899999</v>
      </c>
      <c r="AA33" s="5">
        <v>2979.2</v>
      </c>
      <c r="AB33" s="5">
        <v>2979.2</v>
      </c>
      <c r="AC33" s="5">
        <v>2979.2</v>
      </c>
      <c r="AD33" s="5">
        <v>2900</v>
      </c>
      <c r="AE33" s="5">
        <v>2900</v>
      </c>
      <c r="AF33" s="5">
        <v>2900</v>
      </c>
      <c r="AG33" s="5">
        <v>2900</v>
      </c>
    </row>
    <row r="34" spans="1:33">
      <c r="A34" s="58" t="s">
        <v>115</v>
      </c>
      <c r="B34" s="61" t="s">
        <v>126</v>
      </c>
      <c r="C34" s="61" t="s">
        <v>213</v>
      </c>
      <c r="D34" s="61" t="s">
        <v>214</v>
      </c>
      <c r="E34" s="61" t="s">
        <v>154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566.77288219000002</v>
      </c>
      <c r="L34" s="5">
        <v>566.77288219000002</v>
      </c>
      <c r="M34" s="5">
        <v>2259.3310769999998</v>
      </c>
      <c r="N34" s="5">
        <v>2259.3310769999998</v>
      </c>
      <c r="O34" s="5">
        <v>2777.9644725600001</v>
      </c>
      <c r="P34" s="5">
        <v>4643.0996182299996</v>
      </c>
      <c r="Q34" s="5">
        <v>4985.7361044899999</v>
      </c>
      <c r="R34" s="5">
        <v>6500</v>
      </c>
      <c r="S34" s="5">
        <v>6500</v>
      </c>
      <c r="T34" s="5">
        <v>7518.3024098100004</v>
      </c>
      <c r="U34" s="5">
        <v>7566.4716331</v>
      </c>
      <c r="V34" s="5">
        <v>7566.4716331</v>
      </c>
      <c r="W34" s="5">
        <v>7596.6368496900004</v>
      </c>
      <c r="X34" s="5">
        <v>15229.36159954</v>
      </c>
      <c r="Y34" s="5">
        <v>15229.36159954</v>
      </c>
      <c r="Z34" s="5">
        <v>17636.325354529999</v>
      </c>
      <c r="AA34" s="5">
        <v>17636.325354529999</v>
      </c>
      <c r="AB34" s="5">
        <v>18360.693162650001</v>
      </c>
      <c r="AC34" s="5">
        <v>18360.693162650001</v>
      </c>
      <c r="AD34" s="5">
        <v>21758.646438970001</v>
      </c>
      <c r="AE34" s="5">
        <v>32037.72420049</v>
      </c>
      <c r="AF34" s="5">
        <v>36491.459039690002</v>
      </c>
      <c r="AG34" s="5">
        <v>36491.459039690002</v>
      </c>
    </row>
    <row r="35" spans="1:33">
      <c r="A35" s="58" t="s">
        <v>115</v>
      </c>
      <c r="B35" s="61" t="s">
        <v>126</v>
      </c>
      <c r="C35" s="61" t="s">
        <v>215</v>
      </c>
      <c r="D35" s="61" t="s">
        <v>216</v>
      </c>
      <c r="E35" s="61" t="s">
        <v>154</v>
      </c>
      <c r="F35" s="5">
        <v>0</v>
      </c>
      <c r="G35" s="5">
        <v>0</v>
      </c>
      <c r="H35" s="5">
        <v>0</v>
      </c>
      <c r="I35" s="5">
        <v>509.46137705000001</v>
      </c>
      <c r="J35" s="5">
        <v>582.56008191000001</v>
      </c>
      <c r="K35" s="5">
        <v>582.56008191000001</v>
      </c>
      <c r="L35" s="5">
        <v>582.56008191000001</v>
      </c>
      <c r="M35" s="5">
        <v>612.46338490000005</v>
      </c>
      <c r="N35" s="5">
        <v>612.46338490000005</v>
      </c>
      <c r="O35" s="5">
        <v>612.46338490000005</v>
      </c>
      <c r="P35" s="5">
        <v>649.48784063999994</v>
      </c>
      <c r="Q35" s="5">
        <v>659.39556671000003</v>
      </c>
      <c r="R35" s="5">
        <v>659.39556671000003</v>
      </c>
      <c r="S35" s="5">
        <v>659.39556671000003</v>
      </c>
      <c r="T35" s="5">
        <v>753.75574954000001</v>
      </c>
      <c r="U35" s="5">
        <v>755.27945055999999</v>
      </c>
      <c r="V35" s="5">
        <v>755.27945055999999</v>
      </c>
      <c r="W35" s="5">
        <v>755.27945055999999</v>
      </c>
      <c r="X35" s="5">
        <v>755.27945055999999</v>
      </c>
      <c r="Y35" s="5">
        <v>755.27945055999999</v>
      </c>
      <c r="Z35" s="5">
        <v>804.96593904999997</v>
      </c>
      <c r="AA35" s="5">
        <v>3066.5839951799999</v>
      </c>
      <c r="AB35" s="5">
        <v>3400</v>
      </c>
      <c r="AC35" s="5">
        <v>3400</v>
      </c>
      <c r="AD35" s="5">
        <v>3400</v>
      </c>
      <c r="AE35" s="5">
        <v>3400</v>
      </c>
      <c r="AF35" s="5">
        <v>3400</v>
      </c>
      <c r="AG35" s="5">
        <v>3400</v>
      </c>
    </row>
    <row r="36" spans="1:33">
      <c r="A36" s="58" t="s">
        <v>115</v>
      </c>
      <c r="B36" s="61" t="s">
        <v>126</v>
      </c>
      <c r="C36" s="61" t="s">
        <v>217</v>
      </c>
      <c r="D36" s="61" t="s">
        <v>218</v>
      </c>
      <c r="E36" s="61" t="s">
        <v>154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5000</v>
      </c>
      <c r="AA36" s="5">
        <v>5000</v>
      </c>
      <c r="AB36" s="5">
        <v>5000</v>
      </c>
      <c r="AC36" s="5">
        <v>5000</v>
      </c>
      <c r="AD36" s="5">
        <v>5000</v>
      </c>
      <c r="AE36" s="5">
        <v>5000</v>
      </c>
      <c r="AF36" s="5">
        <v>5000</v>
      </c>
      <c r="AG36" s="5">
        <v>5000</v>
      </c>
    </row>
    <row r="37" spans="1:33">
      <c r="A37" s="58" t="s">
        <v>115</v>
      </c>
      <c r="B37" s="61" t="s">
        <v>126</v>
      </c>
      <c r="C37" s="61" t="s">
        <v>219</v>
      </c>
      <c r="D37" s="61" t="s">
        <v>220</v>
      </c>
      <c r="E37" s="61" t="s">
        <v>154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345.04420590000001</v>
      </c>
      <c r="Q37" s="5">
        <v>347.66102224999997</v>
      </c>
      <c r="R37" s="5">
        <v>383.63080939000002</v>
      </c>
      <c r="S37" s="5">
        <v>414.46835404000001</v>
      </c>
      <c r="T37" s="5">
        <v>1911.69894297</v>
      </c>
      <c r="U37" s="5">
        <v>4000</v>
      </c>
      <c r="V37" s="5">
        <v>4000</v>
      </c>
      <c r="W37" s="5">
        <v>4000</v>
      </c>
      <c r="X37" s="5">
        <v>4000</v>
      </c>
      <c r="Y37" s="5">
        <v>4000</v>
      </c>
      <c r="Z37" s="5">
        <v>4000</v>
      </c>
      <c r="AA37" s="5">
        <v>4000</v>
      </c>
      <c r="AB37" s="5">
        <v>4000</v>
      </c>
      <c r="AC37" s="5">
        <v>4000</v>
      </c>
      <c r="AD37" s="5">
        <v>4000</v>
      </c>
      <c r="AE37" s="5">
        <v>4000</v>
      </c>
      <c r="AF37" s="5">
        <v>19213.619672550001</v>
      </c>
      <c r="AG37" s="5">
        <v>19213.619672550001</v>
      </c>
    </row>
    <row r="38" spans="1:33">
      <c r="A38" s="58" t="s">
        <v>115</v>
      </c>
      <c r="B38" s="61" t="s">
        <v>127</v>
      </c>
      <c r="C38" s="61" t="s">
        <v>221</v>
      </c>
      <c r="D38" s="61" t="s">
        <v>222</v>
      </c>
      <c r="E38" s="61" t="s">
        <v>154</v>
      </c>
      <c r="F38" s="5">
        <v>0</v>
      </c>
      <c r="G38" s="5">
        <v>0</v>
      </c>
      <c r="H38" s="5">
        <v>51.876257340000002</v>
      </c>
      <c r="I38" s="5">
        <v>300</v>
      </c>
      <c r="J38" s="5">
        <v>429.48850963000001</v>
      </c>
      <c r="K38" s="5">
        <v>1466.33742274</v>
      </c>
      <c r="L38" s="5">
        <v>1466.33742274</v>
      </c>
      <c r="M38" s="5">
        <v>1466.33742274</v>
      </c>
      <c r="N38" s="5">
        <v>1466.33742274</v>
      </c>
      <c r="O38" s="5">
        <v>1466.33742274</v>
      </c>
      <c r="P38" s="5">
        <v>1549.2730037199999</v>
      </c>
      <c r="Q38" s="5">
        <v>1549.2730037199999</v>
      </c>
      <c r="R38" s="5">
        <v>1549.2730037199999</v>
      </c>
      <c r="S38" s="5">
        <v>1549.2730037199999</v>
      </c>
      <c r="T38" s="5">
        <v>3207.5033599100002</v>
      </c>
      <c r="U38" s="5">
        <v>4997.9348941400003</v>
      </c>
      <c r="V38" s="5">
        <v>4997.9348941400003</v>
      </c>
      <c r="W38" s="5">
        <v>5371.8697666300004</v>
      </c>
      <c r="X38" s="5">
        <v>5371.8697666300004</v>
      </c>
      <c r="Y38" s="5">
        <v>5524.6052504299996</v>
      </c>
      <c r="Z38" s="5">
        <v>10496.93740597</v>
      </c>
      <c r="AA38" s="5">
        <v>10496.93740597</v>
      </c>
      <c r="AB38" s="5">
        <v>10496.93740597</v>
      </c>
      <c r="AC38" s="5">
        <v>10496.93740597</v>
      </c>
      <c r="AD38" s="5">
        <v>10496.93740597</v>
      </c>
      <c r="AE38" s="5">
        <v>11197.60782965</v>
      </c>
      <c r="AF38" s="5">
        <v>23621.6143973</v>
      </c>
      <c r="AG38" s="5">
        <v>23621.6143973</v>
      </c>
    </row>
    <row r="39" spans="1:33">
      <c r="A39" s="58" t="s">
        <v>115</v>
      </c>
      <c r="B39" s="61" t="s">
        <v>127</v>
      </c>
      <c r="C39" s="61" t="s">
        <v>223</v>
      </c>
      <c r="D39" s="61" t="s">
        <v>224</v>
      </c>
      <c r="E39" s="61" t="s">
        <v>154</v>
      </c>
      <c r="F39" s="5">
        <v>0</v>
      </c>
      <c r="G39" s="5">
        <v>0</v>
      </c>
      <c r="H39" s="5">
        <v>0</v>
      </c>
      <c r="I39" s="5">
        <v>150</v>
      </c>
      <c r="J39" s="5">
        <v>150</v>
      </c>
      <c r="K39" s="5">
        <v>150</v>
      </c>
      <c r="L39" s="5">
        <v>150</v>
      </c>
      <c r="M39" s="5">
        <v>150</v>
      </c>
      <c r="N39" s="5">
        <v>150</v>
      </c>
      <c r="O39" s="5">
        <v>150</v>
      </c>
      <c r="P39" s="5">
        <v>150</v>
      </c>
      <c r="Q39" s="5">
        <v>150</v>
      </c>
      <c r="R39" s="5">
        <v>150</v>
      </c>
      <c r="S39" s="5">
        <v>150</v>
      </c>
      <c r="T39" s="5">
        <v>150</v>
      </c>
      <c r="U39" s="5">
        <v>150</v>
      </c>
      <c r="V39" s="5">
        <v>150</v>
      </c>
      <c r="W39" s="5">
        <v>150</v>
      </c>
      <c r="X39" s="5">
        <v>150</v>
      </c>
      <c r="Y39" s="5">
        <v>150</v>
      </c>
      <c r="Z39" s="5">
        <v>150</v>
      </c>
      <c r="AA39" s="5">
        <v>150</v>
      </c>
      <c r="AB39" s="5">
        <v>150</v>
      </c>
      <c r="AC39" s="5">
        <v>150</v>
      </c>
      <c r="AD39" s="5">
        <v>150</v>
      </c>
      <c r="AE39" s="5">
        <v>150</v>
      </c>
      <c r="AF39" s="5">
        <v>150</v>
      </c>
      <c r="AG39" s="5">
        <v>150</v>
      </c>
    </row>
    <row r="40" spans="1:33">
      <c r="A40" s="58" t="s">
        <v>115</v>
      </c>
      <c r="B40" s="61" t="s">
        <v>127</v>
      </c>
      <c r="C40" s="61" t="s">
        <v>225</v>
      </c>
      <c r="D40" s="61" t="s">
        <v>286</v>
      </c>
      <c r="E40" s="61" t="s">
        <v>154</v>
      </c>
      <c r="F40" s="5">
        <v>0</v>
      </c>
      <c r="G40" s="5">
        <v>0</v>
      </c>
      <c r="H40" s="5">
        <v>0</v>
      </c>
      <c r="I40" s="5">
        <v>150</v>
      </c>
      <c r="J40" s="5">
        <v>150</v>
      </c>
      <c r="K40" s="5">
        <v>150</v>
      </c>
      <c r="L40" s="5">
        <v>150</v>
      </c>
      <c r="M40" s="5">
        <v>150</v>
      </c>
      <c r="N40" s="5">
        <v>150</v>
      </c>
      <c r="O40" s="5">
        <v>150</v>
      </c>
      <c r="P40" s="5">
        <v>150</v>
      </c>
      <c r="Q40" s="5">
        <v>150</v>
      </c>
      <c r="R40" s="5">
        <v>150</v>
      </c>
      <c r="S40" s="5">
        <v>150</v>
      </c>
      <c r="T40" s="5">
        <v>150</v>
      </c>
      <c r="U40" s="5">
        <v>150</v>
      </c>
      <c r="V40" s="5">
        <v>150</v>
      </c>
      <c r="W40" s="5">
        <v>150</v>
      </c>
      <c r="X40" s="5">
        <v>150</v>
      </c>
      <c r="Y40" s="5">
        <v>150</v>
      </c>
      <c r="Z40" s="5">
        <v>150</v>
      </c>
      <c r="AA40" s="5">
        <v>150</v>
      </c>
      <c r="AB40" s="5">
        <v>150</v>
      </c>
      <c r="AC40" s="5">
        <v>150</v>
      </c>
      <c r="AD40" s="5">
        <v>150</v>
      </c>
      <c r="AE40" s="5">
        <v>150</v>
      </c>
      <c r="AF40" s="5">
        <v>150</v>
      </c>
      <c r="AG40" s="5">
        <v>150</v>
      </c>
    </row>
    <row r="41" spans="1:33" ht="16.5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33">
      <c r="A42" s="58" t="s">
        <v>115</v>
      </c>
      <c r="B42" s="61" t="s">
        <v>124</v>
      </c>
      <c r="C42" s="61" t="s">
        <v>152</v>
      </c>
      <c r="D42" s="61" t="s">
        <v>153</v>
      </c>
      <c r="E42" s="61" t="s">
        <v>92</v>
      </c>
      <c r="F42" s="5">
        <v>330.26499999999999</v>
      </c>
      <c r="G42" s="5">
        <v>900.26499999999999</v>
      </c>
      <c r="H42" s="5">
        <v>1193.78088454</v>
      </c>
      <c r="I42" s="5">
        <v>1235.25142003</v>
      </c>
      <c r="J42" s="5">
        <v>1265.4472369699999</v>
      </c>
      <c r="K42" s="5">
        <v>1517.6437467800001</v>
      </c>
      <c r="L42" s="5">
        <v>2355.3855819099999</v>
      </c>
      <c r="M42" s="5">
        <v>2610.2649999999999</v>
      </c>
      <c r="N42" s="5">
        <v>2610.2649999999999</v>
      </c>
      <c r="O42" s="5">
        <v>2610.2649999999999</v>
      </c>
      <c r="P42" s="5">
        <v>2931.2520728</v>
      </c>
      <c r="Q42" s="5">
        <v>7291.1122298300006</v>
      </c>
      <c r="R42" s="5">
        <v>8873.7535605699995</v>
      </c>
      <c r="S42" s="5">
        <v>9584.2034769799993</v>
      </c>
      <c r="T42" s="5">
        <v>9584.2034769799993</v>
      </c>
      <c r="U42" s="5">
        <v>9584.2034769799993</v>
      </c>
      <c r="V42" s="5">
        <v>9584.2034769799993</v>
      </c>
      <c r="W42" s="5">
        <v>9584.2034769799993</v>
      </c>
      <c r="X42" s="5">
        <v>9584.2034769799993</v>
      </c>
      <c r="Y42" s="5">
        <v>9584.2034769799993</v>
      </c>
      <c r="Z42" s="5">
        <v>9403.7384769799992</v>
      </c>
      <c r="AA42" s="5">
        <v>10865.211417819999</v>
      </c>
      <c r="AB42" s="5">
        <v>13180.31128774</v>
      </c>
      <c r="AC42" s="5">
        <v>14081.910175469999</v>
      </c>
      <c r="AD42" s="5">
        <v>14081.910175469999</v>
      </c>
      <c r="AE42" s="5">
        <v>14081.910175469999</v>
      </c>
      <c r="AF42" s="5">
        <v>14081.910175469999</v>
      </c>
      <c r="AG42" s="5">
        <v>14081.910175469999</v>
      </c>
    </row>
    <row r="43" spans="1:33">
      <c r="A43" s="58" t="s">
        <v>115</v>
      </c>
      <c r="B43" s="61" t="s">
        <v>124</v>
      </c>
      <c r="C43" s="61" t="s">
        <v>155</v>
      </c>
      <c r="D43" s="61" t="s">
        <v>156</v>
      </c>
      <c r="E43" s="61" t="s">
        <v>92</v>
      </c>
      <c r="F43" s="5">
        <v>43.2</v>
      </c>
      <c r="G43" s="5">
        <v>785.54028226000003</v>
      </c>
      <c r="H43" s="5">
        <v>785.54028226000003</v>
      </c>
      <c r="I43" s="5">
        <v>799.96108956</v>
      </c>
      <c r="J43" s="5">
        <v>1184.80731214</v>
      </c>
      <c r="K43" s="5">
        <v>1198.4395296</v>
      </c>
      <c r="L43" s="5">
        <v>1198.4395296</v>
      </c>
      <c r="M43" s="5">
        <v>2952.1482650099997</v>
      </c>
      <c r="N43" s="5">
        <v>3772.6909799999999</v>
      </c>
      <c r="O43" s="5">
        <v>4686.7381781699996</v>
      </c>
      <c r="P43" s="5">
        <v>4743.2000000099997</v>
      </c>
      <c r="Q43" s="5">
        <v>5638.2411506299995</v>
      </c>
      <c r="R43" s="5">
        <v>5638.2411506299995</v>
      </c>
      <c r="S43" s="5">
        <v>5638.2411506299995</v>
      </c>
      <c r="T43" s="5">
        <v>5638.2411506299995</v>
      </c>
      <c r="U43" s="5">
        <v>5638.2411506299995</v>
      </c>
      <c r="V43" s="5">
        <v>5638.2411506299995</v>
      </c>
      <c r="W43" s="5">
        <v>5638.2411506299995</v>
      </c>
      <c r="X43" s="5">
        <v>5638.2411506299995</v>
      </c>
      <c r="Y43" s="5">
        <v>5638.2411506299995</v>
      </c>
      <c r="Z43" s="5">
        <v>5638.2411506299995</v>
      </c>
      <c r="AA43" s="5">
        <v>5821.2563904899998</v>
      </c>
      <c r="AB43" s="5">
        <v>10778.44221257</v>
      </c>
      <c r="AC43" s="5">
        <v>10778.44221257</v>
      </c>
      <c r="AD43" s="5">
        <v>10778.44221257</v>
      </c>
      <c r="AE43" s="5">
        <v>10778.44221257</v>
      </c>
      <c r="AF43" s="5">
        <v>10778.44221257</v>
      </c>
      <c r="AG43" s="5">
        <v>10778.44221257</v>
      </c>
    </row>
    <row r="44" spans="1:33">
      <c r="A44" s="58" t="s">
        <v>115</v>
      </c>
      <c r="B44" s="61" t="s">
        <v>124</v>
      </c>
      <c r="C44" s="61" t="s">
        <v>157</v>
      </c>
      <c r="D44" s="61" t="s">
        <v>158</v>
      </c>
      <c r="E44" s="61" t="s">
        <v>92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>
      <c r="A45" s="58" t="s">
        <v>115</v>
      </c>
      <c r="B45" s="61" t="s">
        <v>124</v>
      </c>
      <c r="C45" s="61" t="s">
        <v>159</v>
      </c>
      <c r="D45" s="61" t="s">
        <v>160</v>
      </c>
      <c r="E45" s="61" t="s">
        <v>92</v>
      </c>
      <c r="F45" s="5">
        <v>0</v>
      </c>
      <c r="G45" s="5">
        <v>530.79842733999999</v>
      </c>
      <c r="H45" s="5">
        <v>762.44592821000003</v>
      </c>
      <c r="I45" s="5">
        <v>1000</v>
      </c>
      <c r="J45" s="5">
        <v>1000</v>
      </c>
      <c r="K45" s="5">
        <v>1000</v>
      </c>
      <c r="L45" s="5">
        <v>1356.57370423</v>
      </c>
      <c r="M45" s="5">
        <v>1356.57370423</v>
      </c>
      <c r="N45" s="5">
        <v>1356.57370423</v>
      </c>
      <c r="O45" s="5">
        <v>1356.57370423</v>
      </c>
      <c r="P45" s="5">
        <v>1356.57370423</v>
      </c>
      <c r="Q45" s="5">
        <v>3012.5614116100001</v>
      </c>
      <c r="R45" s="5">
        <v>3012.5614116100001</v>
      </c>
      <c r="S45" s="5">
        <v>3012.5614116100001</v>
      </c>
      <c r="T45" s="5">
        <v>3800</v>
      </c>
      <c r="U45" s="5">
        <v>3800</v>
      </c>
      <c r="V45" s="5">
        <v>3800</v>
      </c>
      <c r="W45" s="5">
        <v>3800</v>
      </c>
      <c r="X45" s="5">
        <v>3800</v>
      </c>
      <c r="Y45" s="5">
        <v>3800</v>
      </c>
      <c r="Z45" s="5">
        <v>3800</v>
      </c>
      <c r="AA45" s="5">
        <v>3800</v>
      </c>
      <c r="AB45" s="5">
        <v>12065.095193159999</v>
      </c>
      <c r="AC45" s="5">
        <v>17659.33990399</v>
      </c>
      <c r="AD45" s="5">
        <v>23424.24407674</v>
      </c>
      <c r="AE45" s="5">
        <v>24336.038371070001</v>
      </c>
      <c r="AF45" s="5">
        <v>34074.157005710003</v>
      </c>
      <c r="AG45" s="5">
        <v>34074.157005710003</v>
      </c>
    </row>
    <row r="46" spans="1:33">
      <c r="A46" s="58" t="s">
        <v>115</v>
      </c>
      <c r="B46" s="61" t="s">
        <v>124</v>
      </c>
      <c r="C46" s="61" t="s">
        <v>161</v>
      </c>
      <c r="D46" s="61" t="s">
        <v>162</v>
      </c>
      <c r="E46" s="61" t="s">
        <v>92</v>
      </c>
      <c r="F46" s="5">
        <v>0</v>
      </c>
      <c r="G46" s="5">
        <v>0</v>
      </c>
      <c r="H46" s="5">
        <v>60.609126539999998</v>
      </c>
      <c r="I46" s="5">
        <v>101.44777916</v>
      </c>
      <c r="J46" s="5">
        <v>104.92695849</v>
      </c>
      <c r="K46" s="5">
        <v>104.92695849</v>
      </c>
      <c r="L46" s="5">
        <v>104.92695849</v>
      </c>
      <c r="M46" s="5">
        <v>104.92695849</v>
      </c>
      <c r="N46" s="5">
        <v>104.92695849</v>
      </c>
      <c r="O46" s="5">
        <v>104.92695849</v>
      </c>
      <c r="P46" s="5">
        <v>104.92695849</v>
      </c>
      <c r="Q46" s="5">
        <v>104.92695849</v>
      </c>
      <c r="R46" s="5">
        <v>104.92695849</v>
      </c>
      <c r="S46" s="5">
        <v>106.14557929</v>
      </c>
      <c r="T46" s="5">
        <v>107.90426226</v>
      </c>
      <c r="U46" s="5">
        <v>107.90426226</v>
      </c>
      <c r="V46" s="5">
        <v>107.90426226</v>
      </c>
      <c r="W46" s="5">
        <v>111.16475232000001</v>
      </c>
      <c r="X46" s="5">
        <v>115.90237641</v>
      </c>
      <c r="Y46" s="5">
        <v>3900</v>
      </c>
      <c r="Z46" s="5">
        <v>3900</v>
      </c>
      <c r="AA46" s="5">
        <v>3900</v>
      </c>
      <c r="AB46" s="5">
        <v>3900</v>
      </c>
      <c r="AC46" s="5">
        <v>3900</v>
      </c>
      <c r="AD46" s="5">
        <v>3900</v>
      </c>
      <c r="AE46" s="5">
        <v>3900</v>
      </c>
      <c r="AF46" s="5">
        <v>3900</v>
      </c>
      <c r="AG46" s="5">
        <v>3900</v>
      </c>
    </row>
    <row r="47" spans="1:33">
      <c r="A47" s="58" t="s">
        <v>115</v>
      </c>
      <c r="B47" s="61" t="s">
        <v>124</v>
      </c>
      <c r="C47" s="61" t="s">
        <v>163</v>
      </c>
      <c r="D47" s="61" t="s">
        <v>164</v>
      </c>
      <c r="E47" s="61" t="s">
        <v>92</v>
      </c>
      <c r="F47" s="5">
        <v>0</v>
      </c>
      <c r="G47" s="5">
        <v>900</v>
      </c>
      <c r="H47" s="5">
        <v>900</v>
      </c>
      <c r="I47" s="5">
        <v>1557.4682671</v>
      </c>
      <c r="J47" s="5">
        <v>2085.1818894500002</v>
      </c>
      <c r="K47" s="5">
        <v>2085.1818894500002</v>
      </c>
      <c r="L47" s="5">
        <v>2287.1332819099998</v>
      </c>
      <c r="M47" s="5">
        <v>2287.1332819099998</v>
      </c>
      <c r="N47" s="5">
        <v>2287.1332819099998</v>
      </c>
      <c r="O47" s="5">
        <v>2287.1332819099998</v>
      </c>
      <c r="P47" s="5">
        <v>3500</v>
      </c>
      <c r="Q47" s="5">
        <v>3511.7513385399998</v>
      </c>
      <c r="R47" s="5">
        <v>3511.7513385399998</v>
      </c>
      <c r="S47" s="5">
        <v>3511.7513385399998</v>
      </c>
      <c r="T47" s="5">
        <v>3511.7513385399998</v>
      </c>
      <c r="U47" s="5">
        <v>3511.7513385399998</v>
      </c>
      <c r="V47" s="5">
        <v>3511.7513385399998</v>
      </c>
      <c r="W47" s="5">
        <v>3511.7513385399998</v>
      </c>
      <c r="X47" s="5">
        <v>3511.7513385399998</v>
      </c>
      <c r="Y47" s="5">
        <v>13504.92732631</v>
      </c>
      <c r="Z47" s="5">
        <v>23644.745252920002</v>
      </c>
      <c r="AA47" s="5">
        <v>24322.35527</v>
      </c>
      <c r="AB47" s="5">
        <v>24322.35527</v>
      </c>
      <c r="AC47" s="5">
        <v>24322.35527</v>
      </c>
      <c r="AD47" s="5">
        <v>24322.35527</v>
      </c>
      <c r="AE47" s="5">
        <v>24322.35527</v>
      </c>
      <c r="AF47" s="5">
        <v>24322.35527</v>
      </c>
      <c r="AG47" s="5">
        <v>24322.35527</v>
      </c>
    </row>
    <row r="48" spans="1:33">
      <c r="A48" s="58" t="s">
        <v>115</v>
      </c>
      <c r="B48" s="61" t="s">
        <v>124</v>
      </c>
      <c r="C48" s="61" t="s">
        <v>165</v>
      </c>
      <c r="D48" s="61" t="s">
        <v>166</v>
      </c>
      <c r="E48" s="61" t="s">
        <v>92</v>
      </c>
      <c r="F48" s="5">
        <v>0</v>
      </c>
      <c r="G48" s="5">
        <v>0</v>
      </c>
      <c r="H48" s="5">
        <v>0</v>
      </c>
      <c r="I48" s="5">
        <v>300</v>
      </c>
      <c r="J48" s="5">
        <v>300</v>
      </c>
      <c r="K48" s="5">
        <v>300</v>
      </c>
      <c r="L48" s="5">
        <v>300</v>
      </c>
      <c r="M48" s="5">
        <v>300</v>
      </c>
      <c r="N48" s="5">
        <v>648.14444836999996</v>
      </c>
      <c r="O48" s="5">
        <v>1533.44847854</v>
      </c>
      <c r="P48" s="5">
        <v>2310.2952775700001</v>
      </c>
      <c r="Q48" s="5">
        <v>3054.64784194</v>
      </c>
      <c r="R48" s="5">
        <v>3054.64784194</v>
      </c>
      <c r="S48" s="5">
        <v>3054.64784194</v>
      </c>
      <c r="T48" s="5">
        <v>3054.64784194</v>
      </c>
      <c r="U48" s="5">
        <v>3054.64784194</v>
      </c>
      <c r="V48" s="5">
        <v>3054.64784194</v>
      </c>
      <c r="W48" s="5">
        <v>3054.64784194</v>
      </c>
      <c r="X48" s="5">
        <v>3054.64784194</v>
      </c>
      <c r="Y48" s="5">
        <v>3805.8521022099999</v>
      </c>
      <c r="Z48" s="5">
        <v>6486.5251491600002</v>
      </c>
      <c r="AA48" s="5">
        <v>6486.5251491600002</v>
      </c>
      <c r="AB48" s="5">
        <v>6486.5251491600002</v>
      </c>
      <c r="AC48" s="5">
        <v>6486.5251491600002</v>
      </c>
      <c r="AD48" s="5">
        <v>6486.5251491600002</v>
      </c>
      <c r="AE48" s="5">
        <v>6486.5251491600002</v>
      </c>
      <c r="AF48" s="5">
        <v>6486.5251491600002</v>
      </c>
      <c r="AG48" s="5">
        <v>6486.5251491600002</v>
      </c>
    </row>
    <row r="49" spans="1:33">
      <c r="A49" s="58" t="s">
        <v>115</v>
      </c>
      <c r="B49" s="61" t="s">
        <v>124</v>
      </c>
      <c r="C49" s="61" t="s">
        <v>167</v>
      </c>
      <c r="D49" s="61" t="s">
        <v>168</v>
      </c>
      <c r="E49" s="61" t="s">
        <v>92</v>
      </c>
      <c r="F49" s="5">
        <v>452.97399999999999</v>
      </c>
      <c r="G49" s="5">
        <v>1852.9739999999999</v>
      </c>
      <c r="H49" s="5">
        <v>4821.1256072200003</v>
      </c>
      <c r="I49" s="5">
        <v>4830.6567571400001</v>
      </c>
      <c r="J49" s="5">
        <v>4830.6567571400001</v>
      </c>
      <c r="K49" s="5">
        <v>4830.6567571400001</v>
      </c>
      <c r="L49" s="5">
        <v>4830.6567571400001</v>
      </c>
      <c r="M49" s="5">
        <v>4844.5401463199996</v>
      </c>
      <c r="N49" s="5">
        <v>6047.1184708199999</v>
      </c>
      <c r="O49" s="5">
        <v>6047.1184708199999</v>
      </c>
      <c r="P49" s="5">
        <v>6052.9739999900003</v>
      </c>
      <c r="Q49" s="5">
        <v>7115.7959206000005</v>
      </c>
      <c r="R49" s="5">
        <v>7115.7959206000005</v>
      </c>
      <c r="S49" s="5">
        <v>9959.8290557399996</v>
      </c>
      <c r="T49" s="5">
        <v>11177.94787661</v>
      </c>
      <c r="U49" s="5">
        <v>11177.94787661</v>
      </c>
      <c r="V49" s="5">
        <v>11177.94787661</v>
      </c>
      <c r="W49" s="5">
        <v>11177.94787661</v>
      </c>
      <c r="X49" s="5">
        <v>11177.94787661</v>
      </c>
      <c r="Y49" s="5">
        <v>12020.40540276</v>
      </c>
      <c r="Z49" s="5">
        <v>12020.40540276</v>
      </c>
      <c r="AA49" s="5">
        <v>11567.431402759999</v>
      </c>
      <c r="AB49" s="5">
        <v>11567.431402759999</v>
      </c>
      <c r="AC49" s="5">
        <v>11567.431402759999</v>
      </c>
      <c r="AD49" s="5">
        <v>11567.431402759999</v>
      </c>
      <c r="AE49" s="5">
        <v>11660.751101530001</v>
      </c>
      <c r="AF49" s="5">
        <v>11660.751101530001</v>
      </c>
      <c r="AG49" s="5">
        <v>11660.751101530001</v>
      </c>
    </row>
    <row r="50" spans="1:33">
      <c r="A50" s="58" t="s">
        <v>115</v>
      </c>
      <c r="B50" s="61" t="s">
        <v>124</v>
      </c>
      <c r="C50" s="61" t="s">
        <v>169</v>
      </c>
      <c r="D50" s="61" t="s">
        <v>170</v>
      </c>
      <c r="E50" s="61" t="s">
        <v>92</v>
      </c>
      <c r="F50" s="5">
        <v>0</v>
      </c>
      <c r="G50" s="5">
        <v>0</v>
      </c>
      <c r="H50" s="5">
        <v>0</v>
      </c>
      <c r="I50" s="5">
        <v>30.638352999999999</v>
      </c>
      <c r="J50" s="5">
        <v>30.638352999999999</v>
      </c>
      <c r="K50" s="5">
        <v>30.638352999999999</v>
      </c>
      <c r="L50" s="5">
        <v>30.638352999999999</v>
      </c>
      <c r="M50" s="5">
        <v>30.638352999999999</v>
      </c>
      <c r="N50" s="5">
        <v>30.638352999999999</v>
      </c>
      <c r="O50" s="5">
        <v>246.33690636</v>
      </c>
      <c r="P50" s="5">
        <v>819.91030505000003</v>
      </c>
      <c r="Q50" s="5">
        <v>900</v>
      </c>
      <c r="R50" s="5">
        <v>900</v>
      </c>
      <c r="S50" s="5">
        <v>900</v>
      </c>
      <c r="T50" s="5">
        <v>900</v>
      </c>
      <c r="U50" s="5">
        <v>900</v>
      </c>
      <c r="V50" s="5">
        <v>900</v>
      </c>
      <c r="W50" s="5">
        <v>900</v>
      </c>
      <c r="X50" s="5">
        <v>900</v>
      </c>
      <c r="Y50" s="5">
        <v>900</v>
      </c>
      <c r="Z50" s="5">
        <v>900</v>
      </c>
      <c r="AA50" s="5">
        <v>900</v>
      </c>
      <c r="AB50" s="5">
        <v>900</v>
      </c>
      <c r="AC50" s="5">
        <v>900</v>
      </c>
      <c r="AD50" s="5">
        <v>900</v>
      </c>
      <c r="AE50" s="5">
        <v>900</v>
      </c>
      <c r="AF50" s="5">
        <v>900</v>
      </c>
      <c r="AG50" s="5">
        <v>900</v>
      </c>
    </row>
    <row r="51" spans="1:33">
      <c r="A51" s="58" t="s">
        <v>115</v>
      </c>
      <c r="B51" s="61" t="s">
        <v>123</v>
      </c>
      <c r="C51" s="61" t="s">
        <v>171</v>
      </c>
      <c r="D51" s="61" t="s">
        <v>172</v>
      </c>
      <c r="E51" s="61" t="s">
        <v>92</v>
      </c>
      <c r="F51" s="5">
        <v>1630.894076</v>
      </c>
      <c r="G51" s="5">
        <v>1630.894076</v>
      </c>
      <c r="H51" s="5">
        <v>1630.894076</v>
      </c>
      <c r="I51" s="5">
        <v>1630.894076</v>
      </c>
      <c r="J51" s="5">
        <v>1630.894076</v>
      </c>
      <c r="K51" s="5">
        <v>1630.894076</v>
      </c>
      <c r="L51" s="5">
        <v>1630.894076</v>
      </c>
      <c r="M51" s="5">
        <v>1630.894076</v>
      </c>
      <c r="N51" s="5">
        <v>1630.894076</v>
      </c>
      <c r="O51" s="5">
        <v>1630.894076</v>
      </c>
      <c r="P51" s="5">
        <v>1630.894076</v>
      </c>
      <c r="Q51" s="5">
        <v>1630.894076</v>
      </c>
      <c r="R51" s="5">
        <v>1630.894076</v>
      </c>
      <c r="S51" s="5">
        <v>1630.894076</v>
      </c>
      <c r="T51" s="5">
        <v>1630.894076</v>
      </c>
      <c r="U51" s="5">
        <v>1630.894076</v>
      </c>
      <c r="V51" s="5">
        <v>1630.894076</v>
      </c>
      <c r="W51" s="5">
        <v>1630.894076</v>
      </c>
      <c r="X51" s="5">
        <v>1630.894076</v>
      </c>
      <c r="Y51" s="5">
        <v>1630.894076</v>
      </c>
      <c r="Z51" s="5">
        <v>1630.894076</v>
      </c>
      <c r="AA51" s="5">
        <v>1630.894076</v>
      </c>
      <c r="AB51" s="5">
        <v>1630.894076</v>
      </c>
      <c r="AC51" s="5">
        <v>1630.894076</v>
      </c>
      <c r="AD51" s="5">
        <v>1630.894076</v>
      </c>
      <c r="AE51" s="5">
        <v>1630.894076</v>
      </c>
      <c r="AF51" s="5">
        <v>1630.894076</v>
      </c>
      <c r="AG51" s="5">
        <v>1630.894076</v>
      </c>
    </row>
    <row r="52" spans="1:33">
      <c r="A52" s="58" t="s">
        <v>115</v>
      </c>
      <c r="B52" s="61" t="s">
        <v>123</v>
      </c>
      <c r="C52" s="61" t="s">
        <v>173</v>
      </c>
      <c r="D52" s="61" t="s">
        <v>174</v>
      </c>
      <c r="E52" s="61" t="s">
        <v>92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>
      <c r="A53" s="58" t="s">
        <v>115</v>
      </c>
      <c r="B53" s="61" t="s">
        <v>123</v>
      </c>
      <c r="C53" s="61" t="s">
        <v>175</v>
      </c>
      <c r="D53" s="61" t="s">
        <v>176</v>
      </c>
      <c r="E53" s="61" t="s">
        <v>92</v>
      </c>
      <c r="F53" s="5">
        <v>665.08607691999998</v>
      </c>
      <c r="G53" s="5">
        <v>665.08607691999998</v>
      </c>
      <c r="H53" s="5">
        <v>675.78122528000006</v>
      </c>
      <c r="I53" s="5">
        <v>709.15936951000003</v>
      </c>
      <c r="J53" s="5">
        <v>4374.3527354599992</v>
      </c>
      <c r="K53" s="5">
        <v>4374.3527354599992</v>
      </c>
      <c r="L53" s="5">
        <v>4374.3527354599992</v>
      </c>
      <c r="M53" s="5">
        <v>4374.3527354599992</v>
      </c>
      <c r="N53" s="5">
        <v>6668.1981565499991</v>
      </c>
      <c r="O53" s="5">
        <v>7183.9456386799993</v>
      </c>
      <c r="P53" s="5">
        <v>7278.4891255399998</v>
      </c>
      <c r="Q53" s="5">
        <v>7476.6530265199999</v>
      </c>
      <c r="R53" s="5">
        <v>7476.6530265199999</v>
      </c>
      <c r="S53" s="5">
        <v>7664.8234540699996</v>
      </c>
      <c r="T53" s="5">
        <v>7842.48</v>
      </c>
      <c r="U53" s="5">
        <v>7670</v>
      </c>
      <c r="V53" s="5">
        <v>7670</v>
      </c>
      <c r="W53" s="5">
        <v>7670</v>
      </c>
      <c r="X53" s="5">
        <v>7670</v>
      </c>
      <c r="Y53" s="5">
        <v>9460.5839681500001</v>
      </c>
      <c r="Z53" s="5">
        <v>9190.5839681500001</v>
      </c>
      <c r="AA53" s="5">
        <v>9190.5839681500001</v>
      </c>
      <c r="AB53" s="5">
        <v>9435.3709964299996</v>
      </c>
      <c r="AC53" s="5">
        <v>9435.3709964299996</v>
      </c>
      <c r="AD53" s="5">
        <v>9435.3709964299996</v>
      </c>
      <c r="AE53" s="5">
        <v>9435.3709964299996</v>
      </c>
      <c r="AF53" s="5">
        <v>10471.488626189999</v>
      </c>
      <c r="AG53" s="5">
        <v>10471.488626189999</v>
      </c>
    </row>
    <row r="54" spans="1:33">
      <c r="A54" s="58" t="s">
        <v>115</v>
      </c>
      <c r="B54" s="61" t="s">
        <v>123</v>
      </c>
      <c r="C54" s="61" t="s">
        <v>177</v>
      </c>
      <c r="D54" s="61" t="s">
        <v>178</v>
      </c>
      <c r="E54" s="61" t="s">
        <v>92</v>
      </c>
      <c r="F54" s="5">
        <v>3113.19</v>
      </c>
      <c r="G54" s="5">
        <v>3113.19</v>
      </c>
      <c r="H54" s="5">
        <v>3113.19</v>
      </c>
      <c r="I54" s="5">
        <v>3425.4012378500001</v>
      </c>
      <c r="J54" s="5">
        <v>3425.4012378500001</v>
      </c>
      <c r="K54" s="5">
        <v>3545.5605564500001</v>
      </c>
      <c r="L54" s="5">
        <v>4100.2983746299997</v>
      </c>
      <c r="M54" s="5">
        <v>4100.2983746299997</v>
      </c>
      <c r="N54" s="5">
        <v>4100.2983746299997</v>
      </c>
      <c r="O54" s="5">
        <v>4100.2983746299997</v>
      </c>
      <c r="P54" s="5">
        <v>4100.2983746299997</v>
      </c>
      <c r="Q54" s="5">
        <v>4100.2983746299997</v>
      </c>
      <c r="R54" s="5">
        <v>4100.2983746299997</v>
      </c>
      <c r="S54" s="5">
        <v>4637.0116535800007</v>
      </c>
      <c r="T54" s="5">
        <v>5573.04872058</v>
      </c>
      <c r="U54" s="5">
        <v>5573.04872058</v>
      </c>
      <c r="V54" s="5">
        <v>5573.04872058</v>
      </c>
      <c r="W54" s="5">
        <v>9550.6487574599996</v>
      </c>
      <c r="X54" s="5">
        <v>9550.6487574599996</v>
      </c>
      <c r="Y54" s="5">
        <v>9550.6487574599996</v>
      </c>
      <c r="Z54" s="5">
        <v>10538.458590940001</v>
      </c>
      <c r="AA54" s="5">
        <v>10538.458590940001</v>
      </c>
      <c r="AB54" s="5">
        <v>12203.155620340001</v>
      </c>
      <c r="AC54" s="5">
        <v>13691.744425790001</v>
      </c>
      <c r="AD54" s="5">
        <v>13691.744425790001</v>
      </c>
      <c r="AE54" s="5">
        <v>14983.09643258</v>
      </c>
      <c r="AF54" s="5">
        <v>15021.79060009</v>
      </c>
      <c r="AG54" s="5">
        <v>15021.79060009</v>
      </c>
    </row>
    <row r="55" spans="1:33">
      <c r="A55" s="58" t="s">
        <v>115</v>
      </c>
      <c r="B55" s="61" t="s">
        <v>123</v>
      </c>
      <c r="C55" s="61" t="s">
        <v>179</v>
      </c>
      <c r="D55" s="61" t="s">
        <v>180</v>
      </c>
      <c r="E55" s="61" t="s">
        <v>92</v>
      </c>
      <c r="F55" s="5">
        <v>198.012</v>
      </c>
      <c r="G55" s="5">
        <v>198.012</v>
      </c>
      <c r="H55" s="5">
        <v>221.23873437</v>
      </c>
      <c r="I55" s="5">
        <v>221.23873437</v>
      </c>
      <c r="J55" s="5">
        <v>221.23873437</v>
      </c>
      <c r="K55" s="5">
        <v>221.23873437</v>
      </c>
      <c r="L55" s="5">
        <v>221.23873437</v>
      </c>
      <c r="M55" s="5">
        <v>221.23873437</v>
      </c>
      <c r="N55" s="5">
        <v>221.23873437</v>
      </c>
      <c r="O55" s="5">
        <v>221.23873437</v>
      </c>
      <c r="P55" s="5">
        <v>221.23873437</v>
      </c>
      <c r="Q55" s="5">
        <v>221.23873437</v>
      </c>
      <c r="R55" s="5">
        <v>221.23873437</v>
      </c>
      <c r="S55" s="5">
        <v>221.23873437</v>
      </c>
      <c r="T55" s="5">
        <v>221.23873437</v>
      </c>
      <c r="U55" s="5">
        <v>221.23873437</v>
      </c>
      <c r="V55" s="5">
        <v>221.23873437</v>
      </c>
      <c r="W55" s="5">
        <v>221.23873437</v>
      </c>
      <c r="X55" s="5">
        <v>250.62567999000001</v>
      </c>
      <c r="Y55" s="5">
        <v>250.62567999000001</v>
      </c>
      <c r="Z55" s="5">
        <v>52.613679990000001</v>
      </c>
      <c r="AA55" s="5">
        <v>52.613679990000001</v>
      </c>
      <c r="AB55" s="5">
        <v>52.613679990000001</v>
      </c>
      <c r="AC55" s="5">
        <v>52.613679990000001</v>
      </c>
      <c r="AD55" s="5">
        <v>52.613679990000001</v>
      </c>
      <c r="AE55" s="5">
        <v>52.613679990000001</v>
      </c>
      <c r="AF55" s="5">
        <v>52.613679990000001</v>
      </c>
      <c r="AG55" s="5">
        <v>52.613679990000001</v>
      </c>
    </row>
    <row r="56" spans="1:33">
      <c r="A56" s="58" t="s">
        <v>115</v>
      </c>
      <c r="B56" s="61" t="s">
        <v>123</v>
      </c>
      <c r="C56" s="61" t="s">
        <v>181</v>
      </c>
      <c r="D56" s="61" t="s">
        <v>182</v>
      </c>
      <c r="E56" s="61" t="s">
        <v>92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</row>
    <row r="57" spans="1:33">
      <c r="A57" s="58" t="s">
        <v>115</v>
      </c>
      <c r="B57" s="61" t="s">
        <v>123</v>
      </c>
      <c r="C57" s="61" t="s">
        <v>183</v>
      </c>
      <c r="D57" s="61" t="s">
        <v>184</v>
      </c>
      <c r="E57" s="61" t="s">
        <v>92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>
      <c r="A58" s="58" t="s">
        <v>115</v>
      </c>
      <c r="B58" s="61" t="s">
        <v>123</v>
      </c>
      <c r="C58" s="61" t="s">
        <v>185</v>
      </c>
      <c r="D58" s="61" t="s">
        <v>186</v>
      </c>
      <c r="E58" s="61" t="s">
        <v>92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>
      <c r="A59" s="58" t="s">
        <v>115</v>
      </c>
      <c r="B59" s="61" t="s">
        <v>123</v>
      </c>
      <c r="C59" s="61" t="s">
        <v>187</v>
      </c>
      <c r="D59" s="61" t="s">
        <v>188</v>
      </c>
      <c r="E59" s="61" t="s">
        <v>92</v>
      </c>
      <c r="F59" s="5">
        <v>413.18</v>
      </c>
      <c r="G59" s="5">
        <v>413.18</v>
      </c>
      <c r="H59" s="5">
        <v>413.6</v>
      </c>
      <c r="I59" s="5">
        <v>1561.8467347200001</v>
      </c>
      <c r="J59" s="5">
        <v>1561.8467347200001</v>
      </c>
      <c r="K59" s="5">
        <v>1561.8467347200001</v>
      </c>
      <c r="L59" s="5">
        <v>1568.4876815300001</v>
      </c>
      <c r="M59" s="5">
        <v>3528.16117072</v>
      </c>
      <c r="N59" s="5">
        <v>3528.16117072</v>
      </c>
      <c r="O59" s="5">
        <v>3528.16117072</v>
      </c>
      <c r="P59" s="5">
        <v>4206.8888669999997</v>
      </c>
      <c r="Q59" s="5">
        <v>4206.8888669999997</v>
      </c>
      <c r="R59" s="5">
        <v>4206.8888669999997</v>
      </c>
      <c r="S59" s="5">
        <v>4206.8888669999997</v>
      </c>
      <c r="T59" s="5">
        <v>4206.8888669999997</v>
      </c>
      <c r="U59" s="5">
        <v>4206.8888669999997</v>
      </c>
      <c r="V59" s="5">
        <v>4206.8888669999997</v>
      </c>
      <c r="W59" s="5">
        <v>4093.7088669999998</v>
      </c>
      <c r="X59" s="5">
        <v>4093.7088669999998</v>
      </c>
      <c r="Y59" s="5">
        <v>4093.7088669999998</v>
      </c>
      <c r="Z59" s="5">
        <v>4093.7088669999998</v>
      </c>
      <c r="AA59" s="5">
        <v>4093.7088669999998</v>
      </c>
      <c r="AB59" s="5">
        <v>4093.7088669999998</v>
      </c>
      <c r="AC59" s="5">
        <v>4093.7088669999998</v>
      </c>
      <c r="AD59" s="5">
        <v>4093.7088669999998</v>
      </c>
      <c r="AE59" s="5">
        <v>4093.7088669999998</v>
      </c>
      <c r="AF59" s="5">
        <v>4093.7088669999998</v>
      </c>
      <c r="AG59" s="5">
        <v>4093.7088669999998</v>
      </c>
    </row>
    <row r="60" spans="1:33">
      <c r="A60" s="58" t="s">
        <v>115</v>
      </c>
      <c r="B60" s="61" t="s">
        <v>125</v>
      </c>
      <c r="C60" s="61" t="s">
        <v>189</v>
      </c>
      <c r="D60" s="61" t="s">
        <v>190</v>
      </c>
      <c r="E60" s="61" t="s">
        <v>92</v>
      </c>
      <c r="F60" s="5">
        <v>0</v>
      </c>
      <c r="G60" s="5">
        <v>0</v>
      </c>
      <c r="H60" s="5">
        <v>1E-3</v>
      </c>
      <c r="I60" s="5">
        <v>219.22470250000001</v>
      </c>
      <c r="J60" s="5">
        <v>402.98733670000001</v>
      </c>
      <c r="K60" s="5">
        <v>402.98733670000001</v>
      </c>
      <c r="L60" s="5">
        <v>402.98733670000001</v>
      </c>
      <c r="M60" s="5">
        <v>402.98733670000001</v>
      </c>
      <c r="N60" s="5">
        <v>402.98733670000001</v>
      </c>
      <c r="O60" s="5">
        <v>402.98733670000001</v>
      </c>
      <c r="P60" s="5">
        <v>402.98733670000001</v>
      </c>
      <c r="Q60" s="5">
        <v>402.98733670000001</v>
      </c>
      <c r="R60" s="5">
        <v>402.98733670000001</v>
      </c>
      <c r="S60" s="5">
        <v>402.98733670000001</v>
      </c>
      <c r="T60" s="5">
        <v>402.98733670000001</v>
      </c>
      <c r="U60" s="5">
        <v>402.98733670000001</v>
      </c>
      <c r="V60" s="5">
        <v>402.98733670000001</v>
      </c>
      <c r="W60" s="5">
        <v>402.98733670000001</v>
      </c>
      <c r="X60" s="5">
        <v>402.98733670000001</v>
      </c>
      <c r="Y60" s="5">
        <v>402.98733670000001</v>
      </c>
      <c r="Z60" s="5">
        <v>402.98733670000001</v>
      </c>
      <c r="AA60" s="5">
        <v>402.98733670000001</v>
      </c>
      <c r="AB60" s="5">
        <v>402.98733670000001</v>
      </c>
      <c r="AC60" s="5">
        <v>402.98733670000001</v>
      </c>
      <c r="AD60" s="5">
        <v>402.98733670000001</v>
      </c>
      <c r="AE60" s="5">
        <v>402.98733670000001</v>
      </c>
      <c r="AF60" s="5">
        <v>402.98733670000001</v>
      </c>
      <c r="AG60" s="5">
        <v>402.98733670000001</v>
      </c>
    </row>
    <row r="61" spans="1:33">
      <c r="A61" s="58" t="s">
        <v>115</v>
      </c>
      <c r="B61" s="61" t="s">
        <v>125</v>
      </c>
      <c r="C61" s="61" t="s">
        <v>191</v>
      </c>
      <c r="D61" s="61" t="s">
        <v>192</v>
      </c>
      <c r="E61" s="61" t="s">
        <v>92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>
      <c r="A62" s="58" t="s">
        <v>115</v>
      </c>
      <c r="B62" s="61" t="s">
        <v>125</v>
      </c>
      <c r="C62" s="61" t="s">
        <v>193</v>
      </c>
      <c r="D62" s="61" t="s">
        <v>194</v>
      </c>
      <c r="E62" s="61" t="s">
        <v>92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>
      <c r="A63" s="58" t="s">
        <v>115</v>
      </c>
      <c r="B63" s="61" t="s">
        <v>125</v>
      </c>
      <c r="C63" s="61" t="s">
        <v>195</v>
      </c>
      <c r="D63" s="61" t="s">
        <v>196</v>
      </c>
      <c r="E63" s="61" t="s">
        <v>92</v>
      </c>
      <c r="F63" s="5">
        <v>1934.5000000000002</v>
      </c>
      <c r="G63" s="5">
        <v>1934.5000000000002</v>
      </c>
      <c r="H63" s="5">
        <v>2009.5283231100002</v>
      </c>
      <c r="I63" s="5">
        <v>2009.5783231100002</v>
      </c>
      <c r="J63" s="5">
        <v>2495.1652506400001</v>
      </c>
      <c r="K63" s="5">
        <v>2634.5</v>
      </c>
      <c r="L63" s="5">
        <v>2634.5</v>
      </c>
      <c r="M63" s="5">
        <v>2634.5</v>
      </c>
      <c r="N63" s="5">
        <v>2634.5</v>
      </c>
      <c r="O63" s="5">
        <v>2634.5</v>
      </c>
      <c r="P63" s="5">
        <v>2582</v>
      </c>
      <c r="Q63" s="5">
        <v>2487.6513230199998</v>
      </c>
      <c r="R63" s="5">
        <v>3612.2680743400001</v>
      </c>
      <c r="S63" s="5">
        <v>3875.4449629599999</v>
      </c>
      <c r="T63" s="5">
        <v>3875.4449629599999</v>
      </c>
      <c r="U63" s="5">
        <v>3875.4449629599999</v>
      </c>
      <c r="V63" s="5">
        <v>3875.4449629599999</v>
      </c>
      <c r="W63" s="5">
        <v>3875.4449629599999</v>
      </c>
      <c r="X63" s="5">
        <v>3875.4449629599999</v>
      </c>
      <c r="Y63" s="5">
        <v>4258.95</v>
      </c>
      <c r="Z63" s="5">
        <v>4127.75</v>
      </c>
      <c r="AA63" s="5">
        <v>3815.75</v>
      </c>
      <c r="AB63" s="5">
        <v>3815.75</v>
      </c>
      <c r="AC63" s="5">
        <v>3911.1974414000001</v>
      </c>
      <c r="AD63" s="5">
        <v>4089.52303824</v>
      </c>
      <c r="AE63" s="5">
        <v>4060.8230382400002</v>
      </c>
      <c r="AF63" s="5">
        <v>4671.1481521799997</v>
      </c>
      <c r="AG63" s="5">
        <v>4671.1481521799997</v>
      </c>
    </row>
    <row r="64" spans="1:33">
      <c r="A64" s="58" t="s">
        <v>115</v>
      </c>
      <c r="B64" s="61" t="s">
        <v>125</v>
      </c>
      <c r="C64" s="61" t="s">
        <v>197</v>
      </c>
      <c r="D64" s="61" t="s">
        <v>198</v>
      </c>
      <c r="E64" s="61" t="s">
        <v>92</v>
      </c>
      <c r="F64" s="5">
        <v>2071.8679999999999</v>
      </c>
      <c r="G64" s="5">
        <v>2545.16977198</v>
      </c>
      <c r="H64" s="5">
        <v>2932.1680000000001</v>
      </c>
      <c r="I64" s="5">
        <v>3194.25931244</v>
      </c>
      <c r="J64" s="5">
        <v>3881.7464595500001</v>
      </c>
      <c r="K64" s="5">
        <v>3881.7464595500001</v>
      </c>
      <c r="L64" s="5">
        <v>3881.7464595500001</v>
      </c>
      <c r="M64" s="5">
        <v>4816.4995718</v>
      </c>
      <c r="N64" s="5">
        <v>4816.4995718</v>
      </c>
      <c r="O64" s="5">
        <v>4816.4995718</v>
      </c>
      <c r="P64" s="5">
        <v>5618.7156479400001</v>
      </c>
      <c r="Q64" s="5">
        <v>5618.7156479400001</v>
      </c>
      <c r="R64" s="5">
        <v>5618.7156479400001</v>
      </c>
      <c r="S64" s="5">
        <v>5618.7156479400001</v>
      </c>
      <c r="T64" s="5">
        <v>6658.341369759999</v>
      </c>
      <c r="U64" s="5">
        <v>8269.4804858700008</v>
      </c>
      <c r="V64" s="5">
        <v>8269.4804858700008</v>
      </c>
      <c r="W64" s="5">
        <v>10390.22890143</v>
      </c>
      <c r="X64" s="5">
        <v>10390.22890143</v>
      </c>
      <c r="Y64" s="5">
        <v>10391.93820891</v>
      </c>
      <c r="Z64" s="5">
        <v>10205.93820891</v>
      </c>
      <c r="AA64" s="5">
        <v>12287.74694486</v>
      </c>
      <c r="AB64" s="5">
        <v>15298.25841</v>
      </c>
      <c r="AC64" s="5">
        <v>15298.25841</v>
      </c>
      <c r="AD64" s="5">
        <v>15298.25841</v>
      </c>
      <c r="AE64" s="5">
        <v>15298.25841</v>
      </c>
      <c r="AF64" s="5">
        <v>15298.25841</v>
      </c>
      <c r="AG64" s="5">
        <v>15117.65841</v>
      </c>
    </row>
    <row r="65" spans="1:33">
      <c r="A65" s="58" t="s">
        <v>115</v>
      </c>
      <c r="B65" s="61" t="s">
        <v>125</v>
      </c>
      <c r="C65" s="61" t="s">
        <v>199</v>
      </c>
      <c r="D65" s="61" t="s">
        <v>200</v>
      </c>
      <c r="E65" s="61" t="s">
        <v>92</v>
      </c>
      <c r="F65" s="5">
        <v>0</v>
      </c>
      <c r="G65" s="5">
        <v>500</v>
      </c>
      <c r="H65" s="5">
        <v>2000</v>
      </c>
      <c r="I65" s="5">
        <v>2000</v>
      </c>
      <c r="J65" s="5">
        <v>2109.9433487699998</v>
      </c>
      <c r="K65" s="5">
        <v>2109.9433487699998</v>
      </c>
      <c r="L65" s="5">
        <v>2109.9433487699998</v>
      </c>
      <c r="M65" s="5">
        <v>2109.9433487699998</v>
      </c>
      <c r="N65" s="5">
        <v>2109.9433487699998</v>
      </c>
      <c r="O65" s="5">
        <v>2109.9433487699998</v>
      </c>
      <c r="P65" s="5">
        <v>2109.9433487699998</v>
      </c>
      <c r="Q65" s="5">
        <v>2109.9433487699998</v>
      </c>
      <c r="R65" s="5">
        <v>2109.9433487699998</v>
      </c>
      <c r="S65" s="5">
        <v>2109.9433487699998</v>
      </c>
      <c r="T65" s="5">
        <v>2131.9317989199999</v>
      </c>
      <c r="U65" s="5">
        <v>2131.9317989199999</v>
      </c>
      <c r="V65" s="5">
        <v>2131.9317989199999</v>
      </c>
      <c r="W65" s="5">
        <v>2239.6715823300001</v>
      </c>
      <c r="X65" s="5">
        <v>2991.8832636100001</v>
      </c>
      <c r="Y65" s="5">
        <v>2991.8832636100001</v>
      </c>
      <c r="Z65" s="5">
        <v>2991.8832636100001</v>
      </c>
      <c r="AA65" s="5">
        <v>3059.9821833000001</v>
      </c>
      <c r="AB65" s="5">
        <v>3059.9821833000001</v>
      </c>
      <c r="AC65" s="5">
        <v>3351.59239278</v>
      </c>
      <c r="AD65" s="5">
        <v>5093.4551730000003</v>
      </c>
      <c r="AE65" s="5">
        <v>5093.4551730000003</v>
      </c>
      <c r="AF65" s="5">
        <v>5093.4551730000003</v>
      </c>
      <c r="AG65" s="5">
        <v>5093.4551730000003</v>
      </c>
    </row>
    <row r="66" spans="1:33">
      <c r="A66" s="58" t="s">
        <v>115</v>
      </c>
      <c r="B66" s="61" t="s">
        <v>125</v>
      </c>
      <c r="C66" s="61" t="s">
        <v>201</v>
      </c>
      <c r="D66" s="61" t="s">
        <v>202</v>
      </c>
      <c r="E66" s="61" t="s">
        <v>92</v>
      </c>
      <c r="F66" s="5">
        <v>0</v>
      </c>
      <c r="G66" s="5">
        <v>0</v>
      </c>
      <c r="H66" s="5">
        <v>400</v>
      </c>
      <c r="I66" s="5">
        <v>400</v>
      </c>
      <c r="J66" s="5">
        <v>400</v>
      </c>
      <c r="K66" s="5">
        <v>636.64507904000004</v>
      </c>
      <c r="L66" s="5">
        <v>636.64507904000004</v>
      </c>
      <c r="M66" s="5">
        <v>636.64507904000004</v>
      </c>
      <c r="N66" s="5">
        <v>636.64507904000004</v>
      </c>
      <c r="O66" s="5">
        <v>636.64507904000004</v>
      </c>
      <c r="P66" s="5">
        <v>636.64507904000004</v>
      </c>
      <c r="Q66" s="5">
        <v>636.64507904000004</v>
      </c>
      <c r="R66" s="5">
        <v>636.64507904000004</v>
      </c>
      <c r="S66" s="5">
        <v>636.64507904000004</v>
      </c>
      <c r="T66" s="5">
        <v>636.64507904000004</v>
      </c>
      <c r="U66" s="5">
        <v>636.64507904000004</v>
      </c>
      <c r="V66" s="5">
        <v>636.64507904000004</v>
      </c>
      <c r="W66" s="5">
        <v>636.64507904000004</v>
      </c>
      <c r="X66" s="5">
        <v>636.64507904000004</v>
      </c>
      <c r="Y66" s="5">
        <v>1293.9545343099999</v>
      </c>
      <c r="Z66" s="5">
        <v>1293.9545343099999</v>
      </c>
      <c r="AA66" s="5">
        <v>1293.9545343099999</v>
      </c>
      <c r="AB66" s="5">
        <v>1293.9545343099999</v>
      </c>
      <c r="AC66" s="5">
        <v>1293.9545343099999</v>
      </c>
      <c r="AD66" s="5">
        <v>1600</v>
      </c>
      <c r="AE66" s="5">
        <v>1600</v>
      </c>
      <c r="AF66" s="5">
        <v>1600</v>
      </c>
      <c r="AG66" s="5">
        <v>1600</v>
      </c>
    </row>
    <row r="67" spans="1:33">
      <c r="A67" s="58" t="s">
        <v>115</v>
      </c>
      <c r="B67" s="61" t="s">
        <v>126</v>
      </c>
      <c r="C67" s="61" t="s">
        <v>203</v>
      </c>
      <c r="D67" s="61" t="s">
        <v>204</v>
      </c>
      <c r="E67" s="61" t="s">
        <v>92</v>
      </c>
      <c r="F67" s="5">
        <v>324.5</v>
      </c>
      <c r="G67" s="5">
        <v>500.72463456000003</v>
      </c>
      <c r="H67" s="5">
        <v>1002.50055141</v>
      </c>
      <c r="I67" s="5">
        <v>1588.2650902999999</v>
      </c>
      <c r="J67" s="5">
        <v>1588.2650902999999</v>
      </c>
      <c r="K67" s="5">
        <v>2288.51032635</v>
      </c>
      <c r="L67" s="5">
        <v>2288.51032635</v>
      </c>
      <c r="M67" s="5">
        <v>2242.51032635</v>
      </c>
      <c r="N67" s="5">
        <v>2242.51032635</v>
      </c>
      <c r="O67" s="5">
        <v>2242.51032635</v>
      </c>
      <c r="P67" s="5">
        <v>3478.5</v>
      </c>
      <c r="Q67" s="5">
        <v>3478.5</v>
      </c>
      <c r="R67" s="5">
        <v>3398</v>
      </c>
      <c r="S67" s="5">
        <v>3398</v>
      </c>
      <c r="T67" s="5">
        <v>5721.5271304099997</v>
      </c>
      <c r="U67" s="5">
        <v>5562.5271304099997</v>
      </c>
      <c r="V67" s="5">
        <v>5562.5271304099997</v>
      </c>
      <c r="W67" s="5">
        <v>5523.5271304099997</v>
      </c>
      <c r="X67" s="5">
        <v>7530.6451548699997</v>
      </c>
      <c r="Y67" s="5">
        <v>7530.6451548699997</v>
      </c>
      <c r="Z67" s="5">
        <v>7530.6451548699997</v>
      </c>
      <c r="AA67" s="5">
        <v>14877.38709892</v>
      </c>
      <c r="AB67" s="5">
        <v>14877.38709892</v>
      </c>
      <c r="AC67" s="5">
        <v>14877.38709892</v>
      </c>
      <c r="AD67" s="5">
        <v>14877.38709892</v>
      </c>
      <c r="AE67" s="5">
        <v>18062.90274301</v>
      </c>
      <c r="AF67" s="5">
        <v>20463.09774157</v>
      </c>
      <c r="AG67" s="5">
        <v>20463.09774157</v>
      </c>
    </row>
    <row r="68" spans="1:33">
      <c r="A68" s="58" t="s">
        <v>115</v>
      </c>
      <c r="B68" s="61" t="s">
        <v>126</v>
      </c>
      <c r="C68" s="61" t="s">
        <v>205</v>
      </c>
      <c r="D68" s="61" t="s">
        <v>206</v>
      </c>
      <c r="E68" s="61" t="s">
        <v>92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>
      <c r="A69" s="58" t="s">
        <v>115</v>
      </c>
      <c r="B69" s="61" t="s">
        <v>126</v>
      </c>
      <c r="C69" s="61" t="s">
        <v>207</v>
      </c>
      <c r="D69" s="61" t="s">
        <v>208</v>
      </c>
      <c r="E69" s="61" t="s">
        <v>92</v>
      </c>
      <c r="F69" s="5">
        <v>1334.9349999999999</v>
      </c>
      <c r="G69" s="5">
        <v>2227.2094981400001</v>
      </c>
      <c r="H69" s="5">
        <v>2772.31573024</v>
      </c>
      <c r="I69" s="5">
        <v>2772.1157302400002</v>
      </c>
      <c r="J69" s="5">
        <v>2772.1157302400002</v>
      </c>
      <c r="K69" s="5">
        <v>3238.0723134900004</v>
      </c>
      <c r="L69" s="5">
        <v>3238.0723134900004</v>
      </c>
      <c r="M69" s="5">
        <v>3238.0723134900004</v>
      </c>
      <c r="N69" s="5">
        <v>3238.0723134900004</v>
      </c>
      <c r="O69" s="5">
        <v>3238.0723134900004</v>
      </c>
      <c r="P69" s="5">
        <v>3976.5782101200007</v>
      </c>
      <c r="Q69" s="5">
        <v>3976.5782101200007</v>
      </c>
      <c r="R69" s="5">
        <v>5764.835</v>
      </c>
      <c r="S69" s="5">
        <v>5580.35</v>
      </c>
      <c r="T69" s="5">
        <v>5580.35</v>
      </c>
      <c r="U69" s="5">
        <v>5580.35</v>
      </c>
      <c r="V69" s="5">
        <v>5253.65</v>
      </c>
      <c r="W69" s="5">
        <v>5253.65</v>
      </c>
      <c r="X69" s="5">
        <v>7497.0402472999995</v>
      </c>
      <c r="Y69" s="5">
        <v>7598.6850994999995</v>
      </c>
      <c r="Z69" s="5">
        <v>8867.2333014699998</v>
      </c>
      <c r="AA69" s="5">
        <v>10387.325022199999</v>
      </c>
      <c r="AB69" s="5">
        <v>11764.34762662</v>
      </c>
      <c r="AC69" s="5">
        <v>12753.11560411</v>
      </c>
      <c r="AD69" s="5">
        <v>13105.811618719999</v>
      </c>
      <c r="AE69" s="5">
        <v>13105.811618719999</v>
      </c>
      <c r="AF69" s="5">
        <v>13105.811618719999</v>
      </c>
      <c r="AG69" s="5">
        <v>13105.811618719999</v>
      </c>
    </row>
    <row r="70" spans="1:33">
      <c r="A70" s="58" t="s">
        <v>115</v>
      </c>
      <c r="B70" s="61" t="s">
        <v>126</v>
      </c>
      <c r="C70" s="61" t="s">
        <v>209</v>
      </c>
      <c r="D70" s="61" t="s">
        <v>210</v>
      </c>
      <c r="E70" s="61" t="s">
        <v>92</v>
      </c>
      <c r="F70" s="5">
        <v>90.75</v>
      </c>
      <c r="G70" s="5">
        <v>90.75</v>
      </c>
      <c r="H70" s="5">
        <v>113.27819678</v>
      </c>
      <c r="I70" s="5">
        <v>119.08962009</v>
      </c>
      <c r="J70" s="5">
        <v>119.08962009</v>
      </c>
      <c r="K70" s="5">
        <v>131.93912073000001</v>
      </c>
      <c r="L70" s="5">
        <v>110.0323862</v>
      </c>
      <c r="M70" s="5">
        <v>110.0323862</v>
      </c>
      <c r="N70" s="5">
        <v>110.0323862</v>
      </c>
      <c r="O70" s="5">
        <v>110.0323862</v>
      </c>
      <c r="P70" s="5">
        <v>1400</v>
      </c>
      <c r="Q70" s="5">
        <v>1400</v>
      </c>
      <c r="R70" s="5">
        <v>1400</v>
      </c>
      <c r="S70" s="5">
        <v>1400</v>
      </c>
      <c r="T70" s="5">
        <v>1400</v>
      </c>
      <c r="U70" s="5">
        <v>1400</v>
      </c>
      <c r="V70" s="5">
        <v>1400</v>
      </c>
      <c r="W70" s="5">
        <v>1400</v>
      </c>
      <c r="X70" s="5">
        <v>1400</v>
      </c>
      <c r="Y70" s="5">
        <v>1400</v>
      </c>
      <c r="Z70" s="5">
        <v>1400</v>
      </c>
      <c r="AA70" s="5">
        <v>1400</v>
      </c>
      <c r="AB70" s="5">
        <v>1400</v>
      </c>
      <c r="AC70" s="5">
        <v>1400</v>
      </c>
      <c r="AD70" s="5">
        <v>1400</v>
      </c>
      <c r="AE70" s="5">
        <v>1400</v>
      </c>
      <c r="AF70" s="5">
        <v>1400</v>
      </c>
      <c r="AG70" s="5">
        <v>1400</v>
      </c>
    </row>
    <row r="71" spans="1:33">
      <c r="A71" s="58" t="s">
        <v>115</v>
      </c>
      <c r="B71" s="61" t="s">
        <v>126</v>
      </c>
      <c r="C71" s="61" t="s">
        <v>211</v>
      </c>
      <c r="D71" s="61" t="s">
        <v>212</v>
      </c>
      <c r="E71" s="61" t="s">
        <v>92</v>
      </c>
      <c r="F71" s="5">
        <v>422.4</v>
      </c>
      <c r="G71" s="5">
        <v>422.4</v>
      </c>
      <c r="H71" s="5">
        <v>422.4</v>
      </c>
      <c r="I71" s="5">
        <v>422.4</v>
      </c>
      <c r="J71" s="5">
        <v>422.4</v>
      </c>
      <c r="K71" s="5">
        <v>422.4</v>
      </c>
      <c r="L71" s="5">
        <v>422.4</v>
      </c>
      <c r="M71" s="5">
        <v>422.4</v>
      </c>
      <c r="N71" s="5">
        <v>422.4</v>
      </c>
      <c r="O71" s="5">
        <v>422.4</v>
      </c>
      <c r="P71" s="5">
        <v>422.4</v>
      </c>
      <c r="Q71" s="5">
        <v>422.4</v>
      </c>
      <c r="R71" s="5">
        <v>422.4</v>
      </c>
      <c r="S71" s="5">
        <v>422.4</v>
      </c>
      <c r="T71" s="5">
        <v>422.4</v>
      </c>
      <c r="U71" s="5">
        <v>422.4</v>
      </c>
      <c r="V71" s="5">
        <v>422.4</v>
      </c>
      <c r="W71" s="5">
        <v>422.4</v>
      </c>
      <c r="X71" s="5">
        <v>422.4</v>
      </c>
      <c r="Y71" s="5">
        <v>422.4</v>
      </c>
      <c r="Z71" s="5">
        <v>422.4</v>
      </c>
      <c r="AA71" s="5">
        <v>422.4</v>
      </c>
      <c r="AB71" s="5">
        <v>210</v>
      </c>
      <c r="AC71" s="5">
        <v>210</v>
      </c>
      <c r="AD71" s="5">
        <v>210</v>
      </c>
      <c r="AE71" s="5">
        <v>210</v>
      </c>
      <c r="AF71" s="5">
        <v>210</v>
      </c>
      <c r="AG71" s="5">
        <v>210</v>
      </c>
    </row>
    <row r="72" spans="1:33">
      <c r="A72" s="58" t="s">
        <v>115</v>
      </c>
      <c r="B72" s="61" t="s">
        <v>126</v>
      </c>
      <c r="C72" s="61" t="s">
        <v>213</v>
      </c>
      <c r="D72" s="61" t="s">
        <v>214</v>
      </c>
      <c r="E72" s="61" t="s">
        <v>92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683.60600918</v>
      </c>
      <c r="L72" s="5">
        <v>683.60600918</v>
      </c>
      <c r="M72" s="5">
        <v>2454.4351320200003</v>
      </c>
      <c r="N72" s="5">
        <v>2454.4351320200003</v>
      </c>
      <c r="O72" s="5">
        <v>3003.2713408999998</v>
      </c>
      <c r="P72" s="5">
        <v>3055.4548120999998</v>
      </c>
      <c r="Q72" s="5">
        <v>3055.4548120999998</v>
      </c>
      <c r="R72" s="5">
        <v>3055.4548120999998</v>
      </c>
      <c r="S72" s="5">
        <v>7507.2292744699998</v>
      </c>
      <c r="T72" s="5">
        <v>7673.2052091200003</v>
      </c>
      <c r="U72" s="5">
        <v>8252.374369950001</v>
      </c>
      <c r="V72" s="5">
        <v>8252.374369950001</v>
      </c>
      <c r="W72" s="5">
        <v>8252.374369950001</v>
      </c>
      <c r="X72" s="5">
        <v>14803.87379548</v>
      </c>
      <c r="Y72" s="5">
        <v>17224.259470000001</v>
      </c>
      <c r="Z72" s="5">
        <v>17224.259470000001</v>
      </c>
      <c r="AA72" s="5">
        <v>17224.259470000001</v>
      </c>
      <c r="AB72" s="5">
        <v>17224.259470000001</v>
      </c>
      <c r="AC72" s="5">
        <v>17224.259470000001</v>
      </c>
      <c r="AD72" s="5">
        <v>17224.259470000001</v>
      </c>
      <c r="AE72" s="5">
        <v>17224.259470000001</v>
      </c>
      <c r="AF72" s="5">
        <v>17224.259470000001</v>
      </c>
      <c r="AG72" s="5">
        <v>17224.259470000001</v>
      </c>
    </row>
    <row r="73" spans="1:33">
      <c r="A73" s="58" t="s">
        <v>115</v>
      </c>
      <c r="B73" s="61" t="s">
        <v>126</v>
      </c>
      <c r="C73" s="61" t="s">
        <v>215</v>
      </c>
      <c r="D73" s="61" t="s">
        <v>216</v>
      </c>
      <c r="E73" s="61" t="s">
        <v>92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</row>
    <row r="74" spans="1:33">
      <c r="A74" s="58" t="s">
        <v>115</v>
      </c>
      <c r="B74" s="61" t="s">
        <v>126</v>
      </c>
      <c r="C74" s="61" t="s">
        <v>217</v>
      </c>
      <c r="D74" s="61" t="s">
        <v>218</v>
      </c>
      <c r="E74" s="61" t="s">
        <v>92</v>
      </c>
      <c r="F74" s="5">
        <v>136</v>
      </c>
      <c r="G74" s="5">
        <v>197.82070471</v>
      </c>
      <c r="H74" s="5">
        <v>379.31725283000003</v>
      </c>
      <c r="I74" s="5">
        <v>379.31725283000003</v>
      </c>
      <c r="J74" s="5">
        <v>379.31725283000003</v>
      </c>
      <c r="K74" s="5">
        <v>1302.40221634</v>
      </c>
      <c r="L74" s="5">
        <v>1302.40221634</v>
      </c>
      <c r="M74" s="5">
        <v>1236.40221634</v>
      </c>
      <c r="N74" s="5">
        <v>1236.40221634</v>
      </c>
      <c r="O74" s="5">
        <v>1236.40221634</v>
      </c>
      <c r="P74" s="5">
        <v>1236.40221634</v>
      </c>
      <c r="Q74" s="5">
        <v>1236.40221634</v>
      </c>
      <c r="R74" s="5">
        <v>1166.40221634</v>
      </c>
      <c r="S74" s="5">
        <v>1166.40221634</v>
      </c>
      <c r="T74" s="5">
        <v>1166.40221634</v>
      </c>
      <c r="U74" s="5">
        <v>1166.40221634</v>
      </c>
      <c r="V74" s="5">
        <v>1166.40221634</v>
      </c>
      <c r="W74" s="5">
        <v>1166.40221634</v>
      </c>
      <c r="X74" s="5">
        <v>1166.40221634</v>
      </c>
      <c r="Y74" s="5">
        <v>1166.40221634</v>
      </c>
      <c r="Z74" s="5">
        <v>1166.40221634</v>
      </c>
      <c r="AA74" s="5">
        <v>1166.40221634</v>
      </c>
      <c r="AB74" s="5">
        <v>1166.40221634</v>
      </c>
      <c r="AC74" s="5">
        <v>1166.40221634</v>
      </c>
      <c r="AD74" s="5">
        <v>1166.40221634</v>
      </c>
      <c r="AE74" s="5">
        <v>1166.40221634</v>
      </c>
      <c r="AF74" s="5">
        <v>1166.40221634</v>
      </c>
      <c r="AG74" s="5">
        <v>1166.40221634</v>
      </c>
    </row>
    <row r="75" spans="1:33">
      <c r="A75" s="58" t="s">
        <v>115</v>
      </c>
      <c r="B75" s="61" t="s">
        <v>126</v>
      </c>
      <c r="C75" s="61" t="s">
        <v>219</v>
      </c>
      <c r="D75" s="61" t="s">
        <v>220</v>
      </c>
      <c r="E75" s="61" t="s">
        <v>92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400</v>
      </c>
      <c r="Q75" s="5">
        <v>400</v>
      </c>
      <c r="R75" s="5">
        <v>400</v>
      </c>
      <c r="S75" s="5">
        <v>400</v>
      </c>
      <c r="T75" s="5">
        <v>400</v>
      </c>
      <c r="U75" s="5">
        <v>400</v>
      </c>
      <c r="V75" s="5">
        <v>400</v>
      </c>
      <c r="W75" s="5">
        <v>400</v>
      </c>
      <c r="X75" s="5">
        <v>1500</v>
      </c>
      <c r="Y75" s="5">
        <v>1500</v>
      </c>
      <c r="Z75" s="5">
        <v>1500</v>
      </c>
      <c r="AA75" s="5">
        <v>1500</v>
      </c>
      <c r="AB75" s="5">
        <v>1500</v>
      </c>
      <c r="AC75" s="5">
        <v>1500</v>
      </c>
      <c r="AD75" s="5">
        <v>1500</v>
      </c>
      <c r="AE75" s="5">
        <v>1500</v>
      </c>
      <c r="AF75" s="5">
        <v>1500</v>
      </c>
      <c r="AG75" s="5">
        <v>1500</v>
      </c>
    </row>
    <row r="76" spans="1:33">
      <c r="A76" s="58" t="s">
        <v>115</v>
      </c>
      <c r="B76" s="61" t="s">
        <v>127</v>
      </c>
      <c r="C76" s="61" t="s">
        <v>221</v>
      </c>
      <c r="D76" s="61" t="s">
        <v>222</v>
      </c>
      <c r="E76" s="61" t="s">
        <v>92</v>
      </c>
      <c r="F76" s="5">
        <v>168</v>
      </c>
      <c r="G76" s="5">
        <v>168</v>
      </c>
      <c r="H76" s="5">
        <v>258.54538962999999</v>
      </c>
      <c r="I76" s="5">
        <v>412.58251796000002</v>
      </c>
      <c r="J76" s="5">
        <v>795.38093588000004</v>
      </c>
      <c r="K76" s="5">
        <v>795.38093588000004</v>
      </c>
      <c r="L76" s="5">
        <v>1568</v>
      </c>
      <c r="M76" s="5">
        <v>1568</v>
      </c>
      <c r="N76" s="5">
        <v>1568</v>
      </c>
      <c r="O76" s="5">
        <v>1568</v>
      </c>
      <c r="P76" s="5">
        <v>1568</v>
      </c>
      <c r="Q76" s="5">
        <v>1568</v>
      </c>
      <c r="R76" s="5">
        <v>1568</v>
      </c>
      <c r="S76" s="5">
        <v>1568</v>
      </c>
      <c r="T76" s="5">
        <v>2445.0834303900001</v>
      </c>
      <c r="U76" s="5">
        <v>3819.3353318999998</v>
      </c>
      <c r="V76" s="5">
        <v>3819.3353318999998</v>
      </c>
      <c r="W76" s="5">
        <v>4065.3627368900002</v>
      </c>
      <c r="X76" s="5">
        <v>4065.3627368900002</v>
      </c>
      <c r="Y76" s="5">
        <v>4065.3627368900002</v>
      </c>
      <c r="Z76" s="5">
        <v>6754.2968961899996</v>
      </c>
      <c r="AA76" s="5">
        <v>6754.2968961899996</v>
      </c>
      <c r="AB76" s="5">
        <v>6754.2968961899996</v>
      </c>
      <c r="AC76" s="5">
        <v>7935.69121696</v>
      </c>
      <c r="AD76" s="5">
        <v>8065.7720734499999</v>
      </c>
      <c r="AE76" s="5">
        <v>15647.079250000001</v>
      </c>
      <c r="AF76" s="5">
        <v>15647.079250000001</v>
      </c>
      <c r="AG76" s="5">
        <v>15479.079250000001</v>
      </c>
    </row>
    <row r="77" spans="1:33">
      <c r="A77" s="58" t="s">
        <v>115</v>
      </c>
      <c r="B77" s="61" t="s">
        <v>127</v>
      </c>
      <c r="C77" s="61" t="s">
        <v>223</v>
      </c>
      <c r="D77" s="61" t="s">
        <v>224</v>
      </c>
      <c r="E77" s="61" t="s">
        <v>92</v>
      </c>
      <c r="F77" s="5">
        <v>251.35</v>
      </c>
      <c r="G77" s="5">
        <v>251.35</v>
      </c>
      <c r="H77" s="5">
        <v>660.99539451999999</v>
      </c>
      <c r="I77" s="5">
        <v>660.99539451999999</v>
      </c>
      <c r="J77" s="5">
        <v>660.99539451999999</v>
      </c>
      <c r="K77" s="5">
        <v>1372.9400394699999</v>
      </c>
      <c r="L77" s="5">
        <v>1551.35</v>
      </c>
      <c r="M77" s="5">
        <v>1551.35</v>
      </c>
      <c r="N77" s="5">
        <v>1551.35</v>
      </c>
      <c r="O77" s="5">
        <v>1551.35</v>
      </c>
      <c r="P77" s="5">
        <v>1889.6700224699998</v>
      </c>
      <c r="Q77" s="5">
        <v>2007.0210714699999</v>
      </c>
      <c r="R77" s="5">
        <v>2007.0210714699999</v>
      </c>
      <c r="S77" s="5">
        <v>2007.0210714699999</v>
      </c>
      <c r="T77" s="5">
        <v>2007.0210714699999</v>
      </c>
      <c r="U77" s="5">
        <v>2185.38803745</v>
      </c>
      <c r="V77" s="5">
        <v>2185.38803745</v>
      </c>
      <c r="W77" s="5">
        <v>2202.6090128199999</v>
      </c>
      <c r="X77" s="5">
        <v>2202.6090128199999</v>
      </c>
      <c r="Y77" s="5">
        <v>5251.35</v>
      </c>
      <c r="Z77" s="5">
        <v>6791.3999810000005</v>
      </c>
      <c r="AA77" s="5">
        <v>6791.3999810000005</v>
      </c>
      <c r="AB77" s="5">
        <v>6791.3999810000005</v>
      </c>
      <c r="AC77" s="5">
        <v>6791.3999810000005</v>
      </c>
      <c r="AD77" s="5">
        <v>6791.3999810000005</v>
      </c>
      <c r="AE77" s="5">
        <v>6791.3999810000005</v>
      </c>
      <c r="AF77" s="5">
        <v>6791.3999810000005</v>
      </c>
      <c r="AG77" s="5">
        <v>6651.6499810000005</v>
      </c>
    </row>
    <row r="78" spans="1:33">
      <c r="A78" s="58" t="s">
        <v>115</v>
      </c>
      <c r="B78" s="61" t="s">
        <v>127</v>
      </c>
      <c r="C78" s="61" t="s">
        <v>225</v>
      </c>
      <c r="D78" s="61" t="s">
        <v>286</v>
      </c>
      <c r="E78" s="61" t="s">
        <v>92</v>
      </c>
      <c r="F78" s="5">
        <v>144</v>
      </c>
      <c r="G78" s="5">
        <v>686.45563907999997</v>
      </c>
      <c r="H78" s="5">
        <v>1412.24550365</v>
      </c>
      <c r="I78" s="5">
        <v>1501.0946365699999</v>
      </c>
      <c r="J78" s="5">
        <v>3397.0463404299999</v>
      </c>
      <c r="K78" s="5">
        <v>3544.0000000099999</v>
      </c>
      <c r="L78" s="5">
        <v>3851.7277725600002</v>
      </c>
      <c r="M78" s="5">
        <v>3851.7277725600002</v>
      </c>
      <c r="N78" s="5">
        <v>5356.0533975099997</v>
      </c>
      <c r="O78" s="5">
        <v>5356.3790601999999</v>
      </c>
      <c r="P78" s="5">
        <v>6705.56887362</v>
      </c>
      <c r="Q78" s="5">
        <v>9811.9882778499996</v>
      </c>
      <c r="R78" s="5">
        <v>9811.9882778499996</v>
      </c>
      <c r="S78" s="5">
        <v>11601.442730000001</v>
      </c>
      <c r="T78" s="5">
        <v>11601.442730000001</v>
      </c>
      <c r="U78" s="5">
        <v>11601.442730000001</v>
      </c>
      <c r="V78" s="5">
        <v>11601.442730000001</v>
      </c>
      <c r="W78" s="5">
        <v>11601.442730000001</v>
      </c>
      <c r="X78" s="5">
        <v>11601.442730000001</v>
      </c>
      <c r="Y78" s="5">
        <v>11601.442730000001</v>
      </c>
      <c r="Z78" s="5">
        <v>11601.442730000001</v>
      </c>
      <c r="AA78" s="5">
        <v>11457.442730000001</v>
      </c>
      <c r="AB78" s="5">
        <v>11457.442730000001</v>
      </c>
      <c r="AC78" s="5">
        <v>11457.442730000001</v>
      </c>
      <c r="AD78" s="5">
        <v>11457.442730000001</v>
      </c>
      <c r="AE78" s="5">
        <v>11457.442730000001</v>
      </c>
      <c r="AF78" s="5">
        <v>11457.442730000001</v>
      </c>
      <c r="AG78" s="5">
        <v>11457.442730000001</v>
      </c>
    </row>
    <row r="80" spans="1:33">
      <c r="A80" s="58" t="s">
        <v>115</v>
      </c>
      <c r="B80" s="61" t="s">
        <v>123</v>
      </c>
      <c r="C80" s="61" t="s">
        <v>227</v>
      </c>
      <c r="D80" s="61" t="s">
        <v>228</v>
      </c>
      <c r="E80" s="61" t="s">
        <v>91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>
      <c r="A81" s="58" t="s">
        <v>115</v>
      </c>
      <c r="B81" s="61" t="s">
        <v>123</v>
      </c>
      <c r="C81" s="61" t="s">
        <v>229</v>
      </c>
      <c r="D81" s="61" t="s">
        <v>230</v>
      </c>
      <c r="E81" s="61" t="s">
        <v>91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</row>
    <row r="82" spans="1:33">
      <c r="A82" s="58" t="s">
        <v>115</v>
      </c>
      <c r="B82" s="61" t="s">
        <v>125</v>
      </c>
      <c r="C82" s="61" t="s">
        <v>231</v>
      </c>
      <c r="D82" s="61" t="s">
        <v>200</v>
      </c>
      <c r="E82" s="61" t="s">
        <v>91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>
      <c r="A83" s="58" t="s">
        <v>115</v>
      </c>
      <c r="B83" s="61" t="s">
        <v>127</v>
      </c>
      <c r="C83" s="61" t="s">
        <v>232</v>
      </c>
      <c r="D83" s="61" t="s">
        <v>224</v>
      </c>
      <c r="E83" s="61" t="s">
        <v>91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5" spans="1:33">
      <c r="A85" s="58" t="s">
        <v>128</v>
      </c>
      <c r="B85" s="61" t="s">
        <v>124</v>
      </c>
      <c r="C85" s="61" t="s">
        <v>152</v>
      </c>
      <c r="D85" s="61" t="s">
        <v>153</v>
      </c>
      <c r="E85" s="61" t="s">
        <v>154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831.96982433999995</v>
      </c>
      <c r="P85" s="5">
        <v>1100</v>
      </c>
      <c r="Q85" s="5">
        <v>1100</v>
      </c>
      <c r="R85" s="5">
        <v>1100</v>
      </c>
      <c r="S85" s="5">
        <v>1100</v>
      </c>
      <c r="T85" s="5">
        <v>1100</v>
      </c>
      <c r="U85" s="5">
        <v>1100</v>
      </c>
      <c r="V85" s="5">
        <v>1100</v>
      </c>
      <c r="W85" s="5">
        <v>1100</v>
      </c>
      <c r="X85" s="5">
        <v>1100</v>
      </c>
      <c r="Y85" s="5">
        <v>2306.0839649999998</v>
      </c>
      <c r="Z85" s="5">
        <v>7940.8222556800001</v>
      </c>
      <c r="AA85" s="5">
        <v>7940.8222556800001</v>
      </c>
      <c r="AB85" s="5">
        <v>7940.8222556800001</v>
      </c>
      <c r="AC85" s="5">
        <v>7940.8222556800001</v>
      </c>
      <c r="AD85" s="5">
        <v>7940.8222556800001</v>
      </c>
      <c r="AE85" s="5">
        <v>7940.8222556800001</v>
      </c>
      <c r="AF85" s="5">
        <v>12130.06632392</v>
      </c>
      <c r="AG85" s="5">
        <v>12130.06632392</v>
      </c>
    </row>
    <row r="86" spans="1:33">
      <c r="A86" s="58" t="s">
        <v>128</v>
      </c>
      <c r="B86" s="61" t="s">
        <v>124</v>
      </c>
      <c r="C86" s="61" t="s">
        <v>155</v>
      </c>
      <c r="D86" s="61" t="s">
        <v>156</v>
      </c>
      <c r="E86" s="61" t="s">
        <v>154</v>
      </c>
      <c r="F86" s="5">
        <v>81.5</v>
      </c>
      <c r="G86" s="5">
        <v>81.5</v>
      </c>
      <c r="H86" s="5">
        <v>81.5</v>
      </c>
      <c r="I86" s="5">
        <v>92.657841980000001</v>
      </c>
      <c r="J86" s="5">
        <v>349.54546347000002</v>
      </c>
      <c r="K86" s="5">
        <v>349.54546347000002</v>
      </c>
      <c r="L86" s="5">
        <v>349.54546347000002</v>
      </c>
      <c r="M86" s="5">
        <v>1451.49069192</v>
      </c>
      <c r="N86" s="5">
        <v>1506.5306430099999</v>
      </c>
      <c r="O86" s="5">
        <v>2901.59374196</v>
      </c>
      <c r="P86" s="5">
        <v>3288.94030178</v>
      </c>
      <c r="Q86" s="5">
        <v>3288.94030178</v>
      </c>
      <c r="R86" s="5">
        <v>3288.94030178</v>
      </c>
      <c r="S86" s="5">
        <v>3288.94030178</v>
      </c>
      <c r="T86" s="5">
        <v>4857.5362933400002</v>
      </c>
      <c r="U86" s="5">
        <v>4857.5362933400002</v>
      </c>
      <c r="V86" s="5">
        <v>4857.5362933400002</v>
      </c>
      <c r="W86" s="5">
        <v>4857.5362933400002</v>
      </c>
      <c r="X86" s="5">
        <v>5406.3260193599999</v>
      </c>
      <c r="Y86" s="5">
        <v>5406.3260193599999</v>
      </c>
      <c r="Z86" s="5">
        <v>5837.8161842700001</v>
      </c>
      <c r="AA86" s="5">
        <v>5837.8161842700001</v>
      </c>
      <c r="AB86" s="5">
        <v>8033</v>
      </c>
      <c r="AC86" s="5">
        <v>8033</v>
      </c>
      <c r="AD86" s="5">
        <v>8033</v>
      </c>
      <c r="AE86" s="5">
        <v>8015</v>
      </c>
      <c r="AF86" s="5">
        <v>8015</v>
      </c>
      <c r="AG86" s="5">
        <v>8015</v>
      </c>
    </row>
    <row r="87" spans="1:33">
      <c r="A87" s="58" t="s">
        <v>128</v>
      </c>
      <c r="B87" s="61" t="s">
        <v>124</v>
      </c>
      <c r="C87" s="61" t="s">
        <v>157</v>
      </c>
      <c r="D87" s="61" t="s">
        <v>158</v>
      </c>
      <c r="E87" s="61" t="s">
        <v>154</v>
      </c>
      <c r="F87" s="5">
        <v>447.61599999999999</v>
      </c>
      <c r="G87" s="5">
        <v>447.61599999999999</v>
      </c>
      <c r="H87" s="5">
        <v>447.61599999999999</v>
      </c>
      <c r="I87" s="5">
        <v>447.61599999999999</v>
      </c>
      <c r="J87" s="5">
        <v>447.61599999999999</v>
      </c>
      <c r="K87" s="5">
        <v>447.61599999999999</v>
      </c>
      <c r="L87" s="5">
        <v>447.61599999999999</v>
      </c>
      <c r="M87" s="5">
        <v>447.61599999999999</v>
      </c>
      <c r="N87" s="5">
        <v>447.61599999999999</v>
      </c>
      <c r="O87" s="5">
        <v>447.61599999999999</v>
      </c>
      <c r="P87" s="5">
        <v>447.61599999999999</v>
      </c>
      <c r="Q87" s="5">
        <v>3847.616</v>
      </c>
      <c r="R87" s="5">
        <v>3847.616</v>
      </c>
      <c r="S87" s="5">
        <v>3847.616</v>
      </c>
      <c r="T87" s="5">
        <v>3847.616</v>
      </c>
      <c r="U87" s="5">
        <v>3847.616</v>
      </c>
      <c r="V87" s="5">
        <v>3847.616</v>
      </c>
      <c r="W87" s="5">
        <v>3847.616</v>
      </c>
      <c r="X87" s="5">
        <v>3847.616</v>
      </c>
      <c r="Y87" s="5">
        <v>3728.0160000000001</v>
      </c>
      <c r="Z87" s="5">
        <v>3600.0160000000001</v>
      </c>
      <c r="AA87" s="5">
        <v>3600.0160000000001</v>
      </c>
      <c r="AB87" s="5">
        <v>3600.0160000000001</v>
      </c>
      <c r="AC87" s="5">
        <v>3600.0160000000001</v>
      </c>
      <c r="AD87" s="5">
        <v>3500.0349999999999</v>
      </c>
      <c r="AE87" s="5">
        <v>3500.0349999999999</v>
      </c>
      <c r="AF87" s="5">
        <v>3400</v>
      </c>
      <c r="AG87" s="5">
        <v>3400</v>
      </c>
    </row>
    <row r="88" spans="1:33">
      <c r="A88" s="58" t="s">
        <v>128</v>
      </c>
      <c r="B88" s="61" t="s">
        <v>124</v>
      </c>
      <c r="C88" s="61" t="s">
        <v>159</v>
      </c>
      <c r="D88" s="61" t="s">
        <v>160</v>
      </c>
      <c r="E88" s="61" t="s">
        <v>154</v>
      </c>
      <c r="F88" s="5">
        <v>642.35</v>
      </c>
      <c r="G88" s="5">
        <v>641.61</v>
      </c>
      <c r="H88" s="5">
        <v>640.87</v>
      </c>
      <c r="I88" s="5">
        <v>640.13</v>
      </c>
      <c r="J88" s="5">
        <v>639.39</v>
      </c>
      <c r="K88" s="5">
        <v>737.95417237999993</v>
      </c>
      <c r="L88" s="5">
        <v>1418.3828124900001</v>
      </c>
      <c r="M88" s="5">
        <v>1418.3828124900001</v>
      </c>
      <c r="N88" s="5">
        <v>1418.3828124900001</v>
      </c>
      <c r="O88" s="5">
        <v>1418.3828124900001</v>
      </c>
      <c r="P88" s="5">
        <v>1551.2466065500003</v>
      </c>
      <c r="Q88" s="5">
        <v>2861.7853808700002</v>
      </c>
      <c r="R88" s="5">
        <v>2861.7853808700002</v>
      </c>
      <c r="S88" s="5">
        <v>4621.7750733600005</v>
      </c>
      <c r="T88" s="5">
        <v>4719.4123600900002</v>
      </c>
      <c r="U88" s="5">
        <v>4719.4123600900002</v>
      </c>
      <c r="V88" s="5">
        <v>4719.4123600900002</v>
      </c>
      <c r="W88" s="5">
        <v>4879.4111478300001</v>
      </c>
      <c r="X88" s="5">
        <v>7537.90999999</v>
      </c>
      <c r="Y88" s="5">
        <v>7537.90999999</v>
      </c>
      <c r="Z88" s="5">
        <v>7537.90999999</v>
      </c>
      <c r="AA88" s="5">
        <v>7495.40999999</v>
      </c>
      <c r="AB88" s="5">
        <v>10816.762242749999</v>
      </c>
      <c r="AC88" s="5">
        <v>11204.89064788</v>
      </c>
      <c r="AD88" s="5">
        <v>13331.883862749999</v>
      </c>
      <c r="AE88" s="5">
        <v>18037.226442620002</v>
      </c>
      <c r="AF88" s="5">
        <v>37531.47265987</v>
      </c>
      <c r="AG88" s="5">
        <v>37505.47265987</v>
      </c>
    </row>
    <row r="89" spans="1:33">
      <c r="A89" s="58" t="s">
        <v>128</v>
      </c>
      <c r="B89" s="61" t="s">
        <v>124</v>
      </c>
      <c r="C89" s="61" t="s">
        <v>161</v>
      </c>
      <c r="D89" s="61" t="s">
        <v>162</v>
      </c>
      <c r="E89" s="61" t="s">
        <v>154</v>
      </c>
      <c r="F89" s="5">
        <v>14</v>
      </c>
      <c r="G89" s="5">
        <v>14</v>
      </c>
      <c r="H89" s="5">
        <v>73.062155160000003</v>
      </c>
      <c r="I89" s="5">
        <v>73.062155160000003</v>
      </c>
      <c r="J89" s="5">
        <v>73.062155160000003</v>
      </c>
      <c r="K89" s="5">
        <v>75.210075920000008</v>
      </c>
      <c r="L89" s="5">
        <v>76.951107899999997</v>
      </c>
      <c r="M89" s="5">
        <v>79.620549839999995</v>
      </c>
      <c r="N89" s="5">
        <v>79.620549839999995</v>
      </c>
      <c r="O89" s="5">
        <v>79.620549839999995</v>
      </c>
      <c r="P89" s="5">
        <v>81.238955129999994</v>
      </c>
      <c r="Q89" s="5">
        <v>81.238955129999994</v>
      </c>
      <c r="R89" s="5">
        <v>81.238955129999994</v>
      </c>
      <c r="S89" s="5">
        <v>81.77275736</v>
      </c>
      <c r="T89" s="5">
        <v>81.77275736</v>
      </c>
      <c r="U89" s="5">
        <v>81.77275736</v>
      </c>
      <c r="V89" s="5">
        <v>81.77275736</v>
      </c>
      <c r="W89" s="5">
        <v>94.73675763</v>
      </c>
      <c r="X89" s="5">
        <v>100.66177527000001</v>
      </c>
      <c r="Y89" s="5">
        <v>3272.0596007499998</v>
      </c>
      <c r="Z89" s="5">
        <v>3258.0596007499998</v>
      </c>
      <c r="AA89" s="5">
        <v>3583.0582232500001</v>
      </c>
      <c r="AB89" s="5">
        <v>3583.0582232500001</v>
      </c>
      <c r="AC89" s="5">
        <v>3583.0582232500001</v>
      </c>
      <c r="AD89" s="5">
        <v>3583.0582232500001</v>
      </c>
      <c r="AE89" s="5">
        <v>4018.8913044999999</v>
      </c>
      <c r="AF89" s="5">
        <v>7999.9999999900001</v>
      </c>
      <c r="AG89" s="5">
        <v>7999.9999999900001</v>
      </c>
    </row>
    <row r="90" spans="1:33">
      <c r="A90" s="58" t="s">
        <v>128</v>
      </c>
      <c r="B90" s="61" t="s">
        <v>124</v>
      </c>
      <c r="C90" s="61" t="s">
        <v>163</v>
      </c>
      <c r="D90" s="61" t="s">
        <v>164</v>
      </c>
      <c r="E90" s="61" t="s">
        <v>154</v>
      </c>
      <c r="F90" s="5">
        <v>348.7</v>
      </c>
      <c r="G90" s="5">
        <v>348.7</v>
      </c>
      <c r="H90" s="5">
        <v>563.32089515999996</v>
      </c>
      <c r="I90" s="5">
        <v>1865.75576271</v>
      </c>
      <c r="J90" s="5">
        <v>2112.8103792699999</v>
      </c>
      <c r="K90" s="5">
        <v>2583.32425255</v>
      </c>
      <c r="L90" s="5">
        <v>2716.2268051399997</v>
      </c>
      <c r="M90" s="5">
        <v>2716.2268051399997</v>
      </c>
      <c r="N90" s="5">
        <v>2716.2268051399997</v>
      </c>
      <c r="O90" s="5">
        <v>2716.2268051399997</v>
      </c>
      <c r="P90" s="5">
        <v>3582.17959238</v>
      </c>
      <c r="Q90" s="5">
        <v>4821.9330398100001</v>
      </c>
      <c r="R90" s="5">
        <v>4821.9330398100001</v>
      </c>
      <c r="S90" s="5">
        <v>6298.14381873</v>
      </c>
      <c r="T90" s="5">
        <v>6300.6069261799994</v>
      </c>
      <c r="U90" s="5">
        <v>6300.6069261799994</v>
      </c>
      <c r="V90" s="5">
        <v>6300.6069261799994</v>
      </c>
      <c r="W90" s="5">
        <v>7533</v>
      </c>
      <c r="X90" s="5">
        <v>18806.695216420001</v>
      </c>
      <c r="Y90" s="5">
        <v>22834.651532700002</v>
      </c>
      <c r="Z90" s="5">
        <v>22834.651532700002</v>
      </c>
      <c r="AA90" s="5">
        <v>30160.127247460001</v>
      </c>
      <c r="AB90" s="5">
        <v>44968.346240309998</v>
      </c>
      <c r="AC90" s="5">
        <v>44968.346240309998</v>
      </c>
      <c r="AD90" s="5">
        <v>45978.39273313</v>
      </c>
      <c r="AE90" s="5">
        <v>52970.575438879998</v>
      </c>
      <c r="AF90" s="5">
        <v>59406.2</v>
      </c>
      <c r="AG90" s="5">
        <v>59406.2</v>
      </c>
    </row>
    <row r="91" spans="1:33">
      <c r="A91" s="58" t="s">
        <v>128</v>
      </c>
      <c r="B91" s="61" t="s">
        <v>124</v>
      </c>
      <c r="C91" s="61" t="s">
        <v>165</v>
      </c>
      <c r="D91" s="61" t="s">
        <v>166</v>
      </c>
      <c r="E91" s="61" t="s">
        <v>154</v>
      </c>
      <c r="F91" s="5">
        <v>583.91300000000001</v>
      </c>
      <c r="G91" s="5">
        <v>581.22699999999998</v>
      </c>
      <c r="H91" s="5">
        <v>580.50300000000004</v>
      </c>
      <c r="I91" s="5">
        <v>579.78399999999999</v>
      </c>
      <c r="J91" s="5">
        <v>579.06799999999998</v>
      </c>
      <c r="K91" s="5">
        <v>578.35599999999999</v>
      </c>
      <c r="L91" s="5">
        <v>612.0183591</v>
      </c>
      <c r="M91" s="5">
        <v>1749.6859448499999</v>
      </c>
      <c r="N91" s="5">
        <v>1749.6859448499999</v>
      </c>
      <c r="O91" s="5">
        <v>2384.2205001099996</v>
      </c>
      <c r="P91" s="5">
        <v>2506.8420000000001</v>
      </c>
      <c r="Q91" s="5">
        <v>2506.8420000000001</v>
      </c>
      <c r="R91" s="5">
        <v>2506.8420000000001</v>
      </c>
      <c r="S91" s="5">
        <v>2506.8420000000001</v>
      </c>
      <c r="T91" s="5">
        <v>3110.2966006299998</v>
      </c>
      <c r="U91" s="5">
        <v>3110.2966006299998</v>
      </c>
      <c r="V91" s="5">
        <v>3110.2966006299998</v>
      </c>
      <c r="W91" s="5">
        <v>6654.9993785100005</v>
      </c>
      <c r="X91" s="5">
        <v>7058.5265480500002</v>
      </c>
      <c r="Y91" s="5">
        <v>7058.5265480500002</v>
      </c>
      <c r="Z91" s="5">
        <v>7285.4447541600002</v>
      </c>
      <c r="AA91" s="5">
        <v>7285.4447541600002</v>
      </c>
      <c r="AB91" s="5">
        <v>7285.4447541600002</v>
      </c>
      <c r="AC91" s="5">
        <v>7285.4447541600002</v>
      </c>
      <c r="AD91" s="5">
        <v>7109.4917541599998</v>
      </c>
      <c r="AE91" s="5">
        <v>9922.5120460300004</v>
      </c>
      <c r="AF91" s="5">
        <v>9791.6230460300012</v>
      </c>
      <c r="AG91" s="5">
        <v>9791.6230460300012</v>
      </c>
    </row>
    <row r="92" spans="1:33">
      <c r="A92" s="58" t="s">
        <v>128</v>
      </c>
      <c r="B92" s="61" t="s">
        <v>124</v>
      </c>
      <c r="C92" s="61" t="s">
        <v>167</v>
      </c>
      <c r="D92" s="61" t="s">
        <v>168</v>
      </c>
      <c r="E92" s="61" t="s">
        <v>154</v>
      </c>
      <c r="F92" s="5">
        <v>1214.288</v>
      </c>
      <c r="G92" s="5">
        <v>1360.288</v>
      </c>
      <c r="H92" s="5">
        <v>1360.288</v>
      </c>
      <c r="I92" s="5">
        <v>1721.2157432600002</v>
      </c>
      <c r="J92" s="5">
        <v>3343.3319149799995</v>
      </c>
      <c r="K92" s="5">
        <v>3441.5606819399995</v>
      </c>
      <c r="L92" s="5">
        <v>3658.2908317899996</v>
      </c>
      <c r="M92" s="5">
        <v>4506.7291587399995</v>
      </c>
      <c r="N92" s="5">
        <v>4506.7291587399995</v>
      </c>
      <c r="O92" s="5">
        <v>4634.9476920699999</v>
      </c>
      <c r="P92" s="5">
        <v>5524.0902800900003</v>
      </c>
      <c r="Q92" s="5">
        <v>7945.0580876200002</v>
      </c>
      <c r="R92" s="5">
        <v>8206.2880000000005</v>
      </c>
      <c r="S92" s="5">
        <v>8096.2880000000005</v>
      </c>
      <c r="T92" s="5">
        <v>9434.059998949997</v>
      </c>
      <c r="U92" s="5">
        <v>10185.644398349999</v>
      </c>
      <c r="V92" s="5">
        <v>10185.644398349999</v>
      </c>
      <c r="W92" s="5">
        <v>10377.942752559997</v>
      </c>
      <c r="X92" s="5">
        <v>10687.456505699996</v>
      </c>
      <c r="Y92" s="5">
        <v>10687.456505699996</v>
      </c>
      <c r="Z92" s="5">
        <v>10662.456505699996</v>
      </c>
      <c r="AA92" s="5">
        <v>10504.506505699997</v>
      </c>
      <c r="AB92" s="5">
        <v>10472.402505699998</v>
      </c>
      <c r="AC92" s="5">
        <v>10440.298505699999</v>
      </c>
      <c r="AD92" s="5">
        <v>10440.298505699999</v>
      </c>
      <c r="AE92" s="5">
        <v>11131.556849799999</v>
      </c>
      <c r="AF92" s="5">
        <v>11824.067575159999</v>
      </c>
      <c r="AG92" s="5">
        <v>11824.067575159999</v>
      </c>
    </row>
    <row r="93" spans="1:33">
      <c r="A93" s="58" t="s">
        <v>128</v>
      </c>
      <c r="B93" s="61" t="s">
        <v>124</v>
      </c>
      <c r="C93" s="61" t="s">
        <v>169</v>
      </c>
      <c r="D93" s="61" t="s">
        <v>170</v>
      </c>
      <c r="E93" s="61" t="s">
        <v>154</v>
      </c>
      <c r="F93" s="5">
        <v>0</v>
      </c>
      <c r="G93" s="5">
        <v>0</v>
      </c>
      <c r="H93" s="5">
        <v>0</v>
      </c>
      <c r="I93" s="5">
        <v>161.62960236000001</v>
      </c>
      <c r="J93" s="5">
        <v>167.37461926</v>
      </c>
      <c r="K93" s="5">
        <v>167.37461926</v>
      </c>
      <c r="L93" s="5">
        <v>172.96999099999999</v>
      </c>
      <c r="M93" s="5">
        <v>182.91810522</v>
      </c>
      <c r="N93" s="5">
        <v>182.91810522</v>
      </c>
      <c r="O93" s="5">
        <v>294.63404163000001</v>
      </c>
      <c r="P93" s="5">
        <v>417.95721616999998</v>
      </c>
      <c r="Q93" s="5">
        <v>889.78981853000005</v>
      </c>
      <c r="R93" s="5">
        <v>6001.5747676999999</v>
      </c>
      <c r="S93" s="5">
        <v>6100</v>
      </c>
      <c r="T93" s="5">
        <v>6100</v>
      </c>
      <c r="U93" s="5">
        <v>6100</v>
      </c>
      <c r="V93" s="5">
        <v>6100</v>
      </c>
      <c r="W93" s="5">
        <v>6100</v>
      </c>
      <c r="X93" s="5">
        <v>6100</v>
      </c>
      <c r="Y93" s="5">
        <v>6100</v>
      </c>
      <c r="Z93" s="5">
        <v>6100</v>
      </c>
      <c r="AA93" s="5">
        <v>6100</v>
      </c>
      <c r="AB93" s="5">
        <v>6100</v>
      </c>
      <c r="AC93" s="5">
        <v>6100</v>
      </c>
      <c r="AD93" s="5">
        <v>6100</v>
      </c>
      <c r="AE93" s="5">
        <v>6100</v>
      </c>
      <c r="AF93" s="5">
        <v>6100</v>
      </c>
      <c r="AG93" s="5">
        <v>6100</v>
      </c>
    </row>
    <row r="94" spans="1:33">
      <c r="A94" s="58" t="s">
        <v>128</v>
      </c>
      <c r="B94" s="61" t="s">
        <v>123</v>
      </c>
      <c r="C94" s="61" t="s">
        <v>171</v>
      </c>
      <c r="D94" s="61" t="s">
        <v>172</v>
      </c>
      <c r="E94" s="61" t="s">
        <v>154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1E-3</v>
      </c>
      <c r="L94" s="5">
        <v>1E-3</v>
      </c>
      <c r="M94" s="5">
        <v>1E-3</v>
      </c>
      <c r="N94" s="5">
        <v>1E-3</v>
      </c>
      <c r="O94" s="5">
        <v>1E-3</v>
      </c>
      <c r="P94" s="5">
        <v>1E-3</v>
      </c>
      <c r="Q94" s="5">
        <v>1E-3</v>
      </c>
      <c r="R94" s="5">
        <v>1E-3</v>
      </c>
      <c r="S94" s="5">
        <v>1E-3</v>
      </c>
      <c r="T94" s="5">
        <v>1E-3</v>
      </c>
      <c r="U94" s="5">
        <v>1E-3</v>
      </c>
      <c r="V94" s="5">
        <v>1E-3</v>
      </c>
      <c r="W94" s="5">
        <v>1E-3</v>
      </c>
      <c r="X94" s="5">
        <v>1E-3</v>
      </c>
      <c r="Y94" s="5">
        <v>1E-3</v>
      </c>
      <c r="Z94" s="5">
        <v>1E-3</v>
      </c>
      <c r="AA94" s="5">
        <v>1E-3</v>
      </c>
      <c r="AB94" s="5">
        <v>1E-3</v>
      </c>
      <c r="AC94" s="5">
        <v>1E-3</v>
      </c>
      <c r="AD94" s="5">
        <v>1E-3</v>
      </c>
      <c r="AE94" s="5">
        <v>1E-3</v>
      </c>
      <c r="AF94" s="5">
        <v>1E-3</v>
      </c>
      <c r="AG94" s="5">
        <v>1E-3</v>
      </c>
    </row>
    <row r="95" spans="1:33">
      <c r="A95" s="58" t="s">
        <v>128</v>
      </c>
      <c r="B95" s="61" t="s">
        <v>123</v>
      </c>
      <c r="C95" s="61" t="s">
        <v>173</v>
      </c>
      <c r="D95" s="61" t="s">
        <v>174</v>
      </c>
      <c r="E95" s="61" t="s">
        <v>154</v>
      </c>
      <c r="F95" s="5">
        <v>166</v>
      </c>
      <c r="G95" s="5">
        <v>166</v>
      </c>
      <c r="H95" s="5">
        <v>166</v>
      </c>
      <c r="I95" s="5">
        <v>166</v>
      </c>
      <c r="J95" s="5">
        <v>196.19895063999999</v>
      </c>
      <c r="K95" s="5">
        <v>196.19895063999999</v>
      </c>
      <c r="L95" s="5">
        <v>196.19895063999999</v>
      </c>
      <c r="M95" s="5">
        <v>196.19895063999999</v>
      </c>
      <c r="N95" s="5">
        <v>197.36568964</v>
      </c>
      <c r="O95" s="5">
        <v>209.03837699000002</v>
      </c>
      <c r="P95" s="5">
        <v>217.15320381000001</v>
      </c>
      <c r="Q95" s="5">
        <v>219.49804205000001</v>
      </c>
      <c r="R95" s="5">
        <v>1007.68771399</v>
      </c>
      <c r="S95" s="5">
        <v>1007.68771399</v>
      </c>
      <c r="T95" s="5">
        <v>3345.0659176499998</v>
      </c>
      <c r="U95" s="5">
        <v>4454.9799042699997</v>
      </c>
      <c r="V95" s="5">
        <v>4454.9799042699997</v>
      </c>
      <c r="W95" s="5">
        <v>4788.38279177</v>
      </c>
      <c r="X95" s="5">
        <v>4908.9247284700004</v>
      </c>
      <c r="Y95" s="5">
        <v>5523.3137951799999</v>
      </c>
      <c r="Z95" s="5">
        <v>5523.3137951799999</v>
      </c>
      <c r="AA95" s="5">
        <v>6297.4410833700003</v>
      </c>
      <c r="AB95" s="5">
        <v>6551</v>
      </c>
      <c r="AC95" s="5">
        <v>6495</v>
      </c>
      <c r="AD95" s="5">
        <v>6495</v>
      </c>
      <c r="AE95" s="5">
        <v>6495</v>
      </c>
      <c r="AF95" s="5">
        <v>6495</v>
      </c>
      <c r="AG95" s="5">
        <v>6495</v>
      </c>
    </row>
    <row r="96" spans="1:33">
      <c r="A96" s="58" t="s">
        <v>128</v>
      </c>
      <c r="B96" s="61" t="s">
        <v>123</v>
      </c>
      <c r="C96" s="61" t="s">
        <v>175</v>
      </c>
      <c r="D96" s="61" t="s">
        <v>176</v>
      </c>
      <c r="E96" s="61" t="s">
        <v>154</v>
      </c>
      <c r="F96" s="5">
        <v>535.02</v>
      </c>
      <c r="G96" s="5">
        <v>535.02</v>
      </c>
      <c r="H96" s="5">
        <v>535.02</v>
      </c>
      <c r="I96" s="5">
        <v>535.02</v>
      </c>
      <c r="J96" s="5">
        <v>2800.9706044499999</v>
      </c>
      <c r="K96" s="5">
        <v>3008.2889931199998</v>
      </c>
      <c r="L96" s="5">
        <v>3008.2889931199998</v>
      </c>
      <c r="M96" s="5">
        <v>3008.2889931199998</v>
      </c>
      <c r="N96" s="5">
        <v>3520.02</v>
      </c>
      <c r="O96" s="5">
        <v>3520.02</v>
      </c>
      <c r="P96" s="5">
        <v>3520.02</v>
      </c>
      <c r="Q96" s="5">
        <v>3520.02</v>
      </c>
      <c r="R96" s="5">
        <v>3520.02</v>
      </c>
      <c r="S96" s="5">
        <v>3520.02</v>
      </c>
      <c r="T96" s="5">
        <v>3520.02</v>
      </c>
      <c r="U96" s="5">
        <v>3520.02</v>
      </c>
      <c r="V96" s="5">
        <v>3520.02</v>
      </c>
      <c r="W96" s="5">
        <v>3520.02</v>
      </c>
      <c r="X96" s="5">
        <v>3520.02</v>
      </c>
      <c r="Y96" s="5">
        <v>3520.02</v>
      </c>
      <c r="Z96" s="5">
        <v>3500.02</v>
      </c>
      <c r="AA96" s="5">
        <v>3500.02</v>
      </c>
      <c r="AB96" s="5">
        <v>3500.02</v>
      </c>
      <c r="AC96" s="5">
        <v>3500.02</v>
      </c>
      <c r="AD96" s="5">
        <v>3500.02</v>
      </c>
      <c r="AE96" s="5">
        <v>3500.02</v>
      </c>
      <c r="AF96" s="5">
        <v>3500.02</v>
      </c>
      <c r="AG96" s="5">
        <v>3500.02</v>
      </c>
    </row>
    <row r="97" spans="1:33">
      <c r="A97" s="58" t="s">
        <v>128</v>
      </c>
      <c r="B97" s="61" t="s">
        <v>123</v>
      </c>
      <c r="C97" s="61" t="s">
        <v>177</v>
      </c>
      <c r="D97" s="61" t="s">
        <v>178</v>
      </c>
      <c r="E97" s="61" t="s">
        <v>154</v>
      </c>
      <c r="F97" s="5">
        <v>807.32899999999995</v>
      </c>
      <c r="G97" s="5">
        <v>807.32899999999995</v>
      </c>
      <c r="H97" s="5">
        <v>2787.6212053199997</v>
      </c>
      <c r="I97" s="5">
        <v>3943.1998944899997</v>
      </c>
      <c r="J97" s="5">
        <v>3943.1998944899997</v>
      </c>
      <c r="K97" s="5">
        <v>4079.9879713299997</v>
      </c>
      <c r="L97" s="5">
        <v>4079.9879713299997</v>
      </c>
      <c r="M97" s="5">
        <v>4095.7666519999998</v>
      </c>
      <c r="N97" s="5">
        <v>4095.7666519999998</v>
      </c>
      <c r="O97" s="5">
        <v>4248.9268814099996</v>
      </c>
      <c r="P97" s="5">
        <v>4599.8682376499992</v>
      </c>
      <c r="Q97" s="5">
        <v>7067.65116235</v>
      </c>
      <c r="R97" s="5">
        <v>7067.65116235</v>
      </c>
      <c r="S97" s="5">
        <v>7580.6850800699995</v>
      </c>
      <c r="T97" s="5">
        <v>7580.6850800699995</v>
      </c>
      <c r="U97" s="5">
        <v>7657.3289999999997</v>
      </c>
      <c r="V97" s="5">
        <v>7657.3289999999997</v>
      </c>
      <c r="W97" s="5">
        <v>8168.2429865699996</v>
      </c>
      <c r="X97" s="5">
        <v>10450.120760100001</v>
      </c>
      <c r="Y97" s="5">
        <v>10348.095760100001</v>
      </c>
      <c r="Z97" s="5">
        <v>10348.095760100001</v>
      </c>
      <c r="AA97" s="5">
        <v>11243.7783781</v>
      </c>
      <c r="AB97" s="5">
        <v>14054.53263458</v>
      </c>
      <c r="AC97" s="5">
        <v>15144.450284250001</v>
      </c>
      <c r="AD97" s="5">
        <v>15144.450284250001</v>
      </c>
      <c r="AE97" s="5">
        <v>15097.75028425</v>
      </c>
      <c r="AF97" s="5">
        <v>18781.79739326</v>
      </c>
      <c r="AG97" s="5">
        <v>18712.04739326</v>
      </c>
    </row>
    <row r="98" spans="1:33">
      <c r="A98" s="58" t="s">
        <v>128</v>
      </c>
      <c r="B98" s="61" t="s">
        <v>123</v>
      </c>
      <c r="C98" s="61" t="s">
        <v>179</v>
      </c>
      <c r="D98" s="61" t="s">
        <v>180</v>
      </c>
      <c r="E98" s="61" t="s">
        <v>154</v>
      </c>
      <c r="F98" s="5">
        <v>126.39080992</v>
      </c>
      <c r="G98" s="5">
        <v>126.39080992</v>
      </c>
      <c r="H98" s="5">
        <v>171.70433528000001</v>
      </c>
      <c r="I98" s="5">
        <v>220.70122000999999</v>
      </c>
      <c r="J98" s="5">
        <v>220.70122000999999</v>
      </c>
      <c r="K98" s="5">
        <v>221.17989342999999</v>
      </c>
      <c r="L98" s="5">
        <v>228.62445152000001</v>
      </c>
      <c r="M98" s="5">
        <v>235.06464969999999</v>
      </c>
      <c r="N98" s="5">
        <v>235.06464969999999</v>
      </c>
      <c r="O98" s="5">
        <v>252.99512111000001</v>
      </c>
      <c r="P98" s="5">
        <v>252.99512111000001</v>
      </c>
      <c r="Q98" s="5">
        <v>252.99512111000001</v>
      </c>
      <c r="R98" s="5">
        <v>252.99512111000001</v>
      </c>
      <c r="S98" s="5">
        <v>252.99512111000001</v>
      </c>
      <c r="T98" s="5">
        <v>252.99512111000001</v>
      </c>
      <c r="U98" s="5">
        <v>274.76150726000003</v>
      </c>
      <c r="V98" s="5">
        <v>274.76150726000003</v>
      </c>
      <c r="W98" s="5">
        <v>284.08489932999998</v>
      </c>
      <c r="X98" s="5">
        <v>284.08489932999998</v>
      </c>
      <c r="Y98" s="5">
        <v>284.08489932999998</v>
      </c>
      <c r="Z98" s="5">
        <v>339.51868936</v>
      </c>
      <c r="AA98" s="5">
        <v>352.40311170000001</v>
      </c>
      <c r="AB98" s="5">
        <v>367.58885856000001</v>
      </c>
      <c r="AC98" s="5">
        <v>367.58885856000001</v>
      </c>
      <c r="AD98" s="5">
        <v>367.58885856000001</v>
      </c>
      <c r="AE98" s="5">
        <v>367.58885856000001</v>
      </c>
      <c r="AF98" s="5">
        <v>389.97560069000002</v>
      </c>
      <c r="AG98" s="5">
        <v>389.97560069000002</v>
      </c>
    </row>
    <row r="99" spans="1:33">
      <c r="A99" s="58" t="s">
        <v>128</v>
      </c>
      <c r="B99" s="61" t="s">
        <v>123</v>
      </c>
      <c r="C99" s="61" t="s">
        <v>181</v>
      </c>
      <c r="D99" s="61" t="s">
        <v>182</v>
      </c>
      <c r="E99" s="61" t="s">
        <v>154</v>
      </c>
      <c r="F99" s="5">
        <v>1128.1600000000001</v>
      </c>
      <c r="G99" s="5">
        <v>1127.962</v>
      </c>
      <c r="H99" s="5">
        <v>1127.7860000000001</v>
      </c>
      <c r="I99" s="5">
        <v>1127.6100000000001</v>
      </c>
      <c r="J99" s="5">
        <v>1127.434</v>
      </c>
      <c r="K99" s="5">
        <v>1160.4753917099999</v>
      </c>
      <c r="L99" s="5">
        <v>1259.2562697700002</v>
      </c>
      <c r="M99" s="5">
        <v>1278.9718293100002</v>
      </c>
      <c r="N99" s="5">
        <v>1278.9718293100002</v>
      </c>
      <c r="O99" s="5">
        <v>1386.1983591600001</v>
      </c>
      <c r="P99" s="5">
        <v>1386.1983591600001</v>
      </c>
      <c r="Q99" s="5">
        <v>1457.6802872700002</v>
      </c>
      <c r="R99" s="5">
        <v>1457.6802872700002</v>
      </c>
      <c r="S99" s="5">
        <v>1522.45722649</v>
      </c>
      <c r="T99" s="5">
        <v>1522.45722649</v>
      </c>
      <c r="U99" s="5">
        <v>1372.4272264900003</v>
      </c>
      <c r="V99" s="5">
        <v>1372.4272264900003</v>
      </c>
      <c r="W99" s="5">
        <v>1706.7534540600002</v>
      </c>
      <c r="X99" s="5">
        <v>1826.6215009900002</v>
      </c>
      <c r="Y99" s="5">
        <v>1864.0107573100001</v>
      </c>
      <c r="Z99" s="5">
        <v>1864.0107573100001</v>
      </c>
      <c r="AA99" s="5">
        <v>1864.0107573100001</v>
      </c>
      <c r="AB99" s="5">
        <v>1868.8627209800002</v>
      </c>
      <c r="AC99" s="5">
        <v>1868.8627209800002</v>
      </c>
      <c r="AD99" s="5">
        <v>1868.8627209800002</v>
      </c>
      <c r="AE99" s="5">
        <v>1868.8627209800002</v>
      </c>
      <c r="AF99" s="5">
        <v>2023.2633632400002</v>
      </c>
      <c r="AG99" s="5">
        <v>1774.2693632400001</v>
      </c>
    </row>
    <row r="100" spans="1:33">
      <c r="A100" s="58" t="s">
        <v>128</v>
      </c>
      <c r="B100" s="61" t="s">
        <v>123</v>
      </c>
      <c r="C100" s="61" t="s">
        <v>183</v>
      </c>
      <c r="D100" s="61" t="s">
        <v>184</v>
      </c>
      <c r="E100" s="61" t="s">
        <v>154</v>
      </c>
      <c r="F100" s="5">
        <v>284.61199999999997</v>
      </c>
      <c r="G100" s="5">
        <v>284.26</v>
      </c>
      <c r="H100" s="5">
        <v>283.86400000000003</v>
      </c>
      <c r="I100" s="5">
        <v>283.512</v>
      </c>
      <c r="J100" s="5">
        <v>283.15999999999997</v>
      </c>
      <c r="K100" s="5">
        <v>981.70047373</v>
      </c>
      <c r="L100" s="5">
        <v>1310.412</v>
      </c>
      <c r="M100" s="5">
        <v>1310.06</v>
      </c>
      <c r="N100" s="5">
        <v>1310.06</v>
      </c>
      <c r="O100" s="5">
        <v>1310.06</v>
      </c>
      <c r="P100" s="5">
        <v>1310.06</v>
      </c>
      <c r="Q100" s="5">
        <v>1310.06</v>
      </c>
      <c r="R100" s="5">
        <v>1310.06</v>
      </c>
      <c r="S100" s="5">
        <v>1310.06</v>
      </c>
      <c r="T100" s="5">
        <v>1310.06</v>
      </c>
      <c r="U100" s="5">
        <v>1310.06</v>
      </c>
      <c r="V100" s="5">
        <v>1310.06</v>
      </c>
      <c r="W100" s="5">
        <v>1310.06</v>
      </c>
      <c r="X100" s="5">
        <v>1310.06</v>
      </c>
      <c r="Y100" s="5">
        <v>1310.06</v>
      </c>
      <c r="Z100" s="5">
        <v>1310.06</v>
      </c>
      <c r="AA100" s="5">
        <v>1310.06</v>
      </c>
      <c r="AB100" s="5">
        <v>1310.06</v>
      </c>
      <c r="AC100" s="5">
        <v>1310.06</v>
      </c>
      <c r="AD100" s="5">
        <v>1310.06</v>
      </c>
      <c r="AE100" s="5">
        <v>1310.06</v>
      </c>
      <c r="AF100" s="5">
        <v>1310.06</v>
      </c>
      <c r="AG100" s="5">
        <v>1118</v>
      </c>
    </row>
    <row r="101" spans="1:33">
      <c r="A101" s="58" t="s">
        <v>128</v>
      </c>
      <c r="B101" s="61" t="s">
        <v>123</v>
      </c>
      <c r="C101" s="61" t="s">
        <v>185</v>
      </c>
      <c r="D101" s="61" t="s">
        <v>186</v>
      </c>
      <c r="E101" s="61" t="s">
        <v>154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  <row r="102" spans="1:33">
      <c r="A102" s="58" t="s">
        <v>128</v>
      </c>
      <c r="B102" s="61" t="s">
        <v>123</v>
      </c>
      <c r="C102" s="61" t="s">
        <v>187</v>
      </c>
      <c r="D102" s="61" t="s">
        <v>188</v>
      </c>
      <c r="E102" s="61" t="s">
        <v>154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</row>
    <row r="103" spans="1:33">
      <c r="A103" s="58" t="s">
        <v>128</v>
      </c>
      <c r="B103" s="61" t="s">
        <v>125</v>
      </c>
      <c r="C103" s="61" t="s">
        <v>189</v>
      </c>
      <c r="D103" s="61" t="s">
        <v>190</v>
      </c>
      <c r="E103" s="61" t="s">
        <v>154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1E-3</v>
      </c>
      <c r="L103" s="5">
        <v>1E-3</v>
      </c>
      <c r="M103" s="5">
        <v>1E-3</v>
      </c>
      <c r="N103" s="5">
        <v>1E-3</v>
      </c>
      <c r="O103" s="5">
        <v>1E-3</v>
      </c>
      <c r="P103" s="5">
        <v>1E-3</v>
      </c>
      <c r="Q103" s="5">
        <v>1E-3</v>
      </c>
      <c r="R103" s="5">
        <v>1E-3</v>
      </c>
      <c r="S103" s="5">
        <v>1E-3</v>
      </c>
      <c r="T103" s="5">
        <v>1E-3</v>
      </c>
      <c r="U103" s="5">
        <v>1E-3</v>
      </c>
      <c r="V103" s="5">
        <v>1E-3</v>
      </c>
      <c r="W103" s="5">
        <v>1E-3</v>
      </c>
      <c r="X103" s="5">
        <v>1E-3</v>
      </c>
      <c r="Y103" s="5">
        <v>1E-3</v>
      </c>
      <c r="Z103" s="5">
        <v>1E-3</v>
      </c>
      <c r="AA103" s="5">
        <v>1E-3</v>
      </c>
      <c r="AB103" s="5">
        <v>1E-3</v>
      </c>
      <c r="AC103" s="5">
        <v>1E-3</v>
      </c>
      <c r="AD103" s="5">
        <v>1E-3</v>
      </c>
      <c r="AE103" s="5">
        <v>1E-3</v>
      </c>
      <c r="AF103" s="5">
        <v>1E-3</v>
      </c>
      <c r="AG103" s="5">
        <v>1E-3</v>
      </c>
    </row>
    <row r="104" spans="1:33">
      <c r="A104" s="58" t="s">
        <v>128</v>
      </c>
      <c r="B104" s="61" t="s">
        <v>125</v>
      </c>
      <c r="C104" s="61" t="s">
        <v>191</v>
      </c>
      <c r="D104" s="61" t="s">
        <v>192</v>
      </c>
      <c r="E104" s="61" t="s">
        <v>154</v>
      </c>
      <c r="F104" s="5">
        <v>0</v>
      </c>
      <c r="G104" s="5">
        <v>0</v>
      </c>
      <c r="H104" s="5">
        <v>0</v>
      </c>
      <c r="I104" s="5">
        <v>0</v>
      </c>
      <c r="J104" s="5">
        <v>369.67003147000003</v>
      </c>
      <c r="K104" s="5">
        <v>427.80961564</v>
      </c>
      <c r="L104" s="5">
        <v>427.80961564</v>
      </c>
      <c r="M104" s="5">
        <v>427.80961564</v>
      </c>
      <c r="N104" s="5">
        <v>427.80961564</v>
      </c>
      <c r="O104" s="5">
        <v>427.80961564</v>
      </c>
      <c r="P104" s="5">
        <v>427.80961564</v>
      </c>
      <c r="Q104" s="5">
        <v>427.80961564</v>
      </c>
      <c r="R104" s="5">
        <v>427.80961564</v>
      </c>
      <c r="S104" s="5">
        <v>495.04630400000002</v>
      </c>
      <c r="T104" s="5">
        <v>495.04630400000002</v>
      </c>
      <c r="U104" s="5">
        <v>495.04630400000002</v>
      </c>
      <c r="V104" s="5">
        <v>495.04630400000002</v>
      </c>
      <c r="W104" s="5">
        <v>532.67322437999997</v>
      </c>
      <c r="X104" s="5">
        <v>532.67322437999997</v>
      </c>
      <c r="Y104" s="5">
        <v>570.81218746000002</v>
      </c>
      <c r="Z104" s="5">
        <v>624.77179602000001</v>
      </c>
      <c r="AA104" s="5">
        <v>624.77179602000001</v>
      </c>
      <c r="AB104" s="5">
        <v>624.77179602000001</v>
      </c>
      <c r="AC104" s="5">
        <v>624.77179602000001</v>
      </c>
      <c r="AD104" s="5">
        <v>624.77179602000001</v>
      </c>
      <c r="AE104" s="5">
        <v>624.77179602000001</v>
      </c>
      <c r="AF104" s="5">
        <v>653.18440728999997</v>
      </c>
      <c r="AG104" s="5">
        <v>653.18440728999997</v>
      </c>
    </row>
    <row r="105" spans="1:33">
      <c r="A105" s="58" t="s">
        <v>128</v>
      </c>
      <c r="B105" s="61" t="s">
        <v>125</v>
      </c>
      <c r="C105" s="61" t="s">
        <v>193</v>
      </c>
      <c r="D105" s="61" t="s">
        <v>194</v>
      </c>
      <c r="E105" s="61" t="s">
        <v>154</v>
      </c>
      <c r="F105" s="5">
        <v>633.78099999999995</v>
      </c>
      <c r="G105" s="5">
        <v>633.78099999999995</v>
      </c>
      <c r="H105" s="5">
        <v>633.78099999999995</v>
      </c>
      <c r="I105" s="5">
        <v>633.78099999999995</v>
      </c>
      <c r="J105" s="5">
        <v>633.78099999999995</v>
      </c>
      <c r="K105" s="5">
        <v>633.78099999999995</v>
      </c>
      <c r="L105" s="5">
        <v>633.78099999999995</v>
      </c>
      <c r="M105" s="5">
        <v>900.74474874999999</v>
      </c>
      <c r="N105" s="5">
        <v>2201.73509706</v>
      </c>
      <c r="O105" s="5">
        <v>2796.0833420999998</v>
      </c>
      <c r="P105" s="5">
        <v>2796.0833420999998</v>
      </c>
      <c r="Q105" s="5">
        <v>2986.60185761</v>
      </c>
      <c r="R105" s="5">
        <v>2986.60185761</v>
      </c>
      <c r="S105" s="5">
        <v>3061.4605820799998</v>
      </c>
      <c r="T105" s="5">
        <v>3061.4605820799998</v>
      </c>
      <c r="U105" s="5">
        <v>4389.7009531600006</v>
      </c>
      <c r="V105" s="5">
        <v>4389.7009531600006</v>
      </c>
      <c r="W105" s="5">
        <v>5333.7809999999999</v>
      </c>
      <c r="X105" s="5">
        <v>5333.7809999999999</v>
      </c>
      <c r="Y105" s="5">
        <v>5333.7809999999999</v>
      </c>
      <c r="Z105" s="5">
        <v>5333.7809999999999</v>
      </c>
      <c r="AA105" s="5">
        <v>5333.7809999999999</v>
      </c>
      <c r="AB105" s="5">
        <v>5306.5159999999996</v>
      </c>
      <c r="AC105" s="5">
        <v>5306.5159999999996</v>
      </c>
      <c r="AD105" s="5">
        <v>5306.5159999999996</v>
      </c>
      <c r="AE105" s="5">
        <v>5166.45</v>
      </c>
      <c r="AF105" s="5">
        <v>4781</v>
      </c>
      <c r="AG105" s="5">
        <v>4700</v>
      </c>
    </row>
    <row r="106" spans="1:33">
      <c r="A106" s="58" t="s">
        <v>128</v>
      </c>
      <c r="B106" s="61" t="s">
        <v>125</v>
      </c>
      <c r="C106" s="61" t="s">
        <v>195</v>
      </c>
      <c r="D106" s="61" t="s">
        <v>196</v>
      </c>
      <c r="E106" s="61" t="s">
        <v>154</v>
      </c>
      <c r="F106" s="5">
        <v>0</v>
      </c>
      <c r="G106" s="5">
        <v>0</v>
      </c>
      <c r="H106" s="5">
        <v>0</v>
      </c>
      <c r="I106" s="5">
        <v>0</v>
      </c>
      <c r="J106" s="5">
        <v>400</v>
      </c>
      <c r="K106" s="5">
        <v>879.66875459000005</v>
      </c>
      <c r="L106" s="5">
        <v>879.66875459000005</v>
      </c>
      <c r="M106" s="5">
        <v>879.66875459000005</v>
      </c>
      <c r="N106" s="5">
        <v>879.66875459000005</v>
      </c>
      <c r="O106" s="5">
        <v>879.66875459000005</v>
      </c>
      <c r="P106" s="5">
        <v>879.66875459000005</v>
      </c>
      <c r="Q106" s="5">
        <v>879.66875459000005</v>
      </c>
      <c r="R106" s="5">
        <v>879.66875459000005</v>
      </c>
      <c r="S106" s="5">
        <v>879.66875459000005</v>
      </c>
      <c r="T106" s="5">
        <v>879.66875459000005</v>
      </c>
      <c r="U106" s="5">
        <v>879.66875459000005</v>
      </c>
      <c r="V106" s="5">
        <v>879.66875459000005</v>
      </c>
      <c r="W106" s="5">
        <v>879.66875459000005</v>
      </c>
      <c r="X106" s="5">
        <v>879.66875459000005</v>
      </c>
      <c r="Y106" s="5">
        <v>879.66875459000005</v>
      </c>
      <c r="Z106" s="5">
        <v>879.66875459000005</v>
      </c>
      <c r="AA106" s="5">
        <v>879.66875459000005</v>
      </c>
      <c r="AB106" s="5">
        <v>879.66875459000005</v>
      </c>
      <c r="AC106" s="5">
        <v>879.66875459000005</v>
      </c>
      <c r="AD106" s="5">
        <v>3580.43184376</v>
      </c>
      <c r="AE106" s="5">
        <v>3580.43184376</v>
      </c>
      <c r="AF106" s="5">
        <v>6381.8574485099998</v>
      </c>
      <c r="AG106" s="5">
        <v>6381.8574485099998</v>
      </c>
    </row>
    <row r="107" spans="1:33">
      <c r="A107" s="58" t="s">
        <v>128</v>
      </c>
      <c r="B107" s="61" t="s">
        <v>125</v>
      </c>
      <c r="C107" s="61" t="s">
        <v>197</v>
      </c>
      <c r="D107" s="61" t="s">
        <v>198</v>
      </c>
      <c r="E107" s="61" t="s">
        <v>154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>
      <c r="A108" s="58" t="s">
        <v>128</v>
      </c>
      <c r="B108" s="61" t="s">
        <v>125</v>
      </c>
      <c r="C108" s="61" t="s">
        <v>199</v>
      </c>
      <c r="D108" s="61" t="s">
        <v>200</v>
      </c>
      <c r="E108" s="61" t="s">
        <v>154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500</v>
      </c>
      <c r="L108" s="5">
        <v>500</v>
      </c>
      <c r="M108" s="5">
        <v>500</v>
      </c>
      <c r="N108" s="5">
        <v>500</v>
      </c>
      <c r="O108" s="5">
        <v>500</v>
      </c>
      <c r="P108" s="5">
        <v>500</v>
      </c>
      <c r="Q108" s="5">
        <v>500</v>
      </c>
      <c r="R108" s="5">
        <v>500</v>
      </c>
      <c r="S108" s="5">
        <v>500</v>
      </c>
      <c r="T108" s="5">
        <v>500</v>
      </c>
      <c r="U108" s="5">
        <v>500</v>
      </c>
      <c r="V108" s="5">
        <v>500</v>
      </c>
      <c r="W108" s="5">
        <v>500</v>
      </c>
      <c r="X108" s="5">
        <v>500</v>
      </c>
      <c r="Y108" s="5">
        <v>500</v>
      </c>
      <c r="Z108" s="5">
        <v>500</v>
      </c>
      <c r="AA108" s="5">
        <v>500</v>
      </c>
      <c r="AB108" s="5">
        <v>500</v>
      </c>
      <c r="AC108" s="5">
        <v>500</v>
      </c>
      <c r="AD108" s="5">
        <v>500</v>
      </c>
      <c r="AE108" s="5">
        <v>500</v>
      </c>
      <c r="AF108" s="5">
        <v>500</v>
      </c>
      <c r="AG108" s="5">
        <v>500</v>
      </c>
    </row>
    <row r="109" spans="1:33">
      <c r="A109" s="58" t="s">
        <v>128</v>
      </c>
      <c r="B109" s="61" t="s">
        <v>125</v>
      </c>
      <c r="C109" s="61" t="s">
        <v>201</v>
      </c>
      <c r="D109" s="61" t="s">
        <v>202</v>
      </c>
      <c r="E109" s="61" t="s">
        <v>154</v>
      </c>
      <c r="F109" s="5">
        <v>322.91000000000003</v>
      </c>
      <c r="G109" s="5">
        <v>322.48</v>
      </c>
      <c r="H109" s="5">
        <v>402.0566389</v>
      </c>
      <c r="I109" s="5">
        <v>401.63663889999998</v>
      </c>
      <c r="J109" s="5">
        <v>691.97801160000006</v>
      </c>
      <c r="K109" s="5">
        <v>770.64176899999995</v>
      </c>
      <c r="L109" s="5">
        <v>770.211769</v>
      </c>
      <c r="M109" s="5">
        <v>769.79176899999993</v>
      </c>
      <c r="N109" s="5">
        <v>769.79176899999993</v>
      </c>
      <c r="O109" s="5">
        <v>769.79176899999993</v>
      </c>
      <c r="P109" s="5">
        <v>769.79176899999993</v>
      </c>
      <c r="Q109" s="5">
        <v>769.79176899999993</v>
      </c>
      <c r="R109" s="5">
        <v>769.79176899999993</v>
      </c>
      <c r="S109" s="5">
        <v>1471.8837770499999</v>
      </c>
      <c r="T109" s="5">
        <v>1471.8837770499999</v>
      </c>
      <c r="U109" s="5">
        <v>2019.95</v>
      </c>
      <c r="V109" s="5">
        <v>2019.95</v>
      </c>
      <c r="W109" s="5">
        <v>2019.95</v>
      </c>
      <c r="X109" s="5">
        <v>2019.95</v>
      </c>
      <c r="Y109" s="5">
        <v>4025.7123705499998</v>
      </c>
      <c r="Z109" s="5">
        <v>6110.641248840001</v>
      </c>
      <c r="AA109" s="5">
        <v>6003.1212488400006</v>
      </c>
      <c r="AB109" s="5">
        <v>6003.1212488400006</v>
      </c>
      <c r="AC109" s="5">
        <v>6003.1212488400006</v>
      </c>
      <c r="AD109" s="5">
        <v>6017.3378679300004</v>
      </c>
      <c r="AE109" s="5">
        <v>6017.3378679300004</v>
      </c>
      <c r="AF109" s="5">
        <v>8825.8297481299996</v>
      </c>
      <c r="AG109" s="5">
        <v>8825.8297481299996</v>
      </c>
    </row>
    <row r="110" spans="1:33">
      <c r="A110" s="58" t="s">
        <v>128</v>
      </c>
      <c r="B110" s="61" t="s">
        <v>126</v>
      </c>
      <c r="C110" s="61" t="s">
        <v>203</v>
      </c>
      <c r="D110" s="61" t="s">
        <v>204</v>
      </c>
      <c r="E110" s="61" t="s">
        <v>154</v>
      </c>
      <c r="F110" s="5">
        <v>142.1568</v>
      </c>
      <c r="G110" s="5">
        <v>142.1568</v>
      </c>
      <c r="H110" s="5">
        <v>142.1568</v>
      </c>
      <c r="I110" s="5">
        <v>142.1568</v>
      </c>
      <c r="J110" s="5">
        <v>142.1568</v>
      </c>
      <c r="K110" s="5">
        <v>142.1568</v>
      </c>
      <c r="L110" s="5">
        <v>142.1568</v>
      </c>
      <c r="M110" s="5">
        <v>142.1568</v>
      </c>
      <c r="N110" s="5">
        <v>142.1568</v>
      </c>
      <c r="O110" s="5">
        <v>142.1568</v>
      </c>
      <c r="P110" s="5">
        <v>142.1568</v>
      </c>
      <c r="Q110" s="5">
        <v>142.1568</v>
      </c>
      <c r="R110" s="5">
        <v>142.1568</v>
      </c>
      <c r="S110" s="5">
        <v>142.1568</v>
      </c>
      <c r="T110" s="5">
        <v>142.1568</v>
      </c>
      <c r="U110" s="5">
        <v>142.1568</v>
      </c>
      <c r="V110" s="5">
        <v>142.1568</v>
      </c>
      <c r="W110" s="5">
        <v>142.1568</v>
      </c>
      <c r="X110" s="5">
        <v>142.1568</v>
      </c>
      <c r="Y110" s="5">
        <v>142.1568</v>
      </c>
      <c r="Z110" s="5">
        <v>242.15679999999998</v>
      </c>
      <c r="AA110" s="5">
        <v>242.15679999999998</v>
      </c>
      <c r="AB110" s="5">
        <v>242.15679999999998</v>
      </c>
      <c r="AC110" s="5">
        <v>242.15679999999998</v>
      </c>
      <c r="AD110" s="5">
        <v>242.15679999999998</v>
      </c>
      <c r="AE110" s="5">
        <v>242.15679999999998</v>
      </c>
      <c r="AF110" s="5">
        <v>147.16</v>
      </c>
      <c r="AG110" s="5">
        <v>147.16</v>
      </c>
    </row>
    <row r="111" spans="1:33">
      <c r="A111" s="58" t="s">
        <v>128</v>
      </c>
      <c r="B111" s="61" t="s">
        <v>126</v>
      </c>
      <c r="C111" s="61" t="s">
        <v>205</v>
      </c>
      <c r="D111" s="61" t="s">
        <v>206</v>
      </c>
      <c r="E111" s="61" t="s">
        <v>154</v>
      </c>
      <c r="F111" s="5">
        <v>25.219000000000001</v>
      </c>
      <c r="G111" s="5">
        <v>25.219000000000001</v>
      </c>
      <c r="H111" s="5">
        <v>25.219000000000001</v>
      </c>
      <c r="I111" s="5">
        <v>470.83654251999997</v>
      </c>
      <c r="J111" s="5">
        <v>975.92213834000006</v>
      </c>
      <c r="K111" s="5">
        <v>1084.37115081</v>
      </c>
      <c r="L111" s="5">
        <v>1084.37115081</v>
      </c>
      <c r="M111" s="5">
        <v>1084.37115081</v>
      </c>
      <c r="N111" s="5">
        <v>1078.2431508099999</v>
      </c>
      <c r="O111" s="5">
        <v>1089.05831442</v>
      </c>
      <c r="P111" s="5">
        <v>1204.2457379299999</v>
      </c>
      <c r="Q111" s="5">
        <v>1345.0462252599998</v>
      </c>
      <c r="R111" s="5">
        <v>1345.0462252599998</v>
      </c>
      <c r="S111" s="5">
        <v>1448.25507176</v>
      </c>
      <c r="T111" s="5">
        <v>1550.94536146</v>
      </c>
      <c r="U111" s="5">
        <v>1620.2705284899998</v>
      </c>
      <c r="V111" s="5">
        <v>1620.2705284899998</v>
      </c>
      <c r="W111" s="5">
        <v>1620.2705284899998</v>
      </c>
      <c r="X111" s="5">
        <v>2775.5966469699997</v>
      </c>
      <c r="Y111" s="5">
        <v>2775.5966469699997</v>
      </c>
      <c r="Z111" s="5">
        <v>4019.0909999999999</v>
      </c>
      <c r="AA111" s="5">
        <v>4019.0909999999999</v>
      </c>
      <c r="AB111" s="5">
        <v>4011.72</v>
      </c>
      <c r="AC111" s="5">
        <v>4011.72</v>
      </c>
      <c r="AD111" s="5">
        <v>4011.72</v>
      </c>
      <c r="AE111" s="5">
        <v>4011.72</v>
      </c>
      <c r="AF111" s="5">
        <v>4011.72</v>
      </c>
      <c r="AG111" s="5">
        <v>4011.72</v>
      </c>
    </row>
    <row r="112" spans="1:33">
      <c r="A112" s="58" t="s">
        <v>128</v>
      </c>
      <c r="B112" s="61" t="s">
        <v>126</v>
      </c>
      <c r="C112" s="61" t="s">
        <v>207</v>
      </c>
      <c r="D112" s="61" t="s">
        <v>208</v>
      </c>
      <c r="E112" s="61" t="s">
        <v>154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1300</v>
      </c>
      <c r="U112" s="5">
        <v>1300</v>
      </c>
      <c r="V112" s="5">
        <v>1300</v>
      </c>
      <c r="W112" s="5">
        <v>1300</v>
      </c>
      <c r="X112" s="5">
        <v>1300</v>
      </c>
      <c r="Y112" s="5">
        <v>1300</v>
      </c>
      <c r="Z112" s="5">
        <v>1300</v>
      </c>
      <c r="AA112" s="5">
        <v>1300</v>
      </c>
      <c r="AB112" s="5">
        <v>1300</v>
      </c>
      <c r="AC112" s="5">
        <v>1300</v>
      </c>
      <c r="AD112" s="5">
        <v>1300</v>
      </c>
      <c r="AE112" s="5">
        <v>1300</v>
      </c>
      <c r="AF112" s="5">
        <v>1300</v>
      </c>
      <c r="AG112" s="5">
        <v>1300</v>
      </c>
    </row>
    <row r="113" spans="1:33">
      <c r="A113" s="58" t="s">
        <v>128</v>
      </c>
      <c r="B113" s="61" t="s">
        <v>126</v>
      </c>
      <c r="C113" s="61" t="s">
        <v>209</v>
      </c>
      <c r="D113" s="61" t="s">
        <v>210</v>
      </c>
      <c r="E113" s="61" t="s">
        <v>154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>
      <c r="A114" s="58" t="s">
        <v>128</v>
      </c>
      <c r="B114" s="61" t="s">
        <v>126</v>
      </c>
      <c r="C114" s="61" t="s">
        <v>211</v>
      </c>
      <c r="D114" s="61" t="s">
        <v>212</v>
      </c>
      <c r="E114" s="61" t="s">
        <v>154</v>
      </c>
      <c r="F114" s="5">
        <v>349.2</v>
      </c>
      <c r="G114" s="5">
        <v>349.2</v>
      </c>
      <c r="H114" s="5">
        <v>349.2</v>
      </c>
      <c r="I114" s="5">
        <v>349.2</v>
      </c>
      <c r="J114" s="5">
        <v>349.2</v>
      </c>
      <c r="K114" s="5">
        <v>860.94680934999997</v>
      </c>
      <c r="L114" s="5">
        <v>860.94680934999997</v>
      </c>
      <c r="M114" s="5">
        <v>860.94680934999997</v>
      </c>
      <c r="N114" s="5">
        <v>860.94680934999997</v>
      </c>
      <c r="O114" s="5">
        <v>1136.1758145199999</v>
      </c>
      <c r="P114" s="5">
        <v>1395.0409688900002</v>
      </c>
      <c r="Q114" s="5">
        <v>1500.80729258</v>
      </c>
      <c r="R114" s="5">
        <v>1500.80729258</v>
      </c>
      <c r="S114" s="5">
        <v>3149.58513356</v>
      </c>
      <c r="T114" s="5">
        <v>3249.2</v>
      </c>
      <c r="U114" s="5">
        <v>3249.2</v>
      </c>
      <c r="V114" s="5">
        <v>3249.2</v>
      </c>
      <c r="W114" s="5">
        <v>3249.2</v>
      </c>
      <c r="X114" s="5">
        <v>3249.2</v>
      </c>
      <c r="Y114" s="5">
        <v>3249.2</v>
      </c>
      <c r="Z114" s="5">
        <v>3249.2</v>
      </c>
      <c r="AA114" s="5">
        <v>2979.2</v>
      </c>
      <c r="AB114" s="5">
        <v>2979.2</v>
      </c>
      <c r="AC114" s="5">
        <v>2979.2</v>
      </c>
      <c r="AD114" s="5">
        <v>2900</v>
      </c>
      <c r="AE114" s="5">
        <v>2900</v>
      </c>
      <c r="AF114" s="5">
        <v>2900</v>
      </c>
      <c r="AG114" s="5">
        <v>2900</v>
      </c>
    </row>
    <row r="115" spans="1:33">
      <c r="A115" s="58" t="s">
        <v>128</v>
      </c>
      <c r="B115" s="61" t="s">
        <v>126</v>
      </c>
      <c r="C115" s="61" t="s">
        <v>213</v>
      </c>
      <c r="D115" s="61" t="s">
        <v>214</v>
      </c>
      <c r="E115" s="61" t="s">
        <v>154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495.78062175999997</v>
      </c>
      <c r="L115" s="5">
        <v>495.78062175999997</v>
      </c>
      <c r="M115" s="5">
        <v>1890.4670406299999</v>
      </c>
      <c r="N115" s="5">
        <v>1890.4670406299999</v>
      </c>
      <c r="O115" s="5">
        <v>2798.8302945199998</v>
      </c>
      <c r="P115" s="5">
        <v>4498.9619826500002</v>
      </c>
      <c r="Q115" s="5">
        <v>4835.1873821299996</v>
      </c>
      <c r="R115" s="5">
        <v>6169.8081807299995</v>
      </c>
      <c r="S115" s="5">
        <v>6500</v>
      </c>
      <c r="T115" s="5">
        <v>7499.2522105400003</v>
      </c>
      <c r="U115" s="5">
        <v>7499.2522105400003</v>
      </c>
      <c r="V115" s="5">
        <v>7499.2522105400003</v>
      </c>
      <c r="W115" s="5">
        <v>7548.3525487699999</v>
      </c>
      <c r="X115" s="5">
        <v>15530.193136100001</v>
      </c>
      <c r="Y115" s="5">
        <v>15530.193136100001</v>
      </c>
      <c r="Z115" s="5">
        <v>17561.363852480001</v>
      </c>
      <c r="AA115" s="5">
        <v>17668.56369382</v>
      </c>
      <c r="AB115" s="5">
        <v>18401.770857439999</v>
      </c>
      <c r="AC115" s="5">
        <v>18401.770857439999</v>
      </c>
      <c r="AD115" s="5">
        <v>21950.351008950001</v>
      </c>
      <c r="AE115" s="5">
        <v>32031.90519012</v>
      </c>
      <c r="AF115" s="5">
        <v>36255.522236949997</v>
      </c>
      <c r="AG115" s="5">
        <v>36255.522236949997</v>
      </c>
    </row>
    <row r="116" spans="1:33">
      <c r="A116" s="58" t="s">
        <v>128</v>
      </c>
      <c r="B116" s="61" t="s">
        <v>126</v>
      </c>
      <c r="C116" s="61" t="s">
        <v>215</v>
      </c>
      <c r="D116" s="61" t="s">
        <v>216</v>
      </c>
      <c r="E116" s="61" t="s">
        <v>154</v>
      </c>
      <c r="F116" s="5">
        <v>0</v>
      </c>
      <c r="G116" s="5">
        <v>0</v>
      </c>
      <c r="H116" s="5">
        <v>0</v>
      </c>
      <c r="I116" s="5">
        <v>509.21972871999998</v>
      </c>
      <c r="J116" s="5">
        <v>572.31556971999998</v>
      </c>
      <c r="K116" s="5">
        <v>572.31556971999998</v>
      </c>
      <c r="L116" s="5">
        <v>572.31556971999998</v>
      </c>
      <c r="M116" s="5">
        <v>572.31556971999998</v>
      </c>
      <c r="N116" s="5">
        <v>572.31556971999998</v>
      </c>
      <c r="O116" s="5">
        <v>590.12839127999996</v>
      </c>
      <c r="P116" s="5">
        <v>652.38986353999996</v>
      </c>
      <c r="Q116" s="5">
        <v>664.37492750000001</v>
      </c>
      <c r="R116" s="5">
        <v>664.37492750000001</v>
      </c>
      <c r="S116" s="5">
        <v>664.37492750000001</v>
      </c>
      <c r="T116" s="5">
        <v>753.75574954000001</v>
      </c>
      <c r="U116" s="5">
        <v>754.93152153000005</v>
      </c>
      <c r="V116" s="5">
        <v>754.93152153000005</v>
      </c>
      <c r="W116" s="5">
        <v>754.93152153000005</v>
      </c>
      <c r="X116" s="5">
        <v>754.93152153000005</v>
      </c>
      <c r="Y116" s="5">
        <v>754.93152153000005</v>
      </c>
      <c r="Z116" s="5">
        <v>804.96593904999997</v>
      </c>
      <c r="AA116" s="5">
        <v>3096.50541389</v>
      </c>
      <c r="AB116" s="5">
        <v>3400</v>
      </c>
      <c r="AC116" s="5">
        <v>3400</v>
      </c>
      <c r="AD116" s="5">
        <v>3400</v>
      </c>
      <c r="AE116" s="5">
        <v>3400</v>
      </c>
      <c r="AF116" s="5">
        <v>3400</v>
      </c>
      <c r="AG116" s="5">
        <v>3400</v>
      </c>
    </row>
    <row r="117" spans="1:33">
      <c r="A117" s="58" t="s">
        <v>128</v>
      </c>
      <c r="B117" s="61" t="s">
        <v>126</v>
      </c>
      <c r="C117" s="61" t="s">
        <v>217</v>
      </c>
      <c r="D117" s="61" t="s">
        <v>218</v>
      </c>
      <c r="E117" s="61" t="s">
        <v>154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5000</v>
      </c>
      <c r="AA117" s="5">
        <v>5000</v>
      </c>
      <c r="AB117" s="5">
        <v>5000</v>
      </c>
      <c r="AC117" s="5">
        <v>5000</v>
      </c>
      <c r="AD117" s="5">
        <v>5000</v>
      </c>
      <c r="AE117" s="5">
        <v>5000</v>
      </c>
      <c r="AF117" s="5">
        <v>5000</v>
      </c>
      <c r="AG117" s="5">
        <v>5000</v>
      </c>
    </row>
    <row r="118" spans="1:33">
      <c r="A118" s="58" t="s">
        <v>128</v>
      </c>
      <c r="B118" s="61" t="s">
        <v>126</v>
      </c>
      <c r="C118" s="61" t="s">
        <v>219</v>
      </c>
      <c r="D118" s="61" t="s">
        <v>220</v>
      </c>
      <c r="E118" s="61" t="s">
        <v>154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345.04420590000001</v>
      </c>
      <c r="Q118" s="5">
        <v>351.03421265999998</v>
      </c>
      <c r="R118" s="5">
        <v>391.23257094000002</v>
      </c>
      <c r="S118" s="5">
        <v>411.41587841</v>
      </c>
      <c r="T118" s="5">
        <v>1685.2876601099999</v>
      </c>
      <c r="U118" s="5">
        <v>4000</v>
      </c>
      <c r="V118" s="5">
        <v>4000</v>
      </c>
      <c r="W118" s="5">
        <v>4000</v>
      </c>
      <c r="X118" s="5">
        <v>4000</v>
      </c>
      <c r="Y118" s="5">
        <v>4000</v>
      </c>
      <c r="Z118" s="5">
        <v>4000</v>
      </c>
      <c r="AA118" s="5">
        <v>4000</v>
      </c>
      <c r="AB118" s="5">
        <v>4000</v>
      </c>
      <c r="AC118" s="5">
        <v>4000</v>
      </c>
      <c r="AD118" s="5">
        <v>4000</v>
      </c>
      <c r="AE118" s="5">
        <v>4000</v>
      </c>
      <c r="AF118" s="5">
        <v>20030.090181889998</v>
      </c>
      <c r="AG118" s="5">
        <v>20030.090181889998</v>
      </c>
    </row>
    <row r="119" spans="1:33">
      <c r="A119" s="58" t="s">
        <v>128</v>
      </c>
      <c r="B119" s="61" t="s">
        <v>127</v>
      </c>
      <c r="C119" s="61" t="s">
        <v>221</v>
      </c>
      <c r="D119" s="61" t="s">
        <v>222</v>
      </c>
      <c r="E119" s="61" t="s">
        <v>154</v>
      </c>
      <c r="F119" s="5">
        <v>0</v>
      </c>
      <c r="G119" s="5">
        <v>0</v>
      </c>
      <c r="H119" s="5">
        <v>48.176031770000002</v>
      </c>
      <c r="I119" s="5">
        <v>300</v>
      </c>
      <c r="J119" s="5">
        <v>371.30904657999997</v>
      </c>
      <c r="K119" s="5">
        <v>1094.4478897900001</v>
      </c>
      <c r="L119" s="5">
        <v>1094.4478897900001</v>
      </c>
      <c r="M119" s="5">
        <v>1094.4478897900001</v>
      </c>
      <c r="N119" s="5">
        <v>1094.4478897900001</v>
      </c>
      <c r="O119" s="5">
        <v>1094.4478897900001</v>
      </c>
      <c r="P119" s="5">
        <v>1779.3544266700001</v>
      </c>
      <c r="Q119" s="5">
        <v>1779.3544266700001</v>
      </c>
      <c r="R119" s="5">
        <v>1779.3544266700001</v>
      </c>
      <c r="S119" s="5">
        <v>1946.09688319</v>
      </c>
      <c r="T119" s="5">
        <v>3353.2436394699998</v>
      </c>
      <c r="U119" s="5">
        <v>5254.7979899000002</v>
      </c>
      <c r="V119" s="5">
        <v>5254.7979899000002</v>
      </c>
      <c r="W119" s="5">
        <v>6075.9550210199995</v>
      </c>
      <c r="X119" s="5">
        <v>6075.9550210199995</v>
      </c>
      <c r="Y119" s="5">
        <v>6214.8405805599996</v>
      </c>
      <c r="Z119" s="5">
        <v>10810.746590999999</v>
      </c>
      <c r="AA119" s="5">
        <v>10810.746590999999</v>
      </c>
      <c r="AB119" s="5">
        <v>10810.746590999999</v>
      </c>
      <c r="AC119" s="5">
        <v>10810.746590999999</v>
      </c>
      <c r="AD119" s="5">
        <v>10810.746590999999</v>
      </c>
      <c r="AE119" s="5">
        <v>11269.18111817</v>
      </c>
      <c r="AF119" s="5">
        <v>24423.213995220001</v>
      </c>
      <c r="AG119" s="5">
        <v>24423.213995220001</v>
      </c>
    </row>
    <row r="120" spans="1:33">
      <c r="A120" s="58" t="s">
        <v>128</v>
      </c>
      <c r="B120" s="61" t="s">
        <v>127</v>
      </c>
      <c r="C120" s="61" t="s">
        <v>223</v>
      </c>
      <c r="D120" s="61" t="s">
        <v>224</v>
      </c>
      <c r="E120" s="61" t="s">
        <v>154</v>
      </c>
      <c r="F120" s="5">
        <v>0</v>
      </c>
      <c r="G120" s="5">
        <v>0</v>
      </c>
      <c r="H120" s="5">
        <v>0</v>
      </c>
      <c r="I120" s="5">
        <v>142.64951472000001</v>
      </c>
      <c r="J120" s="5">
        <v>150</v>
      </c>
      <c r="K120" s="5">
        <v>150</v>
      </c>
      <c r="L120" s="5">
        <v>150</v>
      </c>
      <c r="M120" s="5">
        <v>150</v>
      </c>
      <c r="N120" s="5">
        <v>150</v>
      </c>
      <c r="O120" s="5">
        <v>150</v>
      </c>
      <c r="P120" s="5">
        <v>150</v>
      </c>
      <c r="Q120" s="5">
        <v>150</v>
      </c>
      <c r="R120" s="5">
        <v>150</v>
      </c>
      <c r="S120" s="5">
        <v>150</v>
      </c>
      <c r="T120" s="5">
        <v>150</v>
      </c>
      <c r="U120" s="5">
        <v>150</v>
      </c>
      <c r="V120" s="5">
        <v>150</v>
      </c>
      <c r="W120" s="5">
        <v>150</v>
      </c>
      <c r="X120" s="5">
        <v>150</v>
      </c>
      <c r="Y120" s="5">
        <v>150</v>
      </c>
      <c r="Z120" s="5">
        <v>150</v>
      </c>
      <c r="AA120" s="5">
        <v>150</v>
      </c>
      <c r="AB120" s="5">
        <v>150</v>
      </c>
      <c r="AC120" s="5">
        <v>150</v>
      </c>
      <c r="AD120" s="5">
        <v>150</v>
      </c>
      <c r="AE120" s="5">
        <v>150</v>
      </c>
      <c r="AF120" s="5">
        <v>150</v>
      </c>
      <c r="AG120" s="5">
        <v>150</v>
      </c>
    </row>
    <row r="121" spans="1:33">
      <c r="A121" s="58" t="s">
        <v>128</v>
      </c>
      <c r="B121" s="61" t="s">
        <v>127</v>
      </c>
      <c r="C121" s="61" t="s">
        <v>225</v>
      </c>
      <c r="D121" s="61" t="s">
        <v>286</v>
      </c>
      <c r="E121" s="61" t="s">
        <v>154</v>
      </c>
      <c r="F121" s="5">
        <v>0</v>
      </c>
      <c r="G121" s="5">
        <v>0</v>
      </c>
      <c r="H121" s="5">
        <v>0</v>
      </c>
      <c r="I121" s="5">
        <v>150</v>
      </c>
      <c r="J121" s="5">
        <v>150</v>
      </c>
      <c r="K121" s="5">
        <v>150</v>
      </c>
      <c r="L121" s="5">
        <v>150</v>
      </c>
      <c r="M121" s="5">
        <v>150</v>
      </c>
      <c r="N121" s="5">
        <v>150</v>
      </c>
      <c r="O121" s="5">
        <v>150</v>
      </c>
      <c r="P121" s="5">
        <v>150</v>
      </c>
      <c r="Q121" s="5">
        <v>150</v>
      </c>
      <c r="R121" s="5">
        <v>150</v>
      </c>
      <c r="S121" s="5">
        <v>150</v>
      </c>
      <c r="T121" s="5">
        <v>150</v>
      </c>
      <c r="U121" s="5">
        <v>150</v>
      </c>
      <c r="V121" s="5">
        <v>150</v>
      </c>
      <c r="W121" s="5">
        <v>150</v>
      </c>
      <c r="X121" s="5">
        <v>150</v>
      </c>
      <c r="Y121" s="5">
        <v>150</v>
      </c>
      <c r="Z121" s="5">
        <v>150</v>
      </c>
      <c r="AA121" s="5">
        <v>150</v>
      </c>
      <c r="AB121" s="5">
        <v>150</v>
      </c>
      <c r="AC121" s="5">
        <v>150</v>
      </c>
      <c r="AD121" s="5">
        <v>150</v>
      </c>
      <c r="AE121" s="5">
        <v>150</v>
      </c>
      <c r="AF121" s="5">
        <v>150</v>
      </c>
      <c r="AG121" s="5">
        <v>150</v>
      </c>
    </row>
    <row r="122" spans="1:33" ht="16.5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33">
      <c r="A123" s="58" t="s">
        <v>128</v>
      </c>
      <c r="B123" s="61" t="s">
        <v>124</v>
      </c>
      <c r="C123" s="61" t="s">
        <v>152</v>
      </c>
      <c r="D123" s="61" t="s">
        <v>153</v>
      </c>
      <c r="E123" s="61" t="s">
        <v>92</v>
      </c>
      <c r="F123" s="5">
        <v>330.26499999999999</v>
      </c>
      <c r="G123" s="5">
        <v>900.26499999999999</v>
      </c>
      <c r="H123" s="5">
        <v>1164.14042189</v>
      </c>
      <c r="I123" s="5">
        <v>1200.8629721899999</v>
      </c>
      <c r="J123" s="5">
        <v>1269.5075104100001</v>
      </c>
      <c r="K123" s="5">
        <v>1492.81292704</v>
      </c>
      <c r="L123" s="5">
        <v>2181.9708074999999</v>
      </c>
      <c r="M123" s="5">
        <v>2610.2649999999999</v>
      </c>
      <c r="N123" s="5">
        <v>2804.3870892999998</v>
      </c>
      <c r="O123" s="5">
        <v>2804.3870892999998</v>
      </c>
      <c r="P123" s="5">
        <v>2848.4106594099999</v>
      </c>
      <c r="Q123" s="5">
        <v>7487.3890968200003</v>
      </c>
      <c r="R123" s="5">
        <v>9014.26375577</v>
      </c>
      <c r="S123" s="5">
        <v>9684.9919379599996</v>
      </c>
      <c r="T123" s="5">
        <v>9684.9919379599996</v>
      </c>
      <c r="U123" s="5">
        <v>9684.9919379599996</v>
      </c>
      <c r="V123" s="5">
        <v>9684.9919379599996</v>
      </c>
      <c r="W123" s="5">
        <v>9684.9919379599996</v>
      </c>
      <c r="X123" s="5">
        <v>9684.9919379599996</v>
      </c>
      <c r="Y123" s="5">
        <v>9684.9919379599996</v>
      </c>
      <c r="Z123" s="5">
        <v>9504.5269379599995</v>
      </c>
      <c r="AA123" s="5">
        <v>10949.655685419999</v>
      </c>
      <c r="AB123" s="5">
        <v>13199.180765829999</v>
      </c>
      <c r="AC123" s="5">
        <v>14057.738605499999</v>
      </c>
      <c r="AD123" s="5">
        <v>14057.738605499999</v>
      </c>
      <c r="AE123" s="5">
        <v>14057.738605499999</v>
      </c>
      <c r="AF123" s="5">
        <v>14057.738605499999</v>
      </c>
      <c r="AG123" s="5">
        <v>14057.738605499999</v>
      </c>
    </row>
    <row r="124" spans="1:33">
      <c r="A124" s="58" t="s">
        <v>128</v>
      </c>
      <c r="B124" s="61" t="s">
        <v>124</v>
      </c>
      <c r="C124" s="61" t="s">
        <v>155</v>
      </c>
      <c r="D124" s="61" t="s">
        <v>156</v>
      </c>
      <c r="E124" s="61" t="s">
        <v>92</v>
      </c>
      <c r="F124" s="5">
        <v>43.2</v>
      </c>
      <c r="G124" s="5">
        <v>785.20040039000003</v>
      </c>
      <c r="H124" s="5">
        <v>785.20040039000003</v>
      </c>
      <c r="I124" s="5">
        <v>797.89492499000005</v>
      </c>
      <c r="J124" s="5">
        <v>1201.41219142</v>
      </c>
      <c r="K124" s="5">
        <v>1214.96337887</v>
      </c>
      <c r="L124" s="5">
        <v>1214.96337887</v>
      </c>
      <c r="M124" s="5">
        <v>2736.4630325899998</v>
      </c>
      <c r="N124" s="5">
        <v>3665.8499846699997</v>
      </c>
      <c r="O124" s="5">
        <v>4085.4890120199998</v>
      </c>
      <c r="P124" s="5">
        <v>4743.2</v>
      </c>
      <c r="Q124" s="5">
        <v>5507.8518866699997</v>
      </c>
      <c r="R124" s="5">
        <v>5507.8518866699997</v>
      </c>
      <c r="S124" s="5">
        <v>5507.8518866699997</v>
      </c>
      <c r="T124" s="5">
        <v>5507.8518866699997</v>
      </c>
      <c r="U124" s="5">
        <v>5507.8518866699997</v>
      </c>
      <c r="V124" s="5">
        <v>5507.8518866699997</v>
      </c>
      <c r="W124" s="5">
        <v>5507.8518866699997</v>
      </c>
      <c r="X124" s="5">
        <v>5507.8518866699997</v>
      </c>
      <c r="Y124" s="5">
        <v>5507.8518866699997</v>
      </c>
      <c r="Z124" s="5">
        <v>5507.8518866699997</v>
      </c>
      <c r="AA124" s="5">
        <v>5657.0028563099995</v>
      </c>
      <c r="AB124" s="5">
        <v>10713.331842</v>
      </c>
      <c r="AC124" s="5">
        <v>10713.331842</v>
      </c>
      <c r="AD124" s="5">
        <v>10713.331842</v>
      </c>
      <c r="AE124" s="5">
        <v>10713.331842</v>
      </c>
      <c r="AF124" s="5">
        <v>10713.331842</v>
      </c>
      <c r="AG124" s="5">
        <v>10713.331842</v>
      </c>
    </row>
    <row r="125" spans="1:33">
      <c r="A125" s="58" t="s">
        <v>128</v>
      </c>
      <c r="B125" s="61" t="s">
        <v>124</v>
      </c>
      <c r="C125" s="61" t="s">
        <v>157</v>
      </c>
      <c r="D125" s="61" t="s">
        <v>158</v>
      </c>
      <c r="E125" s="61" t="s">
        <v>92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>
      <c r="A126" s="58" t="s">
        <v>128</v>
      </c>
      <c r="B126" s="61" t="s">
        <v>124</v>
      </c>
      <c r="C126" s="61" t="s">
        <v>159</v>
      </c>
      <c r="D126" s="61" t="s">
        <v>160</v>
      </c>
      <c r="E126" s="61" t="s">
        <v>92</v>
      </c>
      <c r="F126" s="5">
        <v>0</v>
      </c>
      <c r="G126" s="5">
        <v>493.09815411</v>
      </c>
      <c r="H126" s="5">
        <v>752.15133795999998</v>
      </c>
      <c r="I126" s="5">
        <v>1000.00000001</v>
      </c>
      <c r="J126" s="5">
        <v>1000.00000001</v>
      </c>
      <c r="K126" s="5">
        <v>1000.00000001</v>
      </c>
      <c r="L126" s="5">
        <v>1504.8048534700001</v>
      </c>
      <c r="M126" s="5">
        <v>1504.8048534700001</v>
      </c>
      <c r="N126" s="5">
        <v>1504.8048534700001</v>
      </c>
      <c r="O126" s="5">
        <v>1504.8048534700001</v>
      </c>
      <c r="P126" s="5">
        <v>1504.8048534700001</v>
      </c>
      <c r="Q126" s="5">
        <v>2939.98119124</v>
      </c>
      <c r="R126" s="5">
        <v>2939.98119124</v>
      </c>
      <c r="S126" s="5">
        <v>2939.98119124</v>
      </c>
      <c r="T126" s="5">
        <v>3800.0000000099999</v>
      </c>
      <c r="U126" s="5">
        <v>3800.0000000099999</v>
      </c>
      <c r="V126" s="5">
        <v>3800.0000000099999</v>
      </c>
      <c r="W126" s="5">
        <v>3800.0000000099999</v>
      </c>
      <c r="X126" s="5">
        <v>3800.0000000099999</v>
      </c>
      <c r="Y126" s="5">
        <v>3800.0000000099999</v>
      </c>
      <c r="Z126" s="5">
        <v>3800.0000000099999</v>
      </c>
      <c r="AA126" s="5">
        <v>3800.0000000099999</v>
      </c>
      <c r="AB126" s="5">
        <v>11777.292034290002</v>
      </c>
      <c r="AC126" s="5">
        <v>17520.116196530002</v>
      </c>
      <c r="AD126" s="5">
        <v>23265.314897050001</v>
      </c>
      <c r="AE126" s="5">
        <v>24525.966907030001</v>
      </c>
      <c r="AF126" s="5">
        <v>34117.368656959996</v>
      </c>
      <c r="AG126" s="5">
        <v>34117.368656959996</v>
      </c>
    </row>
    <row r="127" spans="1:33">
      <c r="A127" s="58" t="s">
        <v>128</v>
      </c>
      <c r="B127" s="61" t="s">
        <v>124</v>
      </c>
      <c r="C127" s="61" t="s">
        <v>161</v>
      </c>
      <c r="D127" s="61" t="s">
        <v>162</v>
      </c>
      <c r="E127" s="61" t="s">
        <v>92</v>
      </c>
      <c r="F127" s="5">
        <v>0</v>
      </c>
      <c r="G127" s="5">
        <v>0</v>
      </c>
      <c r="H127" s="5">
        <v>50.761295459999999</v>
      </c>
      <c r="I127" s="5">
        <v>101.38834428</v>
      </c>
      <c r="J127" s="5">
        <v>104.66851821</v>
      </c>
      <c r="K127" s="5">
        <v>104.75165846</v>
      </c>
      <c r="L127" s="5">
        <v>104.75165846</v>
      </c>
      <c r="M127" s="5">
        <v>104.75165846</v>
      </c>
      <c r="N127" s="5">
        <v>104.75165846</v>
      </c>
      <c r="O127" s="5">
        <v>104.75165846</v>
      </c>
      <c r="P127" s="5">
        <v>104.75165846</v>
      </c>
      <c r="Q127" s="5">
        <v>104.75165846</v>
      </c>
      <c r="R127" s="5">
        <v>104.75165846</v>
      </c>
      <c r="S127" s="5">
        <v>106.40661724</v>
      </c>
      <c r="T127" s="5">
        <v>107.49715516000001</v>
      </c>
      <c r="U127" s="5">
        <v>107.49715516000001</v>
      </c>
      <c r="V127" s="5">
        <v>107.49715516000001</v>
      </c>
      <c r="W127" s="5">
        <v>126.84321912</v>
      </c>
      <c r="X127" s="5">
        <v>131.55017584000001</v>
      </c>
      <c r="Y127" s="5">
        <v>3900</v>
      </c>
      <c r="Z127" s="5">
        <v>3900</v>
      </c>
      <c r="AA127" s="5">
        <v>3900</v>
      </c>
      <c r="AB127" s="5">
        <v>3900</v>
      </c>
      <c r="AC127" s="5">
        <v>3900</v>
      </c>
      <c r="AD127" s="5">
        <v>3900</v>
      </c>
      <c r="AE127" s="5">
        <v>3900</v>
      </c>
      <c r="AF127" s="5">
        <v>3900</v>
      </c>
      <c r="AG127" s="5">
        <v>3900</v>
      </c>
    </row>
    <row r="128" spans="1:33">
      <c r="A128" s="58" t="s">
        <v>128</v>
      </c>
      <c r="B128" s="61" t="s">
        <v>124</v>
      </c>
      <c r="C128" s="61" t="s">
        <v>163</v>
      </c>
      <c r="D128" s="61" t="s">
        <v>164</v>
      </c>
      <c r="E128" s="61" t="s">
        <v>92</v>
      </c>
      <c r="F128" s="5">
        <v>0</v>
      </c>
      <c r="G128" s="5">
        <v>900</v>
      </c>
      <c r="H128" s="5">
        <v>900</v>
      </c>
      <c r="I128" s="5">
        <v>1539.04349015</v>
      </c>
      <c r="J128" s="5">
        <v>2092.4867067699997</v>
      </c>
      <c r="K128" s="5">
        <v>2092.4867067699997</v>
      </c>
      <c r="L128" s="5">
        <v>2305.0743328899998</v>
      </c>
      <c r="M128" s="5">
        <v>2305.0743328899998</v>
      </c>
      <c r="N128" s="5">
        <v>2305.0743328899998</v>
      </c>
      <c r="O128" s="5">
        <v>2305.0743328899998</v>
      </c>
      <c r="P128" s="5">
        <v>3500</v>
      </c>
      <c r="Q128" s="5">
        <v>3500</v>
      </c>
      <c r="R128" s="5">
        <v>3500</v>
      </c>
      <c r="S128" s="5">
        <v>3500</v>
      </c>
      <c r="T128" s="5">
        <v>3500</v>
      </c>
      <c r="U128" s="5">
        <v>3500</v>
      </c>
      <c r="V128" s="5">
        <v>3500</v>
      </c>
      <c r="W128" s="5">
        <v>3500</v>
      </c>
      <c r="X128" s="5">
        <v>3500</v>
      </c>
      <c r="Y128" s="5">
        <v>13299.15863955</v>
      </c>
      <c r="Z128" s="5">
        <v>23623.539987780001</v>
      </c>
      <c r="AA128" s="5">
        <v>24322.35527</v>
      </c>
      <c r="AB128" s="5">
        <v>24322.35527</v>
      </c>
      <c r="AC128" s="5">
        <v>24322.35527</v>
      </c>
      <c r="AD128" s="5">
        <v>24322.35527</v>
      </c>
      <c r="AE128" s="5">
        <v>24322.35527</v>
      </c>
      <c r="AF128" s="5">
        <v>24322.35527</v>
      </c>
      <c r="AG128" s="5">
        <v>24322.35527</v>
      </c>
    </row>
    <row r="129" spans="1:33">
      <c r="A129" s="58" t="s">
        <v>128</v>
      </c>
      <c r="B129" s="61" t="s">
        <v>124</v>
      </c>
      <c r="C129" s="61" t="s">
        <v>165</v>
      </c>
      <c r="D129" s="61" t="s">
        <v>166</v>
      </c>
      <c r="E129" s="61" t="s">
        <v>92</v>
      </c>
      <c r="F129" s="5">
        <v>0</v>
      </c>
      <c r="G129" s="5">
        <v>0</v>
      </c>
      <c r="H129" s="5">
        <v>0</v>
      </c>
      <c r="I129" s="5">
        <v>300</v>
      </c>
      <c r="J129" s="5">
        <v>300</v>
      </c>
      <c r="K129" s="5">
        <v>300</v>
      </c>
      <c r="L129" s="5">
        <v>300</v>
      </c>
      <c r="M129" s="5">
        <v>300</v>
      </c>
      <c r="N129" s="5">
        <v>1100</v>
      </c>
      <c r="O129" s="5">
        <v>2864.4502512499998</v>
      </c>
      <c r="P129" s="5">
        <v>2864.4502512499998</v>
      </c>
      <c r="Q129" s="5">
        <v>2929.8213739399998</v>
      </c>
      <c r="R129" s="5">
        <v>2929.8213739399998</v>
      </c>
      <c r="S129" s="5">
        <v>2929.8213739399998</v>
      </c>
      <c r="T129" s="5">
        <v>2929.8213739399998</v>
      </c>
      <c r="U129" s="5">
        <v>2929.8213739399998</v>
      </c>
      <c r="V129" s="5">
        <v>2929.8213739399998</v>
      </c>
      <c r="W129" s="5">
        <v>2929.8213739399998</v>
      </c>
      <c r="X129" s="5">
        <v>2929.8213739399998</v>
      </c>
      <c r="Y129" s="5">
        <v>3739.41069186</v>
      </c>
      <c r="Z129" s="5">
        <v>6431.2205180399997</v>
      </c>
      <c r="AA129" s="5">
        <v>6431.2205180399997</v>
      </c>
      <c r="AB129" s="5">
        <v>6431.2205180399997</v>
      </c>
      <c r="AC129" s="5">
        <v>6431.2205180399997</v>
      </c>
      <c r="AD129" s="5">
        <v>6431.2205180399997</v>
      </c>
      <c r="AE129" s="5">
        <v>6431.2205180399997</v>
      </c>
      <c r="AF129" s="5">
        <v>6431.2205180399997</v>
      </c>
      <c r="AG129" s="5">
        <v>6431.2205180399997</v>
      </c>
    </row>
    <row r="130" spans="1:33">
      <c r="A130" s="58" t="s">
        <v>128</v>
      </c>
      <c r="B130" s="61" t="s">
        <v>124</v>
      </c>
      <c r="C130" s="61" t="s">
        <v>167</v>
      </c>
      <c r="D130" s="61" t="s">
        <v>168</v>
      </c>
      <c r="E130" s="61" t="s">
        <v>92</v>
      </c>
      <c r="F130" s="5">
        <v>452.97399999999999</v>
      </c>
      <c r="G130" s="5">
        <v>1852.9739999999999</v>
      </c>
      <c r="H130" s="5">
        <v>4807.1527047500003</v>
      </c>
      <c r="I130" s="5">
        <v>4826.5815099199999</v>
      </c>
      <c r="J130" s="5">
        <v>4826.5815099199999</v>
      </c>
      <c r="K130" s="5">
        <v>4826.5815099199999</v>
      </c>
      <c r="L130" s="5">
        <v>4826.5815099199999</v>
      </c>
      <c r="M130" s="5">
        <v>4956.4816264399997</v>
      </c>
      <c r="N130" s="5">
        <v>5671.2023970700002</v>
      </c>
      <c r="O130" s="5">
        <v>5671.2023970700002</v>
      </c>
      <c r="P130" s="5">
        <v>6052.9740000000002</v>
      </c>
      <c r="Q130" s="5">
        <v>7261.9292009299998</v>
      </c>
      <c r="R130" s="5">
        <v>7261.9292009299998</v>
      </c>
      <c r="S130" s="5">
        <v>10008.969187639999</v>
      </c>
      <c r="T130" s="5">
        <v>11239.77146403</v>
      </c>
      <c r="U130" s="5">
        <v>11239.77146403</v>
      </c>
      <c r="V130" s="5">
        <v>11239.77146403</v>
      </c>
      <c r="W130" s="5">
        <v>11239.77146403</v>
      </c>
      <c r="X130" s="5">
        <v>11366.18355781</v>
      </c>
      <c r="Y130" s="5">
        <v>11950.28094975</v>
      </c>
      <c r="Z130" s="5">
        <v>12027.93808202</v>
      </c>
      <c r="AA130" s="5">
        <v>11574.96408202</v>
      </c>
      <c r="AB130" s="5">
        <v>11574.96408202</v>
      </c>
      <c r="AC130" s="5">
        <v>11574.96408202</v>
      </c>
      <c r="AD130" s="5">
        <v>11574.96408202</v>
      </c>
      <c r="AE130" s="5">
        <v>11724.521407079999</v>
      </c>
      <c r="AF130" s="5">
        <v>11724.521407079999</v>
      </c>
      <c r="AG130" s="5">
        <v>11724.521407079999</v>
      </c>
    </row>
    <row r="131" spans="1:33">
      <c r="A131" s="58" t="s">
        <v>128</v>
      </c>
      <c r="B131" s="61" t="s">
        <v>124</v>
      </c>
      <c r="C131" s="61" t="s">
        <v>169</v>
      </c>
      <c r="D131" s="61" t="s">
        <v>170</v>
      </c>
      <c r="E131" s="61" t="s">
        <v>92</v>
      </c>
      <c r="F131" s="5">
        <v>0</v>
      </c>
      <c r="G131" s="5">
        <v>0</v>
      </c>
      <c r="H131" s="5">
        <v>0</v>
      </c>
      <c r="I131" s="5">
        <v>42.087879209999997</v>
      </c>
      <c r="J131" s="5">
        <v>42.087879209999997</v>
      </c>
      <c r="K131" s="5">
        <v>42.087879209999997</v>
      </c>
      <c r="L131" s="5">
        <v>42.087879209999997</v>
      </c>
      <c r="M131" s="5">
        <v>42.087879209999997</v>
      </c>
      <c r="N131" s="5">
        <v>63.254771320000003</v>
      </c>
      <c r="O131" s="5">
        <v>434.13930212999998</v>
      </c>
      <c r="P131" s="5">
        <v>434.13930212999998</v>
      </c>
      <c r="Q131" s="5">
        <v>900.00000001000001</v>
      </c>
      <c r="R131" s="5">
        <v>900.00000001000001</v>
      </c>
      <c r="S131" s="5">
        <v>900.00000001000001</v>
      </c>
      <c r="T131" s="5">
        <v>900.00000001000001</v>
      </c>
      <c r="U131" s="5">
        <v>900.00000001000001</v>
      </c>
      <c r="V131" s="5">
        <v>900.00000001000001</v>
      </c>
      <c r="W131" s="5">
        <v>900.00000001000001</v>
      </c>
      <c r="X131" s="5">
        <v>900.00000001000001</v>
      </c>
      <c r="Y131" s="5">
        <v>900.00000001000001</v>
      </c>
      <c r="Z131" s="5">
        <v>900.00000001000001</v>
      </c>
      <c r="AA131" s="5">
        <v>900.00000001000001</v>
      </c>
      <c r="AB131" s="5">
        <v>900.00000001000001</v>
      </c>
      <c r="AC131" s="5">
        <v>900.00000001000001</v>
      </c>
      <c r="AD131" s="5">
        <v>900.00000001000001</v>
      </c>
      <c r="AE131" s="5">
        <v>900.00000001000001</v>
      </c>
      <c r="AF131" s="5">
        <v>900.00000001000001</v>
      </c>
      <c r="AG131" s="5">
        <v>900.00000001000001</v>
      </c>
    </row>
    <row r="132" spans="1:33">
      <c r="A132" s="58" t="s">
        <v>128</v>
      </c>
      <c r="B132" s="61" t="s">
        <v>123</v>
      </c>
      <c r="C132" s="61" t="s">
        <v>171</v>
      </c>
      <c r="D132" s="61" t="s">
        <v>172</v>
      </c>
      <c r="E132" s="61" t="s">
        <v>92</v>
      </c>
      <c r="F132" s="5">
        <v>1590.89348857</v>
      </c>
      <c r="G132" s="5">
        <v>1590.89348857</v>
      </c>
      <c r="H132" s="5">
        <v>1630.894076</v>
      </c>
      <c r="I132" s="5">
        <v>1630.894076</v>
      </c>
      <c r="J132" s="5">
        <v>1630.894076</v>
      </c>
      <c r="K132" s="5">
        <v>1630.894076</v>
      </c>
      <c r="L132" s="5">
        <v>1630.894076</v>
      </c>
      <c r="M132" s="5">
        <v>1630.894076</v>
      </c>
      <c r="N132" s="5">
        <v>1630.894076</v>
      </c>
      <c r="O132" s="5">
        <v>1630.894076</v>
      </c>
      <c r="P132" s="5">
        <v>1630.894076</v>
      </c>
      <c r="Q132" s="5">
        <v>1630.894076</v>
      </c>
      <c r="R132" s="5">
        <v>1630.894076</v>
      </c>
      <c r="S132" s="5">
        <v>1630.894076</v>
      </c>
      <c r="T132" s="5">
        <v>1630.894076</v>
      </c>
      <c r="U132" s="5">
        <v>1630.894076</v>
      </c>
      <c r="V132" s="5">
        <v>1630.894076</v>
      </c>
      <c r="W132" s="5">
        <v>1630.894076</v>
      </c>
      <c r="X132" s="5">
        <v>1630.894076</v>
      </c>
      <c r="Y132" s="5">
        <v>1630.894076</v>
      </c>
      <c r="Z132" s="5">
        <v>1630.894076</v>
      </c>
      <c r="AA132" s="5">
        <v>1630.894076</v>
      </c>
      <c r="AB132" s="5">
        <v>1630.894076</v>
      </c>
      <c r="AC132" s="5">
        <v>1630.894076</v>
      </c>
      <c r="AD132" s="5">
        <v>1630.894076</v>
      </c>
      <c r="AE132" s="5">
        <v>1630.894076</v>
      </c>
      <c r="AF132" s="5">
        <v>1630.894076</v>
      </c>
      <c r="AG132" s="5">
        <v>1630.894076</v>
      </c>
    </row>
    <row r="133" spans="1:33">
      <c r="A133" s="58" t="s">
        <v>128</v>
      </c>
      <c r="B133" s="61" t="s">
        <v>123</v>
      </c>
      <c r="C133" s="61" t="s">
        <v>173</v>
      </c>
      <c r="D133" s="61" t="s">
        <v>174</v>
      </c>
      <c r="E133" s="61" t="s">
        <v>92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>
      <c r="A134" s="58" t="s">
        <v>128</v>
      </c>
      <c r="B134" s="61" t="s">
        <v>123</v>
      </c>
      <c r="C134" s="61" t="s">
        <v>175</v>
      </c>
      <c r="D134" s="61" t="s">
        <v>176</v>
      </c>
      <c r="E134" s="61" t="s">
        <v>92</v>
      </c>
      <c r="F134" s="5">
        <v>662.47077989000002</v>
      </c>
      <c r="G134" s="5">
        <v>662.47077989000002</v>
      </c>
      <c r="H134" s="5">
        <v>674.30949107000004</v>
      </c>
      <c r="I134" s="5">
        <v>705.29147174000002</v>
      </c>
      <c r="J134" s="5">
        <v>4388.9050822199997</v>
      </c>
      <c r="K134" s="5">
        <v>4388.9050822199997</v>
      </c>
      <c r="L134" s="5">
        <v>4388.9050822199997</v>
      </c>
      <c r="M134" s="5">
        <v>4388.9050822199997</v>
      </c>
      <c r="N134" s="5">
        <v>7188.6094160399998</v>
      </c>
      <c r="O134" s="5">
        <v>7188.6094160399998</v>
      </c>
      <c r="P134" s="5">
        <v>7273.7730473599995</v>
      </c>
      <c r="Q134" s="5">
        <v>7472.2464157199993</v>
      </c>
      <c r="R134" s="5">
        <v>7472.2464157199993</v>
      </c>
      <c r="S134" s="5">
        <v>7664.8234540499998</v>
      </c>
      <c r="T134" s="5">
        <v>7842.48</v>
      </c>
      <c r="U134" s="5">
        <v>7670</v>
      </c>
      <c r="V134" s="5">
        <v>7670</v>
      </c>
      <c r="W134" s="5">
        <v>7670</v>
      </c>
      <c r="X134" s="5">
        <v>7670</v>
      </c>
      <c r="Y134" s="5">
        <v>9495.9157333000003</v>
      </c>
      <c r="Z134" s="5">
        <v>9225.9157333000003</v>
      </c>
      <c r="AA134" s="5">
        <v>9225.9157333000003</v>
      </c>
      <c r="AB134" s="5">
        <v>9438.9317933900002</v>
      </c>
      <c r="AC134" s="5">
        <v>9438.9317933900002</v>
      </c>
      <c r="AD134" s="5">
        <v>9438.9317933900002</v>
      </c>
      <c r="AE134" s="5">
        <v>9438.9317933900002</v>
      </c>
      <c r="AF134" s="5">
        <v>10420.25138922</v>
      </c>
      <c r="AG134" s="5">
        <v>10420.25138922</v>
      </c>
    </row>
    <row r="135" spans="1:33">
      <c r="A135" s="58" t="s">
        <v>128</v>
      </c>
      <c r="B135" s="61" t="s">
        <v>123</v>
      </c>
      <c r="C135" s="61" t="s">
        <v>177</v>
      </c>
      <c r="D135" s="61" t="s">
        <v>178</v>
      </c>
      <c r="E135" s="61" t="s">
        <v>92</v>
      </c>
      <c r="F135" s="5">
        <v>3113.19</v>
      </c>
      <c r="G135" s="5">
        <v>3113.19</v>
      </c>
      <c r="H135" s="5">
        <v>3113.19</v>
      </c>
      <c r="I135" s="5">
        <v>3511.7750077599999</v>
      </c>
      <c r="J135" s="5">
        <v>3511.7750077599999</v>
      </c>
      <c r="K135" s="5">
        <v>3646.8661718600001</v>
      </c>
      <c r="L135" s="5">
        <v>4198.63383428</v>
      </c>
      <c r="M135" s="5">
        <v>4198.63383428</v>
      </c>
      <c r="N135" s="5">
        <v>4198.63383428</v>
      </c>
      <c r="O135" s="5">
        <v>4198.63383428</v>
      </c>
      <c r="P135" s="5">
        <v>4198.63383428</v>
      </c>
      <c r="Q135" s="5">
        <v>4198.63383428</v>
      </c>
      <c r="R135" s="5">
        <v>4198.63383428</v>
      </c>
      <c r="S135" s="5">
        <v>4516.2573360000006</v>
      </c>
      <c r="T135" s="5">
        <v>5443.0801625200002</v>
      </c>
      <c r="U135" s="5">
        <v>5443.0801625200002</v>
      </c>
      <c r="V135" s="5">
        <v>5443.0801625200002</v>
      </c>
      <c r="W135" s="5">
        <v>9444.4051418600011</v>
      </c>
      <c r="X135" s="5">
        <v>9444.4051418600011</v>
      </c>
      <c r="Y135" s="5">
        <v>9444.4051418600011</v>
      </c>
      <c r="Z135" s="5">
        <v>10426.27872577</v>
      </c>
      <c r="AA135" s="5">
        <v>10426.27872577</v>
      </c>
      <c r="AB135" s="5">
        <v>12224.51324009</v>
      </c>
      <c r="AC135" s="5">
        <v>13522.27485595</v>
      </c>
      <c r="AD135" s="5">
        <v>13522.27485595</v>
      </c>
      <c r="AE135" s="5">
        <v>14849.3352357</v>
      </c>
      <c r="AF135" s="5">
        <v>14898.95003883</v>
      </c>
      <c r="AG135" s="5">
        <v>14898.95003883</v>
      </c>
    </row>
    <row r="136" spans="1:33">
      <c r="A136" s="58" t="s">
        <v>128</v>
      </c>
      <c r="B136" s="61" t="s">
        <v>123</v>
      </c>
      <c r="C136" s="61" t="s">
        <v>179</v>
      </c>
      <c r="D136" s="61" t="s">
        <v>180</v>
      </c>
      <c r="E136" s="61" t="s">
        <v>92</v>
      </c>
      <c r="F136" s="5">
        <v>198.012</v>
      </c>
      <c r="G136" s="5">
        <v>198.012</v>
      </c>
      <c r="H136" s="5">
        <v>225.10947748999999</v>
      </c>
      <c r="I136" s="5">
        <v>225.10947748999999</v>
      </c>
      <c r="J136" s="5">
        <v>225.10947748999999</v>
      </c>
      <c r="K136" s="5">
        <v>225.10947748999999</v>
      </c>
      <c r="L136" s="5">
        <v>225.10947748999999</v>
      </c>
      <c r="M136" s="5">
        <v>225.10947748999999</v>
      </c>
      <c r="N136" s="5">
        <v>225.10947748999999</v>
      </c>
      <c r="O136" s="5">
        <v>225.10947748999999</v>
      </c>
      <c r="P136" s="5">
        <v>225.10947748999999</v>
      </c>
      <c r="Q136" s="5">
        <v>225.10947748999999</v>
      </c>
      <c r="R136" s="5">
        <v>225.10947748999999</v>
      </c>
      <c r="S136" s="5">
        <v>225.10947748999999</v>
      </c>
      <c r="T136" s="5">
        <v>225.10947748999999</v>
      </c>
      <c r="U136" s="5">
        <v>225.10947748999999</v>
      </c>
      <c r="V136" s="5">
        <v>225.10947748999999</v>
      </c>
      <c r="W136" s="5">
        <v>225.10947748999999</v>
      </c>
      <c r="X136" s="5">
        <v>278.75531305999999</v>
      </c>
      <c r="Y136" s="5">
        <v>278.75531305999999</v>
      </c>
      <c r="Z136" s="5">
        <v>80.743313060000006</v>
      </c>
      <c r="AA136" s="5">
        <v>80.743313060000006</v>
      </c>
      <c r="AB136" s="5">
        <v>80.743313060000006</v>
      </c>
      <c r="AC136" s="5">
        <v>80.743313060000006</v>
      </c>
      <c r="AD136" s="5">
        <v>80.743313060000006</v>
      </c>
      <c r="AE136" s="5">
        <v>80.743313060000006</v>
      </c>
      <c r="AF136" s="5">
        <v>80.743313060000006</v>
      </c>
      <c r="AG136" s="5">
        <v>80.743313060000006</v>
      </c>
    </row>
    <row r="137" spans="1:33">
      <c r="A137" s="58" t="s">
        <v>128</v>
      </c>
      <c r="B137" s="61" t="s">
        <v>123</v>
      </c>
      <c r="C137" s="61" t="s">
        <v>181</v>
      </c>
      <c r="D137" s="61" t="s">
        <v>182</v>
      </c>
      <c r="E137" s="61" t="s">
        <v>92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>
      <c r="A138" s="58" t="s">
        <v>128</v>
      </c>
      <c r="B138" s="61" t="s">
        <v>123</v>
      </c>
      <c r="C138" s="61" t="s">
        <v>183</v>
      </c>
      <c r="D138" s="61" t="s">
        <v>184</v>
      </c>
      <c r="E138" s="61" t="s">
        <v>92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1:33">
      <c r="A139" s="58" t="s">
        <v>128</v>
      </c>
      <c r="B139" s="61" t="s">
        <v>123</v>
      </c>
      <c r="C139" s="61" t="s">
        <v>185</v>
      </c>
      <c r="D139" s="61" t="s">
        <v>186</v>
      </c>
      <c r="E139" s="61" t="s">
        <v>92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>
      <c r="A140" s="58" t="s">
        <v>128</v>
      </c>
      <c r="B140" s="61" t="s">
        <v>123</v>
      </c>
      <c r="C140" s="61" t="s">
        <v>187</v>
      </c>
      <c r="D140" s="61" t="s">
        <v>188</v>
      </c>
      <c r="E140" s="61" t="s">
        <v>92</v>
      </c>
      <c r="F140" s="5">
        <v>413.18</v>
      </c>
      <c r="G140" s="5">
        <v>413.18</v>
      </c>
      <c r="H140" s="5">
        <v>413.6</v>
      </c>
      <c r="I140" s="5">
        <v>1479.7976214600001</v>
      </c>
      <c r="J140" s="5">
        <v>1479.7976214600001</v>
      </c>
      <c r="K140" s="5">
        <v>1479.7976214600001</v>
      </c>
      <c r="L140" s="5">
        <v>1485.46640953</v>
      </c>
      <c r="M140" s="5">
        <v>3562.0989428899998</v>
      </c>
      <c r="N140" s="5">
        <v>3562.0989428899998</v>
      </c>
      <c r="O140" s="5">
        <v>3562.0989428899998</v>
      </c>
      <c r="P140" s="5">
        <v>4206.8888669999997</v>
      </c>
      <c r="Q140" s="5">
        <v>4206.8888669999997</v>
      </c>
      <c r="R140" s="5">
        <v>4206.8888669999997</v>
      </c>
      <c r="S140" s="5">
        <v>4206.8888669999997</v>
      </c>
      <c r="T140" s="5">
        <v>4206.8888669999997</v>
      </c>
      <c r="U140" s="5">
        <v>4206.8888669999997</v>
      </c>
      <c r="V140" s="5">
        <v>4206.8888669999997</v>
      </c>
      <c r="W140" s="5">
        <v>4093.7088669999998</v>
      </c>
      <c r="X140" s="5">
        <v>4093.7088669999998</v>
      </c>
      <c r="Y140" s="5">
        <v>4093.7088669999998</v>
      </c>
      <c r="Z140" s="5">
        <v>4093.7088669999998</v>
      </c>
      <c r="AA140" s="5">
        <v>4093.7088669999998</v>
      </c>
      <c r="AB140" s="5">
        <v>4093.7088669999998</v>
      </c>
      <c r="AC140" s="5">
        <v>4093.7088669999998</v>
      </c>
      <c r="AD140" s="5">
        <v>4093.7088669999998</v>
      </c>
      <c r="AE140" s="5">
        <v>4093.7088669999998</v>
      </c>
      <c r="AF140" s="5">
        <v>4093.7088669999998</v>
      </c>
      <c r="AG140" s="5">
        <v>4093.7088669999998</v>
      </c>
    </row>
    <row r="141" spans="1:33">
      <c r="A141" s="58" t="s">
        <v>128</v>
      </c>
      <c r="B141" s="61" t="s">
        <v>125</v>
      </c>
      <c r="C141" s="61" t="s">
        <v>189</v>
      </c>
      <c r="D141" s="61" t="s">
        <v>190</v>
      </c>
      <c r="E141" s="61" t="s">
        <v>92</v>
      </c>
      <c r="F141" s="5">
        <v>0</v>
      </c>
      <c r="G141" s="5">
        <v>0</v>
      </c>
      <c r="H141" s="5">
        <v>1E-3</v>
      </c>
      <c r="I141" s="5">
        <v>137.92864032</v>
      </c>
      <c r="J141" s="5">
        <v>402.98733670000001</v>
      </c>
      <c r="K141" s="5">
        <v>402.98733670000001</v>
      </c>
      <c r="L141" s="5">
        <v>402.98733670000001</v>
      </c>
      <c r="M141" s="5">
        <v>402.98733670000001</v>
      </c>
      <c r="N141" s="5">
        <v>402.98733670000001</v>
      </c>
      <c r="O141" s="5">
        <v>402.98733670000001</v>
      </c>
      <c r="P141" s="5">
        <v>402.98733670000001</v>
      </c>
      <c r="Q141" s="5">
        <v>402.98733670000001</v>
      </c>
      <c r="R141" s="5">
        <v>402.98733670000001</v>
      </c>
      <c r="S141" s="5">
        <v>402.98733670000001</v>
      </c>
      <c r="T141" s="5">
        <v>402.98733670000001</v>
      </c>
      <c r="U141" s="5">
        <v>402.98733670000001</v>
      </c>
      <c r="V141" s="5">
        <v>402.98733670000001</v>
      </c>
      <c r="W141" s="5">
        <v>402.98733670000001</v>
      </c>
      <c r="X141" s="5">
        <v>402.98733670000001</v>
      </c>
      <c r="Y141" s="5">
        <v>402.98733670000001</v>
      </c>
      <c r="Z141" s="5">
        <v>402.98733670000001</v>
      </c>
      <c r="AA141" s="5">
        <v>402.98733670000001</v>
      </c>
      <c r="AB141" s="5">
        <v>402.98733670000001</v>
      </c>
      <c r="AC141" s="5">
        <v>402.98733670000001</v>
      </c>
      <c r="AD141" s="5">
        <v>402.98733670000001</v>
      </c>
      <c r="AE141" s="5">
        <v>402.98733670000001</v>
      </c>
      <c r="AF141" s="5">
        <v>402.98733670000001</v>
      </c>
      <c r="AG141" s="5">
        <v>402.98733670000001</v>
      </c>
    </row>
    <row r="142" spans="1:33">
      <c r="A142" s="58" t="s">
        <v>128</v>
      </c>
      <c r="B142" s="61" t="s">
        <v>125</v>
      </c>
      <c r="C142" s="61" t="s">
        <v>191</v>
      </c>
      <c r="D142" s="61" t="s">
        <v>192</v>
      </c>
      <c r="E142" s="61" t="s">
        <v>92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</row>
    <row r="143" spans="1:33">
      <c r="A143" s="58" t="s">
        <v>128</v>
      </c>
      <c r="B143" s="61" t="s">
        <v>125</v>
      </c>
      <c r="C143" s="61" t="s">
        <v>193</v>
      </c>
      <c r="D143" s="61" t="s">
        <v>194</v>
      </c>
      <c r="E143" s="61" t="s">
        <v>92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</row>
    <row r="144" spans="1:33">
      <c r="A144" s="58" t="s">
        <v>128</v>
      </c>
      <c r="B144" s="61" t="s">
        <v>125</v>
      </c>
      <c r="C144" s="61" t="s">
        <v>195</v>
      </c>
      <c r="D144" s="61" t="s">
        <v>196</v>
      </c>
      <c r="E144" s="61" t="s">
        <v>92</v>
      </c>
      <c r="F144" s="5">
        <v>1934.5000000000002</v>
      </c>
      <c r="G144" s="5">
        <v>1934.5000000000002</v>
      </c>
      <c r="H144" s="5">
        <v>2006.1613269900004</v>
      </c>
      <c r="I144" s="5">
        <v>2006.2113269900003</v>
      </c>
      <c r="J144" s="5">
        <v>2130.5958547099999</v>
      </c>
      <c r="K144" s="5">
        <v>2634.5000000099999</v>
      </c>
      <c r="L144" s="5">
        <v>2634.5000000099999</v>
      </c>
      <c r="M144" s="5">
        <v>2634.5000000099999</v>
      </c>
      <c r="N144" s="5">
        <v>2634.5000000099999</v>
      </c>
      <c r="O144" s="5">
        <v>2634.5000000099999</v>
      </c>
      <c r="P144" s="5">
        <v>3248.1119161399997</v>
      </c>
      <c r="Q144" s="5">
        <v>3131.9693648299999</v>
      </c>
      <c r="R144" s="5">
        <v>3653.2462587499999</v>
      </c>
      <c r="S144" s="5">
        <v>3931.75514028</v>
      </c>
      <c r="T144" s="5">
        <v>3931.75514028</v>
      </c>
      <c r="U144" s="5">
        <v>3931.75514028</v>
      </c>
      <c r="V144" s="5">
        <v>3931.75514028</v>
      </c>
      <c r="W144" s="5">
        <v>3931.75514028</v>
      </c>
      <c r="X144" s="5">
        <v>3931.75514028</v>
      </c>
      <c r="Y144" s="5">
        <v>4258.9500000099997</v>
      </c>
      <c r="Z144" s="5">
        <v>4127.7500000099999</v>
      </c>
      <c r="AA144" s="5">
        <v>3815.7500000099999</v>
      </c>
      <c r="AB144" s="5">
        <v>3815.7500000099999</v>
      </c>
      <c r="AC144" s="5">
        <v>4017.5405550400001</v>
      </c>
      <c r="AD144" s="5">
        <v>4297.5521305199991</v>
      </c>
      <c r="AE144" s="5">
        <v>4268.8521305199993</v>
      </c>
      <c r="AF144" s="5">
        <v>5086.9793802900003</v>
      </c>
      <c r="AG144" s="5">
        <v>5086.9793802900003</v>
      </c>
    </row>
    <row r="145" spans="1:33">
      <c r="A145" s="58" t="s">
        <v>128</v>
      </c>
      <c r="B145" s="61" t="s">
        <v>125</v>
      </c>
      <c r="C145" s="61" t="s">
        <v>197</v>
      </c>
      <c r="D145" s="61" t="s">
        <v>198</v>
      </c>
      <c r="E145" s="61" t="s">
        <v>92</v>
      </c>
      <c r="F145" s="5">
        <v>2071.8679999999999</v>
      </c>
      <c r="G145" s="5">
        <v>2510.22317161</v>
      </c>
      <c r="H145" s="5">
        <v>2932.1680000000001</v>
      </c>
      <c r="I145" s="5">
        <v>3189.73119107</v>
      </c>
      <c r="J145" s="5">
        <v>3567.8439580899999</v>
      </c>
      <c r="K145" s="5">
        <v>3567.8439580899999</v>
      </c>
      <c r="L145" s="5">
        <v>3567.8439580899999</v>
      </c>
      <c r="M145" s="5">
        <v>4984.6323312900004</v>
      </c>
      <c r="N145" s="5">
        <v>4984.6323312900004</v>
      </c>
      <c r="O145" s="5">
        <v>5263.15994985</v>
      </c>
      <c r="P145" s="5">
        <v>5604.5693334500002</v>
      </c>
      <c r="Q145" s="5">
        <v>5604.5693334500002</v>
      </c>
      <c r="R145" s="5">
        <v>5604.5693334500002</v>
      </c>
      <c r="S145" s="5">
        <v>5604.5693334500002</v>
      </c>
      <c r="T145" s="5">
        <v>6593.4753265399995</v>
      </c>
      <c r="U145" s="5">
        <v>8391.6718772099994</v>
      </c>
      <c r="V145" s="5">
        <v>8391.6718772099994</v>
      </c>
      <c r="W145" s="5">
        <v>10196.82201475</v>
      </c>
      <c r="X145" s="5">
        <v>10196.82201475</v>
      </c>
      <c r="Y145" s="5">
        <v>10177.32201475</v>
      </c>
      <c r="Z145" s="5">
        <v>9991.3220147499997</v>
      </c>
      <c r="AA145" s="5">
        <v>12353.68976318</v>
      </c>
      <c r="AB145" s="5">
        <v>14769.42836482</v>
      </c>
      <c r="AC145" s="5">
        <v>14769.42836482</v>
      </c>
      <c r="AD145" s="5">
        <v>15298.25841</v>
      </c>
      <c r="AE145" s="5">
        <v>15298.25841</v>
      </c>
      <c r="AF145" s="5">
        <v>15298.25841</v>
      </c>
      <c r="AG145" s="5">
        <v>15117.65841</v>
      </c>
    </row>
    <row r="146" spans="1:33">
      <c r="A146" s="58" t="s">
        <v>128</v>
      </c>
      <c r="B146" s="61" t="s">
        <v>125</v>
      </c>
      <c r="C146" s="61" t="s">
        <v>199</v>
      </c>
      <c r="D146" s="61" t="s">
        <v>200</v>
      </c>
      <c r="E146" s="61" t="s">
        <v>92</v>
      </c>
      <c r="F146" s="5">
        <v>0</v>
      </c>
      <c r="G146" s="5">
        <v>500</v>
      </c>
      <c r="H146" s="5">
        <v>2000</v>
      </c>
      <c r="I146" s="5">
        <v>2000</v>
      </c>
      <c r="J146" s="5">
        <v>2000</v>
      </c>
      <c r="K146" s="5">
        <v>2000</v>
      </c>
      <c r="L146" s="5">
        <v>2000</v>
      </c>
      <c r="M146" s="5">
        <v>2000</v>
      </c>
      <c r="N146" s="5">
        <v>2000</v>
      </c>
      <c r="O146" s="5">
        <v>2000</v>
      </c>
      <c r="P146" s="5">
        <v>2000</v>
      </c>
      <c r="Q146" s="5">
        <v>2000</v>
      </c>
      <c r="R146" s="5">
        <v>2000</v>
      </c>
      <c r="S146" s="5">
        <v>2000</v>
      </c>
      <c r="T146" s="5">
        <v>2167.7346051599998</v>
      </c>
      <c r="U146" s="5">
        <v>2167.7346051599998</v>
      </c>
      <c r="V146" s="5">
        <v>2167.7346051599998</v>
      </c>
      <c r="W146" s="5">
        <v>2482.0702534800002</v>
      </c>
      <c r="X146" s="5">
        <v>3180.7782676800002</v>
      </c>
      <c r="Y146" s="5">
        <v>3692.5075767100002</v>
      </c>
      <c r="Z146" s="5">
        <v>3781.7902553499998</v>
      </c>
      <c r="AA146" s="5">
        <v>3880.1954933000002</v>
      </c>
      <c r="AB146" s="5">
        <v>3880.1954933000002</v>
      </c>
      <c r="AC146" s="5">
        <v>4388.1708899200003</v>
      </c>
      <c r="AD146" s="5">
        <v>5093.4551730100002</v>
      </c>
      <c r="AE146" s="5">
        <v>5093.4551730100002</v>
      </c>
      <c r="AF146" s="5">
        <v>5093.4551730100002</v>
      </c>
      <c r="AG146" s="5">
        <v>5093.4551730100002</v>
      </c>
    </row>
    <row r="147" spans="1:33">
      <c r="A147" s="58" t="s">
        <v>128</v>
      </c>
      <c r="B147" s="61" t="s">
        <v>125</v>
      </c>
      <c r="C147" s="61" t="s">
        <v>201</v>
      </c>
      <c r="D147" s="61" t="s">
        <v>202</v>
      </c>
      <c r="E147" s="61" t="s">
        <v>92</v>
      </c>
      <c r="F147" s="5">
        <v>0</v>
      </c>
      <c r="G147" s="5">
        <v>0</v>
      </c>
      <c r="H147" s="5">
        <v>400</v>
      </c>
      <c r="I147" s="5">
        <v>400</v>
      </c>
      <c r="J147" s="5">
        <v>400</v>
      </c>
      <c r="K147" s="5">
        <v>413.89822363000002</v>
      </c>
      <c r="L147" s="5">
        <v>413.89822363000002</v>
      </c>
      <c r="M147" s="5">
        <v>413.89822363000002</v>
      </c>
      <c r="N147" s="5">
        <v>413.89822363000002</v>
      </c>
      <c r="O147" s="5">
        <v>413.89822363000002</v>
      </c>
      <c r="P147" s="5">
        <v>413.89822363000002</v>
      </c>
      <c r="Q147" s="5">
        <v>413.89822363000002</v>
      </c>
      <c r="R147" s="5">
        <v>413.89822363000002</v>
      </c>
      <c r="S147" s="5">
        <v>1001.18162867</v>
      </c>
      <c r="T147" s="5">
        <v>1001.18162867</v>
      </c>
      <c r="U147" s="5">
        <v>1001.18162867</v>
      </c>
      <c r="V147" s="5">
        <v>1001.18162867</v>
      </c>
      <c r="W147" s="5">
        <v>1001.18162867</v>
      </c>
      <c r="X147" s="5">
        <v>1001.18162867</v>
      </c>
      <c r="Y147" s="5">
        <v>1600</v>
      </c>
      <c r="Z147" s="5">
        <v>1600</v>
      </c>
      <c r="AA147" s="5">
        <v>1600</v>
      </c>
      <c r="AB147" s="5">
        <v>1600</v>
      </c>
      <c r="AC147" s="5">
        <v>1600</v>
      </c>
      <c r="AD147" s="5">
        <v>1600</v>
      </c>
      <c r="AE147" s="5">
        <v>1600</v>
      </c>
      <c r="AF147" s="5">
        <v>1600</v>
      </c>
      <c r="AG147" s="5">
        <v>1600</v>
      </c>
    </row>
    <row r="148" spans="1:33">
      <c r="A148" s="58" t="s">
        <v>128</v>
      </c>
      <c r="B148" s="61" t="s">
        <v>126</v>
      </c>
      <c r="C148" s="61" t="s">
        <v>203</v>
      </c>
      <c r="D148" s="61" t="s">
        <v>204</v>
      </c>
      <c r="E148" s="61" t="s">
        <v>92</v>
      </c>
      <c r="F148" s="5">
        <v>324.5</v>
      </c>
      <c r="G148" s="5">
        <v>500.61119307000001</v>
      </c>
      <c r="H148" s="5">
        <v>972.73754021000002</v>
      </c>
      <c r="I148" s="5">
        <v>1573.68134751</v>
      </c>
      <c r="J148" s="5">
        <v>1573.68134751</v>
      </c>
      <c r="K148" s="5">
        <v>2170.15171289</v>
      </c>
      <c r="L148" s="5">
        <v>2170.15171289</v>
      </c>
      <c r="M148" s="5">
        <v>2147.0877910199997</v>
      </c>
      <c r="N148" s="5">
        <v>2147.0877910199997</v>
      </c>
      <c r="O148" s="5">
        <v>2147.0877910199997</v>
      </c>
      <c r="P148" s="5">
        <v>3478.5</v>
      </c>
      <c r="Q148" s="5">
        <v>3478.5</v>
      </c>
      <c r="R148" s="5">
        <v>3398</v>
      </c>
      <c r="S148" s="5">
        <v>3398</v>
      </c>
      <c r="T148" s="5">
        <v>5691.3071700700002</v>
      </c>
      <c r="U148" s="5">
        <v>5532.3071700700002</v>
      </c>
      <c r="V148" s="5">
        <v>5532.3071700700002</v>
      </c>
      <c r="W148" s="5">
        <v>5493.3071700700002</v>
      </c>
      <c r="X148" s="5">
        <v>7520.3795510800001</v>
      </c>
      <c r="Y148" s="5">
        <v>7520.3795510800001</v>
      </c>
      <c r="Z148" s="5">
        <v>7520.3795510800001</v>
      </c>
      <c r="AA148" s="5">
        <v>15028.894583179999</v>
      </c>
      <c r="AB148" s="5">
        <v>15028.894583179999</v>
      </c>
      <c r="AC148" s="5">
        <v>15028.894583179999</v>
      </c>
      <c r="AD148" s="5">
        <v>15028.894583179999</v>
      </c>
      <c r="AE148" s="5">
        <v>18374.059627480001</v>
      </c>
      <c r="AF148" s="5">
        <v>20538.86186279</v>
      </c>
      <c r="AG148" s="5">
        <v>20538.86186279</v>
      </c>
    </row>
    <row r="149" spans="1:33">
      <c r="A149" s="58" t="s">
        <v>128</v>
      </c>
      <c r="B149" s="61" t="s">
        <v>126</v>
      </c>
      <c r="C149" s="61" t="s">
        <v>205</v>
      </c>
      <c r="D149" s="61" t="s">
        <v>206</v>
      </c>
      <c r="E149" s="61" t="s">
        <v>92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>
      <c r="A150" s="58" t="s">
        <v>128</v>
      </c>
      <c r="B150" s="61" t="s">
        <v>126</v>
      </c>
      <c r="C150" s="61" t="s">
        <v>207</v>
      </c>
      <c r="D150" s="61" t="s">
        <v>208</v>
      </c>
      <c r="E150" s="61" t="s">
        <v>92</v>
      </c>
      <c r="F150" s="5">
        <v>1334.9349999999999</v>
      </c>
      <c r="G150" s="5">
        <v>2221.2829490800004</v>
      </c>
      <c r="H150" s="5">
        <v>2772.2769694499998</v>
      </c>
      <c r="I150" s="5">
        <v>2772.07696945</v>
      </c>
      <c r="J150" s="5">
        <v>2772.07696945</v>
      </c>
      <c r="K150" s="5">
        <v>3085.32736419</v>
      </c>
      <c r="L150" s="5">
        <v>3085.32736419</v>
      </c>
      <c r="M150" s="5">
        <v>3085.32736419</v>
      </c>
      <c r="N150" s="5">
        <v>3085.32736419</v>
      </c>
      <c r="O150" s="5">
        <v>3364.4166502100002</v>
      </c>
      <c r="P150" s="5">
        <v>4001.1869761800003</v>
      </c>
      <c r="Q150" s="5">
        <v>4001.1869761800003</v>
      </c>
      <c r="R150" s="5">
        <v>5764.8350000099999</v>
      </c>
      <c r="S150" s="5">
        <v>5580.3500000099993</v>
      </c>
      <c r="T150" s="5">
        <v>5580.3500000099993</v>
      </c>
      <c r="U150" s="5">
        <v>5580.3500000099993</v>
      </c>
      <c r="V150" s="5">
        <v>5253.6500000099995</v>
      </c>
      <c r="W150" s="5">
        <v>5253.6500000099995</v>
      </c>
      <c r="X150" s="5">
        <v>7569.0762622899992</v>
      </c>
      <c r="Y150" s="5">
        <v>7569.0762622899992</v>
      </c>
      <c r="Z150" s="5">
        <v>8935.8735329800002</v>
      </c>
      <c r="AA150" s="5">
        <v>9671.8397494099991</v>
      </c>
      <c r="AB150" s="5">
        <v>11756.84492539</v>
      </c>
      <c r="AC150" s="5">
        <v>12549.80485006</v>
      </c>
      <c r="AD150" s="5">
        <v>12735.677943889999</v>
      </c>
      <c r="AE150" s="5">
        <v>12735.677943889999</v>
      </c>
      <c r="AF150" s="5">
        <v>12735.677943889999</v>
      </c>
      <c r="AG150" s="5">
        <v>12735.677943889999</v>
      </c>
    </row>
    <row r="151" spans="1:33">
      <c r="A151" s="58" t="s">
        <v>128</v>
      </c>
      <c r="B151" s="61" t="s">
        <v>126</v>
      </c>
      <c r="C151" s="61" t="s">
        <v>209</v>
      </c>
      <c r="D151" s="61" t="s">
        <v>210</v>
      </c>
      <c r="E151" s="61" t="s">
        <v>92</v>
      </c>
      <c r="F151" s="5">
        <v>90.75</v>
      </c>
      <c r="G151" s="5">
        <v>90.75</v>
      </c>
      <c r="H151" s="5">
        <v>113.01464401999999</v>
      </c>
      <c r="I151" s="5">
        <v>119.45873027</v>
      </c>
      <c r="J151" s="5">
        <v>119.45873027</v>
      </c>
      <c r="K151" s="5">
        <v>133.95945841</v>
      </c>
      <c r="L151" s="5">
        <v>110.0323862</v>
      </c>
      <c r="M151" s="5">
        <v>110.0323862</v>
      </c>
      <c r="N151" s="5">
        <v>110.0323862</v>
      </c>
      <c r="O151" s="5">
        <v>110.0323862</v>
      </c>
      <c r="P151" s="5">
        <v>1400</v>
      </c>
      <c r="Q151" s="5">
        <v>1400</v>
      </c>
      <c r="R151" s="5">
        <v>1400</v>
      </c>
      <c r="S151" s="5">
        <v>1400</v>
      </c>
      <c r="T151" s="5">
        <v>1400</v>
      </c>
      <c r="U151" s="5">
        <v>1400</v>
      </c>
      <c r="V151" s="5">
        <v>1400</v>
      </c>
      <c r="W151" s="5">
        <v>1400</v>
      </c>
      <c r="X151" s="5">
        <v>1400</v>
      </c>
      <c r="Y151" s="5">
        <v>1400</v>
      </c>
      <c r="Z151" s="5">
        <v>1400</v>
      </c>
      <c r="AA151" s="5">
        <v>1400</v>
      </c>
      <c r="AB151" s="5">
        <v>1400</v>
      </c>
      <c r="AC151" s="5">
        <v>1400</v>
      </c>
      <c r="AD151" s="5">
        <v>1400</v>
      </c>
      <c r="AE151" s="5">
        <v>1400</v>
      </c>
      <c r="AF151" s="5">
        <v>1400</v>
      </c>
      <c r="AG151" s="5">
        <v>1400</v>
      </c>
    </row>
    <row r="152" spans="1:33">
      <c r="A152" s="58" t="s">
        <v>128</v>
      </c>
      <c r="B152" s="61" t="s">
        <v>126</v>
      </c>
      <c r="C152" s="61" t="s">
        <v>211</v>
      </c>
      <c r="D152" s="61" t="s">
        <v>212</v>
      </c>
      <c r="E152" s="61" t="s">
        <v>92</v>
      </c>
      <c r="F152" s="5">
        <v>422.4</v>
      </c>
      <c r="G152" s="5">
        <v>422.4</v>
      </c>
      <c r="H152" s="5">
        <v>422.4</v>
      </c>
      <c r="I152" s="5">
        <v>422.4</v>
      </c>
      <c r="J152" s="5">
        <v>422.4</v>
      </c>
      <c r="K152" s="5">
        <v>422.4</v>
      </c>
      <c r="L152" s="5">
        <v>422.4</v>
      </c>
      <c r="M152" s="5">
        <v>422.4</v>
      </c>
      <c r="N152" s="5">
        <v>422.4</v>
      </c>
      <c r="O152" s="5">
        <v>422.4</v>
      </c>
      <c r="P152" s="5">
        <v>422.4</v>
      </c>
      <c r="Q152" s="5">
        <v>422.4</v>
      </c>
      <c r="R152" s="5">
        <v>422.4</v>
      </c>
      <c r="S152" s="5">
        <v>422.4</v>
      </c>
      <c r="T152" s="5">
        <v>422.4</v>
      </c>
      <c r="U152" s="5">
        <v>422.4</v>
      </c>
      <c r="V152" s="5">
        <v>422.4</v>
      </c>
      <c r="W152" s="5">
        <v>422.4</v>
      </c>
      <c r="X152" s="5">
        <v>422.4</v>
      </c>
      <c r="Y152" s="5">
        <v>422.4</v>
      </c>
      <c r="Z152" s="5">
        <v>422.4</v>
      </c>
      <c r="AA152" s="5">
        <v>422.4</v>
      </c>
      <c r="AB152" s="5">
        <v>210</v>
      </c>
      <c r="AC152" s="5">
        <v>210</v>
      </c>
      <c r="AD152" s="5">
        <v>210</v>
      </c>
      <c r="AE152" s="5">
        <v>210</v>
      </c>
      <c r="AF152" s="5">
        <v>210</v>
      </c>
      <c r="AG152" s="5">
        <v>210</v>
      </c>
    </row>
    <row r="153" spans="1:33">
      <c r="A153" s="58" t="s">
        <v>128</v>
      </c>
      <c r="B153" s="61" t="s">
        <v>126</v>
      </c>
      <c r="C153" s="61" t="s">
        <v>213</v>
      </c>
      <c r="D153" s="61" t="s">
        <v>214</v>
      </c>
      <c r="E153" s="61" t="s">
        <v>92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614.86180544000001</v>
      </c>
      <c r="L153" s="5">
        <v>614.86180544000001</v>
      </c>
      <c r="M153" s="5">
        <v>2400</v>
      </c>
      <c r="N153" s="5">
        <v>2400</v>
      </c>
      <c r="O153" s="5">
        <v>3154.56355158</v>
      </c>
      <c r="P153" s="5">
        <v>3208.7454103199998</v>
      </c>
      <c r="Q153" s="5">
        <v>3208.7454103199998</v>
      </c>
      <c r="R153" s="5">
        <v>3208.7454103199998</v>
      </c>
      <c r="S153" s="5">
        <v>7659.85817314</v>
      </c>
      <c r="T153" s="5">
        <v>7766.0239995600004</v>
      </c>
      <c r="U153" s="5">
        <v>8276.9702662599993</v>
      </c>
      <c r="V153" s="5">
        <v>8276.9702662599993</v>
      </c>
      <c r="W153" s="5">
        <v>8276.9702662599993</v>
      </c>
      <c r="X153" s="5">
        <v>14924.51583783</v>
      </c>
      <c r="Y153" s="5">
        <v>17224.25946999</v>
      </c>
      <c r="Z153" s="5">
        <v>17224.25946999</v>
      </c>
      <c r="AA153" s="5">
        <v>17224.25946999</v>
      </c>
      <c r="AB153" s="5">
        <v>17224.25946999</v>
      </c>
      <c r="AC153" s="5">
        <v>17224.25946999</v>
      </c>
      <c r="AD153" s="5">
        <v>17224.25946999</v>
      </c>
      <c r="AE153" s="5">
        <v>17224.25946999</v>
      </c>
      <c r="AF153" s="5">
        <v>17224.25946999</v>
      </c>
      <c r="AG153" s="5">
        <v>17224.25946999</v>
      </c>
    </row>
    <row r="154" spans="1:33">
      <c r="A154" s="58" t="s">
        <v>128</v>
      </c>
      <c r="B154" s="61" t="s">
        <v>126</v>
      </c>
      <c r="C154" s="61" t="s">
        <v>215</v>
      </c>
      <c r="D154" s="61" t="s">
        <v>216</v>
      </c>
      <c r="E154" s="61" t="s">
        <v>92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>
      <c r="A155" s="58" t="s">
        <v>128</v>
      </c>
      <c r="B155" s="61" t="s">
        <v>126</v>
      </c>
      <c r="C155" s="61" t="s">
        <v>217</v>
      </c>
      <c r="D155" s="61" t="s">
        <v>218</v>
      </c>
      <c r="E155" s="61" t="s">
        <v>92</v>
      </c>
      <c r="F155" s="5">
        <v>136</v>
      </c>
      <c r="G155" s="5">
        <v>192.49539311000001</v>
      </c>
      <c r="H155" s="5">
        <v>378.26417715000002</v>
      </c>
      <c r="I155" s="5">
        <v>378.26417715000002</v>
      </c>
      <c r="J155" s="5">
        <v>378.26417715000002</v>
      </c>
      <c r="K155" s="5">
        <v>1535.87546559</v>
      </c>
      <c r="L155" s="5">
        <v>1535.87546559</v>
      </c>
      <c r="M155" s="5">
        <v>1469.87546559</v>
      </c>
      <c r="N155" s="5">
        <v>1469.87546559</v>
      </c>
      <c r="O155" s="5">
        <v>1469.87546559</v>
      </c>
      <c r="P155" s="5">
        <v>1469.87546559</v>
      </c>
      <c r="Q155" s="5">
        <v>1469.87546559</v>
      </c>
      <c r="R155" s="5">
        <v>1399.87546559</v>
      </c>
      <c r="S155" s="5">
        <v>1399.87546559</v>
      </c>
      <c r="T155" s="5">
        <v>1399.87546559</v>
      </c>
      <c r="U155" s="5">
        <v>1399.87546559</v>
      </c>
      <c r="V155" s="5">
        <v>1399.87546559</v>
      </c>
      <c r="W155" s="5">
        <v>1399.87546559</v>
      </c>
      <c r="X155" s="5">
        <v>1399.87546559</v>
      </c>
      <c r="Y155" s="5">
        <v>1399.87546559</v>
      </c>
      <c r="Z155" s="5">
        <v>1399.87546559</v>
      </c>
      <c r="AA155" s="5">
        <v>1399.87546559</v>
      </c>
      <c r="AB155" s="5">
        <v>1399.87546559</v>
      </c>
      <c r="AC155" s="5">
        <v>1399.87546559</v>
      </c>
      <c r="AD155" s="5">
        <v>1399.87546559</v>
      </c>
      <c r="AE155" s="5">
        <v>1399.87546559</v>
      </c>
      <c r="AF155" s="5">
        <v>1399.87546559</v>
      </c>
      <c r="AG155" s="5">
        <v>1399.87546559</v>
      </c>
    </row>
    <row r="156" spans="1:33">
      <c r="A156" s="58" t="s">
        <v>128</v>
      </c>
      <c r="B156" s="61" t="s">
        <v>126</v>
      </c>
      <c r="C156" s="61" t="s">
        <v>219</v>
      </c>
      <c r="D156" s="61" t="s">
        <v>220</v>
      </c>
      <c r="E156" s="61" t="s">
        <v>92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400</v>
      </c>
      <c r="Q156" s="5">
        <v>400</v>
      </c>
      <c r="R156" s="5">
        <v>400</v>
      </c>
      <c r="S156" s="5">
        <v>400</v>
      </c>
      <c r="T156" s="5">
        <v>400</v>
      </c>
      <c r="U156" s="5">
        <v>400</v>
      </c>
      <c r="V156" s="5">
        <v>400</v>
      </c>
      <c r="W156" s="5">
        <v>400</v>
      </c>
      <c r="X156" s="5">
        <v>1500</v>
      </c>
      <c r="Y156" s="5">
        <v>1500</v>
      </c>
      <c r="Z156" s="5">
        <v>1500</v>
      </c>
      <c r="AA156" s="5">
        <v>1500</v>
      </c>
      <c r="AB156" s="5">
        <v>1500</v>
      </c>
      <c r="AC156" s="5">
        <v>1500</v>
      </c>
      <c r="AD156" s="5">
        <v>1500</v>
      </c>
      <c r="AE156" s="5">
        <v>1500</v>
      </c>
      <c r="AF156" s="5">
        <v>1500</v>
      </c>
      <c r="AG156" s="5">
        <v>1500</v>
      </c>
    </row>
    <row r="157" spans="1:33">
      <c r="A157" s="58" t="s">
        <v>128</v>
      </c>
      <c r="B157" s="61" t="s">
        <v>127</v>
      </c>
      <c r="C157" s="61" t="s">
        <v>221</v>
      </c>
      <c r="D157" s="61" t="s">
        <v>222</v>
      </c>
      <c r="E157" s="61" t="s">
        <v>92</v>
      </c>
      <c r="F157" s="5">
        <v>168</v>
      </c>
      <c r="G157" s="5">
        <v>168</v>
      </c>
      <c r="H157" s="5">
        <v>254.42934549</v>
      </c>
      <c r="I157" s="5">
        <v>403.01067463999999</v>
      </c>
      <c r="J157" s="5">
        <v>1152.2052830100001</v>
      </c>
      <c r="K157" s="5">
        <v>1152.2052830100001</v>
      </c>
      <c r="L157" s="5">
        <v>1568</v>
      </c>
      <c r="M157" s="5">
        <v>1568</v>
      </c>
      <c r="N157" s="5">
        <v>1568</v>
      </c>
      <c r="O157" s="5">
        <v>1568</v>
      </c>
      <c r="P157" s="5">
        <v>1568</v>
      </c>
      <c r="Q157" s="5">
        <v>1568</v>
      </c>
      <c r="R157" s="5">
        <v>1568</v>
      </c>
      <c r="S157" s="5">
        <v>1568</v>
      </c>
      <c r="T157" s="5">
        <v>2585.3552595000001</v>
      </c>
      <c r="U157" s="5">
        <v>3928.6897189599999</v>
      </c>
      <c r="V157" s="5">
        <v>3928.6897189599999</v>
      </c>
      <c r="W157" s="5">
        <v>3928.6897189599999</v>
      </c>
      <c r="X157" s="5">
        <v>3928.6897189599999</v>
      </c>
      <c r="Y157" s="5">
        <v>3928.6897189599999</v>
      </c>
      <c r="Z157" s="5">
        <v>6746.8832536800001</v>
      </c>
      <c r="AA157" s="5">
        <v>6746.8832536800001</v>
      </c>
      <c r="AB157" s="5">
        <v>6746.8832536800001</v>
      </c>
      <c r="AC157" s="5">
        <v>7804.0444752699996</v>
      </c>
      <c r="AD157" s="5">
        <v>7968.3632618399997</v>
      </c>
      <c r="AE157" s="5">
        <v>15647.07924999</v>
      </c>
      <c r="AF157" s="5">
        <v>15647.07924999</v>
      </c>
      <c r="AG157" s="5">
        <v>15479.07924999</v>
      </c>
    </row>
    <row r="158" spans="1:33">
      <c r="A158" s="58" t="s">
        <v>128</v>
      </c>
      <c r="B158" s="61" t="s">
        <v>127</v>
      </c>
      <c r="C158" s="61" t="s">
        <v>223</v>
      </c>
      <c r="D158" s="61" t="s">
        <v>224</v>
      </c>
      <c r="E158" s="61" t="s">
        <v>92</v>
      </c>
      <c r="F158" s="5">
        <v>251.35</v>
      </c>
      <c r="G158" s="5">
        <v>251.35</v>
      </c>
      <c r="H158" s="5">
        <v>660.96073023999998</v>
      </c>
      <c r="I158" s="5">
        <v>668.84970526999996</v>
      </c>
      <c r="J158" s="5">
        <v>1104.7819554100001</v>
      </c>
      <c r="K158" s="5">
        <v>1551.35</v>
      </c>
      <c r="L158" s="5">
        <v>1551.35</v>
      </c>
      <c r="M158" s="5">
        <v>1551.35</v>
      </c>
      <c r="N158" s="5">
        <v>1551.35</v>
      </c>
      <c r="O158" s="5">
        <v>1551.35</v>
      </c>
      <c r="P158" s="5">
        <v>1870.69510231</v>
      </c>
      <c r="Q158" s="5">
        <v>2032.3143092799999</v>
      </c>
      <c r="R158" s="5">
        <v>2032.3143092799999</v>
      </c>
      <c r="S158" s="5">
        <v>2032.3143092799999</v>
      </c>
      <c r="T158" s="5">
        <v>2032.3143092799999</v>
      </c>
      <c r="U158" s="5">
        <v>2144.73847445</v>
      </c>
      <c r="V158" s="5">
        <v>2144.73847445</v>
      </c>
      <c r="W158" s="5">
        <v>2162.68321745</v>
      </c>
      <c r="X158" s="5">
        <v>2162.68321745</v>
      </c>
      <c r="Y158" s="5">
        <v>5251.35</v>
      </c>
      <c r="Z158" s="5">
        <v>6791.3999810000005</v>
      </c>
      <c r="AA158" s="5">
        <v>6791.3999810000005</v>
      </c>
      <c r="AB158" s="5">
        <v>6791.3999810000005</v>
      </c>
      <c r="AC158" s="5">
        <v>6791.3999810000005</v>
      </c>
      <c r="AD158" s="5">
        <v>6791.3999810000005</v>
      </c>
      <c r="AE158" s="5">
        <v>6791.3999810000005</v>
      </c>
      <c r="AF158" s="5">
        <v>6791.3999810000005</v>
      </c>
      <c r="AG158" s="5">
        <v>6651.6499810000005</v>
      </c>
    </row>
    <row r="159" spans="1:33">
      <c r="A159" s="58" t="s">
        <v>128</v>
      </c>
      <c r="B159" s="61" t="s">
        <v>127</v>
      </c>
      <c r="C159" s="61" t="s">
        <v>225</v>
      </c>
      <c r="D159" s="61" t="s">
        <v>286</v>
      </c>
      <c r="E159" s="61" t="s">
        <v>92</v>
      </c>
      <c r="F159" s="5">
        <v>144</v>
      </c>
      <c r="G159" s="5">
        <v>686.32304610000006</v>
      </c>
      <c r="H159" s="5">
        <v>1412.62402008</v>
      </c>
      <c r="I159" s="5">
        <v>1558.01975266</v>
      </c>
      <c r="J159" s="5">
        <v>3544</v>
      </c>
      <c r="K159" s="5">
        <v>3912.4996249300002</v>
      </c>
      <c r="L159" s="5">
        <v>4827.7943418899995</v>
      </c>
      <c r="M159" s="5">
        <v>4827.7943418899995</v>
      </c>
      <c r="N159" s="5">
        <v>5314.2038303400004</v>
      </c>
      <c r="O159" s="5">
        <v>5434.3685349199995</v>
      </c>
      <c r="P159" s="5">
        <v>6646.4366699900002</v>
      </c>
      <c r="Q159" s="5">
        <v>9939.5466423800008</v>
      </c>
      <c r="R159" s="5">
        <v>9939.5466423800008</v>
      </c>
      <c r="S159" s="5">
        <v>11601.442730000001</v>
      </c>
      <c r="T159" s="5">
        <v>11601.442730000001</v>
      </c>
      <c r="U159" s="5">
        <v>11601.442730000001</v>
      </c>
      <c r="V159" s="5">
        <v>11601.442730000001</v>
      </c>
      <c r="W159" s="5">
        <v>11601.442730000001</v>
      </c>
      <c r="X159" s="5">
        <v>11601.442730000001</v>
      </c>
      <c r="Y159" s="5">
        <v>11601.442730000001</v>
      </c>
      <c r="Z159" s="5">
        <v>11601.442730000001</v>
      </c>
      <c r="AA159" s="5">
        <v>11457.442730000001</v>
      </c>
      <c r="AB159" s="5">
        <v>11457.442730000001</v>
      </c>
      <c r="AC159" s="5">
        <v>11457.442730000001</v>
      </c>
      <c r="AD159" s="5">
        <v>11457.442730000001</v>
      </c>
      <c r="AE159" s="5">
        <v>11457.442730000001</v>
      </c>
      <c r="AF159" s="5">
        <v>11457.442730000001</v>
      </c>
      <c r="AG159" s="5">
        <v>11457.442730000001</v>
      </c>
    </row>
    <row r="161" spans="1:33">
      <c r="A161" s="58" t="s">
        <v>128</v>
      </c>
      <c r="B161" s="61" t="s">
        <v>123</v>
      </c>
      <c r="C161" s="61" t="s">
        <v>227</v>
      </c>
      <c r="D161" s="61" t="s">
        <v>228</v>
      </c>
      <c r="E161" s="61" t="s">
        <v>91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>
      <c r="A162" s="58" t="s">
        <v>128</v>
      </c>
      <c r="B162" s="61" t="s">
        <v>123</v>
      </c>
      <c r="C162" s="61" t="s">
        <v>229</v>
      </c>
      <c r="D162" s="61" t="s">
        <v>230</v>
      </c>
      <c r="E162" s="61" t="s">
        <v>91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>
      <c r="A163" s="58" t="s">
        <v>128</v>
      </c>
      <c r="B163" s="61" t="s">
        <v>125</v>
      </c>
      <c r="C163" s="61" t="s">
        <v>231</v>
      </c>
      <c r="D163" s="61" t="s">
        <v>200</v>
      </c>
      <c r="E163" s="61" t="s">
        <v>91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</row>
    <row r="164" spans="1:33">
      <c r="A164" s="58" t="s">
        <v>128</v>
      </c>
      <c r="B164" s="61" t="s">
        <v>127</v>
      </c>
      <c r="C164" s="61" t="s">
        <v>232</v>
      </c>
      <c r="D164" s="61" t="s">
        <v>224</v>
      </c>
      <c r="E164" s="61" t="s">
        <v>91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6" spans="1:33">
      <c r="A166" s="58" t="s">
        <v>131</v>
      </c>
      <c r="B166" s="61" t="s">
        <v>124</v>
      </c>
      <c r="C166" s="61" t="s">
        <v>152</v>
      </c>
      <c r="D166" s="61" t="s">
        <v>153</v>
      </c>
      <c r="E166" s="61" t="s">
        <v>154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754.17555171000004</v>
      </c>
      <c r="P166" s="5">
        <v>1100</v>
      </c>
      <c r="Q166" s="5">
        <v>1100</v>
      </c>
      <c r="R166" s="5">
        <v>1100</v>
      </c>
      <c r="S166" s="5">
        <v>1100</v>
      </c>
      <c r="T166" s="5">
        <v>1100</v>
      </c>
      <c r="U166" s="5">
        <v>1100</v>
      </c>
      <c r="V166" s="5">
        <v>1100</v>
      </c>
      <c r="W166" s="5">
        <v>1100</v>
      </c>
      <c r="X166" s="5">
        <v>1100</v>
      </c>
      <c r="Y166" s="5">
        <v>2311.1408417299999</v>
      </c>
      <c r="Z166" s="5">
        <v>7823.9949866099996</v>
      </c>
      <c r="AA166" s="5">
        <v>7823.9949866099996</v>
      </c>
      <c r="AB166" s="5">
        <v>7823.9949866099996</v>
      </c>
      <c r="AC166" s="5">
        <v>7823.9949866099996</v>
      </c>
      <c r="AD166" s="5">
        <v>7823.9949866099996</v>
      </c>
      <c r="AE166" s="5">
        <v>7823.9949866099996</v>
      </c>
      <c r="AF166" s="5">
        <v>12144.921512819999</v>
      </c>
      <c r="AG166" s="5">
        <v>12144.921512819999</v>
      </c>
    </row>
    <row r="167" spans="1:33">
      <c r="A167" s="58" t="s">
        <v>131</v>
      </c>
      <c r="B167" s="61" t="s">
        <v>124</v>
      </c>
      <c r="C167" s="61" t="s">
        <v>155</v>
      </c>
      <c r="D167" s="61" t="s">
        <v>156</v>
      </c>
      <c r="E167" s="61" t="s">
        <v>154</v>
      </c>
      <c r="F167" s="5">
        <v>81.5</v>
      </c>
      <c r="G167" s="5">
        <v>81.5</v>
      </c>
      <c r="H167" s="5">
        <v>81.5</v>
      </c>
      <c r="I167" s="5">
        <v>92.657841980000001</v>
      </c>
      <c r="J167" s="5">
        <v>349.54546347000002</v>
      </c>
      <c r="K167" s="5">
        <v>349.54546347000002</v>
      </c>
      <c r="L167" s="5">
        <v>349.54546347000002</v>
      </c>
      <c r="M167" s="5">
        <v>1688.8820622200001</v>
      </c>
      <c r="N167" s="5">
        <v>1688.8820622200001</v>
      </c>
      <c r="O167" s="5">
        <v>3099.3230630899998</v>
      </c>
      <c r="P167" s="5">
        <v>3421.8474659200001</v>
      </c>
      <c r="Q167" s="5">
        <v>3421.8474659200001</v>
      </c>
      <c r="R167" s="5">
        <v>3421.8474659200001</v>
      </c>
      <c r="S167" s="5">
        <v>3421.8474659200001</v>
      </c>
      <c r="T167" s="5">
        <v>4931.2141612200003</v>
      </c>
      <c r="U167" s="5">
        <v>4931.2141612200003</v>
      </c>
      <c r="V167" s="5">
        <v>4931.2141612200003</v>
      </c>
      <c r="W167" s="5">
        <v>4931.2141612200003</v>
      </c>
      <c r="X167" s="5">
        <v>5507.3366927300003</v>
      </c>
      <c r="Y167" s="5">
        <v>5507.3366927300003</v>
      </c>
      <c r="Z167" s="5">
        <v>5970.4776492399997</v>
      </c>
      <c r="AA167" s="5">
        <v>5970.4776492399997</v>
      </c>
      <c r="AB167" s="5">
        <v>8033</v>
      </c>
      <c r="AC167" s="5">
        <v>8033</v>
      </c>
      <c r="AD167" s="5">
        <v>8033</v>
      </c>
      <c r="AE167" s="5">
        <v>8015</v>
      </c>
      <c r="AF167" s="5">
        <v>8015</v>
      </c>
      <c r="AG167" s="5">
        <v>8015</v>
      </c>
    </row>
    <row r="168" spans="1:33">
      <c r="A168" s="58" t="s">
        <v>131</v>
      </c>
      <c r="B168" s="61" t="s">
        <v>124</v>
      </c>
      <c r="C168" s="61" t="s">
        <v>157</v>
      </c>
      <c r="D168" s="61" t="s">
        <v>158</v>
      </c>
      <c r="E168" s="61" t="s">
        <v>154</v>
      </c>
      <c r="F168" s="5">
        <v>447.61599999999999</v>
      </c>
      <c r="G168" s="5">
        <v>447.61599999999999</v>
      </c>
      <c r="H168" s="5">
        <v>447.61599999999999</v>
      </c>
      <c r="I168" s="5">
        <v>447.61599999999999</v>
      </c>
      <c r="J168" s="5">
        <v>447.61599999999999</v>
      </c>
      <c r="K168" s="5">
        <v>447.61599999999999</v>
      </c>
      <c r="L168" s="5">
        <v>447.61599999999999</v>
      </c>
      <c r="M168" s="5">
        <v>447.61599999999999</v>
      </c>
      <c r="N168" s="5">
        <v>447.61599999999999</v>
      </c>
      <c r="O168" s="5">
        <v>447.61599999999999</v>
      </c>
      <c r="P168" s="5">
        <v>447.61599999999999</v>
      </c>
      <c r="Q168" s="5">
        <v>3737.4438643799999</v>
      </c>
      <c r="R168" s="5">
        <v>3737.4438643799999</v>
      </c>
      <c r="S168" s="5">
        <v>3847.616</v>
      </c>
      <c r="T168" s="5">
        <v>3847.616</v>
      </c>
      <c r="U168" s="5">
        <v>3847.616</v>
      </c>
      <c r="V168" s="5">
        <v>3847.616</v>
      </c>
      <c r="W168" s="5">
        <v>3847.616</v>
      </c>
      <c r="X168" s="5">
        <v>3847.616</v>
      </c>
      <c r="Y168" s="5">
        <v>3728.0160000000001</v>
      </c>
      <c r="Z168" s="5">
        <v>3600.0160000000001</v>
      </c>
      <c r="AA168" s="5">
        <v>3600.0160000000001</v>
      </c>
      <c r="AB168" s="5">
        <v>3600.0160000000001</v>
      </c>
      <c r="AC168" s="5">
        <v>3600.0160000000001</v>
      </c>
      <c r="AD168" s="5">
        <v>3500.0349999999999</v>
      </c>
      <c r="AE168" s="5">
        <v>3500.0349999999999</v>
      </c>
      <c r="AF168" s="5">
        <v>3400</v>
      </c>
      <c r="AG168" s="5">
        <v>3400</v>
      </c>
    </row>
    <row r="169" spans="1:33">
      <c r="A169" s="58" t="s">
        <v>131</v>
      </c>
      <c r="B169" s="61" t="s">
        <v>124</v>
      </c>
      <c r="C169" s="61" t="s">
        <v>159</v>
      </c>
      <c r="D169" s="61" t="s">
        <v>160</v>
      </c>
      <c r="E169" s="61" t="s">
        <v>154</v>
      </c>
      <c r="F169" s="5">
        <v>642.35</v>
      </c>
      <c r="G169" s="5">
        <v>641.61</v>
      </c>
      <c r="H169" s="5">
        <v>640.87</v>
      </c>
      <c r="I169" s="5">
        <v>640.13</v>
      </c>
      <c r="J169" s="5">
        <v>639.39</v>
      </c>
      <c r="K169" s="5">
        <v>737.95417237999993</v>
      </c>
      <c r="L169" s="5">
        <v>1418.3828124900001</v>
      </c>
      <c r="M169" s="5">
        <v>1418.3828124900001</v>
      </c>
      <c r="N169" s="5">
        <v>1418.3828124900001</v>
      </c>
      <c r="O169" s="5">
        <v>1418.3828124900001</v>
      </c>
      <c r="P169" s="5">
        <v>1541.7918841600001</v>
      </c>
      <c r="Q169" s="5">
        <v>2830.5967209199998</v>
      </c>
      <c r="R169" s="5">
        <v>2830.5967209199998</v>
      </c>
      <c r="S169" s="5">
        <v>4553.84457793</v>
      </c>
      <c r="T169" s="5">
        <v>4605.7017231700002</v>
      </c>
      <c r="U169" s="5">
        <v>4605.7017231700002</v>
      </c>
      <c r="V169" s="5">
        <v>4605.7017231700002</v>
      </c>
      <c r="W169" s="5">
        <v>4887.0767741999998</v>
      </c>
      <c r="X169" s="5">
        <v>7537.91</v>
      </c>
      <c r="Y169" s="5">
        <v>7537.91</v>
      </c>
      <c r="Z169" s="5">
        <v>7537.91</v>
      </c>
      <c r="AA169" s="5">
        <v>7495.41</v>
      </c>
      <c r="AB169" s="5">
        <v>10759.538724779999</v>
      </c>
      <c r="AC169" s="5">
        <v>11169.67051769</v>
      </c>
      <c r="AD169" s="5">
        <v>13388.3724456</v>
      </c>
      <c r="AE169" s="5">
        <v>17948.71934503</v>
      </c>
      <c r="AF169" s="5">
        <v>37521.374308760001</v>
      </c>
      <c r="AG169" s="5">
        <v>37495.374308760001</v>
      </c>
    </row>
    <row r="170" spans="1:33">
      <c r="A170" s="58" t="s">
        <v>131</v>
      </c>
      <c r="B170" s="61" t="s">
        <v>124</v>
      </c>
      <c r="C170" s="61" t="s">
        <v>161</v>
      </c>
      <c r="D170" s="61" t="s">
        <v>162</v>
      </c>
      <c r="E170" s="61" t="s">
        <v>154</v>
      </c>
      <c r="F170" s="5">
        <v>14</v>
      </c>
      <c r="G170" s="5">
        <v>14</v>
      </c>
      <c r="H170" s="5">
        <v>73.062155160000003</v>
      </c>
      <c r="I170" s="5">
        <v>73.062155160000003</v>
      </c>
      <c r="J170" s="5">
        <v>73.062155160000003</v>
      </c>
      <c r="K170" s="5">
        <v>75.210075920000008</v>
      </c>
      <c r="L170" s="5">
        <v>76.951107899999997</v>
      </c>
      <c r="M170" s="5">
        <v>80.364259630000006</v>
      </c>
      <c r="N170" s="5">
        <v>80.364259630000006</v>
      </c>
      <c r="O170" s="5">
        <v>80.364259630000006</v>
      </c>
      <c r="P170" s="5">
        <v>81.238955129999994</v>
      </c>
      <c r="Q170" s="5">
        <v>81.238955129999994</v>
      </c>
      <c r="R170" s="5">
        <v>81.238955129999994</v>
      </c>
      <c r="S170" s="5">
        <v>81.77275736</v>
      </c>
      <c r="T170" s="5">
        <v>81.77275736</v>
      </c>
      <c r="U170" s="5">
        <v>81.77275736</v>
      </c>
      <c r="V170" s="5">
        <v>81.77275736</v>
      </c>
      <c r="W170" s="5">
        <v>84.288421720000002</v>
      </c>
      <c r="X170" s="5">
        <v>88.859069300000002</v>
      </c>
      <c r="Y170" s="5">
        <v>3272.0596007499998</v>
      </c>
      <c r="Z170" s="5">
        <v>3258.0596007499998</v>
      </c>
      <c r="AA170" s="5">
        <v>3649.67080824</v>
      </c>
      <c r="AB170" s="5">
        <v>3649.67080824</v>
      </c>
      <c r="AC170" s="5">
        <v>3649.67080824</v>
      </c>
      <c r="AD170" s="5">
        <v>3649.67080824</v>
      </c>
      <c r="AE170" s="5">
        <v>4092.8794119499998</v>
      </c>
      <c r="AF170" s="5">
        <v>8000</v>
      </c>
      <c r="AG170" s="5">
        <v>8000</v>
      </c>
    </row>
    <row r="171" spans="1:33">
      <c r="A171" s="58" t="s">
        <v>131</v>
      </c>
      <c r="B171" s="61" t="s">
        <v>124</v>
      </c>
      <c r="C171" s="61" t="s">
        <v>163</v>
      </c>
      <c r="D171" s="61" t="s">
        <v>164</v>
      </c>
      <c r="E171" s="61" t="s">
        <v>154</v>
      </c>
      <c r="F171" s="5">
        <v>348.7</v>
      </c>
      <c r="G171" s="5">
        <v>348.7</v>
      </c>
      <c r="H171" s="5">
        <v>563.32089515999996</v>
      </c>
      <c r="I171" s="5">
        <v>1865.75576271</v>
      </c>
      <c r="J171" s="5">
        <v>2112.8103792699999</v>
      </c>
      <c r="K171" s="5">
        <v>2583.32425255</v>
      </c>
      <c r="L171" s="5">
        <v>2716.2268051399997</v>
      </c>
      <c r="M171" s="5">
        <v>2716.2268051399997</v>
      </c>
      <c r="N171" s="5">
        <v>2716.2268051399997</v>
      </c>
      <c r="O171" s="5">
        <v>2716.2268051399997</v>
      </c>
      <c r="P171" s="5">
        <v>3591.2910778399996</v>
      </c>
      <c r="Q171" s="5">
        <v>4821.93303982</v>
      </c>
      <c r="R171" s="5">
        <v>4821.93303982</v>
      </c>
      <c r="S171" s="5">
        <v>6354.2121188700003</v>
      </c>
      <c r="T171" s="5">
        <v>6354.2121188700003</v>
      </c>
      <c r="U171" s="5">
        <v>6354.2121188700003</v>
      </c>
      <c r="V171" s="5">
        <v>6354.2121188700003</v>
      </c>
      <c r="W171" s="5">
        <v>7533</v>
      </c>
      <c r="X171" s="5">
        <v>18824.551386089999</v>
      </c>
      <c r="Y171" s="5">
        <v>22681.91041248</v>
      </c>
      <c r="Z171" s="5">
        <v>22681.91041248</v>
      </c>
      <c r="AA171" s="5">
        <v>29981.24347474</v>
      </c>
      <c r="AB171" s="5">
        <v>44889.53823993</v>
      </c>
      <c r="AC171" s="5">
        <v>44889.53823993</v>
      </c>
      <c r="AD171" s="5">
        <v>45816.313177779994</v>
      </c>
      <c r="AE171" s="5">
        <v>52971.046984049994</v>
      </c>
      <c r="AF171" s="5">
        <v>59406.2</v>
      </c>
      <c r="AG171" s="5">
        <v>59406.2</v>
      </c>
    </row>
    <row r="172" spans="1:33">
      <c r="A172" s="58" t="s">
        <v>131</v>
      </c>
      <c r="B172" s="61" t="s">
        <v>124</v>
      </c>
      <c r="C172" s="61" t="s">
        <v>165</v>
      </c>
      <c r="D172" s="61" t="s">
        <v>166</v>
      </c>
      <c r="E172" s="61" t="s">
        <v>154</v>
      </c>
      <c r="F172" s="5">
        <v>583.91300000000001</v>
      </c>
      <c r="G172" s="5">
        <v>581.22699999999998</v>
      </c>
      <c r="H172" s="5">
        <v>580.50300000000004</v>
      </c>
      <c r="I172" s="5">
        <v>579.78399999999999</v>
      </c>
      <c r="J172" s="5">
        <v>579.06799999999998</v>
      </c>
      <c r="K172" s="5">
        <v>578.35599999999999</v>
      </c>
      <c r="L172" s="5">
        <v>612.0183591</v>
      </c>
      <c r="M172" s="5">
        <v>2000.2127120600001</v>
      </c>
      <c r="N172" s="5">
        <v>2000.2127120600001</v>
      </c>
      <c r="O172" s="5">
        <v>2506.8420000000001</v>
      </c>
      <c r="P172" s="5">
        <v>2506.8420000000001</v>
      </c>
      <c r="Q172" s="5">
        <v>2506.8420000000001</v>
      </c>
      <c r="R172" s="5">
        <v>2506.8420000000001</v>
      </c>
      <c r="S172" s="5">
        <v>2506.8420000000001</v>
      </c>
      <c r="T172" s="5">
        <v>3115.8146365300004</v>
      </c>
      <c r="U172" s="5">
        <v>3115.8146365300004</v>
      </c>
      <c r="V172" s="5">
        <v>3115.8146365300004</v>
      </c>
      <c r="W172" s="5">
        <v>6697.3058215300007</v>
      </c>
      <c r="X172" s="5">
        <v>7095.3916057400002</v>
      </c>
      <c r="Y172" s="5">
        <v>7095.3916057400002</v>
      </c>
      <c r="Z172" s="5">
        <v>7328.6865294600002</v>
      </c>
      <c r="AA172" s="5">
        <v>7328.6865294600002</v>
      </c>
      <c r="AB172" s="5">
        <v>7328.6865294600002</v>
      </c>
      <c r="AC172" s="5">
        <v>7328.6865294600002</v>
      </c>
      <c r="AD172" s="5">
        <v>7152.7335294599998</v>
      </c>
      <c r="AE172" s="5">
        <v>9916.4263929499994</v>
      </c>
      <c r="AF172" s="5">
        <v>9785.5373929500001</v>
      </c>
      <c r="AG172" s="5">
        <v>9785.5373929500001</v>
      </c>
    </row>
    <row r="173" spans="1:33">
      <c r="A173" s="58" t="s">
        <v>131</v>
      </c>
      <c r="B173" s="61" t="s">
        <v>124</v>
      </c>
      <c r="C173" s="61" t="s">
        <v>167</v>
      </c>
      <c r="D173" s="61" t="s">
        <v>168</v>
      </c>
      <c r="E173" s="61" t="s">
        <v>154</v>
      </c>
      <c r="F173" s="5">
        <v>1214.288</v>
      </c>
      <c r="G173" s="5">
        <v>1360.288</v>
      </c>
      <c r="H173" s="5">
        <v>1360.288</v>
      </c>
      <c r="I173" s="5">
        <v>1721.2157432600002</v>
      </c>
      <c r="J173" s="5">
        <v>3343.3319149799995</v>
      </c>
      <c r="K173" s="5">
        <v>3441.5606819399995</v>
      </c>
      <c r="L173" s="5">
        <v>3658.2908317899996</v>
      </c>
      <c r="M173" s="5">
        <v>4501.65314786</v>
      </c>
      <c r="N173" s="5">
        <v>4501.65314786</v>
      </c>
      <c r="O173" s="5">
        <v>4586.9650631599998</v>
      </c>
      <c r="P173" s="5">
        <v>5511.2104921700002</v>
      </c>
      <c r="Q173" s="5">
        <v>7968.2554847000001</v>
      </c>
      <c r="R173" s="5">
        <v>8206.2880000000005</v>
      </c>
      <c r="S173" s="5">
        <v>8096.2880000000005</v>
      </c>
      <c r="T173" s="5">
        <v>9537.8348000199985</v>
      </c>
      <c r="U173" s="5">
        <v>10145.097137059998</v>
      </c>
      <c r="V173" s="5">
        <v>10145.097137059998</v>
      </c>
      <c r="W173" s="5">
        <v>10341.706637509997</v>
      </c>
      <c r="X173" s="5">
        <v>10632.184549419999</v>
      </c>
      <c r="Y173" s="5">
        <v>10632.184549419999</v>
      </c>
      <c r="Z173" s="5">
        <v>10607.184549419999</v>
      </c>
      <c r="AA173" s="5">
        <v>10449.234549419998</v>
      </c>
      <c r="AB173" s="5">
        <v>10417.130549419999</v>
      </c>
      <c r="AC173" s="5">
        <v>10385.026549419999</v>
      </c>
      <c r="AD173" s="5">
        <v>10385.026549419999</v>
      </c>
      <c r="AE173" s="5">
        <v>10969.439402409998</v>
      </c>
      <c r="AF173" s="5">
        <v>11828.57354976</v>
      </c>
      <c r="AG173" s="5">
        <v>11828.57354976</v>
      </c>
    </row>
    <row r="174" spans="1:33">
      <c r="A174" s="58" t="s">
        <v>131</v>
      </c>
      <c r="B174" s="61" t="s">
        <v>124</v>
      </c>
      <c r="C174" s="61" t="s">
        <v>169</v>
      </c>
      <c r="D174" s="61" t="s">
        <v>170</v>
      </c>
      <c r="E174" s="61" t="s">
        <v>154</v>
      </c>
      <c r="F174" s="5">
        <v>0</v>
      </c>
      <c r="G174" s="5">
        <v>0</v>
      </c>
      <c r="H174" s="5">
        <v>0</v>
      </c>
      <c r="I174" s="5">
        <v>161.62960236000001</v>
      </c>
      <c r="J174" s="5">
        <v>167.37461926</v>
      </c>
      <c r="K174" s="5">
        <v>167.37461926</v>
      </c>
      <c r="L174" s="5">
        <v>172.96999099999999</v>
      </c>
      <c r="M174" s="5">
        <v>185.77359328</v>
      </c>
      <c r="N174" s="5">
        <v>185.77359328</v>
      </c>
      <c r="O174" s="5">
        <v>222.53957459</v>
      </c>
      <c r="P174" s="5">
        <v>543.52363018000005</v>
      </c>
      <c r="Q174" s="5">
        <v>927.13600302999998</v>
      </c>
      <c r="R174" s="5">
        <v>6097.5528030100004</v>
      </c>
      <c r="S174" s="5">
        <v>6100</v>
      </c>
      <c r="T174" s="5">
        <v>6100</v>
      </c>
      <c r="U174" s="5">
        <v>6100</v>
      </c>
      <c r="V174" s="5">
        <v>6100</v>
      </c>
      <c r="W174" s="5">
        <v>6100</v>
      </c>
      <c r="X174" s="5">
        <v>6100</v>
      </c>
      <c r="Y174" s="5">
        <v>6100</v>
      </c>
      <c r="Z174" s="5">
        <v>6100</v>
      </c>
      <c r="AA174" s="5">
        <v>6100</v>
      </c>
      <c r="AB174" s="5">
        <v>6100</v>
      </c>
      <c r="AC174" s="5">
        <v>6100</v>
      </c>
      <c r="AD174" s="5">
        <v>6100</v>
      </c>
      <c r="AE174" s="5">
        <v>6100</v>
      </c>
      <c r="AF174" s="5">
        <v>6100</v>
      </c>
      <c r="AG174" s="5">
        <v>6100</v>
      </c>
    </row>
    <row r="175" spans="1:33">
      <c r="A175" s="58" t="s">
        <v>131</v>
      </c>
      <c r="B175" s="61" t="s">
        <v>123</v>
      </c>
      <c r="C175" s="61" t="s">
        <v>171</v>
      </c>
      <c r="D175" s="61" t="s">
        <v>172</v>
      </c>
      <c r="E175" s="61" t="s">
        <v>154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1E-3</v>
      </c>
      <c r="L175" s="5">
        <v>1E-3</v>
      </c>
      <c r="M175" s="5">
        <v>1E-3</v>
      </c>
      <c r="N175" s="5">
        <v>1E-3</v>
      </c>
      <c r="O175" s="5">
        <v>1E-3</v>
      </c>
      <c r="P175" s="5">
        <v>1E-3</v>
      </c>
      <c r="Q175" s="5">
        <v>1E-3</v>
      </c>
      <c r="R175" s="5">
        <v>1E-3</v>
      </c>
      <c r="S175" s="5">
        <v>1E-3</v>
      </c>
      <c r="T175" s="5">
        <v>1E-3</v>
      </c>
      <c r="U175" s="5">
        <v>1E-3</v>
      </c>
      <c r="V175" s="5">
        <v>1E-3</v>
      </c>
      <c r="W175" s="5">
        <v>1E-3</v>
      </c>
      <c r="X175" s="5">
        <v>1E-3</v>
      </c>
      <c r="Y175" s="5">
        <v>1E-3</v>
      </c>
      <c r="Z175" s="5">
        <v>1E-3</v>
      </c>
      <c r="AA175" s="5">
        <v>1E-3</v>
      </c>
      <c r="AB175" s="5">
        <v>1E-3</v>
      </c>
      <c r="AC175" s="5">
        <v>1E-3</v>
      </c>
      <c r="AD175" s="5">
        <v>1E-3</v>
      </c>
      <c r="AE175" s="5">
        <v>1E-3</v>
      </c>
      <c r="AF175" s="5">
        <v>1E-3</v>
      </c>
      <c r="AG175" s="5">
        <v>1E-3</v>
      </c>
    </row>
    <row r="176" spans="1:33">
      <c r="A176" s="58" t="s">
        <v>131</v>
      </c>
      <c r="B176" s="61" t="s">
        <v>123</v>
      </c>
      <c r="C176" s="61" t="s">
        <v>173</v>
      </c>
      <c r="D176" s="61" t="s">
        <v>174</v>
      </c>
      <c r="E176" s="61" t="s">
        <v>154</v>
      </c>
      <c r="F176" s="5">
        <v>166</v>
      </c>
      <c r="G176" s="5">
        <v>166</v>
      </c>
      <c r="H176" s="5">
        <v>166</v>
      </c>
      <c r="I176" s="5">
        <v>166</v>
      </c>
      <c r="J176" s="5">
        <v>196.19895063999999</v>
      </c>
      <c r="K176" s="5">
        <v>196.19895063999999</v>
      </c>
      <c r="L176" s="5">
        <v>196.19895063999999</v>
      </c>
      <c r="M176" s="5">
        <v>196.19895063999999</v>
      </c>
      <c r="N176" s="5">
        <v>196.19895063999999</v>
      </c>
      <c r="O176" s="5">
        <v>210.77802331999999</v>
      </c>
      <c r="P176" s="5">
        <v>217.47917475</v>
      </c>
      <c r="Q176" s="5">
        <v>217.47917475</v>
      </c>
      <c r="R176" s="5">
        <v>838.48735489000001</v>
      </c>
      <c r="S176" s="5">
        <v>838.48735489000001</v>
      </c>
      <c r="T176" s="5">
        <v>3169.0398465799999</v>
      </c>
      <c r="U176" s="5">
        <v>4380.49524277</v>
      </c>
      <c r="V176" s="5">
        <v>4380.49524277</v>
      </c>
      <c r="W176" s="5">
        <v>4724.5075498699998</v>
      </c>
      <c r="X176" s="5">
        <v>4744.9293453999999</v>
      </c>
      <c r="Y176" s="5">
        <v>5310.5000514200001</v>
      </c>
      <c r="Z176" s="5">
        <v>5310.5000514200001</v>
      </c>
      <c r="AA176" s="5">
        <v>6287.6046152600002</v>
      </c>
      <c r="AB176" s="5">
        <v>6481.8129397299999</v>
      </c>
      <c r="AC176" s="5">
        <v>6495</v>
      </c>
      <c r="AD176" s="5">
        <v>6495</v>
      </c>
      <c r="AE176" s="5">
        <v>6495</v>
      </c>
      <c r="AF176" s="5">
        <v>6495</v>
      </c>
      <c r="AG176" s="5">
        <v>6495</v>
      </c>
    </row>
    <row r="177" spans="1:33">
      <c r="A177" s="58" t="s">
        <v>131</v>
      </c>
      <c r="B177" s="61" t="s">
        <v>123</v>
      </c>
      <c r="C177" s="61" t="s">
        <v>175</v>
      </c>
      <c r="D177" s="61" t="s">
        <v>176</v>
      </c>
      <c r="E177" s="61" t="s">
        <v>154</v>
      </c>
      <c r="F177" s="5">
        <v>535.02</v>
      </c>
      <c r="G177" s="5">
        <v>535.02</v>
      </c>
      <c r="H177" s="5">
        <v>535.02</v>
      </c>
      <c r="I177" s="5">
        <v>535.02</v>
      </c>
      <c r="J177" s="5">
        <v>2800.9706044499999</v>
      </c>
      <c r="K177" s="5">
        <v>3008.2889931199998</v>
      </c>
      <c r="L177" s="5">
        <v>3008.2889931199998</v>
      </c>
      <c r="M177" s="5">
        <v>3137.7067510900001</v>
      </c>
      <c r="N177" s="5">
        <v>3137.7067510900001</v>
      </c>
      <c r="O177" s="5">
        <v>3520.02</v>
      </c>
      <c r="P177" s="5">
        <v>3520.02</v>
      </c>
      <c r="Q177" s="5">
        <v>3520.02</v>
      </c>
      <c r="R177" s="5">
        <v>3520.02</v>
      </c>
      <c r="S177" s="5">
        <v>3520.02</v>
      </c>
      <c r="T177" s="5">
        <v>3520.02</v>
      </c>
      <c r="U177" s="5">
        <v>3520.02</v>
      </c>
      <c r="V177" s="5">
        <v>3520.02</v>
      </c>
      <c r="W177" s="5">
        <v>3520.02</v>
      </c>
      <c r="X177" s="5">
        <v>3520.02</v>
      </c>
      <c r="Y177" s="5">
        <v>3520.02</v>
      </c>
      <c r="Z177" s="5">
        <v>3500.02</v>
      </c>
      <c r="AA177" s="5">
        <v>3500.02</v>
      </c>
      <c r="AB177" s="5">
        <v>3500.02</v>
      </c>
      <c r="AC177" s="5">
        <v>3500.02</v>
      </c>
      <c r="AD177" s="5">
        <v>3500.02</v>
      </c>
      <c r="AE177" s="5">
        <v>3500.02</v>
      </c>
      <c r="AF177" s="5">
        <v>3500.02</v>
      </c>
      <c r="AG177" s="5">
        <v>3500.02</v>
      </c>
    </row>
    <row r="178" spans="1:33">
      <c r="A178" s="58" t="s">
        <v>131</v>
      </c>
      <c r="B178" s="61" t="s">
        <v>123</v>
      </c>
      <c r="C178" s="61" t="s">
        <v>177</v>
      </c>
      <c r="D178" s="61" t="s">
        <v>178</v>
      </c>
      <c r="E178" s="61" t="s">
        <v>154</v>
      </c>
      <c r="F178" s="5">
        <v>807.32899999999995</v>
      </c>
      <c r="G178" s="5">
        <v>807.32899999999995</v>
      </c>
      <c r="H178" s="5">
        <v>2787.6212053199997</v>
      </c>
      <c r="I178" s="5">
        <v>3943.1998944899997</v>
      </c>
      <c r="J178" s="5">
        <v>3943.1998944899997</v>
      </c>
      <c r="K178" s="5">
        <v>4079.9879713299997</v>
      </c>
      <c r="L178" s="5">
        <v>4079.9879713299997</v>
      </c>
      <c r="M178" s="5">
        <v>4079.9879713299997</v>
      </c>
      <c r="N178" s="5">
        <v>4079.9879713299997</v>
      </c>
      <c r="O178" s="5">
        <v>4328.7376728099998</v>
      </c>
      <c r="P178" s="5">
        <v>4609.3873282999994</v>
      </c>
      <c r="Q178" s="5">
        <v>7457.5132426499995</v>
      </c>
      <c r="R178" s="5">
        <v>7605.5580290299995</v>
      </c>
      <c r="S178" s="5">
        <v>7657.3289999999997</v>
      </c>
      <c r="T178" s="5">
        <v>7657.3289999999997</v>
      </c>
      <c r="U178" s="5">
        <v>7657.3289999999997</v>
      </c>
      <c r="V178" s="5">
        <v>7657.3289999999997</v>
      </c>
      <c r="W178" s="5">
        <v>8222.4565299500009</v>
      </c>
      <c r="X178" s="5">
        <v>10513.08786976</v>
      </c>
      <c r="Y178" s="5">
        <v>10411.06286976</v>
      </c>
      <c r="Z178" s="5">
        <v>10411.06286976</v>
      </c>
      <c r="AA178" s="5">
        <v>11255.609922879999</v>
      </c>
      <c r="AB178" s="5">
        <v>14138.316155750001</v>
      </c>
      <c r="AC178" s="5">
        <v>15219.050385300001</v>
      </c>
      <c r="AD178" s="5">
        <v>15219.050385300001</v>
      </c>
      <c r="AE178" s="5">
        <v>15172.3503853</v>
      </c>
      <c r="AF178" s="5">
        <v>18746.302040229999</v>
      </c>
      <c r="AG178" s="5">
        <v>18676.552040229999</v>
      </c>
    </row>
    <row r="179" spans="1:33">
      <c r="A179" s="58" t="s">
        <v>131</v>
      </c>
      <c r="B179" s="61" t="s">
        <v>123</v>
      </c>
      <c r="C179" s="61" t="s">
        <v>179</v>
      </c>
      <c r="D179" s="61" t="s">
        <v>180</v>
      </c>
      <c r="E179" s="61" t="s">
        <v>154</v>
      </c>
      <c r="F179" s="5">
        <v>126.39080992</v>
      </c>
      <c r="G179" s="5">
        <v>126.39080992</v>
      </c>
      <c r="H179" s="5">
        <v>171.70433528000001</v>
      </c>
      <c r="I179" s="5">
        <v>220.70122000999999</v>
      </c>
      <c r="J179" s="5">
        <v>220.70122000999999</v>
      </c>
      <c r="K179" s="5">
        <v>221.17989342999999</v>
      </c>
      <c r="L179" s="5">
        <v>228.62445152000001</v>
      </c>
      <c r="M179" s="5">
        <v>231.96109390999999</v>
      </c>
      <c r="N179" s="5">
        <v>231.96109390999999</v>
      </c>
      <c r="O179" s="5">
        <v>253.31941309999999</v>
      </c>
      <c r="P179" s="5">
        <v>253.31941309999999</v>
      </c>
      <c r="Q179" s="5">
        <v>253.31941309999999</v>
      </c>
      <c r="R179" s="5">
        <v>253.31941309999999</v>
      </c>
      <c r="S179" s="5">
        <v>253.31941309999999</v>
      </c>
      <c r="T179" s="5">
        <v>253.31941309999999</v>
      </c>
      <c r="U179" s="5">
        <v>278.03800208999996</v>
      </c>
      <c r="V179" s="5">
        <v>278.03800208999996</v>
      </c>
      <c r="W179" s="5">
        <v>284.42824652000002</v>
      </c>
      <c r="X179" s="5">
        <v>284.42824652000002</v>
      </c>
      <c r="Y179" s="5">
        <v>284.42824652000002</v>
      </c>
      <c r="Z179" s="5">
        <v>339.86655540999999</v>
      </c>
      <c r="AA179" s="5">
        <v>352.32784201999999</v>
      </c>
      <c r="AB179" s="5">
        <v>367.84094671000003</v>
      </c>
      <c r="AC179" s="5">
        <v>367.84094671000003</v>
      </c>
      <c r="AD179" s="5">
        <v>367.84094671000003</v>
      </c>
      <c r="AE179" s="5">
        <v>367.84094671000003</v>
      </c>
      <c r="AF179" s="5">
        <v>390.10044281</v>
      </c>
      <c r="AG179" s="5">
        <v>390.10044281</v>
      </c>
    </row>
    <row r="180" spans="1:33">
      <c r="A180" s="58" t="s">
        <v>131</v>
      </c>
      <c r="B180" s="61" t="s">
        <v>123</v>
      </c>
      <c r="C180" s="61" t="s">
        <v>181</v>
      </c>
      <c r="D180" s="61" t="s">
        <v>182</v>
      </c>
      <c r="E180" s="61" t="s">
        <v>154</v>
      </c>
      <c r="F180" s="5">
        <v>1128.1600000000001</v>
      </c>
      <c r="G180" s="5">
        <v>1127.962</v>
      </c>
      <c r="H180" s="5">
        <v>1127.7860000000001</v>
      </c>
      <c r="I180" s="5">
        <v>1127.6100000000001</v>
      </c>
      <c r="J180" s="5">
        <v>1127.434</v>
      </c>
      <c r="K180" s="5">
        <v>1160.4753917099999</v>
      </c>
      <c r="L180" s="5">
        <v>1259.2562697700002</v>
      </c>
      <c r="M180" s="5">
        <v>1258.1802697700002</v>
      </c>
      <c r="N180" s="5">
        <v>1258.1802697700002</v>
      </c>
      <c r="O180" s="5">
        <v>1407.9720313300002</v>
      </c>
      <c r="P180" s="5">
        <v>1407.9720313300002</v>
      </c>
      <c r="Q180" s="5">
        <v>1482.01438321</v>
      </c>
      <c r="R180" s="5">
        <v>1482.01438321</v>
      </c>
      <c r="S180" s="5">
        <v>1545.0920776600001</v>
      </c>
      <c r="T180" s="5">
        <v>1545.0920776600001</v>
      </c>
      <c r="U180" s="5">
        <v>1395.0620776600001</v>
      </c>
      <c r="V180" s="5">
        <v>1395.0620776600001</v>
      </c>
      <c r="W180" s="5">
        <v>1660.9416721200002</v>
      </c>
      <c r="X180" s="5">
        <v>1826.6215010000003</v>
      </c>
      <c r="Y180" s="5">
        <v>1864.01075732</v>
      </c>
      <c r="Z180" s="5">
        <v>1864.01075732</v>
      </c>
      <c r="AA180" s="5">
        <v>1864.01075732</v>
      </c>
      <c r="AB180" s="5">
        <v>1874.3370059600002</v>
      </c>
      <c r="AC180" s="5">
        <v>1874.3370059600002</v>
      </c>
      <c r="AD180" s="5">
        <v>1874.3370059600002</v>
      </c>
      <c r="AE180" s="5">
        <v>1874.3370059600002</v>
      </c>
      <c r="AF180" s="5">
        <v>2016.9971941899998</v>
      </c>
      <c r="AG180" s="5">
        <v>1768.0031941899999</v>
      </c>
    </row>
    <row r="181" spans="1:33">
      <c r="A181" s="58" t="s">
        <v>131</v>
      </c>
      <c r="B181" s="61" t="s">
        <v>123</v>
      </c>
      <c r="C181" s="61" t="s">
        <v>183</v>
      </c>
      <c r="D181" s="61" t="s">
        <v>184</v>
      </c>
      <c r="E181" s="61" t="s">
        <v>154</v>
      </c>
      <c r="F181" s="5">
        <v>284.61199999999997</v>
      </c>
      <c r="G181" s="5">
        <v>284.26</v>
      </c>
      <c r="H181" s="5">
        <v>283.86400000000003</v>
      </c>
      <c r="I181" s="5">
        <v>283.512</v>
      </c>
      <c r="J181" s="5">
        <v>283.15999999999997</v>
      </c>
      <c r="K181" s="5">
        <v>981.70047373</v>
      </c>
      <c r="L181" s="5">
        <v>1310.412</v>
      </c>
      <c r="M181" s="5">
        <v>1310.06</v>
      </c>
      <c r="N181" s="5">
        <v>1310.06</v>
      </c>
      <c r="O181" s="5">
        <v>1310.06</v>
      </c>
      <c r="P181" s="5">
        <v>1310.06</v>
      </c>
      <c r="Q181" s="5">
        <v>1310.06</v>
      </c>
      <c r="R181" s="5">
        <v>1310.06</v>
      </c>
      <c r="S181" s="5">
        <v>1310.06</v>
      </c>
      <c r="T181" s="5">
        <v>1310.06</v>
      </c>
      <c r="U181" s="5">
        <v>1310.06</v>
      </c>
      <c r="V181" s="5">
        <v>1310.06</v>
      </c>
      <c r="W181" s="5">
        <v>1310.06</v>
      </c>
      <c r="X181" s="5">
        <v>1310.06</v>
      </c>
      <c r="Y181" s="5">
        <v>1310.06</v>
      </c>
      <c r="Z181" s="5">
        <v>1310.06</v>
      </c>
      <c r="AA181" s="5">
        <v>1310.06</v>
      </c>
      <c r="AB181" s="5">
        <v>1310.06</v>
      </c>
      <c r="AC181" s="5">
        <v>1310.06</v>
      </c>
      <c r="AD181" s="5">
        <v>1310.06</v>
      </c>
      <c r="AE181" s="5">
        <v>1310.06</v>
      </c>
      <c r="AF181" s="5">
        <v>1310.06</v>
      </c>
      <c r="AG181" s="5">
        <v>1118</v>
      </c>
    </row>
    <row r="182" spans="1:33">
      <c r="A182" s="58" t="s">
        <v>131</v>
      </c>
      <c r="B182" s="61" t="s">
        <v>123</v>
      </c>
      <c r="C182" s="61" t="s">
        <v>185</v>
      </c>
      <c r="D182" s="61" t="s">
        <v>186</v>
      </c>
      <c r="E182" s="61" t="s">
        <v>154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>
      <c r="A183" s="58" t="s">
        <v>131</v>
      </c>
      <c r="B183" s="61" t="s">
        <v>123</v>
      </c>
      <c r="C183" s="61" t="s">
        <v>187</v>
      </c>
      <c r="D183" s="61" t="s">
        <v>188</v>
      </c>
      <c r="E183" s="61" t="s">
        <v>154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</row>
    <row r="184" spans="1:33">
      <c r="A184" s="58" t="s">
        <v>131</v>
      </c>
      <c r="B184" s="61" t="s">
        <v>125</v>
      </c>
      <c r="C184" s="61" t="s">
        <v>189</v>
      </c>
      <c r="D184" s="61" t="s">
        <v>190</v>
      </c>
      <c r="E184" s="61" t="s">
        <v>154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1E-3</v>
      </c>
      <c r="L184" s="5">
        <v>1E-3</v>
      </c>
      <c r="M184" s="5">
        <v>1E-3</v>
      </c>
      <c r="N184" s="5">
        <v>1E-3</v>
      </c>
      <c r="O184" s="5">
        <v>1E-3</v>
      </c>
      <c r="P184" s="5">
        <v>1E-3</v>
      </c>
      <c r="Q184" s="5">
        <v>1E-3</v>
      </c>
      <c r="R184" s="5">
        <v>1E-3</v>
      </c>
      <c r="S184" s="5">
        <v>1E-3</v>
      </c>
      <c r="T184" s="5">
        <v>1E-3</v>
      </c>
      <c r="U184" s="5">
        <v>1E-3</v>
      </c>
      <c r="V184" s="5">
        <v>1E-3</v>
      </c>
      <c r="W184" s="5">
        <v>1E-3</v>
      </c>
      <c r="X184" s="5">
        <v>1E-3</v>
      </c>
      <c r="Y184" s="5">
        <v>1E-3</v>
      </c>
      <c r="Z184" s="5">
        <v>1E-3</v>
      </c>
      <c r="AA184" s="5">
        <v>1E-3</v>
      </c>
      <c r="AB184" s="5">
        <v>1E-3</v>
      </c>
      <c r="AC184" s="5">
        <v>1E-3</v>
      </c>
      <c r="AD184" s="5">
        <v>1E-3</v>
      </c>
      <c r="AE184" s="5">
        <v>1E-3</v>
      </c>
      <c r="AF184" s="5">
        <v>1E-3</v>
      </c>
      <c r="AG184" s="5">
        <v>1E-3</v>
      </c>
    </row>
    <row r="185" spans="1:33">
      <c r="A185" s="58" t="s">
        <v>131</v>
      </c>
      <c r="B185" s="61" t="s">
        <v>125</v>
      </c>
      <c r="C185" s="61" t="s">
        <v>191</v>
      </c>
      <c r="D185" s="61" t="s">
        <v>192</v>
      </c>
      <c r="E185" s="61" t="s">
        <v>154</v>
      </c>
      <c r="F185" s="5">
        <v>0</v>
      </c>
      <c r="G185" s="5">
        <v>0</v>
      </c>
      <c r="H185" s="5">
        <v>0</v>
      </c>
      <c r="I185" s="5">
        <v>0</v>
      </c>
      <c r="J185" s="5">
        <v>369.67003147000003</v>
      </c>
      <c r="K185" s="5">
        <v>427.80961564</v>
      </c>
      <c r="L185" s="5">
        <v>427.80961564</v>
      </c>
      <c r="M185" s="5">
        <v>434.13652725999998</v>
      </c>
      <c r="N185" s="5">
        <v>443.08104889999998</v>
      </c>
      <c r="O185" s="5">
        <v>443.08104889999998</v>
      </c>
      <c r="P185" s="5">
        <v>443.08104889999998</v>
      </c>
      <c r="Q185" s="5">
        <v>443.08104889999998</v>
      </c>
      <c r="R185" s="5">
        <v>443.08104889999998</v>
      </c>
      <c r="S185" s="5">
        <v>495.92881090999998</v>
      </c>
      <c r="T185" s="5">
        <v>495.92881090999998</v>
      </c>
      <c r="U185" s="5">
        <v>495.92881090999998</v>
      </c>
      <c r="V185" s="5">
        <v>495.92881090999998</v>
      </c>
      <c r="W185" s="5">
        <v>532.67322437999997</v>
      </c>
      <c r="X185" s="5">
        <v>538.09512787000006</v>
      </c>
      <c r="Y185" s="5">
        <v>578.15077372999997</v>
      </c>
      <c r="Z185" s="5">
        <v>605.16616997999995</v>
      </c>
      <c r="AA185" s="5">
        <v>605.16616997999995</v>
      </c>
      <c r="AB185" s="5">
        <v>605.16616997999995</v>
      </c>
      <c r="AC185" s="5">
        <v>605.16616997999995</v>
      </c>
      <c r="AD185" s="5">
        <v>605.16616997999995</v>
      </c>
      <c r="AE185" s="5">
        <v>605.16616997999995</v>
      </c>
      <c r="AF185" s="5">
        <v>653.18440728999997</v>
      </c>
      <c r="AG185" s="5">
        <v>653.18440728999997</v>
      </c>
    </row>
    <row r="186" spans="1:33">
      <c r="A186" s="58" t="s">
        <v>131</v>
      </c>
      <c r="B186" s="61" t="s">
        <v>125</v>
      </c>
      <c r="C186" s="61" t="s">
        <v>193</v>
      </c>
      <c r="D186" s="61" t="s">
        <v>194</v>
      </c>
      <c r="E186" s="61" t="s">
        <v>154</v>
      </c>
      <c r="F186" s="5">
        <v>633.78099999999995</v>
      </c>
      <c r="G186" s="5">
        <v>633.78099999999995</v>
      </c>
      <c r="H186" s="5">
        <v>633.78099999999995</v>
      </c>
      <c r="I186" s="5">
        <v>633.78099999999995</v>
      </c>
      <c r="J186" s="5">
        <v>633.78099999999995</v>
      </c>
      <c r="K186" s="5">
        <v>633.78099999999995</v>
      </c>
      <c r="L186" s="5">
        <v>633.78099999999995</v>
      </c>
      <c r="M186" s="5">
        <v>649.18666879</v>
      </c>
      <c r="N186" s="5">
        <v>2931.6416067599998</v>
      </c>
      <c r="O186" s="5">
        <v>2931.6416067599998</v>
      </c>
      <c r="P186" s="5">
        <v>2931.6416067599998</v>
      </c>
      <c r="Q186" s="5">
        <v>3035.5637955100001</v>
      </c>
      <c r="R186" s="5">
        <v>3035.5637955100001</v>
      </c>
      <c r="S186" s="5">
        <v>3082.2255742299999</v>
      </c>
      <c r="T186" s="5">
        <v>3082.2255742299999</v>
      </c>
      <c r="U186" s="5">
        <v>5318.0016495199998</v>
      </c>
      <c r="V186" s="5">
        <v>5318.0016495199998</v>
      </c>
      <c r="W186" s="5">
        <v>5333.7809999999999</v>
      </c>
      <c r="X186" s="5">
        <v>5333.7809999999999</v>
      </c>
      <c r="Y186" s="5">
        <v>5333.7809999999999</v>
      </c>
      <c r="Z186" s="5">
        <v>5333.7809999999999</v>
      </c>
      <c r="AA186" s="5">
        <v>5333.7809999999999</v>
      </c>
      <c r="AB186" s="5">
        <v>5306.5159999999996</v>
      </c>
      <c r="AC186" s="5">
        <v>5306.5159999999996</v>
      </c>
      <c r="AD186" s="5">
        <v>5306.5159999999996</v>
      </c>
      <c r="AE186" s="5">
        <v>5166.45</v>
      </c>
      <c r="AF186" s="5">
        <v>4781</v>
      </c>
      <c r="AG186" s="5">
        <v>4700</v>
      </c>
    </row>
    <row r="187" spans="1:33">
      <c r="A187" s="58" t="s">
        <v>131</v>
      </c>
      <c r="B187" s="61" t="s">
        <v>125</v>
      </c>
      <c r="C187" s="61" t="s">
        <v>195</v>
      </c>
      <c r="D187" s="61" t="s">
        <v>196</v>
      </c>
      <c r="E187" s="61" t="s">
        <v>154</v>
      </c>
      <c r="F187" s="5">
        <v>0</v>
      </c>
      <c r="G187" s="5">
        <v>0</v>
      </c>
      <c r="H187" s="5">
        <v>0</v>
      </c>
      <c r="I187" s="5">
        <v>0</v>
      </c>
      <c r="J187" s="5">
        <v>400</v>
      </c>
      <c r="K187" s="5">
        <v>879.66875459000005</v>
      </c>
      <c r="L187" s="5">
        <v>879.66875459000005</v>
      </c>
      <c r="M187" s="5">
        <v>879.66875459000005</v>
      </c>
      <c r="N187" s="5">
        <v>879.66875459000005</v>
      </c>
      <c r="O187" s="5">
        <v>879.66875459000005</v>
      </c>
      <c r="P187" s="5">
        <v>879.66875459000005</v>
      </c>
      <c r="Q187" s="5">
        <v>879.66875459000005</v>
      </c>
      <c r="R187" s="5">
        <v>879.66875459000005</v>
      </c>
      <c r="S187" s="5">
        <v>879.66875459000005</v>
      </c>
      <c r="T187" s="5">
        <v>879.66875459000005</v>
      </c>
      <c r="U187" s="5">
        <v>879.66875459000005</v>
      </c>
      <c r="V187" s="5">
        <v>879.66875459000005</v>
      </c>
      <c r="W187" s="5">
        <v>1272.8933311599999</v>
      </c>
      <c r="X187" s="5">
        <v>1272.8933311599999</v>
      </c>
      <c r="Y187" s="5">
        <v>1272.8933311599999</v>
      </c>
      <c r="Z187" s="5">
        <v>1272.8933311599999</v>
      </c>
      <c r="AA187" s="5">
        <v>1272.8933311599999</v>
      </c>
      <c r="AB187" s="5">
        <v>1272.8933311599999</v>
      </c>
      <c r="AC187" s="5">
        <v>1272.8933311599999</v>
      </c>
      <c r="AD187" s="5">
        <v>3435.5602242800001</v>
      </c>
      <c r="AE187" s="5">
        <v>3435.5602242800001</v>
      </c>
      <c r="AF187" s="5">
        <v>6006.2922968100002</v>
      </c>
      <c r="AG187" s="5">
        <v>6006.2922968100002</v>
      </c>
    </row>
    <row r="188" spans="1:33">
      <c r="A188" s="58" t="s">
        <v>131</v>
      </c>
      <c r="B188" s="61" t="s">
        <v>125</v>
      </c>
      <c r="C188" s="61" t="s">
        <v>197</v>
      </c>
      <c r="D188" s="61" t="s">
        <v>198</v>
      </c>
      <c r="E188" s="61" t="s">
        <v>154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33">
      <c r="A189" s="58" t="s">
        <v>131</v>
      </c>
      <c r="B189" s="61" t="s">
        <v>125</v>
      </c>
      <c r="C189" s="61" t="s">
        <v>199</v>
      </c>
      <c r="D189" s="61" t="s">
        <v>200</v>
      </c>
      <c r="E189" s="61" t="s">
        <v>154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500</v>
      </c>
      <c r="L189" s="5">
        <v>500</v>
      </c>
      <c r="M189" s="5">
        <v>500</v>
      </c>
      <c r="N189" s="5">
        <v>500</v>
      </c>
      <c r="O189" s="5">
        <v>500</v>
      </c>
      <c r="P189" s="5">
        <v>500</v>
      </c>
      <c r="Q189" s="5">
        <v>500</v>
      </c>
      <c r="R189" s="5">
        <v>500</v>
      </c>
      <c r="S189" s="5">
        <v>500</v>
      </c>
      <c r="T189" s="5">
        <v>500</v>
      </c>
      <c r="U189" s="5">
        <v>500</v>
      </c>
      <c r="V189" s="5">
        <v>500</v>
      </c>
      <c r="W189" s="5">
        <v>500</v>
      </c>
      <c r="X189" s="5">
        <v>500</v>
      </c>
      <c r="Y189" s="5">
        <v>500</v>
      </c>
      <c r="Z189" s="5">
        <v>500</v>
      </c>
      <c r="AA189" s="5">
        <v>500</v>
      </c>
      <c r="AB189" s="5">
        <v>500</v>
      </c>
      <c r="AC189" s="5">
        <v>500</v>
      </c>
      <c r="AD189" s="5">
        <v>500</v>
      </c>
      <c r="AE189" s="5">
        <v>500</v>
      </c>
      <c r="AF189" s="5">
        <v>500</v>
      </c>
      <c r="AG189" s="5">
        <v>500</v>
      </c>
    </row>
    <row r="190" spans="1:33">
      <c r="A190" s="58" t="s">
        <v>131</v>
      </c>
      <c r="B190" s="61" t="s">
        <v>125</v>
      </c>
      <c r="C190" s="61" t="s">
        <v>201</v>
      </c>
      <c r="D190" s="61" t="s">
        <v>202</v>
      </c>
      <c r="E190" s="61" t="s">
        <v>154</v>
      </c>
      <c r="F190" s="5">
        <v>322.91000000000003</v>
      </c>
      <c r="G190" s="5">
        <v>322.48</v>
      </c>
      <c r="H190" s="5">
        <v>402.0566389</v>
      </c>
      <c r="I190" s="5">
        <v>401.63663889999998</v>
      </c>
      <c r="J190" s="5">
        <v>691.97801160000006</v>
      </c>
      <c r="K190" s="5">
        <v>770.64176899999995</v>
      </c>
      <c r="L190" s="5">
        <v>770.211769</v>
      </c>
      <c r="M190" s="5">
        <v>769.79176899999993</v>
      </c>
      <c r="N190" s="5">
        <v>774.63268667000011</v>
      </c>
      <c r="O190" s="5">
        <v>774.63268667000011</v>
      </c>
      <c r="P190" s="5">
        <v>774.63268667000011</v>
      </c>
      <c r="Q190" s="5">
        <v>791.22461672999998</v>
      </c>
      <c r="R190" s="5">
        <v>791.22461672999998</v>
      </c>
      <c r="S190" s="5">
        <v>1912.0279276799999</v>
      </c>
      <c r="T190" s="5">
        <v>1912.0279276799999</v>
      </c>
      <c r="U190" s="5">
        <v>2019.95</v>
      </c>
      <c r="V190" s="5">
        <v>2019.95</v>
      </c>
      <c r="W190" s="5">
        <v>2019.95</v>
      </c>
      <c r="X190" s="5">
        <v>2019.95</v>
      </c>
      <c r="Y190" s="5">
        <v>4095.96547719</v>
      </c>
      <c r="Z190" s="5">
        <v>6685.6786518100007</v>
      </c>
      <c r="AA190" s="5">
        <v>6578.1586518100003</v>
      </c>
      <c r="AB190" s="5">
        <v>6578.1586518100003</v>
      </c>
      <c r="AC190" s="5">
        <v>6578.1586518100003</v>
      </c>
      <c r="AD190" s="5">
        <v>6578.1586518100003</v>
      </c>
      <c r="AE190" s="5">
        <v>6578.1586518100003</v>
      </c>
      <c r="AF190" s="5">
        <v>9953.4899657099995</v>
      </c>
      <c r="AG190" s="5">
        <v>9953.4899657099995</v>
      </c>
    </row>
    <row r="191" spans="1:33">
      <c r="A191" s="58" t="s">
        <v>131</v>
      </c>
      <c r="B191" s="61" t="s">
        <v>126</v>
      </c>
      <c r="C191" s="61" t="s">
        <v>203</v>
      </c>
      <c r="D191" s="61" t="s">
        <v>204</v>
      </c>
      <c r="E191" s="61" t="s">
        <v>154</v>
      </c>
      <c r="F191" s="5">
        <v>142.1568</v>
      </c>
      <c r="G191" s="5">
        <v>142.1568</v>
      </c>
      <c r="H191" s="5">
        <v>142.1568</v>
      </c>
      <c r="I191" s="5">
        <v>142.1568</v>
      </c>
      <c r="J191" s="5">
        <v>142.1568</v>
      </c>
      <c r="K191" s="5">
        <v>142.1568</v>
      </c>
      <c r="L191" s="5">
        <v>142.1568</v>
      </c>
      <c r="M191" s="5">
        <v>142.1568</v>
      </c>
      <c r="N191" s="5">
        <v>142.1568</v>
      </c>
      <c r="O191" s="5">
        <v>142.1568</v>
      </c>
      <c r="P191" s="5">
        <v>142.1568</v>
      </c>
      <c r="Q191" s="5">
        <v>142.1568</v>
      </c>
      <c r="R191" s="5">
        <v>142.1568</v>
      </c>
      <c r="S191" s="5">
        <v>142.1568</v>
      </c>
      <c r="T191" s="5">
        <v>142.1568</v>
      </c>
      <c r="U191" s="5">
        <v>142.1568</v>
      </c>
      <c r="V191" s="5">
        <v>142.1568</v>
      </c>
      <c r="W191" s="5">
        <v>142.1568</v>
      </c>
      <c r="X191" s="5">
        <v>142.1568</v>
      </c>
      <c r="Y191" s="5">
        <v>142.1568</v>
      </c>
      <c r="Z191" s="5">
        <v>242.15679999999998</v>
      </c>
      <c r="AA191" s="5">
        <v>242.15679999999998</v>
      </c>
      <c r="AB191" s="5">
        <v>242.15679999999998</v>
      </c>
      <c r="AC191" s="5">
        <v>242.15679999999998</v>
      </c>
      <c r="AD191" s="5">
        <v>242.15679999999998</v>
      </c>
      <c r="AE191" s="5">
        <v>242.15679999999998</v>
      </c>
      <c r="AF191" s="5">
        <v>147.16</v>
      </c>
      <c r="AG191" s="5">
        <v>147.16</v>
      </c>
    </row>
    <row r="192" spans="1:33">
      <c r="A192" s="58" t="s">
        <v>131</v>
      </c>
      <c r="B192" s="61" t="s">
        <v>126</v>
      </c>
      <c r="C192" s="61" t="s">
        <v>205</v>
      </c>
      <c r="D192" s="61" t="s">
        <v>206</v>
      </c>
      <c r="E192" s="61" t="s">
        <v>154</v>
      </c>
      <c r="F192" s="5">
        <v>25.219000000000001</v>
      </c>
      <c r="G192" s="5">
        <v>25.219000000000001</v>
      </c>
      <c r="H192" s="5">
        <v>25.219000000000001</v>
      </c>
      <c r="I192" s="5">
        <v>470.83654251999997</v>
      </c>
      <c r="J192" s="5">
        <v>975.92213834000006</v>
      </c>
      <c r="K192" s="5">
        <v>1084.37115081</v>
      </c>
      <c r="L192" s="5">
        <v>1084.37115081</v>
      </c>
      <c r="M192" s="5">
        <v>1084.37115081</v>
      </c>
      <c r="N192" s="5">
        <v>1110.8788790499998</v>
      </c>
      <c r="O192" s="5">
        <v>1110.8788790499998</v>
      </c>
      <c r="P192" s="5">
        <v>1204.2457379299999</v>
      </c>
      <c r="Q192" s="5">
        <v>1345.0462252599998</v>
      </c>
      <c r="R192" s="5">
        <v>1345.0462252599998</v>
      </c>
      <c r="S192" s="5">
        <v>1448.25507176</v>
      </c>
      <c r="T192" s="5">
        <v>1550.94536146</v>
      </c>
      <c r="U192" s="5">
        <v>1620.2705284899998</v>
      </c>
      <c r="V192" s="5">
        <v>1620.2705284899998</v>
      </c>
      <c r="W192" s="5">
        <v>1620.2705284899998</v>
      </c>
      <c r="X192" s="5">
        <v>3039.17464397</v>
      </c>
      <c r="Y192" s="5">
        <v>3039.17464397</v>
      </c>
      <c r="Z192" s="5">
        <v>4019.0909999999999</v>
      </c>
      <c r="AA192" s="5">
        <v>4019.0909999999999</v>
      </c>
      <c r="AB192" s="5">
        <v>4011.72</v>
      </c>
      <c r="AC192" s="5">
        <v>4011.72</v>
      </c>
      <c r="AD192" s="5">
        <v>4011.72</v>
      </c>
      <c r="AE192" s="5">
        <v>4011.72</v>
      </c>
      <c r="AF192" s="5">
        <v>4011.72</v>
      </c>
      <c r="AG192" s="5">
        <v>4011.72</v>
      </c>
    </row>
    <row r="193" spans="1:33">
      <c r="A193" s="58" t="s">
        <v>131</v>
      </c>
      <c r="B193" s="61" t="s">
        <v>126</v>
      </c>
      <c r="C193" s="61" t="s">
        <v>207</v>
      </c>
      <c r="D193" s="61" t="s">
        <v>208</v>
      </c>
      <c r="E193" s="61" t="s">
        <v>154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1300</v>
      </c>
      <c r="U193" s="5">
        <v>1300</v>
      </c>
      <c r="V193" s="5">
        <v>1300</v>
      </c>
      <c r="W193" s="5">
        <v>1300</v>
      </c>
      <c r="X193" s="5">
        <v>1300</v>
      </c>
      <c r="Y193" s="5">
        <v>1300</v>
      </c>
      <c r="Z193" s="5">
        <v>1300</v>
      </c>
      <c r="AA193" s="5">
        <v>1300</v>
      </c>
      <c r="AB193" s="5">
        <v>1300</v>
      </c>
      <c r="AC193" s="5">
        <v>1300</v>
      </c>
      <c r="AD193" s="5">
        <v>1300</v>
      </c>
      <c r="AE193" s="5">
        <v>1300</v>
      </c>
      <c r="AF193" s="5">
        <v>1300</v>
      </c>
      <c r="AG193" s="5">
        <v>1300</v>
      </c>
    </row>
    <row r="194" spans="1:33">
      <c r="A194" s="58" t="s">
        <v>131</v>
      </c>
      <c r="B194" s="61" t="s">
        <v>126</v>
      </c>
      <c r="C194" s="61" t="s">
        <v>209</v>
      </c>
      <c r="D194" s="61" t="s">
        <v>210</v>
      </c>
      <c r="E194" s="61" t="s">
        <v>154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</row>
    <row r="195" spans="1:33">
      <c r="A195" s="58" t="s">
        <v>131</v>
      </c>
      <c r="B195" s="61" t="s">
        <v>126</v>
      </c>
      <c r="C195" s="61" t="s">
        <v>211</v>
      </c>
      <c r="D195" s="61" t="s">
        <v>212</v>
      </c>
      <c r="E195" s="61" t="s">
        <v>154</v>
      </c>
      <c r="F195" s="5">
        <v>349.2</v>
      </c>
      <c r="G195" s="5">
        <v>349.2</v>
      </c>
      <c r="H195" s="5">
        <v>349.2</v>
      </c>
      <c r="I195" s="5">
        <v>349.2</v>
      </c>
      <c r="J195" s="5">
        <v>349.2</v>
      </c>
      <c r="K195" s="5">
        <v>860.94680934999997</v>
      </c>
      <c r="L195" s="5">
        <v>860.94680934999997</v>
      </c>
      <c r="M195" s="5">
        <v>860.94680934999997</v>
      </c>
      <c r="N195" s="5">
        <v>860.94680934999997</v>
      </c>
      <c r="O195" s="5">
        <v>1360.00683039</v>
      </c>
      <c r="P195" s="5">
        <v>1610.5034865300001</v>
      </c>
      <c r="Q195" s="5">
        <v>1654.4944764100001</v>
      </c>
      <c r="R195" s="5">
        <v>1654.4944764100001</v>
      </c>
      <c r="S195" s="5">
        <v>3249.2000000099997</v>
      </c>
      <c r="T195" s="5">
        <v>3249.2000000099997</v>
      </c>
      <c r="U195" s="5">
        <v>3249.2000000099997</v>
      </c>
      <c r="V195" s="5">
        <v>3249.2000000099997</v>
      </c>
      <c r="W195" s="5">
        <v>3249.2000000099997</v>
      </c>
      <c r="X195" s="5">
        <v>3249.2000000099997</v>
      </c>
      <c r="Y195" s="5">
        <v>3249.2000000099997</v>
      </c>
      <c r="Z195" s="5">
        <v>3249.2000000099997</v>
      </c>
      <c r="AA195" s="5">
        <v>2979.2000000099997</v>
      </c>
      <c r="AB195" s="5">
        <v>2979.2000000099997</v>
      </c>
      <c r="AC195" s="5">
        <v>2979.2000000099997</v>
      </c>
      <c r="AD195" s="5">
        <v>2900.0000000099999</v>
      </c>
      <c r="AE195" s="5">
        <v>2900.0000000099999</v>
      </c>
      <c r="AF195" s="5">
        <v>2900.0000000099999</v>
      </c>
      <c r="AG195" s="5">
        <v>2900.0000000099999</v>
      </c>
    </row>
    <row r="196" spans="1:33">
      <c r="A196" s="58" t="s">
        <v>131</v>
      </c>
      <c r="B196" s="61" t="s">
        <v>126</v>
      </c>
      <c r="C196" s="61" t="s">
        <v>213</v>
      </c>
      <c r="D196" s="61" t="s">
        <v>214</v>
      </c>
      <c r="E196" s="61" t="s">
        <v>154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495.78062175999997</v>
      </c>
      <c r="L196" s="5">
        <v>495.78062175999997</v>
      </c>
      <c r="M196" s="5">
        <v>2275.0873978099999</v>
      </c>
      <c r="N196" s="5">
        <v>2275.0873978099999</v>
      </c>
      <c r="O196" s="5">
        <v>2931.2185706199998</v>
      </c>
      <c r="P196" s="5">
        <v>4678.1179454100002</v>
      </c>
      <c r="Q196" s="5">
        <v>4996.0393762000003</v>
      </c>
      <c r="R196" s="5">
        <v>6284.2930251400003</v>
      </c>
      <c r="S196" s="5">
        <v>6500</v>
      </c>
      <c r="T196" s="5">
        <v>7449.84876102</v>
      </c>
      <c r="U196" s="5">
        <v>7449.84876102</v>
      </c>
      <c r="V196" s="5">
        <v>7449.84876102</v>
      </c>
      <c r="W196" s="5">
        <v>7449.84876102</v>
      </c>
      <c r="X196" s="5">
        <v>15337.992438069999</v>
      </c>
      <c r="Y196" s="5">
        <v>15337.992438069999</v>
      </c>
      <c r="Z196" s="5">
        <v>17503.77041904</v>
      </c>
      <c r="AA196" s="5">
        <v>17632.322929080001</v>
      </c>
      <c r="AB196" s="5">
        <v>18345.142532270002</v>
      </c>
      <c r="AC196" s="5">
        <v>18345.142532270002</v>
      </c>
      <c r="AD196" s="5">
        <v>21902.136018270001</v>
      </c>
      <c r="AE196" s="5">
        <v>31962.44182245</v>
      </c>
      <c r="AF196" s="5">
        <v>36677.381148319997</v>
      </c>
      <c r="AG196" s="5">
        <v>36677.381148319997</v>
      </c>
    </row>
    <row r="197" spans="1:33">
      <c r="A197" s="58" t="s">
        <v>131</v>
      </c>
      <c r="B197" s="61" t="s">
        <v>126</v>
      </c>
      <c r="C197" s="61" t="s">
        <v>215</v>
      </c>
      <c r="D197" s="61" t="s">
        <v>216</v>
      </c>
      <c r="E197" s="61" t="s">
        <v>154</v>
      </c>
      <c r="F197" s="5">
        <v>0</v>
      </c>
      <c r="G197" s="5">
        <v>0</v>
      </c>
      <c r="H197" s="5">
        <v>0</v>
      </c>
      <c r="I197" s="5">
        <v>509.21972871999998</v>
      </c>
      <c r="J197" s="5">
        <v>572.31556971999998</v>
      </c>
      <c r="K197" s="5">
        <v>572.31556971999998</v>
      </c>
      <c r="L197" s="5">
        <v>572.31556971999998</v>
      </c>
      <c r="M197" s="5">
        <v>592.60774328000002</v>
      </c>
      <c r="N197" s="5">
        <v>592.60774328000002</v>
      </c>
      <c r="O197" s="5">
        <v>592.60774328000002</v>
      </c>
      <c r="P197" s="5">
        <v>650.18625540999994</v>
      </c>
      <c r="Q197" s="5">
        <v>664.37492750000001</v>
      </c>
      <c r="R197" s="5">
        <v>664.37492750000001</v>
      </c>
      <c r="S197" s="5">
        <v>664.37492750000001</v>
      </c>
      <c r="T197" s="5">
        <v>753.75574954000001</v>
      </c>
      <c r="U197" s="5">
        <v>753.75574954000001</v>
      </c>
      <c r="V197" s="5">
        <v>753.75574954000001</v>
      </c>
      <c r="W197" s="5">
        <v>753.75574954000001</v>
      </c>
      <c r="X197" s="5">
        <v>754.93152153000005</v>
      </c>
      <c r="Y197" s="5">
        <v>754.93152153000005</v>
      </c>
      <c r="Z197" s="5">
        <v>804.96593904999997</v>
      </c>
      <c r="AA197" s="5">
        <v>3080.9015530299998</v>
      </c>
      <c r="AB197" s="5">
        <v>3400</v>
      </c>
      <c r="AC197" s="5">
        <v>3400</v>
      </c>
      <c r="AD197" s="5">
        <v>3400</v>
      </c>
      <c r="AE197" s="5">
        <v>3400</v>
      </c>
      <c r="AF197" s="5">
        <v>3400</v>
      </c>
      <c r="AG197" s="5">
        <v>3400</v>
      </c>
    </row>
    <row r="198" spans="1:33">
      <c r="A198" s="58" t="s">
        <v>131</v>
      </c>
      <c r="B198" s="61" t="s">
        <v>126</v>
      </c>
      <c r="C198" s="61" t="s">
        <v>217</v>
      </c>
      <c r="D198" s="61" t="s">
        <v>218</v>
      </c>
      <c r="E198" s="61" t="s">
        <v>154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5000</v>
      </c>
      <c r="AA198" s="5">
        <v>5000</v>
      </c>
      <c r="AB198" s="5">
        <v>5000</v>
      </c>
      <c r="AC198" s="5">
        <v>5000</v>
      </c>
      <c r="AD198" s="5">
        <v>5000</v>
      </c>
      <c r="AE198" s="5">
        <v>5000</v>
      </c>
      <c r="AF198" s="5">
        <v>5000</v>
      </c>
      <c r="AG198" s="5">
        <v>5000</v>
      </c>
    </row>
    <row r="199" spans="1:33">
      <c r="A199" s="58" t="s">
        <v>131</v>
      </c>
      <c r="B199" s="61" t="s">
        <v>126</v>
      </c>
      <c r="C199" s="61" t="s">
        <v>219</v>
      </c>
      <c r="D199" s="61" t="s">
        <v>220</v>
      </c>
      <c r="E199" s="61" t="s">
        <v>154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347.03186964000002</v>
      </c>
      <c r="Q199" s="5">
        <v>354.40849207999997</v>
      </c>
      <c r="R199" s="5">
        <v>391.23910862000002</v>
      </c>
      <c r="S199" s="5">
        <v>427.99768605000003</v>
      </c>
      <c r="T199" s="5">
        <v>1738.4227526100001</v>
      </c>
      <c r="U199" s="5">
        <v>4000</v>
      </c>
      <c r="V199" s="5">
        <v>4000</v>
      </c>
      <c r="W199" s="5">
        <v>4000</v>
      </c>
      <c r="X199" s="5">
        <v>4000</v>
      </c>
      <c r="Y199" s="5">
        <v>4000</v>
      </c>
      <c r="Z199" s="5">
        <v>4000</v>
      </c>
      <c r="AA199" s="5">
        <v>4000</v>
      </c>
      <c r="AB199" s="5">
        <v>4000</v>
      </c>
      <c r="AC199" s="5">
        <v>4000</v>
      </c>
      <c r="AD199" s="5">
        <v>4000</v>
      </c>
      <c r="AE199" s="5">
        <v>4000</v>
      </c>
      <c r="AF199" s="5">
        <v>19311.755093920001</v>
      </c>
      <c r="AG199" s="5">
        <v>19311.755093920001</v>
      </c>
    </row>
    <row r="200" spans="1:33">
      <c r="A200" s="58" t="s">
        <v>131</v>
      </c>
      <c r="B200" s="61" t="s">
        <v>127</v>
      </c>
      <c r="C200" s="61" t="s">
        <v>221</v>
      </c>
      <c r="D200" s="61" t="s">
        <v>222</v>
      </c>
      <c r="E200" s="61" t="s">
        <v>154</v>
      </c>
      <c r="F200" s="5">
        <v>0</v>
      </c>
      <c r="G200" s="5">
        <v>0</v>
      </c>
      <c r="H200" s="5">
        <v>48.176031770000002</v>
      </c>
      <c r="I200" s="5">
        <v>300</v>
      </c>
      <c r="J200" s="5">
        <v>371.30904657999997</v>
      </c>
      <c r="K200" s="5">
        <v>1094.4478897900001</v>
      </c>
      <c r="L200" s="5">
        <v>1094.4478897900001</v>
      </c>
      <c r="M200" s="5">
        <v>1094.4478897900001</v>
      </c>
      <c r="N200" s="5">
        <v>1094.4478897900001</v>
      </c>
      <c r="O200" s="5">
        <v>1094.4478897900001</v>
      </c>
      <c r="P200" s="5">
        <v>1734.23311706</v>
      </c>
      <c r="Q200" s="5">
        <v>1734.23311706</v>
      </c>
      <c r="R200" s="5">
        <v>1734.23311706</v>
      </c>
      <c r="S200" s="5">
        <v>1734.23311706</v>
      </c>
      <c r="T200" s="5">
        <v>3240.6709839599998</v>
      </c>
      <c r="U200" s="5">
        <v>5119.9785625100003</v>
      </c>
      <c r="V200" s="5">
        <v>5119.9785625100003</v>
      </c>
      <c r="W200" s="5">
        <v>5848.4550906699997</v>
      </c>
      <c r="X200" s="5">
        <v>5848.4550906699997</v>
      </c>
      <c r="Y200" s="5">
        <v>5941.4872840600001</v>
      </c>
      <c r="Z200" s="5">
        <v>10524.10728651</v>
      </c>
      <c r="AA200" s="5">
        <v>10524.10728651</v>
      </c>
      <c r="AB200" s="5">
        <v>10524.10728651</v>
      </c>
      <c r="AC200" s="5">
        <v>10524.10728651</v>
      </c>
      <c r="AD200" s="5">
        <v>10524.10728651</v>
      </c>
      <c r="AE200" s="5">
        <v>11234.6757502</v>
      </c>
      <c r="AF200" s="5">
        <v>24263.738739299999</v>
      </c>
      <c r="AG200" s="5">
        <v>24263.738739299999</v>
      </c>
    </row>
    <row r="201" spans="1:33">
      <c r="A201" s="58" t="s">
        <v>131</v>
      </c>
      <c r="B201" s="61" t="s">
        <v>127</v>
      </c>
      <c r="C201" s="61" t="s">
        <v>223</v>
      </c>
      <c r="D201" s="61" t="s">
        <v>224</v>
      </c>
      <c r="E201" s="61" t="s">
        <v>154</v>
      </c>
      <c r="F201" s="5">
        <v>0</v>
      </c>
      <c r="G201" s="5">
        <v>0</v>
      </c>
      <c r="H201" s="5">
        <v>0</v>
      </c>
      <c r="I201" s="5">
        <v>142.64951472000001</v>
      </c>
      <c r="J201" s="5">
        <v>150</v>
      </c>
      <c r="K201" s="5">
        <v>150</v>
      </c>
      <c r="L201" s="5">
        <v>150</v>
      </c>
      <c r="M201" s="5">
        <v>150</v>
      </c>
      <c r="N201" s="5">
        <v>150</v>
      </c>
      <c r="O201" s="5">
        <v>150</v>
      </c>
      <c r="P201" s="5">
        <v>150</v>
      </c>
      <c r="Q201" s="5">
        <v>150</v>
      </c>
      <c r="R201" s="5">
        <v>150</v>
      </c>
      <c r="S201" s="5">
        <v>150</v>
      </c>
      <c r="T201" s="5">
        <v>150</v>
      </c>
      <c r="U201" s="5">
        <v>150</v>
      </c>
      <c r="V201" s="5">
        <v>150</v>
      </c>
      <c r="W201" s="5">
        <v>150</v>
      </c>
      <c r="X201" s="5">
        <v>150</v>
      </c>
      <c r="Y201" s="5">
        <v>150</v>
      </c>
      <c r="Z201" s="5">
        <v>150</v>
      </c>
      <c r="AA201" s="5">
        <v>150</v>
      </c>
      <c r="AB201" s="5">
        <v>150</v>
      </c>
      <c r="AC201" s="5">
        <v>150</v>
      </c>
      <c r="AD201" s="5">
        <v>150</v>
      </c>
      <c r="AE201" s="5">
        <v>150</v>
      </c>
      <c r="AF201" s="5">
        <v>150</v>
      </c>
      <c r="AG201" s="5">
        <v>150</v>
      </c>
    </row>
    <row r="202" spans="1:33">
      <c r="A202" s="58" t="s">
        <v>131</v>
      </c>
      <c r="B202" s="61" t="s">
        <v>127</v>
      </c>
      <c r="C202" s="61" t="s">
        <v>225</v>
      </c>
      <c r="D202" s="61" t="s">
        <v>286</v>
      </c>
      <c r="E202" s="61" t="s">
        <v>154</v>
      </c>
      <c r="F202" s="5">
        <v>0</v>
      </c>
      <c r="G202" s="5">
        <v>0</v>
      </c>
      <c r="H202" s="5">
        <v>0</v>
      </c>
      <c r="I202" s="5">
        <v>150</v>
      </c>
      <c r="J202" s="5">
        <v>150</v>
      </c>
      <c r="K202" s="5">
        <v>150</v>
      </c>
      <c r="L202" s="5">
        <v>150</v>
      </c>
      <c r="M202" s="5">
        <v>150</v>
      </c>
      <c r="N202" s="5">
        <v>150</v>
      </c>
      <c r="O202" s="5">
        <v>150</v>
      </c>
      <c r="P202" s="5">
        <v>150</v>
      </c>
      <c r="Q202" s="5">
        <v>150</v>
      </c>
      <c r="R202" s="5">
        <v>150</v>
      </c>
      <c r="S202" s="5">
        <v>150</v>
      </c>
      <c r="T202" s="5">
        <v>150</v>
      </c>
      <c r="U202" s="5">
        <v>150</v>
      </c>
      <c r="V202" s="5">
        <v>150</v>
      </c>
      <c r="W202" s="5">
        <v>150</v>
      </c>
      <c r="X202" s="5">
        <v>150</v>
      </c>
      <c r="Y202" s="5">
        <v>150</v>
      </c>
      <c r="Z202" s="5">
        <v>150</v>
      </c>
      <c r="AA202" s="5">
        <v>150</v>
      </c>
      <c r="AB202" s="5">
        <v>150</v>
      </c>
      <c r="AC202" s="5">
        <v>150</v>
      </c>
      <c r="AD202" s="5">
        <v>150</v>
      </c>
      <c r="AE202" s="5">
        <v>150</v>
      </c>
      <c r="AF202" s="5">
        <v>150</v>
      </c>
      <c r="AG202" s="5">
        <v>150</v>
      </c>
    </row>
    <row r="203" spans="1:33" ht="16.5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33">
      <c r="A204" s="58" t="s">
        <v>131</v>
      </c>
      <c r="B204" s="61" t="s">
        <v>124</v>
      </c>
      <c r="C204" s="61" t="s">
        <v>152</v>
      </c>
      <c r="D204" s="61" t="s">
        <v>153</v>
      </c>
      <c r="E204" s="61" t="s">
        <v>92</v>
      </c>
      <c r="F204" s="5">
        <v>330.26499999999999</v>
      </c>
      <c r="G204" s="5">
        <v>900.26499999999999</v>
      </c>
      <c r="H204" s="5">
        <v>1164.14042189</v>
      </c>
      <c r="I204" s="5">
        <v>1200.8629721899999</v>
      </c>
      <c r="J204" s="5">
        <v>1269.5075104100001</v>
      </c>
      <c r="K204" s="5">
        <v>1492.81292704</v>
      </c>
      <c r="L204" s="5">
        <v>2181.9708074999999</v>
      </c>
      <c r="M204" s="5">
        <v>2610.2649999999999</v>
      </c>
      <c r="N204" s="5">
        <v>2691.81711309</v>
      </c>
      <c r="O204" s="5">
        <v>2691.81711309</v>
      </c>
      <c r="P204" s="5">
        <v>2844.9585712600001</v>
      </c>
      <c r="Q204" s="5">
        <v>7446.6643849600005</v>
      </c>
      <c r="R204" s="5">
        <v>8945.4660487700003</v>
      </c>
      <c r="S204" s="5">
        <v>9541.2626868999996</v>
      </c>
      <c r="T204" s="5">
        <v>9541.2626868999996</v>
      </c>
      <c r="U204" s="5">
        <v>9541.2626868999996</v>
      </c>
      <c r="V204" s="5">
        <v>9541.2626868999996</v>
      </c>
      <c r="W204" s="5">
        <v>9541.2626868999996</v>
      </c>
      <c r="X204" s="5">
        <v>9541.2626868999996</v>
      </c>
      <c r="Y204" s="5">
        <v>9541.2626868999996</v>
      </c>
      <c r="Z204" s="5">
        <v>9360.7976868999995</v>
      </c>
      <c r="AA204" s="5">
        <v>10788.194596679999</v>
      </c>
      <c r="AB204" s="5">
        <v>13224.175571039999</v>
      </c>
      <c r="AC204" s="5">
        <v>14106.072716639999</v>
      </c>
      <c r="AD204" s="5">
        <v>14106.072716639999</v>
      </c>
      <c r="AE204" s="5">
        <v>14106.072716639999</v>
      </c>
      <c r="AF204" s="5">
        <v>14106.072716639999</v>
      </c>
      <c r="AG204" s="5">
        <v>14106.072716639999</v>
      </c>
    </row>
    <row r="205" spans="1:33">
      <c r="A205" s="58" t="s">
        <v>131</v>
      </c>
      <c r="B205" s="61" t="s">
        <v>124</v>
      </c>
      <c r="C205" s="61" t="s">
        <v>155</v>
      </c>
      <c r="D205" s="61" t="s">
        <v>156</v>
      </c>
      <c r="E205" s="61" t="s">
        <v>92</v>
      </c>
      <c r="F205" s="5">
        <v>43.2</v>
      </c>
      <c r="G205" s="5">
        <v>785.20040039000003</v>
      </c>
      <c r="H205" s="5">
        <v>785.20040039000003</v>
      </c>
      <c r="I205" s="5">
        <v>797.89492499000005</v>
      </c>
      <c r="J205" s="5">
        <v>1201.41219142</v>
      </c>
      <c r="K205" s="5">
        <v>1214.96337887</v>
      </c>
      <c r="L205" s="5">
        <v>1214.96337887</v>
      </c>
      <c r="M205" s="5">
        <v>2788.25512101</v>
      </c>
      <c r="N205" s="5">
        <v>3603.8313601599998</v>
      </c>
      <c r="O205" s="5">
        <v>4340.1076981300002</v>
      </c>
      <c r="P205" s="5">
        <v>4743.2</v>
      </c>
      <c r="Q205" s="5">
        <v>5634.1665641099999</v>
      </c>
      <c r="R205" s="5">
        <v>5634.1665641099999</v>
      </c>
      <c r="S205" s="5">
        <v>5634.1665641099999</v>
      </c>
      <c r="T205" s="5">
        <v>5634.1665641099999</v>
      </c>
      <c r="U205" s="5">
        <v>5634.1665641099999</v>
      </c>
      <c r="V205" s="5">
        <v>5634.1665641099999</v>
      </c>
      <c r="W205" s="5">
        <v>5634.1665641099999</v>
      </c>
      <c r="X205" s="5">
        <v>5634.1665641099999</v>
      </c>
      <c r="Y205" s="5">
        <v>5634.1665641099999</v>
      </c>
      <c r="Z205" s="5">
        <v>5634.1665641099999</v>
      </c>
      <c r="AA205" s="5">
        <v>5794.2102878299993</v>
      </c>
      <c r="AB205" s="5">
        <v>10713.33184201</v>
      </c>
      <c r="AC205" s="5">
        <v>10713.33184201</v>
      </c>
      <c r="AD205" s="5">
        <v>10713.33184201</v>
      </c>
      <c r="AE205" s="5">
        <v>10713.33184201</v>
      </c>
      <c r="AF205" s="5">
        <v>10713.33184201</v>
      </c>
      <c r="AG205" s="5">
        <v>10713.33184201</v>
      </c>
    </row>
    <row r="206" spans="1:33">
      <c r="A206" s="58" t="s">
        <v>131</v>
      </c>
      <c r="B206" s="61" t="s">
        <v>124</v>
      </c>
      <c r="C206" s="61" t="s">
        <v>157</v>
      </c>
      <c r="D206" s="61" t="s">
        <v>158</v>
      </c>
      <c r="E206" s="61" t="s">
        <v>92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>
      <c r="A207" s="58" t="s">
        <v>131</v>
      </c>
      <c r="B207" s="61" t="s">
        <v>124</v>
      </c>
      <c r="C207" s="61" t="s">
        <v>159</v>
      </c>
      <c r="D207" s="61" t="s">
        <v>160</v>
      </c>
      <c r="E207" s="61" t="s">
        <v>92</v>
      </c>
      <c r="F207" s="5">
        <v>0</v>
      </c>
      <c r="G207" s="5">
        <v>493.09815411</v>
      </c>
      <c r="H207" s="5">
        <v>752.15133795999998</v>
      </c>
      <c r="I207" s="5">
        <v>1000.00000001</v>
      </c>
      <c r="J207" s="5">
        <v>1000.00000001</v>
      </c>
      <c r="K207" s="5">
        <v>1000.00000001</v>
      </c>
      <c r="L207" s="5">
        <v>1504.8048534700001</v>
      </c>
      <c r="M207" s="5">
        <v>1504.8048534700001</v>
      </c>
      <c r="N207" s="5">
        <v>1504.8048534700001</v>
      </c>
      <c r="O207" s="5">
        <v>1504.8048534700001</v>
      </c>
      <c r="P207" s="5">
        <v>1504.8048534700001</v>
      </c>
      <c r="Q207" s="5">
        <v>2872.6899881999998</v>
      </c>
      <c r="R207" s="5">
        <v>2872.6899881999998</v>
      </c>
      <c r="S207" s="5">
        <v>2977.3114966399999</v>
      </c>
      <c r="T207" s="5">
        <v>3800.0000000099999</v>
      </c>
      <c r="U207" s="5">
        <v>3800.0000000099999</v>
      </c>
      <c r="V207" s="5">
        <v>3800.0000000099999</v>
      </c>
      <c r="W207" s="5">
        <v>3800.0000000099999</v>
      </c>
      <c r="X207" s="5">
        <v>3800.0000000099999</v>
      </c>
      <c r="Y207" s="5">
        <v>3800.0000000099999</v>
      </c>
      <c r="Z207" s="5">
        <v>3800.0000000099999</v>
      </c>
      <c r="AA207" s="5">
        <v>3800.0000000099999</v>
      </c>
      <c r="AB207" s="5">
        <v>11836.14944931</v>
      </c>
      <c r="AC207" s="5">
        <v>17510.91069601</v>
      </c>
      <c r="AD207" s="5">
        <v>23318.689860260001</v>
      </c>
      <c r="AE207" s="5">
        <v>24432.465518590001</v>
      </c>
      <c r="AF207" s="5">
        <v>34095.878765479996</v>
      </c>
      <c r="AG207" s="5">
        <v>34095.878765479996</v>
      </c>
    </row>
    <row r="208" spans="1:33">
      <c r="A208" s="58" t="s">
        <v>131</v>
      </c>
      <c r="B208" s="61" t="s">
        <v>124</v>
      </c>
      <c r="C208" s="61" t="s">
        <v>161</v>
      </c>
      <c r="D208" s="61" t="s">
        <v>162</v>
      </c>
      <c r="E208" s="61" t="s">
        <v>92</v>
      </c>
      <c r="F208" s="5">
        <v>0</v>
      </c>
      <c r="G208" s="5">
        <v>0</v>
      </c>
      <c r="H208" s="5">
        <v>50.761295459999999</v>
      </c>
      <c r="I208" s="5">
        <v>101.38834428</v>
      </c>
      <c r="J208" s="5">
        <v>104.66851821</v>
      </c>
      <c r="K208" s="5">
        <v>104.75165846</v>
      </c>
      <c r="L208" s="5">
        <v>104.75165846</v>
      </c>
      <c r="M208" s="5">
        <v>104.75165846</v>
      </c>
      <c r="N208" s="5">
        <v>104.75165846</v>
      </c>
      <c r="O208" s="5">
        <v>104.75165846</v>
      </c>
      <c r="P208" s="5">
        <v>104.75165846</v>
      </c>
      <c r="Q208" s="5">
        <v>104.75165846</v>
      </c>
      <c r="R208" s="5">
        <v>104.75165846</v>
      </c>
      <c r="S208" s="5">
        <v>106.40661724</v>
      </c>
      <c r="T208" s="5">
        <v>107.90426226</v>
      </c>
      <c r="U208" s="5">
        <v>107.90426226</v>
      </c>
      <c r="V208" s="5">
        <v>107.90426226</v>
      </c>
      <c r="W208" s="5">
        <v>111.88909857</v>
      </c>
      <c r="X208" s="5">
        <v>115.83688867000001</v>
      </c>
      <c r="Y208" s="5">
        <v>3900</v>
      </c>
      <c r="Z208" s="5">
        <v>3900</v>
      </c>
      <c r="AA208" s="5">
        <v>3900</v>
      </c>
      <c r="AB208" s="5">
        <v>3900</v>
      </c>
      <c r="AC208" s="5">
        <v>3900</v>
      </c>
      <c r="AD208" s="5">
        <v>3900</v>
      </c>
      <c r="AE208" s="5">
        <v>3900</v>
      </c>
      <c r="AF208" s="5">
        <v>3900</v>
      </c>
      <c r="AG208" s="5">
        <v>3900</v>
      </c>
    </row>
    <row r="209" spans="1:33">
      <c r="A209" s="58" t="s">
        <v>131</v>
      </c>
      <c r="B209" s="61" t="s">
        <v>124</v>
      </c>
      <c r="C209" s="61" t="s">
        <v>163</v>
      </c>
      <c r="D209" s="61" t="s">
        <v>164</v>
      </c>
      <c r="E209" s="61" t="s">
        <v>92</v>
      </c>
      <c r="F209" s="5">
        <v>0</v>
      </c>
      <c r="G209" s="5">
        <v>900</v>
      </c>
      <c r="H209" s="5">
        <v>900</v>
      </c>
      <c r="I209" s="5">
        <v>1539.04349015</v>
      </c>
      <c r="J209" s="5">
        <v>2092.4867067699997</v>
      </c>
      <c r="K209" s="5">
        <v>2092.4867067699997</v>
      </c>
      <c r="L209" s="5">
        <v>2305.0743328899998</v>
      </c>
      <c r="M209" s="5">
        <v>2305.0743328899998</v>
      </c>
      <c r="N209" s="5">
        <v>2305.0743328899998</v>
      </c>
      <c r="O209" s="5">
        <v>2305.0743328899998</v>
      </c>
      <c r="P209" s="5">
        <v>3500</v>
      </c>
      <c r="Q209" s="5">
        <v>3500</v>
      </c>
      <c r="R209" s="5">
        <v>3500</v>
      </c>
      <c r="S209" s="5">
        <v>3500</v>
      </c>
      <c r="T209" s="5">
        <v>3500</v>
      </c>
      <c r="U209" s="5">
        <v>3500</v>
      </c>
      <c r="V209" s="5">
        <v>3500</v>
      </c>
      <c r="W209" s="5">
        <v>3500</v>
      </c>
      <c r="X209" s="5">
        <v>3500</v>
      </c>
      <c r="Y209" s="5">
        <v>13417.677844530001</v>
      </c>
      <c r="Z209" s="5">
        <v>23641.245726450001</v>
      </c>
      <c r="AA209" s="5">
        <v>24322.35527</v>
      </c>
      <c r="AB209" s="5">
        <v>24322.35527</v>
      </c>
      <c r="AC209" s="5">
        <v>24322.35527</v>
      </c>
      <c r="AD209" s="5">
        <v>24322.35527</v>
      </c>
      <c r="AE209" s="5">
        <v>24322.35527</v>
      </c>
      <c r="AF209" s="5">
        <v>24322.35527</v>
      </c>
      <c r="AG209" s="5">
        <v>24322.35527</v>
      </c>
    </row>
    <row r="210" spans="1:33">
      <c r="A210" s="58" t="s">
        <v>131</v>
      </c>
      <c r="B210" s="61" t="s">
        <v>124</v>
      </c>
      <c r="C210" s="61" t="s">
        <v>165</v>
      </c>
      <c r="D210" s="61" t="s">
        <v>166</v>
      </c>
      <c r="E210" s="61" t="s">
        <v>92</v>
      </c>
      <c r="F210" s="5">
        <v>0</v>
      </c>
      <c r="G210" s="5">
        <v>0</v>
      </c>
      <c r="H210" s="5">
        <v>0</v>
      </c>
      <c r="I210" s="5">
        <v>300</v>
      </c>
      <c r="J210" s="5">
        <v>300</v>
      </c>
      <c r="K210" s="5">
        <v>300</v>
      </c>
      <c r="L210" s="5">
        <v>300</v>
      </c>
      <c r="M210" s="5">
        <v>300</v>
      </c>
      <c r="N210" s="5">
        <v>1100</v>
      </c>
      <c r="O210" s="5">
        <v>2694.8763364699998</v>
      </c>
      <c r="P210" s="5">
        <v>2694.8763364699998</v>
      </c>
      <c r="Q210" s="5">
        <v>3016.5695873999998</v>
      </c>
      <c r="R210" s="5">
        <v>3016.5695873999998</v>
      </c>
      <c r="S210" s="5">
        <v>3016.5695873999998</v>
      </c>
      <c r="T210" s="5">
        <v>3016.5695873999998</v>
      </c>
      <c r="U210" s="5">
        <v>3016.5695873999998</v>
      </c>
      <c r="V210" s="5">
        <v>3016.5695873999998</v>
      </c>
      <c r="W210" s="5">
        <v>3016.5695873999998</v>
      </c>
      <c r="X210" s="5">
        <v>3016.5695873999998</v>
      </c>
      <c r="Y210" s="5">
        <v>3773.07631481</v>
      </c>
      <c r="Z210" s="5">
        <v>6458.6743025899996</v>
      </c>
      <c r="AA210" s="5">
        <v>6458.6743025899996</v>
      </c>
      <c r="AB210" s="5">
        <v>6458.6743025899996</v>
      </c>
      <c r="AC210" s="5">
        <v>6458.6743025899996</v>
      </c>
      <c r="AD210" s="5">
        <v>6458.6743025899996</v>
      </c>
      <c r="AE210" s="5">
        <v>6458.6743025899996</v>
      </c>
      <c r="AF210" s="5">
        <v>6458.6743025899996</v>
      </c>
      <c r="AG210" s="5">
        <v>6458.6743025899996</v>
      </c>
    </row>
    <row r="211" spans="1:33">
      <c r="A211" s="58" t="s">
        <v>131</v>
      </c>
      <c r="B211" s="61" t="s">
        <v>124</v>
      </c>
      <c r="C211" s="61" t="s">
        <v>167</v>
      </c>
      <c r="D211" s="61" t="s">
        <v>168</v>
      </c>
      <c r="E211" s="61" t="s">
        <v>92</v>
      </c>
      <c r="F211" s="5">
        <v>452.97399999999999</v>
      </c>
      <c r="G211" s="5">
        <v>1852.9739999999999</v>
      </c>
      <c r="H211" s="5">
        <v>4807.1527047500003</v>
      </c>
      <c r="I211" s="5">
        <v>4826.5815099199999</v>
      </c>
      <c r="J211" s="5">
        <v>4826.5815099199999</v>
      </c>
      <c r="K211" s="5">
        <v>4826.5815099199999</v>
      </c>
      <c r="L211" s="5">
        <v>4826.5815099199999</v>
      </c>
      <c r="M211" s="5">
        <v>4958.7338983</v>
      </c>
      <c r="N211" s="5">
        <v>5565.0124879100003</v>
      </c>
      <c r="O211" s="5">
        <v>5565.0124879100003</v>
      </c>
      <c r="P211" s="5">
        <v>6052.9740000000002</v>
      </c>
      <c r="Q211" s="5">
        <v>7154.8406891100003</v>
      </c>
      <c r="R211" s="5">
        <v>7154.8406891100003</v>
      </c>
      <c r="S211" s="5">
        <v>10003.19127732</v>
      </c>
      <c r="T211" s="5">
        <v>11198.50686051</v>
      </c>
      <c r="U211" s="5">
        <v>11198.50686051</v>
      </c>
      <c r="V211" s="5">
        <v>11198.50686051</v>
      </c>
      <c r="W211" s="5">
        <v>11198.50686051</v>
      </c>
      <c r="X211" s="5">
        <v>11198.50686051</v>
      </c>
      <c r="Y211" s="5">
        <v>11931.83389469</v>
      </c>
      <c r="Z211" s="5">
        <v>12062.03111009</v>
      </c>
      <c r="AA211" s="5">
        <v>11609.05711009</v>
      </c>
      <c r="AB211" s="5">
        <v>11609.05711009</v>
      </c>
      <c r="AC211" s="5">
        <v>11609.05711009</v>
      </c>
      <c r="AD211" s="5">
        <v>11609.05711009</v>
      </c>
      <c r="AE211" s="5">
        <v>11727.505868509999</v>
      </c>
      <c r="AF211" s="5">
        <v>11727.505868509999</v>
      </c>
      <c r="AG211" s="5">
        <v>11727.505868509999</v>
      </c>
    </row>
    <row r="212" spans="1:33">
      <c r="A212" s="58" t="s">
        <v>131</v>
      </c>
      <c r="B212" s="61" t="s">
        <v>124</v>
      </c>
      <c r="C212" s="61" t="s">
        <v>169</v>
      </c>
      <c r="D212" s="61" t="s">
        <v>170</v>
      </c>
      <c r="E212" s="61" t="s">
        <v>92</v>
      </c>
      <c r="F212" s="5">
        <v>0</v>
      </c>
      <c r="G212" s="5">
        <v>0</v>
      </c>
      <c r="H212" s="5">
        <v>0</v>
      </c>
      <c r="I212" s="5">
        <v>42.087879209999997</v>
      </c>
      <c r="J212" s="5">
        <v>42.087879209999997</v>
      </c>
      <c r="K212" s="5">
        <v>42.087879209999997</v>
      </c>
      <c r="L212" s="5">
        <v>42.087879209999997</v>
      </c>
      <c r="M212" s="5">
        <v>42.087879209999997</v>
      </c>
      <c r="N212" s="5">
        <v>42.087879209999997</v>
      </c>
      <c r="O212" s="5">
        <v>317.79362335000002</v>
      </c>
      <c r="P212" s="5">
        <v>562.41962092999995</v>
      </c>
      <c r="Q212" s="5">
        <v>900</v>
      </c>
      <c r="R212" s="5">
        <v>900</v>
      </c>
      <c r="S212" s="5">
        <v>900</v>
      </c>
      <c r="T212" s="5">
        <v>900</v>
      </c>
      <c r="U212" s="5">
        <v>900</v>
      </c>
      <c r="V212" s="5">
        <v>900</v>
      </c>
      <c r="W212" s="5">
        <v>900</v>
      </c>
      <c r="X212" s="5">
        <v>900</v>
      </c>
      <c r="Y212" s="5">
        <v>900</v>
      </c>
      <c r="Z212" s="5">
        <v>900</v>
      </c>
      <c r="AA212" s="5">
        <v>900</v>
      </c>
      <c r="AB212" s="5">
        <v>900</v>
      </c>
      <c r="AC212" s="5">
        <v>900</v>
      </c>
      <c r="AD212" s="5">
        <v>900</v>
      </c>
      <c r="AE212" s="5">
        <v>900</v>
      </c>
      <c r="AF212" s="5">
        <v>900</v>
      </c>
      <c r="AG212" s="5">
        <v>900</v>
      </c>
    </row>
    <row r="213" spans="1:33">
      <c r="A213" s="58" t="s">
        <v>131</v>
      </c>
      <c r="B213" s="61" t="s">
        <v>123</v>
      </c>
      <c r="C213" s="61" t="s">
        <v>171</v>
      </c>
      <c r="D213" s="61" t="s">
        <v>172</v>
      </c>
      <c r="E213" s="61" t="s">
        <v>92</v>
      </c>
      <c r="F213" s="5">
        <v>1590.89348857</v>
      </c>
      <c r="G213" s="5">
        <v>1590.89348857</v>
      </c>
      <c r="H213" s="5">
        <v>1630.894076</v>
      </c>
      <c r="I213" s="5">
        <v>1630.894076</v>
      </c>
      <c r="J213" s="5">
        <v>1630.894076</v>
      </c>
      <c r="K213" s="5">
        <v>1630.894076</v>
      </c>
      <c r="L213" s="5">
        <v>1630.894076</v>
      </c>
      <c r="M213" s="5">
        <v>1630.894076</v>
      </c>
      <c r="N213" s="5">
        <v>1630.894076</v>
      </c>
      <c r="O213" s="5">
        <v>1630.894076</v>
      </c>
      <c r="P213" s="5">
        <v>1630.894076</v>
      </c>
      <c r="Q213" s="5">
        <v>1630.894076</v>
      </c>
      <c r="R213" s="5">
        <v>1630.894076</v>
      </c>
      <c r="S213" s="5">
        <v>1630.894076</v>
      </c>
      <c r="T213" s="5">
        <v>1630.894076</v>
      </c>
      <c r="U213" s="5">
        <v>1630.894076</v>
      </c>
      <c r="V213" s="5">
        <v>1630.894076</v>
      </c>
      <c r="W213" s="5">
        <v>1630.894076</v>
      </c>
      <c r="X213" s="5">
        <v>1630.894076</v>
      </c>
      <c r="Y213" s="5">
        <v>1630.894076</v>
      </c>
      <c r="Z213" s="5">
        <v>1630.894076</v>
      </c>
      <c r="AA213" s="5">
        <v>1630.894076</v>
      </c>
      <c r="AB213" s="5">
        <v>1630.894076</v>
      </c>
      <c r="AC213" s="5">
        <v>1630.894076</v>
      </c>
      <c r="AD213" s="5">
        <v>1630.894076</v>
      </c>
      <c r="AE213" s="5">
        <v>1630.894076</v>
      </c>
      <c r="AF213" s="5">
        <v>1630.894076</v>
      </c>
      <c r="AG213" s="5">
        <v>1630.894076</v>
      </c>
    </row>
    <row r="214" spans="1:33">
      <c r="A214" s="58" t="s">
        <v>131</v>
      </c>
      <c r="B214" s="61" t="s">
        <v>123</v>
      </c>
      <c r="C214" s="61" t="s">
        <v>173</v>
      </c>
      <c r="D214" s="61" t="s">
        <v>174</v>
      </c>
      <c r="E214" s="61" t="s">
        <v>92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</row>
    <row r="215" spans="1:33">
      <c r="A215" s="58" t="s">
        <v>131</v>
      </c>
      <c r="B215" s="61" t="s">
        <v>123</v>
      </c>
      <c r="C215" s="61" t="s">
        <v>175</v>
      </c>
      <c r="D215" s="61" t="s">
        <v>176</v>
      </c>
      <c r="E215" s="61" t="s">
        <v>92</v>
      </c>
      <c r="F215" s="5">
        <v>662.47077989000002</v>
      </c>
      <c r="G215" s="5">
        <v>662.47077989000002</v>
      </c>
      <c r="H215" s="5">
        <v>674.30949107000004</v>
      </c>
      <c r="I215" s="5">
        <v>705.29147174000002</v>
      </c>
      <c r="J215" s="5">
        <v>4388.9050822199997</v>
      </c>
      <c r="K215" s="5">
        <v>4388.9050822199997</v>
      </c>
      <c r="L215" s="5">
        <v>4388.9050822199997</v>
      </c>
      <c r="M215" s="5">
        <v>4388.9050822199997</v>
      </c>
      <c r="N215" s="5">
        <v>6723.4896797599995</v>
      </c>
      <c r="O215" s="5">
        <v>7153.5004731899999</v>
      </c>
      <c r="P215" s="5">
        <v>7319.04635788</v>
      </c>
      <c r="Q215" s="5">
        <v>7485.1281291499999</v>
      </c>
      <c r="R215" s="5">
        <v>7485.1281291499999</v>
      </c>
      <c r="S215" s="5">
        <v>7664.8234540699996</v>
      </c>
      <c r="T215" s="5">
        <v>7842.48</v>
      </c>
      <c r="U215" s="5">
        <v>7670</v>
      </c>
      <c r="V215" s="5">
        <v>7670</v>
      </c>
      <c r="W215" s="5">
        <v>7670</v>
      </c>
      <c r="X215" s="5">
        <v>7670</v>
      </c>
      <c r="Y215" s="5">
        <v>9510.6292294599989</v>
      </c>
      <c r="Z215" s="5">
        <v>9240.6292294599989</v>
      </c>
      <c r="AA215" s="5">
        <v>9240.6292294599989</v>
      </c>
      <c r="AB215" s="5">
        <v>9417.4952404300002</v>
      </c>
      <c r="AC215" s="5">
        <v>9417.4952404300002</v>
      </c>
      <c r="AD215" s="5">
        <v>9417.4952404300002</v>
      </c>
      <c r="AE215" s="5">
        <v>9417.4952404300002</v>
      </c>
      <c r="AF215" s="5">
        <v>10451.2281398</v>
      </c>
      <c r="AG215" s="5">
        <v>10451.2281398</v>
      </c>
    </row>
    <row r="216" spans="1:33">
      <c r="A216" s="58" t="s">
        <v>131</v>
      </c>
      <c r="B216" s="61" t="s">
        <v>123</v>
      </c>
      <c r="C216" s="61" t="s">
        <v>177</v>
      </c>
      <c r="D216" s="61" t="s">
        <v>178</v>
      </c>
      <c r="E216" s="61" t="s">
        <v>92</v>
      </c>
      <c r="F216" s="5">
        <v>3113.19</v>
      </c>
      <c r="G216" s="5">
        <v>3113.19</v>
      </c>
      <c r="H216" s="5">
        <v>3113.19</v>
      </c>
      <c r="I216" s="5">
        <v>3511.7750077599999</v>
      </c>
      <c r="J216" s="5">
        <v>3511.7750077599999</v>
      </c>
      <c r="K216" s="5">
        <v>3646.8661718600001</v>
      </c>
      <c r="L216" s="5">
        <v>4198.63383428</v>
      </c>
      <c r="M216" s="5">
        <v>4198.63383428</v>
      </c>
      <c r="N216" s="5">
        <v>4198.63383428</v>
      </c>
      <c r="O216" s="5">
        <v>4198.63383428</v>
      </c>
      <c r="P216" s="5">
        <v>4198.63383428</v>
      </c>
      <c r="Q216" s="5">
        <v>4198.63383428</v>
      </c>
      <c r="R216" s="5">
        <v>4198.63383428</v>
      </c>
      <c r="S216" s="5">
        <v>4583.3304812799997</v>
      </c>
      <c r="T216" s="5">
        <v>5471.4166424800005</v>
      </c>
      <c r="U216" s="5">
        <v>5471.4166424800005</v>
      </c>
      <c r="V216" s="5">
        <v>5471.4166424800005</v>
      </c>
      <c r="W216" s="5">
        <v>9506.7056586199997</v>
      </c>
      <c r="X216" s="5">
        <v>9506.7056586199997</v>
      </c>
      <c r="Y216" s="5">
        <v>9506.7056586199997</v>
      </c>
      <c r="Z216" s="5">
        <v>10491.41331098</v>
      </c>
      <c r="AA216" s="5">
        <v>10491.41331098</v>
      </c>
      <c r="AB216" s="5">
        <v>12086.329363750001</v>
      </c>
      <c r="AC216" s="5">
        <v>13574.740946530001</v>
      </c>
      <c r="AD216" s="5">
        <v>13574.740946530001</v>
      </c>
      <c r="AE216" s="5">
        <v>14918.28558272</v>
      </c>
      <c r="AF216" s="5">
        <v>14859.77935664</v>
      </c>
      <c r="AG216" s="5">
        <v>14859.77935664</v>
      </c>
    </row>
    <row r="217" spans="1:33">
      <c r="A217" s="58" t="s">
        <v>131</v>
      </c>
      <c r="B217" s="61" t="s">
        <v>123</v>
      </c>
      <c r="C217" s="61" t="s">
        <v>179</v>
      </c>
      <c r="D217" s="61" t="s">
        <v>180</v>
      </c>
      <c r="E217" s="61" t="s">
        <v>92</v>
      </c>
      <c r="F217" s="5">
        <v>198.012</v>
      </c>
      <c r="G217" s="5">
        <v>198.012</v>
      </c>
      <c r="H217" s="5">
        <v>225.10947748999999</v>
      </c>
      <c r="I217" s="5">
        <v>225.10947748999999</v>
      </c>
      <c r="J217" s="5">
        <v>225.10947748999999</v>
      </c>
      <c r="K217" s="5">
        <v>225.10947748999999</v>
      </c>
      <c r="L217" s="5">
        <v>225.10947748999999</v>
      </c>
      <c r="M217" s="5">
        <v>225.10947748999999</v>
      </c>
      <c r="N217" s="5">
        <v>225.10947748999999</v>
      </c>
      <c r="O217" s="5">
        <v>225.10947748999999</v>
      </c>
      <c r="P217" s="5">
        <v>225.10947748999999</v>
      </c>
      <c r="Q217" s="5">
        <v>225.10947748999999</v>
      </c>
      <c r="R217" s="5">
        <v>225.10947748999999</v>
      </c>
      <c r="S217" s="5">
        <v>225.10947748999999</v>
      </c>
      <c r="T217" s="5">
        <v>225.10947748999999</v>
      </c>
      <c r="U217" s="5">
        <v>225.10947748999999</v>
      </c>
      <c r="V217" s="5">
        <v>225.10947748999999</v>
      </c>
      <c r="W217" s="5">
        <v>225.10947748999999</v>
      </c>
      <c r="X217" s="5">
        <v>277.64402461999998</v>
      </c>
      <c r="Y217" s="5">
        <v>277.64402461999998</v>
      </c>
      <c r="Z217" s="5">
        <v>79.632024619999996</v>
      </c>
      <c r="AA217" s="5">
        <v>79.632024619999996</v>
      </c>
      <c r="AB217" s="5">
        <v>79.632024619999996</v>
      </c>
      <c r="AC217" s="5">
        <v>79.632024619999996</v>
      </c>
      <c r="AD217" s="5">
        <v>79.632024619999996</v>
      </c>
      <c r="AE217" s="5">
        <v>79.632024619999996</v>
      </c>
      <c r="AF217" s="5">
        <v>79.632024619999996</v>
      </c>
      <c r="AG217" s="5">
        <v>79.632024619999996</v>
      </c>
    </row>
    <row r="218" spans="1:33">
      <c r="A218" s="58" t="s">
        <v>131</v>
      </c>
      <c r="B218" s="61" t="s">
        <v>123</v>
      </c>
      <c r="C218" s="61" t="s">
        <v>181</v>
      </c>
      <c r="D218" s="61" t="s">
        <v>182</v>
      </c>
      <c r="E218" s="61" t="s">
        <v>92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</row>
    <row r="219" spans="1:33">
      <c r="A219" s="58" t="s">
        <v>131</v>
      </c>
      <c r="B219" s="61" t="s">
        <v>123</v>
      </c>
      <c r="C219" s="61" t="s">
        <v>183</v>
      </c>
      <c r="D219" s="61" t="s">
        <v>184</v>
      </c>
      <c r="E219" s="61" t="s">
        <v>92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</row>
    <row r="220" spans="1:33">
      <c r="A220" s="58" t="s">
        <v>131</v>
      </c>
      <c r="B220" s="61" t="s">
        <v>123</v>
      </c>
      <c r="C220" s="61" t="s">
        <v>185</v>
      </c>
      <c r="D220" s="61" t="s">
        <v>186</v>
      </c>
      <c r="E220" s="61" t="s">
        <v>92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</row>
    <row r="221" spans="1:33">
      <c r="A221" s="58" t="s">
        <v>131</v>
      </c>
      <c r="B221" s="61" t="s">
        <v>123</v>
      </c>
      <c r="C221" s="61" t="s">
        <v>187</v>
      </c>
      <c r="D221" s="61" t="s">
        <v>188</v>
      </c>
      <c r="E221" s="61" t="s">
        <v>92</v>
      </c>
      <c r="F221" s="5">
        <v>413.18</v>
      </c>
      <c r="G221" s="5">
        <v>413.18</v>
      </c>
      <c r="H221" s="5">
        <v>413.6</v>
      </c>
      <c r="I221" s="5">
        <v>1479.7976214600001</v>
      </c>
      <c r="J221" s="5">
        <v>1479.7976214600001</v>
      </c>
      <c r="K221" s="5">
        <v>1479.7976214600001</v>
      </c>
      <c r="L221" s="5">
        <v>1485.46640953</v>
      </c>
      <c r="M221" s="5">
        <v>3528.22068502</v>
      </c>
      <c r="N221" s="5">
        <v>3528.22068502</v>
      </c>
      <c r="O221" s="5">
        <v>3528.22068502</v>
      </c>
      <c r="P221" s="5">
        <v>4206.8888669999997</v>
      </c>
      <c r="Q221" s="5">
        <v>4206.8888669999997</v>
      </c>
      <c r="R221" s="5">
        <v>4206.8888669999997</v>
      </c>
      <c r="S221" s="5">
        <v>4206.8888669999997</v>
      </c>
      <c r="T221" s="5">
        <v>4206.8888669999997</v>
      </c>
      <c r="U221" s="5">
        <v>4206.8888669999997</v>
      </c>
      <c r="V221" s="5">
        <v>4206.8888669999997</v>
      </c>
      <c r="W221" s="5">
        <v>4093.7088669999998</v>
      </c>
      <c r="X221" s="5">
        <v>4093.7088669999998</v>
      </c>
      <c r="Y221" s="5">
        <v>4093.7088669999998</v>
      </c>
      <c r="Z221" s="5">
        <v>4093.7088669999998</v>
      </c>
      <c r="AA221" s="5">
        <v>4093.7088669999998</v>
      </c>
      <c r="AB221" s="5">
        <v>4093.7088669999998</v>
      </c>
      <c r="AC221" s="5">
        <v>4093.7088669999998</v>
      </c>
      <c r="AD221" s="5">
        <v>4093.7088669999998</v>
      </c>
      <c r="AE221" s="5">
        <v>4093.7088669999998</v>
      </c>
      <c r="AF221" s="5">
        <v>4093.7088669999998</v>
      </c>
      <c r="AG221" s="5">
        <v>4093.7088669999998</v>
      </c>
    </row>
    <row r="222" spans="1:33">
      <c r="A222" s="58" t="s">
        <v>131</v>
      </c>
      <c r="B222" s="61" t="s">
        <v>125</v>
      </c>
      <c r="C222" s="61" t="s">
        <v>189</v>
      </c>
      <c r="D222" s="61" t="s">
        <v>190</v>
      </c>
      <c r="E222" s="61" t="s">
        <v>92</v>
      </c>
      <c r="F222" s="5">
        <v>0</v>
      </c>
      <c r="G222" s="5">
        <v>0</v>
      </c>
      <c r="H222" s="5">
        <v>1E-3</v>
      </c>
      <c r="I222" s="5">
        <v>137.92864032</v>
      </c>
      <c r="J222" s="5">
        <v>402.98733670000001</v>
      </c>
      <c r="K222" s="5">
        <v>402.98733670000001</v>
      </c>
      <c r="L222" s="5">
        <v>402.98733670000001</v>
      </c>
      <c r="M222" s="5">
        <v>402.98733670000001</v>
      </c>
      <c r="N222" s="5">
        <v>402.98733670000001</v>
      </c>
      <c r="O222" s="5">
        <v>402.98733670000001</v>
      </c>
      <c r="P222" s="5">
        <v>402.98733670000001</v>
      </c>
      <c r="Q222" s="5">
        <v>402.98733670000001</v>
      </c>
      <c r="R222" s="5">
        <v>402.98733670000001</v>
      </c>
      <c r="S222" s="5">
        <v>402.98733670000001</v>
      </c>
      <c r="T222" s="5">
        <v>402.98733670000001</v>
      </c>
      <c r="U222" s="5">
        <v>402.98733670000001</v>
      </c>
      <c r="V222" s="5">
        <v>402.98733670000001</v>
      </c>
      <c r="W222" s="5">
        <v>402.98733670000001</v>
      </c>
      <c r="X222" s="5">
        <v>402.98733670000001</v>
      </c>
      <c r="Y222" s="5">
        <v>402.98733670000001</v>
      </c>
      <c r="Z222" s="5">
        <v>402.98733670000001</v>
      </c>
      <c r="AA222" s="5">
        <v>402.98733670000001</v>
      </c>
      <c r="AB222" s="5">
        <v>402.98733670000001</v>
      </c>
      <c r="AC222" s="5">
        <v>402.98733670000001</v>
      </c>
      <c r="AD222" s="5">
        <v>402.98733670000001</v>
      </c>
      <c r="AE222" s="5">
        <v>402.98733670000001</v>
      </c>
      <c r="AF222" s="5">
        <v>402.98733670000001</v>
      </c>
      <c r="AG222" s="5">
        <v>402.98733670000001</v>
      </c>
    </row>
    <row r="223" spans="1:33">
      <c r="A223" s="58" t="s">
        <v>131</v>
      </c>
      <c r="B223" s="61" t="s">
        <v>125</v>
      </c>
      <c r="C223" s="61" t="s">
        <v>191</v>
      </c>
      <c r="D223" s="61" t="s">
        <v>192</v>
      </c>
      <c r="E223" s="61" t="s">
        <v>92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</row>
    <row r="224" spans="1:33">
      <c r="A224" s="58" t="s">
        <v>131</v>
      </c>
      <c r="B224" s="61" t="s">
        <v>125</v>
      </c>
      <c r="C224" s="61" t="s">
        <v>193</v>
      </c>
      <c r="D224" s="61" t="s">
        <v>194</v>
      </c>
      <c r="E224" s="61" t="s">
        <v>92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</row>
    <row r="225" spans="1:33">
      <c r="A225" s="58" t="s">
        <v>131</v>
      </c>
      <c r="B225" s="61" t="s">
        <v>125</v>
      </c>
      <c r="C225" s="61" t="s">
        <v>195</v>
      </c>
      <c r="D225" s="61" t="s">
        <v>196</v>
      </c>
      <c r="E225" s="61" t="s">
        <v>92</v>
      </c>
      <c r="F225" s="5">
        <v>1934.5000000000002</v>
      </c>
      <c r="G225" s="5">
        <v>1934.5000000000002</v>
      </c>
      <c r="H225" s="5">
        <v>2006.1613269900004</v>
      </c>
      <c r="I225" s="5">
        <v>2006.2113269900003</v>
      </c>
      <c r="J225" s="5">
        <v>2130.5958547099999</v>
      </c>
      <c r="K225" s="5">
        <v>2634.5000000099999</v>
      </c>
      <c r="L225" s="5">
        <v>2634.5000000099999</v>
      </c>
      <c r="M225" s="5">
        <v>2634.5000000099999</v>
      </c>
      <c r="N225" s="5">
        <v>2634.5000000099999</v>
      </c>
      <c r="O225" s="5">
        <v>2634.5000000099999</v>
      </c>
      <c r="P225" s="5">
        <v>2652.4064367299998</v>
      </c>
      <c r="Q225" s="5">
        <v>2549.8567428299998</v>
      </c>
      <c r="R225" s="5">
        <v>3335.27315714</v>
      </c>
      <c r="S225" s="5">
        <v>3717.0328736899996</v>
      </c>
      <c r="T225" s="5">
        <v>3717.0328736899996</v>
      </c>
      <c r="U225" s="5">
        <v>3717.0328736899996</v>
      </c>
      <c r="V225" s="5">
        <v>3717.0328736899996</v>
      </c>
      <c r="W225" s="5">
        <v>3717.0328736899996</v>
      </c>
      <c r="X225" s="5">
        <v>3717.0328736899996</v>
      </c>
      <c r="Y225" s="5">
        <v>4258.9500000099997</v>
      </c>
      <c r="Z225" s="5">
        <v>4127.7500000099999</v>
      </c>
      <c r="AA225" s="5">
        <v>3815.7500000099999</v>
      </c>
      <c r="AB225" s="5">
        <v>3815.7500000099999</v>
      </c>
      <c r="AC225" s="5">
        <v>3881.0509217200001</v>
      </c>
      <c r="AD225" s="5">
        <v>4117.8308023</v>
      </c>
      <c r="AE225" s="5">
        <v>4089.1308023000001</v>
      </c>
      <c r="AF225" s="5">
        <v>4863.9687640399998</v>
      </c>
      <c r="AG225" s="5">
        <v>4863.9687640399998</v>
      </c>
    </row>
    <row r="226" spans="1:33">
      <c r="A226" s="58" t="s">
        <v>131</v>
      </c>
      <c r="B226" s="61" t="s">
        <v>125</v>
      </c>
      <c r="C226" s="61" t="s">
        <v>197</v>
      </c>
      <c r="D226" s="61" t="s">
        <v>198</v>
      </c>
      <c r="E226" s="61" t="s">
        <v>92</v>
      </c>
      <c r="F226" s="5">
        <v>2071.8679999999999</v>
      </c>
      <c r="G226" s="5">
        <v>2510.22317161</v>
      </c>
      <c r="H226" s="5">
        <v>2932.1680000000001</v>
      </c>
      <c r="I226" s="5">
        <v>3189.73119107</v>
      </c>
      <c r="J226" s="5">
        <v>3567.8439580899999</v>
      </c>
      <c r="K226" s="5">
        <v>3567.8439580899999</v>
      </c>
      <c r="L226" s="5">
        <v>3567.8439580899999</v>
      </c>
      <c r="M226" s="5">
        <v>4743.2819669500004</v>
      </c>
      <c r="N226" s="5">
        <v>5065.3487502299995</v>
      </c>
      <c r="O226" s="5">
        <v>5065.3487502299995</v>
      </c>
      <c r="P226" s="5">
        <v>5851.1791461299999</v>
      </c>
      <c r="Q226" s="5">
        <v>5851.1791461299999</v>
      </c>
      <c r="R226" s="5">
        <v>5851.1791461299999</v>
      </c>
      <c r="S226" s="5">
        <v>5851.1791461299999</v>
      </c>
      <c r="T226" s="5">
        <v>6744.7762578099992</v>
      </c>
      <c r="U226" s="5">
        <v>8354.4084680099986</v>
      </c>
      <c r="V226" s="5">
        <v>8354.4084680099986</v>
      </c>
      <c r="W226" s="5">
        <v>10409.66194401</v>
      </c>
      <c r="X226" s="5">
        <v>10409.66194401</v>
      </c>
      <c r="Y226" s="5">
        <v>10390.16194401</v>
      </c>
      <c r="Z226" s="5">
        <v>10204.16194401</v>
      </c>
      <c r="AA226" s="5">
        <v>12428.75704396</v>
      </c>
      <c r="AB226" s="5">
        <v>15027.95492222</v>
      </c>
      <c r="AC226" s="5">
        <v>15027.95492222</v>
      </c>
      <c r="AD226" s="5">
        <v>15298.25841</v>
      </c>
      <c r="AE226" s="5">
        <v>15298.25841</v>
      </c>
      <c r="AF226" s="5">
        <v>15298.25841</v>
      </c>
      <c r="AG226" s="5">
        <v>15117.65841</v>
      </c>
    </row>
    <row r="227" spans="1:33">
      <c r="A227" s="58" t="s">
        <v>131</v>
      </c>
      <c r="B227" s="61" t="s">
        <v>125</v>
      </c>
      <c r="C227" s="61" t="s">
        <v>199</v>
      </c>
      <c r="D227" s="61" t="s">
        <v>200</v>
      </c>
      <c r="E227" s="61" t="s">
        <v>92</v>
      </c>
      <c r="F227" s="5">
        <v>0</v>
      </c>
      <c r="G227" s="5">
        <v>500</v>
      </c>
      <c r="H227" s="5">
        <v>2000</v>
      </c>
      <c r="I227" s="5">
        <v>2000</v>
      </c>
      <c r="J227" s="5">
        <v>2000</v>
      </c>
      <c r="K227" s="5">
        <v>2000</v>
      </c>
      <c r="L227" s="5">
        <v>2000</v>
      </c>
      <c r="M227" s="5">
        <v>2000</v>
      </c>
      <c r="N227" s="5">
        <v>2000</v>
      </c>
      <c r="O227" s="5">
        <v>2000</v>
      </c>
      <c r="P227" s="5">
        <v>2000</v>
      </c>
      <c r="Q227" s="5">
        <v>2000</v>
      </c>
      <c r="R227" s="5">
        <v>2000</v>
      </c>
      <c r="S227" s="5">
        <v>2000</v>
      </c>
      <c r="T227" s="5">
        <v>2163.08859003</v>
      </c>
      <c r="U227" s="5">
        <v>2163.08859003</v>
      </c>
      <c r="V227" s="5">
        <v>2163.08859003</v>
      </c>
      <c r="W227" s="5">
        <v>2382.4318101500003</v>
      </c>
      <c r="X227" s="5">
        <v>3116.94619324</v>
      </c>
      <c r="Y227" s="5">
        <v>3263.2608905900001</v>
      </c>
      <c r="Z227" s="5">
        <v>3263.2608905900001</v>
      </c>
      <c r="AA227" s="5">
        <v>3381.5387240099999</v>
      </c>
      <c r="AB227" s="5">
        <v>3381.5387240099999</v>
      </c>
      <c r="AC227" s="5">
        <v>3905.37664301</v>
      </c>
      <c r="AD227" s="5">
        <v>5093.4551730000003</v>
      </c>
      <c r="AE227" s="5">
        <v>5093.4551730000003</v>
      </c>
      <c r="AF227" s="5">
        <v>5093.4551730000003</v>
      </c>
      <c r="AG227" s="5">
        <v>5093.4551730000003</v>
      </c>
    </row>
    <row r="228" spans="1:33">
      <c r="A228" s="58" t="s">
        <v>131</v>
      </c>
      <c r="B228" s="61" t="s">
        <v>125</v>
      </c>
      <c r="C228" s="61" t="s">
        <v>201</v>
      </c>
      <c r="D228" s="61" t="s">
        <v>202</v>
      </c>
      <c r="E228" s="61" t="s">
        <v>92</v>
      </c>
      <c r="F228" s="5">
        <v>0</v>
      </c>
      <c r="G228" s="5">
        <v>0</v>
      </c>
      <c r="H228" s="5">
        <v>400</v>
      </c>
      <c r="I228" s="5">
        <v>400</v>
      </c>
      <c r="J228" s="5">
        <v>400</v>
      </c>
      <c r="K228" s="5">
        <v>413.89822363000002</v>
      </c>
      <c r="L228" s="5">
        <v>413.89822363000002</v>
      </c>
      <c r="M228" s="5">
        <v>413.89822363000002</v>
      </c>
      <c r="N228" s="5">
        <v>413.89822363000002</v>
      </c>
      <c r="O228" s="5">
        <v>413.89822363000002</v>
      </c>
      <c r="P228" s="5">
        <v>413.89822363000002</v>
      </c>
      <c r="Q228" s="5">
        <v>413.89822363000002</v>
      </c>
      <c r="R228" s="5">
        <v>413.89822363000002</v>
      </c>
      <c r="S228" s="5">
        <v>706.80969225000001</v>
      </c>
      <c r="T228" s="5">
        <v>706.80969225000001</v>
      </c>
      <c r="U228" s="5">
        <v>706.80969225000001</v>
      </c>
      <c r="V228" s="5">
        <v>706.80969225000001</v>
      </c>
      <c r="W228" s="5">
        <v>706.80969225000001</v>
      </c>
      <c r="X228" s="5">
        <v>706.80969225000001</v>
      </c>
      <c r="Y228" s="5">
        <v>1360.32934189</v>
      </c>
      <c r="Z228" s="5">
        <v>1360.32934189</v>
      </c>
      <c r="AA228" s="5">
        <v>1360.32934189</v>
      </c>
      <c r="AB228" s="5">
        <v>1360.32934189</v>
      </c>
      <c r="AC228" s="5">
        <v>1360.32934189</v>
      </c>
      <c r="AD228" s="5">
        <v>1600</v>
      </c>
      <c r="AE228" s="5">
        <v>1600</v>
      </c>
      <c r="AF228" s="5">
        <v>1600</v>
      </c>
      <c r="AG228" s="5">
        <v>1600</v>
      </c>
    </row>
    <row r="229" spans="1:33">
      <c r="A229" s="58" t="s">
        <v>131</v>
      </c>
      <c r="B229" s="61" t="s">
        <v>126</v>
      </c>
      <c r="C229" s="61" t="s">
        <v>203</v>
      </c>
      <c r="D229" s="61" t="s">
        <v>204</v>
      </c>
      <c r="E229" s="61" t="s">
        <v>92</v>
      </c>
      <c r="F229" s="5">
        <v>324.5</v>
      </c>
      <c r="G229" s="5">
        <v>500.61119307000001</v>
      </c>
      <c r="H229" s="5">
        <v>972.73754021000002</v>
      </c>
      <c r="I229" s="5">
        <v>1573.68134751</v>
      </c>
      <c r="J229" s="5">
        <v>1573.68134751</v>
      </c>
      <c r="K229" s="5">
        <v>2170.15171289</v>
      </c>
      <c r="L229" s="5">
        <v>2170.15171289</v>
      </c>
      <c r="M229" s="5">
        <v>2124.15171289</v>
      </c>
      <c r="N229" s="5">
        <v>2124.15171289</v>
      </c>
      <c r="O229" s="5">
        <v>2124.15171289</v>
      </c>
      <c r="P229" s="5">
        <v>3478.5</v>
      </c>
      <c r="Q229" s="5">
        <v>3478.5</v>
      </c>
      <c r="R229" s="5">
        <v>3398</v>
      </c>
      <c r="S229" s="5">
        <v>3398</v>
      </c>
      <c r="T229" s="5">
        <v>5743.6506613199999</v>
      </c>
      <c r="U229" s="5">
        <v>5584.6506613199999</v>
      </c>
      <c r="V229" s="5">
        <v>5584.6506613199999</v>
      </c>
      <c r="W229" s="5">
        <v>5545.6506613199999</v>
      </c>
      <c r="X229" s="5">
        <v>7568.0334867600004</v>
      </c>
      <c r="Y229" s="5">
        <v>7568.0334867600004</v>
      </c>
      <c r="Z229" s="5">
        <v>7568.0334867600004</v>
      </c>
      <c r="AA229" s="5">
        <v>14956.649348110001</v>
      </c>
      <c r="AB229" s="5">
        <v>14956.649348110001</v>
      </c>
      <c r="AC229" s="5">
        <v>14956.649348110001</v>
      </c>
      <c r="AD229" s="5">
        <v>14956.649348110001</v>
      </c>
      <c r="AE229" s="5">
        <v>18344.09190662</v>
      </c>
      <c r="AF229" s="5">
        <v>20497.055315050002</v>
      </c>
      <c r="AG229" s="5">
        <v>20497.055315050002</v>
      </c>
    </row>
    <row r="230" spans="1:33">
      <c r="A230" s="58" t="s">
        <v>131</v>
      </c>
      <c r="B230" s="61" t="s">
        <v>126</v>
      </c>
      <c r="C230" s="61" t="s">
        <v>205</v>
      </c>
      <c r="D230" s="61" t="s">
        <v>206</v>
      </c>
      <c r="E230" s="61" t="s">
        <v>92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1:33">
      <c r="A231" s="58" t="s">
        <v>131</v>
      </c>
      <c r="B231" s="61" t="s">
        <v>126</v>
      </c>
      <c r="C231" s="61" t="s">
        <v>207</v>
      </c>
      <c r="D231" s="61" t="s">
        <v>208</v>
      </c>
      <c r="E231" s="61" t="s">
        <v>92</v>
      </c>
      <c r="F231" s="5">
        <v>1334.9349999999999</v>
      </c>
      <c r="G231" s="5">
        <v>2221.2829490800004</v>
      </c>
      <c r="H231" s="5">
        <v>2772.2769694499998</v>
      </c>
      <c r="I231" s="5">
        <v>2772.07696945</v>
      </c>
      <c r="J231" s="5">
        <v>2772.07696945</v>
      </c>
      <c r="K231" s="5">
        <v>3085.32736419</v>
      </c>
      <c r="L231" s="5">
        <v>3085.32736419</v>
      </c>
      <c r="M231" s="5">
        <v>3085.32736419</v>
      </c>
      <c r="N231" s="5">
        <v>3085.32736419</v>
      </c>
      <c r="O231" s="5">
        <v>3106.3963203100002</v>
      </c>
      <c r="P231" s="5">
        <v>3803.0479933400006</v>
      </c>
      <c r="Q231" s="5">
        <v>3803.0479933400006</v>
      </c>
      <c r="R231" s="5">
        <v>5764.835</v>
      </c>
      <c r="S231" s="5">
        <v>5580.35</v>
      </c>
      <c r="T231" s="5">
        <v>5580.35</v>
      </c>
      <c r="U231" s="5">
        <v>5580.35</v>
      </c>
      <c r="V231" s="5">
        <v>5253.65</v>
      </c>
      <c r="W231" s="5">
        <v>5253.65</v>
      </c>
      <c r="X231" s="5">
        <v>7519.9738565399994</v>
      </c>
      <c r="Y231" s="5">
        <v>7519.9738565399994</v>
      </c>
      <c r="Z231" s="5">
        <v>8758.3490004499999</v>
      </c>
      <c r="AA231" s="5">
        <v>9952.1689461499991</v>
      </c>
      <c r="AB231" s="5">
        <v>11692.05613884</v>
      </c>
      <c r="AC231" s="5">
        <v>12571.57237851</v>
      </c>
      <c r="AD231" s="5">
        <v>12770.304680969999</v>
      </c>
      <c r="AE231" s="5">
        <v>12770.304680969999</v>
      </c>
      <c r="AF231" s="5">
        <v>12770.304680969999</v>
      </c>
      <c r="AG231" s="5">
        <v>12770.304680969999</v>
      </c>
    </row>
    <row r="232" spans="1:33">
      <c r="A232" s="58" t="s">
        <v>131</v>
      </c>
      <c r="B232" s="61" t="s">
        <v>126</v>
      </c>
      <c r="C232" s="61" t="s">
        <v>209</v>
      </c>
      <c r="D232" s="61" t="s">
        <v>210</v>
      </c>
      <c r="E232" s="61" t="s">
        <v>92</v>
      </c>
      <c r="F232" s="5">
        <v>90.75</v>
      </c>
      <c r="G232" s="5">
        <v>90.75</v>
      </c>
      <c r="H232" s="5">
        <v>113.01464401999999</v>
      </c>
      <c r="I232" s="5">
        <v>119.45873027</v>
      </c>
      <c r="J232" s="5">
        <v>119.45873027</v>
      </c>
      <c r="K232" s="5">
        <v>133.95945841</v>
      </c>
      <c r="L232" s="5">
        <v>110.0323862</v>
      </c>
      <c r="M232" s="5">
        <v>110.0323862</v>
      </c>
      <c r="N232" s="5">
        <v>110.0323862</v>
      </c>
      <c r="O232" s="5">
        <v>110.0323862</v>
      </c>
      <c r="P232" s="5">
        <v>1400</v>
      </c>
      <c r="Q232" s="5">
        <v>1400</v>
      </c>
      <c r="R232" s="5">
        <v>1400</v>
      </c>
      <c r="S232" s="5">
        <v>1400</v>
      </c>
      <c r="T232" s="5">
        <v>1400</v>
      </c>
      <c r="U232" s="5">
        <v>1400</v>
      </c>
      <c r="V232" s="5">
        <v>1400</v>
      </c>
      <c r="W232" s="5">
        <v>1400</v>
      </c>
      <c r="X232" s="5">
        <v>1400</v>
      </c>
      <c r="Y232" s="5">
        <v>1400</v>
      </c>
      <c r="Z232" s="5">
        <v>1400</v>
      </c>
      <c r="AA232" s="5">
        <v>1400</v>
      </c>
      <c r="AB232" s="5">
        <v>1400</v>
      </c>
      <c r="AC232" s="5">
        <v>1400</v>
      </c>
      <c r="AD232" s="5">
        <v>1400</v>
      </c>
      <c r="AE232" s="5">
        <v>1400</v>
      </c>
      <c r="AF232" s="5">
        <v>1400</v>
      </c>
      <c r="AG232" s="5">
        <v>1400</v>
      </c>
    </row>
    <row r="233" spans="1:33">
      <c r="A233" s="58" t="s">
        <v>131</v>
      </c>
      <c r="B233" s="61" t="s">
        <v>126</v>
      </c>
      <c r="C233" s="61" t="s">
        <v>211</v>
      </c>
      <c r="D233" s="61" t="s">
        <v>212</v>
      </c>
      <c r="E233" s="61" t="s">
        <v>92</v>
      </c>
      <c r="F233" s="5">
        <v>422.4</v>
      </c>
      <c r="G233" s="5">
        <v>422.4</v>
      </c>
      <c r="H233" s="5">
        <v>422.4</v>
      </c>
      <c r="I233" s="5">
        <v>422.4</v>
      </c>
      <c r="J233" s="5">
        <v>422.4</v>
      </c>
      <c r="K233" s="5">
        <v>422.4</v>
      </c>
      <c r="L233" s="5">
        <v>422.4</v>
      </c>
      <c r="M233" s="5">
        <v>422.4</v>
      </c>
      <c r="N233" s="5">
        <v>422.4</v>
      </c>
      <c r="O233" s="5">
        <v>422.4</v>
      </c>
      <c r="P233" s="5">
        <v>422.4</v>
      </c>
      <c r="Q233" s="5">
        <v>422.4</v>
      </c>
      <c r="R233" s="5">
        <v>422.4</v>
      </c>
      <c r="S233" s="5">
        <v>422.4</v>
      </c>
      <c r="T233" s="5">
        <v>422.4</v>
      </c>
      <c r="U233" s="5">
        <v>422.4</v>
      </c>
      <c r="V233" s="5">
        <v>422.4</v>
      </c>
      <c r="W233" s="5">
        <v>422.4</v>
      </c>
      <c r="X233" s="5">
        <v>422.4</v>
      </c>
      <c r="Y233" s="5">
        <v>422.4</v>
      </c>
      <c r="Z233" s="5">
        <v>422.4</v>
      </c>
      <c r="AA233" s="5">
        <v>422.4</v>
      </c>
      <c r="AB233" s="5">
        <v>210</v>
      </c>
      <c r="AC233" s="5">
        <v>210</v>
      </c>
      <c r="AD233" s="5">
        <v>210</v>
      </c>
      <c r="AE233" s="5">
        <v>210</v>
      </c>
      <c r="AF233" s="5">
        <v>210</v>
      </c>
      <c r="AG233" s="5">
        <v>210</v>
      </c>
    </row>
    <row r="234" spans="1:33">
      <c r="A234" s="58" t="s">
        <v>131</v>
      </c>
      <c r="B234" s="61" t="s">
        <v>126</v>
      </c>
      <c r="C234" s="61" t="s">
        <v>213</v>
      </c>
      <c r="D234" s="61" t="s">
        <v>214</v>
      </c>
      <c r="E234" s="61" t="s">
        <v>92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614.86180544000001</v>
      </c>
      <c r="L234" s="5">
        <v>614.86180544000001</v>
      </c>
      <c r="M234" s="5">
        <v>2476.07981935</v>
      </c>
      <c r="N234" s="5">
        <v>2579.2079406900002</v>
      </c>
      <c r="O234" s="5">
        <v>3208.7454103199998</v>
      </c>
      <c r="P234" s="5">
        <v>3208.7454103199998</v>
      </c>
      <c r="Q234" s="5">
        <v>3208.7454103199998</v>
      </c>
      <c r="R234" s="5">
        <v>3208.7454103199998</v>
      </c>
      <c r="S234" s="5">
        <v>7527.7106110499999</v>
      </c>
      <c r="T234" s="5">
        <v>7693.9151946499996</v>
      </c>
      <c r="U234" s="5">
        <v>8241.7249412199999</v>
      </c>
      <c r="V234" s="5">
        <v>8241.7249412199999</v>
      </c>
      <c r="W234" s="5">
        <v>8241.7249412199999</v>
      </c>
      <c r="X234" s="5">
        <v>14747.695853859999</v>
      </c>
      <c r="Y234" s="5">
        <v>17224.259470000001</v>
      </c>
      <c r="Z234" s="5">
        <v>17224.259470000001</v>
      </c>
      <c r="AA234" s="5">
        <v>17224.259470000001</v>
      </c>
      <c r="AB234" s="5">
        <v>17224.259470000001</v>
      </c>
      <c r="AC234" s="5">
        <v>17224.259470000001</v>
      </c>
      <c r="AD234" s="5">
        <v>17224.259470000001</v>
      </c>
      <c r="AE234" s="5">
        <v>17224.259470000001</v>
      </c>
      <c r="AF234" s="5">
        <v>17224.259470000001</v>
      </c>
      <c r="AG234" s="5">
        <v>17224.259470000001</v>
      </c>
    </row>
    <row r="235" spans="1:33">
      <c r="A235" s="58" t="s">
        <v>131</v>
      </c>
      <c r="B235" s="61" t="s">
        <v>126</v>
      </c>
      <c r="C235" s="61" t="s">
        <v>215</v>
      </c>
      <c r="D235" s="61" t="s">
        <v>216</v>
      </c>
      <c r="E235" s="61" t="s">
        <v>92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</row>
    <row r="236" spans="1:33">
      <c r="A236" s="58" t="s">
        <v>131</v>
      </c>
      <c r="B236" s="61" t="s">
        <v>126</v>
      </c>
      <c r="C236" s="61" t="s">
        <v>217</v>
      </c>
      <c r="D236" s="61" t="s">
        <v>218</v>
      </c>
      <c r="E236" s="61" t="s">
        <v>92</v>
      </c>
      <c r="F236" s="5">
        <v>136</v>
      </c>
      <c r="G236" s="5">
        <v>192.49539311000001</v>
      </c>
      <c r="H236" s="5">
        <v>378.26417715000002</v>
      </c>
      <c r="I236" s="5">
        <v>378.26417715000002</v>
      </c>
      <c r="J236" s="5">
        <v>378.26417715000002</v>
      </c>
      <c r="K236" s="5">
        <v>1535.87546559</v>
      </c>
      <c r="L236" s="5">
        <v>1535.87546559</v>
      </c>
      <c r="M236" s="5">
        <v>1469.87546559</v>
      </c>
      <c r="N236" s="5">
        <v>1469.87546559</v>
      </c>
      <c r="O236" s="5">
        <v>1469.87546559</v>
      </c>
      <c r="P236" s="5">
        <v>1469.87546559</v>
      </c>
      <c r="Q236" s="5">
        <v>1469.87546559</v>
      </c>
      <c r="R236" s="5">
        <v>1399.87546559</v>
      </c>
      <c r="S236" s="5">
        <v>1399.87546559</v>
      </c>
      <c r="T236" s="5">
        <v>1399.87546559</v>
      </c>
      <c r="U236" s="5">
        <v>1399.87546559</v>
      </c>
      <c r="V236" s="5">
        <v>1399.87546559</v>
      </c>
      <c r="W236" s="5">
        <v>1399.87546559</v>
      </c>
      <c r="X236" s="5">
        <v>1399.87546559</v>
      </c>
      <c r="Y236" s="5">
        <v>1399.87546559</v>
      </c>
      <c r="Z236" s="5">
        <v>1399.87546559</v>
      </c>
      <c r="AA236" s="5">
        <v>1399.87546559</v>
      </c>
      <c r="AB236" s="5">
        <v>1399.87546559</v>
      </c>
      <c r="AC236" s="5">
        <v>1399.87546559</v>
      </c>
      <c r="AD236" s="5">
        <v>1399.87546559</v>
      </c>
      <c r="AE236" s="5">
        <v>1399.87546559</v>
      </c>
      <c r="AF236" s="5">
        <v>1399.87546559</v>
      </c>
      <c r="AG236" s="5">
        <v>1399.87546559</v>
      </c>
    </row>
    <row r="237" spans="1:33">
      <c r="A237" s="58" t="s">
        <v>131</v>
      </c>
      <c r="B237" s="61" t="s">
        <v>126</v>
      </c>
      <c r="C237" s="61" t="s">
        <v>219</v>
      </c>
      <c r="D237" s="61" t="s">
        <v>220</v>
      </c>
      <c r="E237" s="61" t="s">
        <v>92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400</v>
      </c>
      <c r="Q237" s="5">
        <v>400</v>
      </c>
      <c r="R237" s="5">
        <v>400</v>
      </c>
      <c r="S237" s="5">
        <v>400</v>
      </c>
      <c r="T237" s="5">
        <v>400</v>
      </c>
      <c r="U237" s="5">
        <v>400</v>
      </c>
      <c r="V237" s="5">
        <v>400</v>
      </c>
      <c r="W237" s="5">
        <v>400</v>
      </c>
      <c r="X237" s="5">
        <v>1500</v>
      </c>
      <c r="Y237" s="5">
        <v>1500</v>
      </c>
      <c r="Z237" s="5">
        <v>1500</v>
      </c>
      <c r="AA237" s="5">
        <v>1500</v>
      </c>
      <c r="AB237" s="5">
        <v>1500</v>
      </c>
      <c r="AC237" s="5">
        <v>1500</v>
      </c>
      <c r="AD237" s="5">
        <v>1500</v>
      </c>
      <c r="AE237" s="5">
        <v>1500</v>
      </c>
      <c r="AF237" s="5">
        <v>1500</v>
      </c>
      <c r="AG237" s="5">
        <v>1500</v>
      </c>
    </row>
    <row r="238" spans="1:33">
      <c r="A238" s="58" t="s">
        <v>131</v>
      </c>
      <c r="B238" s="61" t="s">
        <v>127</v>
      </c>
      <c r="C238" s="61" t="s">
        <v>221</v>
      </c>
      <c r="D238" s="61" t="s">
        <v>222</v>
      </c>
      <c r="E238" s="61" t="s">
        <v>92</v>
      </c>
      <c r="F238" s="5">
        <v>168</v>
      </c>
      <c r="G238" s="5">
        <v>168</v>
      </c>
      <c r="H238" s="5">
        <v>254.42934549</v>
      </c>
      <c r="I238" s="5">
        <v>403.01067463999999</v>
      </c>
      <c r="J238" s="5">
        <v>1152.2052830100001</v>
      </c>
      <c r="K238" s="5">
        <v>1152.2052830100001</v>
      </c>
      <c r="L238" s="5">
        <v>1568</v>
      </c>
      <c r="M238" s="5">
        <v>1568</v>
      </c>
      <c r="N238" s="5">
        <v>1568</v>
      </c>
      <c r="O238" s="5">
        <v>1568</v>
      </c>
      <c r="P238" s="5">
        <v>1568</v>
      </c>
      <c r="Q238" s="5">
        <v>1568</v>
      </c>
      <c r="R238" s="5">
        <v>1568</v>
      </c>
      <c r="S238" s="5">
        <v>1568</v>
      </c>
      <c r="T238" s="5">
        <v>2570.9362053300001</v>
      </c>
      <c r="U238" s="5">
        <v>3961.53658537</v>
      </c>
      <c r="V238" s="5">
        <v>3961.53658537</v>
      </c>
      <c r="W238" s="5">
        <v>3961.53658537</v>
      </c>
      <c r="X238" s="5">
        <v>3961.53658537</v>
      </c>
      <c r="Y238" s="5">
        <v>3961.53658537</v>
      </c>
      <c r="Z238" s="5">
        <v>6838.5496513799999</v>
      </c>
      <c r="AA238" s="5">
        <v>6838.5496513799999</v>
      </c>
      <c r="AB238" s="5">
        <v>6838.5496513799999</v>
      </c>
      <c r="AC238" s="5">
        <v>7932.1730373500004</v>
      </c>
      <c r="AD238" s="5">
        <v>7986.0596791099997</v>
      </c>
      <c r="AE238" s="5">
        <v>15647.07925001</v>
      </c>
      <c r="AF238" s="5">
        <v>15647.07925001</v>
      </c>
      <c r="AG238" s="5">
        <v>15479.07925001</v>
      </c>
    </row>
    <row r="239" spans="1:33">
      <c r="A239" s="58" t="s">
        <v>131</v>
      </c>
      <c r="B239" s="61" t="s">
        <v>127</v>
      </c>
      <c r="C239" s="61" t="s">
        <v>223</v>
      </c>
      <c r="D239" s="61" t="s">
        <v>224</v>
      </c>
      <c r="E239" s="61" t="s">
        <v>92</v>
      </c>
      <c r="F239" s="5">
        <v>251.35</v>
      </c>
      <c r="G239" s="5">
        <v>251.35</v>
      </c>
      <c r="H239" s="5">
        <v>660.96073023999998</v>
      </c>
      <c r="I239" s="5">
        <v>668.84970526999996</v>
      </c>
      <c r="J239" s="5">
        <v>1104.7819554100001</v>
      </c>
      <c r="K239" s="5">
        <v>1551.35</v>
      </c>
      <c r="L239" s="5">
        <v>1551.35</v>
      </c>
      <c r="M239" s="5">
        <v>1551.35</v>
      </c>
      <c r="N239" s="5">
        <v>1551.35</v>
      </c>
      <c r="O239" s="5">
        <v>1551.35</v>
      </c>
      <c r="P239" s="5">
        <v>1850.63598727</v>
      </c>
      <c r="Q239" s="5">
        <v>2012.2414530199999</v>
      </c>
      <c r="R239" s="5">
        <v>2012.2414530199999</v>
      </c>
      <c r="S239" s="5">
        <v>2012.2414530199999</v>
      </c>
      <c r="T239" s="5">
        <v>2012.2414530199999</v>
      </c>
      <c r="U239" s="5">
        <v>2135.0223159899997</v>
      </c>
      <c r="V239" s="5">
        <v>2135.0223159899997</v>
      </c>
      <c r="W239" s="5">
        <v>2178.94329251</v>
      </c>
      <c r="X239" s="5">
        <v>2178.94329251</v>
      </c>
      <c r="Y239" s="5">
        <v>5251.35</v>
      </c>
      <c r="Z239" s="5">
        <v>6791.3999810000005</v>
      </c>
      <c r="AA239" s="5">
        <v>6791.3999810000005</v>
      </c>
      <c r="AB239" s="5">
        <v>6791.3999810000005</v>
      </c>
      <c r="AC239" s="5">
        <v>6791.3999810000005</v>
      </c>
      <c r="AD239" s="5">
        <v>6791.3999810000005</v>
      </c>
      <c r="AE239" s="5">
        <v>6791.3999810000005</v>
      </c>
      <c r="AF239" s="5">
        <v>6791.3999810000005</v>
      </c>
      <c r="AG239" s="5">
        <v>6651.6499810000005</v>
      </c>
    </row>
    <row r="240" spans="1:33">
      <c r="A240" s="58" t="s">
        <v>131</v>
      </c>
      <c r="B240" s="61" t="s">
        <v>127</v>
      </c>
      <c r="C240" s="61" t="s">
        <v>225</v>
      </c>
      <c r="D240" s="61" t="s">
        <v>286</v>
      </c>
      <c r="E240" s="61" t="s">
        <v>92</v>
      </c>
      <c r="F240" s="5">
        <v>144</v>
      </c>
      <c r="G240" s="5">
        <v>686.32304610000006</v>
      </c>
      <c r="H240" s="5">
        <v>1412.62402008</v>
      </c>
      <c r="I240" s="5">
        <v>1558.01975266</v>
      </c>
      <c r="J240" s="5">
        <v>3544</v>
      </c>
      <c r="K240" s="5">
        <v>3912.4996249300002</v>
      </c>
      <c r="L240" s="5">
        <v>4827.7943418899995</v>
      </c>
      <c r="M240" s="5">
        <v>4827.7943418899995</v>
      </c>
      <c r="N240" s="5">
        <v>5470.1828244400003</v>
      </c>
      <c r="O240" s="5">
        <v>5480.7778761400004</v>
      </c>
      <c r="P240" s="5">
        <v>6662.9988410200003</v>
      </c>
      <c r="Q240" s="5">
        <v>9927.1158022199998</v>
      </c>
      <c r="R240" s="5">
        <v>9927.1158022199998</v>
      </c>
      <c r="S240" s="5">
        <v>11601.442730000001</v>
      </c>
      <c r="T240" s="5">
        <v>11601.442730000001</v>
      </c>
      <c r="U240" s="5">
        <v>11601.442730000001</v>
      </c>
      <c r="V240" s="5">
        <v>11601.442730000001</v>
      </c>
      <c r="W240" s="5">
        <v>11601.442730000001</v>
      </c>
      <c r="X240" s="5">
        <v>11601.442730000001</v>
      </c>
      <c r="Y240" s="5">
        <v>11601.442730000001</v>
      </c>
      <c r="Z240" s="5">
        <v>11601.442730000001</v>
      </c>
      <c r="AA240" s="5">
        <v>11457.442730000001</v>
      </c>
      <c r="AB240" s="5">
        <v>11457.442730000001</v>
      </c>
      <c r="AC240" s="5">
        <v>11457.442730000001</v>
      </c>
      <c r="AD240" s="5">
        <v>11457.442730000001</v>
      </c>
      <c r="AE240" s="5">
        <v>11457.442730000001</v>
      </c>
      <c r="AF240" s="5">
        <v>11457.442730000001</v>
      </c>
      <c r="AG240" s="5">
        <v>11457.442730000001</v>
      </c>
    </row>
    <row r="242" spans="1:33">
      <c r="A242" s="58" t="s">
        <v>131</v>
      </c>
      <c r="B242" s="61" t="s">
        <v>123</v>
      </c>
      <c r="C242" s="61" t="s">
        <v>227</v>
      </c>
      <c r="D242" s="61" t="s">
        <v>228</v>
      </c>
      <c r="E242" s="61" t="s">
        <v>91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</row>
    <row r="243" spans="1:33">
      <c r="A243" s="58" t="s">
        <v>131</v>
      </c>
      <c r="B243" s="61" t="s">
        <v>123</v>
      </c>
      <c r="C243" s="61" t="s">
        <v>229</v>
      </c>
      <c r="D243" s="61" t="s">
        <v>230</v>
      </c>
      <c r="E243" s="61" t="s">
        <v>91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</row>
    <row r="244" spans="1:33">
      <c r="A244" s="58" t="s">
        <v>131</v>
      </c>
      <c r="B244" s="61" t="s">
        <v>125</v>
      </c>
      <c r="C244" s="61" t="s">
        <v>231</v>
      </c>
      <c r="D244" s="61" t="s">
        <v>200</v>
      </c>
      <c r="E244" s="61" t="s">
        <v>91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</row>
    <row r="245" spans="1:33">
      <c r="A245" s="58" t="s">
        <v>131</v>
      </c>
      <c r="B245" s="61" t="s">
        <v>127</v>
      </c>
      <c r="C245" s="61" t="s">
        <v>232</v>
      </c>
      <c r="D245" s="61" t="s">
        <v>224</v>
      </c>
      <c r="E245" s="61" t="s">
        <v>91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</row>
    <row r="247" spans="1:33">
      <c r="A247" s="58" t="s">
        <v>134</v>
      </c>
      <c r="B247" s="61" t="s">
        <v>124</v>
      </c>
      <c r="C247" s="61" t="s">
        <v>152</v>
      </c>
      <c r="D247" s="61" t="s">
        <v>153</v>
      </c>
      <c r="E247" s="61" t="s">
        <v>154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780.86480052000002</v>
      </c>
      <c r="P247" s="5">
        <v>1100</v>
      </c>
      <c r="Q247" s="5">
        <v>1100</v>
      </c>
      <c r="R247" s="5">
        <v>1100</v>
      </c>
      <c r="S247" s="5">
        <v>1100</v>
      </c>
      <c r="T247" s="5">
        <v>1100</v>
      </c>
      <c r="U247" s="5">
        <v>1100</v>
      </c>
      <c r="V247" s="5">
        <v>1100</v>
      </c>
      <c r="W247" s="5">
        <v>1100</v>
      </c>
      <c r="X247" s="5">
        <v>1100</v>
      </c>
      <c r="Y247" s="5">
        <v>2238.5704159799998</v>
      </c>
      <c r="Z247" s="5">
        <v>7933.9766399999999</v>
      </c>
      <c r="AA247" s="5">
        <v>7933.9766399999999</v>
      </c>
      <c r="AB247" s="5">
        <v>7933.9766399999999</v>
      </c>
      <c r="AC247" s="5">
        <v>7933.9766399999999</v>
      </c>
      <c r="AD247" s="5">
        <v>7933.9766399999999</v>
      </c>
      <c r="AE247" s="5">
        <v>7933.9766399999999</v>
      </c>
      <c r="AF247" s="5">
        <v>12121.96381795</v>
      </c>
      <c r="AG247" s="5">
        <v>12121.96381795</v>
      </c>
    </row>
    <row r="248" spans="1:33">
      <c r="A248" s="58" t="s">
        <v>134</v>
      </c>
      <c r="B248" s="61" t="s">
        <v>124</v>
      </c>
      <c r="C248" s="61" t="s">
        <v>155</v>
      </c>
      <c r="D248" s="61" t="s">
        <v>156</v>
      </c>
      <c r="E248" s="61" t="s">
        <v>154</v>
      </c>
      <c r="F248" s="5">
        <v>81.5</v>
      </c>
      <c r="G248" s="5">
        <v>81.5</v>
      </c>
      <c r="H248" s="5">
        <v>81.5</v>
      </c>
      <c r="I248" s="5">
        <v>109.9901054</v>
      </c>
      <c r="J248" s="5">
        <v>331.62911593000001</v>
      </c>
      <c r="K248" s="5">
        <v>331.62911593000001</v>
      </c>
      <c r="L248" s="5">
        <v>331.62911593000001</v>
      </c>
      <c r="M248" s="5">
        <v>1385.3184100200001</v>
      </c>
      <c r="N248" s="5">
        <v>1451.20970468</v>
      </c>
      <c r="O248" s="5">
        <v>2856.0759242600002</v>
      </c>
      <c r="P248" s="5">
        <v>3276.7911330100001</v>
      </c>
      <c r="Q248" s="5">
        <v>3276.7911330100001</v>
      </c>
      <c r="R248" s="5">
        <v>3276.7911330100001</v>
      </c>
      <c r="S248" s="5">
        <v>3276.7911330100001</v>
      </c>
      <c r="T248" s="5">
        <v>4839.7702178700001</v>
      </c>
      <c r="U248" s="5">
        <v>4839.7702178700001</v>
      </c>
      <c r="V248" s="5">
        <v>4839.7702178700001</v>
      </c>
      <c r="W248" s="5">
        <v>4839.7702178700001</v>
      </c>
      <c r="X248" s="5">
        <v>5383.5977665199998</v>
      </c>
      <c r="Y248" s="5">
        <v>5383.5977665199998</v>
      </c>
      <c r="Z248" s="5">
        <v>5810.0403284499998</v>
      </c>
      <c r="AA248" s="5">
        <v>5810.0403284499998</v>
      </c>
      <c r="AB248" s="5">
        <v>8033</v>
      </c>
      <c r="AC248" s="5">
        <v>8033</v>
      </c>
      <c r="AD248" s="5">
        <v>8033</v>
      </c>
      <c r="AE248" s="5">
        <v>8015</v>
      </c>
      <c r="AF248" s="5">
        <v>8015</v>
      </c>
      <c r="AG248" s="5">
        <v>8015</v>
      </c>
    </row>
    <row r="249" spans="1:33">
      <c r="A249" s="58" t="s">
        <v>134</v>
      </c>
      <c r="B249" s="61" t="s">
        <v>124</v>
      </c>
      <c r="C249" s="61" t="s">
        <v>157</v>
      </c>
      <c r="D249" s="61" t="s">
        <v>158</v>
      </c>
      <c r="E249" s="61" t="s">
        <v>154</v>
      </c>
      <c r="F249" s="5">
        <v>447.61599999999999</v>
      </c>
      <c r="G249" s="5">
        <v>447.61599999999999</v>
      </c>
      <c r="H249" s="5">
        <v>447.61599999999999</v>
      </c>
      <c r="I249" s="5">
        <v>447.61599999999999</v>
      </c>
      <c r="J249" s="5">
        <v>447.61599999999999</v>
      </c>
      <c r="K249" s="5">
        <v>447.61599999999999</v>
      </c>
      <c r="L249" s="5">
        <v>447.61599999999999</v>
      </c>
      <c r="M249" s="5">
        <v>447.61599999999999</v>
      </c>
      <c r="N249" s="5">
        <v>447.61599999999999</v>
      </c>
      <c r="O249" s="5">
        <v>447.61599999999999</v>
      </c>
      <c r="P249" s="5">
        <v>447.61599999999999</v>
      </c>
      <c r="Q249" s="5">
        <v>3847.616</v>
      </c>
      <c r="R249" s="5">
        <v>3847.616</v>
      </c>
      <c r="S249" s="5">
        <v>3847.616</v>
      </c>
      <c r="T249" s="5">
        <v>3847.616</v>
      </c>
      <c r="U249" s="5">
        <v>3847.616</v>
      </c>
      <c r="V249" s="5">
        <v>3847.616</v>
      </c>
      <c r="W249" s="5">
        <v>3847.616</v>
      </c>
      <c r="X249" s="5">
        <v>3847.616</v>
      </c>
      <c r="Y249" s="5">
        <v>3728.0160000000001</v>
      </c>
      <c r="Z249" s="5">
        <v>3600.0160000000001</v>
      </c>
      <c r="AA249" s="5">
        <v>3600.0160000000001</v>
      </c>
      <c r="AB249" s="5">
        <v>3600.0160000000001</v>
      </c>
      <c r="AC249" s="5">
        <v>3600.0160000000001</v>
      </c>
      <c r="AD249" s="5">
        <v>3500.0349999999999</v>
      </c>
      <c r="AE249" s="5">
        <v>3500.0349999999999</v>
      </c>
      <c r="AF249" s="5">
        <v>3400</v>
      </c>
      <c r="AG249" s="5">
        <v>3400</v>
      </c>
    </row>
    <row r="250" spans="1:33">
      <c r="A250" s="58" t="s">
        <v>134</v>
      </c>
      <c r="B250" s="61" t="s">
        <v>124</v>
      </c>
      <c r="C250" s="61" t="s">
        <v>159</v>
      </c>
      <c r="D250" s="61" t="s">
        <v>160</v>
      </c>
      <c r="E250" s="61" t="s">
        <v>154</v>
      </c>
      <c r="F250" s="5">
        <v>642.35</v>
      </c>
      <c r="G250" s="5">
        <v>641.61</v>
      </c>
      <c r="H250" s="5">
        <v>640.87</v>
      </c>
      <c r="I250" s="5">
        <v>640.13</v>
      </c>
      <c r="J250" s="5">
        <v>639.39</v>
      </c>
      <c r="K250" s="5">
        <v>728.41014813999993</v>
      </c>
      <c r="L250" s="5">
        <v>1476.4806478099999</v>
      </c>
      <c r="M250" s="5">
        <v>1476.4806478099999</v>
      </c>
      <c r="N250" s="5">
        <v>1476.4806478099999</v>
      </c>
      <c r="O250" s="5">
        <v>1476.4806478099999</v>
      </c>
      <c r="P250" s="5">
        <v>1566.7749061500001</v>
      </c>
      <c r="Q250" s="5">
        <v>2905.2706825100004</v>
      </c>
      <c r="R250" s="5">
        <v>2905.2706825100004</v>
      </c>
      <c r="S250" s="5">
        <v>4625.1302973499996</v>
      </c>
      <c r="T250" s="5">
        <v>4696.04362743</v>
      </c>
      <c r="U250" s="5">
        <v>4696.04362743</v>
      </c>
      <c r="V250" s="5">
        <v>4696.04362743</v>
      </c>
      <c r="W250" s="5">
        <v>4890.8577401299999</v>
      </c>
      <c r="X250" s="5">
        <v>7537.91</v>
      </c>
      <c r="Y250" s="5">
        <v>7537.91</v>
      </c>
      <c r="Z250" s="5">
        <v>7537.91</v>
      </c>
      <c r="AA250" s="5">
        <v>7495.41</v>
      </c>
      <c r="AB250" s="5">
        <v>10782.12732265</v>
      </c>
      <c r="AC250" s="5">
        <v>11185.215605109999</v>
      </c>
      <c r="AD250" s="5">
        <v>13380.73049374</v>
      </c>
      <c r="AE250" s="5">
        <v>17976.29381598</v>
      </c>
      <c r="AF250" s="5">
        <v>37539.13685101</v>
      </c>
      <c r="AG250" s="5">
        <v>37513.13685101</v>
      </c>
    </row>
    <row r="251" spans="1:33">
      <c r="A251" s="58" t="s">
        <v>134</v>
      </c>
      <c r="B251" s="61" t="s">
        <v>124</v>
      </c>
      <c r="C251" s="61" t="s">
        <v>161</v>
      </c>
      <c r="D251" s="61" t="s">
        <v>162</v>
      </c>
      <c r="E251" s="61" t="s">
        <v>154</v>
      </c>
      <c r="F251" s="5">
        <v>14</v>
      </c>
      <c r="G251" s="5">
        <v>14</v>
      </c>
      <c r="H251" s="5">
        <v>69.102546840000002</v>
      </c>
      <c r="I251" s="5">
        <v>69.102546840000002</v>
      </c>
      <c r="J251" s="5">
        <v>69.102546840000002</v>
      </c>
      <c r="K251" s="5">
        <v>75.266252899999998</v>
      </c>
      <c r="L251" s="5">
        <v>77.04049234</v>
      </c>
      <c r="M251" s="5">
        <v>79.636229990000004</v>
      </c>
      <c r="N251" s="5">
        <v>79.636229990000004</v>
      </c>
      <c r="O251" s="5">
        <v>79.636229990000004</v>
      </c>
      <c r="P251" s="5">
        <v>81.261994250000001</v>
      </c>
      <c r="Q251" s="5">
        <v>81.261994250000001</v>
      </c>
      <c r="R251" s="5">
        <v>81.261994250000001</v>
      </c>
      <c r="S251" s="5">
        <v>81.77275736</v>
      </c>
      <c r="T251" s="5">
        <v>81.77275736</v>
      </c>
      <c r="U251" s="5">
        <v>81.77275736</v>
      </c>
      <c r="V251" s="5">
        <v>81.77275736</v>
      </c>
      <c r="W251" s="5">
        <v>101.75119899000001</v>
      </c>
      <c r="X251" s="5">
        <v>108.2418378</v>
      </c>
      <c r="Y251" s="5">
        <v>3272.0596007600002</v>
      </c>
      <c r="Z251" s="5">
        <v>3258.0596007600002</v>
      </c>
      <c r="AA251" s="5">
        <v>3598.3424261599998</v>
      </c>
      <c r="AB251" s="5">
        <v>3598.3424261599998</v>
      </c>
      <c r="AC251" s="5">
        <v>3598.3424261599998</v>
      </c>
      <c r="AD251" s="5">
        <v>3598.3424261599998</v>
      </c>
      <c r="AE251" s="5">
        <v>4035.8678149799998</v>
      </c>
      <c r="AF251" s="5">
        <v>8000</v>
      </c>
      <c r="AG251" s="5">
        <v>8000</v>
      </c>
    </row>
    <row r="252" spans="1:33">
      <c r="A252" s="58" t="s">
        <v>134</v>
      </c>
      <c r="B252" s="61" t="s">
        <v>124</v>
      </c>
      <c r="C252" s="61" t="s">
        <v>163</v>
      </c>
      <c r="D252" s="61" t="s">
        <v>164</v>
      </c>
      <c r="E252" s="61" t="s">
        <v>154</v>
      </c>
      <c r="F252" s="5">
        <v>348.7</v>
      </c>
      <c r="G252" s="5">
        <v>348.7</v>
      </c>
      <c r="H252" s="5">
        <v>433.01995029</v>
      </c>
      <c r="I252" s="5">
        <v>1867.6291068600001</v>
      </c>
      <c r="J252" s="5">
        <v>2199.99266997</v>
      </c>
      <c r="K252" s="5">
        <v>2612.4950663299996</v>
      </c>
      <c r="L252" s="5">
        <v>2744.2486811599997</v>
      </c>
      <c r="M252" s="5">
        <v>2744.2486811599997</v>
      </c>
      <c r="N252" s="5">
        <v>2744.2486811599997</v>
      </c>
      <c r="O252" s="5">
        <v>2744.2486811599997</v>
      </c>
      <c r="P252" s="5">
        <v>3582.17959238</v>
      </c>
      <c r="Q252" s="5">
        <v>4821.9330398100001</v>
      </c>
      <c r="R252" s="5">
        <v>4821.9330398100001</v>
      </c>
      <c r="S252" s="5">
        <v>6303.3337293599998</v>
      </c>
      <c r="T252" s="5">
        <v>6303.3337293599998</v>
      </c>
      <c r="U252" s="5">
        <v>6303.3337293599998</v>
      </c>
      <c r="V252" s="5">
        <v>6303.3337293599998</v>
      </c>
      <c r="W252" s="5">
        <v>7533</v>
      </c>
      <c r="X252" s="5">
        <v>18801.04639965</v>
      </c>
      <c r="Y252" s="5">
        <v>22881.185938139999</v>
      </c>
      <c r="Z252" s="5">
        <v>22881.185938139999</v>
      </c>
      <c r="AA252" s="5">
        <v>30133.598858469999</v>
      </c>
      <c r="AB252" s="5">
        <v>44976.002480719995</v>
      </c>
      <c r="AC252" s="5">
        <v>44976.002480719995</v>
      </c>
      <c r="AD252" s="5">
        <v>45846.899390239996</v>
      </c>
      <c r="AE252" s="5">
        <v>53053.74171776</v>
      </c>
      <c r="AF252" s="5">
        <v>59406.19999999</v>
      </c>
      <c r="AG252" s="5">
        <v>59406.19999999</v>
      </c>
    </row>
    <row r="253" spans="1:33">
      <c r="A253" s="58" t="s">
        <v>134</v>
      </c>
      <c r="B253" s="61" t="s">
        <v>124</v>
      </c>
      <c r="C253" s="61" t="s">
        <v>165</v>
      </c>
      <c r="D253" s="61" t="s">
        <v>166</v>
      </c>
      <c r="E253" s="61" t="s">
        <v>154</v>
      </c>
      <c r="F253" s="5">
        <v>583.91300000000001</v>
      </c>
      <c r="G253" s="5">
        <v>581.22699999999998</v>
      </c>
      <c r="H253" s="5">
        <v>580.50300000000004</v>
      </c>
      <c r="I253" s="5">
        <v>579.78399999999999</v>
      </c>
      <c r="J253" s="5">
        <v>579.06799999999998</v>
      </c>
      <c r="K253" s="5">
        <v>578.35599999999999</v>
      </c>
      <c r="L253" s="5">
        <v>594.49974220000001</v>
      </c>
      <c r="M253" s="5">
        <v>1755.0744118999999</v>
      </c>
      <c r="N253" s="5">
        <v>1755.0744118999999</v>
      </c>
      <c r="O253" s="5">
        <v>2384.6623193099999</v>
      </c>
      <c r="P253" s="5">
        <v>2506.8420000000001</v>
      </c>
      <c r="Q253" s="5">
        <v>2506.8420000000001</v>
      </c>
      <c r="R253" s="5">
        <v>2506.8420000000001</v>
      </c>
      <c r="S253" s="5">
        <v>2506.8420000000001</v>
      </c>
      <c r="T253" s="5">
        <v>3024.91855394</v>
      </c>
      <c r="U253" s="5">
        <v>3024.91855394</v>
      </c>
      <c r="V253" s="5">
        <v>3024.91855394</v>
      </c>
      <c r="W253" s="5">
        <v>6597.6589022900007</v>
      </c>
      <c r="X253" s="5">
        <v>6994.3395785800003</v>
      </c>
      <c r="Y253" s="5">
        <v>6994.3395785800003</v>
      </c>
      <c r="Z253" s="5">
        <v>7247.6489813100006</v>
      </c>
      <c r="AA253" s="5">
        <v>7247.6489813100006</v>
      </c>
      <c r="AB253" s="5">
        <v>7247.6489813100006</v>
      </c>
      <c r="AC253" s="5">
        <v>7247.6489813100006</v>
      </c>
      <c r="AD253" s="5">
        <v>7071.6959813100002</v>
      </c>
      <c r="AE253" s="5">
        <v>9888.8302571999993</v>
      </c>
      <c r="AF253" s="5">
        <v>9757.9412572000001</v>
      </c>
      <c r="AG253" s="5">
        <v>9757.9412572000001</v>
      </c>
    </row>
    <row r="254" spans="1:33">
      <c r="A254" s="58" t="s">
        <v>134</v>
      </c>
      <c r="B254" s="61" t="s">
        <v>124</v>
      </c>
      <c r="C254" s="61" t="s">
        <v>167</v>
      </c>
      <c r="D254" s="61" t="s">
        <v>168</v>
      </c>
      <c r="E254" s="61" t="s">
        <v>154</v>
      </c>
      <c r="F254" s="5">
        <v>1214.288</v>
      </c>
      <c r="G254" s="5">
        <v>1360.288</v>
      </c>
      <c r="H254" s="5">
        <v>1360.288</v>
      </c>
      <c r="I254" s="5">
        <v>1648.9323943000002</v>
      </c>
      <c r="J254" s="5">
        <v>3090.8687608899995</v>
      </c>
      <c r="K254" s="5">
        <v>3471.7964490999993</v>
      </c>
      <c r="L254" s="5">
        <v>3713.6806497199996</v>
      </c>
      <c r="M254" s="5">
        <v>4477.8773945499997</v>
      </c>
      <c r="N254" s="5">
        <v>4477.8773945499997</v>
      </c>
      <c r="O254" s="5">
        <v>4643.9466164300002</v>
      </c>
      <c r="P254" s="5">
        <v>5525.1453812700001</v>
      </c>
      <c r="Q254" s="5">
        <v>7952.4439396400003</v>
      </c>
      <c r="R254" s="5">
        <v>8206.2880000000005</v>
      </c>
      <c r="S254" s="5">
        <v>8096.2880000000005</v>
      </c>
      <c r="T254" s="5">
        <v>9523.4382880699995</v>
      </c>
      <c r="U254" s="5">
        <v>10229.33860254</v>
      </c>
      <c r="V254" s="5">
        <v>10229.33860254</v>
      </c>
      <c r="W254" s="5">
        <v>10351.923034269999</v>
      </c>
      <c r="X254" s="5">
        <v>10752.183150879999</v>
      </c>
      <c r="Y254" s="5">
        <v>10752.183150879999</v>
      </c>
      <c r="Z254" s="5">
        <v>10727.183150879999</v>
      </c>
      <c r="AA254" s="5">
        <v>10569.233150879998</v>
      </c>
      <c r="AB254" s="5">
        <v>10537.129150879999</v>
      </c>
      <c r="AC254" s="5">
        <v>10505.025150879999</v>
      </c>
      <c r="AD254" s="5">
        <v>10505.025150879999</v>
      </c>
      <c r="AE254" s="5">
        <v>11149.898869429999</v>
      </c>
      <c r="AF254" s="5">
        <v>11847.704769919999</v>
      </c>
      <c r="AG254" s="5">
        <v>11847.704769919999</v>
      </c>
    </row>
    <row r="255" spans="1:33">
      <c r="A255" s="58" t="s">
        <v>134</v>
      </c>
      <c r="B255" s="61" t="s">
        <v>124</v>
      </c>
      <c r="C255" s="61" t="s">
        <v>169</v>
      </c>
      <c r="D255" s="61" t="s">
        <v>170</v>
      </c>
      <c r="E255" s="61" t="s">
        <v>154</v>
      </c>
      <c r="F255" s="5">
        <v>0</v>
      </c>
      <c r="G255" s="5">
        <v>0</v>
      </c>
      <c r="H255" s="5">
        <v>0</v>
      </c>
      <c r="I255" s="5">
        <v>166.29469447</v>
      </c>
      <c r="J255" s="5">
        <v>169.99536479</v>
      </c>
      <c r="K255" s="5">
        <v>169.99536479</v>
      </c>
      <c r="L255" s="5">
        <v>177.46325827999999</v>
      </c>
      <c r="M255" s="5">
        <v>184.26540969000001</v>
      </c>
      <c r="N255" s="5">
        <v>184.26540969000001</v>
      </c>
      <c r="O255" s="5">
        <v>283.55780413000002</v>
      </c>
      <c r="P255" s="5">
        <v>403.25520519999998</v>
      </c>
      <c r="Q255" s="5">
        <v>889.78981853000005</v>
      </c>
      <c r="R255" s="5">
        <v>5982.8623263299996</v>
      </c>
      <c r="S255" s="5">
        <v>6100</v>
      </c>
      <c r="T255" s="5">
        <v>6100</v>
      </c>
      <c r="U255" s="5">
        <v>6100</v>
      </c>
      <c r="V255" s="5">
        <v>6100</v>
      </c>
      <c r="W255" s="5">
        <v>6100</v>
      </c>
      <c r="X255" s="5">
        <v>6100</v>
      </c>
      <c r="Y255" s="5">
        <v>6100</v>
      </c>
      <c r="Z255" s="5">
        <v>6100</v>
      </c>
      <c r="AA255" s="5">
        <v>6100</v>
      </c>
      <c r="AB255" s="5">
        <v>6100</v>
      </c>
      <c r="AC255" s="5">
        <v>6100</v>
      </c>
      <c r="AD255" s="5">
        <v>6100</v>
      </c>
      <c r="AE255" s="5">
        <v>6100</v>
      </c>
      <c r="AF255" s="5">
        <v>6100</v>
      </c>
      <c r="AG255" s="5">
        <v>6100</v>
      </c>
    </row>
    <row r="256" spans="1:33">
      <c r="A256" s="58" t="s">
        <v>134</v>
      </c>
      <c r="B256" s="61" t="s">
        <v>123</v>
      </c>
      <c r="C256" s="61" t="s">
        <v>171</v>
      </c>
      <c r="D256" s="61" t="s">
        <v>172</v>
      </c>
      <c r="E256" s="61" t="s">
        <v>154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1E-3</v>
      </c>
      <c r="L256" s="5">
        <v>1E-3</v>
      </c>
      <c r="M256" s="5">
        <v>1E-3</v>
      </c>
      <c r="N256" s="5">
        <v>1E-3</v>
      </c>
      <c r="O256" s="5">
        <v>1E-3</v>
      </c>
      <c r="P256" s="5">
        <v>1E-3</v>
      </c>
      <c r="Q256" s="5">
        <v>1E-3</v>
      </c>
      <c r="R256" s="5">
        <v>1E-3</v>
      </c>
      <c r="S256" s="5">
        <v>1E-3</v>
      </c>
      <c r="T256" s="5">
        <v>1E-3</v>
      </c>
      <c r="U256" s="5">
        <v>1E-3</v>
      </c>
      <c r="V256" s="5">
        <v>1E-3</v>
      </c>
      <c r="W256" s="5">
        <v>1E-3</v>
      </c>
      <c r="X256" s="5">
        <v>1E-3</v>
      </c>
      <c r="Y256" s="5">
        <v>1E-3</v>
      </c>
      <c r="Z256" s="5">
        <v>1E-3</v>
      </c>
      <c r="AA256" s="5">
        <v>1E-3</v>
      </c>
      <c r="AB256" s="5">
        <v>1E-3</v>
      </c>
      <c r="AC256" s="5">
        <v>1E-3</v>
      </c>
      <c r="AD256" s="5">
        <v>1E-3</v>
      </c>
      <c r="AE256" s="5">
        <v>1E-3</v>
      </c>
      <c r="AF256" s="5">
        <v>1E-3</v>
      </c>
      <c r="AG256" s="5">
        <v>1E-3</v>
      </c>
    </row>
    <row r="257" spans="1:33">
      <c r="A257" s="58" t="s">
        <v>134</v>
      </c>
      <c r="B257" s="61" t="s">
        <v>123</v>
      </c>
      <c r="C257" s="61" t="s">
        <v>173</v>
      </c>
      <c r="D257" s="61" t="s">
        <v>174</v>
      </c>
      <c r="E257" s="61" t="s">
        <v>154</v>
      </c>
      <c r="F257" s="5">
        <v>166</v>
      </c>
      <c r="G257" s="5">
        <v>166</v>
      </c>
      <c r="H257" s="5">
        <v>166</v>
      </c>
      <c r="I257" s="5">
        <v>166</v>
      </c>
      <c r="J257" s="5">
        <v>190.97188323</v>
      </c>
      <c r="K257" s="5">
        <v>192.49261290999999</v>
      </c>
      <c r="L257" s="5">
        <v>192.49261290999999</v>
      </c>
      <c r="M257" s="5">
        <v>192.49261290999999</v>
      </c>
      <c r="N257" s="5">
        <v>197.36568964</v>
      </c>
      <c r="O257" s="5">
        <v>208.51780475000001</v>
      </c>
      <c r="P257" s="5">
        <v>217.1532038</v>
      </c>
      <c r="Q257" s="5">
        <v>219.49804204</v>
      </c>
      <c r="R257" s="5">
        <v>1011.81367301</v>
      </c>
      <c r="S257" s="5">
        <v>1011.81367301</v>
      </c>
      <c r="T257" s="5">
        <v>3284.6086226299999</v>
      </c>
      <c r="U257" s="5">
        <v>4455.4617542300002</v>
      </c>
      <c r="V257" s="5">
        <v>4455.4617542300002</v>
      </c>
      <c r="W257" s="5">
        <v>4754.2472893100003</v>
      </c>
      <c r="X257" s="5">
        <v>4844.8957954699999</v>
      </c>
      <c r="Y257" s="5">
        <v>5509.0191448699998</v>
      </c>
      <c r="Z257" s="5">
        <v>5509.0191448699998</v>
      </c>
      <c r="AA257" s="5">
        <v>6301.9234029899999</v>
      </c>
      <c r="AB257" s="5">
        <v>6551</v>
      </c>
      <c r="AC257" s="5">
        <v>6495</v>
      </c>
      <c r="AD257" s="5">
        <v>6495</v>
      </c>
      <c r="AE257" s="5">
        <v>6495</v>
      </c>
      <c r="AF257" s="5">
        <v>6495</v>
      </c>
      <c r="AG257" s="5">
        <v>6495</v>
      </c>
    </row>
    <row r="258" spans="1:33">
      <c r="A258" s="58" t="s">
        <v>134</v>
      </c>
      <c r="B258" s="61" t="s">
        <v>123</v>
      </c>
      <c r="C258" s="61" t="s">
        <v>175</v>
      </c>
      <c r="D258" s="61" t="s">
        <v>176</v>
      </c>
      <c r="E258" s="61" t="s">
        <v>154</v>
      </c>
      <c r="F258" s="5">
        <v>535.02</v>
      </c>
      <c r="G258" s="5">
        <v>535.02</v>
      </c>
      <c r="H258" s="5">
        <v>535.02</v>
      </c>
      <c r="I258" s="5">
        <v>535.02</v>
      </c>
      <c r="J258" s="5">
        <v>2285.80918845</v>
      </c>
      <c r="K258" s="5">
        <v>2950.42283408</v>
      </c>
      <c r="L258" s="5">
        <v>2950.42283408</v>
      </c>
      <c r="M258" s="5">
        <v>2950.42283408</v>
      </c>
      <c r="N258" s="5">
        <v>3520.02</v>
      </c>
      <c r="O258" s="5">
        <v>3520.02</v>
      </c>
      <c r="P258" s="5">
        <v>3520.02</v>
      </c>
      <c r="Q258" s="5">
        <v>3520.02</v>
      </c>
      <c r="R258" s="5">
        <v>3520.02</v>
      </c>
      <c r="S258" s="5">
        <v>3520.02</v>
      </c>
      <c r="T258" s="5">
        <v>3520.02</v>
      </c>
      <c r="U258" s="5">
        <v>3520.02</v>
      </c>
      <c r="V258" s="5">
        <v>3520.02</v>
      </c>
      <c r="W258" s="5">
        <v>3520.02</v>
      </c>
      <c r="X258" s="5">
        <v>3520.02</v>
      </c>
      <c r="Y258" s="5">
        <v>3520.02</v>
      </c>
      <c r="Z258" s="5">
        <v>3500.02</v>
      </c>
      <c r="AA258" s="5">
        <v>3500.02</v>
      </c>
      <c r="AB258" s="5">
        <v>3500.02</v>
      </c>
      <c r="AC258" s="5">
        <v>3500.02</v>
      </c>
      <c r="AD258" s="5">
        <v>3500.02</v>
      </c>
      <c r="AE258" s="5">
        <v>3500.02</v>
      </c>
      <c r="AF258" s="5">
        <v>3500.02</v>
      </c>
      <c r="AG258" s="5">
        <v>3500.02</v>
      </c>
    </row>
    <row r="259" spans="1:33">
      <c r="A259" s="58" t="s">
        <v>134</v>
      </c>
      <c r="B259" s="61" t="s">
        <v>123</v>
      </c>
      <c r="C259" s="61" t="s">
        <v>177</v>
      </c>
      <c r="D259" s="61" t="s">
        <v>178</v>
      </c>
      <c r="E259" s="61" t="s">
        <v>154</v>
      </c>
      <c r="F259" s="5">
        <v>807.32899999999995</v>
      </c>
      <c r="G259" s="5">
        <v>807.32899999999995</v>
      </c>
      <c r="H259" s="5">
        <v>2705.1313167599997</v>
      </c>
      <c r="I259" s="5">
        <v>3935.8092476999996</v>
      </c>
      <c r="J259" s="5">
        <v>3935.8092476999996</v>
      </c>
      <c r="K259" s="5">
        <v>4003.4457307799998</v>
      </c>
      <c r="L259" s="5">
        <v>4003.4457307799998</v>
      </c>
      <c r="M259" s="5">
        <v>4095.1615357499995</v>
      </c>
      <c r="N259" s="5">
        <v>4095.1615357499995</v>
      </c>
      <c r="O259" s="5">
        <v>4237.9170512800001</v>
      </c>
      <c r="P259" s="5">
        <v>4588.41311443</v>
      </c>
      <c r="Q259" s="5">
        <v>7077.1071464399993</v>
      </c>
      <c r="R259" s="5">
        <v>7077.1071464399993</v>
      </c>
      <c r="S259" s="5">
        <v>7639.0588470699995</v>
      </c>
      <c r="T259" s="5">
        <v>7639.0588470699995</v>
      </c>
      <c r="U259" s="5">
        <v>7657.3289999999997</v>
      </c>
      <c r="V259" s="5">
        <v>7657.3289999999997</v>
      </c>
      <c r="W259" s="5">
        <v>8181.5698769299997</v>
      </c>
      <c r="X259" s="5">
        <v>10467.051601719999</v>
      </c>
      <c r="Y259" s="5">
        <v>10365.026601719999</v>
      </c>
      <c r="Z259" s="5">
        <v>10365.026601719999</v>
      </c>
      <c r="AA259" s="5">
        <v>11254.517892960001</v>
      </c>
      <c r="AB259" s="5">
        <v>14181.79264306</v>
      </c>
      <c r="AC259" s="5">
        <v>15152.1214605</v>
      </c>
      <c r="AD259" s="5">
        <v>15152.1214605</v>
      </c>
      <c r="AE259" s="5">
        <v>15105.4214605</v>
      </c>
      <c r="AF259" s="5">
        <v>18791.720470190001</v>
      </c>
      <c r="AG259" s="5">
        <v>18721.970470190001</v>
      </c>
    </row>
    <row r="260" spans="1:33">
      <c r="A260" s="58" t="s">
        <v>134</v>
      </c>
      <c r="B260" s="61" t="s">
        <v>123</v>
      </c>
      <c r="C260" s="61" t="s">
        <v>179</v>
      </c>
      <c r="D260" s="61" t="s">
        <v>180</v>
      </c>
      <c r="E260" s="61" t="s">
        <v>154</v>
      </c>
      <c r="F260" s="5">
        <v>120.43591202</v>
      </c>
      <c r="G260" s="5">
        <v>120.43591202</v>
      </c>
      <c r="H260" s="5">
        <v>185.04078992000001</v>
      </c>
      <c r="I260" s="5">
        <v>226.9639976</v>
      </c>
      <c r="J260" s="5">
        <v>226.9639976</v>
      </c>
      <c r="K260" s="5">
        <v>226.9639976</v>
      </c>
      <c r="L260" s="5">
        <v>231.02938166000001</v>
      </c>
      <c r="M260" s="5">
        <v>240.78624854</v>
      </c>
      <c r="N260" s="5">
        <v>240.78624854</v>
      </c>
      <c r="O260" s="5">
        <v>258.75536781</v>
      </c>
      <c r="P260" s="5">
        <v>258.75536781</v>
      </c>
      <c r="Q260" s="5">
        <v>258.75536781</v>
      </c>
      <c r="R260" s="5">
        <v>258.75536781</v>
      </c>
      <c r="S260" s="5">
        <v>258.75536781</v>
      </c>
      <c r="T260" s="5">
        <v>258.75536781</v>
      </c>
      <c r="U260" s="5">
        <v>280.43394859</v>
      </c>
      <c r="V260" s="5">
        <v>280.43394859</v>
      </c>
      <c r="W260" s="5">
        <v>284.08489932999998</v>
      </c>
      <c r="X260" s="5">
        <v>284.08489932999998</v>
      </c>
      <c r="Y260" s="5">
        <v>284.08489932999998</v>
      </c>
      <c r="Z260" s="5">
        <v>339.51868936</v>
      </c>
      <c r="AA260" s="5">
        <v>352.40311170000001</v>
      </c>
      <c r="AB260" s="5">
        <v>367.58885856000001</v>
      </c>
      <c r="AC260" s="5">
        <v>367.58885856000001</v>
      </c>
      <c r="AD260" s="5">
        <v>367.58885856000001</v>
      </c>
      <c r="AE260" s="5">
        <v>367.58885856000001</v>
      </c>
      <c r="AF260" s="5">
        <v>389.97560069000002</v>
      </c>
      <c r="AG260" s="5">
        <v>389.97560069000002</v>
      </c>
    </row>
    <row r="261" spans="1:33">
      <c r="A261" s="58" t="s">
        <v>134</v>
      </c>
      <c r="B261" s="61" t="s">
        <v>123</v>
      </c>
      <c r="C261" s="61" t="s">
        <v>181</v>
      </c>
      <c r="D261" s="61" t="s">
        <v>182</v>
      </c>
      <c r="E261" s="61" t="s">
        <v>154</v>
      </c>
      <c r="F261" s="5">
        <v>1128.1600000000001</v>
      </c>
      <c r="G261" s="5">
        <v>1127.962</v>
      </c>
      <c r="H261" s="5">
        <v>1127.7860000000001</v>
      </c>
      <c r="I261" s="5">
        <v>1170.8019521200001</v>
      </c>
      <c r="J261" s="5">
        <v>1170.62595212</v>
      </c>
      <c r="K261" s="5">
        <v>1170.4279521200001</v>
      </c>
      <c r="L261" s="5">
        <v>1261.0456739700001</v>
      </c>
      <c r="M261" s="5">
        <v>1280.49378744</v>
      </c>
      <c r="N261" s="5">
        <v>1280.49378744</v>
      </c>
      <c r="O261" s="5">
        <v>1384.9368135700001</v>
      </c>
      <c r="P261" s="5">
        <v>1384.9368135700001</v>
      </c>
      <c r="Q261" s="5">
        <v>1457.6802872600001</v>
      </c>
      <c r="R261" s="5">
        <v>1457.6802872600001</v>
      </c>
      <c r="S261" s="5">
        <v>1496.0041227200002</v>
      </c>
      <c r="T261" s="5">
        <v>1496.0041227200002</v>
      </c>
      <c r="U261" s="5">
        <v>1345.9741227200002</v>
      </c>
      <c r="V261" s="5">
        <v>1345.9741227200002</v>
      </c>
      <c r="W261" s="5">
        <v>1706.7534540600002</v>
      </c>
      <c r="X261" s="5">
        <v>1826.6215009900002</v>
      </c>
      <c r="Y261" s="5">
        <v>1864.0107573100001</v>
      </c>
      <c r="Z261" s="5">
        <v>1864.0107573100001</v>
      </c>
      <c r="AA261" s="5">
        <v>1864.0107573100001</v>
      </c>
      <c r="AB261" s="5">
        <v>1868.8627209800002</v>
      </c>
      <c r="AC261" s="5">
        <v>1868.8627209800002</v>
      </c>
      <c r="AD261" s="5">
        <v>1868.8627209800002</v>
      </c>
      <c r="AE261" s="5">
        <v>1868.8627209800002</v>
      </c>
      <c r="AF261" s="5">
        <v>2023.2633632400002</v>
      </c>
      <c r="AG261" s="5">
        <v>1774.2693632400001</v>
      </c>
    </row>
    <row r="262" spans="1:33">
      <c r="A262" s="58" t="s">
        <v>134</v>
      </c>
      <c r="B262" s="61" t="s">
        <v>123</v>
      </c>
      <c r="C262" s="61" t="s">
        <v>183</v>
      </c>
      <c r="D262" s="61" t="s">
        <v>184</v>
      </c>
      <c r="E262" s="61" t="s">
        <v>154</v>
      </c>
      <c r="F262" s="5">
        <v>284.61199999999997</v>
      </c>
      <c r="G262" s="5">
        <v>284.26</v>
      </c>
      <c r="H262" s="5">
        <v>412.96911041999999</v>
      </c>
      <c r="I262" s="5">
        <v>1137.2101658399999</v>
      </c>
      <c r="J262" s="5">
        <v>1136.8581658399999</v>
      </c>
      <c r="K262" s="5">
        <v>1136.50616584</v>
      </c>
      <c r="L262" s="5">
        <v>1310.412</v>
      </c>
      <c r="M262" s="5">
        <v>1310.06</v>
      </c>
      <c r="N262" s="5">
        <v>1310.06</v>
      </c>
      <c r="O262" s="5">
        <v>1310.06</v>
      </c>
      <c r="P262" s="5">
        <v>1310.06</v>
      </c>
      <c r="Q262" s="5">
        <v>1310.06</v>
      </c>
      <c r="R262" s="5">
        <v>1310.06</v>
      </c>
      <c r="S262" s="5">
        <v>1310.06</v>
      </c>
      <c r="T262" s="5">
        <v>1310.06</v>
      </c>
      <c r="U262" s="5">
        <v>1310.06</v>
      </c>
      <c r="V262" s="5">
        <v>1310.06</v>
      </c>
      <c r="W262" s="5">
        <v>1310.06</v>
      </c>
      <c r="X262" s="5">
        <v>1310.06</v>
      </c>
      <c r="Y262" s="5">
        <v>1310.06</v>
      </c>
      <c r="Z262" s="5">
        <v>1310.06</v>
      </c>
      <c r="AA262" s="5">
        <v>1310.06</v>
      </c>
      <c r="AB262" s="5">
        <v>1310.06</v>
      </c>
      <c r="AC262" s="5">
        <v>1310.06</v>
      </c>
      <c r="AD262" s="5">
        <v>1310.06</v>
      </c>
      <c r="AE262" s="5">
        <v>1310.06</v>
      </c>
      <c r="AF262" s="5">
        <v>1310.06</v>
      </c>
      <c r="AG262" s="5">
        <v>1118</v>
      </c>
    </row>
    <row r="263" spans="1:33">
      <c r="A263" s="58" t="s">
        <v>134</v>
      </c>
      <c r="B263" s="61" t="s">
        <v>123</v>
      </c>
      <c r="C263" s="61" t="s">
        <v>185</v>
      </c>
      <c r="D263" s="61" t="s">
        <v>186</v>
      </c>
      <c r="E263" s="61" t="s">
        <v>154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</row>
    <row r="264" spans="1:33">
      <c r="A264" s="58" t="s">
        <v>134</v>
      </c>
      <c r="B264" s="61" t="s">
        <v>123</v>
      </c>
      <c r="C264" s="61" t="s">
        <v>187</v>
      </c>
      <c r="D264" s="61" t="s">
        <v>188</v>
      </c>
      <c r="E264" s="61" t="s">
        <v>154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</row>
    <row r="265" spans="1:33">
      <c r="A265" s="58" t="s">
        <v>134</v>
      </c>
      <c r="B265" s="61" t="s">
        <v>125</v>
      </c>
      <c r="C265" s="61" t="s">
        <v>189</v>
      </c>
      <c r="D265" s="61" t="s">
        <v>190</v>
      </c>
      <c r="E265" s="61" t="s">
        <v>154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1E-3</v>
      </c>
      <c r="L265" s="5">
        <v>1E-3</v>
      </c>
      <c r="M265" s="5">
        <v>1E-3</v>
      </c>
      <c r="N265" s="5">
        <v>1E-3</v>
      </c>
      <c r="O265" s="5">
        <v>1E-3</v>
      </c>
      <c r="P265" s="5">
        <v>1E-3</v>
      </c>
      <c r="Q265" s="5">
        <v>1E-3</v>
      </c>
      <c r="R265" s="5">
        <v>1E-3</v>
      </c>
      <c r="S265" s="5">
        <v>1E-3</v>
      </c>
      <c r="T265" s="5">
        <v>1E-3</v>
      </c>
      <c r="U265" s="5">
        <v>1E-3</v>
      </c>
      <c r="V265" s="5">
        <v>1E-3</v>
      </c>
      <c r="W265" s="5">
        <v>1E-3</v>
      </c>
      <c r="X265" s="5">
        <v>1E-3</v>
      </c>
      <c r="Y265" s="5">
        <v>1E-3</v>
      </c>
      <c r="Z265" s="5">
        <v>1E-3</v>
      </c>
      <c r="AA265" s="5">
        <v>1E-3</v>
      </c>
      <c r="AB265" s="5">
        <v>1E-3</v>
      </c>
      <c r="AC265" s="5">
        <v>1E-3</v>
      </c>
      <c r="AD265" s="5">
        <v>1E-3</v>
      </c>
      <c r="AE265" s="5">
        <v>1E-3</v>
      </c>
      <c r="AF265" s="5">
        <v>1E-3</v>
      </c>
      <c r="AG265" s="5">
        <v>1E-3</v>
      </c>
    </row>
    <row r="266" spans="1:33">
      <c r="A266" s="58" t="s">
        <v>134</v>
      </c>
      <c r="B266" s="61" t="s">
        <v>125</v>
      </c>
      <c r="C266" s="61" t="s">
        <v>191</v>
      </c>
      <c r="D266" s="61" t="s">
        <v>192</v>
      </c>
      <c r="E266" s="61" t="s">
        <v>154</v>
      </c>
      <c r="F266" s="5">
        <v>0</v>
      </c>
      <c r="G266" s="5">
        <v>0</v>
      </c>
      <c r="H266" s="5">
        <v>0</v>
      </c>
      <c r="I266" s="5">
        <v>0</v>
      </c>
      <c r="J266" s="5">
        <v>373.34607688</v>
      </c>
      <c r="K266" s="5">
        <v>427.32833914999998</v>
      </c>
      <c r="L266" s="5">
        <v>427.32833914999998</v>
      </c>
      <c r="M266" s="5">
        <v>427.32833914999998</v>
      </c>
      <c r="N266" s="5">
        <v>427.32833914999998</v>
      </c>
      <c r="O266" s="5">
        <v>427.32833914999998</v>
      </c>
      <c r="P266" s="5">
        <v>427.32833914999998</v>
      </c>
      <c r="Q266" s="5">
        <v>427.32833914999998</v>
      </c>
      <c r="R266" s="5">
        <v>427.32833914999998</v>
      </c>
      <c r="S266" s="5">
        <v>492.70457034999998</v>
      </c>
      <c r="T266" s="5">
        <v>492.70457034999998</v>
      </c>
      <c r="U266" s="5">
        <v>492.70457034999998</v>
      </c>
      <c r="V266" s="5">
        <v>492.70457034999998</v>
      </c>
      <c r="W266" s="5">
        <v>532.67322437999997</v>
      </c>
      <c r="X266" s="5">
        <v>532.67322437999997</v>
      </c>
      <c r="Y266" s="5">
        <v>570.81218746000002</v>
      </c>
      <c r="Z266" s="5">
        <v>624.77179602000001</v>
      </c>
      <c r="AA266" s="5">
        <v>624.77179602000001</v>
      </c>
      <c r="AB266" s="5">
        <v>624.77179602000001</v>
      </c>
      <c r="AC266" s="5">
        <v>624.77179602000001</v>
      </c>
      <c r="AD266" s="5">
        <v>624.77179602000001</v>
      </c>
      <c r="AE266" s="5">
        <v>624.77179602000001</v>
      </c>
      <c r="AF266" s="5">
        <v>653.18440728999997</v>
      </c>
      <c r="AG266" s="5">
        <v>653.18440728999997</v>
      </c>
    </row>
    <row r="267" spans="1:33">
      <c r="A267" s="58" t="s">
        <v>134</v>
      </c>
      <c r="B267" s="61" t="s">
        <v>125</v>
      </c>
      <c r="C267" s="61" t="s">
        <v>193</v>
      </c>
      <c r="D267" s="61" t="s">
        <v>194</v>
      </c>
      <c r="E267" s="61" t="s">
        <v>154</v>
      </c>
      <c r="F267" s="5">
        <v>633.78099999999995</v>
      </c>
      <c r="G267" s="5">
        <v>633.78099999999995</v>
      </c>
      <c r="H267" s="5">
        <v>633.78099999999995</v>
      </c>
      <c r="I267" s="5">
        <v>633.78099999999995</v>
      </c>
      <c r="J267" s="5">
        <v>633.78099999999995</v>
      </c>
      <c r="K267" s="5">
        <v>633.78099999999995</v>
      </c>
      <c r="L267" s="5">
        <v>633.78099999999995</v>
      </c>
      <c r="M267" s="5">
        <v>931.75230908999993</v>
      </c>
      <c r="N267" s="5">
        <v>2201.73509706</v>
      </c>
      <c r="O267" s="5">
        <v>2796.0833420999998</v>
      </c>
      <c r="P267" s="5">
        <v>2796.0833420999998</v>
      </c>
      <c r="Q267" s="5">
        <v>2986.60185761</v>
      </c>
      <c r="R267" s="5">
        <v>2986.60185761</v>
      </c>
      <c r="S267" s="5">
        <v>3061.4605820799998</v>
      </c>
      <c r="T267" s="5">
        <v>3061.4605820799998</v>
      </c>
      <c r="U267" s="5">
        <v>4402.1258124000005</v>
      </c>
      <c r="V267" s="5">
        <v>4402.1258124000005</v>
      </c>
      <c r="W267" s="5">
        <v>5333.7809999999999</v>
      </c>
      <c r="X267" s="5">
        <v>5333.7809999999999</v>
      </c>
      <c r="Y267" s="5">
        <v>5333.7809999999999</v>
      </c>
      <c r="Z267" s="5">
        <v>5333.7809999999999</v>
      </c>
      <c r="AA267" s="5">
        <v>5333.7809999999999</v>
      </c>
      <c r="AB267" s="5">
        <v>5306.5159999999996</v>
      </c>
      <c r="AC267" s="5">
        <v>5306.5159999999996</v>
      </c>
      <c r="AD267" s="5">
        <v>5306.5159999999996</v>
      </c>
      <c r="AE267" s="5">
        <v>5166.45</v>
      </c>
      <c r="AF267" s="5">
        <v>4781</v>
      </c>
      <c r="AG267" s="5">
        <v>4700</v>
      </c>
    </row>
    <row r="268" spans="1:33">
      <c r="A268" s="58" t="s">
        <v>134</v>
      </c>
      <c r="B268" s="61" t="s">
        <v>125</v>
      </c>
      <c r="C268" s="61" t="s">
        <v>195</v>
      </c>
      <c r="D268" s="61" t="s">
        <v>196</v>
      </c>
      <c r="E268" s="61" t="s">
        <v>154</v>
      </c>
      <c r="F268" s="5">
        <v>0</v>
      </c>
      <c r="G268" s="5">
        <v>0</v>
      </c>
      <c r="H268" s="5">
        <v>0</v>
      </c>
      <c r="I268" s="5">
        <v>0</v>
      </c>
      <c r="J268" s="5">
        <v>400</v>
      </c>
      <c r="K268" s="5">
        <v>864.36551667000003</v>
      </c>
      <c r="L268" s="5">
        <v>864.36551667000003</v>
      </c>
      <c r="M268" s="5">
        <v>864.36551667000003</v>
      </c>
      <c r="N268" s="5">
        <v>864.36551667000003</v>
      </c>
      <c r="O268" s="5">
        <v>864.36551667000003</v>
      </c>
      <c r="P268" s="5">
        <v>864.36551667000003</v>
      </c>
      <c r="Q268" s="5">
        <v>864.36551667000003</v>
      </c>
      <c r="R268" s="5">
        <v>864.36551667000003</v>
      </c>
      <c r="S268" s="5">
        <v>864.36551667000003</v>
      </c>
      <c r="T268" s="5">
        <v>864.36551667000003</v>
      </c>
      <c r="U268" s="5">
        <v>864.36551667000003</v>
      </c>
      <c r="V268" s="5">
        <v>864.36551667000003</v>
      </c>
      <c r="W268" s="5">
        <v>864.36551667000003</v>
      </c>
      <c r="X268" s="5">
        <v>864.36551667000003</v>
      </c>
      <c r="Y268" s="5">
        <v>864.36551667000003</v>
      </c>
      <c r="Z268" s="5">
        <v>864.36551667000003</v>
      </c>
      <c r="AA268" s="5">
        <v>864.36551667000003</v>
      </c>
      <c r="AB268" s="5">
        <v>864.36551667000003</v>
      </c>
      <c r="AC268" s="5">
        <v>864.36551667000003</v>
      </c>
      <c r="AD268" s="5">
        <v>3594.9368929299999</v>
      </c>
      <c r="AE268" s="5">
        <v>3594.9368929299999</v>
      </c>
      <c r="AF268" s="5">
        <v>6396.2166811400002</v>
      </c>
      <c r="AG268" s="5">
        <v>6396.2166811400002</v>
      </c>
    </row>
    <row r="269" spans="1:33">
      <c r="A269" s="58" t="s">
        <v>134</v>
      </c>
      <c r="B269" s="61" t="s">
        <v>125</v>
      </c>
      <c r="C269" s="61" t="s">
        <v>197</v>
      </c>
      <c r="D269" s="61" t="s">
        <v>198</v>
      </c>
      <c r="E269" s="61" t="s">
        <v>154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</row>
    <row r="270" spans="1:33">
      <c r="A270" s="58" t="s">
        <v>134</v>
      </c>
      <c r="B270" s="61" t="s">
        <v>125</v>
      </c>
      <c r="C270" s="61" t="s">
        <v>199</v>
      </c>
      <c r="D270" s="61" t="s">
        <v>200</v>
      </c>
      <c r="E270" s="61" t="s">
        <v>154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500</v>
      </c>
      <c r="L270" s="5">
        <v>500</v>
      </c>
      <c r="M270" s="5">
        <v>500</v>
      </c>
      <c r="N270" s="5">
        <v>500</v>
      </c>
      <c r="O270" s="5">
        <v>500</v>
      </c>
      <c r="P270" s="5">
        <v>500</v>
      </c>
      <c r="Q270" s="5">
        <v>500</v>
      </c>
      <c r="R270" s="5">
        <v>500</v>
      </c>
      <c r="S270" s="5">
        <v>500</v>
      </c>
      <c r="T270" s="5">
        <v>500</v>
      </c>
      <c r="U270" s="5">
        <v>500</v>
      </c>
      <c r="V270" s="5">
        <v>500</v>
      </c>
      <c r="W270" s="5">
        <v>500</v>
      </c>
      <c r="X270" s="5">
        <v>500</v>
      </c>
      <c r="Y270" s="5">
        <v>500</v>
      </c>
      <c r="Z270" s="5">
        <v>500</v>
      </c>
      <c r="AA270" s="5">
        <v>500</v>
      </c>
      <c r="AB270" s="5">
        <v>500</v>
      </c>
      <c r="AC270" s="5">
        <v>500</v>
      </c>
      <c r="AD270" s="5">
        <v>500</v>
      </c>
      <c r="AE270" s="5">
        <v>500</v>
      </c>
      <c r="AF270" s="5">
        <v>500</v>
      </c>
      <c r="AG270" s="5">
        <v>500</v>
      </c>
    </row>
    <row r="271" spans="1:33">
      <c r="A271" s="58" t="s">
        <v>134</v>
      </c>
      <c r="B271" s="61" t="s">
        <v>125</v>
      </c>
      <c r="C271" s="61" t="s">
        <v>201</v>
      </c>
      <c r="D271" s="61" t="s">
        <v>202</v>
      </c>
      <c r="E271" s="61" t="s">
        <v>154</v>
      </c>
      <c r="F271" s="5">
        <v>322.91000000000003</v>
      </c>
      <c r="G271" s="5">
        <v>322.48</v>
      </c>
      <c r="H271" s="5">
        <v>461.57006964000004</v>
      </c>
      <c r="I271" s="5">
        <v>461.15006964000003</v>
      </c>
      <c r="J271" s="5">
        <v>705.64381860000003</v>
      </c>
      <c r="K271" s="5">
        <v>769.81495956999993</v>
      </c>
      <c r="L271" s="5">
        <v>769.38495956999998</v>
      </c>
      <c r="M271" s="5">
        <v>768.96495957000002</v>
      </c>
      <c r="N271" s="5">
        <v>768.96495957000002</v>
      </c>
      <c r="O271" s="5">
        <v>768.96495957000002</v>
      </c>
      <c r="P271" s="5">
        <v>768.96495957000002</v>
      </c>
      <c r="Q271" s="5">
        <v>768.96495957000002</v>
      </c>
      <c r="R271" s="5">
        <v>768.96495957000002</v>
      </c>
      <c r="S271" s="5">
        <v>1472.2014882400001</v>
      </c>
      <c r="T271" s="5">
        <v>1472.2014882400001</v>
      </c>
      <c r="U271" s="5">
        <v>2019.95</v>
      </c>
      <c r="V271" s="5">
        <v>2019.95</v>
      </c>
      <c r="W271" s="5">
        <v>2019.95</v>
      </c>
      <c r="X271" s="5">
        <v>2019.95</v>
      </c>
      <c r="Y271" s="5">
        <v>4032.8298917899997</v>
      </c>
      <c r="Z271" s="5">
        <v>6126.0362674800008</v>
      </c>
      <c r="AA271" s="5">
        <v>6018.5162674800004</v>
      </c>
      <c r="AB271" s="5">
        <v>6018.5162674800004</v>
      </c>
      <c r="AC271" s="5">
        <v>6018.5162674800004</v>
      </c>
      <c r="AD271" s="5">
        <v>6029.7105470000006</v>
      </c>
      <c r="AE271" s="5">
        <v>6029.7105470000006</v>
      </c>
      <c r="AF271" s="5">
        <v>8806.7258181300003</v>
      </c>
      <c r="AG271" s="5">
        <v>8806.7258181300003</v>
      </c>
    </row>
    <row r="272" spans="1:33">
      <c r="A272" s="58" t="s">
        <v>134</v>
      </c>
      <c r="B272" s="61" t="s">
        <v>126</v>
      </c>
      <c r="C272" s="61" t="s">
        <v>203</v>
      </c>
      <c r="D272" s="61" t="s">
        <v>204</v>
      </c>
      <c r="E272" s="61" t="s">
        <v>154</v>
      </c>
      <c r="F272" s="5">
        <v>142.1568</v>
      </c>
      <c r="G272" s="5">
        <v>142.1568</v>
      </c>
      <c r="H272" s="5">
        <v>142.1568</v>
      </c>
      <c r="I272" s="5">
        <v>142.1568</v>
      </c>
      <c r="J272" s="5">
        <v>142.1568</v>
      </c>
      <c r="K272" s="5">
        <v>142.1568</v>
      </c>
      <c r="L272" s="5">
        <v>142.1568</v>
      </c>
      <c r="M272" s="5">
        <v>142.1568</v>
      </c>
      <c r="N272" s="5">
        <v>142.1568</v>
      </c>
      <c r="O272" s="5">
        <v>142.1568</v>
      </c>
      <c r="P272" s="5">
        <v>142.1568</v>
      </c>
      <c r="Q272" s="5">
        <v>142.1568</v>
      </c>
      <c r="R272" s="5">
        <v>142.1568</v>
      </c>
      <c r="S272" s="5">
        <v>142.1568</v>
      </c>
      <c r="T272" s="5">
        <v>142.1568</v>
      </c>
      <c r="U272" s="5">
        <v>142.1568</v>
      </c>
      <c r="V272" s="5">
        <v>142.1568</v>
      </c>
      <c r="W272" s="5">
        <v>142.1568</v>
      </c>
      <c r="X272" s="5">
        <v>142.1568</v>
      </c>
      <c r="Y272" s="5">
        <v>142.1568</v>
      </c>
      <c r="Z272" s="5">
        <v>242.15679999999998</v>
      </c>
      <c r="AA272" s="5">
        <v>242.15679999999998</v>
      </c>
      <c r="AB272" s="5">
        <v>242.15679999999998</v>
      </c>
      <c r="AC272" s="5">
        <v>242.15679999999998</v>
      </c>
      <c r="AD272" s="5">
        <v>242.15679999999998</v>
      </c>
      <c r="AE272" s="5">
        <v>242.15679999999998</v>
      </c>
      <c r="AF272" s="5">
        <v>147.16</v>
      </c>
      <c r="AG272" s="5">
        <v>147.16</v>
      </c>
    </row>
    <row r="273" spans="1:33">
      <c r="A273" s="58" t="s">
        <v>134</v>
      </c>
      <c r="B273" s="61" t="s">
        <v>126</v>
      </c>
      <c r="C273" s="61" t="s">
        <v>205</v>
      </c>
      <c r="D273" s="61" t="s">
        <v>206</v>
      </c>
      <c r="E273" s="61" t="s">
        <v>154</v>
      </c>
      <c r="F273" s="5">
        <v>25.219000000000001</v>
      </c>
      <c r="G273" s="5">
        <v>25.219000000000001</v>
      </c>
      <c r="H273" s="5">
        <v>25.219000000000001</v>
      </c>
      <c r="I273" s="5">
        <v>531.14311915999997</v>
      </c>
      <c r="J273" s="5">
        <v>975.92213833000005</v>
      </c>
      <c r="K273" s="5">
        <v>1082.3627547999999</v>
      </c>
      <c r="L273" s="5">
        <v>1082.3627547999999</v>
      </c>
      <c r="M273" s="5">
        <v>1082.3627547999999</v>
      </c>
      <c r="N273" s="5">
        <v>1076.2347547999998</v>
      </c>
      <c r="O273" s="5">
        <v>1087.0392218999998</v>
      </c>
      <c r="P273" s="5">
        <v>1202.0139651099998</v>
      </c>
      <c r="Q273" s="5">
        <v>1342.5483352599999</v>
      </c>
      <c r="R273" s="5">
        <v>1342.5483352599999</v>
      </c>
      <c r="S273" s="5">
        <v>1445.5643017599998</v>
      </c>
      <c r="T273" s="5">
        <v>1548.06307195</v>
      </c>
      <c r="U273" s="5">
        <v>1617.2600266999998</v>
      </c>
      <c r="V273" s="5">
        <v>1617.2600266999998</v>
      </c>
      <c r="W273" s="5">
        <v>1617.2600266999998</v>
      </c>
      <c r="X273" s="5">
        <v>2783.22889042</v>
      </c>
      <c r="Y273" s="5">
        <v>2783.22889042</v>
      </c>
      <c r="Z273" s="5">
        <v>4019.0910000099998</v>
      </c>
      <c r="AA273" s="5">
        <v>4019.0910000099998</v>
      </c>
      <c r="AB273" s="5">
        <v>4011.7200000099997</v>
      </c>
      <c r="AC273" s="5">
        <v>4011.7200000099997</v>
      </c>
      <c r="AD273" s="5">
        <v>4011.7200000099997</v>
      </c>
      <c r="AE273" s="5">
        <v>4011.7200000099997</v>
      </c>
      <c r="AF273" s="5">
        <v>4011.7200000099997</v>
      </c>
      <c r="AG273" s="5">
        <v>4011.7200000099997</v>
      </c>
    </row>
    <row r="274" spans="1:33">
      <c r="A274" s="58" t="s">
        <v>134</v>
      </c>
      <c r="B274" s="61" t="s">
        <v>126</v>
      </c>
      <c r="C274" s="61" t="s">
        <v>207</v>
      </c>
      <c r="D274" s="61" t="s">
        <v>208</v>
      </c>
      <c r="E274" s="61" t="s">
        <v>154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1300</v>
      </c>
      <c r="U274" s="5">
        <v>1300</v>
      </c>
      <c r="V274" s="5">
        <v>1300</v>
      </c>
      <c r="W274" s="5">
        <v>1300</v>
      </c>
      <c r="X274" s="5">
        <v>1300</v>
      </c>
      <c r="Y274" s="5">
        <v>1300</v>
      </c>
      <c r="Z274" s="5">
        <v>1300</v>
      </c>
      <c r="AA274" s="5">
        <v>1300</v>
      </c>
      <c r="AB274" s="5">
        <v>1300</v>
      </c>
      <c r="AC274" s="5">
        <v>1300</v>
      </c>
      <c r="AD274" s="5">
        <v>1300</v>
      </c>
      <c r="AE274" s="5">
        <v>1300</v>
      </c>
      <c r="AF274" s="5">
        <v>1300</v>
      </c>
      <c r="AG274" s="5">
        <v>1300</v>
      </c>
    </row>
    <row r="275" spans="1:33">
      <c r="A275" s="58" t="s">
        <v>134</v>
      </c>
      <c r="B275" s="61" t="s">
        <v>126</v>
      </c>
      <c r="C275" s="61" t="s">
        <v>209</v>
      </c>
      <c r="D275" s="61" t="s">
        <v>210</v>
      </c>
      <c r="E275" s="61" t="s">
        <v>154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</row>
    <row r="276" spans="1:33">
      <c r="A276" s="58" t="s">
        <v>134</v>
      </c>
      <c r="B276" s="61" t="s">
        <v>126</v>
      </c>
      <c r="C276" s="61" t="s">
        <v>211</v>
      </c>
      <c r="D276" s="61" t="s">
        <v>212</v>
      </c>
      <c r="E276" s="61" t="s">
        <v>154</v>
      </c>
      <c r="F276" s="5">
        <v>349.2</v>
      </c>
      <c r="G276" s="5">
        <v>349.2</v>
      </c>
      <c r="H276" s="5">
        <v>349.2</v>
      </c>
      <c r="I276" s="5">
        <v>349.2</v>
      </c>
      <c r="J276" s="5">
        <v>349.2</v>
      </c>
      <c r="K276" s="5">
        <v>860.94680934999997</v>
      </c>
      <c r="L276" s="5">
        <v>860.94680934999997</v>
      </c>
      <c r="M276" s="5">
        <v>860.94680934999997</v>
      </c>
      <c r="N276" s="5">
        <v>860.94680934999997</v>
      </c>
      <c r="O276" s="5">
        <v>1136.1758145199999</v>
      </c>
      <c r="P276" s="5">
        <v>1399.77777339</v>
      </c>
      <c r="Q276" s="5">
        <v>1504.88959189</v>
      </c>
      <c r="R276" s="5">
        <v>1504.88959189</v>
      </c>
      <c r="S276" s="5">
        <v>3144.3504669899999</v>
      </c>
      <c r="T276" s="5">
        <v>3249.2</v>
      </c>
      <c r="U276" s="5">
        <v>3249.2</v>
      </c>
      <c r="V276" s="5">
        <v>3249.2</v>
      </c>
      <c r="W276" s="5">
        <v>3249.2</v>
      </c>
      <c r="X276" s="5">
        <v>3249.2</v>
      </c>
      <c r="Y276" s="5">
        <v>3249.2</v>
      </c>
      <c r="Z276" s="5">
        <v>3249.2</v>
      </c>
      <c r="AA276" s="5">
        <v>2979.2</v>
      </c>
      <c r="AB276" s="5">
        <v>2979.2</v>
      </c>
      <c r="AC276" s="5">
        <v>2979.2</v>
      </c>
      <c r="AD276" s="5">
        <v>2900</v>
      </c>
      <c r="AE276" s="5">
        <v>2900</v>
      </c>
      <c r="AF276" s="5">
        <v>2900</v>
      </c>
      <c r="AG276" s="5">
        <v>2900</v>
      </c>
    </row>
    <row r="277" spans="1:33">
      <c r="A277" s="58" t="s">
        <v>134</v>
      </c>
      <c r="B277" s="61" t="s">
        <v>126</v>
      </c>
      <c r="C277" s="61" t="s">
        <v>213</v>
      </c>
      <c r="D277" s="61" t="s">
        <v>214</v>
      </c>
      <c r="E277" s="61" t="s">
        <v>154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491.24881606000002</v>
      </c>
      <c r="L277" s="5">
        <v>491.24881606000002</v>
      </c>
      <c r="M277" s="5">
        <v>1877.9932024499999</v>
      </c>
      <c r="N277" s="5">
        <v>1877.9932024499999</v>
      </c>
      <c r="O277" s="5">
        <v>2808.8239208499999</v>
      </c>
      <c r="P277" s="5">
        <v>4493.2678548200001</v>
      </c>
      <c r="Q277" s="5">
        <v>4826.2208567400003</v>
      </c>
      <c r="R277" s="5">
        <v>6179.1794628600001</v>
      </c>
      <c r="S277" s="5">
        <v>6500</v>
      </c>
      <c r="T277" s="5">
        <v>7503.1716681199996</v>
      </c>
      <c r="U277" s="5">
        <v>7503.1716681199996</v>
      </c>
      <c r="V277" s="5">
        <v>7503.1716681199996</v>
      </c>
      <c r="W277" s="5">
        <v>7553.2876421000001</v>
      </c>
      <c r="X277" s="5">
        <v>15525.228146969999</v>
      </c>
      <c r="Y277" s="5">
        <v>15525.228146969999</v>
      </c>
      <c r="Z277" s="5">
        <v>17617.722548720001</v>
      </c>
      <c r="AA277" s="5">
        <v>17646.49539692</v>
      </c>
      <c r="AB277" s="5">
        <v>18406.540780030002</v>
      </c>
      <c r="AC277" s="5">
        <v>18406.540780030002</v>
      </c>
      <c r="AD277" s="5">
        <v>21973.793913919999</v>
      </c>
      <c r="AE277" s="5">
        <v>31924.23572466</v>
      </c>
      <c r="AF277" s="5">
        <v>36293.510889199999</v>
      </c>
      <c r="AG277" s="5">
        <v>36293.510889199999</v>
      </c>
    </row>
    <row r="278" spans="1:33">
      <c r="A278" s="58" t="s">
        <v>134</v>
      </c>
      <c r="B278" s="61" t="s">
        <v>126</v>
      </c>
      <c r="C278" s="61" t="s">
        <v>215</v>
      </c>
      <c r="D278" s="61" t="s">
        <v>216</v>
      </c>
      <c r="E278" s="61" t="s">
        <v>154</v>
      </c>
      <c r="F278" s="5">
        <v>0</v>
      </c>
      <c r="G278" s="5">
        <v>0</v>
      </c>
      <c r="H278" s="5">
        <v>0</v>
      </c>
      <c r="I278" s="5">
        <v>504.54782591999998</v>
      </c>
      <c r="J278" s="5">
        <v>571.92387007000002</v>
      </c>
      <c r="K278" s="5">
        <v>571.92387007000002</v>
      </c>
      <c r="L278" s="5">
        <v>571.92387007000002</v>
      </c>
      <c r="M278" s="5">
        <v>571.92387007000002</v>
      </c>
      <c r="N278" s="5">
        <v>571.92387007000002</v>
      </c>
      <c r="O278" s="5">
        <v>590.12839127999996</v>
      </c>
      <c r="P278" s="5">
        <v>652.38986353999996</v>
      </c>
      <c r="Q278" s="5">
        <v>664.37492750000001</v>
      </c>
      <c r="R278" s="5">
        <v>664.37492750000001</v>
      </c>
      <c r="S278" s="5">
        <v>664.37492750000001</v>
      </c>
      <c r="T278" s="5">
        <v>753.75574954000001</v>
      </c>
      <c r="U278" s="5">
        <v>754.93152153000005</v>
      </c>
      <c r="V278" s="5">
        <v>754.93152153000005</v>
      </c>
      <c r="W278" s="5">
        <v>754.93152153000005</v>
      </c>
      <c r="X278" s="5">
        <v>754.93152153000005</v>
      </c>
      <c r="Y278" s="5">
        <v>754.93152153000005</v>
      </c>
      <c r="Z278" s="5">
        <v>804.96593904999997</v>
      </c>
      <c r="AA278" s="5">
        <v>3096.50541389</v>
      </c>
      <c r="AB278" s="5">
        <v>3400</v>
      </c>
      <c r="AC278" s="5">
        <v>3400</v>
      </c>
      <c r="AD278" s="5">
        <v>3400</v>
      </c>
      <c r="AE278" s="5">
        <v>3400</v>
      </c>
      <c r="AF278" s="5">
        <v>3400</v>
      </c>
      <c r="AG278" s="5">
        <v>3400</v>
      </c>
    </row>
    <row r="279" spans="1:33">
      <c r="A279" s="58" t="s">
        <v>134</v>
      </c>
      <c r="B279" s="61" t="s">
        <v>126</v>
      </c>
      <c r="C279" s="61" t="s">
        <v>217</v>
      </c>
      <c r="D279" s="61" t="s">
        <v>218</v>
      </c>
      <c r="E279" s="61" t="s">
        <v>154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5000</v>
      </c>
      <c r="AA279" s="5">
        <v>5000</v>
      </c>
      <c r="AB279" s="5">
        <v>5000</v>
      </c>
      <c r="AC279" s="5">
        <v>5000</v>
      </c>
      <c r="AD279" s="5">
        <v>5000</v>
      </c>
      <c r="AE279" s="5">
        <v>5000</v>
      </c>
      <c r="AF279" s="5">
        <v>5000</v>
      </c>
      <c r="AG279" s="5">
        <v>5000</v>
      </c>
    </row>
    <row r="280" spans="1:33">
      <c r="A280" s="58" t="s">
        <v>134</v>
      </c>
      <c r="B280" s="61" t="s">
        <v>126</v>
      </c>
      <c r="C280" s="61" t="s">
        <v>219</v>
      </c>
      <c r="D280" s="61" t="s">
        <v>220</v>
      </c>
      <c r="E280" s="61" t="s">
        <v>154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345.04420590000001</v>
      </c>
      <c r="Q280" s="5">
        <v>351.03421265999998</v>
      </c>
      <c r="R280" s="5">
        <v>391.23257094000002</v>
      </c>
      <c r="S280" s="5">
        <v>411.41587841</v>
      </c>
      <c r="T280" s="5">
        <v>1712.62172934</v>
      </c>
      <c r="U280" s="5">
        <v>4000</v>
      </c>
      <c r="V280" s="5">
        <v>4000</v>
      </c>
      <c r="W280" s="5">
        <v>4000</v>
      </c>
      <c r="X280" s="5">
        <v>4000</v>
      </c>
      <c r="Y280" s="5">
        <v>4000</v>
      </c>
      <c r="Z280" s="5">
        <v>4000</v>
      </c>
      <c r="AA280" s="5">
        <v>4000</v>
      </c>
      <c r="AB280" s="5">
        <v>4000</v>
      </c>
      <c r="AC280" s="5">
        <v>4000</v>
      </c>
      <c r="AD280" s="5">
        <v>4000</v>
      </c>
      <c r="AE280" s="5">
        <v>4000</v>
      </c>
      <c r="AF280" s="5">
        <v>20027.44509664</v>
      </c>
      <c r="AG280" s="5">
        <v>20027.44509664</v>
      </c>
    </row>
    <row r="281" spans="1:33">
      <c r="A281" s="58" t="s">
        <v>134</v>
      </c>
      <c r="B281" s="61" t="s">
        <v>127</v>
      </c>
      <c r="C281" s="61" t="s">
        <v>221</v>
      </c>
      <c r="D281" s="61" t="s">
        <v>222</v>
      </c>
      <c r="E281" s="61" t="s">
        <v>154</v>
      </c>
      <c r="F281" s="5">
        <v>0</v>
      </c>
      <c r="G281" s="5">
        <v>0</v>
      </c>
      <c r="H281" s="5">
        <v>45.645211490000001</v>
      </c>
      <c r="I281" s="5">
        <v>300</v>
      </c>
      <c r="J281" s="5">
        <v>323.63759687999999</v>
      </c>
      <c r="K281" s="5">
        <v>1093.23153361</v>
      </c>
      <c r="L281" s="5">
        <v>1093.23153361</v>
      </c>
      <c r="M281" s="5">
        <v>1093.23153361</v>
      </c>
      <c r="N281" s="5">
        <v>1093.23153361</v>
      </c>
      <c r="O281" s="5">
        <v>1093.23153361</v>
      </c>
      <c r="P281" s="5">
        <v>1780.49150218</v>
      </c>
      <c r="Q281" s="5">
        <v>1780.49150218</v>
      </c>
      <c r="R281" s="5">
        <v>1780.49150218</v>
      </c>
      <c r="S281" s="5">
        <v>1963.4926472</v>
      </c>
      <c r="T281" s="5">
        <v>3353.6327773799999</v>
      </c>
      <c r="U281" s="5">
        <v>5254.1254196099999</v>
      </c>
      <c r="V281" s="5">
        <v>5254.1254196099999</v>
      </c>
      <c r="W281" s="5">
        <v>6079.4000737300003</v>
      </c>
      <c r="X281" s="5">
        <v>6079.4000737300003</v>
      </c>
      <c r="Y281" s="5">
        <v>6222.9475138899998</v>
      </c>
      <c r="Z281" s="5">
        <v>10818.725056560001</v>
      </c>
      <c r="AA281" s="5">
        <v>10818.725056560001</v>
      </c>
      <c r="AB281" s="5">
        <v>10818.725056560001</v>
      </c>
      <c r="AC281" s="5">
        <v>10818.725056560001</v>
      </c>
      <c r="AD281" s="5">
        <v>10818.725056560001</v>
      </c>
      <c r="AE281" s="5">
        <v>11269.18111817</v>
      </c>
      <c r="AF281" s="5">
        <v>24396.70480584</v>
      </c>
      <c r="AG281" s="5">
        <v>24396.70480584</v>
      </c>
    </row>
    <row r="282" spans="1:33">
      <c r="A282" s="58" t="s">
        <v>134</v>
      </c>
      <c r="B282" s="61" t="s">
        <v>127</v>
      </c>
      <c r="C282" s="61" t="s">
        <v>223</v>
      </c>
      <c r="D282" s="61" t="s">
        <v>224</v>
      </c>
      <c r="E282" s="61" t="s">
        <v>154</v>
      </c>
      <c r="F282" s="5">
        <v>0</v>
      </c>
      <c r="G282" s="5">
        <v>0</v>
      </c>
      <c r="H282" s="5">
        <v>0</v>
      </c>
      <c r="I282" s="5">
        <v>140.22232804999999</v>
      </c>
      <c r="J282" s="5">
        <v>150</v>
      </c>
      <c r="K282" s="5">
        <v>150</v>
      </c>
      <c r="L282" s="5">
        <v>150</v>
      </c>
      <c r="M282" s="5">
        <v>150</v>
      </c>
      <c r="N282" s="5">
        <v>150</v>
      </c>
      <c r="O282" s="5">
        <v>150</v>
      </c>
      <c r="P282" s="5">
        <v>150</v>
      </c>
      <c r="Q282" s="5">
        <v>150</v>
      </c>
      <c r="R282" s="5">
        <v>150</v>
      </c>
      <c r="S282" s="5">
        <v>150</v>
      </c>
      <c r="T282" s="5">
        <v>150</v>
      </c>
      <c r="U282" s="5">
        <v>150</v>
      </c>
      <c r="V282" s="5">
        <v>150</v>
      </c>
      <c r="W282" s="5">
        <v>150</v>
      </c>
      <c r="X282" s="5">
        <v>150</v>
      </c>
      <c r="Y282" s="5">
        <v>150</v>
      </c>
      <c r="Z282" s="5">
        <v>150</v>
      </c>
      <c r="AA282" s="5">
        <v>150</v>
      </c>
      <c r="AB282" s="5">
        <v>150</v>
      </c>
      <c r="AC282" s="5">
        <v>150</v>
      </c>
      <c r="AD282" s="5">
        <v>150</v>
      </c>
      <c r="AE282" s="5">
        <v>150</v>
      </c>
      <c r="AF282" s="5">
        <v>150</v>
      </c>
      <c r="AG282" s="5">
        <v>150</v>
      </c>
    </row>
    <row r="283" spans="1:33">
      <c r="A283" s="58" t="s">
        <v>134</v>
      </c>
      <c r="B283" s="61" t="s">
        <v>127</v>
      </c>
      <c r="C283" s="61" t="s">
        <v>225</v>
      </c>
      <c r="D283" s="61" t="s">
        <v>286</v>
      </c>
      <c r="E283" s="61" t="s">
        <v>154</v>
      </c>
      <c r="F283" s="5">
        <v>0</v>
      </c>
      <c r="G283" s="5">
        <v>0</v>
      </c>
      <c r="H283" s="5">
        <v>0</v>
      </c>
      <c r="I283" s="5">
        <v>150</v>
      </c>
      <c r="J283" s="5">
        <v>150</v>
      </c>
      <c r="K283" s="5">
        <v>150</v>
      </c>
      <c r="L283" s="5">
        <v>150</v>
      </c>
      <c r="M283" s="5">
        <v>150</v>
      </c>
      <c r="N283" s="5">
        <v>150</v>
      </c>
      <c r="O283" s="5">
        <v>150</v>
      </c>
      <c r="P283" s="5">
        <v>150</v>
      </c>
      <c r="Q283" s="5">
        <v>150</v>
      </c>
      <c r="R283" s="5">
        <v>150</v>
      </c>
      <c r="S283" s="5">
        <v>150</v>
      </c>
      <c r="T283" s="5">
        <v>150</v>
      </c>
      <c r="U283" s="5">
        <v>150</v>
      </c>
      <c r="V283" s="5">
        <v>150</v>
      </c>
      <c r="W283" s="5">
        <v>150</v>
      </c>
      <c r="X283" s="5">
        <v>150</v>
      </c>
      <c r="Y283" s="5">
        <v>150</v>
      </c>
      <c r="Z283" s="5">
        <v>150</v>
      </c>
      <c r="AA283" s="5">
        <v>150</v>
      </c>
      <c r="AB283" s="5">
        <v>150</v>
      </c>
      <c r="AC283" s="5">
        <v>150</v>
      </c>
      <c r="AD283" s="5">
        <v>150</v>
      </c>
      <c r="AE283" s="5">
        <v>150</v>
      </c>
      <c r="AF283" s="5">
        <v>150</v>
      </c>
      <c r="AG283" s="5">
        <v>150</v>
      </c>
    </row>
    <row r="284" spans="1:33" ht="16.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33">
      <c r="A285" s="58" t="s">
        <v>134</v>
      </c>
      <c r="B285" s="61" t="s">
        <v>124</v>
      </c>
      <c r="C285" s="61" t="s">
        <v>152</v>
      </c>
      <c r="D285" s="61" t="s">
        <v>153</v>
      </c>
      <c r="E285" s="61" t="s">
        <v>92</v>
      </c>
      <c r="F285" s="5">
        <v>330.26499999999999</v>
      </c>
      <c r="G285" s="5">
        <v>900.26499999999999</v>
      </c>
      <c r="H285" s="5">
        <v>1139.29563134</v>
      </c>
      <c r="I285" s="5">
        <v>1169.1194430999999</v>
      </c>
      <c r="J285" s="5">
        <v>1183.42991224</v>
      </c>
      <c r="K285" s="5">
        <v>1550.8104253000001</v>
      </c>
      <c r="L285" s="5">
        <v>2171.460239</v>
      </c>
      <c r="M285" s="5">
        <v>2610.2649999999999</v>
      </c>
      <c r="N285" s="5">
        <v>2781.14496474</v>
      </c>
      <c r="O285" s="5">
        <v>2781.14496474</v>
      </c>
      <c r="P285" s="5">
        <v>2823.3823179199999</v>
      </c>
      <c r="Q285" s="5">
        <v>7509.0306000600003</v>
      </c>
      <c r="R285" s="5">
        <v>9037.1976957000006</v>
      </c>
      <c r="S285" s="5">
        <v>9716.1718248799989</v>
      </c>
      <c r="T285" s="5">
        <v>9716.1718248799989</v>
      </c>
      <c r="U285" s="5">
        <v>9716.1718248799989</v>
      </c>
      <c r="V285" s="5">
        <v>9716.1718248799989</v>
      </c>
      <c r="W285" s="5">
        <v>9716.1718248799989</v>
      </c>
      <c r="X285" s="5">
        <v>9716.1718248799989</v>
      </c>
      <c r="Y285" s="5">
        <v>9716.1718248799989</v>
      </c>
      <c r="Z285" s="5">
        <v>9535.7068248799987</v>
      </c>
      <c r="AA285" s="5">
        <v>10974.262287899999</v>
      </c>
      <c r="AB285" s="5">
        <v>13217.85256001</v>
      </c>
      <c r="AC285" s="5">
        <v>14052.540707249998</v>
      </c>
      <c r="AD285" s="5">
        <v>14052.540707249998</v>
      </c>
      <c r="AE285" s="5">
        <v>14052.540707249998</v>
      </c>
      <c r="AF285" s="5">
        <v>14052.540707249998</v>
      </c>
      <c r="AG285" s="5">
        <v>14052.540707249998</v>
      </c>
    </row>
    <row r="286" spans="1:33">
      <c r="A286" s="58" t="s">
        <v>134</v>
      </c>
      <c r="B286" s="61" t="s">
        <v>124</v>
      </c>
      <c r="C286" s="61" t="s">
        <v>155</v>
      </c>
      <c r="D286" s="61" t="s">
        <v>156</v>
      </c>
      <c r="E286" s="61" t="s">
        <v>92</v>
      </c>
      <c r="F286" s="5">
        <v>43.2</v>
      </c>
      <c r="G286" s="5">
        <v>784.73949504000007</v>
      </c>
      <c r="H286" s="5">
        <v>784.73949504000007</v>
      </c>
      <c r="I286" s="5">
        <v>796.56190017000006</v>
      </c>
      <c r="J286" s="5">
        <v>1147.16172921</v>
      </c>
      <c r="K286" s="5">
        <v>1168.09107047</v>
      </c>
      <c r="L286" s="5">
        <v>1168.09107047</v>
      </c>
      <c r="M286" s="5">
        <v>2714.0417467699999</v>
      </c>
      <c r="N286" s="5">
        <v>3659.5081176199997</v>
      </c>
      <c r="O286" s="5">
        <v>4095.2953054199997</v>
      </c>
      <c r="P286" s="5">
        <v>4743.2</v>
      </c>
      <c r="Q286" s="5">
        <v>5482.0450466900002</v>
      </c>
      <c r="R286" s="5">
        <v>5482.0450466900002</v>
      </c>
      <c r="S286" s="5">
        <v>5482.0450466900002</v>
      </c>
      <c r="T286" s="5">
        <v>5482.0450466900002</v>
      </c>
      <c r="U286" s="5">
        <v>5482.0450466900002</v>
      </c>
      <c r="V286" s="5">
        <v>5482.0450466900002</v>
      </c>
      <c r="W286" s="5">
        <v>5482.0450466900002</v>
      </c>
      <c r="X286" s="5">
        <v>5482.0450466900002</v>
      </c>
      <c r="Y286" s="5">
        <v>5482.0450466900002</v>
      </c>
      <c r="Z286" s="5">
        <v>5482.0450466900002</v>
      </c>
      <c r="AA286" s="5">
        <v>5629.0300859700001</v>
      </c>
      <c r="AB286" s="5">
        <v>10713.33184201</v>
      </c>
      <c r="AC286" s="5">
        <v>10713.33184201</v>
      </c>
      <c r="AD286" s="5">
        <v>10713.33184201</v>
      </c>
      <c r="AE286" s="5">
        <v>10713.33184201</v>
      </c>
      <c r="AF286" s="5">
        <v>10713.33184201</v>
      </c>
      <c r="AG286" s="5">
        <v>10713.33184201</v>
      </c>
    </row>
    <row r="287" spans="1:33">
      <c r="A287" s="58" t="s">
        <v>134</v>
      </c>
      <c r="B287" s="61" t="s">
        <v>124</v>
      </c>
      <c r="C287" s="61" t="s">
        <v>157</v>
      </c>
      <c r="D287" s="61" t="s">
        <v>158</v>
      </c>
      <c r="E287" s="61" t="s">
        <v>92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</row>
    <row r="288" spans="1:33">
      <c r="A288" s="58" t="s">
        <v>134</v>
      </c>
      <c r="B288" s="61" t="s">
        <v>124</v>
      </c>
      <c r="C288" s="61" t="s">
        <v>159</v>
      </c>
      <c r="D288" s="61" t="s">
        <v>160</v>
      </c>
      <c r="E288" s="61" t="s">
        <v>92</v>
      </c>
      <c r="F288" s="5">
        <v>0</v>
      </c>
      <c r="G288" s="5">
        <v>468.10646546999999</v>
      </c>
      <c r="H288" s="5">
        <v>783.24018753999997</v>
      </c>
      <c r="I288" s="5">
        <v>1000</v>
      </c>
      <c r="J288" s="5">
        <v>1000</v>
      </c>
      <c r="K288" s="5">
        <v>1000</v>
      </c>
      <c r="L288" s="5">
        <v>1567.64391905</v>
      </c>
      <c r="M288" s="5">
        <v>1567.64391905</v>
      </c>
      <c r="N288" s="5">
        <v>1567.64391905</v>
      </c>
      <c r="O288" s="5">
        <v>1567.64391905</v>
      </c>
      <c r="P288" s="5">
        <v>1567.64391905</v>
      </c>
      <c r="Q288" s="5">
        <v>2926.8824506000001</v>
      </c>
      <c r="R288" s="5">
        <v>2926.8824506000001</v>
      </c>
      <c r="S288" s="5">
        <v>2926.8824506000001</v>
      </c>
      <c r="T288" s="5">
        <v>3800</v>
      </c>
      <c r="U288" s="5">
        <v>3800</v>
      </c>
      <c r="V288" s="5">
        <v>3800</v>
      </c>
      <c r="W288" s="5">
        <v>3800</v>
      </c>
      <c r="X288" s="5">
        <v>3800</v>
      </c>
      <c r="Y288" s="5">
        <v>3800</v>
      </c>
      <c r="Z288" s="5">
        <v>3800</v>
      </c>
      <c r="AA288" s="5">
        <v>3800</v>
      </c>
      <c r="AB288" s="5">
        <v>11735.331282409999</v>
      </c>
      <c r="AC288" s="5">
        <v>17530.3888472</v>
      </c>
      <c r="AD288" s="5">
        <v>23297.478374589999</v>
      </c>
      <c r="AE288" s="5">
        <v>24502.188645440001</v>
      </c>
      <c r="AF288" s="5">
        <v>34119.328785140002</v>
      </c>
      <c r="AG288" s="5">
        <v>34119.328785140002</v>
      </c>
    </row>
    <row r="289" spans="1:33">
      <c r="A289" s="58" t="s">
        <v>134</v>
      </c>
      <c r="B289" s="61" t="s">
        <v>124</v>
      </c>
      <c r="C289" s="61" t="s">
        <v>161</v>
      </c>
      <c r="D289" s="61" t="s">
        <v>162</v>
      </c>
      <c r="E289" s="61" t="s">
        <v>92</v>
      </c>
      <c r="F289" s="5">
        <v>0</v>
      </c>
      <c r="G289" s="5">
        <v>0</v>
      </c>
      <c r="H289" s="5">
        <v>61.036359699999998</v>
      </c>
      <c r="I289" s="5">
        <v>98.908451479999997</v>
      </c>
      <c r="J289" s="5">
        <v>100.26437356</v>
      </c>
      <c r="K289" s="5">
        <v>104.27989108</v>
      </c>
      <c r="L289" s="5">
        <v>104.27989108</v>
      </c>
      <c r="M289" s="5">
        <v>104.27989108</v>
      </c>
      <c r="N289" s="5">
        <v>104.27989108</v>
      </c>
      <c r="O289" s="5">
        <v>104.27989108</v>
      </c>
      <c r="P289" s="5">
        <v>104.27989108</v>
      </c>
      <c r="Q289" s="5">
        <v>104.27989108</v>
      </c>
      <c r="R289" s="5">
        <v>104.27989108</v>
      </c>
      <c r="S289" s="5">
        <v>106.40661724</v>
      </c>
      <c r="T289" s="5">
        <v>107.11432531</v>
      </c>
      <c r="U289" s="5">
        <v>107.11432531</v>
      </c>
      <c r="V289" s="5">
        <v>107.11432531</v>
      </c>
      <c r="W289" s="5">
        <v>136.28083131</v>
      </c>
      <c r="X289" s="5">
        <v>141.34258320000001</v>
      </c>
      <c r="Y289" s="5">
        <v>3900</v>
      </c>
      <c r="Z289" s="5">
        <v>3900</v>
      </c>
      <c r="AA289" s="5">
        <v>3900</v>
      </c>
      <c r="AB289" s="5">
        <v>3900</v>
      </c>
      <c r="AC289" s="5">
        <v>3900</v>
      </c>
      <c r="AD289" s="5">
        <v>3900</v>
      </c>
      <c r="AE289" s="5">
        <v>3900</v>
      </c>
      <c r="AF289" s="5">
        <v>3900</v>
      </c>
      <c r="AG289" s="5">
        <v>3900</v>
      </c>
    </row>
    <row r="290" spans="1:33">
      <c r="A290" s="58" t="s">
        <v>134</v>
      </c>
      <c r="B290" s="61" t="s">
        <v>124</v>
      </c>
      <c r="C290" s="61" t="s">
        <v>163</v>
      </c>
      <c r="D290" s="61" t="s">
        <v>164</v>
      </c>
      <c r="E290" s="61" t="s">
        <v>92</v>
      </c>
      <c r="F290" s="5">
        <v>0</v>
      </c>
      <c r="G290" s="5">
        <v>900</v>
      </c>
      <c r="H290" s="5">
        <v>900</v>
      </c>
      <c r="I290" s="5">
        <v>1561.4929296</v>
      </c>
      <c r="J290" s="5">
        <v>2062.0496697200001</v>
      </c>
      <c r="K290" s="5">
        <v>2062.0496697200001</v>
      </c>
      <c r="L290" s="5">
        <v>2280.8049816600001</v>
      </c>
      <c r="M290" s="5">
        <v>2280.8049816600001</v>
      </c>
      <c r="N290" s="5">
        <v>2280.8049816600001</v>
      </c>
      <c r="O290" s="5">
        <v>2280.8049816600001</v>
      </c>
      <c r="P290" s="5">
        <v>3500</v>
      </c>
      <c r="Q290" s="5">
        <v>3500</v>
      </c>
      <c r="R290" s="5">
        <v>3500</v>
      </c>
      <c r="S290" s="5">
        <v>3500</v>
      </c>
      <c r="T290" s="5">
        <v>3500</v>
      </c>
      <c r="U290" s="5">
        <v>3500</v>
      </c>
      <c r="V290" s="5">
        <v>3500</v>
      </c>
      <c r="W290" s="5">
        <v>3500</v>
      </c>
      <c r="X290" s="5">
        <v>3500</v>
      </c>
      <c r="Y290" s="5">
        <v>13297.61289348</v>
      </c>
      <c r="Z290" s="5">
        <v>23622.969345860001</v>
      </c>
      <c r="AA290" s="5">
        <v>24322.35527</v>
      </c>
      <c r="AB290" s="5">
        <v>24322.35527</v>
      </c>
      <c r="AC290" s="5">
        <v>24322.35527</v>
      </c>
      <c r="AD290" s="5">
        <v>24322.35527</v>
      </c>
      <c r="AE290" s="5">
        <v>24322.35527</v>
      </c>
      <c r="AF290" s="5">
        <v>24322.35527</v>
      </c>
      <c r="AG290" s="5">
        <v>24322.35527</v>
      </c>
    </row>
    <row r="291" spans="1:33">
      <c r="A291" s="58" t="s">
        <v>134</v>
      </c>
      <c r="B291" s="61" t="s">
        <v>124</v>
      </c>
      <c r="C291" s="61" t="s">
        <v>165</v>
      </c>
      <c r="D291" s="61" t="s">
        <v>166</v>
      </c>
      <c r="E291" s="61" t="s">
        <v>92</v>
      </c>
      <c r="F291" s="5">
        <v>0</v>
      </c>
      <c r="G291" s="5">
        <v>0</v>
      </c>
      <c r="H291" s="5">
        <v>0</v>
      </c>
      <c r="I291" s="5">
        <v>367.25776077</v>
      </c>
      <c r="J291" s="5">
        <v>404.30711836</v>
      </c>
      <c r="K291" s="5">
        <v>404.30711836</v>
      </c>
      <c r="L291" s="5">
        <v>404.30711836</v>
      </c>
      <c r="M291" s="5">
        <v>404.30711836</v>
      </c>
      <c r="N291" s="5">
        <v>1100</v>
      </c>
      <c r="O291" s="5">
        <v>2864.9935566300001</v>
      </c>
      <c r="P291" s="5">
        <v>2864.9935566300001</v>
      </c>
      <c r="Q291" s="5">
        <v>2925.6373193099998</v>
      </c>
      <c r="R291" s="5">
        <v>2925.6373193099998</v>
      </c>
      <c r="S291" s="5">
        <v>2925.6373193099998</v>
      </c>
      <c r="T291" s="5">
        <v>2925.6373193099998</v>
      </c>
      <c r="U291" s="5">
        <v>2925.6373193099998</v>
      </c>
      <c r="V291" s="5">
        <v>2925.6373193099998</v>
      </c>
      <c r="W291" s="5">
        <v>2925.6373193099998</v>
      </c>
      <c r="X291" s="5">
        <v>2925.6373193099998</v>
      </c>
      <c r="Y291" s="5">
        <v>3736.67433738</v>
      </c>
      <c r="Z291" s="5">
        <v>6415.4317215199999</v>
      </c>
      <c r="AA291" s="5">
        <v>6415.4317215199999</v>
      </c>
      <c r="AB291" s="5">
        <v>6415.4317215199999</v>
      </c>
      <c r="AC291" s="5">
        <v>6415.4317215199999</v>
      </c>
      <c r="AD291" s="5">
        <v>6415.4317215199999</v>
      </c>
      <c r="AE291" s="5">
        <v>6415.4317215199999</v>
      </c>
      <c r="AF291" s="5">
        <v>6415.4317215199999</v>
      </c>
      <c r="AG291" s="5">
        <v>6415.4317215199999</v>
      </c>
    </row>
    <row r="292" spans="1:33">
      <c r="A292" s="58" t="s">
        <v>134</v>
      </c>
      <c r="B292" s="61" t="s">
        <v>124</v>
      </c>
      <c r="C292" s="61" t="s">
        <v>167</v>
      </c>
      <c r="D292" s="61" t="s">
        <v>168</v>
      </c>
      <c r="E292" s="61" t="s">
        <v>92</v>
      </c>
      <c r="F292" s="5">
        <v>452.97399999999999</v>
      </c>
      <c r="G292" s="5">
        <v>1852.9739999999999</v>
      </c>
      <c r="H292" s="5">
        <v>4779.9570314599996</v>
      </c>
      <c r="I292" s="5">
        <v>4779.9570314599996</v>
      </c>
      <c r="J292" s="5">
        <v>4779.9570314599996</v>
      </c>
      <c r="K292" s="5">
        <v>4779.9570314599996</v>
      </c>
      <c r="L292" s="5">
        <v>4779.9570314599996</v>
      </c>
      <c r="M292" s="5">
        <v>4951.7501045500003</v>
      </c>
      <c r="N292" s="5">
        <v>5698.9934623199997</v>
      </c>
      <c r="O292" s="5">
        <v>5698.9934623199997</v>
      </c>
      <c r="P292" s="5">
        <v>6052.9740000000002</v>
      </c>
      <c r="Q292" s="5">
        <v>7268.4655952399999</v>
      </c>
      <c r="R292" s="5">
        <v>7268.4655952399999</v>
      </c>
      <c r="S292" s="5">
        <v>10005.59725707</v>
      </c>
      <c r="T292" s="5">
        <v>11279.535906770001</v>
      </c>
      <c r="U292" s="5">
        <v>11279.535906770001</v>
      </c>
      <c r="V292" s="5">
        <v>11279.535906770001</v>
      </c>
      <c r="W292" s="5">
        <v>11279.535906770001</v>
      </c>
      <c r="X292" s="5">
        <v>11371.36010313</v>
      </c>
      <c r="Y292" s="5">
        <v>11947.52288006</v>
      </c>
      <c r="Z292" s="5">
        <v>12014.08351502</v>
      </c>
      <c r="AA292" s="5">
        <v>11561.10951502</v>
      </c>
      <c r="AB292" s="5">
        <v>11561.10951502</v>
      </c>
      <c r="AC292" s="5">
        <v>11561.10951502</v>
      </c>
      <c r="AD292" s="5">
        <v>11561.10951502</v>
      </c>
      <c r="AE292" s="5">
        <v>11739.380258470001</v>
      </c>
      <c r="AF292" s="5">
        <v>11739.380258470001</v>
      </c>
      <c r="AG292" s="5">
        <v>11739.380258470001</v>
      </c>
    </row>
    <row r="293" spans="1:33">
      <c r="A293" s="58" t="s">
        <v>134</v>
      </c>
      <c r="B293" s="61" t="s">
        <v>124</v>
      </c>
      <c r="C293" s="61" t="s">
        <v>169</v>
      </c>
      <c r="D293" s="61" t="s">
        <v>170</v>
      </c>
      <c r="E293" s="61" t="s">
        <v>92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64.724991329999995</v>
      </c>
      <c r="O293" s="5">
        <v>418.86807211000001</v>
      </c>
      <c r="P293" s="5">
        <v>418.86807211000001</v>
      </c>
      <c r="Q293" s="5">
        <v>900</v>
      </c>
      <c r="R293" s="5">
        <v>900</v>
      </c>
      <c r="S293" s="5">
        <v>900</v>
      </c>
      <c r="T293" s="5">
        <v>900</v>
      </c>
      <c r="U293" s="5">
        <v>900</v>
      </c>
      <c r="V293" s="5">
        <v>900</v>
      </c>
      <c r="W293" s="5">
        <v>900</v>
      </c>
      <c r="X293" s="5">
        <v>900</v>
      </c>
      <c r="Y293" s="5">
        <v>900</v>
      </c>
      <c r="Z293" s="5">
        <v>900</v>
      </c>
      <c r="AA293" s="5">
        <v>900</v>
      </c>
      <c r="AB293" s="5">
        <v>900</v>
      </c>
      <c r="AC293" s="5">
        <v>900</v>
      </c>
      <c r="AD293" s="5">
        <v>900</v>
      </c>
      <c r="AE293" s="5">
        <v>900</v>
      </c>
      <c r="AF293" s="5">
        <v>900</v>
      </c>
      <c r="AG293" s="5">
        <v>900</v>
      </c>
    </row>
    <row r="294" spans="1:33">
      <c r="A294" s="58" t="s">
        <v>134</v>
      </c>
      <c r="B294" s="61" t="s">
        <v>123</v>
      </c>
      <c r="C294" s="61" t="s">
        <v>171</v>
      </c>
      <c r="D294" s="61" t="s">
        <v>172</v>
      </c>
      <c r="E294" s="61" t="s">
        <v>92</v>
      </c>
      <c r="F294" s="5">
        <v>1518.60571011</v>
      </c>
      <c r="G294" s="5">
        <v>1518.60571011</v>
      </c>
      <c r="H294" s="5">
        <v>1630.894076</v>
      </c>
      <c r="I294" s="5">
        <v>1630.894076</v>
      </c>
      <c r="J294" s="5">
        <v>1630.894076</v>
      </c>
      <c r="K294" s="5">
        <v>1630.894076</v>
      </c>
      <c r="L294" s="5">
        <v>1630.894076</v>
      </c>
      <c r="M294" s="5">
        <v>1630.894076</v>
      </c>
      <c r="N294" s="5">
        <v>1630.894076</v>
      </c>
      <c r="O294" s="5">
        <v>1630.894076</v>
      </c>
      <c r="P294" s="5">
        <v>1630.894076</v>
      </c>
      <c r="Q294" s="5">
        <v>1630.894076</v>
      </c>
      <c r="R294" s="5">
        <v>1630.894076</v>
      </c>
      <c r="S294" s="5">
        <v>1630.894076</v>
      </c>
      <c r="T294" s="5">
        <v>1630.894076</v>
      </c>
      <c r="U294" s="5">
        <v>1630.894076</v>
      </c>
      <c r="V294" s="5">
        <v>1630.894076</v>
      </c>
      <c r="W294" s="5">
        <v>1630.894076</v>
      </c>
      <c r="X294" s="5">
        <v>1630.894076</v>
      </c>
      <c r="Y294" s="5">
        <v>1630.894076</v>
      </c>
      <c r="Z294" s="5">
        <v>1630.894076</v>
      </c>
      <c r="AA294" s="5">
        <v>1630.894076</v>
      </c>
      <c r="AB294" s="5">
        <v>1630.894076</v>
      </c>
      <c r="AC294" s="5">
        <v>1630.894076</v>
      </c>
      <c r="AD294" s="5">
        <v>1630.894076</v>
      </c>
      <c r="AE294" s="5">
        <v>1630.894076</v>
      </c>
      <c r="AF294" s="5">
        <v>1630.894076</v>
      </c>
      <c r="AG294" s="5">
        <v>1630.894076</v>
      </c>
    </row>
    <row r="295" spans="1:33">
      <c r="A295" s="58" t="s">
        <v>134</v>
      </c>
      <c r="B295" s="61" t="s">
        <v>123</v>
      </c>
      <c r="C295" s="61" t="s">
        <v>173</v>
      </c>
      <c r="D295" s="61" t="s">
        <v>174</v>
      </c>
      <c r="E295" s="61" t="s">
        <v>92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</row>
    <row r="296" spans="1:33">
      <c r="A296" s="58" t="s">
        <v>134</v>
      </c>
      <c r="B296" s="61" t="s">
        <v>123</v>
      </c>
      <c r="C296" s="61" t="s">
        <v>175</v>
      </c>
      <c r="D296" s="61" t="s">
        <v>176</v>
      </c>
      <c r="E296" s="61" t="s">
        <v>92</v>
      </c>
      <c r="F296" s="5">
        <v>661.66470465999998</v>
      </c>
      <c r="G296" s="5">
        <v>661.66470465999998</v>
      </c>
      <c r="H296" s="5">
        <v>675.86714657000005</v>
      </c>
      <c r="I296" s="5">
        <v>709.15936952000004</v>
      </c>
      <c r="J296" s="5">
        <v>4320.9225640799996</v>
      </c>
      <c r="K296" s="5">
        <v>4357.4554162299992</v>
      </c>
      <c r="L296" s="5">
        <v>4357.4554162299992</v>
      </c>
      <c r="M296" s="5">
        <v>4357.4554162299992</v>
      </c>
      <c r="N296" s="5">
        <v>7196.2528426599993</v>
      </c>
      <c r="O296" s="5">
        <v>7196.2528426599993</v>
      </c>
      <c r="P296" s="5">
        <v>7290.6906340199994</v>
      </c>
      <c r="Q296" s="5">
        <v>7457.6892952999997</v>
      </c>
      <c r="R296" s="5">
        <v>7457.6892952999997</v>
      </c>
      <c r="S296" s="5">
        <v>7664.8234540699996</v>
      </c>
      <c r="T296" s="5">
        <v>7842.4800000099995</v>
      </c>
      <c r="U296" s="5">
        <v>7670.0000000099999</v>
      </c>
      <c r="V296" s="5">
        <v>7670.0000000099999</v>
      </c>
      <c r="W296" s="5">
        <v>7670.0000000099999</v>
      </c>
      <c r="X296" s="5">
        <v>7670.0000000099999</v>
      </c>
      <c r="Y296" s="5">
        <v>9485.4713716699989</v>
      </c>
      <c r="Z296" s="5">
        <v>9215.4713716699989</v>
      </c>
      <c r="AA296" s="5">
        <v>9215.4713716599999</v>
      </c>
      <c r="AB296" s="5">
        <v>9407.8149200000007</v>
      </c>
      <c r="AC296" s="5">
        <v>9407.8149200000007</v>
      </c>
      <c r="AD296" s="5">
        <v>9407.8149200000007</v>
      </c>
      <c r="AE296" s="5">
        <v>9407.8149200000007</v>
      </c>
      <c r="AF296" s="5">
        <v>10419.215943249999</v>
      </c>
      <c r="AG296" s="5">
        <v>10419.215943249999</v>
      </c>
    </row>
    <row r="297" spans="1:33">
      <c r="A297" s="58" t="s">
        <v>134</v>
      </c>
      <c r="B297" s="61" t="s">
        <v>123</v>
      </c>
      <c r="C297" s="61" t="s">
        <v>177</v>
      </c>
      <c r="D297" s="61" t="s">
        <v>178</v>
      </c>
      <c r="E297" s="61" t="s">
        <v>92</v>
      </c>
      <c r="F297" s="5">
        <v>3113.19</v>
      </c>
      <c r="G297" s="5">
        <v>3113.19</v>
      </c>
      <c r="H297" s="5">
        <v>3113.19</v>
      </c>
      <c r="I297" s="5">
        <v>3329.8776445600001</v>
      </c>
      <c r="J297" s="5">
        <v>3329.8776445600001</v>
      </c>
      <c r="K297" s="5">
        <v>3589.00093135</v>
      </c>
      <c r="L297" s="5">
        <v>4213.4672872499996</v>
      </c>
      <c r="M297" s="5">
        <v>4213.4672872499996</v>
      </c>
      <c r="N297" s="5">
        <v>4213.4672872499996</v>
      </c>
      <c r="O297" s="5">
        <v>4213.4672872499996</v>
      </c>
      <c r="P297" s="5">
        <v>4213.4672872499996</v>
      </c>
      <c r="Q297" s="5">
        <v>4213.4672872499996</v>
      </c>
      <c r="R297" s="5">
        <v>4213.4672872499996</v>
      </c>
      <c r="S297" s="5">
        <v>4513.87505108</v>
      </c>
      <c r="T297" s="5">
        <v>5465.3227251700009</v>
      </c>
      <c r="U297" s="5">
        <v>5465.3227251700009</v>
      </c>
      <c r="V297" s="5">
        <v>5465.3227251700009</v>
      </c>
      <c r="W297" s="5">
        <v>9459.7199894799996</v>
      </c>
      <c r="X297" s="5">
        <v>9459.7199894799996</v>
      </c>
      <c r="Y297" s="5">
        <v>9459.7199894799996</v>
      </c>
      <c r="Z297" s="5">
        <v>10435.79728318</v>
      </c>
      <c r="AA297" s="5">
        <v>10435.79728318</v>
      </c>
      <c r="AB297" s="5">
        <v>12124.047750560001</v>
      </c>
      <c r="AC297" s="5">
        <v>13442.35302538</v>
      </c>
      <c r="AD297" s="5">
        <v>13442.35302538</v>
      </c>
      <c r="AE297" s="5">
        <v>14860.939030180001</v>
      </c>
      <c r="AF297" s="5">
        <v>14895.161810719999</v>
      </c>
      <c r="AG297" s="5">
        <v>14895.161810719999</v>
      </c>
    </row>
    <row r="298" spans="1:33">
      <c r="A298" s="58" t="s">
        <v>134</v>
      </c>
      <c r="B298" s="61" t="s">
        <v>123</v>
      </c>
      <c r="C298" s="61" t="s">
        <v>179</v>
      </c>
      <c r="D298" s="61" t="s">
        <v>180</v>
      </c>
      <c r="E298" s="61" t="s">
        <v>92</v>
      </c>
      <c r="F298" s="5">
        <v>198.012</v>
      </c>
      <c r="G298" s="5">
        <v>198.012</v>
      </c>
      <c r="H298" s="5">
        <v>198.012</v>
      </c>
      <c r="I298" s="5">
        <v>208.55611599</v>
      </c>
      <c r="J298" s="5">
        <v>208.55611599</v>
      </c>
      <c r="K298" s="5">
        <v>208.55611599</v>
      </c>
      <c r="L298" s="5">
        <v>208.55611599</v>
      </c>
      <c r="M298" s="5">
        <v>208.55611599</v>
      </c>
      <c r="N298" s="5">
        <v>208.55611599</v>
      </c>
      <c r="O298" s="5">
        <v>208.55611599</v>
      </c>
      <c r="P298" s="5">
        <v>208.55611599</v>
      </c>
      <c r="Q298" s="5">
        <v>208.55611599</v>
      </c>
      <c r="R298" s="5">
        <v>208.55611599</v>
      </c>
      <c r="S298" s="5">
        <v>208.55611599</v>
      </c>
      <c r="T298" s="5">
        <v>208.55611599</v>
      </c>
      <c r="U298" s="5">
        <v>208.55611599</v>
      </c>
      <c r="V298" s="5">
        <v>208.55611599</v>
      </c>
      <c r="W298" s="5">
        <v>208.55611599</v>
      </c>
      <c r="X298" s="5">
        <v>278.75531305999999</v>
      </c>
      <c r="Y298" s="5">
        <v>278.75531305999999</v>
      </c>
      <c r="Z298" s="5">
        <v>80.743313060000006</v>
      </c>
      <c r="AA298" s="5">
        <v>80.743313060000006</v>
      </c>
      <c r="AB298" s="5">
        <v>80.743313060000006</v>
      </c>
      <c r="AC298" s="5">
        <v>80.743313060000006</v>
      </c>
      <c r="AD298" s="5">
        <v>80.743313060000006</v>
      </c>
      <c r="AE298" s="5">
        <v>80.743313060000006</v>
      </c>
      <c r="AF298" s="5">
        <v>80.743313060000006</v>
      </c>
      <c r="AG298" s="5">
        <v>80.743313060000006</v>
      </c>
    </row>
    <row r="299" spans="1:33">
      <c r="A299" s="58" t="s">
        <v>134</v>
      </c>
      <c r="B299" s="61" t="s">
        <v>123</v>
      </c>
      <c r="C299" s="61" t="s">
        <v>181</v>
      </c>
      <c r="D299" s="61" t="s">
        <v>182</v>
      </c>
      <c r="E299" s="61" t="s">
        <v>92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</row>
    <row r="300" spans="1:33">
      <c r="A300" s="58" t="s">
        <v>134</v>
      </c>
      <c r="B300" s="61" t="s">
        <v>123</v>
      </c>
      <c r="C300" s="61" t="s">
        <v>183</v>
      </c>
      <c r="D300" s="61" t="s">
        <v>184</v>
      </c>
      <c r="E300" s="61" t="s">
        <v>92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</row>
    <row r="301" spans="1:33">
      <c r="A301" s="58" t="s">
        <v>134</v>
      </c>
      <c r="B301" s="61" t="s">
        <v>123</v>
      </c>
      <c r="C301" s="61" t="s">
        <v>185</v>
      </c>
      <c r="D301" s="61" t="s">
        <v>186</v>
      </c>
      <c r="E301" s="61" t="s">
        <v>92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</row>
    <row r="302" spans="1:33">
      <c r="A302" s="58" t="s">
        <v>134</v>
      </c>
      <c r="B302" s="61" t="s">
        <v>123</v>
      </c>
      <c r="C302" s="61" t="s">
        <v>187</v>
      </c>
      <c r="D302" s="61" t="s">
        <v>188</v>
      </c>
      <c r="E302" s="61" t="s">
        <v>92</v>
      </c>
      <c r="F302" s="5">
        <v>413.18</v>
      </c>
      <c r="G302" s="5">
        <v>413.18</v>
      </c>
      <c r="H302" s="5">
        <v>413.6</v>
      </c>
      <c r="I302" s="5">
        <v>1525.24037288</v>
      </c>
      <c r="J302" s="5">
        <v>1525.24037288</v>
      </c>
      <c r="K302" s="5">
        <v>1525.24037288</v>
      </c>
      <c r="L302" s="5">
        <v>1530.12063466</v>
      </c>
      <c r="M302" s="5">
        <v>3577.5905618699999</v>
      </c>
      <c r="N302" s="5">
        <v>3577.5905618699999</v>
      </c>
      <c r="O302" s="5">
        <v>3577.5905618699999</v>
      </c>
      <c r="P302" s="5">
        <v>4206.8888669999997</v>
      </c>
      <c r="Q302" s="5">
        <v>4206.8888669999997</v>
      </c>
      <c r="R302" s="5">
        <v>4206.8888669999997</v>
      </c>
      <c r="S302" s="5">
        <v>4206.8888669999997</v>
      </c>
      <c r="T302" s="5">
        <v>4206.8888669999997</v>
      </c>
      <c r="U302" s="5">
        <v>4206.8888669999997</v>
      </c>
      <c r="V302" s="5">
        <v>4206.8888669999997</v>
      </c>
      <c r="W302" s="5">
        <v>4093.7088669999998</v>
      </c>
      <c r="X302" s="5">
        <v>4093.7088669999998</v>
      </c>
      <c r="Y302" s="5">
        <v>4093.7088669999998</v>
      </c>
      <c r="Z302" s="5">
        <v>4093.7088669999998</v>
      </c>
      <c r="AA302" s="5">
        <v>4093.7088669999998</v>
      </c>
      <c r="AB302" s="5">
        <v>4093.7088669999998</v>
      </c>
      <c r="AC302" s="5">
        <v>4093.7088669999998</v>
      </c>
      <c r="AD302" s="5">
        <v>4093.7088669999998</v>
      </c>
      <c r="AE302" s="5">
        <v>4093.7088669999998</v>
      </c>
      <c r="AF302" s="5">
        <v>4093.7088669999998</v>
      </c>
      <c r="AG302" s="5">
        <v>4093.7088669999998</v>
      </c>
    </row>
    <row r="303" spans="1:33">
      <c r="A303" s="58" t="s">
        <v>134</v>
      </c>
      <c r="B303" s="61" t="s">
        <v>125</v>
      </c>
      <c r="C303" s="61" t="s">
        <v>189</v>
      </c>
      <c r="D303" s="61" t="s">
        <v>190</v>
      </c>
      <c r="E303" s="61" t="s">
        <v>92</v>
      </c>
      <c r="F303" s="5">
        <v>0</v>
      </c>
      <c r="G303" s="5">
        <v>0</v>
      </c>
      <c r="H303" s="5">
        <v>1E-3</v>
      </c>
      <c r="I303" s="5">
        <v>183.26712077000002</v>
      </c>
      <c r="J303" s="5">
        <v>402.98733670000001</v>
      </c>
      <c r="K303" s="5">
        <v>402.98733670000001</v>
      </c>
      <c r="L303" s="5">
        <v>402.98733670000001</v>
      </c>
      <c r="M303" s="5">
        <v>402.98733670000001</v>
      </c>
      <c r="N303" s="5">
        <v>402.98733670000001</v>
      </c>
      <c r="O303" s="5">
        <v>402.98733670000001</v>
      </c>
      <c r="P303" s="5">
        <v>402.98733670000001</v>
      </c>
      <c r="Q303" s="5">
        <v>402.98733670000001</v>
      </c>
      <c r="R303" s="5">
        <v>402.98733670000001</v>
      </c>
      <c r="S303" s="5">
        <v>402.98733670000001</v>
      </c>
      <c r="T303" s="5">
        <v>402.98733670000001</v>
      </c>
      <c r="U303" s="5">
        <v>402.98733670000001</v>
      </c>
      <c r="V303" s="5">
        <v>402.98733670000001</v>
      </c>
      <c r="W303" s="5">
        <v>402.98733670000001</v>
      </c>
      <c r="X303" s="5">
        <v>402.98733670000001</v>
      </c>
      <c r="Y303" s="5">
        <v>402.98733670000001</v>
      </c>
      <c r="Z303" s="5">
        <v>402.98733670000001</v>
      </c>
      <c r="AA303" s="5">
        <v>402.98733670000001</v>
      </c>
      <c r="AB303" s="5">
        <v>402.98733670000001</v>
      </c>
      <c r="AC303" s="5">
        <v>402.98733670000001</v>
      </c>
      <c r="AD303" s="5">
        <v>402.98733670000001</v>
      </c>
      <c r="AE303" s="5">
        <v>402.98733670000001</v>
      </c>
      <c r="AF303" s="5">
        <v>402.98733670000001</v>
      </c>
      <c r="AG303" s="5">
        <v>402.98733670000001</v>
      </c>
    </row>
    <row r="304" spans="1:33">
      <c r="A304" s="58" t="s">
        <v>134</v>
      </c>
      <c r="B304" s="61" t="s">
        <v>125</v>
      </c>
      <c r="C304" s="61" t="s">
        <v>191</v>
      </c>
      <c r="D304" s="61" t="s">
        <v>192</v>
      </c>
      <c r="E304" s="61" t="s">
        <v>92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</row>
    <row r="305" spans="1:33">
      <c r="A305" s="58" t="s">
        <v>134</v>
      </c>
      <c r="B305" s="61" t="s">
        <v>125</v>
      </c>
      <c r="C305" s="61" t="s">
        <v>193</v>
      </c>
      <c r="D305" s="61" t="s">
        <v>194</v>
      </c>
      <c r="E305" s="61" t="s">
        <v>92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</row>
    <row r="306" spans="1:33">
      <c r="A306" s="58" t="s">
        <v>134</v>
      </c>
      <c r="B306" s="61" t="s">
        <v>125</v>
      </c>
      <c r="C306" s="61" t="s">
        <v>195</v>
      </c>
      <c r="D306" s="61" t="s">
        <v>196</v>
      </c>
      <c r="E306" s="61" t="s">
        <v>92</v>
      </c>
      <c r="F306" s="5">
        <v>1934.5000000000002</v>
      </c>
      <c r="G306" s="5">
        <v>1934.5000000000002</v>
      </c>
      <c r="H306" s="5">
        <v>2000.8486552100003</v>
      </c>
      <c r="I306" s="5">
        <v>2000.8986552100002</v>
      </c>
      <c r="J306" s="5">
        <v>2106.7333154200001</v>
      </c>
      <c r="K306" s="5">
        <v>2634.5</v>
      </c>
      <c r="L306" s="5">
        <v>2634.5</v>
      </c>
      <c r="M306" s="5">
        <v>2634.5</v>
      </c>
      <c r="N306" s="5">
        <v>2634.5</v>
      </c>
      <c r="O306" s="5">
        <v>2634.5</v>
      </c>
      <c r="P306" s="5">
        <v>3252.6477533699999</v>
      </c>
      <c r="Q306" s="5">
        <v>3138.4870784499999</v>
      </c>
      <c r="R306" s="5">
        <v>3657.0161510000003</v>
      </c>
      <c r="S306" s="5">
        <v>3940.7839411099999</v>
      </c>
      <c r="T306" s="5">
        <v>3940.7839411099999</v>
      </c>
      <c r="U306" s="5">
        <v>3940.7839411099999</v>
      </c>
      <c r="V306" s="5">
        <v>3940.7839411099999</v>
      </c>
      <c r="W306" s="5">
        <v>3940.7839411099999</v>
      </c>
      <c r="X306" s="5">
        <v>3940.7839411099999</v>
      </c>
      <c r="Y306" s="5">
        <v>4258.95</v>
      </c>
      <c r="Z306" s="5">
        <v>4127.75</v>
      </c>
      <c r="AA306" s="5">
        <v>3815.75</v>
      </c>
      <c r="AB306" s="5">
        <v>3815.75</v>
      </c>
      <c r="AC306" s="5">
        <v>4017.5476571700001</v>
      </c>
      <c r="AD306" s="5">
        <v>4285.6640420599997</v>
      </c>
      <c r="AE306" s="5">
        <v>4256.9640420599999</v>
      </c>
      <c r="AF306" s="5">
        <v>5093.7955121100003</v>
      </c>
      <c r="AG306" s="5">
        <v>5093.7955121100003</v>
      </c>
    </row>
    <row r="307" spans="1:33">
      <c r="A307" s="58" t="s">
        <v>134</v>
      </c>
      <c r="B307" s="61" t="s">
        <v>125</v>
      </c>
      <c r="C307" s="61" t="s">
        <v>197</v>
      </c>
      <c r="D307" s="61" t="s">
        <v>198</v>
      </c>
      <c r="E307" s="61" t="s">
        <v>92</v>
      </c>
      <c r="F307" s="5">
        <v>2071.8679999999999</v>
      </c>
      <c r="G307" s="5">
        <v>2506.5493427500001</v>
      </c>
      <c r="H307" s="5">
        <v>2932.1680000000001</v>
      </c>
      <c r="I307" s="5">
        <v>3180.5030574699999</v>
      </c>
      <c r="J307" s="5">
        <v>3545.3973788799999</v>
      </c>
      <c r="K307" s="5">
        <v>3545.3973788799999</v>
      </c>
      <c r="L307" s="5">
        <v>3545.3973788799999</v>
      </c>
      <c r="M307" s="5">
        <v>4984.4182105199998</v>
      </c>
      <c r="N307" s="5">
        <v>4984.4182105199998</v>
      </c>
      <c r="O307" s="5">
        <v>5248.3895931999996</v>
      </c>
      <c r="P307" s="5">
        <v>5596.6872209200001</v>
      </c>
      <c r="Q307" s="5">
        <v>5596.6872209200001</v>
      </c>
      <c r="R307" s="5">
        <v>5596.6872209200001</v>
      </c>
      <c r="S307" s="5">
        <v>5596.6872209200001</v>
      </c>
      <c r="T307" s="5">
        <v>6587.8370801799992</v>
      </c>
      <c r="U307" s="5">
        <v>8396.886304560001</v>
      </c>
      <c r="V307" s="5">
        <v>8396.886304560001</v>
      </c>
      <c r="W307" s="5">
        <v>10192.82439163</v>
      </c>
      <c r="X307" s="5">
        <v>10192.82439163</v>
      </c>
      <c r="Y307" s="5">
        <v>10173.32439163</v>
      </c>
      <c r="Z307" s="5">
        <v>9987.3243916299998</v>
      </c>
      <c r="AA307" s="5">
        <v>12359.77086517</v>
      </c>
      <c r="AB307" s="5">
        <v>14827.905062920001</v>
      </c>
      <c r="AC307" s="5">
        <v>14827.905062920001</v>
      </c>
      <c r="AD307" s="5">
        <v>15298.25841</v>
      </c>
      <c r="AE307" s="5">
        <v>15298.25841</v>
      </c>
      <c r="AF307" s="5">
        <v>15298.25841</v>
      </c>
      <c r="AG307" s="5">
        <v>15117.65841</v>
      </c>
    </row>
    <row r="308" spans="1:33">
      <c r="A308" s="58" t="s">
        <v>134</v>
      </c>
      <c r="B308" s="61" t="s">
        <v>125</v>
      </c>
      <c r="C308" s="61" t="s">
        <v>199</v>
      </c>
      <c r="D308" s="61" t="s">
        <v>200</v>
      </c>
      <c r="E308" s="61" t="s">
        <v>92</v>
      </c>
      <c r="F308" s="5">
        <v>0</v>
      </c>
      <c r="G308" s="5">
        <v>500</v>
      </c>
      <c r="H308" s="5">
        <v>2000</v>
      </c>
      <c r="I308" s="5">
        <v>2000</v>
      </c>
      <c r="J308" s="5">
        <v>2000</v>
      </c>
      <c r="K308" s="5">
        <v>2000</v>
      </c>
      <c r="L308" s="5">
        <v>2000</v>
      </c>
      <c r="M308" s="5">
        <v>2000</v>
      </c>
      <c r="N308" s="5">
        <v>2000</v>
      </c>
      <c r="O308" s="5">
        <v>2000</v>
      </c>
      <c r="P308" s="5">
        <v>2000</v>
      </c>
      <c r="Q308" s="5">
        <v>2000</v>
      </c>
      <c r="R308" s="5">
        <v>2000</v>
      </c>
      <c r="S308" s="5">
        <v>2000</v>
      </c>
      <c r="T308" s="5">
        <v>2167.7346051599998</v>
      </c>
      <c r="U308" s="5">
        <v>2167.7346051599998</v>
      </c>
      <c r="V308" s="5">
        <v>2167.7346051599998</v>
      </c>
      <c r="W308" s="5">
        <v>2494.3938187900003</v>
      </c>
      <c r="X308" s="5">
        <v>3188.0894622000001</v>
      </c>
      <c r="Y308" s="5">
        <v>3694.1123401700002</v>
      </c>
      <c r="Z308" s="5">
        <v>3779.9987060600001</v>
      </c>
      <c r="AA308" s="5">
        <v>3878.3213326099999</v>
      </c>
      <c r="AB308" s="5">
        <v>3878.3213326099999</v>
      </c>
      <c r="AC308" s="5">
        <v>4403.4310555800002</v>
      </c>
      <c r="AD308" s="5">
        <v>5093.4551730000003</v>
      </c>
      <c r="AE308" s="5">
        <v>5093.4551730000003</v>
      </c>
      <c r="AF308" s="5">
        <v>5093.4551730000003</v>
      </c>
      <c r="AG308" s="5">
        <v>5093.4551730000003</v>
      </c>
    </row>
    <row r="309" spans="1:33">
      <c r="A309" s="58" t="s">
        <v>134</v>
      </c>
      <c r="B309" s="61" t="s">
        <v>125</v>
      </c>
      <c r="C309" s="61" t="s">
        <v>201</v>
      </c>
      <c r="D309" s="61" t="s">
        <v>202</v>
      </c>
      <c r="E309" s="61" t="s">
        <v>92</v>
      </c>
      <c r="F309" s="5">
        <v>0</v>
      </c>
      <c r="G309" s="5">
        <v>0</v>
      </c>
      <c r="H309" s="5">
        <v>373.28814390999997</v>
      </c>
      <c r="I309" s="5">
        <v>373.28814390999997</v>
      </c>
      <c r="J309" s="5">
        <v>373.28814390999997</v>
      </c>
      <c r="K309" s="5">
        <v>419.73610450000001</v>
      </c>
      <c r="L309" s="5">
        <v>419.73610450000001</v>
      </c>
      <c r="M309" s="5">
        <v>419.73610450000001</v>
      </c>
      <c r="N309" s="5">
        <v>419.73610450000001</v>
      </c>
      <c r="O309" s="5">
        <v>419.73610450000001</v>
      </c>
      <c r="P309" s="5">
        <v>419.73610450000001</v>
      </c>
      <c r="Q309" s="5">
        <v>419.73610450000001</v>
      </c>
      <c r="R309" s="5">
        <v>419.73610450000001</v>
      </c>
      <c r="S309" s="5">
        <v>1001.40645905</v>
      </c>
      <c r="T309" s="5">
        <v>1001.40645905</v>
      </c>
      <c r="U309" s="5">
        <v>1001.40645905</v>
      </c>
      <c r="V309" s="5">
        <v>1001.40645905</v>
      </c>
      <c r="W309" s="5">
        <v>1001.40645905</v>
      </c>
      <c r="X309" s="5">
        <v>1001.40645905</v>
      </c>
      <c r="Y309" s="5">
        <v>1600</v>
      </c>
      <c r="Z309" s="5">
        <v>1600</v>
      </c>
      <c r="AA309" s="5">
        <v>1600</v>
      </c>
      <c r="AB309" s="5">
        <v>1600</v>
      </c>
      <c r="AC309" s="5">
        <v>1600</v>
      </c>
      <c r="AD309" s="5">
        <v>1600</v>
      </c>
      <c r="AE309" s="5">
        <v>1600</v>
      </c>
      <c r="AF309" s="5">
        <v>1600</v>
      </c>
      <c r="AG309" s="5">
        <v>1600</v>
      </c>
    </row>
    <row r="310" spans="1:33">
      <c r="A310" s="58" t="s">
        <v>134</v>
      </c>
      <c r="B310" s="61" t="s">
        <v>126</v>
      </c>
      <c r="C310" s="61" t="s">
        <v>203</v>
      </c>
      <c r="D310" s="61" t="s">
        <v>204</v>
      </c>
      <c r="E310" s="61" t="s">
        <v>92</v>
      </c>
      <c r="F310" s="5">
        <v>324.5</v>
      </c>
      <c r="G310" s="5">
        <v>500.61119307000001</v>
      </c>
      <c r="H310" s="5">
        <v>1004.13246522</v>
      </c>
      <c r="I310" s="5">
        <v>1506.4669313899999</v>
      </c>
      <c r="J310" s="5">
        <v>1506.4669313899999</v>
      </c>
      <c r="K310" s="5">
        <v>2155.2870485000003</v>
      </c>
      <c r="L310" s="5">
        <v>2155.2870485000003</v>
      </c>
      <c r="M310" s="5">
        <v>2143.6561985400003</v>
      </c>
      <c r="N310" s="5">
        <v>2143.6561985400003</v>
      </c>
      <c r="O310" s="5">
        <v>2143.6561985400003</v>
      </c>
      <c r="P310" s="5">
        <v>3478.5</v>
      </c>
      <c r="Q310" s="5">
        <v>3478.5</v>
      </c>
      <c r="R310" s="5">
        <v>3398</v>
      </c>
      <c r="S310" s="5">
        <v>3398</v>
      </c>
      <c r="T310" s="5">
        <v>5682.6780022100002</v>
      </c>
      <c r="U310" s="5">
        <v>5523.6780022100002</v>
      </c>
      <c r="V310" s="5">
        <v>5523.6780022100002</v>
      </c>
      <c r="W310" s="5">
        <v>5484.6780022100002</v>
      </c>
      <c r="X310" s="5">
        <v>7521.2421518600004</v>
      </c>
      <c r="Y310" s="5">
        <v>7521.2421518600004</v>
      </c>
      <c r="Z310" s="5">
        <v>7521.2421518600004</v>
      </c>
      <c r="AA310" s="5">
        <v>15000.434263110001</v>
      </c>
      <c r="AB310" s="5">
        <v>15000.434263110001</v>
      </c>
      <c r="AC310" s="5">
        <v>15000.434263110001</v>
      </c>
      <c r="AD310" s="5">
        <v>15000.434263110001</v>
      </c>
      <c r="AE310" s="5">
        <v>18517.388198479999</v>
      </c>
      <c r="AF310" s="5">
        <v>20536.05989828</v>
      </c>
      <c r="AG310" s="5">
        <v>20536.05989828</v>
      </c>
    </row>
    <row r="311" spans="1:33">
      <c r="A311" s="58" t="s">
        <v>134</v>
      </c>
      <c r="B311" s="61" t="s">
        <v>126</v>
      </c>
      <c r="C311" s="61" t="s">
        <v>205</v>
      </c>
      <c r="D311" s="61" t="s">
        <v>206</v>
      </c>
      <c r="E311" s="61" t="s">
        <v>92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</row>
    <row r="312" spans="1:33">
      <c r="A312" s="58" t="s">
        <v>134</v>
      </c>
      <c r="B312" s="61" t="s">
        <v>126</v>
      </c>
      <c r="C312" s="61" t="s">
        <v>207</v>
      </c>
      <c r="D312" s="61" t="s">
        <v>208</v>
      </c>
      <c r="E312" s="61" t="s">
        <v>92</v>
      </c>
      <c r="F312" s="5">
        <v>1334.9349999999999</v>
      </c>
      <c r="G312" s="5">
        <v>2229.1593506500003</v>
      </c>
      <c r="H312" s="5">
        <v>2756.4877876599999</v>
      </c>
      <c r="I312" s="5">
        <v>2756.28778766</v>
      </c>
      <c r="J312" s="5">
        <v>2756.28778766</v>
      </c>
      <c r="K312" s="5">
        <v>3081.75040683</v>
      </c>
      <c r="L312" s="5">
        <v>3081.75040683</v>
      </c>
      <c r="M312" s="5">
        <v>3081.75040683</v>
      </c>
      <c r="N312" s="5">
        <v>3081.75040683</v>
      </c>
      <c r="O312" s="5">
        <v>3356.4581792399999</v>
      </c>
      <c r="P312" s="5">
        <v>4002.4880325900003</v>
      </c>
      <c r="Q312" s="5">
        <v>4002.4880325900003</v>
      </c>
      <c r="R312" s="5">
        <v>5764.835</v>
      </c>
      <c r="S312" s="5">
        <v>5580.35</v>
      </c>
      <c r="T312" s="5">
        <v>5580.35</v>
      </c>
      <c r="U312" s="5">
        <v>5580.35</v>
      </c>
      <c r="V312" s="5">
        <v>5253.65</v>
      </c>
      <c r="W312" s="5">
        <v>5253.65</v>
      </c>
      <c r="X312" s="5">
        <v>7547.4496007799999</v>
      </c>
      <c r="Y312" s="5">
        <v>7547.4496007799999</v>
      </c>
      <c r="Z312" s="5">
        <v>8904.5835766399996</v>
      </c>
      <c r="AA312" s="5">
        <v>9710.8732952299997</v>
      </c>
      <c r="AB312" s="5">
        <v>11765.736707759999</v>
      </c>
      <c r="AC312" s="5">
        <v>12540.71519961</v>
      </c>
      <c r="AD312" s="5">
        <v>12683.120878469999</v>
      </c>
      <c r="AE312" s="5">
        <v>12683.120878469999</v>
      </c>
      <c r="AF312" s="5">
        <v>12683.120878469999</v>
      </c>
      <c r="AG312" s="5">
        <v>12683.120878469999</v>
      </c>
    </row>
    <row r="313" spans="1:33">
      <c r="A313" s="58" t="s">
        <v>134</v>
      </c>
      <c r="B313" s="61" t="s">
        <v>126</v>
      </c>
      <c r="C313" s="61" t="s">
        <v>209</v>
      </c>
      <c r="D313" s="61" t="s">
        <v>210</v>
      </c>
      <c r="E313" s="61" t="s">
        <v>92</v>
      </c>
      <c r="F313" s="5">
        <v>90.75</v>
      </c>
      <c r="G313" s="5">
        <v>90.75</v>
      </c>
      <c r="H313" s="5">
        <v>114.21489495</v>
      </c>
      <c r="I313" s="5">
        <v>117.73368790000001</v>
      </c>
      <c r="J313" s="5">
        <v>117.73368790000001</v>
      </c>
      <c r="K313" s="5">
        <v>133.80390477</v>
      </c>
      <c r="L313" s="5">
        <v>110.0323862</v>
      </c>
      <c r="M313" s="5">
        <v>110.0323862</v>
      </c>
      <c r="N313" s="5">
        <v>110.0323862</v>
      </c>
      <c r="O313" s="5">
        <v>110.0323862</v>
      </c>
      <c r="P313" s="5">
        <v>1400</v>
      </c>
      <c r="Q313" s="5">
        <v>1400</v>
      </c>
      <c r="R313" s="5">
        <v>1400</v>
      </c>
      <c r="S313" s="5">
        <v>1400</v>
      </c>
      <c r="T313" s="5">
        <v>1400</v>
      </c>
      <c r="U313" s="5">
        <v>1400</v>
      </c>
      <c r="V313" s="5">
        <v>1400</v>
      </c>
      <c r="W313" s="5">
        <v>1400</v>
      </c>
      <c r="X313" s="5">
        <v>1400</v>
      </c>
      <c r="Y313" s="5">
        <v>1400</v>
      </c>
      <c r="Z313" s="5">
        <v>1400</v>
      </c>
      <c r="AA313" s="5">
        <v>1400</v>
      </c>
      <c r="AB313" s="5">
        <v>1400</v>
      </c>
      <c r="AC313" s="5">
        <v>1400</v>
      </c>
      <c r="AD313" s="5">
        <v>1400</v>
      </c>
      <c r="AE313" s="5">
        <v>1400</v>
      </c>
      <c r="AF313" s="5">
        <v>1400</v>
      </c>
      <c r="AG313" s="5">
        <v>1400</v>
      </c>
    </row>
    <row r="314" spans="1:33">
      <c r="A314" s="58" t="s">
        <v>134</v>
      </c>
      <c r="B314" s="61" t="s">
        <v>126</v>
      </c>
      <c r="C314" s="61" t="s">
        <v>211</v>
      </c>
      <c r="D314" s="61" t="s">
        <v>212</v>
      </c>
      <c r="E314" s="61" t="s">
        <v>92</v>
      </c>
      <c r="F314" s="5">
        <v>422.4</v>
      </c>
      <c r="G314" s="5">
        <v>422.4</v>
      </c>
      <c r="H314" s="5">
        <v>422.4</v>
      </c>
      <c r="I314" s="5">
        <v>422.4</v>
      </c>
      <c r="J314" s="5">
        <v>422.4</v>
      </c>
      <c r="K314" s="5">
        <v>422.4</v>
      </c>
      <c r="L314" s="5">
        <v>422.4</v>
      </c>
      <c r="M314" s="5">
        <v>422.4</v>
      </c>
      <c r="N314" s="5">
        <v>422.4</v>
      </c>
      <c r="O314" s="5">
        <v>422.4</v>
      </c>
      <c r="P314" s="5">
        <v>422.4</v>
      </c>
      <c r="Q314" s="5">
        <v>422.4</v>
      </c>
      <c r="R314" s="5">
        <v>422.4</v>
      </c>
      <c r="S314" s="5">
        <v>422.4</v>
      </c>
      <c r="T314" s="5">
        <v>422.4</v>
      </c>
      <c r="U314" s="5">
        <v>422.4</v>
      </c>
      <c r="V314" s="5">
        <v>422.4</v>
      </c>
      <c r="W314" s="5">
        <v>422.4</v>
      </c>
      <c r="X314" s="5">
        <v>422.4</v>
      </c>
      <c r="Y314" s="5">
        <v>422.4</v>
      </c>
      <c r="Z314" s="5">
        <v>422.4</v>
      </c>
      <c r="AA314" s="5">
        <v>422.4</v>
      </c>
      <c r="AB314" s="5">
        <v>210</v>
      </c>
      <c r="AC314" s="5">
        <v>210</v>
      </c>
      <c r="AD314" s="5">
        <v>210</v>
      </c>
      <c r="AE314" s="5">
        <v>210</v>
      </c>
      <c r="AF314" s="5">
        <v>210</v>
      </c>
      <c r="AG314" s="5">
        <v>210</v>
      </c>
    </row>
    <row r="315" spans="1:33">
      <c r="A315" s="58" t="s">
        <v>134</v>
      </c>
      <c r="B315" s="61" t="s">
        <v>126</v>
      </c>
      <c r="C315" s="61" t="s">
        <v>213</v>
      </c>
      <c r="D315" s="61" t="s">
        <v>214</v>
      </c>
      <c r="E315" s="61" t="s">
        <v>92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609.93361163999998</v>
      </c>
      <c r="L315" s="5">
        <v>609.93361163999998</v>
      </c>
      <c r="M315" s="5">
        <v>2400</v>
      </c>
      <c r="N315" s="5">
        <v>2400</v>
      </c>
      <c r="O315" s="5">
        <v>3140.3230489100001</v>
      </c>
      <c r="P315" s="5">
        <v>3189.2657749099999</v>
      </c>
      <c r="Q315" s="5">
        <v>3189.2657749099999</v>
      </c>
      <c r="R315" s="5">
        <v>3189.2657749099999</v>
      </c>
      <c r="S315" s="5">
        <v>7645.6989153100003</v>
      </c>
      <c r="T315" s="5">
        <v>7743.24445182</v>
      </c>
      <c r="U315" s="5">
        <v>8270.3374126999988</v>
      </c>
      <c r="V315" s="5">
        <v>8270.3374126999988</v>
      </c>
      <c r="W315" s="5">
        <v>8270.3374126999988</v>
      </c>
      <c r="X315" s="5">
        <v>14919.769668270001</v>
      </c>
      <c r="Y315" s="5">
        <v>17224.259470000001</v>
      </c>
      <c r="Z315" s="5">
        <v>17224.259470000001</v>
      </c>
      <c r="AA315" s="5">
        <v>17224.259470000001</v>
      </c>
      <c r="AB315" s="5">
        <v>17224.259470000001</v>
      </c>
      <c r="AC315" s="5">
        <v>17224.259470000001</v>
      </c>
      <c r="AD315" s="5">
        <v>17224.259470000001</v>
      </c>
      <c r="AE315" s="5">
        <v>17224.259470000001</v>
      </c>
      <c r="AF315" s="5">
        <v>17224.259470000001</v>
      </c>
      <c r="AG315" s="5">
        <v>17224.259470000001</v>
      </c>
    </row>
    <row r="316" spans="1:33">
      <c r="A316" s="58" t="s">
        <v>134</v>
      </c>
      <c r="B316" s="61" t="s">
        <v>126</v>
      </c>
      <c r="C316" s="61" t="s">
        <v>215</v>
      </c>
      <c r="D316" s="61" t="s">
        <v>216</v>
      </c>
      <c r="E316" s="61" t="s">
        <v>92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</row>
    <row r="317" spans="1:33">
      <c r="A317" s="58" t="s">
        <v>134</v>
      </c>
      <c r="B317" s="61" t="s">
        <v>126</v>
      </c>
      <c r="C317" s="61" t="s">
        <v>217</v>
      </c>
      <c r="D317" s="61" t="s">
        <v>218</v>
      </c>
      <c r="E317" s="61" t="s">
        <v>92</v>
      </c>
      <c r="F317" s="5">
        <v>136</v>
      </c>
      <c r="G317" s="5">
        <v>178.20280840999999</v>
      </c>
      <c r="H317" s="5">
        <v>373.89009784999996</v>
      </c>
      <c r="I317" s="5">
        <v>373.89009784999996</v>
      </c>
      <c r="J317" s="5">
        <v>373.89009784999996</v>
      </c>
      <c r="K317" s="5">
        <v>1557.0978269</v>
      </c>
      <c r="L317" s="5">
        <v>1557.0978269</v>
      </c>
      <c r="M317" s="5">
        <v>1491.0978269</v>
      </c>
      <c r="N317" s="5">
        <v>1491.0978269</v>
      </c>
      <c r="O317" s="5">
        <v>1491.0978269</v>
      </c>
      <c r="P317" s="5">
        <v>1491.0978269</v>
      </c>
      <c r="Q317" s="5">
        <v>1491.0978269</v>
      </c>
      <c r="R317" s="5">
        <v>1421.0978269</v>
      </c>
      <c r="S317" s="5">
        <v>1421.0978269</v>
      </c>
      <c r="T317" s="5">
        <v>1421.0978269</v>
      </c>
      <c r="U317" s="5">
        <v>1421.0978269</v>
      </c>
      <c r="V317" s="5">
        <v>1421.0978269</v>
      </c>
      <c r="W317" s="5">
        <v>1421.0978269</v>
      </c>
      <c r="X317" s="5">
        <v>1421.0978269</v>
      </c>
      <c r="Y317" s="5">
        <v>1421.0978269</v>
      </c>
      <c r="Z317" s="5">
        <v>1421.0978269</v>
      </c>
      <c r="AA317" s="5">
        <v>1421.0978269</v>
      </c>
      <c r="AB317" s="5">
        <v>1421.0978269</v>
      </c>
      <c r="AC317" s="5">
        <v>1421.0978269</v>
      </c>
      <c r="AD317" s="5">
        <v>1421.0978269</v>
      </c>
      <c r="AE317" s="5">
        <v>1421.0978269</v>
      </c>
      <c r="AF317" s="5">
        <v>1421.0978269</v>
      </c>
      <c r="AG317" s="5">
        <v>1421.0978269</v>
      </c>
    </row>
    <row r="318" spans="1:33">
      <c r="A318" s="58" t="s">
        <v>134</v>
      </c>
      <c r="B318" s="61" t="s">
        <v>126</v>
      </c>
      <c r="C318" s="61" t="s">
        <v>219</v>
      </c>
      <c r="D318" s="61" t="s">
        <v>220</v>
      </c>
      <c r="E318" s="61" t="s">
        <v>92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400</v>
      </c>
      <c r="Q318" s="5">
        <v>400</v>
      </c>
      <c r="R318" s="5">
        <v>400</v>
      </c>
      <c r="S318" s="5">
        <v>400</v>
      </c>
      <c r="T318" s="5">
        <v>400</v>
      </c>
      <c r="U318" s="5">
        <v>400</v>
      </c>
      <c r="V318" s="5">
        <v>400</v>
      </c>
      <c r="W318" s="5">
        <v>400</v>
      </c>
      <c r="X318" s="5">
        <v>1500</v>
      </c>
      <c r="Y318" s="5">
        <v>1500</v>
      </c>
      <c r="Z318" s="5">
        <v>1500</v>
      </c>
      <c r="AA318" s="5">
        <v>1500</v>
      </c>
      <c r="AB318" s="5">
        <v>1500</v>
      </c>
      <c r="AC318" s="5">
        <v>1500</v>
      </c>
      <c r="AD318" s="5">
        <v>1500</v>
      </c>
      <c r="AE318" s="5">
        <v>1500</v>
      </c>
      <c r="AF318" s="5">
        <v>1500</v>
      </c>
      <c r="AG318" s="5">
        <v>1500</v>
      </c>
    </row>
    <row r="319" spans="1:33">
      <c r="A319" s="58" t="s">
        <v>134</v>
      </c>
      <c r="B319" s="61" t="s">
        <v>127</v>
      </c>
      <c r="C319" s="61" t="s">
        <v>221</v>
      </c>
      <c r="D319" s="61" t="s">
        <v>222</v>
      </c>
      <c r="E319" s="61" t="s">
        <v>92</v>
      </c>
      <c r="F319" s="5">
        <v>168</v>
      </c>
      <c r="G319" s="5">
        <v>168</v>
      </c>
      <c r="H319" s="5">
        <v>255.63202684999999</v>
      </c>
      <c r="I319" s="5">
        <v>396.63601213000004</v>
      </c>
      <c r="J319" s="5">
        <v>1156.03471812</v>
      </c>
      <c r="K319" s="5">
        <v>1156.03471812</v>
      </c>
      <c r="L319" s="5">
        <v>1568</v>
      </c>
      <c r="M319" s="5">
        <v>1568</v>
      </c>
      <c r="N319" s="5">
        <v>1568</v>
      </c>
      <c r="O319" s="5">
        <v>1568</v>
      </c>
      <c r="P319" s="5">
        <v>1568</v>
      </c>
      <c r="Q319" s="5">
        <v>1568</v>
      </c>
      <c r="R319" s="5">
        <v>1568</v>
      </c>
      <c r="S319" s="5">
        <v>1568</v>
      </c>
      <c r="T319" s="5">
        <v>2588.5179190999997</v>
      </c>
      <c r="U319" s="5">
        <v>3928.1919159300001</v>
      </c>
      <c r="V319" s="5">
        <v>3928.1919159300001</v>
      </c>
      <c r="W319" s="5">
        <v>3928.1919159300001</v>
      </c>
      <c r="X319" s="5">
        <v>3928.1919159300001</v>
      </c>
      <c r="Y319" s="5">
        <v>3928.1919159300001</v>
      </c>
      <c r="Z319" s="5">
        <v>6745.6046482900001</v>
      </c>
      <c r="AA319" s="5">
        <v>6745.6046482900001</v>
      </c>
      <c r="AB319" s="5">
        <v>6745.6046482900001</v>
      </c>
      <c r="AC319" s="5">
        <v>7771.7459705600004</v>
      </c>
      <c r="AD319" s="5">
        <v>7947.2908262000001</v>
      </c>
      <c r="AE319" s="5">
        <v>15647.079250000001</v>
      </c>
      <c r="AF319" s="5">
        <v>15647.079250000001</v>
      </c>
      <c r="AG319" s="5">
        <v>15479.079250000001</v>
      </c>
    </row>
    <row r="320" spans="1:33">
      <c r="A320" s="58" t="s">
        <v>134</v>
      </c>
      <c r="B320" s="61" t="s">
        <v>127</v>
      </c>
      <c r="C320" s="61" t="s">
        <v>223</v>
      </c>
      <c r="D320" s="61" t="s">
        <v>224</v>
      </c>
      <c r="E320" s="61" t="s">
        <v>92</v>
      </c>
      <c r="F320" s="5">
        <v>251.35</v>
      </c>
      <c r="G320" s="5">
        <v>251.35</v>
      </c>
      <c r="H320" s="5">
        <v>660.96073023999998</v>
      </c>
      <c r="I320" s="5">
        <v>667.79117265000002</v>
      </c>
      <c r="J320" s="5">
        <v>1110.05566077</v>
      </c>
      <c r="K320" s="5">
        <v>1551.35</v>
      </c>
      <c r="L320" s="5">
        <v>1551.35</v>
      </c>
      <c r="M320" s="5">
        <v>1551.35</v>
      </c>
      <c r="N320" s="5">
        <v>1551.35</v>
      </c>
      <c r="O320" s="5">
        <v>1551.35</v>
      </c>
      <c r="P320" s="5">
        <v>1869.9125891099998</v>
      </c>
      <c r="Q320" s="5">
        <v>2031.5961712899998</v>
      </c>
      <c r="R320" s="5">
        <v>2031.5961712899998</v>
      </c>
      <c r="S320" s="5">
        <v>2031.5961712899998</v>
      </c>
      <c r="T320" s="5">
        <v>2031.5961712899998</v>
      </c>
      <c r="U320" s="5">
        <v>2146.5341236899999</v>
      </c>
      <c r="V320" s="5">
        <v>2146.5341236899999</v>
      </c>
      <c r="W320" s="5">
        <v>2159.7571043899998</v>
      </c>
      <c r="X320" s="5">
        <v>2159.7571043899998</v>
      </c>
      <c r="Y320" s="5">
        <v>5251.35</v>
      </c>
      <c r="Z320" s="5">
        <v>6791.3999810000005</v>
      </c>
      <c r="AA320" s="5">
        <v>6791.3999810000005</v>
      </c>
      <c r="AB320" s="5">
        <v>6791.3999810000005</v>
      </c>
      <c r="AC320" s="5">
        <v>6791.3999810000005</v>
      </c>
      <c r="AD320" s="5">
        <v>6791.3999810000005</v>
      </c>
      <c r="AE320" s="5">
        <v>6791.3999810000005</v>
      </c>
      <c r="AF320" s="5">
        <v>6791.3999810000005</v>
      </c>
      <c r="AG320" s="5">
        <v>6651.6499810000005</v>
      </c>
    </row>
    <row r="321" spans="1:33">
      <c r="A321" s="58" t="s">
        <v>134</v>
      </c>
      <c r="B321" s="61" t="s">
        <v>127</v>
      </c>
      <c r="C321" s="61" t="s">
        <v>225</v>
      </c>
      <c r="D321" s="61" t="s">
        <v>286</v>
      </c>
      <c r="E321" s="61" t="s">
        <v>92</v>
      </c>
      <c r="F321" s="5">
        <v>144</v>
      </c>
      <c r="G321" s="5">
        <v>686.47508298000002</v>
      </c>
      <c r="H321" s="5">
        <v>1413.85403144</v>
      </c>
      <c r="I321" s="5">
        <v>1567.10888851</v>
      </c>
      <c r="J321" s="5">
        <v>3544.0000000099999</v>
      </c>
      <c r="K321" s="5">
        <v>3916.61101874</v>
      </c>
      <c r="L321" s="5">
        <v>4830.9939782299998</v>
      </c>
      <c r="M321" s="5">
        <v>4830.9939782299998</v>
      </c>
      <c r="N321" s="5">
        <v>5311.8047385999998</v>
      </c>
      <c r="O321" s="5">
        <v>5433.2212961599998</v>
      </c>
      <c r="P321" s="5">
        <v>6646.5323704000002</v>
      </c>
      <c r="Q321" s="5">
        <v>9942.4042702499992</v>
      </c>
      <c r="R321" s="5">
        <v>9942.4042702499992</v>
      </c>
      <c r="S321" s="5">
        <v>11601.44272999</v>
      </c>
      <c r="T321" s="5">
        <v>11601.44272999</v>
      </c>
      <c r="U321" s="5">
        <v>11601.442730000001</v>
      </c>
      <c r="V321" s="5">
        <v>11601.44272999</v>
      </c>
      <c r="W321" s="5">
        <v>11601.442730000001</v>
      </c>
      <c r="X321" s="5">
        <v>11601.44272999</v>
      </c>
      <c r="Y321" s="5">
        <v>11601.442730000001</v>
      </c>
      <c r="Z321" s="5">
        <v>11601.442730000001</v>
      </c>
      <c r="AA321" s="5">
        <v>11457.442730000001</v>
      </c>
      <c r="AB321" s="5">
        <v>11457.442730000001</v>
      </c>
      <c r="AC321" s="5">
        <v>11457.442730000001</v>
      </c>
      <c r="AD321" s="5">
        <v>11457.442730000001</v>
      </c>
      <c r="AE321" s="5">
        <v>11457.442730000001</v>
      </c>
      <c r="AF321" s="5">
        <v>11457.442730000001</v>
      </c>
      <c r="AG321" s="5">
        <v>11457.442730000001</v>
      </c>
    </row>
    <row r="323" spans="1:33">
      <c r="A323" s="58" t="s">
        <v>134</v>
      </c>
      <c r="B323" s="61" t="s">
        <v>123</v>
      </c>
      <c r="C323" s="61" t="s">
        <v>227</v>
      </c>
      <c r="D323" s="61" t="s">
        <v>228</v>
      </c>
      <c r="E323" s="61" t="s">
        <v>91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</row>
    <row r="324" spans="1:33">
      <c r="A324" s="58" t="s">
        <v>134</v>
      </c>
      <c r="B324" s="61" t="s">
        <v>123</v>
      </c>
      <c r="C324" s="61" t="s">
        <v>229</v>
      </c>
      <c r="D324" s="61" t="s">
        <v>230</v>
      </c>
      <c r="E324" s="61" t="s">
        <v>91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</row>
    <row r="325" spans="1:33">
      <c r="A325" s="58" t="s">
        <v>134</v>
      </c>
      <c r="B325" s="61" t="s">
        <v>125</v>
      </c>
      <c r="C325" s="61" t="s">
        <v>231</v>
      </c>
      <c r="D325" s="61" t="s">
        <v>200</v>
      </c>
      <c r="E325" s="61" t="s">
        <v>91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</row>
    <row r="326" spans="1:33">
      <c r="A326" s="58" t="s">
        <v>134</v>
      </c>
      <c r="B326" s="61" t="s">
        <v>127</v>
      </c>
      <c r="C326" s="61" t="s">
        <v>232</v>
      </c>
      <c r="D326" s="61" t="s">
        <v>224</v>
      </c>
      <c r="E326" s="61" t="s">
        <v>91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</row>
    <row r="328" spans="1:33">
      <c r="A328" s="58" t="s">
        <v>136</v>
      </c>
      <c r="B328" s="61" t="s">
        <v>124</v>
      </c>
      <c r="C328" s="61" t="s">
        <v>152</v>
      </c>
      <c r="D328" s="61" t="s">
        <v>153</v>
      </c>
      <c r="E328" s="61" t="s">
        <v>154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831.96982433999995</v>
      </c>
      <c r="P328" s="5">
        <v>1100</v>
      </c>
      <c r="Q328" s="5">
        <v>1100</v>
      </c>
      <c r="R328" s="5">
        <v>1100</v>
      </c>
      <c r="S328" s="5">
        <v>1100</v>
      </c>
      <c r="T328" s="5">
        <v>1100</v>
      </c>
      <c r="U328" s="5">
        <v>1100</v>
      </c>
      <c r="V328" s="5">
        <v>1100</v>
      </c>
      <c r="W328" s="5">
        <v>1100</v>
      </c>
      <c r="X328" s="5">
        <v>1100</v>
      </c>
      <c r="Y328" s="5">
        <v>2306.0839649999998</v>
      </c>
      <c r="Z328" s="5">
        <v>7940.8222556800001</v>
      </c>
      <c r="AA328" s="5">
        <v>7940.8222556800001</v>
      </c>
      <c r="AB328" s="5">
        <v>7940.8222556800001</v>
      </c>
      <c r="AC328" s="5">
        <v>7940.8222556800001</v>
      </c>
      <c r="AD328" s="5">
        <v>7940.8222556800001</v>
      </c>
      <c r="AE328" s="5">
        <v>7940.8222556800001</v>
      </c>
      <c r="AF328" s="5">
        <v>12130.06632392</v>
      </c>
      <c r="AG328" s="5">
        <v>12130.06632392</v>
      </c>
    </row>
    <row r="329" spans="1:33">
      <c r="A329" s="58" t="s">
        <v>136</v>
      </c>
      <c r="B329" s="61" t="s">
        <v>124</v>
      </c>
      <c r="C329" s="61" t="s">
        <v>155</v>
      </c>
      <c r="D329" s="61" t="s">
        <v>156</v>
      </c>
      <c r="E329" s="61" t="s">
        <v>154</v>
      </c>
      <c r="F329" s="5">
        <v>81.5</v>
      </c>
      <c r="G329" s="5">
        <v>81.5</v>
      </c>
      <c r="H329" s="5">
        <v>81.5</v>
      </c>
      <c r="I329" s="5">
        <v>92.657841980000001</v>
      </c>
      <c r="J329" s="5">
        <v>349.54546347000002</v>
      </c>
      <c r="K329" s="5">
        <v>349.54546347000002</v>
      </c>
      <c r="L329" s="5">
        <v>349.54546347000002</v>
      </c>
      <c r="M329" s="5">
        <v>1451.49069192</v>
      </c>
      <c r="N329" s="5">
        <v>1506.5306430099999</v>
      </c>
      <c r="O329" s="5">
        <v>2901.59374196</v>
      </c>
      <c r="P329" s="5">
        <v>3288.94030178</v>
      </c>
      <c r="Q329" s="5">
        <v>3288.94030178</v>
      </c>
      <c r="R329" s="5">
        <v>3288.94030178</v>
      </c>
      <c r="S329" s="5">
        <v>3288.94030178</v>
      </c>
      <c r="T329" s="5">
        <v>4857.5362933400002</v>
      </c>
      <c r="U329" s="5">
        <v>4857.5362933400002</v>
      </c>
      <c r="V329" s="5">
        <v>4857.5362933400002</v>
      </c>
      <c r="W329" s="5">
        <v>4857.5362933400002</v>
      </c>
      <c r="X329" s="5">
        <v>5406.3260193599999</v>
      </c>
      <c r="Y329" s="5">
        <v>5406.3260193599999</v>
      </c>
      <c r="Z329" s="5">
        <v>5837.8161842700001</v>
      </c>
      <c r="AA329" s="5">
        <v>5837.8161842700001</v>
      </c>
      <c r="AB329" s="5">
        <v>8033</v>
      </c>
      <c r="AC329" s="5">
        <v>8033</v>
      </c>
      <c r="AD329" s="5">
        <v>8033</v>
      </c>
      <c r="AE329" s="5">
        <v>8015</v>
      </c>
      <c r="AF329" s="5">
        <v>8015</v>
      </c>
      <c r="AG329" s="5">
        <v>8015</v>
      </c>
    </row>
    <row r="330" spans="1:33">
      <c r="A330" s="58" t="s">
        <v>136</v>
      </c>
      <c r="B330" s="61" t="s">
        <v>124</v>
      </c>
      <c r="C330" s="61" t="s">
        <v>157</v>
      </c>
      <c r="D330" s="61" t="s">
        <v>158</v>
      </c>
      <c r="E330" s="61" t="s">
        <v>154</v>
      </c>
      <c r="F330" s="5">
        <v>447.61599999999999</v>
      </c>
      <c r="G330" s="5">
        <v>447.61599999999999</v>
      </c>
      <c r="H330" s="5">
        <v>447.61599999999999</v>
      </c>
      <c r="I330" s="5">
        <v>447.61599999999999</v>
      </c>
      <c r="J330" s="5">
        <v>447.61599999999999</v>
      </c>
      <c r="K330" s="5">
        <v>447.61599999999999</v>
      </c>
      <c r="L330" s="5">
        <v>447.61599999999999</v>
      </c>
      <c r="M330" s="5">
        <v>447.61599999999999</v>
      </c>
      <c r="N330" s="5">
        <v>447.61599999999999</v>
      </c>
      <c r="O330" s="5">
        <v>447.61599999999999</v>
      </c>
      <c r="P330" s="5">
        <v>447.61599999999999</v>
      </c>
      <c r="Q330" s="5">
        <v>3847.616</v>
      </c>
      <c r="R330" s="5">
        <v>3847.616</v>
      </c>
      <c r="S330" s="5">
        <v>3847.616</v>
      </c>
      <c r="T330" s="5">
        <v>3847.616</v>
      </c>
      <c r="U330" s="5">
        <v>3847.616</v>
      </c>
      <c r="V330" s="5">
        <v>3847.616</v>
      </c>
      <c r="W330" s="5">
        <v>3847.616</v>
      </c>
      <c r="X330" s="5">
        <v>3847.616</v>
      </c>
      <c r="Y330" s="5">
        <v>3728.0160000000001</v>
      </c>
      <c r="Z330" s="5">
        <v>3600.0160000000001</v>
      </c>
      <c r="AA330" s="5">
        <v>3600.0160000000001</v>
      </c>
      <c r="AB330" s="5">
        <v>3600.0160000000001</v>
      </c>
      <c r="AC330" s="5">
        <v>3600.0160000000001</v>
      </c>
      <c r="AD330" s="5">
        <v>3500.0349999999999</v>
      </c>
      <c r="AE330" s="5">
        <v>3500.0349999999999</v>
      </c>
      <c r="AF330" s="5">
        <v>3400</v>
      </c>
      <c r="AG330" s="5">
        <v>3400</v>
      </c>
    </row>
    <row r="331" spans="1:33">
      <c r="A331" s="58" t="s">
        <v>136</v>
      </c>
      <c r="B331" s="61" t="s">
        <v>124</v>
      </c>
      <c r="C331" s="61" t="s">
        <v>159</v>
      </c>
      <c r="D331" s="61" t="s">
        <v>160</v>
      </c>
      <c r="E331" s="61" t="s">
        <v>154</v>
      </c>
      <c r="F331" s="5">
        <v>642.35</v>
      </c>
      <c r="G331" s="5">
        <v>641.61</v>
      </c>
      <c r="H331" s="5">
        <v>640.87</v>
      </c>
      <c r="I331" s="5">
        <v>640.13</v>
      </c>
      <c r="J331" s="5">
        <v>639.39</v>
      </c>
      <c r="K331" s="5">
        <v>737.95417237999993</v>
      </c>
      <c r="L331" s="5">
        <v>1418.3828124900001</v>
      </c>
      <c r="M331" s="5">
        <v>1418.3828124900001</v>
      </c>
      <c r="N331" s="5">
        <v>1418.3828124900001</v>
      </c>
      <c r="O331" s="5">
        <v>1418.3828124900001</v>
      </c>
      <c r="P331" s="5">
        <v>1551.2466065500003</v>
      </c>
      <c r="Q331" s="5">
        <v>2861.7853808700002</v>
      </c>
      <c r="R331" s="5">
        <v>2861.7853808700002</v>
      </c>
      <c r="S331" s="5">
        <v>4621.7750733600005</v>
      </c>
      <c r="T331" s="5">
        <v>4719.4123600900002</v>
      </c>
      <c r="U331" s="5">
        <v>4719.4123600900002</v>
      </c>
      <c r="V331" s="5">
        <v>4719.4123600900002</v>
      </c>
      <c r="W331" s="5">
        <v>4879.4111478300001</v>
      </c>
      <c r="X331" s="5">
        <v>7537.90999999</v>
      </c>
      <c r="Y331" s="5">
        <v>7537.90999999</v>
      </c>
      <c r="Z331" s="5">
        <v>7537.90999999</v>
      </c>
      <c r="AA331" s="5">
        <v>7495.40999999</v>
      </c>
      <c r="AB331" s="5">
        <v>10816.762242749999</v>
      </c>
      <c r="AC331" s="5">
        <v>11204.89064788</v>
      </c>
      <c r="AD331" s="5">
        <v>13331.883862749999</v>
      </c>
      <c r="AE331" s="5">
        <v>18037.226442620002</v>
      </c>
      <c r="AF331" s="5">
        <v>37531.47265987</v>
      </c>
      <c r="AG331" s="5">
        <v>37505.47265987</v>
      </c>
    </row>
    <row r="332" spans="1:33">
      <c r="A332" s="58" t="s">
        <v>136</v>
      </c>
      <c r="B332" s="61" t="s">
        <v>124</v>
      </c>
      <c r="C332" s="61" t="s">
        <v>161</v>
      </c>
      <c r="D332" s="61" t="s">
        <v>162</v>
      </c>
      <c r="E332" s="61" t="s">
        <v>154</v>
      </c>
      <c r="F332" s="5">
        <v>14</v>
      </c>
      <c r="G332" s="5">
        <v>14</v>
      </c>
      <c r="H332" s="5">
        <v>73.062155160000003</v>
      </c>
      <c r="I332" s="5">
        <v>73.062155160000003</v>
      </c>
      <c r="J332" s="5">
        <v>73.062155160000003</v>
      </c>
      <c r="K332" s="5">
        <v>75.210075920000008</v>
      </c>
      <c r="L332" s="5">
        <v>76.951107899999997</v>
      </c>
      <c r="M332" s="5">
        <v>79.620549839999995</v>
      </c>
      <c r="N332" s="5">
        <v>79.620549839999995</v>
      </c>
      <c r="O332" s="5">
        <v>79.620549839999995</v>
      </c>
      <c r="P332" s="5">
        <v>81.238955129999994</v>
      </c>
      <c r="Q332" s="5">
        <v>81.238955129999994</v>
      </c>
      <c r="R332" s="5">
        <v>81.238955129999994</v>
      </c>
      <c r="S332" s="5">
        <v>81.77275736</v>
      </c>
      <c r="T332" s="5">
        <v>81.77275736</v>
      </c>
      <c r="U332" s="5">
        <v>81.77275736</v>
      </c>
      <c r="V332" s="5">
        <v>81.77275736</v>
      </c>
      <c r="W332" s="5">
        <v>94.73675763</v>
      </c>
      <c r="X332" s="5">
        <v>100.66177527000001</v>
      </c>
      <c r="Y332" s="5">
        <v>3272.0596007499998</v>
      </c>
      <c r="Z332" s="5">
        <v>3258.0596007499998</v>
      </c>
      <c r="AA332" s="5">
        <v>3583.0582232500001</v>
      </c>
      <c r="AB332" s="5">
        <v>3583.0582232500001</v>
      </c>
      <c r="AC332" s="5">
        <v>3583.0582232500001</v>
      </c>
      <c r="AD332" s="5">
        <v>3583.0582232500001</v>
      </c>
      <c r="AE332" s="5">
        <v>4018.8913044999999</v>
      </c>
      <c r="AF332" s="5">
        <v>7999.9999999900001</v>
      </c>
      <c r="AG332" s="5">
        <v>7999.9999999900001</v>
      </c>
    </row>
    <row r="333" spans="1:33">
      <c r="A333" s="58" t="s">
        <v>136</v>
      </c>
      <c r="B333" s="61" t="s">
        <v>124</v>
      </c>
      <c r="C333" s="61" t="s">
        <v>163</v>
      </c>
      <c r="D333" s="61" t="s">
        <v>164</v>
      </c>
      <c r="E333" s="61" t="s">
        <v>154</v>
      </c>
      <c r="F333" s="5">
        <v>348.7</v>
      </c>
      <c r="G333" s="5">
        <v>348.7</v>
      </c>
      <c r="H333" s="5">
        <v>563.32089515999996</v>
      </c>
      <c r="I333" s="5">
        <v>1865.75576271</v>
      </c>
      <c r="J333" s="5">
        <v>2112.8103792699999</v>
      </c>
      <c r="K333" s="5">
        <v>2583.32425255</v>
      </c>
      <c r="L333" s="5">
        <v>2716.2268051399997</v>
      </c>
      <c r="M333" s="5">
        <v>2716.2268051399997</v>
      </c>
      <c r="N333" s="5">
        <v>2716.2268051399997</v>
      </c>
      <c r="O333" s="5">
        <v>2716.2268051399997</v>
      </c>
      <c r="P333" s="5">
        <v>3582.17959238</v>
      </c>
      <c r="Q333" s="5">
        <v>4821.9330398100001</v>
      </c>
      <c r="R333" s="5">
        <v>4821.9330398100001</v>
      </c>
      <c r="S333" s="5">
        <v>6298.14381873</v>
      </c>
      <c r="T333" s="5">
        <v>6300.6069261799994</v>
      </c>
      <c r="U333" s="5">
        <v>6300.6069261799994</v>
      </c>
      <c r="V333" s="5">
        <v>6300.6069261799994</v>
      </c>
      <c r="W333" s="5">
        <v>7533</v>
      </c>
      <c r="X333" s="5">
        <v>18806.695216420001</v>
      </c>
      <c r="Y333" s="5">
        <v>22834.651532700002</v>
      </c>
      <c r="Z333" s="5">
        <v>22834.651532700002</v>
      </c>
      <c r="AA333" s="5">
        <v>30160.127247460001</v>
      </c>
      <c r="AB333" s="5">
        <v>44968.346240309998</v>
      </c>
      <c r="AC333" s="5">
        <v>44968.346240309998</v>
      </c>
      <c r="AD333" s="5">
        <v>45978.39273313</v>
      </c>
      <c r="AE333" s="5">
        <v>52970.575438879998</v>
      </c>
      <c r="AF333" s="5">
        <v>59406.2</v>
      </c>
      <c r="AG333" s="5">
        <v>59406.2</v>
      </c>
    </row>
    <row r="334" spans="1:33">
      <c r="A334" s="58" t="s">
        <v>136</v>
      </c>
      <c r="B334" s="61" t="s">
        <v>124</v>
      </c>
      <c r="C334" s="61" t="s">
        <v>165</v>
      </c>
      <c r="D334" s="61" t="s">
        <v>166</v>
      </c>
      <c r="E334" s="61" t="s">
        <v>154</v>
      </c>
      <c r="F334" s="5">
        <v>583.91300000000001</v>
      </c>
      <c r="G334" s="5">
        <v>581.22699999999998</v>
      </c>
      <c r="H334" s="5">
        <v>580.50300000000004</v>
      </c>
      <c r="I334" s="5">
        <v>579.78399999999999</v>
      </c>
      <c r="J334" s="5">
        <v>579.06799999999998</v>
      </c>
      <c r="K334" s="5">
        <v>578.35599999999999</v>
      </c>
      <c r="L334" s="5">
        <v>612.0183591</v>
      </c>
      <c r="M334" s="5">
        <v>1749.6859448499999</v>
      </c>
      <c r="N334" s="5">
        <v>1749.6859448499999</v>
      </c>
      <c r="O334" s="5">
        <v>2384.2205001099996</v>
      </c>
      <c r="P334" s="5">
        <v>2506.8420000000001</v>
      </c>
      <c r="Q334" s="5">
        <v>2506.8420000000001</v>
      </c>
      <c r="R334" s="5">
        <v>2506.8420000000001</v>
      </c>
      <c r="S334" s="5">
        <v>2506.8420000000001</v>
      </c>
      <c r="T334" s="5">
        <v>3110.2966006299998</v>
      </c>
      <c r="U334" s="5">
        <v>3110.2966006299998</v>
      </c>
      <c r="V334" s="5">
        <v>3110.2966006299998</v>
      </c>
      <c r="W334" s="5">
        <v>6654.9993785100005</v>
      </c>
      <c r="X334" s="5">
        <v>7058.5265480500002</v>
      </c>
      <c r="Y334" s="5">
        <v>7058.5265480500002</v>
      </c>
      <c r="Z334" s="5">
        <v>7285.4447541600002</v>
      </c>
      <c r="AA334" s="5">
        <v>7285.4447541600002</v>
      </c>
      <c r="AB334" s="5">
        <v>7285.4447541600002</v>
      </c>
      <c r="AC334" s="5">
        <v>7285.4447541600002</v>
      </c>
      <c r="AD334" s="5">
        <v>7109.4917541599998</v>
      </c>
      <c r="AE334" s="5">
        <v>9922.5120460300004</v>
      </c>
      <c r="AF334" s="5">
        <v>9791.6230460300012</v>
      </c>
      <c r="AG334" s="5">
        <v>9791.6230460300012</v>
      </c>
    </row>
    <row r="335" spans="1:33">
      <c r="A335" s="58" t="s">
        <v>136</v>
      </c>
      <c r="B335" s="61" t="s">
        <v>124</v>
      </c>
      <c r="C335" s="61" t="s">
        <v>167</v>
      </c>
      <c r="D335" s="61" t="s">
        <v>168</v>
      </c>
      <c r="E335" s="61" t="s">
        <v>154</v>
      </c>
      <c r="F335" s="5">
        <v>1214.288</v>
      </c>
      <c r="G335" s="5">
        <v>1360.288</v>
      </c>
      <c r="H335" s="5">
        <v>1360.288</v>
      </c>
      <c r="I335" s="5">
        <v>1721.2157432600002</v>
      </c>
      <c r="J335" s="5">
        <v>3343.3319149799995</v>
      </c>
      <c r="K335" s="5">
        <v>3441.5606819399995</v>
      </c>
      <c r="L335" s="5">
        <v>3658.2908317899996</v>
      </c>
      <c r="M335" s="5">
        <v>4506.7291587399995</v>
      </c>
      <c r="N335" s="5">
        <v>4506.7291587399995</v>
      </c>
      <c r="O335" s="5">
        <v>4634.9476920699999</v>
      </c>
      <c r="P335" s="5">
        <v>5524.0902800900003</v>
      </c>
      <c r="Q335" s="5">
        <v>7945.0580876200002</v>
      </c>
      <c r="R335" s="5">
        <v>8206.2880000000005</v>
      </c>
      <c r="S335" s="5">
        <v>8096.2880000000005</v>
      </c>
      <c r="T335" s="5">
        <v>9434.059998949997</v>
      </c>
      <c r="U335" s="5">
        <v>10185.644398349999</v>
      </c>
      <c r="V335" s="5">
        <v>10185.644398349999</v>
      </c>
      <c r="W335" s="5">
        <v>10377.942752559997</v>
      </c>
      <c r="X335" s="5">
        <v>10687.456505699996</v>
      </c>
      <c r="Y335" s="5">
        <v>10687.456505699996</v>
      </c>
      <c r="Z335" s="5">
        <v>10662.456505699996</v>
      </c>
      <c r="AA335" s="5">
        <v>10504.506505699997</v>
      </c>
      <c r="AB335" s="5">
        <v>10472.402505699998</v>
      </c>
      <c r="AC335" s="5">
        <v>10440.298505699999</v>
      </c>
      <c r="AD335" s="5">
        <v>10440.298505699999</v>
      </c>
      <c r="AE335" s="5">
        <v>11131.556849799999</v>
      </c>
      <c r="AF335" s="5">
        <v>11824.067575159999</v>
      </c>
      <c r="AG335" s="5">
        <v>11824.067575159999</v>
      </c>
    </row>
    <row r="336" spans="1:33">
      <c r="A336" s="58" t="s">
        <v>136</v>
      </c>
      <c r="B336" s="61" t="s">
        <v>124</v>
      </c>
      <c r="C336" s="61" t="s">
        <v>169</v>
      </c>
      <c r="D336" s="61" t="s">
        <v>170</v>
      </c>
      <c r="E336" s="61" t="s">
        <v>154</v>
      </c>
      <c r="F336" s="5">
        <v>0</v>
      </c>
      <c r="G336" s="5">
        <v>0</v>
      </c>
      <c r="H336" s="5">
        <v>0</v>
      </c>
      <c r="I336" s="5">
        <v>161.62960236000001</v>
      </c>
      <c r="J336" s="5">
        <v>167.37461926</v>
      </c>
      <c r="K336" s="5">
        <v>167.37461926</v>
      </c>
      <c r="L336" s="5">
        <v>172.96999099999999</v>
      </c>
      <c r="M336" s="5">
        <v>182.91810522</v>
      </c>
      <c r="N336" s="5">
        <v>182.91810522</v>
      </c>
      <c r="O336" s="5">
        <v>294.63404163000001</v>
      </c>
      <c r="P336" s="5">
        <v>417.95721616999998</v>
      </c>
      <c r="Q336" s="5">
        <v>889.78981853000005</v>
      </c>
      <c r="R336" s="5">
        <v>6001.5747676999999</v>
      </c>
      <c r="S336" s="5">
        <v>6100</v>
      </c>
      <c r="T336" s="5">
        <v>6100</v>
      </c>
      <c r="U336" s="5">
        <v>6100</v>
      </c>
      <c r="V336" s="5">
        <v>6100</v>
      </c>
      <c r="W336" s="5">
        <v>6100</v>
      </c>
      <c r="X336" s="5">
        <v>6100</v>
      </c>
      <c r="Y336" s="5">
        <v>6100</v>
      </c>
      <c r="Z336" s="5">
        <v>6100</v>
      </c>
      <c r="AA336" s="5">
        <v>6100</v>
      </c>
      <c r="AB336" s="5">
        <v>6100</v>
      </c>
      <c r="AC336" s="5">
        <v>6100</v>
      </c>
      <c r="AD336" s="5">
        <v>6100</v>
      </c>
      <c r="AE336" s="5">
        <v>6100</v>
      </c>
      <c r="AF336" s="5">
        <v>6100</v>
      </c>
      <c r="AG336" s="5">
        <v>6100</v>
      </c>
    </row>
    <row r="337" spans="1:33">
      <c r="A337" s="58" t="s">
        <v>136</v>
      </c>
      <c r="B337" s="61" t="s">
        <v>123</v>
      </c>
      <c r="C337" s="61" t="s">
        <v>171</v>
      </c>
      <c r="D337" s="61" t="s">
        <v>172</v>
      </c>
      <c r="E337" s="61" t="s">
        <v>154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1E-3</v>
      </c>
      <c r="L337" s="5">
        <v>1E-3</v>
      </c>
      <c r="M337" s="5">
        <v>1E-3</v>
      </c>
      <c r="N337" s="5">
        <v>1E-3</v>
      </c>
      <c r="O337" s="5">
        <v>1E-3</v>
      </c>
      <c r="P337" s="5">
        <v>1E-3</v>
      </c>
      <c r="Q337" s="5">
        <v>1E-3</v>
      </c>
      <c r="R337" s="5">
        <v>1E-3</v>
      </c>
      <c r="S337" s="5">
        <v>1E-3</v>
      </c>
      <c r="T337" s="5">
        <v>1E-3</v>
      </c>
      <c r="U337" s="5">
        <v>1E-3</v>
      </c>
      <c r="V337" s="5">
        <v>1E-3</v>
      </c>
      <c r="W337" s="5">
        <v>1E-3</v>
      </c>
      <c r="X337" s="5">
        <v>1E-3</v>
      </c>
      <c r="Y337" s="5">
        <v>1E-3</v>
      </c>
      <c r="Z337" s="5">
        <v>1E-3</v>
      </c>
      <c r="AA337" s="5">
        <v>1E-3</v>
      </c>
      <c r="AB337" s="5">
        <v>1E-3</v>
      </c>
      <c r="AC337" s="5">
        <v>1E-3</v>
      </c>
      <c r="AD337" s="5">
        <v>1E-3</v>
      </c>
      <c r="AE337" s="5">
        <v>1E-3</v>
      </c>
      <c r="AF337" s="5">
        <v>1E-3</v>
      </c>
      <c r="AG337" s="5">
        <v>1E-3</v>
      </c>
    </row>
    <row r="338" spans="1:33">
      <c r="A338" s="58" t="s">
        <v>136</v>
      </c>
      <c r="B338" s="61" t="s">
        <v>123</v>
      </c>
      <c r="C338" s="61" t="s">
        <v>173</v>
      </c>
      <c r="D338" s="61" t="s">
        <v>174</v>
      </c>
      <c r="E338" s="61" t="s">
        <v>154</v>
      </c>
      <c r="F338" s="5">
        <v>166</v>
      </c>
      <c r="G338" s="5">
        <v>166</v>
      </c>
      <c r="H338" s="5">
        <v>166</v>
      </c>
      <c r="I338" s="5">
        <v>166</v>
      </c>
      <c r="J338" s="5">
        <v>196.19895063999999</v>
      </c>
      <c r="K338" s="5">
        <v>196.19895063999999</v>
      </c>
      <c r="L338" s="5">
        <v>196.19895063999999</v>
      </c>
      <c r="M338" s="5">
        <v>196.19895063999999</v>
      </c>
      <c r="N338" s="5">
        <v>197.36568964</v>
      </c>
      <c r="O338" s="5">
        <v>209.03837699000002</v>
      </c>
      <c r="P338" s="5">
        <v>217.15320381000001</v>
      </c>
      <c r="Q338" s="5">
        <v>219.49804205000001</v>
      </c>
      <c r="R338" s="5">
        <v>1007.68771399</v>
      </c>
      <c r="S338" s="5">
        <v>1007.68771399</v>
      </c>
      <c r="T338" s="5">
        <v>3345.0659176499998</v>
      </c>
      <c r="U338" s="5">
        <v>4454.9799042699997</v>
      </c>
      <c r="V338" s="5">
        <v>4454.9799042699997</v>
      </c>
      <c r="W338" s="5">
        <v>4788.38279177</v>
      </c>
      <c r="X338" s="5">
        <v>4908.9247284700004</v>
      </c>
      <c r="Y338" s="5">
        <v>5523.3137951799999</v>
      </c>
      <c r="Z338" s="5">
        <v>5523.3137951799999</v>
      </c>
      <c r="AA338" s="5">
        <v>6297.4410833700003</v>
      </c>
      <c r="AB338" s="5">
        <v>6551</v>
      </c>
      <c r="AC338" s="5">
        <v>6495</v>
      </c>
      <c r="AD338" s="5">
        <v>6495</v>
      </c>
      <c r="AE338" s="5">
        <v>6495</v>
      </c>
      <c r="AF338" s="5">
        <v>6495</v>
      </c>
      <c r="AG338" s="5">
        <v>6495</v>
      </c>
    </row>
    <row r="339" spans="1:33">
      <c r="A339" s="58" t="s">
        <v>136</v>
      </c>
      <c r="B339" s="61" t="s">
        <v>123</v>
      </c>
      <c r="C339" s="61" t="s">
        <v>175</v>
      </c>
      <c r="D339" s="61" t="s">
        <v>176</v>
      </c>
      <c r="E339" s="61" t="s">
        <v>154</v>
      </c>
      <c r="F339" s="5">
        <v>535.02</v>
      </c>
      <c r="G339" s="5">
        <v>535.02</v>
      </c>
      <c r="H339" s="5">
        <v>535.02</v>
      </c>
      <c r="I339" s="5">
        <v>535.02</v>
      </c>
      <c r="J339" s="5">
        <v>2800.9706044499999</v>
      </c>
      <c r="K339" s="5">
        <v>3008.2889931199998</v>
      </c>
      <c r="L339" s="5">
        <v>3008.2889931199998</v>
      </c>
      <c r="M339" s="5">
        <v>3008.2889931199998</v>
      </c>
      <c r="N339" s="5">
        <v>3520.02</v>
      </c>
      <c r="O339" s="5">
        <v>3520.02</v>
      </c>
      <c r="P339" s="5">
        <v>3520.02</v>
      </c>
      <c r="Q339" s="5">
        <v>3520.02</v>
      </c>
      <c r="R339" s="5">
        <v>3520.02</v>
      </c>
      <c r="S339" s="5">
        <v>3520.02</v>
      </c>
      <c r="T339" s="5">
        <v>3520.02</v>
      </c>
      <c r="U339" s="5">
        <v>3520.02</v>
      </c>
      <c r="V339" s="5">
        <v>3520.02</v>
      </c>
      <c r="W339" s="5">
        <v>3520.02</v>
      </c>
      <c r="X339" s="5">
        <v>3520.02</v>
      </c>
      <c r="Y339" s="5">
        <v>3520.02</v>
      </c>
      <c r="Z339" s="5">
        <v>3500.02</v>
      </c>
      <c r="AA339" s="5">
        <v>3500.02</v>
      </c>
      <c r="AB339" s="5">
        <v>3500.02</v>
      </c>
      <c r="AC339" s="5">
        <v>3500.02</v>
      </c>
      <c r="AD339" s="5">
        <v>3500.02</v>
      </c>
      <c r="AE339" s="5">
        <v>3500.02</v>
      </c>
      <c r="AF339" s="5">
        <v>3500.02</v>
      </c>
      <c r="AG339" s="5">
        <v>3500.02</v>
      </c>
    </row>
    <row r="340" spans="1:33">
      <c r="A340" s="58" t="s">
        <v>136</v>
      </c>
      <c r="B340" s="61" t="s">
        <v>123</v>
      </c>
      <c r="C340" s="61" t="s">
        <v>177</v>
      </c>
      <c r="D340" s="61" t="s">
        <v>178</v>
      </c>
      <c r="E340" s="61" t="s">
        <v>154</v>
      </c>
      <c r="F340" s="5">
        <v>807.32899999999995</v>
      </c>
      <c r="G340" s="5">
        <v>807.32899999999995</v>
      </c>
      <c r="H340" s="5">
        <v>2787.6212053199997</v>
      </c>
      <c r="I340" s="5">
        <v>3943.1998944899997</v>
      </c>
      <c r="J340" s="5">
        <v>3943.1998944899997</v>
      </c>
      <c r="K340" s="5">
        <v>4079.9879713299997</v>
      </c>
      <c r="L340" s="5">
        <v>4079.9879713299997</v>
      </c>
      <c r="M340" s="5">
        <v>4095.7666519999998</v>
      </c>
      <c r="N340" s="5">
        <v>4095.7666519999998</v>
      </c>
      <c r="O340" s="5">
        <v>4248.9268814099996</v>
      </c>
      <c r="P340" s="5">
        <v>4599.8682376499992</v>
      </c>
      <c r="Q340" s="5">
        <v>7067.65116235</v>
      </c>
      <c r="R340" s="5">
        <v>7067.65116235</v>
      </c>
      <c r="S340" s="5">
        <v>7580.6850800699995</v>
      </c>
      <c r="T340" s="5">
        <v>7580.6850800699995</v>
      </c>
      <c r="U340" s="5">
        <v>7657.3289999999997</v>
      </c>
      <c r="V340" s="5">
        <v>7657.3289999999997</v>
      </c>
      <c r="W340" s="5">
        <v>8168.2429865699996</v>
      </c>
      <c r="X340" s="5">
        <v>10450.120760100001</v>
      </c>
      <c r="Y340" s="5">
        <v>10348.095760100001</v>
      </c>
      <c r="Z340" s="5">
        <v>10348.095760100001</v>
      </c>
      <c r="AA340" s="5">
        <v>11243.7783781</v>
      </c>
      <c r="AB340" s="5">
        <v>14054.53263458</v>
      </c>
      <c r="AC340" s="5">
        <v>15144.450284250001</v>
      </c>
      <c r="AD340" s="5">
        <v>15144.450284250001</v>
      </c>
      <c r="AE340" s="5">
        <v>15097.75028425</v>
      </c>
      <c r="AF340" s="5">
        <v>18781.79739326</v>
      </c>
      <c r="AG340" s="5">
        <v>18712.04739326</v>
      </c>
    </row>
    <row r="341" spans="1:33">
      <c r="A341" s="58" t="s">
        <v>136</v>
      </c>
      <c r="B341" s="61" t="s">
        <v>123</v>
      </c>
      <c r="C341" s="61" t="s">
        <v>179</v>
      </c>
      <c r="D341" s="61" t="s">
        <v>180</v>
      </c>
      <c r="E341" s="61" t="s">
        <v>154</v>
      </c>
      <c r="F341" s="5">
        <v>126.39080992</v>
      </c>
      <c r="G341" s="5">
        <v>126.39080992</v>
      </c>
      <c r="H341" s="5">
        <v>171.70433528000001</v>
      </c>
      <c r="I341" s="5">
        <v>220.70122000999999</v>
      </c>
      <c r="J341" s="5">
        <v>220.70122000999999</v>
      </c>
      <c r="K341" s="5">
        <v>221.17989342999999</v>
      </c>
      <c r="L341" s="5">
        <v>228.62445152000001</v>
      </c>
      <c r="M341" s="5">
        <v>235.06464969999999</v>
      </c>
      <c r="N341" s="5">
        <v>235.06464969999999</v>
      </c>
      <c r="O341" s="5">
        <v>252.99512111000001</v>
      </c>
      <c r="P341" s="5">
        <v>252.99512111000001</v>
      </c>
      <c r="Q341" s="5">
        <v>252.99512111000001</v>
      </c>
      <c r="R341" s="5">
        <v>252.99512111000001</v>
      </c>
      <c r="S341" s="5">
        <v>252.99512111000001</v>
      </c>
      <c r="T341" s="5">
        <v>252.99512111000001</v>
      </c>
      <c r="U341" s="5">
        <v>274.76150726000003</v>
      </c>
      <c r="V341" s="5">
        <v>274.76150726000003</v>
      </c>
      <c r="W341" s="5">
        <v>284.08489932999998</v>
      </c>
      <c r="X341" s="5">
        <v>284.08489932999998</v>
      </c>
      <c r="Y341" s="5">
        <v>284.08489932999998</v>
      </c>
      <c r="Z341" s="5">
        <v>339.51868936</v>
      </c>
      <c r="AA341" s="5">
        <v>352.40311170000001</v>
      </c>
      <c r="AB341" s="5">
        <v>367.58885856000001</v>
      </c>
      <c r="AC341" s="5">
        <v>367.58885856000001</v>
      </c>
      <c r="AD341" s="5">
        <v>367.58885856000001</v>
      </c>
      <c r="AE341" s="5">
        <v>367.58885856000001</v>
      </c>
      <c r="AF341" s="5">
        <v>389.97560069000002</v>
      </c>
      <c r="AG341" s="5">
        <v>389.97560069000002</v>
      </c>
    </row>
    <row r="342" spans="1:33">
      <c r="A342" s="58" t="s">
        <v>136</v>
      </c>
      <c r="B342" s="61" t="s">
        <v>123</v>
      </c>
      <c r="C342" s="61" t="s">
        <v>181</v>
      </c>
      <c r="D342" s="61" t="s">
        <v>182</v>
      </c>
      <c r="E342" s="61" t="s">
        <v>154</v>
      </c>
      <c r="F342" s="5">
        <v>1128.1600000000001</v>
      </c>
      <c r="G342" s="5">
        <v>1127.962</v>
      </c>
      <c r="H342" s="5">
        <v>1127.7860000000001</v>
      </c>
      <c r="I342" s="5">
        <v>1127.6100000000001</v>
      </c>
      <c r="J342" s="5">
        <v>1127.434</v>
      </c>
      <c r="K342" s="5">
        <v>1160.4753917099999</v>
      </c>
      <c r="L342" s="5">
        <v>1259.2562697700002</v>
      </c>
      <c r="M342" s="5">
        <v>1278.9718293100002</v>
      </c>
      <c r="N342" s="5">
        <v>1278.9718293100002</v>
      </c>
      <c r="O342" s="5">
        <v>1386.1983591600001</v>
      </c>
      <c r="P342" s="5">
        <v>1386.1983591600001</v>
      </c>
      <c r="Q342" s="5">
        <v>1457.6802872700002</v>
      </c>
      <c r="R342" s="5">
        <v>1457.6802872700002</v>
      </c>
      <c r="S342" s="5">
        <v>1522.45722649</v>
      </c>
      <c r="T342" s="5">
        <v>1522.45722649</v>
      </c>
      <c r="U342" s="5">
        <v>1372.4272264900003</v>
      </c>
      <c r="V342" s="5">
        <v>1372.4272264900003</v>
      </c>
      <c r="W342" s="5">
        <v>1706.7534540600002</v>
      </c>
      <c r="X342" s="5">
        <v>1826.6215009900002</v>
      </c>
      <c r="Y342" s="5">
        <v>1864.0107573100001</v>
      </c>
      <c r="Z342" s="5">
        <v>1864.0107573100001</v>
      </c>
      <c r="AA342" s="5">
        <v>1864.0107573100001</v>
      </c>
      <c r="AB342" s="5">
        <v>1868.8627209800002</v>
      </c>
      <c r="AC342" s="5">
        <v>1868.8627209800002</v>
      </c>
      <c r="AD342" s="5">
        <v>1868.8627209800002</v>
      </c>
      <c r="AE342" s="5">
        <v>1868.8627209800002</v>
      </c>
      <c r="AF342" s="5">
        <v>2023.2633632400002</v>
      </c>
      <c r="AG342" s="5">
        <v>1774.2693632400001</v>
      </c>
    </row>
    <row r="343" spans="1:33">
      <c r="A343" s="58" t="s">
        <v>136</v>
      </c>
      <c r="B343" s="61" t="s">
        <v>123</v>
      </c>
      <c r="C343" s="61" t="s">
        <v>183</v>
      </c>
      <c r="D343" s="61" t="s">
        <v>184</v>
      </c>
      <c r="E343" s="61" t="s">
        <v>154</v>
      </c>
      <c r="F343" s="5">
        <v>284.61199999999997</v>
      </c>
      <c r="G343" s="5">
        <v>284.26</v>
      </c>
      <c r="H343" s="5">
        <v>283.86400000000003</v>
      </c>
      <c r="I343" s="5">
        <v>283.512</v>
      </c>
      <c r="J343" s="5">
        <v>283.15999999999997</v>
      </c>
      <c r="K343" s="5">
        <v>981.70047373</v>
      </c>
      <c r="L343" s="5">
        <v>1310.412</v>
      </c>
      <c r="M343" s="5">
        <v>1310.06</v>
      </c>
      <c r="N343" s="5">
        <v>1310.06</v>
      </c>
      <c r="O343" s="5">
        <v>1310.06</v>
      </c>
      <c r="P343" s="5">
        <v>1310.06</v>
      </c>
      <c r="Q343" s="5">
        <v>1310.06</v>
      </c>
      <c r="R343" s="5">
        <v>1310.06</v>
      </c>
      <c r="S343" s="5">
        <v>1310.06</v>
      </c>
      <c r="T343" s="5">
        <v>1310.06</v>
      </c>
      <c r="U343" s="5">
        <v>1310.06</v>
      </c>
      <c r="V343" s="5">
        <v>1310.06</v>
      </c>
      <c r="W343" s="5">
        <v>1310.06</v>
      </c>
      <c r="X343" s="5">
        <v>1310.06</v>
      </c>
      <c r="Y343" s="5">
        <v>1310.06</v>
      </c>
      <c r="Z343" s="5">
        <v>1310.06</v>
      </c>
      <c r="AA343" s="5">
        <v>1310.06</v>
      </c>
      <c r="AB343" s="5">
        <v>1310.06</v>
      </c>
      <c r="AC343" s="5">
        <v>1310.06</v>
      </c>
      <c r="AD343" s="5">
        <v>1310.06</v>
      </c>
      <c r="AE343" s="5">
        <v>1310.06</v>
      </c>
      <c r="AF343" s="5">
        <v>1310.06</v>
      </c>
      <c r="AG343" s="5">
        <v>1118</v>
      </c>
    </row>
    <row r="344" spans="1:33">
      <c r="A344" s="58" t="s">
        <v>136</v>
      </c>
      <c r="B344" s="61" t="s">
        <v>123</v>
      </c>
      <c r="C344" s="61" t="s">
        <v>185</v>
      </c>
      <c r="D344" s="61" t="s">
        <v>186</v>
      </c>
      <c r="E344" s="61" t="s">
        <v>154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</row>
    <row r="345" spans="1:33">
      <c r="A345" s="58" t="s">
        <v>136</v>
      </c>
      <c r="B345" s="61" t="s">
        <v>123</v>
      </c>
      <c r="C345" s="61" t="s">
        <v>187</v>
      </c>
      <c r="D345" s="61" t="s">
        <v>188</v>
      </c>
      <c r="E345" s="61" t="s">
        <v>154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</row>
    <row r="346" spans="1:33">
      <c r="A346" s="58" t="s">
        <v>136</v>
      </c>
      <c r="B346" s="61" t="s">
        <v>125</v>
      </c>
      <c r="C346" s="61" t="s">
        <v>189</v>
      </c>
      <c r="D346" s="61" t="s">
        <v>190</v>
      </c>
      <c r="E346" s="61" t="s">
        <v>154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1E-3</v>
      </c>
      <c r="L346" s="5">
        <v>1E-3</v>
      </c>
      <c r="M346" s="5">
        <v>1E-3</v>
      </c>
      <c r="N346" s="5">
        <v>1E-3</v>
      </c>
      <c r="O346" s="5">
        <v>1E-3</v>
      </c>
      <c r="P346" s="5">
        <v>1E-3</v>
      </c>
      <c r="Q346" s="5">
        <v>1E-3</v>
      </c>
      <c r="R346" s="5">
        <v>1E-3</v>
      </c>
      <c r="S346" s="5">
        <v>1E-3</v>
      </c>
      <c r="T346" s="5">
        <v>1E-3</v>
      </c>
      <c r="U346" s="5">
        <v>1E-3</v>
      </c>
      <c r="V346" s="5">
        <v>1E-3</v>
      </c>
      <c r="W346" s="5">
        <v>1E-3</v>
      </c>
      <c r="X346" s="5">
        <v>1E-3</v>
      </c>
      <c r="Y346" s="5">
        <v>1E-3</v>
      </c>
      <c r="Z346" s="5">
        <v>1E-3</v>
      </c>
      <c r="AA346" s="5">
        <v>1E-3</v>
      </c>
      <c r="AB346" s="5">
        <v>1E-3</v>
      </c>
      <c r="AC346" s="5">
        <v>1E-3</v>
      </c>
      <c r="AD346" s="5">
        <v>1E-3</v>
      </c>
      <c r="AE346" s="5">
        <v>1E-3</v>
      </c>
      <c r="AF346" s="5">
        <v>1E-3</v>
      </c>
      <c r="AG346" s="5">
        <v>1E-3</v>
      </c>
    </row>
    <row r="347" spans="1:33">
      <c r="A347" s="58" t="s">
        <v>136</v>
      </c>
      <c r="B347" s="61" t="s">
        <v>125</v>
      </c>
      <c r="C347" s="61" t="s">
        <v>191</v>
      </c>
      <c r="D347" s="61" t="s">
        <v>192</v>
      </c>
      <c r="E347" s="61" t="s">
        <v>154</v>
      </c>
      <c r="F347" s="5">
        <v>0</v>
      </c>
      <c r="G347" s="5">
        <v>0</v>
      </c>
      <c r="H347" s="5">
        <v>0</v>
      </c>
      <c r="I347" s="5">
        <v>0</v>
      </c>
      <c r="J347" s="5">
        <v>369.67003147000003</v>
      </c>
      <c r="K347" s="5">
        <v>427.80961564</v>
      </c>
      <c r="L347" s="5">
        <v>427.80961564</v>
      </c>
      <c r="M347" s="5">
        <v>427.80961564</v>
      </c>
      <c r="N347" s="5">
        <v>427.80961564</v>
      </c>
      <c r="O347" s="5">
        <v>427.80961564</v>
      </c>
      <c r="P347" s="5">
        <v>427.80961564</v>
      </c>
      <c r="Q347" s="5">
        <v>427.80961564</v>
      </c>
      <c r="R347" s="5">
        <v>427.80961564</v>
      </c>
      <c r="S347" s="5">
        <v>495.04630400000002</v>
      </c>
      <c r="T347" s="5">
        <v>495.04630400000002</v>
      </c>
      <c r="U347" s="5">
        <v>495.04630400000002</v>
      </c>
      <c r="V347" s="5">
        <v>495.04630400000002</v>
      </c>
      <c r="W347" s="5">
        <v>532.67322437999997</v>
      </c>
      <c r="X347" s="5">
        <v>532.67322437999997</v>
      </c>
      <c r="Y347" s="5">
        <v>570.81218746000002</v>
      </c>
      <c r="Z347" s="5">
        <v>624.77179602000001</v>
      </c>
      <c r="AA347" s="5">
        <v>624.77179602000001</v>
      </c>
      <c r="AB347" s="5">
        <v>624.77179602000001</v>
      </c>
      <c r="AC347" s="5">
        <v>624.77179602000001</v>
      </c>
      <c r="AD347" s="5">
        <v>624.77179602000001</v>
      </c>
      <c r="AE347" s="5">
        <v>624.77179602000001</v>
      </c>
      <c r="AF347" s="5">
        <v>653.18440728999997</v>
      </c>
      <c r="AG347" s="5">
        <v>653.18440728999997</v>
      </c>
    </row>
    <row r="348" spans="1:33">
      <c r="A348" s="58" t="s">
        <v>136</v>
      </c>
      <c r="B348" s="61" t="s">
        <v>125</v>
      </c>
      <c r="C348" s="61" t="s">
        <v>193</v>
      </c>
      <c r="D348" s="61" t="s">
        <v>194</v>
      </c>
      <c r="E348" s="61" t="s">
        <v>154</v>
      </c>
      <c r="F348" s="5">
        <v>633.78099999999995</v>
      </c>
      <c r="G348" s="5">
        <v>633.78099999999995</v>
      </c>
      <c r="H348" s="5">
        <v>633.78099999999995</v>
      </c>
      <c r="I348" s="5">
        <v>633.78099999999995</v>
      </c>
      <c r="J348" s="5">
        <v>633.78099999999995</v>
      </c>
      <c r="K348" s="5">
        <v>633.78099999999995</v>
      </c>
      <c r="L348" s="5">
        <v>633.78099999999995</v>
      </c>
      <c r="M348" s="5">
        <v>900.74474874999999</v>
      </c>
      <c r="N348" s="5">
        <v>2201.73509706</v>
      </c>
      <c r="O348" s="5">
        <v>2796.0833420999998</v>
      </c>
      <c r="P348" s="5">
        <v>2796.0833420999998</v>
      </c>
      <c r="Q348" s="5">
        <v>2986.60185761</v>
      </c>
      <c r="R348" s="5">
        <v>2986.60185761</v>
      </c>
      <c r="S348" s="5">
        <v>3061.4605820799998</v>
      </c>
      <c r="T348" s="5">
        <v>3061.4605820799998</v>
      </c>
      <c r="U348" s="5">
        <v>4389.7009531600006</v>
      </c>
      <c r="V348" s="5">
        <v>4389.7009531600006</v>
      </c>
      <c r="W348" s="5">
        <v>5333.7809999999999</v>
      </c>
      <c r="X348" s="5">
        <v>5333.7809999999999</v>
      </c>
      <c r="Y348" s="5">
        <v>5333.7809999999999</v>
      </c>
      <c r="Z348" s="5">
        <v>5333.7809999999999</v>
      </c>
      <c r="AA348" s="5">
        <v>5333.7809999999999</v>
      </c>
      <c r="AB348" s="5">
        <v>5306.5159999999996</v>
      </c>
      <c r="AC348" s="5">
        <v>5306.5159999999996</v>
      </c>
      <c r="AD348" s="5">
        <v>5306.5159999999996</v>
      </c>
      <c r="AE348" s="5">
        <v>5166.45</v>
      </c>
      <c r="AF348" s="5">
        <v>4781</v>
      </c>
      <c r="AG348" s="5">
        <v>4700</v>
      </c>
    </row>
    <row r="349" spans="1:33">
      <c r="A349" s="58" t="s">
        <v>136</v>
      </c>
      <c r="B349" s="61" t="s">
        <v>125</v>
      </c>
      <c r="C349" s="61" t="s">
        <v>195</v>
      </c>
      <c r="D349" s="61" t="s">
        <v>196</v>
      </c>
      <c r="E349" s="61" t="s">
        <v>154</v>
      </c>
      <c r="F349" s="5">
        <v>0</v>
      </c>
      <c r="G349" s="5">
        <v>0</v>
      </c>
      <c r="H349" s="5">
        <v>0</v>
      </c>
      <c r="I349" s="5">
        <v>0</v>
      </c>
      <c r="J349" s="5">
        <v>400</v>
      </c>
      <c r="K349" s="5">
        <v>879.66875459000005</v>
      </c>
      <c r="L349" s="5">
        <v>879.66875459000005</v>
      </c>
      <c r="M349" s="5">
        <v>879.66875459000005</v>
      </c>
      <c r="N349" s="5">
        <v>879.66875459000005</v>
      </c>
      <c r="O349" s="5">
        <v>879.66875459000005</v>
      </c>
      <c r="P349" s="5">
        <v>879.66875459000005</v>
      </c>
      <c r="Q349" s="5">
        <v>879.66875459000005</v>
      </c>
      <c r="R349" s="5">
        <v>879.66875459000005</v>
      </c>
      <c r="S349" s="5">
        <v>879.66875459000005</v>
      </c>
      <c r="T349" s="5">
        <v>879.66875459000005</v>
      </c>
      <c r="U349" s="5">
        <v>879.66875459000005</v>
      </c>
      <c r="V349" s="5">
        <v>879.66875459000005</v>
      </c>
      <c r="W349" s="5">
        <v>879.66875459000005</v>
      </c>
      <c r="X349" s="5">
        <v>879.66875459000005</v>
      </c>
      <c r="Y349" s="5">
        <v>879.66875459000005</v>
      </c>
      <c r="Z349" s="5">
        <v>879.66875459000005</v>
      </c>
      <c r="AA349" s="5">
        <v>879.66875459000005</v>
      </c>
      <c r="AB349" s="5">
        <v>879.66875459000005</v>
      </c>
      <c r="AC349" s="5">
        <v>879.66875459000005</v>
      </c>
      <c r="AD349" s="5">
        <v>3580.43184376</v>
      </c>
      <c r="AE349" s="5">
        <v>3580.43184376</v>
      </c>
      <c r="AF349" s="5">
        <v>6381.8574485099998</v>
      </c>
      <c r="AG349" s="5">
        <v>6381.8574485099998</v>
      </c>
    </row>
    <row r="350" spans="1:33">
      <c r="A350" s="58" t="s">
        <v>136</v>
      </c>
      <c r="B350" s="61" t="s">
        <v>125</v>
      </c>
      <c r="C350" s="61" t="s">
        <v>197</v>
      </c>
      <c r="D350" s="61" t="s">
        <v>198</v>
      </c>
      <c r="E350" s="61" t="s">
        <v>154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</row>
    <row r="351" spans="1:33">
      <c r="A351" s="58" t="s">
        <v>136</v>
      </c>
      <c r="B351" s="61" t="s">
        <v>125</v>
      </c>
      <c r="C351" s="61" t="s">
        <v>199</v>
      </c>
      <c r="D351" s="61" t="s">
        <v>200</v>
      </c>
      <c r="E351" s="61" t="s">
        <v>154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500</v>
      </c>
      <c r="L351" s="5">
        <v>500</v>
      </c>
      <c r="M351" s="5">
        <v>500</v>
      </c>
      <c r="N351" s="5">
        <v>500</v>
      </c>
      <c r="O351" s="5">
        <v>500</v>
      </c>
      <c r="P351" s="5">
        <v>500</v>
      </c>
      <c r="Q351" s="5">
        <v>500</v>
      </c>
      <c r="R351" s="5">
        <v>500</v>
      </c>
      <c r="S351" s="5">
        <v>500</v>
      </c>
      <c r="T351" s="5">
        <v>500</v>
      </c>
      <c r="U351" s="5">
        <v>500</v>
      </c>
      <c r="V351" s="5">
        <v>500</v>
      </c>
      <c r="W351" s="5">
        <v>500</v>
      </c>
      <c r="X351" s="5">
        <v>500</v>
      </c>
      <c r="Y351" s="5">
        <v>500</v>
      </c>
      <c r="Z351" s="5">
        <v>500</v>
      </c>
      <c r="AA351" s="5">
        <v>500</v>
      </c>
      <c r="AB351" s="5">
        <v>500</v>
      </c>
      <c r="AC351" s="5">
        <v>500</v>
      </c>
      <c r="AD351" s="5">
        <v>500</v>
      </c>
      <c r="AE351" s="5">
        <v>500</v>
      </c>
      <c r="AF351" s="5">
        <v>500</v>
      </c>
      <c r="AG351" s="5">
        <v>500</v>
      </c>
    </row>
    <row r="352" spans="1:33">
      <c r="A352" s="58" t="s">
        <v>136</v>
      </c>
      <c r="B352" s="61" t="s">
        <v>125</v>
      </c>
      <c r="C352" s="61" t="s">
        <v>201</v>
      </c>
      <c r="D352" s="61" t="s">
        <v>202</v>
      </c>
      <c r="E352" s="61" t="s">
        <v>154</v>
      </c>
      <c r="F352" s="5">
        <v>322.91000000000003</v>
      </c>
      <c r="G352" s="5">
        <v>322.48</v>
      </c>
      <c r="H352" s="5">
        <v>402.0566389</v>
      </c>
      <c r="I352" s="5">
        <v>401.63663889999998</v>
      </c>
      <c r="J352" s="5">
        <v>691.97801160000006</v>
      </c>
      <c r="K352" s="5">
        <v>770.64176899999995</v>
      </c>
      <c r="L352" s="5">
        <v>770.211769</v>
      </c>
      <c r="M352" s="5">
        <v>769.79176899999993</v>
      </c>
      <c r="N352" s="5">
        <v>769.79176899999993</v>
      </c>
      <c r="O352" s="5">
        <v>769.79176899999993</v>
      </c>
      <c r="P352" s="5">
        <v>769.79176899999993</v>
      </c>
      <c r="Q352" s="5">
        <v>769.79176899999993</v>
      </c>
      <c r="R352" s="5">
        <v>769.79176899999993</v>
      </c>
      <c r="S352" s="5">
        <v>1471.8837770499999</v>
      </c>
      <c r="T352" s="5">
        <v>1471.8837770499999</v>
      </c>
      <c r="U352" s="5">
        <v>2019.95</v>
      </c>
      <c r="V352" s="5">
        <v>2019.95</v>
      </c>
      <c r="W352" s="5">
        <v>2019.95</v>
      </c>
      <c r="X352" s="5">
        <v>2019.95</v>
      </c>
      <c r="Y352" s="5">
        <v>4025.7123705499998</v>
      </c>
      <c r="Z352" s="5">
        <v>6110.641248840001</v>
      </c>
      <c r="AA352" s="5">
        <v>6003.1212488400006</v>
      </c>
      <c r="AB352" s="5">
        <v>6003.1212488400006</v>
      </c>
      <c r="AC352" s="5">
        <v>6003.1212488400006</v>
      </c>
      <c r="AD352" s="5">
        <v>6017.3378679300004</v>
      </c>
      <c r="AE352" s="5">
        <v>6017.3378679300004</v>
      </c>
      <c r="AF352" s="5">
        <v>8825.8297481299996</v>
      </c>
      <c r="AG352" s="5">
        <v>8825.8297481299996</v>
      </c>
    </row>
    <row r="353" spans="1:33">
      <c r="A353" s="58" t="s">
        <v>136</v>
      </c>
      <c r="B353" s="61" t="s">
        <v>126</v>
      </c>
      <c r="C353" s="61" t="s">
        <v>203</v>
      </c>
      <c r="D353" s="61" t="s">
        <v>204</v>
      </c>
      <c r="E353" s="61" t="s">
        <v>154</v>
      </c>
      <c r="F353" s="5">
        <v>142.1568</v>
      </c>
      <c r="G353" s="5">
        <v>142.1568</v>
      </c>
      <c r="H353" s="5">
        <v>142.1568</v>
      </c>
      <c r="I353" s="5">
        <v>142.1568</v>
      </c>
      <c r="J353" s="5">
        <v>142.1568</v>
      </c>
      <c r="K353" s="5">
        <v>142.1568</v>
      </c>
      <c r="L353" s="5">
        <v>142.1568</v>
      </c>
      <c r="M353" s="5">
        <v>142.1568</v>
      </c>
      <c r="N353" s="5">
        <v>142.1568</v>
      </c>
      <c r="O353" s="5">
        <v>142.1568</v>
      </c>
      <c r="P353" s="5">
        <v>142.1568</v>
      </c>
      <c r="Q353" s="5">
        <v>142.1568</v>
      </c>
      <c r="R353" s="5">
        <v>142.1568</v>
      </c>
      <c r="S353" s="5">
        <v>142.1568</v>
      </c>
      <c r="T353" s="5">
        <v>142.1568</v>
      </c>
      <c r="U353" s="5">
        <v>142.1568</v>
      </c>
      <c r="V353" s="5">
        <v>142.1568</v>
      </c>
      <c r="W353" s="5">
        <v>142.1568</v>
      </c>
      <c r="X353" s="5">
        <v>142.1568</v>
      </c>
      <c r="Y353" s="5">
        <v>142.1568</v>
      </c>
      <c r="Z353" s="5">
        <v>242.15679999999998</v>
      </c>
      <c r="AA353" s="5">
        <v>242.15679999999998</v>
      </c>
      <c r="AB353" s="5">
        <v>242.15679999999998</v>
      </c>
      <c r="AC353" s="5">
        <v>242.15679999999998</v>
      </c>
      <c r="AD353" s="5">
        <v>242.15679999999998</v>
      </c>
      <c r="AE353" s="5">
        <v>242.15679999999998</v>
      </c>
      <c r="AF353" s="5">
        <v>147.16</v>
      </c>
      <c r="AG353" s="5">
        <v>147.16</v>
      </c>
    </row>
    <row r="354" spans="1:33">
      <c r="A354" s="58" t="s">
        <v>136</v>
      </c>
      <c r="B354" s="61" t="s">
        <v>126</v>
      </c>
      <c r="C354" s="61" t="s">
        <v>205</v>
      </c>
      <c r="D354" s="61" t="s">
        <v>206</v>
      </c>
      <c r="E354" s="61" t="s">
        <v>154</v>
      </c>
      <c r="F354" s="5">
        <v>25.219000000000001</v>
      </c>
      <c r="G354" s="5">
        <v>25.219000000000001</v>
      </c>
      <c r="H354" s="5">
        <v>25.219000000000001</v>
      </c>
      <c r="I354" s="5">
        <v>470.83654251999997</v>
      </c>
      <c r="J354" s="5">
        <v>975.92213834000006</v>
      </c>
      <c r="K354" s="5">
        <v>1084.37115081</v>
      </c>
      <c r="L354" s="5">
        <v>1084.37115081</v>
      </c>
      <c r="M354" s="5">
        <v>1084.37115081</v>
      </c>
      <c r="N354" s="5">
        <v>1078.2431508099999</v>
      </c>
      <c r="O354" s="5">
        <v>1089.05831442</v>
      </c>
      <c r="P354" s="5">
        <v>1204.2457379299999</v>
      </c>
      <c r="Q354" s="5">
        <v>1345.0462252599998</v>
      </c>
      <c r="R354" s="5">
        <v>1345.0462252599998</v>
      </c>
      <c r="S354" s="5">
        <v>1448.25507176</v>
      </c>
      <c r="T354" s="5">
        <v>1550.94536146</v>
      </c>
      <c r="U354" s="5">
        <v>1620.2705284899998</v>
      </c>
      <c r="V354" s="5">
        <v>1620.2705284899998</v>
      </c>
      <c r="W354" s="5">
        <v>1620.2705284899998</v>
      </c>
      <c r="X354" s="5">
        <v>2775.5966469699997</v>
      </c>
      <c r="Y354" s="5">
        <v>2775.5966469699997</v>
      </c>
      <c r="Z354" s="5">
        <v>4019.0909999999999</v>
      </c>
      <c r="AA354" s="5">
        <v>4019.0909999999999</v>
      </c>
      <c r="AB354" s="5">
        <v>4011.72</v>
      </c>
      <c r="AC354" s="5">
        <v>4011.72</v>
      </c>
      <c r="AD354" s="5">
        <v>4011.72</v>
      </c>
      <c r="AE354" s="5">
        <v>4011.72</v>
      </c>
      <c r="AF354" s="5">
        <v>4011.72</v>
      </c>
      <c r="AG354" s="5">
        <v>4011.72</v>
      </c>
    </row>
    <row r="355" spans="1:33">
      <c r="A355" s="58" t="s">
        <v>136</v>
      </c>
      <c r="B355" s="61" t="s">
        <v>126</v>
      </c>
      <c r="C355" s="61" t="s">
        <v>207</v>
      </c>
      <c r="D355" s="61" t="s">
        <v>208</v>
      </c>
      <c r="E355" s="61" t="s">
        <v>154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1300</v>
      </c>
      <c r="U355" s="5">
        <v>1300</v>
      </c>
      <c r="V355" s="5">
        <v>1300</v>
      </c>
      <c r="W355" s="5">
        <v>1300</v>
      </c>
      <c r="X355" s="5">
        <v>1300</v>
      </c>
      <c r="Y355" s="5">
        <v>1300</v>
      </c>
      <c r="Z355" s="5">
        <v>1300</v>
      </c>
      <c r="AA355" s="5">
        <v>1300</v>
      </c>
      <c r="AB355" s="5">
        <v>1300</v>
      </c>
      <c r="AC355" s="5">
        <v>1300</v>
      </c>
      <c r="AD355" s="5">
        <v>1300</v>
      </c>
      <c r="AE355" s="5">
        <v>1300</v>
      </c>
      <c r="AF355" s="5">
        <v>1300</v>
      </c>
      <c r="AG355" s="5">
        <v>1300</v>
      </c>
    </row>
    <row r="356" spans="1:33">
      <c r="A356" s="58" t="s">
        <v>136</v>
      </c>
      <c r="B356" s="61" t="s">
        <v>126</v>
      </c>
      <c r="C356" s="61" t="s">
        <v>209</v>
      </c>
      <c r="D356" s="61" t="s">
        <v>210</v>
      </c>
      <c r="E356" s="61" t="s">
        <v>154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</row>
    <row r="357" spans="1:33">
      <c r="A357" s="58" t="s">
        <v>136</v>
      </c>
      <c r="B357" s="61" t="s">
        <v>126</v>
      </c>
      <c r="C357" s="61" t="s">
        <v>211</v>
      </c>
      <c r="D357" s="61" t="s">
        <v>212</v>
      </c>
      <c r="E357" s="61" t="s">
        <v>154</v>
      </c>
      <c r="F357" s="5">
        <v>349.2</v>
      </c>
      <c r="G357" s="5">
        <v>349.2</v>
      </c>
      <c r="H357" s="5">
        <v>349.2</v>
      </c>
      <c r="I357" s="5">
        <v>349.2</v>
      </c>
      <c r="J357" s="5">
        <v>349.2</v>
      </c>
      <c r="K357" s="5">
        <v>860.94680934999997</v>
      </c>
      <c r="L357" s="5">
        <v>860.94680934999997</v>
      </c>
      <c r="M357" s="5">
        <v>860.94680934999997</v>
      </c>
      <c r="N357" s="5">
        <v>860.94680934999997</v>
      </c>
      <c r="O357" s="5">
        <v>1136.1758145199999</v>
      </c>
      <c r="P357" s="5">
        <v>1395.0409688900002</v>
      </c>
      <c r="Q357" s="5">
        <v>1500.80729258</v>
      </c>
      <c r="R357" s="5">
        <v>1500.80729258</v>
      </c>
      <c r="S357" s="5">
        <v>3149.58513356</v>
      </c>
      <c r="T357" s="5">
        <v>3249.2</v>
      </c>
      <c r="U357" s="5">
        <v>3249.2</v>
      </c>
      <c r="V357" s="5">
        <v>3249.2</v>
      </c>
      <c r="W357" s="5">
        <v>3249.2</v>
      </c>
      <c r="X357" s="5">
        <v>3249.2</v>
      </c>
      <c r="Y357" s="5">
        <v>3249.2</v>
      </c>
      <c r="Z357" s="5">
        <v>3249.2</v>
      </c>
      <c r="AA357" s="5">
        <v>2979.2</v>
      </c>
      <c r="AB357" s="5">
        <v>2979.2</v>
      </c>
      <c r="AC357" s="5">
        <v>2979.2</v>
      </c>
      <c r="AD357" s="5">
        <v>2900</v>
      </c>
      <c r="AE357" s="5">
        <v>2900</v>
      </c>
      <c r="AF357" s="5">
        <v>2900</v>
      </c>
      <c r="AG357" s="5">
        <v>2900</v>
      </c>
    </row>
    <row r="358" spans="1:33">
      <c r="A358" s="58" t="s">
        <v>136</v>
      </c>
      <c r="B358" s="61" t="s">
        <v>126</v>
      </c>
      <c r="C358" s="61" t="s">
        <v>213</v>
      </c>
      <c r="D358" s="61" t="s">
        <v>214</v>
      </c>
      <c r="E358" s="61" t="s">
        <v>154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495.78062175999997</v>
      </c>
      <c r="L358" s="5">
        <v>495.78062175999997</v>
      </c>
      <c r="M358" s="5">
        <v>1890.4670406299999</v>
      </c>
      <c r="N358" s="5">
        <v>1890.4670406299999</v>
      </c>
      <c r="O358" s="5">
        <v>2798.8302945199998</v>
      </c>
      <c r="P358" s="5">
        <v>4498.9619826500002</v>
      </c>
      <c r="Q358" s="5">
        <v>4835.1873821299996</v>
      </c>
      <c r="R358" s="5">
        <v>6169.8081807299995</v>
      </c>
      <c r="S358" s="5">
        <v>6500</v>
      </c>
      <c r="T358" s="5">
        <v>7499.2522105400003</v>
      </c>
      <c r="U358" s="5">
        <v>7499.2522105400003</v>
      </c>
      <c r="V358" s="5">
        <v>7499.2522105400003</v>
      </c>
      <c r="W358" s="5">
        <v>7548.3525487699999</v>
      </c>
      <c r="X358" s="5">
        <v>15530.193136100001</v>
      </c>
      <c r="Y358" s="5">
        <v>15530.193136100001</v>
      </c>
      <c r="Z358" s="5">
        <v>17561.363852480001</v>
      </c>
      <c r="AA358" s="5">
        <v>17668.56369382</v>
      </c>
      <c r="AB358" s="5">
        <v>18401.770857439999</v>
      </c>
      <c r="AC358" s="5">
        <v>18401.770857439999</v>
      </c>
      <c r="AD358" s="5">
        <v>21950.351008950001</v>
      </c>
      <c r="AE358" s="5">
        <v>32031.90519012</v>
      </c>
      <c r="AF358" s="5">
        <v>36255.522236949997</v>
      </c>
      <c r="AG358" s="5">
        <v>36255.522236949997</v>
      </c>
    </row>
    <row r="359" spans="1:33">
      <c r="A359" s="58" t="s">
        <v>136</v>
      </c>
      <c r="B359" s="61" t="s">
        <v>126</v>
      </c>
      <c r="C359" s="61" t="s">
        <v>215</v>
      </c>
      <c r="D359" s="61" t="s">
        <v>216</v>
      </c>
      <c r="E359" s="61" t="s">
        <v>154</v>
      </c>
      <c r="F359" s="5">
        <v>0</v>
      </c>
      <c r="G359" s="5">
        <v>0</v>
      </c>
      <c r="H359" s="5">
        <v>0</v>
      </c>
      <c r="I359" s="5">
        <v>509.21972871999998</v>
      </c>
      <c r="J359" s="5">
        <v>572.31556971999998</v>
      </c>
      <c r="K359" s="5">
        <v>572.31556971999998</v>
      </c>
      <c r="L359" s="5">
        <v>572.31556971999998</v>
      </c>
      <c r="M359" s="5">
        <v>572.31556971999998</v>
      </c>
      <c r="N359" s="5">
        <v>572.31556971999998</v>
      </c>
      <c r="O359" s="5">
        <v>590.12839127999996</v>
      </c>
      <c r="P359" s="5">
        <v>652.38986353999996</v>
      </c>
      <c r="Q359" s="5">
        <v>664.37492750000001</v>
      </c>
      <c r="R359" s="5">
        <v>664.37492750000001</v>
      </c>
      <c r="S359" s="5">
        <v>664.37492750000001</v>
      </c>
      <c r="T359" s="5">
        <v>753.75574954000001</v>
      </c>
      <c r="U359" s="5">
        <v>754.93152153000005</v>
      </c>
      <c r="V359" s="5">
        <v>754.93152153000005</v>
      </c>
      <c r="W359" s="5">
        <v>754.93152153000005</v>
      </c>
      <c r="X359" s="5">
        <v>754.93152153000005</v>
      </c>
      <c r="Y359" s="5">
        <v>754.93152153000005</v>
      </c>
      <c r="Z359" s="5">
        <v>804.96593904999997</v>
      </c>
      <c r="AA359" s="5">
        <v>3096.50541389</v>
      </c>
      <c r="AB359" s="5">
        <v>3400</v>
      </c>
      <c r="AC359" s="5">
        <v>3400</v>
      </c>
      <c r="AD359" s="5">
        <v>3400</v>
      </c>
      <c r="AE359" s="5">
        <v>3400</v>
      </c>
      <c r="AF359" s="5">
        <v>3400</v>
      </c>
      <c r="AG359" s="5">
        <v>3400</v>
      </c>
    </row>
    <row r="360" spans="1:33">
      <c r="A360" s="58" t="s">
        <v>136</v>
      </c>
      <c r="B360" s="61" t="s">
        <v>126</v>
      </c>
      <c r="C360" s="61" t="s">
        <v>217</v>
      </c>
      <c r="D360" s="61" t="s">
        <v>218</v>
      </c>
      <c r="E360" s="61" t="s">
        <v>154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5000</v>
      </c>
      <c r="AA360" s="5">
        <v>5000</v>
      </c>
      <c r="AB360" s="5">
        <v>5000</v>
      </c>
      <c r="AC360" s="5">
        <v>5000</v>
      </c>
      <c r="AD360" s="5">
        <v>5000</v>
      </c>
      <c r="AE360" s="5">
        <v>5000</v>
      </c>
      <c r="AF360" s="5">
        <v>5000</v>
      </c>
      <c r="AG360" s="5">
        <v>5000</v>
      </c>
    </row>
    <row r="361" spans="1:33">
      <c r="A361" s="58" t="s">
        <v>136</v>
      </c>
      <c r="B361" s="61" t="s">
        <v>126</v>
      </c>
      <c r="C361" s="61" t="s">
        <v>219</v>
      </c>
      <c r="D361" s="61" t="s">
        <v>220</v>
      </c>
      <c r="E361" s="61" t="s">
        <v>154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345.04420590000001</v>
      </c>
      <c r="Q361" s="5">
        <v>351.03421265999998</v>
      </c>
      <c r="R361" s="5">
        <v>391.23257094000002</v>
      </c>
      <c r="S361" s="5">
        <v>411.41587841</v>
      </c>
      <c r="T361" s="5">
        <v>1685.2876601099999</v>
      </c>
      <c r="U361" s="5">
        <v>4000</v>
      </c>
      <c r="V361" s="5">
        <v>4000</v>
      </c>
      <c r="W361" s="5">
        <v>4000</v>
      </c>
      <c r="X361" s="5">
        <v>4000</v>
      </c>
      <c r="Y361" s="5">
        <v>4000</v>
      </c>
      <c r="Z361" s="5">
        <v>4000</v>
      </c>
      <c r="AA361" s="5">
        <v>4000</v>
      </c>
      <c r="AB361" s="5">
        <v>4000</v>
      </c>
      <c r="AC361" s="5">
        <v>4000</v>
      </c>
      <c r="AD361" s="5">
        <v>4000</v>
      </c>
      <c r="AE361" s="5">
        <v>4000</v>
      </c>
      <c r="AF361" s="5">
        <v>20030.090181889998</v>
      </c>
      <c r="AG361" s="5">
        <v>20030.090181889998</v>
      </c>
    </row>
    <row r="362" spans="1:33">
      <c r="A362" s="58" t="s">
        <v>136</v>
      </c>
      <c r="B362" s="61" t="s">
        <v>127</v>
      </c>
      <c r="C362" s="61" t="s">
        <v>221</v>
      </c>
      <c r="D362" s="61" t="s">
        <v>222</v>
      </c>
      <c r="E362" s="61" t="s">
        <v>154</v>
      </c>
      <c r="F362" s="5">
        <v>0</v>
      </c>
      <c r="G362" s="5">
        <v>0</v>
      </c>
      <c r="H362" s="5">
        <v>48.176031770000002</v>
      </c>
      <c r="I362" s="5">
        <v>300</v>
      </c>
      <c r="J362" s="5">
        <v>371.30904657999997</v>
      </c>
      <c r="K362" s="5">
        <v>1094.4478897900001</v>
      </c>
      <c r="L362" s="5">
        <v>1094.4478897900001</v>
      </c>
      <c r="M362" s="5">
        <v>1094.4478897900001</v>
      </c>
      <c r="N362" s="5">
        <v>1094.4478897900001</v>
      </c>
      <c r="O362" s="5">
        <v>1094.4478897900001</v>
      </c>
      <c r="P362" s="5">
        <v>1779.3544266700001</v>
      </c>
      <c r="Q362" s="5">
        <v>1779.3544266700001</v>
      </c>
      <c r="R362" s="5">
        <v>1779.3544266700001</v>
      </c>
      <c r="S362" s="5">
        <v>1946.09688319</v>
      </c>
      <c r="T362" s="5">
        <v>3353.2436394699998</v>
      </c>
      <c r="U362" s="5">
        <v>5254.7979899000002</v>
      </c>
      <c r="V362" s="5">
        <v>5254.7979899000002</v>
      </c>
      <c r="W362" s="5">
        <v>6075.9550210199995</v>
      </c>
      <c r="X362" s="5">
        <v>6075.9550210199995</v>
      </c>
      <c r="Y362" s="5">
        <v>6214.8405805599996</v>
      </c>
      <c r="Z362" s="5">
        <v>10810.746590999999</v>
      </c>
      <c r="AA362" s="5">
        <v>10810.746590999999</v>
      </c>
      <c r="AB362" s="5">
        <v>10810.746590999999</v>
      </c>
      <c r="AC362" s="5">
        <v>10810.746590999999</v>
      </c>
      <c r="AD362" s="5">
        <v>10810.746590999999</v>
      </c>
      <c r="AE362" s="5">
        <v>11269.18111817</v>
      </c>
      <c r="AF362" s="5">
        <v>24423.213995220001</v>
      </c>
      <c r="AG362" s="5">
        <v>24423.213995220001</v>
      </c>
    </row>
    <row r="363" spans="1:33">
      <c r="A363" s="58" t="s">
        <v>136</v>
      </c>
      <c r="B363" s="61" t="s">
        <v>127</v>
      </c>
      <c r="C363" s="61" t="s">
        <v>223</v>
      </c>
      <c r="D363" s="61" t="s">
        <v>224</v>
      </c>
      <c r="E363" s="61" t="s">
        <v>154</v>
      </c>
      <c r="F363" s="5">
        <v>0</v>
      </c>
      <c r="G363" s="5">
        <v>0</v>
      </c>
      <c r="H363" s="5">
        <v>0</v>
      </c>
      <c r="I363" s="5">
        <v>142.64951472000001</v>
      </c>
      <c r="J363" s="5">
        <v>150</v>
      </c>
      <c r="K363" s="5">
        <v>150</v>
      </c>
      <c r="L363" s="5">
        <v>150</v>
      </c>
      <c r="M363" s="5">
        <v>150</v>
      </c>
      <c r="N363" s="5">
        <v>150</v>
      </c>
      <c r="O363" s="5">
        <v>150</v>
      </c>
      <c r="P363" s="5">
        <v>150</v>
      </c>
      <c r="Q363" s="5">
        <v>150</v>
      </c>
      <c r="R363" s="5">
        <v>150</v>
      </c>
      <c r="S363" s="5">
        <v>150</v>
      </c>
      <c r="T363" s="5">
        <v>150</v>
      </c>
      <c r="U363" s="5">
        <v>150</v>
      </c>
      <c r="V363" s="5">
        <v>150</v>
      </c>
      <c r="W363" s="5">
        <v>150</v>
      </c>
      <c r="X363" s="5">
        <v>150</v>
      </c>
      <c r="Y363" s="5">
        <v>150</v>
      </c>
      <c r="Z363" s="5">
        <v>150</v>
      </c>
      <c r="AA363" s="5">
        <v>150</v>
      </c>
      <c r="AB363" s="5">
        <v>150</v>
      </c>
      <c r="AC363" s="5">
        <v>150</v>
      </c>
      <c r="AD363" s="5">
        <v>150</v>
      </c>
      <c r="AE363" s="5">
        <v>150</v>
      </c>
      <c r="AF363" s="5">
        <v>150</v>
      </c>
      <c r="AG363" s="5">
        <v>150</v>
      </c>
    </row>
    <row r="364" spans="1:33">
      <c r="A364" s="58" t="s">
        <v>136</v>
      </c>
      <c r="B364" s="61" t="s">
        <v>127</v>
      </c>
      <c r="C364" s="61" t="s">
        <v>225</v>
      </c>
      <c r="D364" s="61" t="s">
        <v>286</v>
      </c>
      <c r="E364" s="61" t="s">
        <v>154</v>
      </c>
      <c r="F364" s="5">
        <v>0</v>
      </c>
      <c r="G364" s="5">
        <v>0</v>
      </c>
      <c r="H364" s="5">
        <v>0</v>
      </c>
      <c r="I364" s="5">
        <v>150</v>
      </c>
      <c r="J364" s="5">
        <v>150</v>
      </c>
      <c r="K364" s="5">
        <v>150</v>
      </c>
      <c r="L364" s="5">
        <v>150</v>
      </c>
      <c r="M364" s="5">
        <v>150</v>
      </c>
      <c r="N364" s="5">
        <v>150</v>
      </c>
      <c r="O364" s="5">
        <v>150</v>
      </c>
      <c r="P364" s="5">
        <v>150</v>
      </c>
      <c r="Q364" s="5">
        <v>150</v>
      </c>
      <c r="R364" s="5">
        <v>150</v>
      </c>
      <c r="S364" s="5">
        <v>150</v>
      </c>
      <c r="T364" s="5">
        <v>150</v>
      </c>
      <c r="U364" s="5">
        <v>150</v>
      </c>
      <c r="V364" s="5">
        <v>150</v>
      </c>
      <c r="W364" s="5">
        <v>150</v>
      </c>
      <c r="X364" s="5">
        <v>150</v>
      </c>
      <c r="Y364" s="5">
        <v>150</v>
      </c>
      <c r="Z364" s="5">
        <v>150</v>
      </c>
      <c r="AA364" s="5">
        <v>150</v>
      </c>
      <c r="AB364" s="5">
        <v>150</v>
      </c>
      <c r="AC364" s="5">
        <v>150</v>
      </c>
      <c r="AD364" s="5">
        <v>150</v>
      </c>
      <c r="AE364" s="5">
        <v>150</v>
      </c>
      <c r="AF364" s="5">
        <v>150</v>
      </c>
      <c r="AG364" s="5">
        <v>150</v>
      </c>
    </row>
    <row r="365" spans="1:33" ht="16.5"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33">
      <c r="A366" s="58" t="s">
        <v>136</v>
      </c>
      <c r="B366" s="61" t="s">
        <v>124</v>
      </c>
      <c r="C366" s="61" t="s">
        <v>152</v>
      </c>
      <c r="D366" s="61" t="s">
        <v>153</v>
      </c>
      <c r="E366" s="61" t="s">
        <v>92</v>
      </c>
      <c r="F366" s="5">
        <v>330.26499999999999</v>
      </c>
      <c r="G366" s="5">
        <v>900.26499999999999</v>
      </c>
      <c r="H366" s="5">
        <v>1164.14042189</v>
      </c>
      <c r="I366" s="5">
        <v>1200.8629721899999</v>
      </c>
      <c r="J366" s="5">
        <v>1269.5075104100001</v>
      </c>
      <c r="K366" s="5">
        <v>1492.81292704</v>
      </c>
      <c r="L366" s="5">
        <v>2181.9708074999999</v>
      </c>
      <c r="M366" s="5">
        <v>2610.2649999999999</v>
      </c>
      <c r="N366" s="5">
        <v>2804.3870892999998</v>
      </c>
      <c r="O366" s="5">
        <v>2804.3870892999998</v>
      </c>
      <c r="P366" s="5">
        <v>2848.4106594099999</v>
      </c>
      <c r="Q366" s="5">
        <v>7487.3890968200003</v>
      </c>
      <c r="R366" s="5">
        <v>9014.26375577</v>
      </c>
      <c r="S366" s="5">
        <v>9684.9919379599996</v>
      </c>
      <c r="T366" s="5">
        <v>9684.9919379599996</v>
      </c>
      <c r="U366" s="5">
        <v>9684.9919379599996</v>
      </c>
      <c r="V366" s="5">
        <v>9684.9919379599996</v>
      </c>
      <c r="W366" s="5">
        <v>9684.9919379599996</v>
      </c>
      <c r="X366" s="5">
        <v>9684.9919379599996</v>
      </c>
      <c r="Y366" s="5">
        <v>9684.9919379599996</v>
      </c>
      <c r="Z366" s="5">
        <v>9504.5269379599995</v>
      </c>
      <c r="AA366" s="5">
        <v>10949.655685419999</v>
      </c>
      <c r="AB366" s="5">
        <v>13199.180765829999</v>
      </c>
      <c r="AC366" s="5">
        <v>14057.738605499999</v>
      </c>
      <c r="AD366" s="5">
        <v>14057.738605499999</v>
      </c>
      <c r="AE366" s="5">
        <v>14057.738605499999</v>
      </c>
      <c r="AF366" s="5">
        <v>14057.738605499999</v>
      </c>
      <c r="AG366" s="5">
        <v>14057.738605499999</v>
      </c>
    </row>
    <row r="367" spans="1:33">
      <c r="A367" s="58" t="s">
        <v>136</v>
      </c>
      <c r="B367" s="61" t="s">
        <v>124</v>
      </c>
      <c r="C367" s="61" t="s">
        <v>155</v>
      </c>
      <c r="D367" s="61" t="s">
        <v>156</v>
      </c>
      <c r="E367" s="61" t="s">
        <v>92</v>
      </c>
      <c r="F367" s="5">
        <v>43.2</v>
      </c>
      <c r="G367" s="5">
        <v>785.20040039000003</v>
      </c>
      <c r="H367" s="5">
        <v>785.20040039000003</v>
      </c>
      <c r="I367" s="5">
        <v>797.89492499000005</v>
      </c>
      <c r="J367" s="5">
        <v>1201.41219142</v>
      </c>
      <c r="K367" s="5">
        <v>1214.96337887</v>
      </c>
      <c r="L367" s="5">
        <v>1214.96337887</v>
      </c>
      <c r="M367" s="5">
        <v>2736.4630325899998</v>
      </c>
      <c r="N367" s="5">
        <v>3665.8499846699997</v>
      </c>
      <c r="O367" s="5">
        <v>4085.4890120199998</v>
      </c>
      <c r="P367" s="5">
        <v>4743.2</v>
      </c>
      <c r="Q367" s="5">
        <v>5507.8518866699997</v>
      </c>
      <c r="R367" s="5">
        <v>5507.8518866699997</v>
      </c>
      <c r="S367" s="5">
        <v>5507.8518866699997</v>
      </c>
      <c r="T367" s="5">
        <v>5507.8518866699997</v>
      </c>
      <c r="U367" s="5">
        <v>5507.8518866699997</v>
      </c>
      <c r="V367" s="5">
        <v>5507.8518866699997</v>
      </c>
      <c r="W367" s="5">
        <v>5507.8518866699997</v>
      </c>
      <c r="X367" s="5">
        <v>5507.8518866699997</v>
      </c>
      <c r="Y367" s="5">
        <v>5507.8518866699997</v>
      </c>
      <c r="Z367" s="5">
        <v>5507.8518866699997</v>
      </c>
      <c r="AA367" s="5">
        <v>5657.0028563099995</v>
      </c>
      <c r="AB367" s="5">
        <v>10713.331842</v>
      </c>
      <c r="AC367" s="5">
        <v>10713.331842</v>
      </c>
      <c r="AD367" s="5">
        <v>10713.331842</v>
      </c>
      <c r="AE367" s="5">
        <v>10713.331842</v>
      </c>
      <c r="AF367" s="5">
        <v>10713.331842</v>
      </c>
      <c r="AG367" s="5">
        <v>10713.331842</v>
      </c>
    </row>
    <row r="368" spans="1:33">
      <c r="A368" s="58" t="s">
        <v>136</v>
      </c>
      <c r="B368" s="61" t="s">
        <v>124</v>
      </c>
      <c r="C368" s="61" t="s">
        <v>157</v>
      </c>
      <c r="D368" s="61" t="s">
        <v>158</v>
      </c>
      <c r="E368" s="61" t="s">
        <v>92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</row>
    <row r="369" spans="1:33">
      <c r="A369" s="58" t="s">
        <v>136</v>
      </c>
      <c r="B369" s="61" t="s">
        <v>124</v>
      </c>
      <c r="C369" s="61" t="s">
        <v>159</v>
      </c>
      <c r="D369" s="61" t="s">
        <v>160</v>
      </c>
      <c r="E369" s="61" t="s">
        <v>92</v>
      </c>
      <c r="F369" s="5">
        <v>0</v>
      </c>
      <c r="G369" s="5">
        <v>493.09815411</v>
      </c>
      <c r="H369" s="5">
        <v>752.15133795999998</v>
      </c>
      <c r="I369" s="5">
        <v>1000.00000001</v>
      </c>
      <c r="J369" s="5">
        <v>1000.00000001</v>
      </c>
      <c r="K369" s="5">
        <v>1000.00000001</v>
      </c>
      <c r="L369" s="5">
        <v>1504.8048534700001</v>
      </c>
      <c r="M369" s="5">
        <v>1504.8048534700001</v>
      </c>
      <c r="N369" s="5">
        <v>1504.8048534700001</v>
      </c>
      <c r="O369" s="5">
        <v>1504.8048534700001</v>
      </c>
      <c r="P369" s="5">
        <v>1504.8048534700001</v>
      </c>
      <c r="Q369" s="5">
        <v>2939.98119124</v>
      </c>
      <c r="R369" s="5">
        <v>2939.98119124</v>
      </c>
      <c r="S369" s="5">
        <v>2939.98119124</v>
      </c>
      <c r="T369" s="5">
        <v>3800.0000000099999</v>
      </c>
      <c r="U369" s="5">
        <v>3800.0000000099999</v>
      </c>
      <c r="V369" s="5">
        <v>3800.0000000099999</v>
      </c>
      <c r="W369" s="5">
        <v>3800.0000000099999</v>
      </c>
      <c r="X369" s="5">
        <v>3800.0000000099999</v>
      </c>
      <c r="Y369" s="5">
        <v>3800.0000000099999</v>
      </c>
      <c r="Z369" s="5">
        <v>3800.0000000099999</v>
      </c>
      <c r="AA369" s="5">
        <v>3800.0000000099999</v>
      </c>
      <c r="AB369" s="5">
        <v>11777.292034290002</v>
      </c>
      <c r="AC369" s="5">
        <v>17520.116196530002</v>
      </c>
      <c r="AD369" s="5">
        <v>23265.314897050001</v>
      </c>
      <c r="AE369" s="5">
        <v>24525.966907030001</v>
      </c>
      <c r="AF369" s="5">
        <v>34117.368656959996</v>
      </c>
      <c r="AG369" s="5">
        <v>34117.368656959996</v>
      </c>
    </row>
    <row r="370" spans="1:33">
      <c r="A370" s="58" t="s">
        <v>136</v>
      </c>
      <c r="B370" s="61" t="s">
        <v>124</v>
      </c>
      <c r="C370" s="61" t="s">
        <v>161</v>
      </c>
      <c r="D370" s="61" t="s">
        <v>162</v>
      </c>
      <c r="E370" s="61" t="s">
        <v>92</v>
      </c>
      <c r="F370" s="5">
        <v>0</v>
      </c>
      <c r="G370" s="5">
        <v>0</v>
      </c>
      <c r="H370" s="5">
        <v>50.761295459999999</v>
      </c>
      <c r="I370" s="5">
        <v>101.38834428</v>
      </c>
      <c r="J370" s="5">
        <v>104.66851821</v>
      </c>
      <c r="K370" s="5">
        <v>104.75165846</v>
      </c>
      <c r="L370" s="5">
        <v>104.75165846</v>
      </c>
      <c r="M370" s="5">
        <v>104.75165846</v>
      </c>
      <c r="N370" s="5">
        <v>104.75165846</v>
      </c>
      <c r="O370" s="5">
        <v>104.75165846</v>
      </c>
      <c r="P370" s="5">
        <v>104.75165846</v>
      </c>
      <c r="Q370" s="5">
        <v>104.75165846</v>
      </c>
      <c r="R370" s="5">
        <v>104.75165846</v>
      </c>
      <c r="S370" s="5">
        <v>106.40661724</v>
      </c>
      <c r="T370" s="5">
        <v>107.49715516000001</v>
      </c>
      <c r="U370" s="5">
        <v>107.49715516000001</v>
      </c>
      <c r="V370" s="5">
        <v>107.49715516000001</v>
      </c>
      <c r="W370" s="5">
        <v>126.84321912</v>
      </c>
      <c r="X370" s="5">
        <v>131.55017584000001</v>
      </c>
      <c r="Y370" s="5">
        <v>3900</v>
      </c>
      <c r="Z370" s="5">
        <v>3900</v>
      </c>
      <c r="AA370" s="5">
        <v>3900</v>
      </c>
      <c r="AB370" s="5">
        <v>3900</v>
      </c>
      <c r="AC370" s="5">
        <v>3900</v>
      </c>
      <c r="AD370" s="5">
        <v>3900</v>
      </c>
      <c r="AE370" s="5">
        <v>3900</v>
      </c>
      <c r="AF370" s="5">
        <v>3900</v>
      </c>
      <c r="AG370" s="5">
        <v>3900</v>
      </c>
    </row>
    <row r="371" spans="1:33">
      <c r="A371" s="58" t="s">
        <v>136</v>
      </c>
      <c r="B371" s="61" t="s">
        <v>124</v>
      </c>
      <c r="C371" s="61" t="s">
        <v>163</v>
      </c>
      <c r="D371" s="61" t="s">
        <v>164</v>
      </c>
      <c r="E371" s="61" t="s">
        <v>92</v>
      </c>
      <c r="F371" s="5">
        <v>0</v>
      </c>
      <c r="G371" s="5">
        <v>900</v>
      </c>
      <c r="H371" s="5">
        <v>900</v>
      </c>
      <c r="I371" s="5">
        <v>1539.04349015</v>
      </c>
      <c r="J371" s="5">
        <v>2092.4867067699997</v>
      </c>
      <c r="K371" s="5">
        <v>2092.4867067699997</v>
      </c>
      <c r="L371" s="5">
        <v>2305.0743328899998</v>
      </c>
      <c r="M371" s="5">
        <v>2305.0743328899998</v>
      </c>
      <c r="N371" s="5">
        <v>2305.0743328899998</v>
      </c>
      <c r="O371" s="5">
        <v>2305.0743328899998</v>
      </c>
      <c r="P371" s="5">
        <v>3500</v>
      </c>
      <c r="Q371" s="5">
        <v>3500</v>
      </c>
      <c r="R371" s="5">
        <v>3500</v>
      </c>
      <c r="S371" s="5">
        <v>3500</v>
      </c>
      <c r="T371" s="5">
        <v>3500</v>
      </c>
      <c r="U371" s="5">
        <v>3500</v>
      </c>
      <c r="V371" s="5">
        <v>3500</v>
      </c>
      <c r="W371" s="5">
        <v>3500</v>
      </c>
      <c r="X371" s="5">
        <v>3500</v>
      </c>
      <c r="Y371" s="5">
        <v>13299.15863955</v>
      </c>
      <c r="Z371" s="5">
        <v>23623.539987780001</v>
      </c>
      <c r="AA371" s="5">
        <v>24322.35527</v>
      </c>
      <c r="AB371" s="5">
        <v>24322.35527</v>
      </c>
      <c r="AC371" s="5">
        <v>24322.35527</v>
      </c>
      <c r="AD371" s="5">
        <v>24322.35527</v>
      </c>
      <c r="AE371" s="5">
        <v>24322.35527</v>
      </c>
      <c r="AF371" s="5">
        <v>24322.35527</v>
      </c>
      <c r="AG371" s="5">
        <v>24322.35527</v>
      </c>
    </row>
    <row r="372" spans="1:33">
      <c r="A372" s="58" t="s">
        <v>136</v>
      </c>
      <c r="B372" s="61" t="s">
        <v>124</v>
      </c>
      <c r="C372" s="61" t="s">
        <v>165</v>
      </c>
      <c r="D372" s="61" t="s">
        <v>166</v>
      </c>
      <c r="E372" s="61" t="s">
        <v>92</v>
      </c>
      <c r="F372" s="5">
        <v>0</v>
      </c>
      <c r="G372" s="5">
        <v>0</v>
      </c>
      <c r="H372" s="5">
        <v>0</v>
      </c>
      <c r="I372" s="5">
        <v>300</v>
      </c>
      <c r="J372" s="5">
        <v>300</v>
      </c>
      <c r="K372" s="5">
        <v>300</v>
      </c>
      <c r="L372" s="5">
        <v>300</v>
      </c>
      <c r="M372" s="5">
        <v>300</v>
      </c>
      <c r="N372" s="5">
        <v>1100</v>
      </c>
      <c r="O372" s="5">
        <v>2864.4502512499998</v>
      </c>
      <c r="P372" s="5">
        <v>2864.4502512499998</v>
      </c>
      <c r="Q372" s="5">
        <v>2929.8213739399998</v>
      </c>
      <c r="R372" s="5">
        <v>2929.8213739399998</v>
      </c>
      <c r="S372" s="5">
        <v>2929.8213739399998</v>
      </c>
      <c r="T372" s="5">
        <v>2929.8213739399998</v>
      </c>
      <c r="U372" s="5">
        <v>2929.8213739399998</v>
      </c>
      <c r="V372" s="5">
        <v>2929.8213739399998</v>
      </c>
      <c r="W372" s="5">
        <v>2929.8213739399998</v>
      </c>
      <c r="X372" s="5">
        <v>2929.8213739399998</v>
      </c>
      <c r="Y372" s="5">
        <v>3739.41069186</v>
      </c>
      <c r="Z372" s="5">
        <v>6431.2205180399997</v>
      </c>
      <c r="AA372" s="5">
        <v>6431.2205180399997</v>
      </c>
      <c r="AB372" s="5">
        <v>6431.2205180399997</v>
      </c>
      <c r="AC372" s="5">
        <v>6431.2205180399997</v>
      </c>
      <c r="AD372" s="5">
        <v>6431.2205180399997</v>
      </c>
      <c r="AE372" s="5">
        <v>6431.2205180399997</v>
      </c>
      <c r="AF372" s="5">
        <v>6431.2205180399997</v>
      </c>
      <c r="AG372" s="5">
        <v>6431.2205180399997</v>
      </c>
    </row>
    <row r="373" spans="1:33">
      <c r="A373" s="58" t="s">
        <v>136</v>
      </c>
      <c r="B373" s="61" t="s">
        <v>124</v>
      </c>
      <c r="C373" s="61" t="s">
        <v>167</v>
      </c>
      <c r="D373" s="61" t="s">
        <v>168</v>
      </c>
      <c r="E373" s="61" t="s">
        <v>92</v>
      </c>
      <c r="F373" s="5">
        <v>452.97399999999999</v>
      </c>
      <c r="G373" s="5">
        <v>1852.9739999999999</v>
      </c>
      <c r="H373" s="5">
        <v>4807.1527047500003</v>
      </c>
      <c r="I373" s="5">
        <v>4826.5815099199999</v>
      </c>
      <c r="J373" s="5">
        <v>4826.5815099199999</v>
      </c>
      <c r="K373" s="5">
        <v>4826.5815099199999</v>
      </c>
      <c r="L373" s="5">
        <v>4826.5815099199999</v>
      </c>
      <c r="M373" s="5">
        <v>4956.4816264399997</v>
      </c>
      <c r="N373" s="5">
        <v>5671.2023970700002</v>
      </c>
      <c r="O373" s="5">
        <v>5671.2023970700002</v>
      </c>
      <c r="P373" s="5">
        <v>6052.9740000000002</v>
      </c>
      <c r="Q373" s="5">
        <v>7261.9292009299998</v>
      </c>
      <c r="R373" s="5">
        <v>7261.9292009299998</v>
      </c>
      <c r="S373" s="5">
        <v>10008.969187639999</v>
      </c>
      <c r="T373" s="5">
        <v>11239.77146403</v>
      </c>
      <c r="U373" s="5">
        <v>11239.77146403</v>
      </c>
      <c r="V373" s="5">
        <v>11239.77146403</v>
      </c>
      <c r="W373" s="5">
        <v>11239.77146403</v>
      </c>
      <c r="X373" s="5">
        <v>11366.18355781</v>
      </c>
      <c r="Y373" s="5">
        <v>11950.28094975</v>
      </c>
      <c r="Z373" s="5">
        <v>12027.93808202</v>
      </c>
      <c r="AA373" s="5">
        <v>11574.96408202</v>
      </c>
      <c r="AB373" s="5">
        <v>11574.96408202</v>
      </c>
      <c r="AC373" s="5">
        <v>11574.96408202</v>
      </c>
      <c r="AD373" s="5">
        <v>11574.96408202</v>
      </c>
      <c r="AE373" s="5">
        <v>11724.521407079999</v>
      </c>
      <c r="AF373" s="5">
        <v>11724.521407079999</v>
      </c>
      <c r="AG373" s="5">
        <v>11724.521407079999</v>
      </c>
    </row>
    <row r="374" spans="1:33">
      <c r="A374" s="58" t="s">
        <v>136</v>
      </c>
      <c r="B374" s="61" t="s">
        <v>124</v>
      </c>
      <c r="C374" s="61" t="s">
        <v>169</v>
      </c>
      <c r="D374" s="61" t="s">
        <v>170</v>
      </c>
      <c r="E374" s="61" t="s">
        <v>92</v>
      </c>
      <c r="F374" s="5">
        <v>0</v>
      </c>
      <c r="G374" s="5">
        <v>0</v>
      </c>
      <c r="H374" s="5">
        <v>0</v>
      </c>
      <c r="I374" s="5">
        <v>42.087879209999997</v>
      </c>
      <c r="J374" s="5">
        <v>42.087879209999997</v>
      </c>
      <c r="K374" s="5">
        <v>42.087879209999997</v>
      </c>
      <c r="L374" s="5">
        <v>42.087879209999997</v>
      </c>
      <c r="M374" s="5">
        <v>42.087879209999997</v>
      </c>
      <c r="N374" s="5">
        <v>63.254771320000003</v>
      </c>
      <c r="O374" s="5">
        <v>434.13930212999998</v>
      </c>
      <c r="P374" s="5">
        <v>434.13930212999998</v>
      </c>
      <c r="Q374" s="5">
        <v>900.00000001000001</v>
      </c>
      <c r="R374" s="5">
        <v>900.00000001000001</v>
      </c>
      <c r="S374" s="5">
        <v>900.00000001000001</v>
      </c>
      <c r="T374" s="5">
        <v>900.00000001000001</v>
      </c>
      <c r="U374" s="5">
        <v>900.00000001000001</v>
      </c>
      <c r="V374" s="5">
        <v>900.00000001000001</v>
      </c>
      <c r="W374" s="5">
        <v>900.00000001000001</v>
      </c>
      <c r="X374" s="5">
        <v>900.00000001000001</v>
      </c>
      <c r="Y374" s="5">
        <v>900.00000001000001</v>
      </c>
      <c r="Z374" s="5">
        <v>900.00000001000001</v>
      </c>
      <c r="AA374" s="5">
        <v>900.00000001000001</v>
      </c>
      <c r="AB374" s="5">
        <v>900.00000001000001</v>
      </c>
      <c r="AC374" s="5">
        <v>900.00000001000001</v>
      </c>
      <c r="AD374" s="5">
        <v>900.00000001000001</v>
      </c>
      <c r="AE374" s="5">
        <v>900.00000001000001</v>
      </c>
      <c r="AF374" s="5">
        <v>900.00000001000001</v>
      </c>
      <c r="AG374" s="5">
        <v>900.00000001000001</v>
      </c>
    </row>
    <row r="375" spans="1:33">
      <c r="A375" s="58" t="s">
        <v>136</v>
      </c>
      <c r="B375" s="61" t="s">
        <v>123</v>
      </c>
      <c r="C375" s="61" t="s">
        <v>171</v>
      </c>
      <c r="D375" s="61" t="s">
        <v>172</v>
      </c>
      <c r="E375" s="61" t="s">
        <v>92</v>
      </c>
      <c r="F375" s="5">
        <v>1590.89348857</v>
      </c>
      <c r="G375" s="5">
        <v>1590.89348857</v>
      </c>
      <c r="H375" s="5">
        <v>1630.894076</v>
      </c>
      <c r="I375" s="5">
        <v>1630.894076</v>
      </c>
      <c r="J375" s="5">
        <v>1630.894076</v>
      </c>
      <c r="K375" s="5">
        <v>1630.894076</v>
      </c>
      <c r="L375" s="5">
        <v>1630.894076</v>
      </c>
      <c r="M375" s="5">
        <v>1630.894076</v>
      </c>
      <c r="N375" s="5">
        <v>1630.894076</v>
      </c>
      <c r="O375" s="5">
        <v>1630.894076</v>
      </c>
      <c r="P375" s="5">
        <v>1630.894076</v>
      </c>
      <c r="Q375" s="5">
        <v>1630.894076</v>
      </c>
      <c r="R375" s="5">
        <v>1630.894076</v>
      </c>
      <c r="S375" s="5">
        <v>1630.894076</v>
      </c>
      <c r="T375" s="5">
        <v>1630.894076</v>
      </c>
      <c r="U375" s="5">
        <v>1630.894076</v>
      </c>
      <c r="V375" s="5">
        <v>1630.894076</v>
      </c>
      <c r="W375" s="5">
        <v>1630.894076</v>
      </c>
      <c r="X375" s="5">
        <v>1630.894076</v>
      </c>
      <c r="Y375" s="5">
        <v>1630.894076</v>
      </c>
      <c r="Z375" s="5">
        <v>1630.894076</v>
      </c>
      <c r="AA375" s="5">
        <v>1630.894076</v>
      </c>
      <c r="AB375" s="5">
        <v>1630.894076</v>
      </c>
      <c r="AC375" s="5">
        <v>1630.894076</v>
      </c>
      <c r="AD375" s="5">
        <v>1630.894076</v>
      </c>
      <c r="AE375" s="5">
        <v>1630.894076</v>
      </c>
      <c r="AF375" s="5">
        <v>1630.894076</v>
      </c>
      <c r="AG375" s="5">
        <v>1630.894076</v>
      </c>
    </row>
    <row r="376" spans="1:33">
      <c r="A376" s="58" t="s">
        <v>136</v>
      </c>
      <c r="B376" s="61" t="s">
        <v>123</v>
      </c>
      <c r="C376" s="61" t="s">
        <v>173</v>
      </c>
      <c r="D376" s="61" t="s">
        <v>174</v>
      </c>
      <c r="E376" s="61" t="s">
        <v>92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</row>
    <row r="377" spans="1:33">
      <c r="A377" s="58" t="s">
        <v>136</v>
      </c>
      <c r="B377" s="61" t="s">
        <v>123</v>
      </c>
      <c r="C377" s="61" t="s">
        <v>175</v>
      </c>
      <c r="D377" s="61" t="s">
        <v>176</v>
      </c>
      <c r="E377" s="61" t="s">
        <v>92</v>
      </c>
      <c r="F377" s="5">
        <v>662.47077989000002</v>
      </c>
      <c r="G377" s="5">
        <v>662.47077989000002</v>
      </c>
      <c r="H377" s="5">
        <v>674.30949107000004</v>
      </c>
      <c r="I377" s="5">
        <v>705.29147174000002</v>
      </c>
      <c r="J377" s="5">
        <v>4388.9050822199997</v>
      </c>
      <c r="K377" s="5">
        <v>4388.9050822199997</v>
      </c>
      <c r="L377" s="5">
        <v>4388.9050822199997</v>
      </c>
      <c r="M377" s="5">
        <v>4388.9050822199997</v>
      </c>
      <c r="N377" s="5">
        <v>7188.6094160399998</v>
      </c>
      <c r="O377" s="5">
        <v>7188.6094160399998</v>
      </c>
      <c r="P377" s="5">
        <v>7273.7730473599995</v>
      </c>
      <c r="Q377" s="5">
        <v>7472.2464157199993</v>
      </c>
      <c r="R377" s="5">
        <v>7472.2464157199993</v>
      </c>
      <c r="S377" s="5">
        <v>7664.8234540499998</v>
      </c>
      <c r="T377" s="5">
        <v>7842.48</v>
      </c>
      <c r="U377" s="5">
        <v>7670</v>
      </c>
      <c r="V377" s="5">
        <v>7670</v>
      </c>
      <c r="W377" s="5">
        <v>7670</v>
      </c>
      <c r="X377" s="5">
        <v>7670</v>
      </c>
      <c r="Y377" s="5">
        <v>9495.9157333000003</v>
      </c>
      <c r="Z377" s="5">
        <v>9225.9157333000003</v>
      </c>
      <c r="AA377" s="5">
        <v>9225.9157333000003</v>
      </c>
      <c r="AB377" s="5">
        <v>9438.9317933900002</v>
      </c>
      <c r="AC377" s="5">
        <v>9438.9317933900002</v>
      </c>
      <c r="AD377" s="5">
        <v>9438.9317933900002</v>
      </c>
      <c r="AE377" s="5">
        <v>9438.9317933900002</v>
      </c>
      <c r="AF377" s="5">
        <v>10420.25138922</v>
      </c>
      <c r="AG377" s="5">
        <v>10420.25138922</v>
      </c>
    </row>
    <row r="378" spans="1:33">
      <c r="A378" s="58" t="s">
        <v>136</v>
      </c>
      <c r="B378" s="61" t="s">
        <v>123</v>
      </c>
      <c r="C378" s="61" t="s">
        <v>177</v>
      </c>
      <c r="D378" s="61" t="s">
        <v>178</v>
      </c>
      <c r="E378" s="61" t="s">
        <v>92</v>
      </c>
      <c r="F378" s="5">
        <v>3113.19</v>
      </c>
      <c r="G378" s="5">
        <v>3113.19</v>
      </c>
      <c r="H378" s="5">
        <v>3113.19</v>
      </c>
      <c r="I378" s="5">
        <v>3511.7750077599999</v>
      </c>
      <c r="J378" s="5">
        <v>3511.7750077599999</v>
      </c>
      <c r="K378" s="5">
        <v>3646.8661718600001</v>
      </c>
      <c r="L378" s="5">
        <v>4198.63383428</v>
      </c>
      <c r="M378" s="5">
        <v>4198.63383428</v>
      </c>
      <c r="N378" s="5">
        <v>4198.63383428</v>
      </c>
      <c r="O378" s="5">
        <v>4198.63383428</v>
      </c>
      <c r="P378" s="5">
        <v>4198.63383428</v>
      </c>
      <c r="Q378" s="5">
        <v>4198.63383428</v>
      </c>
      <c r="R378" s="5">
        <v>4198.63383428</v>
      </c>
      <c r="S378" s="5">
        <v>4516.2573360000006</v>
      </c>
      <c r="T378" s="5">
        <v>5443.0801625200002</v>
      </c>
      <c r="U378" s="5">
        <v>5443.0801625200002</v>
      </c>
      <c r="V378" s="5">
        <v>5443.0801625200002</v>
      </c>
      <c r="W378" s="5">
        <v>9444.4051418600011</v>
      </c>
      <c r="X378" s="5">
        <v>9444.4051418600011</v>
      </c>
      <c r="Y378" s="5">
        <v>9444.4051418600011</v>
      </c>
      <c r="Z378" s="5">
        <v>10426.27872577</v>
      </c>
      <c r="AA378" s="5">
        <v>10426.27872577</v>
      </c>
      <c r="AB378" s="5">
        <v>12224.51324009</v>
      </c>
      <c r="AC378" s="5">
        <v>13522.27485595</v>
      </c>
      <c r="AD378" s="5">
        <v>13522.27485595</v>
      </c>
      <c r="AE378" s="5">
        <v>14849.3352357</v>
      </c>
      <c r="AF378" s="5">
        <v>14898.95003883</v>
      </c>
      <c r="AG378" s="5">
        <v>14898.95003883</v>
      </c>
    </row>
    <row r="379" spans="1:33">
      <c r="A379" s="58" t="s">
        <v>136</v>
      </c>
      <c r="B379" s="61" t="s">
        <v>123</v>
      </c>
      <c r="C379" s="61" t="s">
        <v>179</v>
      </c>
      <c r="D379" s="61" t="s">
        <v>180</v>
      </c>
      <c r="E379" s="61" t="s">
        <v>92</v>
      </c>
      <c r="F379" s="5">
        <v>198.012</v>
      </c>
      <c r="G379" s="5">
        <v>198.012</v>
      </c>
      <c r="H379" s="5">
        <v>225.10947748999999</v>
      </c>
      <c r="I379" s="5">
        <v>225.10947748999999</v>
      </c>
      <c r="J379" s="5">
        <v>225.10947748999999</v>
      </c>
      <c r="K379" s="5">
        <v>225.10947748999999</v>
      </c>
      <c r="L379" s="5">
        <v>225.10947748999999</v>
      </c>
      <c r="M379" s="5">
        <v>225.10947748999999</v>
      </c>
      <c r="N379" s="5">
        <v>225.10947748999999</v>
      </c>
      <c r="O379" s="5">
        <v>225.10947748999999</v>
      </c>
      <c r="P379" s="5">
        <v>225.10947748999999</v>
      </c>
      <c r="Q379" s="5">
        <v>225.10947748999999</v>
      </c>
      <c r="R379" s="5">
        <v>225.10947748999999</v>
      </c>
      <c r="S379" s="5">
        <v>225.10947748999999</v>
      </c>
      <c r="T379" s="5">
        <v>225.10947748999999</v>
      </c>
      <c r="U379" s="5">
        <v>225.10947748999999</v>
      </c>
      <c r="V379" s="5">
        <v>225.10947748999999</v>
      </c>
      <c r="W379" s="5">
        <v>225.10947748999999</v>
      </c>
      <c r="X379" s="5">
        <v>278.75531305999999</v>
      </c>
      <c r="Y379" s="5">
        <v>278.75531305999999</v>
      </c>
      <c r="Z379" s="5">
        <v>80.743313060000006</v>
      </c>
      <c r="AA379" s="5">
        <v>80.743313060000006</v>
      </c>
      <c r="AB379" s="5">
        <v>80.743313060000006</v>
      </c>
      <c r="AC379" s="5">
        <v>80.743313060000006</v>
      </c>
      <c r="AD379" s="5">
        <v>80.743313060000006</v>
      </c>
      <c r="AE379" s="5">
        <v>80.743313060000006</v>
      </c>
      <c r="AF379" s="5">
        <v>80.743313060000006</v>
      </c>
      <c r="AG379" s="5">
        <v>80.743313060000006</v>
      </c>
    </row>
    <row r="380" spans="1:33">
      <c r="A380" s="58" t="s">
        <v>136</v>
      </c>
      <c r="B380" s="61" t="s">
        <v>123</v>
      </c>
      <c r="C380" s="61" t="s">
        <v>181</v>
      </c>
      <c r="D380" s="61" t="s">
        <v>182</v>
      </c>
      <c r="E380" s="61" t="s">
        <v>92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</row>
    <row r="381" spans="1:33">
      <c r="A381" s="58" t="s">
        <v>136</v>
      </c>
      <c r="B381" s="61" t="s">
        <v>123</v>
      </c>
      <c r="C381" s="61" t="s">
        <v>183</v>
      </c>
      <c r="D381" s="61" t="s">
        <v>184</v>
      </c>
      <c r="E381" s="61" t="s">
        <v>92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</row>
    <row r="382" spans="1:33">
      <c r="A382" s="58" t="s">
        <v>136</v>
      </c>
      <c r="B382" s="61" t="s">
        <v>123</v>
      </c>
      <c r="C382" s="61" t="s">
        <v>185</v>
      </c>
      <c r="D382" s="61" t="s">
        <v>186</v>
      </c>
      <c r="E382" s="61" t="s">
        <v>92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</row>
    <row r="383" spans="1:33">
      <c r="A383" s="58" t="s">
        <v>136</v>
      </c>
      <c r="B383" s="61" t="s">
        <v>123</v>
      </c>
      <c r="C383" s="61" t="s">
        <v>187</v>
      </c>
      <c r="D383" s="61" t="s">
        <v>188</v>
      </c>
      <c r="E383" s="61" t="s">
        <v>92</v>
      </c>
      <c r="F383" s="5">
        <v>413.18</v>
      </c>
      <c r="G383" s="5">
        <v>413.18</v>
      </c>
      <c r="H383" s="5">
        <v>413.6</v>
      </c>
      <c r="I383" s="5">
        <v>1479.7976214600001</v>
      </c>
      <c r="J383" s="5">
        <v>1479.7976214600001</v>
      </c>
      <c r="K383" s="5">
        <v>1479.7976214600001</v>
      </c>
      <c r="L383" s="5">
        <v>1485.46640953</v>
      </c>
      <c r="M383" s="5">
        <v>3562.0989428899998</v>
      </c>
      <c r="N383" s="5">
        <v>3562.0989428899998</v>
      </c>
      <c r="O383" s="5">
        <v>3562.0989428899998</v>
      </c>
      <c r="P383" s="5">
        <v>4206.8888669999997</v>
      </c>
      <c r="Q383" s="5">
        <v>4206.8888669999997</v>
      </c>
      <c r="R383" s="5">
        <v>4206.8888669999997</v>
      </c>
      <c r="S383" s="5">
        <v>4206.8888669999997</v>
      </c>
      <c r="T383" s="5">
        <v>4206.8888669999997</v>
      </c>
      <c r="U383" s="5">
        <v>4206.8888669999997</v>
      </c>
      <c r="V383" s="5">
        <v>4206.8888669999997</v>
      </c>
      <c r="W383" s="5">
        <v>4093.7088669999998</v>
      </c>
      <c r="X383" s="5">
        <v>4093.7088669999998</v>
      </c>
      <c r="Y383" s="5">
        <v>4093.7088669999998</v>
      </c>
      <c r="Z383" s="5">
        <v>4093.7088669999998</v>
      </c>
      <c r="AA383" s="5">
        <v>4093.7088669999998</v>
      </c>
      <c r="AB383" s="5">
        <v>4093.7088669999998</v>
      </c>
      <c r="AC383" s="5">
        <v>4093.7088669999998</v>
      </c>
      <c r="AD383" s="5">
        <v>4093.7088669999998</v>
      </c>
      <c r="AE383" s="5">
        <v>4093.7088669999998</v>
      </c>
      <c r="AF383" s="5">
        <v>4093.7088669999998</v>
      </c>
      <c r="AG383" s="5">
        <v>4093.7088669999998</v>
      </c>
    </row>
    <row r="384" spans="1:33">
      <c r="A384" s="58" t="s">
        <v>136</v>
      </c>
      <c r="B384" s="61" t="s">
        <v>125</v>
      </c>
      <c r="C384" s="61" t="s">
        <v>189</v>
      </c>
      <c r="D384" s="61" t="s">
        <v>190</v>
      </c>
      <c r="E384" s="61" t="s">
        <v>92</v>
      </c>
      <c r="F384" s="5">
        <v>0</v>
      </c>
      <c r="G384" s="5">
        <v>0</v>
      </c>
      <c r="H384" s="5">
        <v>1E-3</v>
      </c>
      <c r="I384" s="5">
        <v>137.92864032</v>
      </c>
      <c r="J384" s="5">
        <v>402.98733670000001</v>
      </c>
      <c r="K384" s="5">
        <v>402.98733670000001</v>
      </c>
      <c r="L384" s="5">
        <v>402.98733670000001</v>
      </c>
      <c r="M384" s="5">
        <v>402.98733670000001</v>
      </c>
      <c r="N384" s="5">
        <v>402.98733670000001</v>
      </c>
      <c r="O384" s="5">
        <v>402.98733670000001</v>
      </c>
      <c r="P384" s="5">
        <v>402.98733670000001</v>
      </c>
      <c r="Q384" s="5">
        <v>402.98733670000001</v>
      </c>
      <c r="R384" s="5">
        <v>402.98733670000001</v>
      </c>
      <c r="S384" s="5">
        <v>402.98733670000001</v>
      </c>
      <c r="T384" s="5">
        <v>402.98733670000001</v>
      </c>
      <c r="U384" s="5">
        <v>402.98733670000001</v>
      </c>
      <c r="V384" s="5">
        <v>402.98733670000001</v>
      </c>
      <c r="W384" s="5">
        <v>402.98733670000001</v>
      </c>
      <c r="X384" s="5">
        <v>402.98733670000001</v>
      </c>
      <c r="Y384" s="5">
        <v>402.98733670000001</v>
      </c>
      <c r="Z384" s="5">
        <v>402.98733670000001</v>
      </c>
      <c r="AA384" s="5">
        <v>402.98733670000001</v>
      </c>
      <c r="AB384" s="5">
        <v>402.98733670000001</v>
      </c>
      <c r="AC384" s="5">
        <v>402.98733670000001</v>
      </c>
      <c r="AD384" s="5">
        <v>402.98733670000001</v>
      </c>
      <c r="AE384" s="5">
        <v>402.98733670000001</v>
      </c>
      <c r="AF384" s="5">
        <v>402.98733670000001</v>
      </c>
      <c r="AG384" s="5">
        <v>402.98733670000001</v>
      </c>
    </row>
    <row r="385" spans="1:33">
      <c r="A385" s="58" t="s">
        <v>136</v>
      </c>
      <c r="B385" s="61" t="s">
        <v>125</v>
      </c>
      <c r="C385" s="61" t="s">
        <v>191</v>
      </c>
      <c r="D385" s="61" t="s">
        <v>192</v>
      </c>
      <c r="E385" s="61" t="s">
        <v>92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</row>
    <row r="386" spans="1:33">
      <c r="A386" s="58" t="s">
        <v>136</v>
      </c>
      <c r="B386" s="61" t="s">
        <v>125</v>
      </c>
      <c r="C386" s="61" t="s">
        <v>193</v>
      </c>
      <c r="D386" s="61" t="s">
        <v>194</v>
      </c>
      <c r="E386" s="61" t="s">
        <v>92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</row>
    <row r="387" spans="1:33">
      <c r="A387" s="58" t="s">
        <v>136</v>
      </c>
      <c r="B387" s="61" t="s">
        <v>125</v>
      </c>
      <c r="C387" s="61" t="s">
        <v>195</v>
      </c>
      <c r="D387" s="61" t="s">
        <v>196</v>
      </c>
      <c r="E387" s="61" t="s">
        <v>92</v>
      </c>
      <c r="F387" s="5">
        <v>1934.5000000000002</v>
      </c>
      <c r="G387" s="5">
        <v>1934.5000000000002</v>
      </c>
      <c r="H387" s="5">
        <v>2006.1613269900004</v>
      </c>
      <c r="I387" s="5">
        <v>2006.2113269900003</v>
      </c>
      <c r="J387" s="5">
        <v>2130.5958547099999</v>
      </c>
      <c r="K387" s="5">
        <v>2634.5000000099999</v>
      </c>
      <c r="L387" s="5">
        <v>2634.5000000099999</v>
      </c>
      <c r="M387" s="5">
        <v>2634.5000000099999</v>
      </c>
      <c r="N387" s="5">
        <v>2634.5000000099999</v>
      </c>
      <c r="O387" s="5">
        <v>2634.5000000099999</v>
      </c>
      <c r="P387" s="5">
        <v>3248.1119161399997</v>
      </c>
      <c r="Q387" s="5">
        <v>3131.9693648299999</v>
      </c>
      <c r="R387" s="5">
        <v>3653.2462587499999</v>
      </c>
      <c r="S387" s="5">
        <v>3931.75514028</v>
      </c>
      <c r="T387" s="5">
        <v>3931.75514028</v>
      </c>
      <c r="U387" s="5">
        <v>3931.75514028</v>
      </c>
      <c r="V387" s="5">
        <v>3931.75514028</v>
      </c>
      <c r="W387" s="5">
        <v>3931.75514028</v>
      </c>
      <c r="X387" s="5">
        <v>3931.75514028</v>
      </c>
      <c r="Y387" s="5">
        <v>4258.9500000099997</v>
      </c>
      <c r="Z387" s="5">
        <v>4127.7500000099999</v>
      </c>
      <c r="AA387" s="5">
        <v>3815.7500000099999</v>
      </c>
      <c r="AB387" s="5">
        <v>3815.7500000099999</v>
      </c>
      <c r="AC387" s="5">
        <v>4017.5405550400001</v>
      </c>
      <c r="AD387" s="5">
        <v>4297.5521305199991</v>
      </c>
      <c r="AE387" s="5">
        <v>4268.8521305199993</v>
      </c>
      <c r="AF387" s="5">
        <v>5086.9793802900003</v>
      </c>
      <c r="AG387" s="5">
        <v>5086.9793802900003</v>
      </c>
    </row>
    <row r="388" spans="1:33">
      <c r="A388" s="58" t="s">
        <v>136</v>
      </c>
      <c r="B388" s="61" t="s">
        <v>125</v>
      </c>
      <c r="C388" s="61" t="s">
        <v>197</v>
      </c>
      <c r="D388" s="61" t="s">
        <v>198</v>
      </c>
      <c r="E388" s="61" t="s">
        <v>92</v>
      </c>
      <c r="F388" s="5">
        <v>2071.8679999999999</v>
      </c>
      <c r="G388" s="5">
        <v>2510.22317161</v>
      </c>
      <c r="H388" s="5">
        <v>2932.1680000000001</v>
      </c>
      <c r="I388" s="5">
        <v>3189.73119107</v>
      </c>
      <c r="J388" s="5">
        <v>3567.8439580899999</v>
      </c>
      <c r="K388" s="5">
        <v>3567.8439580899999</v>
      </c>
      <c r="L388" s="5">
        <v>3567.8439580899999</v>
      </c>
      <c r="M388" s="5">
        <v>4984.6323312900004</v>
      </c>
      <c r="N388" s="5">
        <v>4984.6323312900004</v>
      </c>
      <c r="O388" s="5">
        <v>5263.15994985</v>
      </c>
      <c r="P388" s="5">
        <v>5604.5693334500002</v>
      </c>
      <c r="Q388" s="5">
        <v>5604.5693334500002</v>
      </c>
      <c r="R388" s="5">
        <v>5604.5693334500002</v>
      </c>
      <c r="S388" s="5">
        <v>5604.5693334500002</v>
      </c>
      <c r="T388" s="5">
        <v>6593.4753265399995</v>
      </c>
      <c r="U388" s="5">
        <v>8391.6718772099994</v>
      </c>
      <c r="V388" s="5">
        <v>8391.6718772099994</v>
      </c>
      <c r="W388" s="5">
        <v>10196.82201475</v>
      </c>
      <c r="X388" s="5">
        <v>10196.82201475</v>
      </c>
      <c r="Y388" s="5">
        <v>10177.32201475</v>
      </c>
      <c r="Z388" s="5">
        <v>9991.3220147499997</v>
      </c>
      <c r="AA388" s="5">
        <v>12353.68976318</v>
      </c>
      <c r="AB388" s="5">
        <v>14769.42836482</v>
      </c>
      <c r="AC388" s="5">
        <v>14769.42836482</v>
      </c>
      <c r="AD388" s="5">
        <v>15298.25841</v>
      </c>
      <c r="AE388" s="5">
        <v>15298.25841</v>
      </c>
      <c r="AF388" s="5">
        <v>15298.25841</v>
      </c>
      <c r="AG388" s="5">
        <v>15117.65841</v>
      </c>
    </row>
    <row r="389" spans="1:33">
      <c r="A389" s="58" t="s">
        <v>136</v>
      </c>
      <c r="B389" s="61" t="s">
        <v>125</v>
      </c>
      <c r="C389" s="61" t="s">
        <v>199</v>
      </c>
      <c r="D389" s="61" t="s">
        <v>200</v>
      </c>
      <c r="E389" s="61" t="s">
        <v>92</v>
      </c>
      <c r="F389" s="5">
        <v>0</v>
      </c>
      <c r="G389" s="5">
        <v>500</v>
      </c>
      <c r="H389" s="5">
        <v>2000</v>
      </c>
      <c r="I389" s="5">
        <v>2000</v>
      </c>
      <c r="J389" s="5">
        <v>2000</v>
      </c>
      <c r="K389" s="5">
        <v>2000</v>
      </c>
      <c r="L389" s="5">
        <v>2000</v>
      </c>
      <c r="M389" s="5">
        <v>2000</v>
      </c>
      <c r="N389" s="5">
        <v>2000</v>
      </c>
      <c r="O389" s="5">
        <v>2000</v>
      </c>
      <c r="P389" s="5">
        <v>2000</v>
      </c>
      <c r="Q389" s="5">
        <v>2000</v>
      </c>
      <c r="R389" s="5">
        <v>2000</v>
      </c>
      <c r="S389" s="5">
        <v>2000</v>
      </c>
      <c r="T389" s="5">
        <v>2167.7346051599998</v>
      </c>
      <c r="U389" s="5">
        <v>2167.7346051599998</v>
      </c>
      <c r="V389" s="5">
        <v>2167.7346051599998</v>
      </c>
      <c r="W389" s="5">
        <v>2482.0702534800002</v>
      </c>
      <c r="X389" s="5">
        <v>3180.7782676800002</v>
      </c>
      <c r="Y389" s="5">
        <v>3692.5075767100002</v>
      </c>
      <c r="Z389" s="5">
        <v>3781.7902553499998</v>
      </c>
      <c r="AA389" s="5">
        <v>3880.1954933000002</v>
      </c>
      <c r="AB389" s="5">
        <v>3880.1954933000002</v>
      </c>
      <c r="AC389" s="5">
        <v>4388.1708899200003</v>
      </c>
      <c r="AD389" s="5">
        <v>5093.4551730100002</v>
      </c>
      <c r="AE389" s="5">
        <v>5093.4551730100002</v>
      </c>
      <c r="AF389" s="5">
        <v>5093.4551730100002</v>
      </c>
      <c r="AG389" s="5">
        <v>5093.4551730100002</v>
      </c>
    </row>
    <row r="390" spans="1:33">
      <c r="A390" s="58" t="s">
        <v>136</v>
      </c>
      <c r="B390" s="61" t="s">
        <v>125</v>
      </c>
      <c r="C390" s="61" t="s">
        <v>201</v>
      </c>
      <c r="D390" s="61" t="s">
        <v>202</v>
      </c>
      <c r="E390" s="61" t="s">
        <v>92</v>
      </c>
      <c r="F390" s="5">
        <v>0</v>
      </c>
      <c r="G390" s="5">
        <v>0</v>
      </c>
      <c r="H390" s="5">
        <v>400</v>
      </c>
      <c r="I390" s="5">
        <v>400</v>
      </c>
      <c r="J390" s="5">
        <v>400</v>
      </c>
      <c r="K390" s="5">
        <v>413.89822363000002</v>
      </c>
      <c r="L390" s="5">
        <v>413.89822363000002</v>
      </c>
      <c r="M390" s="5">
        <v>413.89822363000002</v>
      </c>
      <c r="N390" s="5">
        <v>413.89822363000002</v>
      </c>
      <c r="O390" s="5">
        <v>413.89822363000002</v>
      </c>
      <c r="P390" s="5">
        <v>413.89822363000002</v>
      </c>
      <c r="Q390" s="5">
        <v>413.89822363000002</v>
      </c>
      <c r="R390" s="5">
        <v>413.89822363000002</v>
      </c>
      <c r="S390" s="5">
        <v>1001.18162867</v>
      </c>
      <c r="T390" s="5">
        <v>1001.18162867</v>
      </c>
      <c r="U390" s="5">
        <v>1001.18162867</v>
      </c>
      <c r="V390" s="5">
        <v>1001.18162867</v>
      </c>
      <c r="W390" s="5">
        <v>1001.18162867</v>
      </c>
      <c r="X390" s="5">
        <v>1001.18162867</v>
      </c>
      <c r="Y390" s="5">
        <v>1600</v>
      </c>
      <c r="Z390" s="5">
        <v>1600</v>
      </c>
      <c r="AA390" s="5">
        <v>1600</v>
      </c>
      <c r="AB390" s="5">
        <v>1600</v>
      </c>
      <c r="AC390" s="5">
        <v>1600</v>
      </c>
      <c r="AD390" s="5">
        <v>1600</v>
      </c>
      <c r="AE390" s="5">
        <v>1600</v>
      </c>
      <c r="AF390" s="5">
        <v>1600</v>
      </c>
      <c r="AG390" s="5">
        <v>1600</v>
      </c>
    </row>
    <row r="391" spans="1:33">
      <c r="A391" s="58" t="s">
        <v>136</v>
      </c>
      <c r="B391" s="61" t="s">
        <v>126</v>
      </c>
      <c r="C391" s="61" t="s">
        <v>203</v>
      </c>
      <c r="D391" s="61" t="s">
        <v>204</v>
      </c>
      <c r="E391" s="61" t="s">
        <v>92</v>
      </c>
      <c r="F391" s="5">
        <v>324.5</v>
      </c>
      <c r="G391" s="5">
        <v>500.61119307000001</v>
      </c>
      <c r="H391" s="5">
        <v>972.73754021000002</v>
      </c>
      <c r="I391" s="5">
        <v>1573.68134751</v>
      </c>
      <c r="J391" s="5">
        <v>1573.68134751</v>
      </c>
      <c r="K391" s="5">
        <v>2170.15171289</v>
      </c>
      <c r="L391" s="5">
        <v>2170.15171289</v>
      </c>
      <c r="M391" s="5">
        <v>2147.0877910199997</v>
      </c>
      <c r="N391" s="5">
        <v>2147.0877910199997</v>
      </c>
      <c r="O391" s="5">
        <v>2147.0877910199997</v>
      </c>
      <c r="P391" s="5">
        <v>3478.5</v>
      </c>
      <c r="Q391" s="5">
        <v>3478.5</v>
      </c>
      <c r="R391" s="5">
        <v>3398</v>
      </c>
      <c r="S391" s="5">
        <v>3398</v>
      </c>
      <c r="T391" s="5">
        <v>5691.3071700700002</v>
      </c>
      <c r="U391" s="5">
        <v>5532.3071700700002</v>
      </c>
      <c r="V391" s="5">
        <v>5532.3071700700002</v>
      </c>
      <c r="W391" s="5">
        <v>5493.3071700700002</v>
      </c>
      <c r="X391" s="5">
        <v>7520.3795510800001</v>
      </c>
      <c r="Y391" s="5">
        <v>7520.3795510800001</v>
      </c>
      <c r="Z391" s="5">
        <v>7520.3795510800001</v>
      </c>
      <c r="AA391" s="5">
        <v>15028.894583179999</v>
      </c>
      <c r="AB391" s="5">
        <v>15028.894583179999</v>
      </c>
      <c r="AC391" s="5">
        <v>15028.894583179999</v>
      </c>
      <c r="AD391" s="5">
        <v>15028.894583179999</v>
      </c>
      <c r="AE391" s="5">
        <v>18374.059627480001</v>
      </c>
      <c r="AF391" s="5">
        <v>20538.86186279</v>
      </c>
      <c r="AG391" s="5">
        <v>20538.86186279</v>
      </c>
    </row>
    <row r="392" spans="1:33">
      <c r="A392" s="58" t="s">
        <v>136</v>
      </c>
      <c r="B392" s="61" t="s">
        <v>126</v>
      </c>
      <c r="C392" s="61" t="s">
        <v>205</v>
      </c>
      <c r="D392" s="61" t="s">
        <v>206</v>
      </c>
      <c r="E392" s="61" t="s">
        <v>92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</row>
    <row r="393" spans="1:33">
      <c r="A393" s="58" t="s">
        <v>136</v>
      </c>
      <c r="B393" s="61" t="s">
        <v>126</v>
      </c>
      <c r="C393" s="61" t="s">
        <v>207</v>
      </c>
      <c r="D393" s="61" t="s">
        <v>208</v>
      </c>
      <c r="E393" s="61" t="s">
        <v>92</v>
      </c>
      <c r="F393" s="5">
        <v>1334.9349999999999</v>
      </c>
      <c r="G393" s="5">
        <v>2221.2829490800004</v>
      </c>
      <c r="H393" s="5">
        <v>2772.2769694499998</v>
      </c>
      <c r="I393" s="5">
        <v>2772.07696945</v>
      </c>
      <c r="J393" s="5">
        <v>2772.07696945</v>
      </c>
      <c r="K393" s="5">
        <v>3085.32736419</v>
      </c>
      <c r="L393" s="5">
        <v>3085.32736419</v>
      </c>
      <c r="M393" s="5">
        <v>3085.32736419</v>
      </c>
      <c r="N393" s="5">
        <v>3085.32736419</v>
      </c>
      <c r="O393" s="5">
        <v>3364.4166502100002</v>
      </c>
      <c r="P393" s="5">
        <v>4001.1869761800003</v>
      </c>
      <c r="Q393" s="5">
        <v>4001.1869761800003</v>
      </c>
      <c r="R393" s="5">
        <v>5764.8350000099999</v>
      </c>
      <c r="S393" s="5">
        <v>5580.3500000099993</v>
      </c>
      <c r="T393" s="5">
        <v>5580.3500000099993</v>
      </c>
      <c r="U393" s="5">
        <v>5580.3500000099993</v>
      </c>
      <c r="V393" s="5">
        <v>5253.6500000099995</v>
      </c>
      <c r="W393" s="5">
        <v>5253.6500000099995</v>
      </c>
      <c r="X393" s="5">
        <v>7569.0762622899992</v>
      </c>
      <c r="Y393" s="5">
        <v>7569.0762622899992</v>
      </c>
      <c r="Z393" s="5">
        <v>8935.8735329800002</v>
      </c>
      <c r="AA393" s="5">
        <v>9671.8397494099991</v>
      </c>
      <c r="AB393" s="5">
        <v>11756.84492539</v>
      </c>
      <c r="AC393" s="5">
        <v>12549.80485006</v>
      </c>
      <c r="AD393" s="5">
        <v>12735.677943889999</v>
      </c>
      <c r="AE393" s="5">
        <v>12735.677943889999</v>
      </c>
      <c r="AF393" s="5">
        <v>12735.677943889999</v>
      </c>
      <c r="AG393" s="5">
        <v>12735.677943889999</v>
      </c>
    </row>
    <row r="394" spans="1:33">
      <c r="A394" s="58" t="s">
        <v>136</v>
      </c>
      <c r="B394" s="61" t="s">
        <v>126</v>
      </c>
      <c r="C394" s="61" t="s">
        <v>209</v>
      </c>
      <c r="D394" s="61" t="s">
        <v>210</v>
      </c>
      <c r="E394" s="61" t="s">
        <v>92</v>
      </c>
      <c r="F394" s="5">
        <v>90.75</v>
      </c>
      <c r="G394" s="5">
        <v>90.75</v>
      </c>
      <c r="H394" s="5">
        <v>113.01464401999999</v>
      </c>
      <c r="I394" s="5">
        <v>119.45873027</v>
      </c>
      <c r="J394" s="5">
        <v>119.45873027</v>
      </c>
      <c r="K394" s="5">
        <v>133.95945841</v>
      </c>
      <c r="L394" s="5">
        <v>110.0323862</v>
      </c>
      <c r="M394" s="5">
        <v>110.0323862</v>
      </c>
      <c r="N394" s="5">
        <v>110.0323862</v>
      </c>
      <c r="O394" s="5">
        <v>110.0323862</v>
      </c>
      <c r="P394" s="5">
        <v>1400</v>
      </c>
      <c r="Q394" s="5">
        <v>1400</v>
      </c>
      <c r="R394" s="5">
        <v>1400</v>
      </c>
      <c r="S394" s="5">
        <v>1400</v>
      </c>
      <c r="T394" s="5">
        <v>1400</v>
      </c>
      <c r="U394" s="5">
        <v>1400</v>
      </c>
      <c r="V394" s="5">
        <v>1400</v>
      </c>
      <c r="W394" s="5">
        <v>1400</v>
      </c>
      <c r="X394" s="5">
        <v>1400</v>
      </c>
      <c r="Y394" s="5">
        <v>1400</v>
      </c>
      <c r="Z394" s="5">
        <v>1400</v>
      </c>
      <c r="AA394" s="5">
        <v>1400</v>
      </c>
      <c r="AB394" s="5">
        <v>1400</v>
      </c>
      <c r="AC394" s="5">
        <v>1400</v>
      </c>
      <c r="AD394" s="5">
        <v>1400</v>
      </c>
      <c r="AE394" s="5">
        <v>1400</v>
      </c>
      <c r="AF394" s="5">
        <v>1400</v>
      </c>
      <c r="AG394" s="5">
        <v>1400</v>
      </c>
    </row>
    <row r="395" spans="1:33">
      <c r="A395" s="58" t="s">
        <v>136</v>
      </c>
      <c r="B395" s="61" t="s">
        <v>126</v>
      </c>
      <c r="C395" s="61" t="s">
        <v>211</v>
      </c>
      <c r="D395" s="61" t="s">
        <v>212</v>
      </c>
      <c r="E395" s="61" t="s">
        <v>92</v>
      </c>
      <c r="F395" s="5">
        <v>422.4</v>
      </c>
      <c r="G395" s="5">
        <v>422.4</v>
      </c>
      <c r="H395" s="5">
        <v>422.4</v>
      </c>
      <c r="I395" s="5">
        <v>422.4</v>
      </c>
      <c r="J395" s="5">
        <v>422.4</v>
      </c>
      <c r="K395" s="5">
        <v>422.4</v>
      </c>
      <c r="L395" s="5">
        <v>422.4</v>
      </c>
      <c r="M395" s="5">
        <v>422.4</v>
      </c>
      <c r="N395" s="5">
        <v>422.4</v>
      </c>
      <c r="O395" s="5">
        <v>422.4</v>
      </c>
      <c r="P395" s="5">
        <v>422.4</v>
      </c>
      <c r="Q395" s="5">
        <v>422.4</v>
      </c>
      <c r="R395" s="5">
        <v>422.4</v>
      </c>
      <c r="S395" s="5">
        <v>422.4</v>
      </c>
      <c r="T395" s="5">
        <v>422.4</v>
      </c>
      <c r="U395" s="5">
        <v>422.4</v>
      </c>
      <c r="V395" s="5">
        <v>422.4</v>
      </c>
      <c r="W395" s="5">
        <v>422.4</v>
      </c>
      <c r="X395" s="5">
        <v>422.4</v>
      </c>
      <c r="Y395" s="5">
        <v>422.4</v>
      </c>
      <c r="Z395" s="5">
        <v>422.4</v>
      </c>
      <c r="AA395" s="5">
        <v>422.4</v>
      </c>
      <c r="AB395" s="5">
        <v>210</v>
      </c>
      <c r="AC395" s="5">
        <v>210</v>
      </c>
      <c r="AD395" s="5">
        <v>210</v>
      </c>
      <c r="AE395" s="5">
        <v>210</v>
      </c>
      <c r="AF395" s="5">
        <v>210</v>
      </c>
      <c r="AG395" s="5">
        <v>210</v>
      </c>
    </row>
    <row r="396" spans="1:33">
      <c r="A396" s="58" t="s">
        <v>136</v>
      </c>
      <c r="B396" s="61" t="s">
        <v>126</v>
      </c>
      <c r="C396" s="61" t="s">
        <v>213</v>
      </c>
      <c r="D396" s="61" t="s">
        <v>214</v>
      </c>
      <c r="E396" s="61" t="s">
        <v>92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614.86180544000001</v>
      </c>
      <c r="L396" s="5">
        <v>614.86180544000001</v>
      </c>
      <c r="M396" s="5">
        <v>2400</v>
      </c>
      <c r="N396" s="5">
        <v>2400</v>
      </c>
      <c r="O396" s="5">
        <v>3154.56355158</v>
      </c>
      <c r="P396" s="5">
        <v>3208.7454103199998</v>
      </c>
      <c r="Q396" s="5">
        <v>3208.7454103199998</v>
      </c>
      <c r="R396" s="5">
        <v>3208.7454103199998</v>
      </c>
      <c r="S396" s="5">
        <v>7659.85817314</v>
      </c>
      <c r="T396" s="5">
        <v>7766.0239995600004</v>
      </c>
      <c r="U396" s="5">
        <v>8276.9702662599993</v>
      </c>
      <c r="V396" s="5">
        <v>8276.9702662599993</v>
      </c>
      <c r="W396" s="5">
        <v>8276.9702662599993</v>
      </c>
      <c r="X396" s="5">
        <v>14924.51583783</v>
      </c>
      <c r="Y396" s="5">
        <v>17224.25946999</v>
      </c>
      <c r="Z396" s="5">
        <v>17224.25946999</v>
      </c>
      <c r="AA396" s="5">
        <v>17224.25946999</v>
      </c>
      <c r="AB396" s="5">
        <v>17224.25946999</v>
      </c>
      <c r="AC396" s="5">
        <v>17224.25946999</v>
      </c>
      <c r="AD396" s="5">
        <v>17224.25946999</v>
      </c>
      <c r="AE396" s="5">
        <v>17224.25946999</v>
      </c>
      <c r="AF396" s="5">
        <v>17224.25946999</v>
      </c>
      <c r="AG396" s="5">
        <v>17224.25946999</v>
      </c>
    </row>
    <row r="397" spans="1:33">
      <c r="A397" s="58" t="s">
        <v>136</v>
      </c>
      <c r="B397" s="61" t="s">
        <v>126</v>
      </c>
      <c r="C397" s="61" t="s">
        <v>215</v>
      </c>
      <c r="D397" s="61" t="s">
        <v>216</v>
      </c>
      <c r="E397" s="61" t="s">
        <v>92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</row>
    <row r="398" spans="1:33">
      <c r="A398" s="58" t="s">
        <v>136</v>
      </c>
      <c r="B398" s="61" t="s">
        <v>126</v>
      </c>
      <c r="C398" s="61" t="s">
        <v>217</v>
      </c>
      <c r="D398" s="61" t="s">
        <v>218</v>
      </c>
      <c r="E398" s="61" t="s">
        <v>92</v>
      </c>
      <c r="F398" s="5">
        <v>136</v>
      </c>
      <c r="G398" s="5">
        <v>192.49539311000001</v>
      </c>
      <c r="H398" s="5">
        <v>378.26417715000002</v>
      </c>
      <c r="I398" s="5">
        <v>378.26417715000002</v>
      </c>
      <c r="J398" s="5">
        <v>378.26417715000002</v>
      </c>
      <c r="K398" s="5">
        <v>1535.87546559</v>
      </c>
      <c r="L398" s="5">
        <v>1535.87546559</v>
      </c>
      <c r="M398" s="5">
        <v>1469.87546559</v>
      </c>
      <c r="N398" s="5">
        <v>1469.87546559</v>
      </c>
      <c r="O398" s="5">
        <v>1469.87546559</v>
      </c>
      <c r="P398" s="5">
        <v>1469.87546559</v>
      </c>
      <c r="Q398" s="5">
        <v>1469.87546559</v>
      </c>
      <c r="R398" s="5">
        <v>1399.87546559</v>
      </c>
      <c r="S398" s="5">
        <v>1399.87546559</v>
      </c>
      <c r="T398" s="5">
        <v>1399.87546559</v>
      </c>
      <c r="U398" s="5">
        <v>1399.87546559</v>
      </c>
      <c r="V398" s="5">
        <v>1399.87546559</v>
      </c>
      <c r="W398" s="5">
        <v>1399.87546559</v>
      </c>
      <c r="X398" s="5">
        <v>1399.87546559</v>
      </c>
      <c r="Y398" s="5">
        <v>1399.87546559</v>
      </c>
      <c r="Z398" s="5">
        <v>1399.87546559</v>
      </c>
      <c r="AA398" s="5">
        <v>1399.87546559</v>
      </c>
      <c r="AB398" s="5">
        <v>1399.87546559</v>
      </c>
      <c r="AC398" s="5">
        <v>1399.87546559</v>
      </c>
      <c r="AD398" s="5">
        <v>1399.87546559</v>
      </c>
      <c r="AE398" s="5">
        <v>1399.87546559</v>
      </c>
      <c r="AF398" s="5">
        <v>1399.87546559</v>
      </c>
      <c r="AG398" s="5">
        <v>1399.87546559</v>
      </c>
    </row>
    <row r="399" spans="1:33">
      <c r="A399" s="58" t="s">
        <v>136</v>
      </c>
      <c r="B399" s="61" t="s">
        <v>126</v>
      </c>
      <c r="C399" s="61" t="s">
        <v>219</v>
      </c>
      <c r="D399" s="61" t="s">
        <v>220</v>
      </c>
      <c r="E399" s="61" t="s">
        <v>92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400</v>
      </c>
      <c r="Q399" s="5">
        <v>400</v>
      </c>
      <c r="R399" s="5">
        <v>400</v>
      </c>
      <c r="S399" s="5">
        <v>400</v>
      </c>
      <c r="T399" s="5">
        <v>400</v>
      </c>
      <c r="U399" s="5">
        <v>400</v>
      </c>
      <c r="V399" s="5">
        <v>400</v>
      </c>
      <c r="W399" s="5">
        <v>400</v>
      </c>
      <c r="X399" s="5">
        <v>1500</v>
      </c>
      <c r="Y399" s="5">
        <v>1500</v>
      </c>
      <c r="Z399" s="5">
        <v>1500</v>
      </c>
      <c r="AA399" s="5">
        <v>1500</v>
      </c>
      <c r="AB399" s="5">
        <v>1500</v>
      </c>
      <c r="AC399" s="5">
        <v>1500</v>
      </c>
      <c r="AD399" s="5">
        <v>1500</v>
      </c>
      <c r="AE399" s="5">
        <v>1500</v>
      </c>
      <c r="AF399" s="5">
        <v>1500</v>
      </c>
      <c r="AG399" s="5">
        <v>1500</v>
      </c>
    </row>
    <row r="400" spans="1:33">
      <c r="A400" s="58" t="s">
        <v>136</v>
      </c>
      <c r="B400" s="61" t="s">
        <v>127</v>
      </c>
      <c r="C400" s="61" t="s">
        <v>221</v>
      </c>
      <c r="D400" s="61" t="s">
        <v>222</v>
      </c>
      <c r="E400" s="61" t="s">
        <v>92</v>
      </c>
      <c r="F400" s="5">
        <v>168</v>
      </c>
      <c r="G400" s="5">
        <v>168</v>
      </c>
      <c r="H400" s="5">
        <v>254.42934549</v>
      </c>
      <c r="I400" s="5">
        <v>403.01067463999999</v>
      </c>
      <c r="J400" s="5">
        <v>1152.2052830100001</v>
      </c>
      <c r="K400" s="5">
        <v>1152.2052830100001</v>
      </c>
      <c r="L400" s="5">
        <v>1568</v>
      </c>
      <c r="M400" s="5">
        <v>1568</v>
      </c>
      <c r="N400" s="5">
        <v>1568</v>
      </c>
      <c r="O400" s="5">
        <v>1568</v>
      </c>
      <c r="P400" s="5">
        <v>1568</v>
      </c>
      <c r="Q400" s="5">
        <v>1568</v>
      </c>
      <c r="R400" s="5">
        <v>1568</v>
      </c>
      <c r="S400" s="5">
        <v>1568</v>
      </c>
      <c r="T400" s="5">
        <v>2585.3552595000001</v>
      </c>
      <c r="U400" s="5">
        <v>3928.6897189599999</v>
      </c>
      <c r="V400" s="5">
        <v>3928.6897189599999</v>
      </c>
      <c r="W400" s="5">
        <v>3928.6897189599999</v>
      </c>
      <c r="X400" s="5">
        <v>3928.6897189599999</v>
      </c>
      <c r="Y400" s="5">
        <v>3928.6897189599999</v>
      </c>
      <c r="Z400" s="5">
        <v>6746.8832536800001</v>
      </c>
      <c r="AA400" s="5">
        <v>6746.8832536800001</v>
      </c>
      <c r="AB400" s="5">
        <v>6746.8832536800001</v>
      </c>
      <c r="AC400" s="5">
        <v>7804.0444752699996</v>
      </c>
      <c r="AD400" s="5">
        <v>7968.3632618399997</v>
      </c>
      <c r="AE400" s="5">
        <v>15647.07924999</v>
      </c>
      <c r="AF400" s="5">
        <v>15647.07924999</v>
      </c>
      <c r="AG400" s="5">
        <v>15479.07924999</v>
      </c>
    </row>
    <row r="401" spans="1:33">
      <c r="A401" s="58" t="s">
        <v>136</v>
      </c>
      <c r="B401" s="61" t="s">
        <v>127</v>
      </c>
      <c r="C401" s="61" t="s">
        <v>223</v>
      </c>
      <c r="D401" s="61" t="s">
        <v>224</v>
      </c>
      <c r="E401" s="61" t="s">
        <v>92</v>
      </c>
      <c r="F401" s="5">
        <v>251.35</v>
      </c>
      <c r="G401" s="5">
        <v>251.35</v>
      </c>
      <c r="H401" s="5">
        <v>660.96073023999998</v>
      </c>
      <c r="I401" s="5">
        <v>668.84970526999996</v>
      </c>
      <c r="J401" s="5">
        <v>1104.7819554100001</v>
      </c>
      <c r="K401" s="5">
        <v>1551.35</v>
      </c>
      <c r="L401" s="5">
        <v>1551.35</v>
      </c>
      <c r="M401" s="5">
        <v>1551.35</v>
      </c>
      <c r="N401" s="5">
        <v>1551.35</v>
      </c>
      <c r="O401" s="5">
        <v>1551.35</v>
      </c>
      <c r="P401" s="5">
        <v>1870.69510231</v>
      </c>
      <c r="Q401" s="5">
        <v>2032.3143092799999</v>
      </c>
      <c r="R401" s="5">
        <v>2032.3143092799999</v>
      </c>
      <c r="S401" s="5">
        <v>2032.3143092799999</v>
      </c>
      <c r="T401" s="5">
        <v>2032.3143092799999</v>
      </c>
      <c r="U401" s="5">
        <v>2144.73847445</v>
      </c>
      <c r="V401" s="5">
        <v>2144.73847445</v>
      </c>
      <c r="W401" s="5">
        <v>2162.68321745</v>
      </c>
      <c r="X401" s="5">
        <v>2162.68321745</v>
      </c>
      <c r="Y401" s="5">
        <v>5251.35</v>
      </c>
      <c r="Z401" s="5">
        <v>6791.3999810000005</v>
      </c>
      <c r="AA401" s="5">
        <v>6791.3999810000005</v>
      </c>
      <c r="AB401" s="5">
        <v>6791.3999810000005</v>
      </c>
      <c r="AC401" s="5">
        <v>6791.3999810000005</v>
      </c>
      <c r="AD401" s="5">
        <v>6791.3999810000005</v>
      </c>
      <c r="AE401" s="5">
        <v>6791.3999810000005</v>
      </c>
      <c r="AF401" s="5">
        <v>6791.3999810000005</v>
      </c>
      <c r="AG401" s="5">
        <v>6651.6499810000005</v>
      </c>
    </row>
    <row r="402" spans="1:33">
      <c r="A402" s="58" t="s">
        <v>136</v>
      </c>
      <c r="B402" s="61" t="s">
        <v>127</v>
      </c>
      <c r="C402" s="61" t="s">
        <v>225</v>
      </c>
      <c r="D402" s="61" t="s">
        <v>286</v>
      </c>
      <c r="E402" s="61" t="s">
        <v>92</v>
      </c>
      <c r="F402" s="5">
        <v>144</v>
      </c>
      <c r="G402" s="5">
        <v>686.32304610000006</v>
      </c>
      <c r="H402" s="5">
        <v>1412.62402008</v>
      </c>
      <c r="I402" s="5">
        <v>1558.01975266</v>
      </c>
      <c r="J402" s="5">
        <v>3544</v>
      </c>
      <c r="K402" s="5">
        <v>3912.4996249300002</v>
      </c>
      <c r="L402" s="5">
        <v>4827.7943418899995</v>
      </c>
      <c r="M402" s="5">
        <v>4827.7943418899995</v>
      </c>
      <c r="N402" s="5">
        <v>5314.2038303400004</v>
      </c>
      <c r="O402" s="5">
        <v>5434.3685349199995</v>
      </c>
      <c r="P402" s="5">
        <v>6646.4366699900002</v>
      </c>
      <c r="Q402" s="5">
        <v>9939.5466423800008</v>
      </c>
      <c r="R402" s="5">
        <v>9939.5466423800008</v>
      </c>
      <c r="S402" s="5">
        <v>11601.442730000001</v>
      </c>
      <c r="T402" s="5">
        <v>11601.442730000001</v>
      </c>
      <c r="U402" s="5">
        <v>11601.442730000001</v>
      </c>
      <c r="V402" s="5">
        <v>11601.442730000001</v>
      </c>
      <c r="W402" s="5">
        <v>11601.442730000001</v>
      </c>
      <c r="X402" s="5">
        <v>11601.442730000001</v>
      </c>
      <c r="Y402" s="5">
        <v>11601.442730000001</v>
      </c>
      <c r="Z402" s="5">
        <v>11601.442730000001</v>
      </c>
      <c r="AA402" s="5">
        <v>11457.442730000001</v>
      </c>
      <c r="AB402" s="5">
        <v>11457.442730000001</v>
      </c>
      <c r="AC402" s="5">
        <v>11457.442730000001</v>
      </c>
      <c r="AD402" s="5">
        <v>11457.442730000001</v>
      </c>
      <c r="AE402" s="5">
        <v>11457.442730000001</v>
      </c>
      <c r="AF402" s="5">
        <v>11457.442730000001</v>
      </c>
      <c r="AG402" s="5">
        <v>11457.442730000001</v>
      </c>
    </row>
    <row r="404" spans="1:33">
      <c r="A404" s="58" t="s">
        <v>136</v>
      </c>
      <c r="B404" s="61" t="s">
        <v>123</v>
      </c>
      <c r="C404" s="61" t="s">
        <v>227</v>
      </c>
      <c r="D404" s="61" t="s">
        <v>228</v>
      </c>
      <c r="E404" s="61" t="s">
        <v>91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</row>
    <row r="405" spans="1:33">
      <c r="A405" s="58" t="s">
        <v>136</v>
      </c>
      <c r="B405" s="61" t="s">
        <v>123</v>
      </c>
      <c r="C405" s="61" t="s">
        <v>229</v>
      </c>
      <c r="D405" s="61" t="s">
        <v>230</v>
      </c>
      <c r="E405" s="61" t="s">
        <v>91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</row>
    <row r="406" spans="1:33">
      <c r="A406" s="58" t="s">
        <v>136</v>
      </c>
      <c r="B406" s="61" t="s">
        <v>125</v>
      </c>
      <c r="C406" s="61" t="s">
        <v>231</v>
      </c>
      <c r="D406" s="61" t="s">
        <v>200</v>
      </c>
      <c r="E406" s="61" t="s">
        <v>91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</row>
    <row r="407" spans="1:33">
      <c r="A407" s="58" t="s">
        <v>136</v>
      </c>
      <c r="B407" s="61" t="s">
        <v>127</v>
      </c>
      <c r="C407" s="61" t="s">
        <v>232</v>
      </c>
      <c r="D407" s="61" t="s">
        <v>224</v>
      </c>
      <c r="E407" s="61" t="s">
        <v>91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</row>
    <row r="409" spans="1:33">
      <c r="A409" s="58" t="s">
        <v>137</v>
      </c>
      <c r="B409" s="61" t="s">
        <v>124</v>
      </c>
      <c r="C409" s="61" t="s">
        <v>152</v>
      </c>
      <c r="D409" s="61" t="s">
        <v>153</v>
      </c>
      <c r="E409" s="61" t="s">
        <v>154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780.86480052000002</v>
      </c>
      <c r="P409" s="5">
        <v>1100</v>
      </c>
      <c r="Q409" s="5">
        <v>1100</v>
      </c>
      <c r="R409" s="5">
        <v>1100</v>
      </c>
      <c r="S409" s="5">
        <v>1100</v>
      </c>
      <c r="T409" s="5">
        <v>1100</v>
      </c>
      <c r="U409" s="5">
        <v>1100</v>
      </c>
      <c r="V409" s="5">
        <v>1100</v>
      </c>
      <c r="W409" s="5">
        <v>1100</v>
      </c>
      <c r="X409" s="5">
        <v>1100</v>
      </c>
      <c r="Y409" s="5">
        <v>2238.5704159799998</v>
      </c>
      <c r="Z409" s="5">
        <v>7933.9766399999999</v>
      </c>
      <c r="AA409" s="5">
        <v>7933.9766399999999</v>
      </c>
      <c r="AB409" s="5">
        <v>7933.9766399999999</v>
      </c>
      <c r="AC409" s="5">
        <v>7933.9766399999999</v>
      </c>
      <c r="AD409" s="5">
        <v>7933.9766399999999</v>
      </c>
      <c r="AE409" s="5">
        <v>7933.9766399999999</v>
      </c>
      <c r="AF409" s="5">
        <v>12121.96381795</v>
      </c>
      <c r="AG409" s="5">
        <v>12121.96381795</v>
      </c>
    </row>
    <row r="410" spans="1:33">
      <c r="A410" s="58" t="s">
        <v>137</v>
      </c>
      <c r="B410" s="61" t="s">
        <v>124</v>
      </c>
      <c r="C410" s="61" t="s">
        <v>155</v>
      </c>
      <c r="D410" s="61" t="s">
        <v>156</v>
      </c>
      <c r="E410" s="61" t="s">
        <v>154</v>
      </c>
      <c r="F410" s="5">
        <v>81.5</v>
      </c>
      <c r="G410" s="5">
        <v>81.5</v>
      </c>
      <c r="H410" s="5">
        <v>81.5</v>
      </c>
      <c r="I410" s="5">
        <v>109.9901054</v>
      </c>
      <c r="J410" s="5">
        <v>331.62911593000001</v>
      </c>
      <c r="K410" s="5">
        <v>331.62911593000001</v>
      </c>
      <c r="L410" s="5">
        <v>331.62911593000001</v>
      </c>
      <c r="M410" s="5">
        <v>1385.3184100200001</v>
      </c>
      <c r="N410" s="5">
        <v>1451.20970468</v>
      </c>
      <c r="O410" s="5">
        <v>2856.0759242600002</v>
      </c>
      <c r="P410" s="5">
        <v>3276.7911330100001</v>
      </c>
      <c r="Q410" s="5">
        <v>3276.7911330100001</v>
      </c>
      <c r="R410" s="5">
        <v>3276.7911330100001</v>
      </c>
      <c r="S410" s="5">
        <v>3276.7911330100001</v>
      </c>
      <c r="T410" s="5">
        <v>4839.7702178700001</v>
      </c>
      <c r="U410" s="5">
        <v>4839.7702178700001</v>
      </c>
      <c r="V410" s="5">
        <v>4839.7702178700001</v>
      </c>
      <c r="W410" s="5">
        <v>4839.7702178700001</v>
      </c>
      <c r="X410" s="5">
        <v>5383.5977665199998</v>
      </c>
      <c r="Y410" s="5">
        <v>5383.5977665199998</v>
      </c>
      <c r="Z410" s="5">
        <v>5810.0403284499998</v>
      </c>
      <c r="AA410" s="5">
        <v>5810.0403284499998</v>
      </c>
      <c r="AB410" s="5">
        <v>8033</v>
      </c>
      <c r="AC410" s="5">
        <v>8033</v>
      </c>
      <c r="AD410" s="5">
        <v>8033</v>
      </c>
      <c r="AE410" s="5">
        <v>8015</v>
      </c>
      <c r="AF410" s="5">
        <v>8015</v>
      </c>
      <c r="AG410" s="5">
        <v>8015</v>
      </c>
    </row>
    <row r="411" spans="1:33">
      <c r="A411" s="58" t="s">
        <v>137</v>
      </c>
      <c r="B411" s="61" t="s">
        <v>124</v>
      </c>
      <c r="C411" s="61" t="s">
        <v>157</v>
      </c>
      <c r="D411" s="61" t="s">
        <v>158</v>
      </c>
      <c r="E411" s="61" t="s">
        <v>154</v>
      </c>
      <c r="F411" s="5">
        <v>447.61599999999999</v>
      </c>
      <c r="G411" s="5">
        <v>447.61599999999999</v>
      </c>
      <c r="H411" s="5">
        <v>447.61599999999999</v>
      </c>
      <c r="I411" s="5">
        <v>447.61599999999999</v>
      </c>
      <c r="J411" s="5">
        <v>447.61599999999999</v>
      </c>
      <c r="K411" s="5">
        <v>447.61599999999999</v>
      </c>
      <c r="L411" s="5">
        <v>447.61599999999999</v>
      </c>
      <c r="M411" s="5">
        <v>447.61599999999999</v>
      </c>
      <c r="N411" s="5">
        <v>447.61599999999999</v>
      </c>
      <c r="O411" s="5">
        <v>447.61599999999999</v>
      </c>
      <c r="P411" s="5">
        <v>447.61599999999999</v>
      </c>
      <c r="Q411" s="5">
        <v>3847.616</v>
      </c>
      <c r="R411" s="5">
        <v>3847.616</v>
      </c>
      <c r="S411" s="5">
        <v>3847.616</v>
      </c>
      <c r="T411" s="5">
        <v>3847.616</v>
      </c>
      <c r="U411" s="5">
        <v>3847.616</v>
      </c>
      <c r="V411" s="5">
        <v>3847.616</v>
      </c>
      <c r="W411" s="5">
        <v>3847.616</v>
      </c>
      <c r="X411" s="5">
        <v>3847.616</v>
      </c>
      <c r="Y411" s="5">
        <v>3728.0160000000001</v>
      </c>
      <c r="Z411" s="5">
        <v>3600.0160000000001</v>
      </c>
      <c r="AA411" s="5">
        <v>3600.0160000000001</v>
      </c>
      <c r="AB411" s="5">
        <v>3600.0160000000001</v>
      </c>
      <c r="AC411" s="5">
        <v>3600.0160000000001</v>
      </c>
      <c r="AD411" s="5">
        <v>3500.0349999999999</v>
      </c>
      <c r="AE411" s="5">
        <v>3500.0349999999999</v>
      </c>
      <c r="AF411" s="5">
        <v>3400</v>
      </c>
      <c r="AG411" s="5">
        <v>3400</v>
      </c>
    </row>
    <row r="412" spans="1:33">
      <c r="A412" s="58" t="s">
        <v>137</v>
      </c>
      <c r="B412" s="61" t="s">
        <v>124</v>
      </c>
      <c r="C412" s="61" t="s">
        <v>159</v>
      </c>
      <c r="D412" s="61" t="s">
        <v>160</v>
      </c>
      <c r="E412" s="61" t="s">
        <v>154</v>
      </c>
      <c r="F412" s="5">
        <v>642.35</v>
      </c>
      <c r="G412" s="5">
        <v>641.61</v>
      </c>
      <c r="H412" s="5">
        <v>640.87</v>
      </c>
      <c r="I412" s="5">
        <v>640.13</v>
      </c>
      <c r="J412" s="5">
        <v>639.39</v>
      </c>
      <c r="K412" s="5">
        <v>728.41014813999993</v>
      </c>
      <c r="L412" s="5">
        <v>1476.4806478099999</v>
      </c>
      <c r="M412" s="5">
        <v>1476.4806478099999</v>
      </c>
      <c r="N412" s="5">
        <v>1476.4806478099999</v>
      </c>
      <c r="O412" s="5">
        <v>1476.4806478099999</v>
      </c>
      <c r="P412" s="5">
        <v>1566.7749061500001</v>
      </c>
      <c r="Q412" s="5">
        <v>2905.2706825100004</v>
      </c>
      <c r="R412" s="5">
        <v>2905.2706825100004</v>
      </c>
      <c r="S412" s="5">
        <v>4625.1302973499996</v>
      </c>
      <c r="T412" s="5">
        <v>4696.04362743</v>
      </c>
      <c r="U412" s="5">
        <v>4696.04362743</v>
      </c>
      <c r="V412" s="5">
        <v>4696.04362743</v>
      </c>
      <c r="W412" s="5">
        <v>4890.8577401299999</v>
      </c>
      <c r="X412" s="5">
        <v>7537.91</v>
      </c>
      <c r="Y412" s="5">
        <v>7537.91</v>
      </c>
      <c r="Z412" s="5">
        <v>7537.91</v>
      </c>
      <c r="AA412" s="5">
        <v>7495.41</v>
      </c>
      <c r="AB412" s="5">
        <v>10782.12732265</v>
      </c>
      <c r="AC412" s="5">
        <v>11185.215605109999</v>
      </c>
      <c r="AD412" s="5">
        <v>13380.73049374</v>
      </c>
      <c r="AE412" s="5">
        <v>17976.29381598</v>
      </c>
      <c r="AF412" s="5">
        <v>37539.13685101</v>
      </c>
      <c r="AG412" s="5">
        <v>37513.13685101</v>
      </c>
    </row>
    <row r="413" spans="1:33">
      <c r="A413" s="58" t="s">
        <v>137</v>
      </c>
      <c r="B413" s="61" t="s">
        <v>124</v>
      </c>
      <c r="C413" s="61" t="s">
        <v>161</v>
      </c>
      <c r="D413" s="61" t="s">
        <v>162</v>
      </c>
      <c r="E413" s="61" t="s">
        <v>154</v>
      </c>
      <c r="F413" s="5">
        <v>14</v>
      </c>
      <c r="G413" s="5">
        <v>14</v>
      </c>
      <c r="H413" s="5">
        <v>69.102546840000002</v>
      </c>
      <c r="I413" s="5">
        <v>69.102546840000002</v>
      </c>
      <c r="J413" s="5">
        <v>69.102546840000002</v>
      </c>
      <c r="K413" s="5">
        <v>75.266252899999998</v>
      </c>
      <c r="L413" s="5">
        <v>77.04049234</v>
      </c>
      <c r="M413" s="5">
        <v>79.636229990000004</v>
      </c>
      <c r="N413" s="5">
        <v>79.636229990000004</v>
      </c>
      <c r="O413" s="5">
        <v>79.636229990000004</v>
      </c>
      <c r="P413" s="5">
        <v>81.261994250000001</v>
      </c>
      <c r="Q413" s="5">
        <v>81.261994250000001</v>
      </c>
      <c r="R413" s="5">
        <v>81.261994250000001</v>
      </c>
      <c r="S413" s="5">
        <v>81.77275736</v>
      </c>
      <c r="T413" s="5">
        <v>81.77275736</v>
      </c>
      <c r="U413" s="5">
        <v>81.77275736</v>
      </c>
      <c r="V413" s="5">
        <v>81.77275736</v>
      </c>
      <c r="W413" s="5">
        <v>101.75119899000001</v>
      </c>
      <c r="X413" s="5">
        <v>108.2418378</v>
      </c>
      <c r="Y413" s="5">
        <v>3272.0596007600002</v>
      </c>
      <c r="Z413" s="5">
        <v>3258.0596007600002</v>
      </c>
      <c r="AA413" s="5">
        <v>3598.3424261599998</v>
      </c>
      <c r="AB413" s="5">
        <v>3598.3424261599998</v>
      </c>
      <c r="AC413" s="5">
        <v>3598.3424261599998</v>
      </c>
      <c r="AD413" s="5">
        <v>3598.3424261599998</v>
      </c>
      <c r="AE413" s="5">
        <v>4035.8678149799998</v>
      </c>
      <c r="AF413" s="5">
        <v>8000</v>
      </c>
      <c r="AG413" s="5">
        <v>8000</v>
      </c>
    </row>
    <row r="414" spans="1:33">
      <c r="A414" s="58" t="s">
        <v>137</v>
      </c>
      <c r="B414" s="61" t="s">
        <v>124</v>
      </c>
      <c r="C414" s="61" t="s">
        <v>163</v>
      </c>
      <c r="D414" s="61" t="s">
        <v>164</v>
      </c>
      <c r="E414" s="61" t="s">
        <v>154</v>
      </c>
      <c r="F414" s="5">
        <v>348.7</v>
      </c>
      <c r="G414" s="5">
        <v>348.7</v>
      </c>
      <c r="H414" s="5">
        <v>433.01995029</v>
      </c>
      <c r="I414" s="5">
        <v>1867.6291068600001</v>
      </c>
      <c r="J414" s="5">
        <v>2199.99266997</v>
      </c>
      <c r="K414" s="5">
        <v>2612.4950663299996</v>
      </c>
      <c r="L414" s="5">
        <v>2744.2486811599997</v>
      </c>
      <c r="M414" s="5">
        <v>2744.2486811599997</v>
      </c>
      <c r="N414" s="5">
        <v>2744.2486811599997</v>
      </c>
      <c r="O414" s="5">
        <v>2744.2486811599997</v>
      </c>
      <c r="P414" s="5">
        <v>3582.17959238</v>
      </c>
      <c r="Q414" s="5">
        <v>4821.9330398100001</v>
      </c>
      <c r="R414" s="5">
        <v>4821.9330398100001</v>
      </c>
      <c r="S414" s="5">
        <v>6303.3337293599998</v>
      </c>
      <c r="T414" s="5">
        <v>6303.3337293599998</v>
      </c>
      <c r="U414" s="5">
        <v>6303.3337293599998</v>
      </c>
      <c r="V414" s="5">
        <v>6303.3337293599998</v>
      </c>
      <c r="W414" s="5">
        <v>7533</v>
      </c>
      <c r="X414" s="5">
        <v>18801.04639965</v>
      </c>
      <c r="Y414" s="5">
        <v>22881.185938139999</v>
      </c>
      <c r="Z414" s="5">
        <v>22881.185938139999</v>
      </c>
      <c r="AA414" s="5">
        <v>30133.598858469999</v>
      </c>
      <c r="AB414" s="5">
        <v>44976.002480719995</v>
      </c>
      <c r="AC414" s="5">
        <v>44976.002480719995</v>
      </c>
      <c r="AD414" s="5">
        <v>45846.899390239996</v>
      </c>
      <c r="AE414" s="5">
        <v>53053.74171776</v>
      </c>
      <c r="AF414" s="5">
        <v>59406.19999999</v>
      </c>
      <c r="AG414" s="5">
        <v>59406.19999999</v>
      </c>
    </row>
    <row r="415" spans="1:33">
      <c r="A415" s="58" t="s">
        <v>137</v>
      </c>
      <c r="B415" s="61" t="s">
        <v>124</v>
      </c>
      <c r="C415" s="61" t="s">
        <v>165</v>
      </c>
      <c r="D415" s="61" t="s">
        <v>166</v>
      </c>
      <c r="E415" s="61" t="s">
        <v>154</v>
      </c>
      <c r="F415" s="5">
        <v>583.91300000000001</v>
      </c>
      <c r="G415" s="5">
        <v>581.22699999999998</v>
      </c>
      <c r="H415" s="5">
        <v>580.50300000000004</v>
      </c>
      <c r="I415" s="5">
        <v>579.78399999999999</v>
      </c>
      <c r="J415" s="5">
        <v>579.06799999999998</v>
      </c>
      <c r="K415" s="5">
        <v>578.35599999999999</v>
      </c>
      <c r="L415" s="5">
        <v>594.49974220000001</v>
      </c>
      <c r="M415" s="5">
        <v>1755.0744118999999</v>
      </c>
      <c r="N415" s="5">
        <v>1755.0744118999999</v>
      </c>
      <c r="O415" s="5">
        <v>2384.6623193099999</v>
      </c>
      <c r="P415" s="5">
        <v>2506.8420000000001</v>
      </c>
      <c r="Q415" s="5">
        <v>2506.8420000000001</v>
      </c>
      <c r="R415" s="5">
        <v>2506.8420000000001</v>
      </c>
      <c r="S415" s="5">
        <v>2506.8420000000001</v>
      </c>
      <c r="T415" s="5">
        <v>3024.91855394</v>
      </c>
      <c r="U415" s="5">
        <v>3024.91855394</v>
      </c>
      <c r="V415" s="5">
        <v>3024.91855394</v>
      </c>
      <c r="W415" s="5">
        <v>6597.6589022900007</v>
      </c>
      <c r="X415" s="5">
        <v>6994.3395785800003</v>
      </c>
      <c r="Y415" s="5">
        <v>6994.3395785800003</v>
      </c>
      <c r="Z415" s="5">
        <v>7247.6489813100006</v>
      </c>
      <c r="AA415" s="5">
        <v>7247.6489813100006</v>
      </c>
      <c r="AB415" s="5">
        <v>7247.6489813100006</v>
      </c>
      <c r="AC415" s="5">
        <v>7247.6489813100006</v>
      </c>
      <c r="AD415" s="5">
        <v>7071.6959813100002</v>
      </c>
      <c r="AE415" s="5">
        <v>9888.8302571999993</v>
      </c>
      <c r="AF415" s="5">
        <v>9757.9412572000001</v>
      </c>
      <c r="AG415" s="5">
        <v>9757.9412572000001</v>
      </c>
    </row>
    <row r="416" spans="1:33">
      <c r="A416" s="58" t="s">
        <v>137</v>
      </c>
      <c r="B416" s="61" t="s">
        <v>124</v>
      </c>
      <c r="C416" s="61" t="s">
        <v>167</v>
      </c>
      <c r="D416" s="61" t="s">
        <v>168</v>
      </c>
      <c r="E416" s="61" t="s">
        <v>154</v>
      </c>
      <c r="F416" s="5">
        <v>1214.288</v>
      </c>
      <c r="G416" s="5">
        <v>1360.288</v>
      </c>
      <c r="H416" s="5">
        <v>1360.288</v>
      </c>
      <c r="I416" s="5">
        <v>1648.9323943000002</v>
      </c>
      <c r="J416" s="5">
        <v>3090.8687608899995</v>
      </c>
      <c r="K416" s="5">
        <v>3471.7964490999993</v>
      </c>
      <c r="L416" s="5">
        <v>3713.6806497199996</v>
      </c>
      <c r="M416" s="5">
        <v>4477.8773945499997</v>
      </c>
      <c r="N416" s="5">
        <v>4477.8773945499997</v>
      </c>
      <c r="O416" s="5">
        <v>4643.9466164300002</v>
      </c>
      <c r="P416" s="5">
        <v>5525.1453812700001</v>
      </c>
      <c r="Q416" s="5">
        <v>7952.4439396400003</v>
      </c>
      <c r="R416" s="5">
        <v>8206.2880000000005</v>
      </c>
      <c r="S416" s="5">
        <v>8096.2880000000005</v>
      </c>
      <c r="T416" s="5">
        <v>9523.4382880699995</v>
      </c>
      <c r="U416" s="5">
        <v>10229.33860254</v>
      </c>
      <c r="V416" s="5">
        <v>10229.33860254</v>
      </c>
      <c r="W416" s="5">
        <v>10351.923034269999</v>
      </c>
      <c r="X416" s="5">
        <v>10752.183150879999</v>
      </c>
      <c r="Y416" s="5">
        <v>10752.183150879999</v>
      </c>
      <c r="Z416" s="5">
        <v>10727.183150879999</v>
      </c>
      <c r="AA416" s="5">
        <v>10569.233150879998</v>
      </c>
      <c r="AB416" s="5">
        <v>10537.129150879999</v>
      </c>
      <c r="AC416" s="5">
        <v>10505.025150879999</v>
      </c>
      <c r="AD416" s="5">
        <v>10505.025150879999</v>
      </c>
      <c r="AE416" s="5">
        <v>11149.898869429999</v>
      </c>
      <c r="AF416" s="5">
        <v>11847.704769919999</v>
      </c>
      <c r="AG416" s="5">
        <v>11847.704769919999</v>
      </c>
    </row>
    <row r="417" spans="1:33">
      <c r="A417" s="58" t="s">
        <v>137</v>
      </c>
      <c r="B417" s="61" t="s">
        <v>124</v>
      </c>
      <c r="C417" s="61" t="s">
        <v>169</v>
      </c>
      <c r="D417" s="61" t="s">
        <v>170</v>
      </c>
      <c r="E417" s="61" t="s">
        <v>154</v>
      </c>
      <c r="F417" s="5">
        <v>0</v>
      </c>
      <c r="G417" s="5">
        <v>0</v>
      </c>
      <c r="H417" s="5">
        <v>0</v>
      </c>
      <c r="I417" s="5">
        <v>166.29469447</v>
      </c>
      <c r="J417" s="5">
        <v>169.99536479</v>
      </c>
      <c r="K417" s="5">
        <v>169.99536479</v>
      </c>
      <c r="L417" s="5">
        <v>177.46325827999999</v>
      </c>
      <c r="M417" s="5">
        <v>184.26540969000001</v>
      </c>
      <c r="N417" s="5">
        <v>184.26540969000001</v>
      </c>
      <c r="O417" s="5">
        <v>283.55780413000002</v>
      </c>
      <c r="P417" s="5">
        <v>403.25520519999998</v>
      </c>
      <c r="Q417" s="5">
        <v>889.78981853000005</v>
      </c>
      <c r="R417" s="5">
        <v>5982.8623263299996</v>
      </c>
      <c r="S417" s="5">
        <v>6100</v>
      </c>
      <c r="T417" s="5">
        <v>6100</v>
      </c>
      <c r="U417" s="5">
        <v>6100</v>
      </c>
      <c r="V417" s="5">
        <v>6100</v>
      </c>
      <c r="W417" s="5">
        <v>6100</v>
      </c>
      <c r="X417" s="5">
        <v>6100</v>
      </c>
      <c r="Y417" s="5">
        <v>6100</v>
      </c>
      <c r="Z417" s="5">
        <v>6100</v>
      </c>
      <c r="AA417" s="5">
        <v>6100</v>
      </c>
      <c r="AB417" s="5">
        <v>6100</v>
      </c>
      <c r="AC417" s="5">
        <v>6100</v>
      </c>
      <c r="AD417" s="5">
        <v>6100</v>
      </c>
      <c r="AE417" s="5">
        <v>6100</v>
      </c>
      <c r="AF417" s="5">
        <v>6100</v>
      </c>
      <c r="AG417" s="5">
        <v>6100</v>
      </c>
    </row>
    <row r="418" spans="1:33">
      <c r="A418" s="58" t="s">
        <v>137</v>
      </c>
      <c r="B418" s="61" t="s">
        <v>123</v>
      </c>
      <c r="C418" s="61" t="s">
        <v>171</v>
      </c>
      <c r="D418" s="61" t="s">
        <v>172</v>
      </c>
      <c r="E418" s="61" t="s">
        <v>154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1E-3</v>
      </c>
      <c r="L418" s="5">
        <v>1E-3</v>
      </c>
      <c r="M418" s="5">
        <v>1E-3</v>
      </c>
      <c r="N418" s="5">
        <v>1E-3</v>
      </c>
      <c r="O418" s="5">
        <v>1E-3</v>
      </c>
      <c r="P418" s="5">
        <v>1E-3</v>
      </c>
      <c r="Q418" s="5">
        <v>1E-3</v>
      </c>
      <c r="R418" s="5">
        <v>1E-3</v>
      </c>
      <c r="S418" s="5">
        <v>1E-3</v>
      </c>
      <c r="T418" s="5">
        <v>1E-3</v>
      </c>
      <c r="U418" s="5">
        <v>1E-3</v>
      </c>
      <c r="V418" s="5">
        <v>1E-3</v>
      </c>
      <c r="W418" s="5">
        <v>1E-3</v>
      </c>
      <c r="X418" s="5">
        <v>1E-3</v>
      </c>
      <c r="Y418" s="5">
        <v>1E-3</v>
      </c>
      <c r="Z418" s="5">
        <v>1E-3</v>
      </c>
      <c r="AA418" s="5">
        <v>1E-3</v>
      </c>
      <c r="AB418" s="5">
        <v>1E-3</v>
      </c>
      <c r="AC418" s="5">
        <v>1E-3</v>
      </c>
      <c r="AD418" s="5">
        <v>1E-3</v>
      </c>
      <c r="AE418" s="5">
        <v>1E-3</v>
      </c>
      <c r="AF418" s="5">
        <v>1E-3</v>
      </c>
      <c r="AG418" s="5">
        <v>1E-3</v>
      </c>
    </row>
    <row r="419" spans="1:33">
      <c r="A419" s="58" t="s">
        <v>137</v>
      </c>
      <c r="B419" s="61" t="s">
        <v>123</v>
      </c>
      <c r="C419" s="61" t="s">
        <v>173</v>
      </c>
      <c r="D419" s="61" t="s">
        <v>174</v>
      </c>
      <c r="E419" s="61" t="s">
        <v>154</v>
      </c>
      <c r="F419" s="5">
        <v>166</v>
      </c>
      <c r="G419" s="5">
        <v>166</v>
      </c>
      <c r="H419" s="5">
        <v>166</v>
      </c>
      <c r="I419" s="5">
        <v>166</v>
      </c>
      <c r="J419" s="5">
        <v>190.97188323</v>
      </c>
      <c r="K419" s="5">
        <v>192.49261290999999</v>
      </c>
      <c r="L419" s="5">
        <v>192.49261290999999</v>
      </c>
      <c r="M419" s="5">
        <v>192.49261290999999</v>
      </c>
      <c r="N419" s="5">
        <v>197.36568964</v>
      </c>
      <c r="O419" s="5">
        <v>208.51780475000001</v>
      </c>
      <c r="P419" s="5">
        <v>217.1532038</v>
      </c>
      <c r="Q419" s="5">
        <v>219.49804204</v>
      </c>
      <c r="R419" s="5">
        <v>1011.81367301</v>
      </c>
      <c r="S419" s="5">
        <v>1011.81367301</v>
      </c>
      <c r="T419" s="5">
        <v>3284.6086226299999</v>
      </c>
      <c r="U419" s="5">
        <v>4455.4617542300002</v>
      </c>
      <c r="V419" s="5">
        <v>4455.4617542300002</v>
      </c>
      <c r="W419" s="5">
        <v>4754.2472893100003</v>
      </c>
      <c r="X419" s="5">
        <v>4844.8957954699999</v>
      </c>
      <c r="Y419" s="5">
        <v>5509.0191448699998</v>
      </c>
      <c r="Z419" s="5">
        <v>5509.0191448699998</v>
      </c>
      <c r="AA419" s="5">
        <v>6301.9234029899999</v>
      </c>
      <c r="AB419" s="5">
        <v>6551</v>
      </c>
      <c r="AC419" s="5">
        <v>6495</v>
      </c>
      <c r="AD419" s="5">
        <v>6495</v>
      </c>
      <c r="AE419" s="5">
        <v>6495</v>
      </c>
      <c r="AF419" s="5">
        <v>6495</v>
      </c>
      <c r="AG419" s="5">
        <v>6495</v>
      </c>
    </row>
    <row r="420" spans="1:33">
      <c r="A420" s="58" t="s">
        <v>137</v>
      </c>
      <c r="B420" s="61" t="s">
        <v>123</v>
      </c>
      <c r="C420" s="61" t="s">
        <v>175</v>
      </c>
      <c r="D420" s="61" t="s">
        <v>176</v>
      </c>
      <c r="E420" s="61" t="s">
        <v>154</v>
      </c>
      <c r="F420" s="5">
        <v>535.02</v>
      </c>
      <c r="G420" s="5">
        <v>535.02</v>
      </c>
      <c r="H420" s="5">
        <v>535.02</v>
      </c>
      <c r="I420" s="5">
        <v>535.02</v>
      </c>
      <c r="J420" s="5">
        <v>2285.80918845</v>
      </c>
      <c r="K420" s="5">
        <v>2950.42283408</v>
      </c>
      <c r="L420" s="5">
        <v>2950.42283408</v>
      </c>
      <c r="M420" s="5">
        <v>2950.42283408</v>
      </c>
      <c r="N420" s="5">
        <v>3520.02</v>
      </c>
      <c r="O420" s="5">
        <v>3520.02</v>
      </c>
      <c r="P420" s="5">
        <v>3520.02</v>
      </c>
      <c r="Q420" s="5">
        <v>3520.02</v>
      </c>
      <c r="R420" s="5">
        <v>3520.02</v>
      </c>
      <c r="S420" s="5">
        <v>3520.02</v>
      </c>
      <c r="T420" s="5">
        <v>3520.02</v>
      </c>
      <c r="U420" s="5">
        <v>3520.02</v>
      </c>
      <c r="V420" s="5">
        <v>3520.02</v>
      </c>
      <c r="W420" s="5">
        <v>3520.02</v>
      </c>
      <c r="X420" s="5">
        <v>3520.02</v>
      </c>
      <c r="Y420" s="5">
        <v>3520.02</v>
      </c>
      <c r="Z420" s="5">
        <v>3500.02</v>
      </c>
      <c r="AA420" s="5">
        <v>3500.02</v>
      </c>
      <c r="AB420" s="5">
        <v>3500.02</v>
      </c>
      <c r="AC420" s="5">
        <v>3500.02</v>
      </c>
      <c r="AD420" s="5">
        <v>3500.02</v>
      </c>
      <c r="AE420" s="5">
        <v>3500.02</v>
      </c>
      <c r="AF420" s="5">
        <v>3500.02</v>
      </c>
      <c r="AG420" s="5">
        <v>3500.02</v>
      </c>
    </row>
    <row r="421" spans="1:33">
      <c r="A421" s="58" t="s">
        <v>137</v>
      </c>
      <c r="B421" s="61" t="s">
        <v>123</v>
      </c>
      <c r="C421" s="61" t="s">
        <v>177</v>
      </c>
      <c r="D421" s="61" t="s">
        <v>178</v>
      </c>
      <c r="E421" s="61" t="s">
        <v>154</v>
      </c>
      <c r="F421" s="5">
        <v>807.32899999999995</v>
      </c>
      <c r="G421" s="5">
        <v>807.32899999999995</v>
      </c>
      <c r="H421" s="5">
        <v>2705.1313167599997</v>
      </c>
      <c r="I421" s="5">
        <v>3935.8092476999996</v>
      </c>
      <c r="J421" s="5">
        <v>3935.8092476999996</v>
      </c>
      <c r="K421" s="5">
        <v>4003.4457307799998</v>
      </c>
      <c r="L421" s="5">
        <v>4003.4457307799998</v>
      </c>
      <c r="M421" s="5">
        <v>4095.1615357499995</v>
      </c>
      <c r="N421" s="5">
        <v>4095.1615357499995</v>
      </c>
      <c r="O421" s="5">
        <v>4237.9170512800001</v>
      </c>
      <c r="P421" s="5">
        <v>4588.41311443</v>
      </c>
      <c r="Q421" s="5">
        <v>7077.1071464399993</v>
      </c>
      <c r="R421" s="5">
        <v>7077.1071464399993</v>
      </c>
      <c r="S421" s="5">
        <v>7639.0588470699995</v>
      </c>
      <c r="T421" s="5">
        <v>7639.0588470699995</v>
      </c>
      <c r="U421" s="5">
        <v>7657.3289999999997</v>
      </c>
      <c r="V421" s="5">
        <v>7657.3289999999997</v>
      </c>
      <c r="W421" s="5">
        <v>8181.5698769299997</v>
      </c>
      <c r="X421" s="5">
        <v>10467.051601719999</v>
      </c>
      <c r="Y421" s="5">
        <v>10365.026601719999</v>
      </c>
      <c r="Z421" s="5">
        <v>10365.026601719999</v>
      </c>
      <c r="AA421" s="5">
        <v>11254.517892960001</v>
      </c>
      <c r="AB421" s="5">
        <v>14181.79264306</v>
      </c>
      <c r="AC421" s="5">
        <v>15152.1214605</v>
      </c>
      <c r="AD421" s="5">
        <v>15152.1214605</v>
      </c>
      <c r="AE421" s="5">
        <v>15105.4214605</v>
      </c>
      <c r="AF421" s="5">
        <v>18791.720470190001</v>
      </c>
      <c r="AG421" s="5">
        <v>18721.970470190001</v>
      </c>
    </row>
    <row r="422" spans="1:33">
      <c r="A422" s="58" t="s">
        <v>137</v>
      </c>
      <c r="B422" s="61" t="s">
        <v>123</v>
      </c>
      <c r="C422" s="61" t="s">
        <v>179</v>
      </c>
      <c r="D422" s="61" t="s">
        <v>180</v>
      </c>
      <c r="E422" s="61" t="s">
        <v>154</v>
      </c>
      <c r="F422" s="5">
        <v>120.43591202</v>
      </c>
      <c r="G422" s="5">
        <v>120.43591202</v>
      </c>
      <c r="H422" s="5">
        <v>185.04078992000001</v>
      </c>
      <c r="I422" s="5">
        <v>226.9639976</v>
      </c>
      <c r="J422" s="5">
        <v>226.9639976</v>
      </c>
      <c r="K422" s="5">
        <v>226.9639976</v>
      </c>
      <c r="L422" s="5">
        <v>231.02938166000001</v>
      </c>
      <c r="M422" s="5">
        <v>240.78624854</v>
      </c>
      <c r="N422" s="5">
        <v>240.78624854</v>
      </c>
      <c r="O422" s="5">
        <v>258.75536781</v>
      </c>
      <c r="P422" s="5">
        <v>258.75536781</v>
      </c>
      <c r="Q422" s="5">
        <v>258.75536781</v>
      </c>
      <c r="R422" s="5">
        <v>258.75536781</v>
      </c>
      <c r="S422" s="5">
        <v>258.75536781</v>
      </c>
      <c r="T422" s="5">
        <v>258.75536781</v>
      </c>
      <c r="U422" s="5">
        <v>280.43394859</v>
      </c>
      <c r="V422" s="5">
        <v>280.43394859</v>
      </c>
      <c r="W422" s="5">
        <v>284.08489932999998</v>
      </c>
      <c r="X422" s="5">
        <v>284.08489932999998</v>
      </c>
      <c r="Y422" s="5">
        <v>284.08489932999998</v>
      </c>
      <c r="Z422" s="5">
        <v>339.51868936</v>
      </c>
      <c r="AA422" s="5">
        <v>352.40311170000001</v>
      </c>
      <c r="AB422" s="5">
        <v>367.58885856000001</v>
      </c>
      <c r="AC422" s="5">
        <v>367.58885856000001</v>
      </c>
      <c r="AD422" s="5">
        <v>367.58885856000001</v>
      </c>
      <c r="AE422" s="5">
        <v>367.58885856000001</v>
      </c>
      <c r="AF422" s="5">
        <v>389.97560069000002</v>
      </c>
      <c r="AG422" s="5">
        <v>389.97560069000002</v>
      </c>
    </row>
    <row r="423" spans="1:33">
      <c r="A423" s="58" t="s">
        <v>137</v>
      </c>
      <c r="B423" s="61" t="s">
        <v>123</v>
      </c>
      <c r="C423" s="61" t="s">
        <v>181</v>
      </c>
      <c r="D423" s="61" t="s">
        <v>182</v>
      </c>
      <c r="E423" s="61" t="s">
        <v>154</v>
      </c>
      <c r="F423" s="5">
        <v>1128.1600000000001</v>
      </c>
      <c r="G423" s="5">
        <v>1127.962</v>
      </c>
      <c r="H423" s="5">
        <v>1127.7860000000001</v>
      </c>
      <c r="I423" s="5">
        <v>1170.8019521200001</v>
      </c>
      <c r="J423" s="5">
        <v>1170.62595212</v>
      </c>
      <c r="K423" s="5">
        <v>1170.4279521200001</v>
      </c>
      <c r="L423" s="5">
        <v>1261.0456739700001</v>
      </c>
      <c r="M423" s="5">
        <v>1280.49378744</v>
      </c>
      <c r="N423" s="5">
        <v>1280.49378744</v>
      </c>
      <c r="O423" s="5">
        <v>1384.9368135700001</v>
      </c>
      <c r="P423" s="5">
        <v>1384.9368135700001</v>
      </c>
      <c r="Q423" s="5">
        <v>1457.6802872600001</v>
      </c>
      <c r="R423" s="5">
        <v>1457.6802872600001</v>
      </c>
      <c r="S423" s="5">
        <v>1496.0041227200002</v>
      </c>
      <c r="T423" s="5">
        <v>1496.0041227200002</v>
      </c>
      <c r="U423" s="5">
        <v>1345.9741227200002</v>
      </c>
      <c r="V423" s="5">
        <v>1345.9741227200002</v>
      </c>
      <c r="W423" s="5">
        <v>1706.7534540600002</v>
      </c>
      <c r="X423" s="5">
        <v>1826.6215009900002</v>
      </c>
      <c r="Y423" s="5">
        <v>1864.0107573100001</v>
      </c>
      <c r="Z423" s="5">
        <v>1864.0107573100001</v>
      </c>
      <c r="AA423" s="5">
        <v>1864.0107573100001</v>
      </c>
      <c r="AB423" s="5">
        <v>1868.8627209800002</v>
      </c>
      <c r="AC423" s="5">
        <v>1868.8627209800002</v>
      </c>
      <c r="AD423" s="5">
        <v>1868.8627209800002</v>
      </c>
      <c r="AE423" s="5">
        <v>1868.8627209800002</v>
      </c>
      <c r="AF423" s="5">
        <v>2023.2633632400002</v>
      </c>
      <c r="AG423" s="5">
        <v>1774.2693632400001</v>
      </c>
    </row>
    <row r="424" spans="1:33">
      <c r="A424" s="58" t="s">
        <v>137</v>
      </c>
      <c r="B424" s="61" t="s">
        <v>123</v>
      </c>
      <c r="C424" s="61" t="s">
        <v>183</v>
      </c>
      <c r="D424" s="61" t="s">
        <v>184</v>
      </c>
      <c r="E424" s="61" t="s">
        <v>154</v>
      </c>
      <c r="F424" s="5">
        <v>284.61199999999997</v>
      </c>
      <c r="G424" s="5">
        <v>284.26</v>
      </c>
      <c r="H424" s="5">
        <v>412.96911041999999</v>
      </c>
      <c r="I424" s="5">
        <v>1137.2101658399999</v>
      </c>
      <c r="J424" s="5">
        <v>1136.8581658399999</v>
      </c>
      <c r="K424" s="5">
        <v>1136.50616584</v>
      </c>
      <c r="L424" s="5">
        <v>1310.412</v>
      </c>
      <c r="M424" s="5">
        <v>1310.06</v>
      </c>
      <c r="N424" s="5">
        <v>1310.06</v>
      </c>
      <c r="O424" s="5">
        <v>1310.06</v>
      </c>
      <c r="P424" s="5">
        <v>1310.06</v>
      </c>
      <c r="Q424" s="5">
        <v>1310.06</v>
      </c>
      <c r="R424" s="5">
        <v>1310.06</v>
      </c>
      <c r="S424" s="5">
        <v>1310.06</v>
      </c>
      <c r="T424" s="5">
        <v>1310.06</v>
      </c>
      <c r="U424" s="5">
        <v>1310.06</v>
      </c>
      <c r="V424" s="5">
        <v>1310.06</v>
      </c>
      <c r="W424" s="5">
        <v>1310.06</v>
      </c>
      <c r="X424" s="5">
        <v>1310.06</v>
      </c>
      <c r="Y424" s="5">
        <v>1310.06</v>
      </c>
      <c r="Z424" s="5">
        <v>1310.06</v>
      </c>
      <c r="AA424" s="5">
        <v>1310.06</v>
      </c>
      <c r="AB424" s="5">
        <v>1310.06</v>
      </c>
      <c r="AC424" s="5">
        <v>1310.06</v>
      </c>
      <c r="AD424" s="5">
        <v>1310.06</v>
      </c>
      <c r="AE424" s="5">
        <v>1310.06</v>
      </c>
      <c r="AF424" s="5">
        <v>1310.06</v>
      </c>
      <c r="AG424" s="5">
        <v>1118</v>
      </c>
    </row>
    <row r="425" spans="1:33">
      <c r="A425" s="58" t="s">
        <v>137</v>
      </c>
      <c r="B425" s="61" t="s">
        <v>123</v>
      </c>
      <c r="C425" s="61" t="s">
        <v>185</v>
      </c>
      <c r="D425" s="61" t="s">
        <v>186</v>
      </c>
      <c r="E425" s="61" t="s">
        <v>154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</row>
    <row r="426" spans="1:33">
      <c r="A426" s="58" t="s">
        <v>137</v>
      </c>
      <c r="B426" s="61" t="s">
        <v>123</v>
      </c>
      <c r="C426" s="61" t="s">
        <v>187</v>
      </c>
      <c r="D426" s="61" t="s">
        <v>188</v>
      </c>
      <c r="E426" s="61" t="s">
        <v>154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>
      <c r="A427" s="58" t="s">
        <v>137</v>
      </c>
      <c r="B427" s="61" t="s">
        <v>125</v>
      </c>
      <c r="C427" s="61" t="s">
        <v>189</v>
      </c>
      <c r="D427" s="61" t="s">
        <v>190</v>
      </c>
      <c r="E427" s="61" t="s">
        <v>154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1E-3</v>
      </c>
      <c r="L427" s="5">
        <v>1E-3</v>
      </c>
      <c r="M427" s="5">
        <v>1E-3</v>
      </c>
      <c r="N427" s="5">
        <v>1E-3</v>
      </c>
      <c r="O427" s="5">
        <v>1E-3</v>
      </c>
      <c r="P427" s="5">
        <v>1E-3</v>
      </c>
      <c r="Q427" s="5">
        <v>1E-3</v>
      </c>
      <c r="R427" s="5">
        <v>1E-3</v>
      </c>
      <c r="S427" s="5">
        <v>1E-3</v>
      </c>
      <c r="T427" s="5">
        <v>1E-3</v>
      </c>
      <c r="U427" s="5">
        <v>1E-3</v>
      </c>
      <c r="V427" s="5">
        <v>1E-3</v>
      </c>
      <c r="W427" s="5">
        <v>1E-3</v>
      </c>
      <c r="X427" s="5">
        <v>1E-3</v>
      </c>
      <c r="Y427" s="5">
        <v>1E-3</v>
      </c>
      <c r="Z427" s="5">
        <v>1E-3</v>
      </c>
      <c r="AA427" s="5">
        <v>1E-3</v>
      </c>
      <c r="AB427" s="5">
        <v>1E-3</v>
      </c>
      <c r="AC427" s="5">
        <v>1E-3</v>
      </c>
      <c r="AD427" s="5">
        <v>1E-3</v>
      </c>
      <c r="AE427" s="5">
        <v>1E-3</v>
      </c>
      <c r="AF427" s="5">
        <v>1E-3</v>
      </c>
      <c r="AG427" s="5">
        <v>1E-3</v>
      </c>
    </row>
    <row r="428" spans="1:33">
      <c r="A428" s="58" t="s">
        <v>137</v>
      </c>
      <c r="B428" s="61" t="s">
        <v>125</v>
      </c>
      <c r="C428" s="61" t="s">
        <v>191</v>
      </c>
      <c r="D428" s="61" t="s">
        <v>192</v>
      </c>
      <c r="E428" s="61" t="s">
        <v>154</v>
      </c>
      <c r="F428" s="5">
        <v>0</v>
      </c>
      <c r="G428" s="5">
        <v>0</v>
      </c>
      <c r="H428" s="5">
        <v>0</v>
      </c>
      <c r="I428" s="5">
        <v>0</v>
      </c>
      <c r="J428" s="5">
        <v>373.34607688</v>
      </c>
      <c r="K428" s="5">
        <v>427.32833914999998</v>
      </c>
      <c r="L428" s="5">
        <v>427.32833914999998</v>
      </c>
      <c r="M428" s="5">
        <v>427.32833914999998</v>
      </c>
      <c r="N428" s="5">
        <v>427.32833914999998</v>
      </c>
      <c r="O428" s="5">
        <v>427.32833914999998</v>
      </c>
      <c r="P428" s="5">
        <v>427.32833914999998</v>
      </c>
      <c r="Q428" s="5">
        <v>427.32833914999998</v>
      </c>
      <c r="R428" s="5">
        <v>427.32833914999998</v>
      </c>
      <c r="S428" s="5">
        <v>492.70457034999998</v>
      </c>
      <c r="T428" s="5">
        <v>492.70457034999998</v>
      </c>
      <c r="U428" s="5">
        <v>492.70457034999998</v>
      </c>
      <c r="V428" s="5">
        <v>492.70457034999998</v>
      </c>
      <c r="W428" s="5">
        <v>532.67322437999997</v>
      </c>
      <c r="X428" s="5">
        <v>532.67322437999997</v>
      </c>
      <c r="Y428" s="5">
        <v>570.81218746000002</v>
      </c>
      <c r="Z428" s="5">
        <v>624.77179602000001</v>
      </c>
      <c r="AA428" s="5">
        <v>624.77179602000001</v>
      </c>
      <c r="AB428" s="5">
        <v>624.77179602000001</v>
      </c>
      <c r="AC428" s="5">
        <v>624.77179602000001</v>
      </c>
      <c r="AD428" s="5">
        <v>624.77179602000001</v>
      </c>
      <c r="AE428" s="5">
        <v>624.77179602000001</v>
      </c>
      <c r="AF428" s="5">
        <v>653.18440728999997</v>
      </c>
      <c r="AG428" s="5">
        <v>653.18440728999997</v>
      </c>
    </row>
    <row r="429" spans="1:33">
      <c r="A429" s="58" t="s">
        <v>137</v>
      </c>
      <c r="B429" s="61" t="s">
        <v>125</v>
      </c>
      <c r="C429" s="61" t="s">
        <v>193</v>
      </c>
      <c r="D429" s="61" t="s">
        <v>194</v>
      </c>
      <c r="E429" s="61" t="s">
        <v>154</v>
      </c>
      <c r="F429" s="5">
        <v>633.78099999999995</v>
      </c>
      <c r="G429" s="5">
        <v>633.78099999999995</v>
      </c>
      <c r="H429" s="5">
        <v>633.78099999999995</v>
      </c>
      <c r="I429" s="5">
        <v>633.78099999999995</v>
      </c>
      <c r="J429" s="5">
        <v>633.78099999999995</v>
      </c>
      <c r="K429" s="5">
        <v>633.78099999999995</v>
      </c>
      <c r="L429" s="5">
        <v>633.78099999999995</v>
      </c>
      <c r="M429" s="5">
        <v>931.75230908999993</v>
      </c>
      <c r="N429" s="5">
        <v>2201.73509706</v>
      </c>
      <c r="O429" s="5">
        <v>2796.0833420999998</v>
      </c>
      <c r="P429" s="5">
        <v>2796.0833420999998</v>
      </c>
      <c r="Q429" s="5">
        <v>2986.60185761</v>
      </c>
      <c r="R429" s="5">
        <v>2986.60185761</v>
      </c>
      <c r="S429" s="5">
        <v>3061.4605820799998</v>
      </c>
      <c r="T429" s="5">
        <v>3061.4605820799998</v>
      </c>
      <c r="U429" s="5">
        <v>4402.1258124000005</v>
      </c>
      <c r="V429" s="5">
        <v>4402.1258124000005</v>
      </c>
      <c r="W429" s="5">
        <v>5333.7809999999999</v>
      </c>
      <c r="X429" s="5">
        <v>5333.7809999999999</v>
      </c>
      <c r="Y429" s="5">
        <v>5333.7809999999999</v>
      </c>
      <c r="Z429" s="5">
        <v>5333.7809999999999</v>
      </c>
      <c r="AA429" s="5">
        <v>5333.7809999999999</v>
      </c>
      <c r="AB429" s="5">
        <v>5306.5159999999996</v>
      </c>
      <c r="AC429" s="5">
        <v>5306.5159999999996</v>
      </c>
      <c r="AD429" s="5">
        <v>5306.5159999999996</v>
      </c>
      <c r="AE429" s="5">
        <v>5166.45</v>
      </c>
      <c r="AF429" s="5">
        <v>4781</v>
      </c>
      <c r="AG429" s="5">
        <v>4700</v>
      </c>
    </row>
    <row r="430" spans="1:33">
      <c r="A430" s="58" t="s">
        <v>137</v>
      </c>
      <c r="B430" s="61" t="s">
        <v>125</v>
      </c>
      <c r="C430" s="61" t="s">
        <v>195</v>
      </c>
      <c r="D430" s="61" t="s">
        <v>196</v>
      </c>
      <c r="E430" s="61" t="s">
        <v>154</v>
      </c>
      <c r="F430" s="5">
        <v>0</v>
      </c>
      <c r="G430" s="5">
        <v>0</v>
      </c>
      <c r="H430" s="5">
        <v>0</v>
      </c>
      <c r="I430" s="5">
        <v>0</v>
      </c>
      <c r="J430" s="5">
        <v>400</v>
      </c>
      <c r="K430" s="5">
        <v>864.36551667000003</v>
      </c>
      <c r="L430" s="5">
        <v>864.36551667000003</v>
      </c>
      <c r="M430" s="5">
        <v>864.36551667000003</v>
      </c>
      <c r="N430" s="5">
        <v>864.36551667000003</v>
      </c>
      <c r="O430" s="5">
        <v>864.36551667000003</v>
      </c>
      <c r="P430" s="5">
        <v>864.36551667000003</v>
      </c>
      <c r="Q430" s="5">
        <v>864.36551667000003</v>
      </c>
      <c r="R430" s="5">
        <v>864.36551667000003</v>
      </c>
      <c r="S430" s="5">
        <v>864.36551667000003</v>
      </c>
      <c r="T430" s="5">
        <v>864.36551667000003</v>
      </c>
      <c r="U430" s="5">
        <v>864.36551667000003</v>
      </c>
      <c r="V430" s="5">
        <v>864.36551667000003</v>
      </c>
      <c r="W430" s="5">
        <v>864.36551667000003</v>
      </c>
      <c r="X430" s="5">
        <v>864.36551667000003</v>
      </c>
      <c r="Y430" s="5">
        <v>864.36551667000003</v>
      </c>
      <c r="Z430" s="5">
        <v>864.36551667000003</v>
      </c>
      <c r="AA430" s="5">
        <v>864.36551667000003</v>
      </c>
      <c r="AB430" s="5">
        <v>864.36551667000003</v>
      </c>
      <c r="AC430" s="5">
        <v>864.36551667000003</v>
      </c>
      <c r="AD430" s="5">
        <v>3594.9368929299999</v>
      </c>
      <c r="AE430" s="5">
        <v>3594.9368929299999</v>
      </c>
      <c r="AF430" s="5">
        <v>6396.2166811400002</v>
      </c>
      <c r="AG430" s="5">
        <v>6396.2166811400002</v>
      </c>
    </row>
    <row r="431" spans="1:33">
      <c r="A431" s="58" t="s">
        <v>137</v>
      </c>
      <c r="B431" s="61" t="s">
        <v>125</v>
      </c>
      <c r="C431" s="61" t="s">
        <v>197</v>
      </c>
      <c r="D431" s="61" t="s">
        <v>198</v>
      </c>
      <c r="E431" s="61" t="s">
        <v>154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>
      <c r="A432" s="58" t="s">
        <v>137</v>
      </c>
      <c r="B432" s="61" t="s">
        <v>125</v>
      </c>
      <c r="C432" s="61" t="s">
        <v>199</v>
      </c>
      <c r="D432" s="61" t="s">
        <v>200</v>
      </c>
      <c r="E432" s="61" t="s">
        <v>154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500</v>
      </c>
      <c r="L432" s="5">
        <v>500</v>
      </c>
      <c r="M432" s="5">
        <v>500</v>
      </c>
      <c r="N432" s="5">
        <v>500</v>
      </c>
      <c r="O432" s="5">
        <v>500</v>
      </c>
      <c r="P432" s="5">
        <v>500</v>
      </c>
      <c r="Q432" s="5">
        <v>500</v>
      </c>
      <c r="R432" s="5">
        <v>500</v>
      </c>
      <c r="S432" s="5">
        <v>500</v>
      </c>
      <c r="T432" s="5">
        <v>500</v>
      </c>
      <c r="U432" s="5">
        <v>500</v>
      </c>
      <c r="V432" s="5">
        <v>500</v>
      </c>
      <c r="W432" s="5">
        <v>500</v>
      </c>
      <c r="X432" s="5">
        <v>500</v>
      </c>
      <c r="Y432" s="5">
        <v>500</v>
      </c>
      <c r="Z432" s="5">
        <v>500</v>
      </c>
      <c r="AA432" s="5">
        <v>500</v>
      </c>
      <c r="AB432" s="5">
        <v>500</v>
      </c>
      <c r="AC432" s="5">
        <v>500</v>
      </c>
      <c r="AD432" s="5">
        <v>500</v>
      </c>
      <c r="AE432" s="5">
        <v>500</v>
      </c>
      <c r="AF432" s="5">
        <v>500</v>
      </c>
      <c r="AG432" s="5">
        <v>500</v>
      </c>
    </row>
    <row r="433" spans="1:33">
      <c r="A433" s="58" t="s">
        <v>137</v>
      </c>
      <c r="B433" s="61" t="s">
        <v>125</v>
      </c>
      <c r="C433" s="61" t="s">
        <v>201</v>
      </c>
      <c r="D433" s="61" t="s">
        <v>202</v>
      </c>
      <c r="E433" s="61" t="s">
        <v>154</v>
      </c>
      <c r="F433" s="5">
        <v>322.91000000000003</v>
      </c>
      <c r="G433" s="5">
        <v>322.48</v>
      </c>
      <c r="H433" s="5">
        <v>461.57006964000004</v>
      </c>
      <c r="I433" s="5">
        <v>461.15006964000003</v>
      </c>
      <c r="J433" s="5">
        <v>705.64381860000003</v>
      </c>
      <c r="K433" s="5">
        <v>769.81495956999993</v>
      </c>
      <c r="L433" s="5">
        <v>769.38495956999998</v>
      </c>
      <c r="M433" s="5">
        <v>768.96495957000002</v>
      </c>
      <c r="N433" s="5">
        <v>768.96495957000002</v>
      </c>
      <c r="O433" s="5">
        <v>768.96495957000002</v>
      </c>
      <c r="P433" s="5">
        <v>768.96495957000002</v>
      </c>
      <c r="Q433" s="5">
        <v>768.96495957000002</v>
      </c>
      <c r="R433" s="5">
        <v>768.96495957000002</v>
      </c>
      <c r="S433" s="5">
        <v>1472.2014882400001</v>
      </c>
      <c r="T433" s="5">
        <v>1472.2014882400001</v>
      </c>
      <c r="U433" s="5">
        <v>2019.95</v>
      </c>
      <c r="V433" s="5">
        <v>2019.95</v>
      </c>
      <c r="W433" s="5">
        <v>2019.95</v>
      </c>
      <c r="X433" s="5">
        <v>2019.95</v>
      </c>
      <c r="Y433" s="5">
        <v>4032.8298917899997</v>
      </c>
      <c r="Z433" s="5">
        <v>6126.0362674800008</v>
      </c>
      <c r="AA433" s="5">
        <v>6018.5162674800004</v>
      </c>
      <c r="AB433" s="5">
        <v>6018.5162674800004</v>
      </c>
      <c r="AC433" s="5">
        <v>6018.5162674800004</v>
      </c>
      <c r="AD433" s="5">
        <v>6029.7105470000006</v>
      </c>
      <c r="AE433" s="5">
        <v>6029.7105470000006</v>
      </c>
      <c r="AF433" s="5">
        <v>8806.7258181300003</v>
      </c>
      <c r="AG433" s="5">
        <v>8806.7258181300003</v>
      </c>
    </row>
    <row r="434" spans="1:33">
      <c r="A434" s="58" t="s">
        <v>137</v>
      </c>
      <c r="B434" s="61" t="s">
        <v>126</v>
      </c>
      <c r="C434" s="61" t="s">
        <v>203</v>
      </c>
      <c r="D434" s="61" t="s">
        <v>204</v>
      </c>
      <c r="E434" s="61" t="s">
        <v>154</v>
      </c>
      <c r="F434" s="5">
        <v>142.1568</v>
      </c>
      <c r="G434" s="5">
        <v>142.1568</v>
      </c>
      <c r="H434" s="5">
        <v>142.1568</v>
      </c>
      <c r="I434" s="5">
        <v>142.1568</v>
      </c>
      <c r="J434" s="5">
        <v>142.1568</v>
      </c>
      <c r="K434" s="5">
        <v>142.1568</v>
      </c>
      <c r="L434" s="5">
        <v>142.1568</v>
      </c>
      <c r="M434" s="5">
        <v>142.1568</v>
      </c>
      <c r="N434" s="5">
        <v>142.1568</v>
      </c>
      <c r="O434" s="5">
        <v>142.1568</v>
      </c>
      <c r="P434" s="5">
        <v>142.1568</v>
      </c>
      <c r="Q434" s="5">
        <v>142.1568</v>
      </c>
      <c r="R434" s="5">
        <v>142.1568</v>
      </c>
      <c r="S434" s="5">
        <v>142.1568</v>
      </c>
      <c r="T434" s="5">
        <v>142.1568</v>
      </c>
      <c r="U434" s="5">
        <v>142.1568</v>
      </c>
      <c r="V434" s="5">
        <v>142.1568</v>
      </c>
      <c r="W434" s="5">
        <v>142.1568</v>
      </c>
      <c r="X434" s="5">
        <v>142.1568</v>
      </c>
      <c r="Y434" s="5">
        <v>142.1568</v>
      </c>
      <c r="Z434" s="5">
        <v>242.15679999999998</v>
      </c>
      <c r="AA434" s="5">
        <v>242.15679999999998</v>
      </c>
      <c r="AB434" s="5">
        <v>242.15679999999998</v>
      </c>
      <c r="AC434" s="5">
        <v>242.15679999999998</v>
      </c>
      <c r="AD434" s="5">
        <v>242.15679999999998</v>
      </c>
      <c r="AE434" s="5">
        <v>242.15679999999998</v>
      </c>
      <c r="AF434" s="5">
        <v>147.16</v>
      </c>
      <c r="AG434" s="5">
        <v>147.16</v>
      </c>
    </row>
    <row r="435" spans="1:33">
      <c r="A435" s="58" t="s">
        <v>137</v>
      </c>
      <c r="B435" s="61" t="s">
        <v>126</v>
      </c>
      <c r="C435" s="61" t="s">
        <v>205</v>
      </c>
      <c r="D435" s="61" t="s">
        <v>206</v>
      </c>
      <c r="E435" s="61" t="s">
        <v>154</v>
      </c>
      <c r="F435" s="5">
        <v>25.219000000000001</v>
      </c>
      <c r="G435" s="5">
        <v>25.219000000000001</v>
      </c>
      <c r="H435" s="5">
        <v>25.219000000000001</v>
      </c>
      <c r="I435" s="5">
        <v>531.14311915999997</v>
      </c>
      <c r="J435" s="5">
        <v>975.92213833000005</v>
      </c>
      <c r="K435" s="5">
        <v>1082.3627547999999</v>
      </c>
      <c r="L435" s="5">
        <v>1082.3627547999999</v>
      </c>
      <c r="M435" s="5">
        <v>1082.3627547999999</v>
      </c>
      <c r="N435" s="5">
        <v>1076.2347547999998</v>
      </c>
      <c r="O435" s="5">
        <v>1087.0392218999998</v>
      </c>
      <c r="P435" s="5">
        <v>1202.0139651099998</v>
      </c>
      <c r="Q435" s="5">
        <v>1342.5483352599999</v>
      </c>
      <c r="R435" s="5">
        <v>1342.5483352599999</v>
      </c>
      <c r="S435" s="5">
        <v>1445.5643017599998</v>
      </c>
      <c r="T435" s="5">
        <v>1548.06307195</v>
      </c>
      <c r="U435" s="5">
        <v>1617.2600266999998</v>
      </c>
      <c r="V435" s="5">
        <v>1617.2600266999998</v>
      </c>
      <c r="W435" s="5">
        <v>1617.2600266999998</v>
      </c>
      <c r="X435" s="5">
        <v>2783.22889042</v>
      </c>
      <c r="Y435" s="5">
        <v>2783.22889042</v>
      </c>
      <c r="Z435" s="5">
        <v>4019.0910000099998</v>
      </c>
      <c r="AA435" s="5">
        <v>4019.0910000099998</v>
      </c>
      <c r="AB435" s="5">
        <v>4011.7200000099997</v>
      </c>
      <c r="AC435" s="5">
        <v>4011.7200000099997</v>
      </c>
      <c r="AD435" s="5">
        <v>4011.7200000099997</v>
      </c>
      <c r="AE435" s="5">
        <v>4011.7200000099997</v>
      </c>
      <c r="AF435" s="5">
        <v>4011.7200000099997</v>
      </c>
      <c r="AG435" s="5">
        <v>4011.7200000099997</v>
      </c>
    </row>
    <row r="436" spans="1:33">
      <c r="A436" s="58" t="s">
        <v>137</v>
      </c>
      <c r="B436" s="61" t="s">
        <v>126</v>
      </c>
      <c r="C436" s="61" t="s">
        <v>207</v>
      </c>
      <c r="D436" s="61" t="s">
        <v>208</v>
      </c>
      <c r="E436" s="61" t="s">
        <v>154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1300</v>
      </c>
      <c r="U436" s="5">
        <v>1300</v>
      </c>
      <c r="V436" s="5">
        <v>1300</v>
      </c>
      <c r="W436" s="5">
        <v>1300</v>
      </c>
      <c r="X436" s="5">
        <v>1300</v>
      </c>
      <c r="Y436" s="5">
        <v>1300</v>
      </c>
      <c r="Z436" s="5">
        <v>1300</v>
      </c>
      <c r="AA436" s="5">
        <v>1300</v>
      </c>
      <c r="AB436" s="5">
        <v>1300</v>
      </c>
      <c r="AC436" s="5">
        <v>1300</v>
      </c>
      <c r="AD436" s="5">
        <v>1300</v>
      </c>
      <c r="AE436" s="5">
        <v>1300</v>
      </c>
      <c r="AF436" s="5">
        <v>1300</v>
      </c>
      <c r="AG436" s="5">
        <v>1300</v>
      </c>
    </row>
    <row r="437" spans="1:33">
      <c r="A437" s="58" t="s">
        <v>137</v>
      </c>
      <c r="B437" s="61" t="s">
        <v>126</v>
      </c>
      <c r="C437" s="61" t="s">
        <v>209</v>
      </c>
      <c r="D437" s="61" t="s">
        <v>210</v>
      </c>
      <c r="E437" s="61" t="s">
        <v>154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</row>
    <row r="438" spans="1:33">
      <c r="A438" s="58" t="s">
        <v>137</v>
      </c>
      <c r="B438" s="61" t="s">
        <v>126</v>
      </c>
      <c r="C438" s="61" t="s">
        <v>211</v>
      </c>
      <c r="D438" s="61" t="s">
        <v>212</v>
      </c>
      <c r="E438" s="61" t="s">
        <v>154</v>
      </c>
      <c r="F438" s="5">
        <v>349.2</v>
      </c>
      <c r="G438" s="5">
        <v>349.2</v>
      </c>
      <c r="H438" s="5">
        <v>349.2</v>
      </c>
      <c r="I438" s="5">
        <v>349.2</v>
      </c>
      <c r="J438" s="5">
        <v>349.2</v>
      </c>
      <c r="K438" s="5">
        <v>860.94680934999997</v>
      </c>
      <c r="L438" s="5">
        <v>860.94680934999997</v>
      </c>
      <c r="M438" s="5">
        <v>860.94680934999997</v>
      </c>
      <c r="N438" s="5">
        <v>860.94680934999997</v>
      </c>
      <c r="O438" s="5">
        <v>1136.1758145199999</v>
      </c>
      <c r="P438" s="5">
        <v>1399.77777339</v>
      </c>
      <c r="Q438" s="5">
        <v>1504.88959189</v>
      </c>
      <c r="R438" s="5">
        <v>1504.88959189</v>
      </c>
      <c r="S438" s="5">
        <v>3144.3504669899999</v>
      </c>
      <c r="T438" s="5">
        <v>3249.2</v>
      </c>
      <c r="U438" s="5">
        <v>3249.2</v>
      </c>
      <c r="V438" s="5">
        <v>3249.2</v>
      </c>
      <c r="W438" s="5">
        <v>3249.2</v>
      </c>
      <c r="X438" s="5">
        <v>3249.2</v>
      </c>
      <c r="Y438" s="5">
        <v>3249.2</v>
      </c>
      <c r="Z438" s="5">
        <v>3249.2</v>
      </c>
      <c r="AA438" s="5">
        <v>2979.2</v>
      </c>
      <c r="AB438" s="5">
        <v>2979.2</v>
      </c>
      <c r="AC438" s="5">
        <v>2979.2</v>
      </c>
      <c r="AD438" s="5">
        <v>2900</v>
      </c>
      <c r="AE438" s="5">
        <v>2900</v>
      </c>
      <c r="AF438" s="5">
        <v>2900</v>
      </c>
      <c r="AG438" s="5">
        <v>2900</v>
      </c>
    </row>
    <row r="439" spans="1:33">
      <c r="A439" s="58" t="s">
        <v>137</v>
      </c>
      <c r="B439" s="61" t="s">
        <v>126</v>
      </c>
      <c r="C439" s="61" t="s">
        <v>213</v>
      </c>
      <c r="D439" s="61" t="s">
        <v>214</v>
      </c>
      <c r="E439" s="61" t="s">
        <v>154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491.24881606000002</v>
      </c>
      <c r="L439" s="5">
        <v>491.24881606000002</v>
      </c>
      <c r="M439" s="5">
        <v>1877.9932024499999</v>
      </c>
      <c r="N439" s="5">
        <v>1877.9932024499999</v>
      </c>
      <c r="O439" s="5">
        <v>2808.8239208499999</v>
      </c>
      <c r="P439" s="5">
        <v>4493.2678548200001</v>
      </c>
      <c r="Q439" s="5">
        <v>4826.2208567400003</v>
      </c>
      <c r="R439" s="5">
        <v>6179.1794628600001</v>
      </c>
      <c r="S439" s="5">
        <v>6500</v>
      </c>
      <c r="T439" s="5">
        <v>7503.1716681199996</v>
      </c>
      <c r="U439" s="5">
        <v>7503.1716681199996</v>
      </c>
      <c r="V439" s="5">
        <v>7503.1716681199996</v>
      </c>
      <c r="W439" s="5">
        <v>7553.2876421000001</v>
      </c>
      <c r="X439" s="5">
        <v>15525.228146969999</v>
      </c>
      <c r="Y439" s="5">
        <v>15525.228146969999</v>
      </c>
      <c r="Z439" s="5">
        <v>17617.722548720001</v>
      </c>
      <c r="AA439" s="5">
        <v>17646.49539692</v>
      </c>
      <c r="AB439" s="5">
        <v>18406.540780030002</v>
      </c>
      <c r="AC439" s="5">
        <v>18406.540780030002</v>
      </c>
      <c r="AD439" s="5">
        <v>21973.793913919999</v>
      </c>
      <c r="AE439" s="5">
        <v>31924.23572466</v>
      </c>
      <c r="AF439" s="5">
        <v>36293.510889199999</v>
      </c>
      <c r="AG439" s="5">
        <v>36293.510889199999</v>
      </c>
    </row>
    <row r="440" spans="1:33">
      <c r="A440" s="58" t="s">
        <v>137</v>
      </c>
      <c r="B440" s="61" t="s">
        <v>126</v>
      </c>
      <c r="C440" s="61" t="s">
        <v>215</v>
      </c>
      <c r="D440" s="61" t="s">
        <v>216</v>
      </c>
      <c r="E440" s="61" t="s">
        <v>154</v>
      </c>
      <c r="F440" s="5">
        <v>0</v>
      </c>
      <c r="G440" s="5">
        <v>0</v>
      </c>
      <c r="H440" s="5">
        <v>0</v>
      </c>
      <c r="I440" s="5">
        <v>504.54782591999998</v>
      </c>
      <c r="J440" s="5">
        <v>571.92387007000002</v>
      </c>
      <c r="K440" s="5">
        <v>571.92387007000002</v>
      </c>
      <c r="L440" s="5">
        <v>571.92387007000002</v>
      </c>
      <c r="M440" s="5">
        <v>571.92387007000002</v>
      </c>
      <c r="N440" s="5">
        <v>571.92387007000002</v>
      </c>
      <c r="O440" s="5">
        <v>590.12839127999996</v>
      </c>
      <c r="P440" s="5">
        <v>652.38986353999996</v>
      </c>
      <c r="Q440" s="5">
        <v>664.37492750000001</v>
      </c>
      <c r="R440" s="5">
        <v>664.37492750000001</v>
      </c>
      <c r="S440" s="5">
        <v>664.37492750000001</v>
      </c>
      <c r="T440" s="5">
        <v>753.75574954000001</v>
      </c>
      <c r="U440" s="5">
        <v>754.93152153000005</v>
      </c>
      <c r="V440" s="5">
        <v>754.93152153000005</v>
      </c>
      <c r="W440" s="5">
        <v>754.93152153000005</v>
      </c>
      <c r="X440" s="5">
        <v>754.93152153000005</v>
      </c>
      <c r="Y440" s="5">
        <v>754.93152153000005</v>
      </c>
      <c r="Z440" s="5">
        <v>804.96593904999997</v>
      </c>
      <c r="AA440" s="5">
        <v>3096.50541389</v>
      </c>
      <c r="AB440" s="5">
        <v>3400</v>
      </c>
      <c r="AC440" s="5">
        <v>3400</v>
      </c>
      <c r="AD440" s="5">
        <v>3400</v>
      </c>
      <c r="AE440" s="5">
        <v>3400</v>
      </c>
      <c r="AF440" s="5">
        <v>3400</v>
      </c>
      <c r="AG440" s="5">
        <v>3400</v>
      </c>
    </row>
    <row r="441" spans="1:33">
      <c r="A441" s="58" t="s">
        <v>137</v>
      </c>
      <c r="B441" s="61" t="s">
        <v>126</v>
      </c>
      <c r="C441" s="61" t="s">
        <v>217</v>
      </c>
      <c r="D441" s="61" t="s">
        <v>218</v>
      </c>
      <c r="E441" s="61" t="s">
        <v>154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5000</v>
      </c>
      <c r="AA441" s="5">
        <v>5000</v>
      </c>
      <c r="AB441" s="5">
        <v>5000</v>
      </c>
      <c r="AC441" s="5">
        <v>5000</v>
      </c>
      <c r="AD441" s="5">
        <v>5000</v>
      </c>
      <c r="AE441" s="5">
        <v>5000</v>
      </c>
      <c r="AF441" s="5">
        <v>5000</v>
      </c>
      <c r="AG441" s="5">
        <v>5000</v>
      </c>
    </row>
    <row r="442" spans="1:33">
      <c r="A442" s="58" t="s">
        <v>137</v>
      </c>
      <c r="B442" s="61" t="s">
        <v>126</v>
      </c>
      <c r="C442" s="61" t="s">
        <v>219</v>
      </c>
      <c r="D442" s="61" t="s">
        <v>220</v>
      </c>
      <c r="E442" s="61" t="s">
        <v>154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345.04420590000001</v>
      </c>
      <c r="Q442" s="5">
        <v>351.03421265999998</v>
      </c>
      <c r="R442" s="5">
        <v>391.23257094000002</v>
      </c>
      <c r="S442" s="5">
        <v>411.41587841</v>
      </c>
      <c r="T442" s="5">
        <v>1712.62172934</v>
      </c>
      <c r="U442" s="5">
        <v>4000</v>
      </c>
      <c r="V442" s="5">
        <v>4000</v>
      </c>
      <c r="W442" s="5">
        <v>4000</v>
      </c>
      <c r="X442" s="5">
        <v>4000</v>
      </c>
      <c r="Y442" s="5">
        <v>4000</v>
      </c>
      <c r="Z442" s="5">
        <v>4000</v>
      </c>
      <c r="AA442" s="5">
        <v>4000</v>
      </c>
      <c r="AB442" s="5">
        <v>4000</v>
      </c>
      <c r="AC442" s="5">
        <v>4000</v>
      </c>
      <c r="AD442" s="5">
        <v>4000</v>
      </c>
      <c r="AE442" s="5">
        <v>4000</v>
      </c>
      <c r="AF442" s="5">
        <v>20027.44509664</v>
      </c>
      <c r="AG442" s="5">
        <v>20027.44509664</v>
      </c>
    </row>
    <row r="443" spans="1:33">
      <c r="A443" s="58" t="s">
        <v>137</v>
      </c>
      <c r="B443" s="61" t="s">
        <v>127</v>
      </c>
      <c r="C443" s="61" t="s">
        <v>221</v>
      </c>
      <c r="D443" s="61" t="s">
        <v>222</v>
      </c>
      <c r="E443" s="61" t="s">
        <v>154</v>
      </c>
      <c r="F443" s="5">
        <v>0</v>
      </c>
      <c r="G443" s="5">
        <v>0</v>
      </c>
      <c r="H443" s="5">
        <v>45.645211490000001</v>
      </c>
      <c r="I443" s="5">
        <v>300</v>
      </c>
      <c r="J443" s="5">
        <v>323.63759687999999</v>
      </c>
      <c r="K443" s="5">
        <v>1093.23153361</v>
      </c>
      <c r="L443" s="5">
        <v>1093.23153361</v>
      </c>
      <c r="M443" s="5">
        <v>1093.23153361</v>
      </c>
      <c r="N443" s="5">
        <v>1093.23153361</v>
      </c>
      <c r="O443" s="5">
        <v>1093.23153361</v>
      </c>
      <c r="P443" s="5">
        <v>1780.49150218</v>
      </c>
      <c r="Q443" s="5">
        <v>1780.49150218</v>
      </c>
      <c r="R443" s="5">
        <v>1780.49150218</v>
      </c>
      <c r="S443" s="5">
        <v>1963.4926472</v>
      </c>
      <c r="T443" s="5">
        <v>3353.6327773799999</v>
      </c>
      <c r="U443" s="5">
        <v>5254.1254196099999</v>
      </c>
      <c r="V443" s="5">
        <v>5254.1254196099999</v>
      </c>
      <c r="W443" s="5">
        <v>6079.4000737300003</v>
      </c>
      <c r="X443" s="5">
        <v>6079.4000737300003</v>
      </c>
      <c r="Y443" s="5">
        <v>6222.9475138899998</v>
      </c>
      <c r="Z443" s="5">
        <v>10818.725056560001</v>
      </c>
      <c r="AA443" s="5">
        <v>10818.725056560001</v>
      </c>
      <c r="AB443" s="5">
        <v>10818.725056560001</v>
      </c>
      <c r="AC443" s="5">
        <v>10818.725056560001</v>
      </c>
      <c r="AD443" s="5">
        <v>10818.725056560001</v>
      </c>
      <c r="AE443" s="5">
        <v>11269.18111817</v>
      </c>
      <c r="AF443" s="5">
        <v>24396.70480584</v>
      </c>
      <c r="AG443" s="5">
        <v>24396.70480584</v>
      </c>
    </row>
    <row r="444" spans="1:33">
      <c r="A444" s="58" t="s">
        <v>137</v>
      </c>
      <c r="B444" s="61" t="s">
        <v>127</v>
      </c>
      <c r="C444" s="61" t="s">
        <v>223</v>
      </c>
      <c r="D444" s="61" t="s">
        <v>224</v>
      </c>
      <c r="E444" s="61" t="s">
        <v>154</v>
      </c>
      <c r="F444" s="5">
        <v>0</v>
      </c>
      <c r="G444" s="5">
        <v>0</v>
      </c>
      <c r="H444" s="5">
        <v>0</v>
      </c>
      <c r="I444" s="5">
        <v>140.22232804999999</v>
      </c>
      <c r="J444" s="5">
        <v>150</v>
      </c>
      <c r="K444" s="5">
        <v>150</v>
      </c>
      <c r="L444" s="5">
        <v>150</v>
      </c>
      <c r="M444" s="5">
        <v>150</v>
      </c>
      <c r="N444" s="5">
        <v>150</v>
      </c>
      <c r="O444" s="5">
        <v>150</v>
      </c>
      <c r="P444" s="5">
        <v>150</v>
      </c>
      <c r="Q444" s="5">
        <v>150</v>
      </c>
      <c r="R444" s="5">
        <v>150</v>
      </c>
      <c r="S444" s="5">
        <v>150</v>
      </c>
      <c r="T444" s="5">
        <v>150</v>
      </c>
      <c r="U444" s="5">
        <v>150</v>
      </c>
      <c r="V444" s="5">
        <v>150</v>
      </c>
      <c r="W444" s="5">
        <v>150</v>
      </c>
      <c r="X444" s="5">
        <v>150</v>
      </c>
      <c r="Y444" s="5">
        <v>150</v>
      </c>
      <c r="Z444" s="5">
        <v>150</v>
      </c>
      <c r="AA444" s="5">
        <v>150</v>
      </c>
      <c r="AB444" s="5">
        <v>150</v>
      </c>
      <c r="AC444" s="5">
        <v>150</v>
      </c>
      <c r="AD444" s="5">
        <v>150</v>
      </c>
      <c r="AE444" s="5">
        <v>150</v>
      </c>
      <c r="AF444" s="5">
        <v>150</v>
      </c>
      <c r="AG444" s="5">
        <v>150</v>
      </c>
    </row>
    <row r="445" spans="1:33">
      <c r="A445" s="58" t="s">
        <v>137</v>
      </c>
      <c r="B445" s="61" t="s">
        <v>127</v>
      </c>
      <c r="C445" s="61" t="s">
        <v>225</v>
      </c>
      <c r="D445" s="61" t="s">
        <v>286</v>
      </c>
      <c r="E445" s="61" t="s">
        <v>154</v>
      </c>
      <c r="F445" s="5">
        <v>0</v>
      </c>
      <c r="G445" s="5">
        <v>0</v>
      </c>
      <c r="H445" s="5">
        <v>0</v>
      </c>
      <c r="I445" s="5">
        <v>150</v>
      </c>
      <c r="J445" s="5">
        <v>150</v>
      </c>
      <c r="K445" s="5">
        <v>150</v>
      </c>
      <c r="L445" s="5">
        <v>150</v>
      </c>
      <c r="M445" s="5">
        <v>150</v>
      </c>
      <c r="N445" s="5">
        <v>150</v>
      </c>
      <c r="O445" s="5">
        <v>150</v>
      </c>
      <c r="P445" s="5">
        <v>150</v>
      </c>
      <c r="Q445" s="5">
        <v>150</v>
      </c>
      <c r="R445" s="5">
        <v>150</v>
      </c>
      <c r="S445" s="5">
        <v>150</v>
      </c>
      <c r="T445" s="5">
        <v>150</v>
      </c>
      <c r="U445" s="5">
        <v>150</v>
      </c>
      <c r="V445" s="5">
        <v>150</v>
      </c>
      <c r="W445" s="5">
        <v>150</v>
      </c>
      <c r="X445" s="5">
        <v>150</v>
      </c>
      <c r="Y445" s="5">
        <v>150</v>
      </c>
      <c r="Z445" s="5">
        <v>150</v>
      </c>
      <c r="AA445" s="5">
        <v>150</v>
      </c>
      <c r="AB445" s="5">
        <v>150</v>
      </c>
      <c r="AC445" s="5">
        <v>150</v>
      </c>
      <c r="AD445" s="5">
        <v>150</v>
      </c>
      <c r="AE445" s="5">
        <v>150</v>
      </c>
      <c r="AF445" s="5">
        <v>150</v>
      </c>
      <c r="AG445" s="5">
        <v>150</v>
      </c>
    </row>
    <row r="446" spans="1:33" ht="16.5"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33">
      <c r="A447" s="58" t="s">
        <v>137</v>
      </c>
      <c r="B447" s="61" t="s">
        <v>124</v>
      </c>
      <c r="C447" s="61" t="s">
        <v>152</v>
      </c>
      <c r="D447" s="61" t="s">
        <v>153</v>
      </c>
      <c r="E447" s="61" t="s">
        <v>92</v>
      </c>
      <c r="F447" s="5">
        <v>330.26499999999999</v>
      </c>
      <c r="G447" s="5">
        <v>900.26499999999999</v>
      </c>
      <c r="H447" s="5">
        <v>1139.29563134</v>
      </c>
      <c r="I447" s="5">
        <v>1169.1194430999999</v>
      </c>
      <c r="J447" s="5">
        <v>1183.42991224</v>
      </c>
      <c r="K447" s="5">
        <v>1550.8104253000001</v>
      </c>
      <c r="L447" s="5">
        <v>2171.460239</v>
      </c>
      <c r="M447" s="5">
        <v>2610.2649999999999</v>
      </c>
      <c r="N447" s="5">
        <v>2781.14496474</v>
      </c>
      <c r="O447" s="5">
        <v>2781.14496474</v>
      </c>
      <c r="P447" s="5">
        <v>2823.3823179199999</v>
      </c>
      <c r="Q447" s="5">
        <v>7509.0306000600003</v>
      </c>
      <c r="R447" s="5">
        <v>9037.1976957000006</v>
      </c>
      <c r="S447" s="5">
        <v>9716.1718248799989</v>
      </c>
      <c r="T447" s="5">
        <v>9716.1718248799989</v>
      </c>
      <c r="U447" s="5">
        <v>9716.1718248799989</v>
      </c>
      <c r="V447" s="5">
        <v>9716.1718248799989</v>
      </c>
      <c r="W447" s="5">
        <v>9716.1718248799989</v>
      </c>
      <c r="X447" s="5">
        <v>9716.1718248799989</v>
      </c>
      <c r="Y447" s="5">
        <v>9716.1718248799989</v>
      </c>
      <c r="Z447" s="5">
        <v>9535.7068248799987</v>
      </c>
      <c r="AA447" s="5">
        <v>10974.262287899999</v>
      </c>
      <c r="AB447" s="5">
        <v>13217.85256001</v>
      </c>
      <c r="AC447" s="5">
        <v>14052.540707249998</v>
      </c>
      <c r="AD447" s="5">
        <v>14052.540707249998</v>
      </c>
      <c r="AE447" s="5">
        <v>14052.540707249998</v>
      </c>
      <c r="AF447" s="5">
        <v>14052.540707249998</v>
      </c>
      <c r="AG447" s="5">
        <v>14052.540707249998</v>
      </c>
    </row>
    <row r="448" spans="1:33">
      <c r="A448" s="58" t="s">
        <v>137</v>
      </c>
      <c r="B448" s="61" t="s">
        <v>124</v>
      </c>
      <c r="C448" s="61" t="s">
        <v>155</v>
      </c>
      <c r="D448" s="61" t="s">
        <v>156</v>
      </c>
      <c r="E448" s="61" t="s">
        <v>92</v>
      </c>
      <c r="F448" s="5">
        <v>43.2</v>
      </c>
      <c r="G448" s="5">
        <v>784.73949504000007</v>
      </c>
      <c r="H448" s="5">
        <v>784.73949504000007</v>
      </c>
      <c r="I448" s="5">
        <v>796.56190017000006</v>
      </c>
      <c r="J448" s="5">
        <v>1147.16172921</v>
      </c>
      <c r="K448" s="5">
        <v>1168.09107047</v>
      </c>
      <c r="L448" s="5">
        <v>1168.09107047</v>
      </c>
      <c r="M448" s="5">
        <v>2714.0417467699999</v>
      </c>
      <c r="N448" s="5">
        <v>3659.5081176199997</v>
      </c>
      <c r="O448" s="5">
        <v>4095.2953054199997</v>
      </c>
      <c r="P448" s="5">
        <v>4743.2</v>
      </c>
      <c r="Q448" s="5">
        <v>5482.0450466900002</v>
      </c>
      <c r="R448" s="5">
        <v>5482.0450466900002</v>
      </c>
      <c r="S448" s="5">
        <v>5482.0450466900002</v>
      </c>
      <c r="T448" s="5">
        <v>5482.0450466900002</v>
      </c>
      <c r="U448" s="5">
        <v>5482.0450466900002</v>
      </c>
      <c r="V448" s="5">
        <v>5482.0450466900002</v>
      </c>
      <c r="W448" s="5">
        <v>5482.0450466900002</v>
      </c>
      <c r="X448" s="5">
        <v>5482.0450466900002</v>
      </c>
      <c r="Y448" s="5">
        <v>5482.0450466900002</v>
      </c>
      <c r="Z448" s="5">
        <v>5482.0450466900002</v>
      </c>
      <c r="AA448" s="5">
        <v>5629.0300859700001</v>
      </c>
      <c r="AB448" s="5">
        <v>10713.33184201</v>
      </c>
      <c r="AC448" s="5">
        <v>10713.33184201</v>
      </c>
      <c r="AD448" s="5">
        <v>10713.33184201</v>
      </c>
      <c r="AE448" s="5">
        <v>10713.33184201</v>
      </c>
      <c r="AF448" s="5">
        <v>10713.33184201</v>
      </c>
      <c r="AG448" s="5">
        <v>10713.33184201</v>
      </c>
    </row>
    <row r="449" spans="1:33">
      <c r="A449" s="58" t="s">
        <v>137</v>
      </c>
      <c r="B449" s="61" t="s">
        <v>124</v>
      </c>
      <c r="C449" s="61" t="s">
        <v>157</v>
      </c>
      <c r="D449" s="61" t="s">
        <v>158</v>
      </c>
      <c r="E449" s="61" t="s">
        <v>92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>
      <c r="A450" s="58" t="s">
        <v>137</v>
      </c>
      <c r="B450" s="61" t="s">
        <v>124</v>
      </c>
      <c r="C450" s="61" t="s">
        <v>159</v>
      </c>
      <c r="D450" s="61" t="s">
        <v>160</v>
      </c>
      <c r="E450" s="61" t="s">
        <v>92</v>
      </c>
      <c r="F450" s="5">
        <v>0</v>
      </c>
      <c r="G450" s="5">
        <v>468.10646546999999</v>
      </c>
      <c r="H450" s="5">
        <v>783.24018753999997</v>
      </c>
      <c r="I450" s="5">
        <v>1000</v>
      </c>
      <c r="J450" s="5">
        <v>1000</v>
      </c>
      <c r="K450" s="5">
        <v>1000</v>
      </c>
      <c r="L450" s="5">
        <v>1567.64391905</v>
      </c>
      <c r="M450" s="5">
        <v>1567.64391905</v>
      </c>
      <c r="N450" s="5">
        <v>1567.64391905</v>
      </c>
      <c r="O450" s="5">
        <v>1567.64391905</v>
      </c>
      <c r="P450" s="5">
        <v>1567.64391905</v>
      </c>
      <c r="Q450" s="5">
        <v>2926.8824506000001</v>
      </c>
      <c r="R450" s="5">
        <v>2926.8824506000001</v>
      </c>
      <c r="S450" s="5">
        <v>2926.8824506000001</v>
      </c>
      <c r="T450" s="5">
        <v>3800</v>
      </c>
      <c r="U450" s="5">
        <v>3800</v>
      </c>
      <c r="V450" s="5">
        <v>3800</v>
      </c>
      <c r="W450" s="5">
        <v>3800</v>
      </c>
      <c r="X450" s="5">
        <v>3800</v>
      </c>
      <c r="Y450" s="5">
        <v>3800</v>
      </c>
      <c r="Z450" s="5">
        <v>3800</v>
      </c>
      <c r="AA450" s="5">
        <v>3800</v>
      </c>
      <c r="AB450" s="5">
        <v>11735.331282409999</v>
      </c>
      <c r="AC450" s="5">
        <v>17530.3888472</v>
      </c>
      <c r="AD450" s="5">
        <v>23297.478374589999</v>
      </c>
      <c r="AE450" s="5">
        <v>24502.188645440001</v>
      </c>
      <c r="AF450" s="5">
        <v>34119.328785140002</v>
      </c>
      <c r="AG450" s="5">
        <v>34119.328785140002</v>
      </c>
    </row>
    <row r="451" spans="1:33">
      <c r="A451" s="58" t="s">
        <v>137</v>
      </c>
      <c r="B451" s="61" t="s">
        <v>124</v>
      </c>
      <c r="C451" s="61" t="s">
        <v>161</v>
      </c>
      <c r="D451" s="61" t="s">
        <v>162</v>
      </c>
      <c r="E451" s="61" t="s">
        <v>92</v>
      </c>
      <c r="F451" s="5">
        <v>0</v>
      </c>
      <c r="G451" s="5">
        <v>0</v>
      </c>
      <c r="H451" s="5">
        <v>61.036359699999998</v>
      </c>
      <c r="I451" s="5">
        <v>98.908451479999997</v>
      </c>
      <c r="J451" s="5">
        <v>100.26437356</v>
      </c>
      <c r="K451" s="5">
        <v>104.27989108</v>
      </c>
      <c r="L451" s="5">
        <v>104.27989108</v>
      </c>
      <c r="M451" s="5">
        <v>104.27989108</v>
      </c>
      <c r="N451" s="5">
        <v>104.27989108</v>
      </c>
      <c r="O451" s="5">
        <v>104.27989108</v>
      </c>
      <c r="P451" s="5">
        <v>104.27989108</v>
      </c>
      <c r="Q451" s="5">
        <v>104.27989108</v>
      </c>
      <c r="R451" s="5">
        <v>104.27989108</v>
      </c>
      <c r="S451" s="5">
        <v>106.40661724</v>
      </c>
      <c r="T451" s="5">
        <v>107.11432531</v>
      </c>
      <c r="U451" s="5">
        <v>107.11432531</v>
      </c>
      <c r="V451" s="5">
        <v>107.11432531</v>
      </c>
      <c r="W451" s="5">
        <v>136.28083131</v>
      </c>
      <c r="X451" s="5">
        <v>141.34258320000001</v>
      </c>
      <c r="Y451" s="5">
        <v>3900</v>
      </c>
      <c r="Z451" s="5">
        <v>3900</v>
      </c>
      <c r="AA451" s="5">
        <v>3900</v>
      </c>
      <c r="AB451" s="5">
        <v>3900</v>
      </c>
      <c r="AC451" s="5">
        <v>3900</v>
      </c>
      <c r="AD451" s="5">
        <v>3900</v>
      </c>
      <c r="AE451" s="5">
        <v>3900</v>
      </c>
      <c r="AF451" s="5">
        <v>3900</v>
      </c>
      <c r="AG451" s="5">
        <v>3900</v>
      </c>
    </row>
    <row r="452" spans="1:33">
      <c r="A452" s="58" t="s">
        <v>137</v>
      </c>
      <c r="B452" s="61" t="s">
        <v>124</v>
      </c>
      <c r="C452" s="61" t="s">
        <v>163</v>
      </c>
      <c r="D452" s="61" t="s">
        <v>164</v>
      </c>
      <c r="E452" s="61" t="s">
        <v>92</v>
      </c>
      <c r="F452" s="5">
        <v>0</v>
      </c>
      <c r="G452" s="5">
        <v>900</v>
      </c>
      <c r="H452" s="5">
        <v>900</v>
      </c>
      <c r="I452" s="5">
        <v>1561.4929296</v>
      </c>
      <c r="J452" s="5">
        <v>2062.0496697200001</v>
      </c>
      <c r="K452" s="5">
        <v>2062.0496697200001</v>
      </c>
      <c r="L452" s="5">
        <v>2280.8049816600001</v>
      </c>
      <c r="M452" s="5">
        <v>2280.8049816600001</v>
      </c>
      <c r="N452" s="5">
        <v>2280.8049816600001</v>
      </c>
      <c r="O452" s="5">
        <v>2280.8049816600001</v>
      </c>
      <c r="P452" s="5">
        <v>3500</v>
      </c>
      <c r="Q452" s="5">
        <v>3500</v>
      </c>
      <c r="R452" s="5">
        <v>3500</v>
      </c>
      <c r="S452" s="5">
        <v>3500</v>
      </c>
      <c r="T452" s="5">
        <v>3500</v>
      </c>
      <c r="U452" s="5">
        <v>3500</v>
      </c>
      <c r="V452" s="5">
        <v>3500</v>
      </c>
      <c r="W452" s="5">
        <v>3500</v>
      </c>
      <c r="X452" s="5">
        <v>3500</v>
      </c>
      <c r="Y452" s="5">
        <v>13297.61289348</v>
      </c>
      <c r="Z452" s="5">
        <v>23622.969345860001</v>
      </c>
      <c r="AA452" s="5">
        <v>24322.35527</v>
      </c>
      <c r="AB452" s="5">
        <v>24322.35527</v>
      </c>
      <c r="AC452" s="5">
        <v>24322.35527</v>
      </c>
      <c r="AD452" s="5">
        <v>24322.35527</v>
      </c>
      <c r="AE452" s="5">
        <v>24322.35527</v>
      </c>
      <c r="AF452" s="5">
        <v>24322.35527</v>
      </c>
      <c r="AG452" s="5">
        <v>24322.35527</v>
      </c>
    </row>
    <row r="453" spans="1:33">
      <c r="A453" s="58" t="s">
        <v>137</v>
      </c>
      <c r="B453" s="61" t="s">
        <v>124</v>
      </c>
      <c r="C453" s="61" t="s">
        <v>165</v>
      </c>
      <c r="D453" s="61" t="s">
        <v>166</v>
      </c>
      <c r="E453" s="61" t="s">
        <v>92</v>
      </c>
      <c r="F453" s="5">
        <v>0</v>
      </c>
      <c r="G453" s="5">
        <v>0</v>
      </c>
      <c r="H453" s="5">
        <v>0</v>
      </c>
      <c r="I453" s="5">
        <v>367.25776077</v>
      </c>
      <c r="J453" s="5">
        <v>404.30711836</v>
      </c>
      <c r="K453" s="5">
        <v>404.30711836</v>
      </c>
      <c r="L453" s="5">
        <v>404.30711836</v>
      </c>
      <c r="M453" s="5">
        <v>404.30711836</v>
      </c>
      <c r="N453" s="5">
        <v>1100</v>
      </c>
      <c r="O453" s="5">
        <v>2864.9935566300001</v>
      </c>
      <c r="P453" s="5">
        <v>2864.9935566300001</v>
      </c>
      <c r="Q453" s="5">
        <v>2925.6373193099998</v>
      </c>
      <c r="R453" s="5">
        <v>2925.6373193099998</v>
      </c>
      <c r="S453" s="5">
        <v>2925.6373193099998</v>
      </c>
      <c r="T453" s="5">
        <v>2925.6373193099998</v>
      </c>
      <c r="U453" s="5">
        <v>2925.6373193099998</v>
      </c>
      <c r="V453" s="5">
        <v>2925.6373193099998</v>
      </c>
      <c r="W453" s="5">
        <v>2925.6373193099998</v>
      </c>
      <c r="X453" s="5">
        <v>2925.6373193099998</v>
      </c>
      <c r="Y453" s="5">
        <v>3736.67433738</v>
      </c>
      <c r="Z453" s="5">
        <v>6415.4317215199999</v>
      </c>
      <c r="AA453" s="5">
        <v>6415.4317215199999</v>
      </c>
      <c r="AB453" s="5">
        <v>6415.4317215199999</v>
      </c>
      <c r="AC453" s="5">
        <v>6415.4317215199999</v>
      </c>
      <c r="AD453" s="5">
        <v>6415.4317215199999</v>
      </c>
      <c r="AE453" s="5">
        <v>6415.4317215199999</v>
      </c>
      <c r="AF453" s="5">
        <v>6415.4317215199999</v>
      </c>
      <c r="AG453" s="5">
        <v>6415.4317215199999</v>
      </c>
    </row>
    <row r="454" spans="1:33">
      <c r="A454" s="58" t="s">
        <v>137</v>
      </c>
      <c r="B454" s="61" t="s">
        <v>124</v>
      </c>
      <c r="C454" s="61" t="s">
        <v>167</v>
      </c>
      <c r="D454" s="61" t="s">
        <v>168</v>
      </c>
      <c r="E454" s="61" t="s">
        <v>92</v>
      </c>
      <c r="F454" s="5">
        <v>452.97399999999999</v>
      </c>
      <c r="G454" s="5">
        <v>1852.9739999999999</v>
      </c>
      <c r="H454" s="5">
        <v>4779.9570314599996</v>
      </c>
      <c r="I454" s="5">
        <v>4779.9570314599996</v>
      </c>
      <c r="J454" s="5">
        <v>4779.9570314599996</v>
      </c>
      <c r="K454" s="5">
        <v>4779.9570314599996</v>
      </c>
      <c r="L454" s="5">
        <v>4779.9570314599996</v>
      </c>
      <c r="M454" s="5">
        <v>4951.7501045500003</v>
      </c>
      <c r="N454" s="5">
        <v>5698.9934623199997</v>
      </c>
      <c r="O454" s="5">
        <v>5698.9934623199997</v>
      </c>
      <c r="P454" s="5">
        <v>6052.9740000000002</v>
      </c>
      <c r="Q454" s="5">
        <v>7268.4655952399999</v>
      </c>
      <c r="R454" s="5">
        <v>7268.4655952399999</v>
      </c>
      <c r="S454" s="5">
        <v>10005.59725707</v>
      </c>
      <c r="T454" s="5">
        <v>11279.535906770001</v>
      </c>
      <c r="U454" s="5">
        <v>11279.535906770001</v>
      </c>
      <c r="V454" s="5">
        <v>11279.535906770001</v>
      </c>
      <c r="W454" s="5">
        <v>11279.535906770001</v>
      </c>
      <c r="X454" s="5">
        <v>11371.36010313</v>
      </c>
      <c r="Y454" s="5">
        <v>11947.52288006</v>
      </c>
      <c r="Z454" s="5">
        <v>12014.08351502</v>
      </c>
      <c r="AA454" s="5">
        <v>11561.10951502</v>
      </c>
      <c r="AB454" s="5">
        <v>11561.10951502</v>
      </c>
      <c r="AC454" s="5">
        <v>11561.10951502</v>
      </c>
      <c r="AD454" s="5">
        <v>11561.10951502</v>
      </c>
      <c r="AE454" s="5">
        <v>11739.380258470001</v>
      </c>
      <c r="AF454" s="5">
        <v>11739.380258470001</v>
      </c>
      <c r="AG454" s="5">
        <v>11739.380258470001</v>
      </c>
    </row>
    <row r="455" spans="1:33">
      <c r="A455" s="58" t="s">
        <v>137</v>
      </c>
      <c r="B455" s="61" t="s">
        <v>124</v>
      </c>
      <c r="C455" s="61" t="s">
        <v>169</v>
      </c>
      <c r="D455" s="61" t="s">
        <v>170</v>
      </c>
      <c r="E455" s="61" t="s">
        <v>92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64.724991329999995</v>
      </c>
      <c r="O455" s="5">
        <v>418.86807211000001</v>
      </c>
      <c r="P455" s="5">
        <v>418.86807211000001</v>
      </c>
      <c r="Q455" s="5">
        <v>900</v>
      </c>
      <c r="R455" s="5">
        <v>900</v>
      </c>
      <c r="S455" s="5">
        <v>900</v>
      </c>
      <c r="T455" s="5">
        <v>900</v>
      </c>
      <c r="U455" s="5">
        <v>900</v>
      </c>
      <c r="V455" s="5">
        <v>900</v>
      </c>
      <c r="W455" s="5">
        <v>900</v>
      </c>
      <c r="X455" s="5">
        <v>900</v>
      </c>
      <c r="Y455" s="5">
        <v>900</v>
      </c>
      <c r="Z455" s="5">
        <v>900</v>
      </c>
      <c r="AA455" s="5">
        <v>900</v>
      </c>
      <c r="AB455" s="5">
        <v>900</v>
      </c>
      <c r="AC455" s="5">
        <v>900</v>
      </c>
      <c r="AD455" s="5">
        <v>900</v>
      </c>
      <c r="AE455" s="5">
        <v>900</v>
      </c>
      <c r="AF455" s="5">
        <v>900</v>
      </c>
      <c r="AG455" s="5">
        <v>900</v>
      </c>
    </row>
    <row r="456" spans="1:33">
      <c r="A456" s="58" t="s">
        <v>137</v>
      </c>
      <c r="B456" s="61" t="s">
        <v>123</v>
      </c>
      <c r="C456" s="61" t="s">
        <v>171</v>
      </c>
      <c r="D456" s="61" t="s">
        <v>172</v>
      </c>
      <c r="E456" s="61" t="s">
        <v>92</v>
      </c>
      <c r="F456" s="5">
        <v>1518.60571011</v>
      </c>
      <c r="G456" s="5">
        <v>1518.60571011</v>
      </c>
      <c r="H456" s="5">
        <v>1630.894076</v>
      </c>
      <c r="I456" s="5">
        <v>1630.894076</v>
      </c>
      <c r="J456" s="5">
        <v>1630.894076</v>
      </c>
      <c r="K456" s="5">
        <v>1630.894076</v>
      </c>
      <c r="L456" s="5">
        <v>1630.894076</v>
      </c>
      <c r="M456" s="5">
        <v>1630.894076</v>
      </c>
      <c r="N456" s="5">
        <v>1630.894076</v>
      </c>
      <c r="O456" s="5">
        <v>1630.894076</v>
      </c>
      <c r="P456" s="5">
        <v>1630.894076</v>
      </c>
      <c r="Q456" s="5">
        <v>1630.894076</v>
      </c>
      <c r="R456" s="5">
        <v>1630.894076</v>
      </c>
      <c r="S456" s="5">
        <v>1630.894076</v>
      </c>
      <c r="T456" s="5">
        <v>1630.894076</v>
      </c>
      <c r="U456" s="5">
        <v>1630.894076</v>
      </c>
      <c r="V456" s="5">
        <v>1630.894076</v>
      </c>
      <c r="W456" s="5">
        <v>1630.894076</v>
      </c>
      <c r="X456" s="5">
        <v>1630.894076</v>
      </c>
      <c r="Y456" s="5">
        <v>1630.894076</v>
      </c>
      <c r="Z456" s="5">
        <v>1630.894076</v>
      </c>
      <c r="AA456" s="5">
        <v>1630.894076</v>
      </c>
      <c r="AB456" s="5">
        <v>1630.894076</v>
      </c>
      <c r="AC456" s="5">
        <v>1630.894076</v>
      </c>
      <c r="AD456" s="5">
        <v>1630.894076</v>
      </c>
      <c r="AE456" s="5">
        <v>1630.894076</v>
      </c>
      <c r="AF456" s="5">
        <v>1630.894076</v>
      </c>
      <c r="AG456" s="5">
        <v>1630.894076</v>
      </c>
    </row>
    <row r="457" spans="1:33">
      <c r="A457" s="58" t="s">
        <v>137</v>
      </c>
      <c r="B457" s="61" t="s">
        <v>123</v>
      </c>
      <c r="C457" s="61" t="s">
        <v>173</v>
      </c>
      <c r="D457" s="61" t="s">
        <v>174</v>
      </c>
      <c r="E457" s="61" t="s">
        <v>92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>
      <c r="A458" s="58" t="s">
        <v>137</v>
      </c>
      <c r="B458" s="61" t="s">
        <v>123</v>
      </c>
      <c r="C458" s="61" t="s">
        <v>175</v>
      </c>
      <c r="D458" s="61" t="s">
        <v>176</v>
      </c>
      <c r="E458" s="61" t="s">
        <v>92</v>
      </c>
      <c r="F458" s="5">
        <v>661.66470465999998</v>
      </c>
      <c r="G458" s="5">
        <v>661.66470465999998</v>
      </c>
      <c r="H458" s="5">
        <v>675.86714657000005</v>
      </c>
      <c r="I458" s="5">
        <v>709.15936952000004</v>
      </c>
      <c r="J458" s="5">
        <v>4320.9225640799996</v>
      </c>
      <c r="K458" s="5">
        <v>4357.4554162299992</v>
      </c>
      <c r="L458" s="5">
        <v>4357.4554162299992</v>
      </c>
      <c r="M458" s="5">
        <v>4357.4554162299992</v>
      </c>
      <c r="N458" s="5">
        <v>7196.2528426599993</v>
      </c>
      <c r="O458" s="5">
        <v>7196.2528426599993</v>
      </c>
      <c r="P458" s="5">
        <v>7290.6906340199994</v>
      </c>
      <c r="Q458" s="5">
        <v>7457.6892952999997</v>
      </c>
      <c r="R458" s="5">
        <v>7457.6892952999997</v>
      </c>
      <c r="S458" s="5">
        <v>7664.8234540699996</v>
      </c>
      <c r="T458" s="5">
        <v>7842.4800000099995</v>
      </c>
      <c r="U458" s="5">
        <v>7670.0000000099999</v>
      </c>
      <c r="V458" s="5">
        <v>7670.0000000099999</v>
      </c>
      <c r="W458" s="5">
        <v>7670.0000000099999</v>
      </c>
      <c r="X458" s="5">
        <v>7670.0000000099999</v>
      </c>
      <c r="Y458" s="5">
        <v>9485.4713716699989</v>
      </c>
      <c r="Z458" s="5">
        <v>9215.4713716699989</v>
      </c>
      <c r="AA458" s="5">
        <v>9215.4713716599999</v>
      </c>
      <c r="AB458" s="5">
        <v>9407.8149200000007</v>
      </c>
      <c r="AC458" s="5">
        <v>9407.8149200000007</v>
      </c>
      <c r="AD458" s="5">
        <v>9407.8149200000007</v>
      </c>
      <c r="AE458" s="5">
        <v>9407.8149200000007</v>
      </c>
      <c r="AF458" s="5">
        <v>10419.215943249999</v>
      </c>
      <c r="AG458" s="5">
        <v>10419.215943249999</v>
      </c>
    </row>
    <row r="459" spans="1:33">
      <c r="A459" s="58" t="s">
        <v>137</v>
      </c>
      <c r="B459" s="61" t="s">
        <v>123</v>
      </c>
      <c r="C459" s="61" t="s">
        <v>177</v>
      </c>
      <c r="D459" s="61" t="s">
        <v>178</v>
      </c>
      <c r="E459" s="61" t="s">
        <v>92</v>
      </c>
      <c r="F459" s="5">
        <v>3113.19</v>
      </c>
      <c r="G459" s="5">
        <v>3113.19</v>
      </c>
      <c r="H459" s="5">
        <v>3113.19</v>
      </c>
      <c r="I459" s="5">
        <v>3329.8776445600001</v>
      </c>
      <c r="J459" s="5">
        <v>3329.8776445600001</v>
      </c>
      <c r="K459" s="5">
        <v>3589.00093135</v>
      </c>
      <c r="L459" s="5">
        <v>4213.4672872499996</v>
      </c>
      <c r="M459" s="5">
        <v>4213.4672872499996</v>
      </c>
      <c r="N459" s="5">
        <v>4213.4672872499996</v>
      </c>
      <c r="O459" s="5">
        <v>4213.4672872499996</v>
      </c>
      <c r="P459" s="5">
        <v>4213.4672872499996</v>
      </c>
      <c r="Q459" s="5">
        <v>4213.4672872499996</v>
      </c>
      <c r="R459" s="5">
        <v>4213.4672872499996</v>
      </c>
      <c r="S459" s="5">
        <v>4513.87505108</v>
      </c>
      <c r="T459" s="5">
        <v>5465.3227251700009</v>
      </c>
      <c r="U459" s="5">
        <v>5465.3227251700009</v>
      </c>
      <c r="V459" s="5">
        <v>5465.3227251700009</v>
      </c>
      <c r="W459" s="5">
        <v>9459.7199894799996</v>
      </c>
      <c r="X459" s="5">
        <v>9459.7199894799996</v>
      </c>
      <c r="Y459" s="5">
        <v>9459.7199894799996</v>
      </c>
      <c r="Z459" s="5">
        <v>10435.79728318</v>
      </c>
      <c r="AA459" s="5">
        <v>10435.79728318</v>
      </c>
      <c r="AB459" s="5">
        <v>12124.047750560001</v>
      </c>
      <c r="AC459" s="5">
        <v>13442.35302538</v>
      </c>
      <c r="AD459" s="5">
        <v>13442.35302538</v>
      </c>
      <c r="AE459" s="5">
        <v>14860.939030180001</v>
      </c>
      <c r="AF459" s="5">
        <v>14895.161810719999</v>
      </c>
      <c r="AG459" s="5">
        <v>14895.161810719999</v>
      </c>
    </row>
    <row r="460" spans="1:33">
      <c r="A460" s="58" t="s">
        <v>137</v>
      </c>
      <c r="B460" s="61" t="s">
        <v>123</v>
      </c>
      <c r="C460" s="61" t="s">
        <v>179</v>
      </c>
      <c r="D460" s="61" t="s">
        <v>180</v>
      </c>
      <c r="E460" s="61" t="s">
        <v>92</v>
      </c>
      <c r="F460" s="5">
        <v>198.012</v>
      </c>
      <c r="G460" s="5">
        <v>198.012</v>
      </c>
      <c r="H460" s="5">
        <v>198.012</v>
      </c>
      <c r="I460" s="5">
        <v>208.55611599</v>
      </c>
      <c r="J460" s="5">
        <v>208.55611599</v>
      </c>
      <c r="K460" s="5">
        <v>208.55611599</v>
      </c>
      <c r="L460" s="5">
        <v>208.55611599</v>
      </c>
      <c r="M460" s="5">
        <v>208.55611599</v>
      </c>
      <c r="N460" s="5">
        <v>208.55611599</v>
      </c>
      <c r="O460" s="5">
        <v>208.55611599</v>
      </c>
      <c r="P460" s="5">
        <v>208.55611599</v>
      </c>
      <c r="Q460" s="5">
        <v>208.55611599</v>
      </c>
      <c r="R460" s="5">
        <v>208.55611599</v>
      </c>
      <c r="S460" s="5">
        <v>208.55611599</v>
      </c>
      <c r="T460" s="5">
        <v>208.55611599</v>
      </c>
      <c r="U460" s="5">
        <v>208.55611599</v>
      </c>
      <c r="V460" s="5">
        <v>208.55611599</v>
      </c>
      <c r="W460" s="5">
        <v>208.55611599</v>
      </c>
      <c r="X460" s="5">
        <v>278.75531305999999</v>
      </c>
      <c r="Y460" s="5">
        <v>278.75531305999999</v>
      </c>
      <c r="Z460" s="5">
        <v>80.743313060000006</v>
      </c>
      <c r="AA460" s="5">
        <v>80.743313060000006</v>
      </c>
      <c r="AB460" s="5">
        <v>80.743313060000006</v>
      </c>
      <c r="AC460" s="5">
        <v>80.743313060000006</v>
      </c>
      <c r="AD460" s="5">
        <v>80.743313060000006</v>
      </c>
      <c r="AE460" s="5">
        <v>80.743313060000006</v>
      </c>
      <c r="AF460" s="5">
        <v>80.743313060000006</v>
      </c>
      <c r="AG460" s="5">
        <v>80.743313060000006</v>
      </c>
    </row>
    <row r="461" spans="1:33">
      <c r="A461" s="58" t="s">
        <v>137</v>
      </c>
      <c r="B461" s="61" t="s">
        <v>123</v>
      </c>
      <c r="C461" s="61" t="s">
        <v>181</v>
      </c>
      <c r="D461" s="61" t="s">
        <v>182</v>
      </c>
      <c r="E461" s="61" t="s">
        <v>92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>
      <c r="A462" s="58" t="s">
        <v>137</v>
      </c>
      <c r="B462" s="61" t="s">
        <v>123</v>
      </c>
      <c r="C462" s="61" t="s">
        <v>183</v>
      </c>
      <c r="D462" s="61" t="s">
        <v>184</v>
      </c>
      <c r="E462" s="61" t="s">
        <v>92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>
      <c r="A463" s="58" t="s">
        <v>137</v>
      </c>
      <c r="B463" s="61" t="s">
        <v>123</v>
      </c>
      <c r="C463" s="61" t="s">
        <v>185</v>
      </c>
      <c r="D463" s="61" t="s">
        <v>186</v>
      </c>
      <c r="E463" s="61" t="s">
        <v>92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>
      <c r="A464" s="58" t="s">
        <v>137</v>
      </c>
      <c r="B464" s="61" t="s">
        <v>123</v>
      </c>
      <c r="C464" s="61" t="s">
        <v>187</v>
      </c>
      <c r="D464" s="61" t="s">
        <v>188</v>
      </c>
      <c r="E464" s="61" t="s">
        <v>92</v>
      </c>
      <c r="F464" s="5">
        <v>413.18</v>
      </c>
      <c r="G464" s="5">
        <v>413.18</v>
      </c>
      <c r="H464" s="5">
        <v>413.6</v>
      </c>
      <c r="I464" s="5">
        <v>1525.24037288</v>
      </c>
      <c r="J464" s="5">
        <v>1525.24037288</v>
      </c>
      <c r="K464" s="5">
        <v>1525.24037288</v>
      </c>
      <c r="L464" s="5">
        <v>1530.12063466</v>
      </c>
      <c r="M464" s="5">
        <v>3577.5905618699999</v>
      </c>
      <c r="N464" s="5">
        <v>3577.5905618699999</v>
      </c>
      <c r="O464" s="5">
        <v>3577.5905618699999</v>
      </c>
      <c r="P464" s="5">
        <v>4206.8888669999997</v>
      </c>
      <c r="Q464" s="5">
        <v>4206.8888669999997</v>
      </c>
      <c r="R464" s="5">
        <v>4206.8888669999997</v>
      </c>
      <c r="S464" s="5">
        <v>4206.8888669999997</v>
      </c>
      <c r="T464" s="5">
        <v>4206.8888669999997</v>
      </c>
      <c r="U464" s="5">
        <v>4206.8888669999997</v>
      </c>
      <c r="V464" s="5">
        <v>4206.8888669999997</v>
      </c>
      <c r="W464" s="5">
        <v>4093.7088669999998</v>
      </c>
      <c r="X464" s="5">
        <v>4093.7088669999998</v>
      </c>
      <c r="Y464" s="5">
        <v>4093.7088669999998</v>
      </c>
      <c r="Z464" s="5">
        <v>4093.7088669999998</v>
      </c>
      <c r="AA464" s="5">
        <v>4093.7088669999998</v>
      </c>
      <c r="AB464" s="5">
        <v>4093.7088669999998</v>
      </c>
      <c r="AC464" s="5">
        <v>4093.7088669999998</v>
      </c>
      <c r="AD464" s="5">
        <v>4093.7088669999998</v>
      </c>
      <c r="AE464" s="5">
        <v>4093.7088669999998</v>
      </c>
      <c r="AF464" s="5">
        <v>4093.7088669999998</v>
      </c>
      <c r="AG464" s="5">
        <v>4093.7088669999998</v>
      </c>
    </row>
    <row r="465" spans="1:33">
      <c r="A465" s="58" t="s">
        <v>137</v>
      </c>
      <c r="B465" s="61" t="s">
        <v>125</v>
      </c>
      <c r="C465" s="61" t="s">
        <v>189</v>
      </c>
      <c r="D465" s="61" t="s">
        <v>190</v>
      </c>
      <c r="E465" s="61" t="s">
        <v>92</v>
      </c>
      <c r="F465" s="5">
        <v>0</v>
      </c>
      <c r="G465" s="5">
        <v>0</v>
      </c>
      <c r="H465" s="5">
        <v>1E-3</v>
      </c>
      <c r="I465" s="5">
        <v>183.26712077000002</v>
      </c>
      <c r="J465" s="5">
        <v>402.98733670000001</v>
      </c>
      <c r="K465" s="5">
        <v>402.98733670000001</v>
      </c>
      <c r="L465" s="5">
        <v>402.98733670000001</v>
      </c>
      <c r="M465" s="5">
        <v>402.98733670000001</v>
      </c>
      <c r="N465" s="5">
        <v>402.98733670000001</v>
      </c>
      <c r="O465" s="5">
        <v>402.98733670000001</v>
      </c>
      <c r="P465" s="5">
        <v>402.98733670000001</v>
      </c>
      <c r="Q465" s="5">
        <v>402.98733670000001</v>
      </c>
      <c r="R465" s="5">
        <v>402.98733670000001</v>
      </c>
      <c r="S465" s="5">
        <v>402.98733670000001</v>
      </c>
      <c r="T465" s="5">
        <v>402.98733670000001</v>
      </c>
      <c r="U465" s="5">
        <v>402.98733670000001</v>
      </c>
      <c r="V465" s="5">
        <v>402.98733670000001</v>
      </c>
      <c r="W465" s="5">
        <v>402.98733670000001</v>
      </c>
      <c r="X465" s="5">
        <v>402.98733670000001</v>
      </c>
      <c r="Y465" s="5">
        <v>402.98733670000001</v>
      </c>
      <c r="Z465" s="5">
        <v>402.98733670000001</v>
      </c>
      <c r="AA465" s="5">
        <v>402.98733670000001</v>
      </c>
      <c r="AB465" s="5">
        <v>402.98733670000001</v>
      </c>
      <c r="AC465" s="5">
        <v>402.98733670000001</v>
      </c>
      <c r="AD465" s="5">
        <v>402.98733670000001</v>
      </c>
      <c r="AE465" s="5">
        <v>402.98733670000001</v>
      </c>
      <c r="AF465" s="5">
        <v>402.98733670000001</v>
      </c>
      <c r="AG465" s="5">
        <v>402.98733670000001</v>
      </c>
    </row>
    <row r="466" spans="1:33">
      <c r="A466" s="58" t="s">
        <v>137</v>
      </c>
      <c r="B466" s="61" t="s">
        <v>125</v>
      </c>
      <c r="C466" s="61" t="s">
        <v>191</v>
      </c>
      <c r="D466" s="61" t="s">
        <v>192</v>
      </c>
      <c r="E466" s="61" t="s">
        <v>92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</row>
    <row r="467" spans="1:33">
      <c r="A467" s="58" t="s">
        <v>137</v>
      </c>
      <c r="B467" s="61" t="s">
        <v>125</v>
      </c>
      <c r="C467" s="61" t="s">
        <v>193</v>
      </c>
      <c r="D467" s="61" t="s">
        <v>194</v>
      </c>
      <c r="E467" s="61" t="s">
        <v>92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</row>
    <row r="468" spans="1:33">
      <c r="A468" s="58" t="s">
        <v>137</v>
      </c>
      <c r="B468" s="61" t="s">
        <v>125</v>
      </c>
      <c r="C468" s="61" t="s">
        <v>195</v>
      </c>
      <c r="D468" s="61" t="s">
        <v>196</v>
      </c>
      <c r="E468" s="61" t="s">
        <v>92</v>
      </c>
      <c r="F468" s="5">
        <v>1934.5000000000002</v>
      </c>
      <c r="G468" s="5">
        <v>1934.5000000000002</v>
      </c>
      <c r="H468" s="5">
        <v>2000.8486552100003</v>
      </c>
      <c r="I468" s="5">
        <v>2000.8986552100002</v>
      </c>
      <c r="J468" s="5">
        <v>2106.7333154200001</v>
      </c>
      <c r="K468" s="5">
        <v>2634.5</v>
      </c>
      <c r="L468" s="5">
        <v>2634.5</v>
      </c>
      <c r="M468" s="5">
        <v>2634.5</v>
      </c>
      <c r="N468" s="5">
        <v>2634.5</v>
      </c>
      <c r="O468" s="5">
        <v>2634.5</v>
      </c>
      <c r="P468" s="5">
        <v>3252.6477533699999</v>
      </c>
      <c r="Q468" s="5">
        <v>3138.4870784499999</v>
      </c>
      <c r="R468" s="5">
        <v>3657.0161510000003</v>
      </c>
      <c r="S468" s="5">
        <v>3940.7839411099999</v>
      </c>
      <c r="T468" s="5">
        <v>3940.7839411099999</v>
      </c>
      <c r="U468" s="5">
        <v>3940.7839411099999</v>
      </c>
      <c r="V468" s="5">
        <v>3940.7839411099999</v>
      </c>
      <c r="W468" s="5">
        <v>3940.7839411099999</v>
      </c>
      <c r="X468" s="5">
        <v>3940.7839411099999</v>
      </c>
      <c r="Y468" s="5">
        <v>4258.95</v>
      </c>
      <c r="Z468" s="5">
        <v>4127.75</v>
      </c>
      <c r="AA468" s="5">
        <v>3815.75</v>
      </c>
      <c r="AB468" s="5">
        <v>3815.75</v>
      </c>
      <c r="AC468" s="5">
        <v>4017.5476571700001</v>
      </c>
      <c r="AD468" s="5">
        <v>4285.6640420599997</v>
      </c>
      <c r="AE468" s="5">
        <v>4256.9640420599999</v>
      </c>
      <c r="AF468" s="5">
        <v>5093.7955121100003</v>
      </c>
      <c r="AG468" s="5">
        <v>5093.7955121100003</v>
      </c>
    </row>
    <row r="469" spans="1:33">
      <c r="A469" s="58" t="s">
        <v>137</v>
      </c>
      <c r="B469" s="61" t="s">
        <v>125</v>
      </c>
      <c r="C469" s="61" t="s">
        <v>197</v>
      </c>
      <c r="D469" s="61" t="s">
        <v>198</v>
      </c>
      <c r="E469" s="61" t="s">
        <v>92</v>
      </c>
      <c r="F469" s="5">
        <v>2071.8679999999999</v>
      </c>
      <c r="G469" s="5">
        <v>2506.5493427500001</v>
      </c>
      <c r="H469" s="5">
        <v>2932.1680000000001</v>
      </c>
      <c r="I469" s="5">
        <v>3180.5030574699999</v>
      </c>
      <c r="J469" s="5">
        <v>3545.3973788799999</v>
      </c>
      <c r="K469" s="5">
        <v>3545.3973788799999</v>
      </c>
      <c r="L469" s="5">
        <v>3545.3973788799999</v>
      </c>
      <c r="M469" s="5">
        <v>4984.4182105199998</v>
      </c>
      <c r="N469" s="5">
        <v>4984.4182105199998</v>
      </c>
      <c r="O469" s="5">
        <v>5248.3895931999996</v>
      </c>
      <c r="P469" s="5">
        <v>5596.6872209200001</v>
      </c>
      <c r="Q469" s="5">
        <v>5596.6872209200001</v>
      </c>
      <c r="R469" s="5">
        <v>5596.6872209200001</v>
      </c>
      <c r="S469" s="5">
        <v>5596.6872209200001</v>
      </c>
      <c r="T469" s="5">
        <v>6587.8370801799992</v>
      </c>
      <c r="U469" s="5">
        <v>8396.886304560001</v>
      </c>
      <c r="V469" s="5">
        <v>8396.886304560001</v>
      </c>
      <c r="W469" s="5">
        <v>10192.82439163</v>
      </c>
      <c r="X469" s="5">
        <v>10192.82439163</v>
      </c>
      <c r="Y469" s="5">
        <v>10173.32439163</v>
      </c>
      <c r="Z469" s="5">
        <v>9987.3243916299998</v>
      </c>
      <c r="AA469" s="5">
        <v>12359.77086517</v>
      </c>
      <c r="AB469" s="5">
        <v>14827.905062920001</v>
      </c>
      <c r="AC469" s="5">
        <v>14827.905062920001</v>
      </c>
      <c r="AD469" s="5">
        <v>15298.25841</v>
      </c>
      <c r="AE469" s="5">
        <v>15298.25841</v>
      </c>
      <c r="AF469" s="5">
        <v>15298.25841</v>
      </c>
      <c r="AG469" s="5">
        <v>15117.65841</v>
      </c>
    </row>
    <row r="470" spans="1:33">
      <c r="A470" s="58" t="s">
        <v>137</v>
      </c>
      <c r="B470" s="61" t="s">
        <v>125</v>
      </c>
      <c r="C470" s="61" t="s">
        <v>199</v>
      </c>
      <c r="D470" s="61" t="s">
        <v>200</v>
      </c>
      <c r="E470" s="61" t="s">
        <v>92</v>
      </c>
      <c r="F470" s="5">
        <v>0</v>
      </c>
      <c r="G470" s="5">
        <v>500</v>
      </c>
      <c r="H470" s="5">
        <v>2000</v>
      </c>
      <c r="I470" s="5">
        <v>2000</v>
      </c>
      <c r="J470" s="5">
        <v>2000</v>
      </c>
      <c r="K470" s="5">
        <v>2000</v>
      </c>
      <c r="L470" s="5">
        <v>2000</v>
      </c>
      <c r="M470" s="5">
        <v>2000</v>
      </c>
      <c r="N470" s="5">
        <v>2000</v>
      </c>
      <c r="O470" s="5">
        <v>2000</v>
      </c>
      <c r="P470" s="5">
        <v>2000</v>
      </c>
      <c r="Q470" s="5">
        <v>2000</v>
      </c>
      <c r="R470" s="5">
        <v>2000</v>
      </c>
      <c r="S470" s="5">
        <v>2000</v>
      </c>
      <c r="T470" s="5">
        <v>2167.7346051599998</v>
      </c>
      <c r="U470" s="5">
        <v>2167.7346051599998</v>
      </c>
      <c r="V470" s="5">
        <v>2167.7346051599998</v>
      </c>
      <c r="W470" s="5">
        <v>2494.3938187900003</v>
      </c>
      <c r="X470" s="5">
        <v>3188.0894622000001</v>
      </c>
      <c r="Y470" s="5">
        <v>3694.1123401700002</v>
      </c>
      <c r="Z470" s="5">
        <v>3779.9987060600001</v>
      </c>
      <c r="AA470" s="5">
        <v>3878.3213326099999</v>
      </c>
      <c r="AB470" s="5">
        <v>3878.3213326099999</v>
      </c>
      <c r="AC470" s="5">
        <v>4403.4310555800002</v>
      </c>
      <c r="AD470" s="5">
        <v>5093.4551730000003</v>
      </c>
      <c r="AE470" s="5">
        <v>5093.4551730000003</v>
      </c>
      <c r="AF470" s="5">
        <v>5093.4551730000003</v>
      </c>
      <c r="AG470" s="5">
        <v>5093.4551730000003</v>
      </c>
    </row>
    <row r="471" spans="1:33">
      <c r="A471" s="58" t="s">
        <v>137</v>
      </c>
      <c r="B471" s="61" t="s">
        <v>125</v>
      </c>
      <c r="C471" s="61" t="s">
        <v>201</v>
      </c>
      <c r="D471" s="61" t="s">
        <v>202</v>
      </c>
      <c r="E471" s="61" t="s">
        <v>92</v>
      </c>
      <c r="F471" s="5">
        <v>0</v>
      </c>
      <c r="G471" s="5">
        <v>0</v>
      </c>
      <c r="H471" s="5">
        <v>373.28814390999997</v>
      </c>
      <c r="I471" s="5">
        <v>373.28814390999997</v>
      </c>
      <c r="J471" s="5">
        <v>373.28814390999997</v>
      </c>
      <c r="K471" s="5">
        <v>419.73610450000001</v>
      </c>
      <c r="L471" s="5">
        <v>419.73610450000001</v>
      </c>
      <c r="M471" s="5">
        <v>419.73610450000001</v>
      </c>
      <c r="N471" s="5">
        <v>419.73610450000001</v>
      </c>
      <c r="O471" s="5">
        <v>419.73610450000001</v>
      </c>
      <c r="P471" s="5">
        <v>419.73610450000001</v>
      </c>
      <c r="Q471" s="5">
        <v>419.73610450000001</v>
      </c>
      <c r="R471" s="5">
        <v>419.73610450000001</v>
      </c>
      <c r="S471" s="5">
        <v>1001.40645905</v>
      </c>
      <c r="T471" s="5">
        <v>1001.40645905</v>
      </c>
      <c r="U471" s="5">
        <v>1001.40645905</v>
      </c>
      <c r="V471" s="5">
        <v>1001.40645905</v>
      </c>
      <c r="W471" s="5">
        <v>1001.40645905</v>
      </c>
      <c r="X471" s="5">
        <v>1001.40645905</v>
      </c>
      <c r="Y471" s="5">
        <v>1600</v>
      </c>
      <c r="Z471" s="5">
        <v>1600</v>
      </c>
      <c r="AA471" s="5">
        <v>1600</v>
      </c>
      <c r="AB471" s="5">
        <v>1600</v>
      </c>
      <c r="AC471" s="5">
        <v>1600</v>
      </c>
      <c r="AD471" s="5">
        <v>1600</v>
      </c>
      <c r="AE471" s="5">
        <v>1600</v>
      </c>
      <c r="AF471" s="5">
        <v>1600</v>
      </c>
      <c r="AG471" s="5">
        <v>1600</v>
      </c>
    </row>
    <row r="472" spans="1:33">
      <c r="A472" s="58" t="s">
        <v>137</v>
      </c>
      <c r="B472" s="61" t="s">
        <v>126</v>
      </c>
      <c r="C472" s="61" t="s">
        <v>203</v>
      </c>
      <c r="D472" s="61" t="s">
        <v>204</v>
      </c>
      <c r="E472" s="61" t="s">
        <v>92</v>
      </c>
      <c r="F472" s="5">
        <v>324.5</v>
      </c>
      <c r="G472" s="5">
        <v>500.61119307000001</v>
      </c>
      <c r="H472" s="5">
        <v>1004.13246522</v>
      </c>
      <c r="I472" s="5">
        <v>1506.4669313899999</v>
      </c>
      <c r="J472" s="5">
        <v>1506.4669313899999</v>
      </c>
      <c r="K472" s="5">
        <v>2155.2870485000003</v>
      </c>
      <c r="L472" s="5">
        <v>2155.2870485000003</v>
      </c>
      <c r="M472" s="5">
        <v>2143.6561985400003</v>
      </c>
      <c r="N472" s="5">
        <v>2143.6561985400003</v>
      </c>
      <c r="O472" s="5">
        <v>2143.6561985400003</v>
      </c>
      <c r="P472" s="5">
        <v>3478.5</v>
      </c>
      <c r="Q472" s="5">
        <v>3478.5</v>
      </c>
      <c r="R472" s="5">
        <v>3398</v>
      </c>
      <c r="S472" s="5">
        <v>3398</v>
      </c>
      <c r="T472" s="5">
        <v>5682.6780022100002</v>
      </c>
      <c r="U472" s="5">
        <v>5523.6780022100002</v>
      </c>
      <c r="V472" s="5">
        <v>5523.6780022100002</v>
      </c>
      <c r="W472" s="5">
        <v>5484.6780022100002</v>
      </c>
      <c r="X472" s="5">
        <v>7521.2421518600004</v>
      </c>
      <c r="Y472" s="5">
        <v>7521.2421518600004</v>
      </c>
      <c r="Z472" s="5">
        <v>7521.2421518600004</v>
      </c>
      <c r="AA472" s="5">
        <v>15000.434263110001</v>
      </c>
      <c r="AB472" s="5">
        <v>15000.434263110001</v>
      </c>
      <c r="AC472" s="5">
        <v>15000.434263110001</v>
      </c>
      <c r="AD472" s="5">
        <v>15000.434263110001</v>
      </c>
      <c r="AE472" s="5">
        <v>18517.388198479999</v>
      </c>
      <c r="AF472" s="5">
        <v>20536.05989828</v>
      </c>
      <c r="AG472" s="5">
        <v>20536.05989828</v>
      </c>
    </row>
    <row r="473" spans="1:33">
      <c r="A473" s="58" t="s">
        <v>137</v>
      </c>
      <c r="B473" s="61" t="s">
        <v>126</v>
      </c>
      <c r="C473" s="61" t="s">
        <v>205</v>
      </c>
      <c r="D473" s="61" t="s">
        <v>206</v>
      </c>
      <c r="E473" s="61" t="s">
        <v>92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>
      <c r="A474" s="58" t="s">
        <v>137</v>
      </c>
      <c r="B474" s="61" t="s">
        <v>126</v>
      </c>
      <c r="C474" s="61" t="s">
        <v>207</v>
      </c>
      <c r="D474" s="61" t="s">
        <v>208</v>
      </c>
      <c r="E474" s="61" t="s">
        <v>92</v>
      </c>
      <c r="F474" s="5">
        <v>1334.9349999999999</v>
      </c>
      <c r="G474" s="5">
        <v>2229.1593506500003</v>
      </c>
      <c r="H474" s="5">
        <v>2756.4877876599999</v>
      </c>
      <c r="I474" s="5">
        <v>2756.28778766</v>
      </c>
      <c r="J474" s="5">
        <v>2756.28778766</v>
      </c>
      <c r="K474" s="5">
        <v>3081.75040683</v>
      </c>
      <c r="L474" s="5">
        <v>3081.75040683</v>
      </c>
      <c r="M474" s="5">
        <v>3081.75040683</v>
      </c>
      <c r="N474" s="5">
        <v>3081.75040683</v>
      </c>
      <c r="O474" s="5">
        <v>3356.4581792399999</v>
      </c>
      <c r="P474" s="5">
        <v>4002.4880325900003</v>
      </c>
      <c r="Q474" s="5">
        <v>4002.4880325900003</v>
      </c>
      <c r="R474" s="5">
        <v>5764.835</v>
      </c>
      <c r="S474" s="5">
        <v>5580.35</v>
      </c>
      <c r="T474" s="5">
        <v>5580.35</v>
      </c>
      <c r="U474" s="5">
        <v>5580.35</v>
      </c>
      <c r="V474" s="5">
        <v>5253.65</v>
      </c>
      <c r="W474" s="5">
        <v>5253.65</v>
      </c>
      <c r="X474" s="5">
        <v>7547.4496007799999</v>
      </c>
      <c r="Y474" s="5">
        <v>7547.4496007799999</v>
      </c>
      <c r="Z474" s="5">
        <v>8904.5835766399996</v>
      </c>
      <c r="AA474" s="5">
        <v>9710.8732952299997</v>
      </c>
      <c r="AB474" s="5">
        <v>11765.736707759999</v>
      </c>
      <c r="AC474" s="5">
        <v>12540.71519961</v>
      </c>
      <c r="AD474" s="5">
        <v>12683.120878469999</v>
      </c>
      <c r="AE474" s="5">
        <v>12683.120878469999</v>
      </c>
      <c r="AF474" s="5">
        <v>12683.120878469999</v>
      </c>
      <c r="AG474" s="5">
        <v>12683.120878469999</v>
      </c>
    </row>
    <row r="475" spans="1:33">
      <c r="A475" s="58" t="s">
        <v>137</v>
      </c>
      <c r="B475" s="61" t="s">
        <v>126</v>
      </c>
      <c r="C475" s="61" t="s">
        <v>209</v>
      </c>
      <c r="D475" s="61" t="s">
        <v>210</v>
      </c>
      <c r="E475" s="61" t="s">
        <v>92</v>
      </c>
      <c r="F475" s="5">
        <v>90.75</v>
      </c>
      <c r="G475" s="5">
        <v>90.75</v>
      </c>
      <c r="H475" s="5">
        <v>114.21489495</v>
      </c>
      <c r="I475" s="5">
        <v>117.73368790000001</v>
      </c>
      <c r="J475" s="5">
        <v>117.73368790000001</v>
      </c>
      <c r="K475" s="5">
        <v>133.80390477</v>
      </c>
      <c r="L475" s="5">
        <v>110.0323862</v>
      </c>
      <c r="M475" s="5">
        <v>110.0323862</v>
      </c>
      <c r="N475" s="5">
        <v>110.0323862</v>
      </c>
      <c r="O475" s="5">
        <v>110.0323862</v>
      </c>
      <c r="P475" s="5">
        <v>1400</v>
      </c>
      <c r="Q475" s="5">
        <v>1400</v>
      </c>
      <c r="R475" s="5">
        <v>1400</v>
      </c>
      <c r="S475" s="5">
        <v>1400</v>
      </c>
      <c r="T475" s="5">
        <v>1400</v>
      </c>
      <c r="U475" s="5">
        <v>1400</v>
      </c>
      <c r="V475" s="5">
        <v>1400</v>
      </c>
      <c r="W475" s="5">
        <v>1400</v>
      </c>
      <c r="X475" s="5">
        <v>1400</v>
      </c>
      <c r="Y475" s="5">
        <v>1400</v>
      </c>
      <c r="Z475" s="5">
        <v>1400</v>
      </c>
      <c r="AA475" s="5">
        <v>1400</v>
      </c>
      <c r="AB475" s="5">
        <v>1400</v>
      </c>
      <c r="AC475" s="5">
        <v>1400</v>
      </c>
      <c r="AD475" s="5">
        <v>1400</v>
      </c>
      <c r="AE475" s="5">
        <v>1400</v>
      </c>
      <c r="AF475" s="5">
        <v>1400</v>
      </c>
      <c r="AG475" s="5">
        <v>1400</v>
      </c>
    </row>
    <row r="476" spans="1:33">
      <c r="A476" s="58" t="s">
        <v>137</v>
      </c>
      <c r="B476" s="61" t="s">
        <v>126</v>
      </c>
      <c r="C476" s="61" t="s">
        <v>211</v>
      </c>
      <c r="D476" s="61" t="s">
        <v>212</v>
      </c>
      <c r="E476" s="61" t="s">
        <v>92</v>
      </c>
      <c r="F476" s="5">
        <v>422.4</v>
      </c>
      <c r="G476" s="5">
        <v>422.4</v>
      </c>
      <c r="H476" s="5">
        <v>422.4</v>
      </c>
      <c r="I476" s="5">
        <v>422.4</v>
      </c>
      <c r="J476" s="5">
        <v>422.4</v>
      </c>
      <c r="K476" s="5">
        <v>422.4</v>
      </c>
      <c r="L476" s="5">
        <v>422.4</v>
      </c>
      <c r="M476" s="5">
        <v>422.4</v>
      </c>
      <c r="N476" s="5">
        <v>422.4</v>
      </c>
      <c r="O476" s="5">
        <v>422.4</v>
      </c>
      <c r="P476" s="5">
        <v>422.4</v>
      </c>
      <c r="Q476" s="5">
        <v>422.4</v>
      </c>
      <c r="R476" s="5">
        <v>422.4</v>
      </c>
      <c r="S476" s="5">
        <v>422.4</v>
      </c>
      <c r="T476" s="5">
        <v>422.4</v>
      </c>
      <c r="U476" s="5">
        <v>422.4</v>
      </c>
      <c r="V476" s="5">
        <v>422.4</v>
      </c>
      <c r="W476" s="5">
        <v>422.4</v>
      </c>
      <c r="X476" s="5">
        <v>422.4</v>
      </c>
      <c r="Y476" s="5">
        <v>422.4</v>
      </c>
      <c r="Z476" s="5">
        <v>422.4</v>
      </c>
      <c r="AA476" s="5">
        <v>422.4</v>
      </c>
      <c r="AB476" s="5">
        <v>210</v>
      </c>
      <c r="AC476" s="5">
        <v>210</v>
      </c>
      <c r="AD476" s="5">
        <v>210</v>
      </c>
      <c r="AE476" s="5">
        <v>210</v>
      </c>
      <c r="AF476" s="5">
        <v>210</v>
      </c>
      <c r="AG476" s="5">
        <v>210</v>
      </c>
    </row>
    <row r="477" spans="1:33">
      <c r="A477" s="58" t="s">
        <v>137</v>
      </c>
      <c r="B477" s="61" t="s">
        <v>126</v>
      </c>
      <c r="C477" s="61" t="s">
        <v>213</v>
      </c>
      <c r="D477" s="61" t="s">
        <v>214</v>
      </c>
      <c r="E477" s="61" t="s">
        <v>92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609.93361163999998</v>
      </c>
      <c r="L477" s="5">
        <v>609.93361163999998</v>
      </c>
      <c r="M477" s="5">
        <v>2400</v>
      </c>
      <c r="N477" s="5">
        <v>2400</v>
      </c>
      <c r="O477" s="5">
        <v>3140.3230489100001</v>
      </c>
      <c r="P477" s="5">
        <v>3189.2657749099999</v>
      </c>
      <c r="Q477" s="5">
        <v>3189.2657749099999</v>
      </c>
      <c r="R477" s="5">
        <v>3189.2657749099999</v>
      </c>
      <c r="S477" s="5">
        <v>7645.6989153100003</v>
      </c>
      <c r="T477" s="5">
        <v>7743.24445182</v>
      </c>
      <c r="U477" s="5">
        <v>8270.3374126999988</v>
      </c>
      <c r="V477" s="5">
        <v>8270.3374126999988</v>
      </c>
      <c r="W477" s="5">
        <v>8270.3374126999988</v>
      </c>
      <c r="X477" s="5">
        <v>14919.769668270001</v>
      </c>
      <c r="Y477" s="5">
        <v>17224.259470000001</v>
      </c>
      <c r="Z477" s="5">
        <v>17224.259470000001</v>
      </c>
      <c r="AA477" s="5">
        <v>17224.259470000001</v>
      </c>
      <c r="AB477" s="5">
        <v>17224.259470000001</v>
      </c>
      <c r="AC477" s="5">
        <v>17224.259470000001</v>
      </c>
      <c r="AD477" s="5">
        <v>17224.259470000001</v>
      </c>
      <c r="AE477" s="5">
        <v>17224.259470000001</v>
      </c>
      <c r="AF477" s="5">
        <v>17224.259470000001</v>
      </c>
      <c r="AG477" s="5">
        <v>17224.259470000001</v>
      </c>
    </row>
    <row r="478" spans="1:33">
      <c r="A478" s="58" t="s">
        <v>137</v>
      </c>
      <c r="B478" s="61" t="s">
        <v>126</v>
      </c>
      <c r="C478" s="61" t="s">
        <v>215</v>
      </c>
      <c r="D478" s="61" t="s">
        <v>216</v>
      </c>
      <c r="E478" s="61" t="s">
        <v>92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>
      <c r="A479" s="58" t="s">
        <v>137</v>
      </c>
      <c r="B479" s="61" t="s">
        <v>126</v>
      </c>
      <c r="C479" s="61" t="s">
        <v>217</v>
      </c>
      <c r="D479" s="61" t="s">
        <v>218</v>
      </c>
      <c r="E479" s="61" t="s">
        <v>92</v>
      </c>
      <c r="F479" s="5">
        <v>136</v>
      </c>
      <c r="G479" s="5">
        <v>178.20280840999999</v>
      </c>
      <c r="H479" s="5">
        <v>373.89009784999996</v>
      </c>
      <c r="I479" s="5">
        <v>373.89009784999996</v>
      </c>
      <c r="J479" s="5">
        <v>373.89009784999996</v>
      </c>
      <c r="K479" s="5">
        <v>1557.0978269</v>
      </c>
      <c r="L479" s="5">
        <v>1557.0978269</v>
      </c>
      <c r="M479" s="5">
        <v>1491.0978269</v>
      </c>
      <c r="N479" s="5">
        <v>1491.0978269</v>
      </c>
      <c r="O479" s="5">
        <v>1491.0978269</v>
      </c>
      <c r="P479" s="5">
        <v>1491.0978269</v>
      </c>
      <c r="Q479" s="5">
        <v>1491.0978269</v>
      </c>
      <c r="R479" s="5">
        <v>1421.0978269</v>
      </c>
      <c r="S479" s="5">
        <v>1421.0978269</v>
      </c>
      <c r="T479" s="5">
        <v>1421.0978269</v>
      </c>
      <c r="U479" s="5">
        <v>1421.0978269</v>
      </c>
      <c r="V479" s="5">
        <v>1421.0978269</v>
      </c>
      <c r="W479" s="5">
        <v>1421.0978269</v>
      </c>
      <c r="X479" s="5">
        <v>1421.0978269</v>
      </c>
      <c r="Y479" s="5">
        <v>1421.0978269</v>
      </c>
      <c r="Z479" s="5">
        <v>1421.0978269</v>
      </c>
      <c r="AA479" s="5">
        <v>1421.0978269</v>
      </c>
      <c r="AB479" s="5">
        <v>1421.0978269</v>
      </c>
      <c r="AC479" s="5">
        <v>1421.0978269</v>
      </c>
      <c r="AD479" s="5">
        <v>1421.0978269</v>
      </c>
      <c r="AE479" s="5">
        <v>1421.0978269</v>
      </c>
      <c r="AF479" s="5">
        <v>1421.0978269</v>
      </c>
      <c r="AG479" s="5">
        <v>1421.0978269</v>
      </c>
    </row>
    <row r="480" spans="1:33">
      <c r="A480" s="58" t="s">
        <v>137</v>
      </c>
      <c r="B480" s="61" t="s">
        <v>126</v>
      </c>
      <c r="C480" s="61" t="s">
        <v>219</v>
      </c>
      <c r="D480" s="61" t="s">
        <v>220</v>
      </c>
      <c r="E480" s="61" t="s">
        <v>92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400</v>
      </c>
      <c r="Q480" s="5">
        <v>400</v>
      </c>
      <c r="R480" s="5">
        <v>400</v>
      </c>
      <c r="S480" s="5">
        <v>400</v>
      </c>
      <c r="T480" s="5">
        <v>400</v>
      </c>
      <c r="U480" s="5">
        <v>400</v>
      </c>
      <c r="V480" s="5">
        <v>400</v>
      </c>
      <c r="W480" s="5">
        <v>400</v>
      </c>
      <c r="X480" s="5">
        <v>1500</v>
      </c>
      <c r="Y480" s="5">
        <v>1500</v>
      </c>
      <c r="Z480" s="5">
        <v>1500</v>
      </c>
      <c r="AA480" s="5">
        <v>1500</v>
      </c>
      <c r="AB480" s="5">
        <v>1500</v>
      </c>
      <c r="AC480" s="5">
        <v>1500</v>
      </c>
      <c r="AD480" s="5">
        <v>1500</v>
      </c>
      <c r="AE480" s="5">
        <v>1500</v>
      </c>
      <c r="AF480" s="5">
        <v>1500</v>
      </c>
      <c r="AG480" s="5">
        <v>1500</v>
      </c>
    </row>
    <row r="481" spans="1:33">
      <c r="A481" s="58" t="s">
        <v>137</v>
      </c>
      <c r="B481" s="61" t="s">
        <v>127</v>
      </c>
      <c r="C481" s="61" t="s">
        <v>221</v>
      </c>
      <c r="D481" s="61" t="s">
        <v>222</v>
      </c>
      <c r="E481" s="61" t="s">
        <v>92</v>
      </c>
      <c r="F481" s="5">
        <v>168</v>
      </c>
      <c r="G481" s="5">
        <v>168</v>
      </c>
      <c r="H481" s="5">
        <v>255.63202684999999</v>
      </c>
      <c r="I481" s="5">
        <v>396.63601213000004</v>
      </c>
      <c r="J481" s="5">
        <v>1156.03471812</v>
      </c>
      <c r="K481" s="5">
        <v>1156.03471812</v>
      </c>
      <c r="L481" s="5">
        <v>1568</v>
      </c>
      <c r="M481" s="5">
        <v>1568</v>
      </c>
      <c r="N481" s="5">
        <v>1568</v>
      </c>
      <c r="O481" s="5">
        <v>1568</v>
      </c>
      <c r="P481" s="5">
        <v>1568</v>
      </c>
      <c r="Q481" s="5">
        <v>1568</v>
      </c>
      <c r="R481" s="5">
        <v>1568</v>
      </c>
      <c r="S481" s="5">
        <v>1568</v>
      </c>
      <c r="T481" s="5">
        <v>2588.5179190999997</v>
      </c>
      <c r="U481" s="5">
        <v>3928.1919159300001</v>
      </c>
      <c r="V481" s="5">
        <v>3928.1919159300001</v>
      </c>
      <c r="W481" s="5">
        <v>3928.1919159300001</v>
      </c>
      <c r="X481" s="5">
        <v>3928.1919159300001</v>
      </c>
      <c r="Y481" s="5">
        <v>3928.1919159300001</v>
      </c>
      <c r="Z481" s="5">
        <v>6745.6046482900001</v>
      </c>
      <c r="AA481" s="5">
        <v>6745.6046482900001</v>
      </c>
      <c r="AB481" s="5">
        <v>6745.6046482900001</v>
      </c>
      <c r="AC481" s="5">
        <v>7771.7459705600004</v>
      </c>
      <c r="AD481" s="5">
        <v>7947.2908262000001</v>
      </c>
      <c r="AE481" s="5">
        <v>15647.079250000001</v>
      </c>
      <c r="AF481" s="5">
        <v>15647.079250000001</v>
      </c>
      <c r="AG481" s="5">
        <v>15479.079250000001</v>
      </c>
    </row>
    <row r="482" spans="1:33">
      <c r="A482" s="58" t="s">
        <v>137</v>
      </c>
      <c r="B482" s="61" t="s">
        <v>127</v>
      </c>
      <c r="C482" s="61" t="s">
        <v>223</v>
      </c>
      <c r="D482" s="61" t="s">
        <v>224</v>
      </c>
      <c r="E482" s="61" t="s">
        <v>92</v>
      </c>
      <c r="F482" s="5">
        <v>251.35</v>
      </c>
      <c r="G482" s="5">
        <v>251.35</v>
      </c>
      <c r="H482" s="5">
        <v>660.96073023999998</v>
      </c>
      <c r="I482" s="5">
        <v>667.79117265000002</v>
      </c>
      <c r="J482" s="5">
        <v>1110.05566077</v>
      </c>
      <c r="K482" s="5">
        <v>1551.35</v>
      </c>
      <c r="L482" s="5">
        <v>1551.35</v>
      </c>
      <c r="M482" s="5">
        <v>1551.35</v>
      </c>
      <c r="N482" s="5">
        <v>1551.35</v>
      </c>
      <c r="O482" s="5">
        <v>1551.35</v>
      </c>
      <c r="P482" s="5">
        <v>1869.9125891099998</v>
      </c>
      <c r="Q482" s="5">
        <v>2031.5961712899998</v>
      </c>
      <c r="R482" s="5">
        <v>2031.5961712899998</v>
      </c>
      <c r="S482" s="5">
        <v>2031.5961712899998</v>
      </c>
      <c r="T482" s="5">
        <v>2031.5961712899998</v>
      </c>
      <c r="U482" s="5">
        <v>2146.5341236899999</v>
      </c>
      <c r="V482" s="5">
        <v>2146.5341236899999</v>
      </c>
      <c r="W482" s="5">
        <v>2159.7571043899998</v>
      </c>
      <c r="X482" s="5">
        <v>2159.7571043899998</v>
      </c>
      <c r="Y482" s="5">
        <v>5251.35</v>
      </c>
      <c r="Z482" s="5">
        <v>6791.3999810000005</v>
      </c>
      <c r="AA482" s="5">
        <v>6791.3999810000005</v>
      </c>
      <c r="AB482" s="5">
        <v>6791.3999810000005</v>
      </c>
      <c r="AC482" s="5">
        <v>6791.3999810000005</v>
      </c>
      <c r="AD482" s="5">
        <v>6791.3999810000005</v>
      </c>
      <c r="AE482" s="5">
        <v>6791.3999810000005</v>
      </c>
      <c r="AF482" s="5">
        <v>6791.3999810000005</v>
      </c>
      <c r="AG482" s="5">
        <v>6651.6499810000005</v>
      </c>
    </row>
    <row r="483" spans="1:33">
      <c r="A483" s="58" t="s">
        <v>137</v>
      </c>
      <c r="B483" s="61" t="s">
        <v>127</v>
      </c>
      <c r="C483" s="61" t="s">
        <v>225</v>
      </c>
      <c r="D483" s="61" t="s">
        <v>286</v>
      </c>
      <c r="E483" s="61" t="s">
        <v>92</v>
      </c>
      <c r="F483" s="5">
        <v>144</v>
      </c>
      <c r="G483" s="5">
        <v>686.47508298000002</v>
      </c>
      <c r="H483" s="5">
        <v>1413.85403144</v>
      </c>
      <c r="I483" s="5">
        <v>1567.10888851</v>
      </c>
      <c r="J483" s="5">
        <v>3544.0000000099999</v>
      </c>
      <c r="K483" s="5">
        <v>3916.61101874</v>
      </c>
      <c r="L483" s="5">
        <v>4830.9939782299998</v>
      </c>
      <c r="M483" s="5">
        <v>4830.9939782299998</v>
      </c>
      <c r="N483" s="5">
        <v>5311.8047385999998</v>
      </c>
      <c r="O483" s="5">
        <v>5433.2212961599998</v>
      </c>
      <c r="P483" s="5">
        <v>6646.5323704000002</v>
      </c>
      <c r="Q483" s="5">
        <v>9942.4042702499992</v>
      </c>
      <c r="R483" s="5">
        <v>9942.4042702499992</v>
      </c>
      <c r="S483" s="5">
        <v>11601.44272999</v>
      </c>
      <c r="T483" s="5">
        <v>11601.44272999</v>
      </c>
      <c r="U483" s="5">
        <v>11601.442730000001</v>
      </c>
      <c r="V483" s="5">
        <v>11601.44272999</v>
      </c>
      <c r="W483" s="5">
        <v>11601.442730000001</v>
      </c>
      <c r="X483" s="5">
        <v>11601.44272999</v>
      </c>
      <c r="Y483" s="5">
        <v>11601.442730000001</v>
      </c>
      <c r="Z483" s="5">
        <v>11601.442730000001</v>
      </c>
      <c r="AA483" s="5">
        <v>11457.442730000001</v>
      </c>
      <c r="AB483" s="5">
        <v>11457.442730000001</v>
      </c>
      <c r="AC483" s="5">
        <v>11457.442730000001</v>
      </c>
      <c r="AD483" s="5">
        <v>11457.442730000001</v>
      </c>
      <c r="AE483" s="5">
        <v>11457.442730000001</v>
      </c>
      <c r="AF483" s="5">
        <v>11457.442730000001</v>
      </c>
      <c r="AG483" s="5">
        <v>11457.442730000001</v>
      </c>
    </row>
    <row r="485" spans="1:33">
      <c r="A485" s="58" t="s">
        <v>137</v>
      </c>
      <c r="B485" s="61" t="s">
        <v>123</v>
      </c>
      <c r="C485" s="61" t="s">
        <v>227</v>
      </c>
      <c r="D485" s="61" t="s">
        <v>228</v>
      </c>
      <c r="E485" s="61" t="s">
        <v>91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>
      <c r="A486" s="58" t="s">
        <v>137</v>
      </c>
      <c r="B486" s="61" t="s">
        <v>123</v>
      </c>
      <c r="C486" s="61" t="s">
        <v>229</v>
      </c>
      <c r="D486" s="61" t="s">
        <v>230</v>
      </c>
      <c r="E486" s="61" t="s">
        <v>91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</row>
    <row r="487" spans="1:33">
      <c r="A487" s="58" t="s">
        <v>137</v>
      </c>
      <c r="B487" s="61" t="s">
        <v>125</v>
      </c>
      <c r="C487" s="61" t="s">
        <v>231</v>
      </c>
      <c r="D487" s="61" t="s">
        <v>200</v>
      </c>
      <c r="E487" s="61" t="s">
        <v>91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>
      <c r="A488" s="58" t="s">
        <v>137</v>
      </c>
      <c r="B488" s="61" t="s">
        <v>127</v>
      </c>
      <c r="C488" s="61" t="s">
        <v>232</v>
      </c>
      <c r="D488" s="61" t="s">
        <v>224</v>
      </c>
      <c r="E488" s="61" t="s">
        <v>91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</row>
    <row r="490" spans="1:33">
      <c r="A490" s="58" t="s">
        <v>138</v>
      </c>
      <c r="B490" s="61" t="s">
        <v>124</v>
      </c>
      <c r="C490" s="61" t="s">
        <v>152</v>
      </c>
      <c r="D490" s="61" t="s">
        <v>153</v>
      </c>
      <c r="E490" s="61" t="s">
        <v>154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780.86480052000002</v>
      </c>
      <c r="P490" s="5">
        <v>1100</v>
      </c>
      <c r="Q490" s="5">
        <v>1100</v>
      </c>
      <c r="R490" s="5">
        <v>1100</v>
      </c>
      <c r="S490" s="5">
        <v>1100</v>
      </c>
      <c r="T490" s="5">
        <v>1100</v>
      </c>
      <c r="U490" s="5">
        <v>1100</v>
      </c>
      <c r="V490" s="5">
        <v>1100</v>
      </c>
      <c r="W490" s="5">
        <v>1100</v>
      </c>
      <c r="X490" s="5">
        <v>1100</v>
      </c>
      <c r="Y490" s="5">
        <v>2238.5704159799998</v>
      </c>
      <c r="Z490" s="5">
        <v>7933.9766399999999</v>
      </c>
      <c r="AA490" s="5">
        <v>7933.9766399999999</v>
      </c>
      <c r="AB490" s="5">
        <v>7933.9766399999999</v>
      </c>
      <c r="AC490" s="5">
        <v>7933.9766399999999</v>
      </c>
      <c r="AD490" s="5">
        <v>7933.9766399999999</v>
      </c>
      <c r="AE490" s="5">
        <v>7933.9766399999999</v>
      </c>
      <c r="AF490" s="5">
        <v>12121.96381795</v>
      </c>
      <c r="AG490" s="5">
        <v>12121.96381795</v>
      </c>
    </row>
    <row r="491" spans="1:33">
      <c r="A491" s="58" t="s">
        <v>138</v>
      </c>
      <c r="B491" s="61" t="s">
        <v>124</v>
      </c>
      <c r="C491" s="61" t="s">
        <v>155</v>
      </c>
      <c r="D491" s="61" t="s">
        <v>156</v>
      </c>
      <c r="E491" s="61" t="s">
        <v>154</v>
      </c>
      <c r="F491" s="5">
        <v>81.5</v>
      </c>
      <c r="G491" s="5">
        <v>81.5</v>
      </c>
      <c r="H491" s="5">
        <v>81.5</v>
      </c>
      <c r="I491" s="5">
        <v>109.9901054</v>
      </c>
      <c r="J491" s="5">
        <v>331.62911593000001</v>
      </c>
      <c r="K491" s="5">
        <v>331.62911593000001</v>
      </c>
      <c r="L491" s="5">
        <v>331.62911593000001</v>
      </c>
      <c r="M491" s="5">
        <v>1385.3184100200001</v>
      </c>
      <c r="N491" s="5">
        <v>1451.20970468</v>
      </c>
      <c r="O491" s="5">
        <v>2856.0759242600002</v>
      </c>
      <c r="P491" s="5">
        <v>3276.7911330100001</v>
      </c>
      <c r="Q491" s="5">
        <v>3276.7911330100001</v>
      </c>
      <c r="R491" s="5">
        <v>3276.7911330100001</v>
      </c>
      <c r="S491" s="5">
        <v>3276.7911330100001</v>
      </c>
      <c r="T491" s="5">
        <v>4839.7702178700001</v>
      </c>
      <c r="U491" s="5">
        <v>4839.7702178700001</v>
      </c>
      <c r="V491" s="5">
        <v>4839.7702178700001</v>
      </c>
      <c r="W491" s="5">
        <v>4839.7702178700001</v>
      </c>
      <c r="X491" s="5">
        <v>5383.5977665199998</v>
      </c>
      <c r="Y491" s="5">
        <v>5383.5977665199998</v>
      </c>
      <c r="Z491" s="5">
        <v>5810.0403284499998</v>
      </c>
      <c r="AA491" s="5">
        <v>5810.0403284499998</v>
      </c>
      <c r="AB491" s="5">
        <v>8033</v>
      </c>
      <c r="AC491" s="5">
        <v>8033</v>
      </c>
      <c r="AD491" s="5">
        <v>8033</v>
      </c>
      <c r="AE491" s="5">
        <v>8015</v>
      </c>
      <c r="AF491" s="5">
        <v>8015</v>
      </c>
      <c r="AG491" s="5">
        <v>8015</v>
      </c>
    </row>
    <row r="492" spans="1:33">
      <c r="A492" s="58" t="s">
        <v>138</v>
      </c>
      <c r="B492" s="61" t="s">
        <v>124</v>
      </c>
      <c r="C492" s="61" t="s">
        <v>157</v>
      </c>
      <c r="D492" s="61" t="s">
        <v>158</v>
      </c>
      <c r="E492" s="61" t="s">
        <v>154</v>
      </c>
      <c r="F492" s="5">
        <v>447.61599999999999</v>
      </c>
      <c r="G492" s="5">
        <v>447.61599999999999</v>
      </c>
      <c r="H492" s="5">
        <v>447.61599999999999</v>
      </c>
      <c r="I492" s="5">
        <v>447.61599999999999</v>
      </c>
      <c r="J492" s="5">
        <v>447.61599999999999</v>
      </c>
      <c r="K492" s="5">
        <v>447.61599999999999</v>
      </c>
      <c r="L492" s="5">
        <v>447.61599999999999</v>
      </c>
      <c r="M492" s="5">
        <v>447.61599999999999</v>
      </c>
      <c r="N492" s="5">
        <v>447.61599999999999</v>
      </c>
      <c r="O492" s="5">
        <v>447.61599999999999</v>
      </c>
      <c r="P492" s="5">
        <v>447.61599999999999</v>
      </c>
      <c r="Q492" s="5">
        <v>3847.616</v>
      </c>
      <c r="R492" s="5">
        <v>3847.616</v>
      </c>
      <c r="S492" s="5">
        <v>3847.616</v>
      </c>
      <c r="T492" s="5">
        <v>3847.616</v>
      </c>
      <c r="U492" s="5">
        <v>3847.616</v>
      </c>
      <c r="V492" s="5">
        <v>3847.616</v>
      </c>
      <c r="W492" s="5">
        <v>3847.616</v>
      </c>
      <c r="X492" s="5">
        <v>3847.616</v>
      </c>
      <c r="Y492" s="5">
        <v>3728.0160000000001</v>
      </c>
      <c r="Z492" s="5">
        <v>3600.0160000000001</v>
      </c>
      <c r="AA492" s="5">
        <v>3600.0160000000001</v>
      </c>
      <c r="AB492" s="5">
        <v>3600.0160000000001</v>
      </c>
      <c r="AC492" s="5">
        <v>3600.0160000000001</v>
      </c>
      <c r="AD492" s="5">
        <v>3500.0349999999999</v>
      </c>
      <c r="AE492" s="5">
        <v>3500.0349999999999</v>
      </c>
      <c r="AF492" s="5">
        <v>3400</v>
      </c>
      <c r="AG492" s="5">
        <v>3400</v>
      </c>
    </row>
    <row r="493" spans="1:33">
      <c r="A493" s="58" t="s">
        <v>138</v>
      </c>
      <c r="B493" s="61" t="s">
        <v>124</v>
      </c>
      <c r="C493" s="61" t="s">
        <v>159</v>
      </c>
      <c r="D493" s="61" t="s">
        <v>160</v>
      </c>
      <c r="E493" s="61" t="s">
        <v>154</v>
      </c>
      <c r="F493" s="5">
        <v>642.35</v>
      </c>
      <c r="G493" s="5">
        <v>641.61</v>
      </c>
      <c r="H493" s="5">
        <v>640.87</v>
      </c>
      <c r="I493" s="5">
        <v>640.13</v>
      </c>
      <c r="J493" s="5">
        <v>639.39</v>
      </c>
      <c r="K493" s="5">
        <v>728.41014813999993</v>
      </c>
      <c r="L493" s="5">
        <v>1476.4806478099999</v>
      </c>
      <c r="M493" s="5">
        <v>1476.4806478099999</v>
      </c>
      <c r="N493" s="5">
        <v>1476.4806478099999</v>
      </c>
      <c r="O493" s="5">
        <v>1476.4806478099999</v>
      </c>
      <c r="P493" s="5">
        <v>1566.7749061500001</v>
      </c>
      <c r="Q493" s="5">
        <v>2905.2706825100004</v>
      </c>
      <c r="R493" s="5">
        <v>2905.2706825100004</v>
      </c>
      <c r="S493" s="5">
        <v>4625.1302973499996</v>
      </c>
      <c r="T493" s="5">
        <v>4696.04362743</v>
      </c>
      <c r="U493" s="5">
        <v>4696.04362743</v>
      </c>
      <c r="V493" s="5">
        <v>4696.04362743</v>
      </c>
      <c r="W493" s="5">
        <v>4890.8577401299999</v>
      </c>
      <c r="X493" s="5">
        <v>7537.91</v>
      </c>
      <c r="Y493" s="5">
        <v>7537.91</v>
      </c>
      <c r="Z493" s="5">
        <v>7537.91</v>
      </c>
      <c r="AA493" s="5">
        <v>7495.41</v>
      </c>
      <c r="AB493" s="5">
        <v>10782.12732265</v>
      </c>
      <c r="AC493" s="5">
        <v>11185.215605109999</v>
      </c>
      <c r="AD493" s="5">
        <v>13380.73049374</v>
      </c>
      <c r="AE493" s="5">
        <v>17976.29381598</v>
      </c>
      <c r="AF493" s="5">
        <v>37539.13685101</v>
      </c>
      <c r="AG493" s="5">
        <v>37513.13685101</v>
      </c>
    </row>
    <row r="494" spans="1:33">
      <c r="A494" s="58" t="s">
        <v>138</v>
      </c>
      <c r="B494" s="61" t="s">
        <v>124</v>
      </c>
      <c r="C494" s="61" t="s">
        <v>161</v>
      </c>
      <c r="D494" s="61" t="s">
        <v>162</v>
      </c>
      <c r="E494" s="61" t="s">
        <v>154</v>
      </c>
      <c r="F494" s="5">
        <v>14</v>
      </c>
      <c r="G494" s="5">
        <v>14</v>
      </c>
      <c r="H494" s="5">
        <v>69.102546840000002</v>
      </c>
      <c r="I494" s="5">
        <v>69.102546840000002</v>
      </c>
      <c r="J494" s="5">
        <v>69.102546840000002</v>
      </c>
      <c r="K494" s="5">
        <v>75.266252899999998</v>
      </c>
      <c r="L494" s="5">
        <v>77.04049234</v>
      </c>
      <c r="M494" s="5">
        <v>79.636229990000004</v>
      </c>
      <c r="N494" s="5">
        <v>79.636229990000004</v>
      </c>
      <c r="O494" s="5">
        <v>79.636229990000004</v>
      </c>
      <c r="P494" s="5">
        <v>81.261994250000001</v>
      </c>
      <c r="Q494" s="5">
        <v>81.261994250000001</v>
      </c>
      <c r="R494" s="5">
        <v>81.261994250000001</v>
      </c>
      <c r="S494" s="5">
        <v>81.77275736</v>
      </c>
      <c r="T494" s="5">
        <v>81.77275736</v>
      </c>
      <c r="U494" s="5">
        <v>81.77275736</v>
      </c>
      <c r="V494" s="5">
        <v>81.77275736</v>
      </c>
      <c r="W494" s="5">
        <v>101.75119899000001</v>
      </c>
      <c r="X494" s="5">
        <v>108.2418378</v>
      </c>
      <c r="Y494" s="5">
        <v>3272.0596007600002</v>
      </c>
      <c r="Z494" s="5">
        <v>3258.0596007600002</v>
      </c>
      <c r="AA494" s="5">
        <v>3598.3424261599998</v>
      </c>
      <c r="AB494" s="5">
        <v>3598.3424261599998</v>
      </c>
      <c r="AC494" s="5">
        <v>3598.3424261599998</v>
      </c>
      <c r="AD494" s="5">
        <v>3598.3424261599998</v>
      </c>
      <c r="AE494" s="5">
        <v>4035.8678149799998</v>
      </c>
      <c r="AF494" s="5">
        <v>8000</v>
      </c>
      <c r="AG494" s="5">
        <v>8000</v>
      </c>
    </row>
    <row r="495" spans="1:33">
      <c r="A495" s="58" t="s">
        <v>138</v>
      </c>
      <c r="B495" s="61" t="s">
        <v>124</v>
      </c>
      <c r="C495" s="61" t="s">
        <v>163</v>
      </c>
      <c r="D495" s="61" t="s">
        <v>164</v>
      </c>
      <c r="E495" s="61" t="s">
        <v>154</v>
      </c>
      <c r="F495" s="5">
        <v>348.7</v>
      </c>
      <c r="G495" s="5">
        <v>348.7</v>
      </c>
      <c r="H495" s="5">
        <v>433.01995029</v>
      </c>
      <c r="I495" s="5">
        <v>1867.6291068600001</v>
      </c>
      <c r="J495" s="5">
        <v>2199.99266997</v>
      </c>
      <c r="K495" s="5">
        <v>2612.4950663299996</v>
      </c>
      <c r="L495" s="5">
        <v>2744.2486811599997</v>
      </c>
      <c r="M495" s="5">
        <v>2744.2486811599997</v>
      </c>
      <c r="N495" s="5">
        <v>2744.2486811599997</v>
      </c>
      <c r="O495" s="5">
        <v>2744.2486811599997</v>
      </c>
      <c r="P495" s="5">
        <v>3582.17959238</v>
      </c>
      <c r="Q495" s="5">
        <v>4821.9330398100001</v>
      </c>
      <c r="R495" s="5">
        <v>4821.9330398100001</v>
      </c>
      <c r="S495" s="5">
        <v>6303.3337293599998</v>
      </c>
      <c r="T495" s="5">
        <v>6303.3337293599998</v>
      </c>
      <c r="U495" s="5">
        <v>6303.3337293599998</v>
      </c>
      <c r="V495" s="5">
        <v>6303.3337293599998</v>
      </c>
      <c r="W495" s="5">
        <v>7533</v>
      </c>
      <c r="X495" s="5">
        <v>18801.04639965</v>
      </c>
      <c r="Y495" s="5">
        <v>22881.185938139999</v>
      </c>
      <c r="Z495" s="5">
        <v>22881.185938139999</v>
      </c>
      <c r="AA495" s="5">
        <v>30133.598858469999</v>
      </c>
      <c r="AB495" s="5">
        <v>44976.002480719995</v>
      </c>
      <c r="AC495" s="5">
        <v>44976.002480719995</v>
      </c>
      <c r="AD495" s="5">
        <v>45846.899390239996</v>
      </c>
      <c r="AE495" s="5">
        <v>53053.74171776</v>
      </c>
      <c r="AF495" s="5">
        <v>59406.19999999</v>
      </c>
      <c r="AG495" s="5">
        <v>59406.19999999</v>
      </c>
    </row>
    <row r="496" spans="1:33">
      <c r="A496" s="58" t="s">
        <v>138</v>
      </c>
      <c r="B496" s="61" t="s">
        <v>124</v>
      </c>
      <c r="C496" s="61" t="s">
        <v>165</v>
      </c>
      <c r="D496" s="61" t="s">
        <v>166</v>
      </c>
      <c r="E496" s="61" t="s">
        <v>154</v>
      </c>
      <c r="F496" s="5">
        <v>583.91300000000001</v>
      </c>
      <c r="G496" s="5">
        <v>581.22699999999998</v>
      </c>
      <c r="H496" s="5">
        <v>580.50300000000004</v>
      </c>
      <c r="I496" s="5">
        <v>579.78399999999999</v>
      </c>
      <c r="J496" s="5">
        <v>579.06799999999998</v>
      </c>
      <c r="K496" s="5">
        <v>578.35599999999999</v>
      </c>
      <c r="L496" s="5">
        <v>594.49974220000001</v>
      </c>
      <c r="M496" s="5">
        <v>1755.0744118999999</v>
      </c>
      <c r="N496" s="5">
        <v>1755.0744118999999</v>
      </c>
      <c r="O496" s="5">
        <v>2384.6623193099999</v>
      </c>
      <c r="P496" s="5">
        <v>2506.8420000000001</v>
      </c>
      <c r="Q496" s="5">
        <v>2506.8420000000001</v>
      </c>
      <c r="R496" s="5">
        <v>2506.8420000000001</v>
      </c>
      <c r="S496" s="5">
        <v>2506.8420000000001</v>
      </c>
      <c r="T496" s="5">
        <v>3024.91855394</v>
      </c>
      <c r="U496" s="5">
        <v>3024.91855394</v>
      </c>
      <c r="V496" s="5">
        <v>3024.91855394</v>
      </c>
      <c r="W496" s="5">
        <v>6597.6589022900007</v>
      </c>
      <c r="X496" s="5">
        <v>6994.3395785800003</v>
      </c>
      <c r="Y496" s="5">
        <v>6994.3395785800003</v>
      </c>
      <c r="Z496" s="5">
        <v>7247.6489813100006</v>
      </c>
      <c r="AA496" s="5">
        <v>7247.6489813100006</v>
      </c>
      <c r="AB496" s="5">
        <v>7247.6489813100006</v>
      </c>
      <c r="AC496" s="5">
        <v>7247.6489813100006</v>
      </c>
      <c r="AD496" s="5">
        <v>7071.6959813100002</v>
      </c>
      <c r="AE496" s="5">
        <v>9888.8302571999993</v>
      </c>
      <c r="AF496" s="5">
        <v>9757.9412572000001</v>
      </c>
      <c r="AG496" s="5">
        <v>9757.9412572000001</v>
      </c>
    </row>
    <row r="497" spans="1:33">
      <c r="A497" s="58" t="s">
        <v>138</v>
      </c>
      <c r="B497" s="61" t="s">
        <v>124</v>
      </c>
      <c r="C497" s="61" t="s">
        <v>167</v>
      </c>
      <c r="D497" s="61" t="s">
        <v>168</v>
      </c>
      <c r="E497" s="61" t="s">
        <v>154</v>
      </c>
      <c r="F497" s="5">
        <v>1214.288</v>
      </c>
      <c r="G497" s="5">
        <v>1360.288</v>
      </c>
      <c r="H497" s="5">
        <v>1360.288</v>
      </c>
      <c r="I497" s="5">
        <v>1648.9323943000002</v>
      </c>
      <c r="J497" s="5">
        <v>3090.8687608899995</v>
      </c>
      <c r="K497" s="5">
        <v>3471.7964490999993</v>
      </c>
      <c r="L497" s="5">
        <v>3713.6806497199996</v>
      </c>
      <c r="M497" s="5">
        <v>4477.8773945499997</v>
      </c>
      <c r="N497" s="5">
        <v>4477.8773945499997</v>
      </c>
      <c r="O497" s="5">
        <v>4643.9466164300002</v>
      </c>
      <c r="P497" s="5">
        <v>5525.1453812700001</v>
      </c>
      <c r="Q497" s="5">
        <v>7952.4439396400003</v>
      </c>
      <c r="R497" s="5">
        <v>8206.2880000000005</v>
      </c>
      <c r="S497" s="5">
        <v>8096.2880000000005</v>
      </c>
      <c r="T497" s="5">
        <v>9523.4382880699995</v>
      </c>
      <c r="U497" s="5">
        <v>10229.33860254</v>
      </c>
      <c r="V497" s="5">
        <v>10229.33860254</v>
      </c>
      <c r="W497" s="5">
        <v>10351.923034269999</v>
      </c>
      <c r="X497" s="5">
        <v>10752.183150879999</v>
      </c>
      <c r="Y497" s="5">
        <v>10752.183150879999</v>
      </c>
      <c r="Z497" s="5">
        <v>10727.183150879999</v>
      </c>
      <c r="AA497" s="5">
        <v>10569.233150879998</v>
      </c>
      <c r="AB497" s="5">
        <v>10537.129150879999</v>
      </c>
      <c r="AC497" s="5">
        <v>10505.025150879999</v>
      </c>
      <c r="AD497" s="5">
        <v>10505.025150879999</v>
      </c>
      <c r="AE497" s="5">
        <v>11149.898869429999</v>
      </c>
      <c r="AF497" s="5">
        <v>11847.704769919999</v>
      </c>
      <c r="AG497" s="5">
        <v>11847.704769919999</v>
      </c>
    </row>
    <row r="498" spans="1:33">
      <c r="A498" s="58" t="s">
        <v>138</v>
      </c>
      <c r="B498" s="61" t="s">
        <v>124</v>
      </c>
      <c r="C498" s="61" t="s">
        <v>169</v>
      </c>
      <c r="D498" s="61" t="s">
        <v>170</v>
      </c>
      <c r="E498" s="61" t="s">
        <v>154</v>
      </c>
      <c r="F498" s="5">
        <v>0</v>
      </c>
      <c r="G498" s="5">
        <v>0</v>
      </c>
      <c r="H498" s="5">
        <v>0</v>
      </c>
      <c r="I498" s="5">
        <v>166.29469447</v>
      </c>
      <c r="J498" s="5">
        <v>169.99536479</v>
      </c>
      <c r="K498" s="5">
        <v>169.99536479</v>
      </c>
      <c r="L498" s="5">
        <v>177.46325827999999</v>
      </c>
      <c r="M498" s="5">
        <v>184.26540969000001</v>
      </c>
      <c r="N498" s="5">
        <v>184.26540969000001</v>
      </c>
      <c r="O498" s="5">
        <v>283.55780413000002</v>
      </c>
      <c r="P498" s="5">
        <v>403.25520519999998</v>
      </c>
      <c r="Q498" s="5">
        <v>889.78981853000005</v>
      </c>
      <c r="R498" s="5">
        <v>5982.8623263299996</v>
      </c>
      <c r="S498" s="5">
        <v>6100</v>
      </c>
      <c r="T498" s="5">
        <v>6100</v>
      </c>
      <c r="U498" s="5">
        <v>6100</v>
      </c>
      <c r="V498" s="5">
        <v>6100</v>
      </c>
      <c r="W498" s="5">
        <v>6100</v>
      </c>
      <c r="X498" s="5">
        <v>6100</v>
      </c>
      <c r="Y498" s="5">
        <v>6100</v>
      </c>
      <c r="Z498" s="5">
        <v>6100</v>
      </c>
      <c r="AA498" s="5">
        <v>6100</v>
      </c>
      <c r="AB498" s="5">
        <v>6100</v>
      </c>
      <c r="AC498" s="5">
        <v>6100</v>
      </c>
      <c r="AD498" s="5">
        <v>6100</v>
      </c>
      <c r="AE498" s="5">
        <v>6100</v>
      </c>
      <c r="AF498" s="5">
        <v>6100</v>
      </c>
      <c r="AG498" s="5">
        <v>6100</v>
      </c>
    </row>
    <row r="499" spans="1:33">
      <c r="A499" s="58" t="s">
        <v>138</v>
      </c>
      <c r="B499" s="61" t="s">
        <v>123</v>
      </c>
      <c r="C499" s="61" t="s">
        <v>171</v>
      </c>
      <c r="D499" s="61" t="s">
        <v>172</v>
      </c>
      <c r="E499" s="61" t="s">
        <v>154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1E-3</v>
      </c>
      <c r="L499" s="5">
        <v>1E-3</v>
      </c>
      <c r="M499" s="5">
        <v>1E-3</v>
      </c>
      <c r="N499" s="5">
        <v>1E-3</v>
      </c>
      <c r="O499" s="5">
        <v>1E-3</v>
      </c>
      <c r="P499" s="5">
        <v>1E-3</v>
      </c>
      <c r="Q499" s="5">
        <v>1E-3</v>
      </c>
      <c r="R499" s="5">
        <v>1E-3</v>
      </c>
      <c r="S499" s="5">
        <v>1E-3</v>
      </c>
      <c r="T499" s="5">
        <v>1E-3</v>
      </c>
      <c r="U499" s="5">
        <v>1E-3</v>
      </c>
      <c r="V499" s="5">
        <v>1E-3</v>
      </c>
      <c r="W499" s="5">
        <v>1E-3</v>
      </c>
      <c r="X499" s="5">
        <v>1E-3</v>
      </c>
      <c r="Y499" s="5">
        <v>1E-3</v>
      </c>
      <c r="Z499" s="5">
        <v>1E-3</v>
      </c>
      <c r="AA499" s="5">
        <v>1E-3</v>
      </c>
      <c r="AB499" s="5">
        <v>1E-3</v>
      </c>
      <c r="AC499" s="5">
        <v>1E-3</v>
      </c>
      <c r="AD499" s="5">
        <v>1E-3</v>
      </c>
      <c r="AE499" s="5">
        <v>1E-3</v>
      </c>
      <c r="AF499" s="5">
        <v>1E-3</v>
      </c>
      <c r="AG499" s="5">
        <v>1E-3</v>
      </c>
    </row>
    <row r="500" spans="1:33">
      <c r="A500" s="58" t="s">
        <v>138</v>
      </c>
      <c r="B500" s="61" t="s">
        <v>123</v>
      </c>
      <c r="C500" s="61" t="s">
        <v>173</v>
      </c>
      <c r="D500" s="61" t="s">
        <v>174</v>
      </c>
      <c r="E500" s="61" t="s">
        <v>154</v>
      </c>
      <c r="F500" s="5">
        <v>166</v>
      </c>
      <c r="G500" s="5">
        <v>166</v>
      </c>
      <c r="H500" s="5">
        <v>166</v>
      </c>
      <c r="I500" s="5">
        <v>166</v>
      </c>
      <c r="J500" s="5">
        <v>190.97188323</v>
      </c>
      <c r="K500" s="5">
        <v>192.49261290999999</v>
      </c>
      <c r="L500" s="5">
        <v>192.49261290999999</v>
      </c>
      <c r="M500" s="5">
        <v>192.49261290999999</v>
      </c>
      <c r="N500" s="5">
        <v>197.36568964</v>
      </c>
      <c r="O500" s="5">
        <v>208.51780475000001</v>
      </c>
      <c r="P500" s="5">
        <v>217.1532038</v>
      </c>
      <c r="Q500" s="5">
        <v>219.49804204</v>
      </c>
      <c r="R500" s="5">
        <v>1011.81367301</v>
      </c>
      <c r="S500" s="5">
        <v>1011.81367301</v>
      </c>
      <c r="T500" s="5">
        <v>3284.6086226299999</v>
      </c>
      <c r="U500" s="5">
        <v>4455.4617542300002</v>
      </c>
      <c r="V500" s="5">
        <v>4455.4617542300002</v>
      </c>
      <c r="W500" s="5">
        <v>4754.2472893100003</v>
      </c>
      <c r="X500" s="5">
        <v>4844.8957954699999</v>
      </c>
      <c r="Y500" s="5">
        <v>5509.0191448699998</v>
      </c>
      <c r="Z500" s="5">
        <v>5509.0191448699998</v>
      </c>
      <c r="AA500" s="5">
        <v>6301.9234029899999</v>
      </c>
      <c r="AB500" s="5">
        <v>6551</v>
      </c>
      <c r="AC500" s="5">
        <v>6495</v>
      </c>
      <c r="AD500" s="5">
        <v>6495</v>
      </c>
      <c r="AE500" s="5">
        <v>6495</v>
      </c>
      <c r="AF500" s="5">
        <v>6495</v>
      </c>
      <c r="AG500" s="5">
        <v>6495</v>
      </c>
    </row>
    <row r="501" spans="1:33">
      <c r="A501" s="58" t="s">
        <v>138</v>
      </c>
      <c r="B501" s="61" t="s">
        <v>123</v>
      </c>
      <c r="C501" s="61" t="s">
        <v>175</v>
      </c>
      <c r="D501" s="61" t="s">
        <v>176</v>
      </c>
      <c r="E501" s="61" t="s">
        <v>154</v>
      </c>
      <c r="F501" s="5">
        <v>535.02</v>
      </c>
      <c r="G501" s="5">
        <v>535.02</v>
      </c>
      <c r="H501" s="5">
        <v>535.02</v>
      </c>
      <c r="I501" s="5">
        <v>535.02</v>
      </c>
      <c r="J501" s="5">
        <v>2285.80918845</v>
      </c>
      <c r="K501" s="5">
        <v>2950.42283408</v>
      </c>
      <c r="L501" s="5">
        <v>2950.42283408</v>
      </c>
      <c r="M501" s="5">
        <v>2950.42283408</v>
      </c>
      <c r="N501" s="5">
        <v>3520.02</v>
      </c>
      <c r="O501" s="5">
        <v>3520.02</v>
      </c>
      <c r="P501" s="5">
        <v>3520.02</v>
      </c>
      <c r="Q501" s="5">
        <v>3520.02</v>
      </c>
      <c r="R501" s="5">
        <v>3520.02</v>
      </c>
      <c r="S501" s="5">
        <v>3520.02</v>
      </c>
      <c r="T501" s="5">
        <v>3520.02</v>
      </c>
      <c r="U501" s="5">
        <v>3520.02</v>
      </c>
      <c r="V501" s="5">
        <v>3520.02</v>
      </c>
      <c r="W501" s="5">
        <v>3520.02</v>
      </c>
      <c r="X501" s="5">
        <v>3520.02</v>
      </c>
      <c r="Y501" s="5">
        <v>3520.02</v>
      </c>
      <c r="Z501" s="5">
        <v>3500.02</v>
      </c>
      <c r="AA501" s="5">
        <v>3500.02</v>
      </c>
      <c r="AB501" s="5">
        <v>3500.02</v>
      </c>
      <c r="AC501" s="5">
        <v>3500.02</v>
      </c>
      <c r="AD501" s="5">
        <v>3500.02</v>
      </c>
      <c r="AE501" s="5">
        <v>3500.02</v>
      </c>
      <c r="AF501" s="5">
        <v>3500.02</v>
      </c>
      <c r="AG501" s="5">
        <v>3500.02</v>
      </c>
    </row>
    <row r="502" spans="1:33">
      <c r="A502" s="58" t="s">
        <v>138</v>
      </c>
      <c r="B502" s="61" t="s">
        <v>123</v>
      </c>
      <c r="C502" s="61" t="s">
        <v>177</v>
      </c>
      <c r="D502" s="61" t="s">
        <v>178</v>
      </c>
      <c r="E502" s="61" t="s">
        <v>154</v>
      </c>
      <c r="F502" s="5">
        <v>807.32899999999995</v>
      </c>
      <c r="G502" s="5">
        <v>807.32899999999995</v>
      </c>
      <c r="H502" s="5">
        <v>2705.1313167599997</v>
      </c>
      <c r="I502" s="5">
        <v>3935.8092476999996</v>
      </c>
      <c r="J502" s="5">
        <v>3935.8092476999996</v>
      </c>
      <c r="K502" s="5">
        <v>4003.4457307799998</v>
      </c>
      <c r="L502" s="5">
        <v>4003.4457307799998</v>
      </c>
      <c r="M502" s="5">
        <v>4095.1615357499995</v>
      </c>
      <c r="N502" s="5">
        <v>4095.1615357499995</v>
      </c>
      <c r="O502" s="5">
        <v>4237.9170512800001</v>
      </c>
      <c r="P502" s="5">
        <v>4588.41311443</v>
      </c>
      <c r="Q502" s="5">
        <v>7077.1071464399993</v>
      </c>
      <c r="R502" s="5">
        <v>7077.1071464399993</v>
      </c>
      <c r="S502" s="5">
        <v>7639.0588470699995</v>
      </c>
      <c r="T502" s="5">
        <v>7639.0588470699995</v>
      </c>
      <c r="U502" s="5">
        <v>7657.3289999999997</v>
      </c>
      <c r="V502" s="5">
        <v>7657.3289999999997</v>
      </c>
      <c r="W502" s="5">
        <v>8181.5698769299997</v>
      </c>
      <c r="X502" s="5">
        <v>10467.051601719999</v>
      </c>
      <c r="Y502" s="5">
        <v>10365.026601719999</v>
      </c>
      <c r="Z502" s="5">
        <v>10365.026601719999</v>
      </c>
      <c r="AA502" s="5">
        <v>11254.517892960001</v>
      </c>
      <c r="AB502" s="5">
        <v>14181.79264306</v>
      </c>
      <c r="AC502" s="5">
        <v>15152.1214605</v>
      </c>
      <c r="AD502" s="5">
        <v>15152.1214605</v>
      </c>
      <c r="AE502" s="5">
        <v>15105.4214605</v>
      </c>
      <c r="AF502" s="5">
        <v>18791.720470190001</v>
      </c>
      <c r="AG502" s="5">
        <v>18721.970470190001</v>
      </c>
    </row>
    <row r="503" spans="1:33">
      <c r="A503" s="58" t="s">
        <v>138</v>
      </c>
      <c r="B503" s="61" t="s">
        <v>123</v>
      </c>
      <c r="C503" s="61" t="s">
        <v>179</v>
      </c>
      <c r="D503" s="61" t="s">
        <v>180</v>
      </c>
      <c r="E503" s="61" t="s">
        <v>154</v>
      </c>
      <c r="F503" s="5">
        <v>120.43591202</v>
      </c>
      <c r="G503" s="5">
        <v>120.43591202</v>
      </c>
      <c r="H503" s="5">
        <v>185.04078992000001</v>
      </c>
      <c r="I503" s="5">
        <v>226.9639976</v>
      </c>
      <c r="J503" s="5">
        <v>226.9639976</v>
      </c>
      <c r="K503" s="5">
        <v>226.9639976</v>
      </c>
      <c r="L503" s="5">
        <v>231.02938166000001</v>
      </c>
      <c r="M503" s="5">
        <v>240.78624854</v>
      </c>
      <c r="N503" s="5">
        <v>240.78624854</v>
      </c>
      <c r="O503" s="5">
        <v>258.75536781</v>
      </c>
      <c r="P503" s="5">
        <v>258.75536781</v>
      </c>
      <c r="Q503" s="5">
        <v>258.75536781</v>
      </c>
      <c r="R503" s="5">
        <v>258.75536781</v>
      </c>
      <c r="S503" s="5">
        <v>258.75536781</v>
      </c>
      <c r="T503" s="5">
        <v>258.75536781</v>
      </c>
      <c r="U503" s="5">
        <v>280.43394859</v>
      </c>
      <c r="V503" s="5">
        <v>280.43394859</v>
      </c>
      <c r="W503" s="5">
        <v>284.08489932999998</v>
      </c>
      <c r="X503" s="5">
        <v>284.08489932999998</v>
      </c>
      <c r="Y503" s="5">
        <v>284.08489932999998</v>
      </c>
      <c r="Z503" s="5">
        <v>339.51868936</v>
      </c>
      <c r="AA503" s="5">
        <v>352.40311170000001</v>
      </c>
      <c r="AB503" s="5">
        <v>367.58885856000001</v>
      </c>
      <c r="AC503" s="5">
        <v>367.58885856000001</v>
      </c>
      <c r="AD503" s="5">
        <v>367.58885856000001</v>
      </c>
      <c r="AE503" s="5">
        <v>367.58885856000001</v>
      </c>
      <c r="AF503" s="5">
        <v>389.97560069000002</v>
      </c>
      <c r="AG503" s="5">
        <v>389.97560069000002</v>
      </c>
    </row>
    <row r="504" spans="1:33">
      <c r="A504" s="58" t="s">
        <v>138</v>
      </c>
      <c r="B504" s="61" t="s">
        <v>123</v>
      </c>
      <c r="C504" s="61" t="s">
        <v>181</v>
      </c>
      <c r="D504" s="61" t="s">
        <v>182</v>
      </c>
      <c r="E504" s="61" t="s">
        <v>154</v>
      </c>
      <c r="F504" s="5">
        <v>1128.1600000000001</v>
      </c>
      <c r="G504" s="5">
        <v>1127.962</v>
      </c>
      <c r="H504" s="5">
        <v>1127.7860000000001</v>
      </c>
      <c r="I504" s="5">
        <v>1170.8019521200001</v>
      </c>
      <c r="J504" s="5">
        <v>1170.62595212</v>
      </c>
      <c r="K504" s="5">
        <v>1170.4279521200001</v>
      </c>
      <c r="L504" s="5">
        <v>1261.0456739700001</v>
      </c>
      <c r="M504" s="5">
        <v>1280.49378744</v>
      </c>
      <c r="N504" s="5">
        <v>1280.49378744</v>
      </c>
      <c r="O504" s="5">
        <v>1384.9368135700001</v>
      </c>
      <c r="P504" s="5">
        <v>1384.9368135700001</v>
      </c>
      <c r="Q504" s="5">
        <v>1457.6802872600001</v>
      </c>
      <c r="R504" s="5">
        <v>1457.6802872600001</v>
      </c>
      <c r="S504" s="5">
        <v>1496.0041227200002</v>
      </c>
      <c r="T504" s="5">
        <v>1496.0041227200002</v>
      </c>
      <c r="U504" s="5">
        <v>1345.9741227200002</v>
      </c>
      <c r="V504" s="5">
        <v>1345.9741227200002</v>
      </c>
      <c r="W504" s="5">
        <v>1706.7534540600002</v>
      </c>
      <c r="X504" s="5">
        <v>1826.6215009900002</v>
      </c>
      <c r="Y504" s="5">
        <v>1864.0107573100001</v>
      </c>
      <c r="Z504" s="5">
        <v>1864.0107573100001</v>
      </c>
      <c r="AA504" s="5">
        <v>1864.0107573100001</v>
      </c>
      <c r="AB504" s="5">
        <v>1868.8627209800002</v>
      </c>
      <c r="AC504" s="5">
        <v>1868.8627209800002</v>
      </c>
      <c r="AD504" s="5">
        <v>1868.8627209800002</v>
      </c>
      <c r="AE504" s="5">
        <v>1868.8627209800002</v>
      </c>
      <c r="AF504" s="5">
        <v>2023.2633632400002</v>
      </c>
      <c r="AG504" s="5">
        <v>1774.2693632400001</v>
      </c>
    </row>
    <row r="505" spans="1:33">
      <c r="A505" s="58" t="s">
        <v>138</v>
      </c>
      <c r="B505" s="61" t="s">
        <v>123</v>
      </c>
      <c r="C505" s="61" t="s">
        <v>183</v>
      </c>
      <c r="D505" s="61" t="s">
        <v>184</v>
      </c>
      <c r="E505" s="61" t="s">
        <v>154</v>
      </c>
      <c r="F505" s="5">
        <v>284.61199999999997</v>
      </c>
      <c r="G505" s="5">
        <v>284.26</v>
      </c>
      <c r="H505" s="5">
        <v>412.96911041999999</v>
      </c>
      <c r="I505" s="5">
        <v>1137.2101658399999</v>
      </c>
      <c r="J505" s="5">
        <v>1136.8581658399999</v>
      </c>
      <c r="K505" s="5">
        <v>1136.50616584</v>
      </c>
      <c r="L505" s="5">
        <v>1310.412</v>
      </c>
      <c r="M505" s="5">
        <v>1310.06</v>
      </c>
      <c r="N505" s="5">
        <v>1310.06</v>
      </c>
      <c r="O505" s="5">
        <v>1310.06</v>
      </c>
      <c r="P505" s="5">
        <v>1310.06</v>
      </c>
      <c r="Q505" s="5">
        <v>1310.06</v>
      </c>
      <c r="R505" s="5">
        <v>1310.06</v>
      </c>
      <c r="S505" s="5">
        <v>1310.06</v>
      </c>
      <c r="T505" s="5">
        <v>1310.06</v>
      </c>
      <c r="U505" s="5">
        <v>1310.06</v>
      </c>
      <c r="V505" s="5">
        <v>1310.06</v>
      </c>
      <c r="W505" s="5">
        <v>1310.06</v>
      </c>
      <c r="X505" s="5">
        <v>1310.06</v>
      </c>
      <c r="Y505" s="5">
        <v>1310.06</v>
      </c>
      <c r="Z505" s="5">
        <v>1310.06</v>
      </c>
      <c r="AA505" s="5">
        <v>1310.06</v>
      </c>
      <c r="AB505" s="5">
        <v>1310.06</v>
      </c>
      <c r="AC505" s="5">
        <v>1310.06</v>
      </c>
      <c r="AD505" s="5">
        <v>1310.06</v>
      </c>
      <c r="AE505" s="5">
        <v>1310.06</v>
      </c>
      <c r="AF505" s="5">
        <v>1310.06</v>
      </c>
      <c r="AG505" s="5">
        <v>1118</v>
      </c>
    </row>
    <row r="506" spans="1:33">
      <c r="A506" s="58" t="s">
        <v>138</v>
      </c>
      <c r="B506" s="61" t="s">
        <v>123</v>
      </c>
      <c r="C506" s="61" t="s">
        <v>185</v>
      </c>
      <c r="D506" s="61" t="s">
        <v>186</v>
      </c>
      <c r="E506" s="61" t="s">
        <v>154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>
      <c r="A507" s="58" t="s">
        <v>138</v>
      </c>
      <c r="B507" s="61" t="s">
        <v>123</v>
      </c>
      <c r="C507" s="61" t="s">
        <v>187</v>
      </c>
      <c r="D507" s="61" t="s">
        <v>188</v>
      </c>
      <c r="E507" s="61" t="s">
        <v>154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>
      <c r="A508" s="58" t="s">
        <v>138</v>
      </c>
      <c r="B508" s="61" t="s">
        <v>125</v>
      </c>
      <c r="C508" s="61" t="s">
        <v>189</v>
      </c>
      <c r="D508" s="61" t="s">
        <v>190</v>
      </c>
      <c r="E508" s="61" t="s">
        <v>154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1E-3</v>
      </c>
      <c r="L508" s="5">
        <v>1E-3</v>
      </c>
      <c r="M508" s="5">
        <v>1E-3</v>
      </c>
      <c r="N508" s="5">
        <v>1E-3</v>
      </c>
      <c r="O508" s="5">
        <v>1E-3</v>
      </c>
      <c r="P508" s="5">
        <v>1E-3</v>
      </c>
      <c r="Q508" s="5">
        <v>1E-3</v>
      </c>
      <c r="R508" s="5">
        <v>1E-3</v>
      </c>
      <c r="S508" s="5">
        <v>1E-3</v>
      </c>
      <c r="T508" s="5">
        <v>1E-3</v>
      </c>
      <c r="U508" s="5">
        <v>1E-3</v>
      </c>
      <c r="V508" s="5">
        <v>1E-3</v>
      </c>
      <c r="W508" s="5">
        <v>1E-3</v>
      </c>
      <c r="X508" s="5">
        <v>1E-3</v>
      </c>
      <c r="Y508" s="5">
        <v>1E-3</v>
      </c>
      <c r="Z508" s="5">
        <v>1E-3</v>
      </c>
      <c r="AA508" s="5">
        <v>1E-3</v>
      </c>
      <c r="AB508" s="5">
        <v>1E-3</v>
      </c>
      <c r="AC508" s="5">
        <v>1E-3</v>
      </c>
      <c r="AD508" s="5">
        <v>1E-3</v>
      </c>
      <c r="AE508" s="5">
        <v>1E-3</v>
      </c>
      <c r="AF508" s="5">
        <v>1E-3</v>
      </c>
      <c r="AG508" s="5">
        <v>1E-3</v>
      </c>
    </row>
    <row r="509" spans="1:33">
      <c r="A509" s="58" t="s">
        <v>138</v>
      </c>
      <c r="B509" s="61" t="s">
        <v>125</v>
      </c>
      <c r="C509" s="61" t="s">
        <v>191</v>
      </c>
      <c r="D509" s="61" t="s">
        <v>192</v>
      </c>
      <c r="E509" s="61" t="s">
        <v>154</v>
      </c>
      <c r="F509" s="5">
        <v>0</v>
      </c>
      <c r="G509" s="5">
        <v>0</v>
      </c>
      <c r="H509" s="5">
        <v>0</v>
      </c>
      <c r="I509" s="5">
        <v>0</v>
      </c>
      <c r="J509" s="5">
        <v>373.34607688</v>
      </c>
      <c r="K509" s="5">
        <v>427.32833914999998</v>
      </c>
      <c r="L509" s="5">
        <v>427.32833914999998</v>
      </c>
      <c r="M509" s="5">
        <v>427.32833914999998</v>
      </c>
      <c r="N509" s="5">
        <v>427.32833914999998</v>
      </c>
      <c r="O509" s="5">
        <v>427.32833914999998</v>
      </c>
      <c r="P509" s="5">
        <v>427.32833914999998</v>
      </c>
      <c r="Q509" s="5">
        <v>427.32833914999998</v>
      </c>
      <c r="R509" s="5">
        <v>427.32833914999998</v>
      </c>
      <c r="S509" s="5">
        <v>492.70457034999998</v>
      </c>
      <c r="T509" s="5">
        <v>492.70457034999998</v>
      </c>
      <c r="U509" s="5">
        <v>492.70457034999998</v>
      </c>
      <c r="V509" s="5">
        <v>492.70457034999998</v>
      </c>
      <c r="W509" s="5">
        <v>532.67322437999997</v>
      </c>
      <c r="X509" s="5">
        <v>532.67322437999997</v>
      </c>
      <c r="Y509" s="5">
        <v>570.81218746000002</v>
      </c>
      <c r="Z509" s="5">
        <v>624.77179602000001</v>
      </c>
      <c r="AA509" s="5">
        <v>624.77179602000001</v>
      </c>
      <c r="AB509" s="5">
        <v>624.77179602000001</v>
      </c>
      <c r="AC509" s="5">
        <v>624.77179602000001</v>
      </c>
      <c r="AD509" s="5">
        <v>624.77179602000001</v>
      </c>
      <c r="AE509" s="5">
        <v>624.77179602000001</v>
      </c>
      <c r="AF509" s="5">
        <v>653.18440728999997</v>
      </c>
      <c r="AG509" s="5">
        <v>653.18440728999997</v>
      </c>
    </row>
    <row r="510" spans="1:33">
      <c r="A510" s="58" t="s">
        <v>138</v>
      </c>
      <c r="B510" s="61" t="s">
        <v>125</v>
      </c>
      <c r="C510" s="61" t="s">
        <v>193</v>
      </c>
      <c r="D510" s="61" t="s">
        <v>194</v>
      </c>
      <c r="E510" s="61" t="s">
        <v>154</v>
      </c>
      <c r="F510" s="5">
        <v>633.78099999999995</v>
      </c>
      <c r="G510" s="5">
        <v>633.78099999999995</v>
      </c>
      <c r="H510" s="5">
        <v>633.78099999999995</v>
      </c>
      <c r="I510" s="5">
        <v>633.78099999999995</v>
      </c>
      <c r="J510" s="5">
        <v>633.78099999999995</v>
      </c>
      <c r="K510" s="5">
        <v>633.78099999999995</v>
      </c>
      <c r="L510" s="5">
        <v>633.78099999999995</v>
      </c>
      <c r="M510" s="5">
        <v>931.75230908999993</v>
      </c>
      <c r="N510" s="5">
        <v>2201.73509706</v>
      </c>
      <c r="O510" s="5">
        <v>2796.0833420999998</v>
      </c>
      <c r="P510" s="5">
        <v>2796.0833420999998</v>
      </c>
      <c r="Q510" s="5">
        <v>2986.60185761</v>
      </c>
      <c r="R510" s="5">
        <v>2986.60185761</v>
      </c>
      <c r="S510" s="5">
        <v>3061.4605820799998</v>
      </c>
      <c r="T510" s="5">
        <v>3061.4605820799998</v>
      </c>
      <c r="U510" s="5">
        <v>4402.1258124000005</v>
      </c>
      <c r="V510" s="5">
        <v>4402.1258124000005</v>
      </c>
      <c r="W510" s="5">
        <v>5333.7809999999999</v>
      </c>
      <c r="X510" s="5">
        <v>5333.7809999999999</v>
      </c>
      <c r="Y510" s="5">
        <v>5333.7809999999999</v>
      </c>
      <c r="Z510" s="5">
        <v>5333.7809999999999</v>
      </c>
      <c r="AA510" s="5">
        <v>5333.7809999999999</v>
      </c>
      <c r="AB510" s="5">
        <v>5306.5159999999996</v>
      </c>
      <c r="AC510" s="5">
        <v>5306.5159999999996</v>
      </c>
      <c r="AD510" s="5">
        <v>5306.5159999999996</v>
      </c>
      <c r="AE510" s="5">
        <v>5166.45</v>
      </c>
      <c r="AF510" s="5">
        <v>4781</v>
      </c>
      <c r="AG510" s="5">
        <v>4700</v>
      </c>
    </row>
    <row r="511" spans="1:33">
      <c r="A511" s="58" t="s">
        <v>138</v>
      </c>
      <c r="B511" s="61" t="s">
        <v>125</v>
      </c>
      <c r="C511" s="61" t="s">
        <v>195</v>
      </c>
      <c r="D511" s="61" t="s">
        <v>196</v>
      </c>
      <c r="E511" s="61" t="s">
        <v>154</v>
      </c>
      <c r="F511" s="5">
        <v>0</v>
      </c>
      <c r="G511" s="5">
        <v>0</v>
      </c>
      <c r="H511" s="5">
        <v>0</v>
      </c>
      <c r="I511" s="5">
        <v>0</v>
      </c>
      <c r="J511" s="5">
        <v>400</v>
      </c>
      <c r="K511" s="5">
        <v>864.36551667000003</v>
      </c>
      <c r="L511" s="5">
        <v>864.36551667000003</v>
      </c>
      <c r="M511" s="5">
        <v>864.36551667000003</v>
      </c>
      <c r="N511" s="5">
        <v>864.36551667000003</v>
      </c>
      <c r="O511" s="5">
        <v>864.36551667000003</v>
      </c>
      <c r="P511" s="5">
        <v>864.36551667000003</v>
      </c>
      <c r="Q511" s="5">
        <v>864.36551667000003</v>
      </c>
      <c r="R511" s="5">
        <v>864.36551667000003</v>
      </c>
      <c r="S511" s="5">
        <v>864.36551667000003</v>
      </c>
      <c r="T511" s="5">
        <v>864.36551667000003</v>
      </c>
      <c r="U511" s="5">
        <v>864.36551667000003</v>
      </c>
      <c r="V511" s="5">
        <v>864.36551667000003</v>
      </c>
      <c r="W511" s="5">
        <v>864.36551667000003</v>
      </c>
      <c r="X511" s="5">
        <v>864.36551667000003</v>
      </c>
      <c r="Y511" s="5">
        <v>864.36551667000003</v>
      </c>
      <c r="Z511" s="5">
        <v>864.36551667000003</v>
      </c>
      <c r="AA511" s="5">
        <v>864.36551667000003</v>
      </c>
      <c r="AB511" s="5">
        <v>864.36551667000003</v>
      </c>
      <c r="AC511" s="5">
        <v>864.36551667000003</v>
      </c>
      <c r="AD511" s="5">
        <v>3594.9368929299999</v>
      </c>
      <c r="AE511" s="5">
        <v>3594.9368929299999</v>
      </c>
      <c r="AF511" s="5">
        <v>6396.2166811400002</v>
      </c>
      <c r="AG511" s="5">
        <v>6396.2166811400002</v>
      </c>
    </row>
    <row r="512" spans="1:33">
      <c r="A512" s="58" t="s">
        <v>138</v>
      </c>
      <c r="B512" s="61" t="s">
        <v>125</v>
      </c>
      <c r="C512" s="61" t="s">
        <v>197</v>
      </c>
      <c r="D512" s="61" t="s">
        <v>198</v>
      </c>
      <c r="E512" s="61" t="s">
        <v>154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>
      <c r="A513" s="58" t="s">
        <v>138</v>
      </c>
      <c r="B513" s="61" t="s">
        <v>125</v>
      </c>
      <c r="C513" s="61" t="s">
        <v>199</v>
      </c>
      <c r="D513" s="61" t="s">
        <v>200</v>
      </c>
      <c r="E513" s="61" t="s">
        <v>154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500</v>
      </c>
      <c r="L513" s="5">
        <v>500</v>
      </c>
      <c r="M513" s="5">
        <v>500</v>
      </c>
      <c r="N513" s="5">
        <v>500</v>
      </c>
      <c r="O513" s="5">
        <v>500</v>
      </c>
      <c r="P513" s="5">
        <v>500</v>
      </c>
      <c r="Q513" s="5">
        <v>500</v>
      </c>
      <c r="R513" s="5">
        <v>500</v>
      </c>
      <c r="S513" s="5">
        <v>500</v>
      </c>
      <c r="T513" s="5">
        <v>500</v>
      </c>
      <c r="U513" s="5">
        <v>500</v>
      </c>
      <c r="V513" s="5">
        <v>500</v>
      </c>
      <c r="W513" s="5">
        <v>500</v>
      </c>
      <c r="X513" s="5">
        <v>500</v>
      </c>
      <c r="Y513" s="5">
        <v>500</v>
      </c>
      <c r="Z513" s="5">
        <v>500</v>
      </c>
      <c r="AA513" s="5">
        <v>500</v>
      </c>
      <c r="AB513" s="5">
        <v>500</v>
      </c>
      <c r="AC513" s="5">
        <v>500</v>
      </c>
      <c r="AD513" s="5">
        <v>500</v>
      </c>
      <c r="AE513" s="5">
        <v>500</v>
      </c>
      <c r="AF513" s="5">
        <v>500</v>
      </c>
      <c r="AG513" s="5">
        <v>500</v>
      </c>
    </row>
    <row r="514" spans="1:33">
      <c r="A514" s="58" t="s">
        <v>138</v>
      </c>
      <c r="B514" s="61" t="s">
        <v>125</v>
      </c>
      <c r="C514" s="61" t="s">
        <v>201</v>
      </c>
      <c r="D514" s="61" t="s">
        <v>202</v>
      </c>
      <c r="E514" s="61" t="s">
        <v>154</v>
      </c>
      <c r="F514" s="5">
        <v>322.91000000000003</v>
      </c>
      <c r="G514" s="5">
        <v>322.48</v>
      </c>
      <c r="H514" s="5">
        <v>461.57006964000004</v>
      </c>
      <c r="I514" s="5">
        <v>461.15006964000003</v>
      </c>
      <c r="J514" s="5">
        <v>705.64381860000003</v>
      </c>
      <c r="K514" s="5">
        <v>769.81495956999993</v>
      </c>
      <c r="L514" s="5">
        <v>769.38495956999998</v>
      </c>
      <c r="M514" s="5">
        <v>768.96495957000002</v>
      </c>
      <c r="N514" s="5">
        <v>768.96495957000002</v>
      </c>
      <c r="O514" s="5">
        <v>768.96495957000002</v>
      </c>
      <c r="P514" s="5">
        <v>768.96495957000002</v>
      </c>
      <c r="Q514" s="5">
        <v>768.96495957000002</v>
      </c>
      <c r="R514" s="5">
        <v>768.96495957000002</v>
      </c>
      <c r="S514" s="5">
        <v>1472.2014882400001</v>
      </c>
      <c r="T514" s="5">
        <v>1472.2014882400001</v>
      </c>
      <c r="U514" s="5">
        <v>2019.95</v>
      </c>
      <c r="V514" s="5">
        <v>2019.95</v>
      </c>
      <c r="W514" s="5">
        <v>2019.95</v>
      </c>
      <c r="X514" s="5">
        <v>2019.95</v>
      </c>
      <c r="Y514" s="5">
        <v>4032.8298917899997</v>
      </c>
      <c r="Z514" s="5">
        <v>6126.0362674800008</v>
      </c>
      <c r="AA514" s="5">
        <v>6018.5162674800004</v>
      </c>
      <c r="AB514" s="5">
        <v>6018.5162674800004</v>
      </c>
      <c r="AC514" s="5">
        <v>6018.5162674800004</v>
      </c>
      <c r="AD514" s="5">
        <v>6029.7105470000006</v>
      </c>
      <c r="AE514" s="5">
        <v>6029.7105470000006</v>
      </c>
      <c r="AF514" s="5">
        <v>8806.7258181300003</v>
      </c>
      <c r="AG514" s="5">
        <v>8806.7258181300003</v>
      </c>
    </row>
    <row r="515" spans="1:33">
      <c r="A515" s="58" t="s">
        <v>138</v>
      </c>
      <c r="B515" s="61" t="s">
        <v>126</v>
      </c>
      <c r="C515" s="61" t="s">
        <v>203</v>
      </c>
      <c r="D515" s="61" t="s">
        <v>204</v>
      </c>
      <c r="E515" s="61" t="s">
        <v>154</v>
      </c>
      <c r="F515" s="5">
        <v>142.1568</v>
      </c>
      <c r="G515" s="5">
        <v>142.1568</v>
      </c>
      <c r="H515" s="5">
        <v>142.1568</v>
      </c>
      <c r="I515" s="5">
        <v>142.1568</v>
      </c>
      <c r="J515" s="5">
        <v>142.1568</v>
      </c>
      <c r="K515" s="5">
        <v>142.1568</v>
      </c>
      <c r="L515" s="5">
        <v>142.1568</v>
      </c>
      <c r="M515" s="5">
        <v>142.1568</v>
      </c>
      <c r="N515" s="5">
        <v>142.1568</v>
      </c>
      <c r="O515" s="5">
        <v>142.1568</v>
      </c>
      <c r="P515" s="5">
        <v>142.1568</v>
      </c>
      <c r="Q515" s="5">
        <v>142.1568</v>
      </c>
      <c r="R515" s="5">
        <v>142.1568</v>
      </c>
      <c r="S515" s="5">
        <v>142.1568</v>
      </c>
      <c r="T515" s="5">
        <v>142.1568</v>
      </c>
      <c r="U515" s="5">
        <v>142.1568</v>
      </c>
      <c r="V515" s="5">
        <v>142.1568</v>
      </c>
      <c r="W515" s="5">
        <v>142.1568</v>
      </c>
      <c r="X515" s="5">
        <v>142.1568</v>
      </c>
      <c r="Y515" s="5">
        <v>142.1568</v>
      </c>
      <c r="Z515" s="5">
        <v>242.15679999999998</v>
      </c>
      <c r="AA515" s="5">
        <v>242.15679999999998</v>
      </c>
      <c r="AB515" s="5">
        <v>242.15679999999998</v>
      </c>
      <c r="AC515" s="5">
        <v>242.15679999999998</v>
      </c>
      <c r="AD515" s="5">
        <v>242.15679999999998</v>
      </c>
      <c r="AE515" s="5">
        <v>242.15679999999998</v>
      </c>
      <c r="AF515" s="5">
        <v>147.16</v>
      </c>
      <c r="AG515" s="5">
        <v>147.16</v>
      </c>
    </row>
    <row r="516" spans="1:33">
      <c r="A516" s="58" t="s">
        <v>138</v>
      </c>
      <c r="B516" s="61" t="s">
        <v>126</v>
      </c>
      <c r="C516" s="61" t="s">
        <v>205</v>
      </c>
      <c r="D516" s="61" t="s">
        <v>206</v>
      </c>
      <c r="E516" s="61" t="s">
        <v>154</v>
      </c>
      <c r="F516" s="5">
        <v>25.219000000000001</v>
      </c>
      <c r="G516" s="5">
        <v>25.219000000000001</v>
      </c>
      <c r="H516" s="5">
        <v>25.219000000000001</v>
      </c>
      <c r="I516" s="5">
        <v>531.14311915999997</v>
      </c>
      <c r="J516" s="5">
        <v>975.92213833000005</v>
      </c>
      <c r="K516" s="5">
        <v>1082.3627547999999</v>
      </c>
      <c r="L516" s="5">
        <v>1082.3627547999999</v>
      </c>
      <c r="M516" s="5">
        <v>1082.3627547999999</v>
      </c>
      <c r="N516" s="5">
        <v>1076.2347547999998</v>
      </c>
      <c r="O516" s="5">
        <v>1087.0392218999998</v>
      </c>
      <c r="P516" s="5">
        <v>1202.0139651099998</v>
      </c>
      <c r="Q516" s="5">
        <v>1342.5483352599999</v>
      </c>
      <c r="R516" s="5">
        <v>1342.5483352599999</v>
      </c>
      <c r="S516" s="5">
        <v>1445.5643017599998</v>
      </c>
      <c r="T516" s="5">
        <v>1548.06307195</v>
      </c>
      <c r="U516" s="5">
        <v>1617.2600266999998</v>
      </c>
      <c r="V516" s="5">
        <v>1617.2600266999998</v>
      </c>
      <c r="W516" s="5">
        <v>1617.2600266999998</v>
      </c>
      <c r="X516" s="5">
        <v>2783.22889042</v>
      </c>
      <c r="Y516" s="5">
        <v>2783.22889042</v>
      </c>
      <c r="Z516" s="5">
        <v>4019.0910000099998</v>
      </c>
      <c r="AA516" s="5">
        <v>4019.0910000099998</v>
      </c>
      <c r="AB516" s="5">
        <v>4011.7200000099997</v>
      </c>
      <c r="AC516" s="5">
        <v>4011.7200000099997</v>
      </c>
      <c r="AD516" s="5">
        <v>4011.7200000099997</v>
      </c>
      <c r="AE516" s="5">
        <v>4011.7200000099997</v>
      </c>
      <c r="AF516" s="5">
        <v>4011.7200000099997</v>
      </c>
      <c r="AG516" s="5">
        <v>4011.7200000099997</v>
      </c>
    </row>
    <row r="517" spans="1:33">
      <c r="A517" s="58" t="s">
        <v>138</v>
      </c>
      <c r="B517" s="61" t="s">
        <v>126</v>
      </c>
      <c r="C517" s="61" t="s">
        <v>207</v>
      </c>
      <c r="D517" s="61" t="s">
        <v>208</v>
      </c>
      <c r="E517" s="61" t="s">
        <v>154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1300</v>
      </c>
      <c r="U517" s="5">
        <v>1300</v>
      </c>
      <c r="V517" s="5">
        <v>1300</v>
      </c>
      <c r="W517" s="5">
        <v>1300</v>
      </c>
      <c r="X517" s="5">
        <v>1300</v>
      </c>
      <c r="Y517" s="5">
        <v>1300</v>
      </c>
      <c r="Z517" s="5">
        <v>1300</v>
      </c>
      <c r="AA517" s="5">
        <v>1300</v>
      </c>
      <c r="AB517" s="5">
        <v>1300</v>
      </c>
      <c r="AC517" s="5">
        <v>1300</v>
      </c>
      <c r="AD517" s="5">
        <v>1300</v>
      </c>
      <c r="AE517" s="5">
        <v>1300</v>
      </c>
      <c r="AF517" s="5">
        <v>1300</v>
      </c>
      <c r="AG517" s="5">
        <v>1300</v>
      </c>
    </row>
    <row r="518" spans="1:33">
      <c r="A518" s="58" t="s">
        <v>138</v>
      </c>
      <c r="B518" s="61" t="s">
        <v>126</v>
      </c>
      <c r="C518" s="61" t="s">
        <v>209</v>
      </c>
      <c r="D518" s="61" t="s">
        <v>210</v>
      </c>
      <c r="E518" s="61" t="s">
        <v>154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>
      <c r="A519" s="58" t="s">
        <v>138</v>
      </c>
      <c r="B519" s="61" t="s">
        <v>126</v>
      </c>
      <c r="C519" s="61" t="s">
        <v>211</v>
      </c>
      <c r="D519" s="61" t="s">
        <v>212</v>
      </c>
      <c r="E519" s="61" t="s">
        <v>154</v>
      </c>
      <c r="F519" s="5">
        <v>349.2</v>
      </c>
      <c r="G519" s="5">
        <v>349.2</v>
      </c>
      <c r="H519" s="5">
        <v>349.2</v>
      </c>
      <c r="I519" s="5">
        <v>349.2</v>
      </c>
      <c r="J519" s="5">
        <v>349.2</v>
      </c>
      <c r="K519" s="5">
        <v>860.94680934999997</v>
      </c>
      <c r="L519" s="5">
        <v>860.94680934999997</v>
      </c>
      <c r="M519" s="5">
        <v>860.94680934999997</v>
      </c>
      <c r="N519" s="5">
        <v>860.94680934999997</v>
      </c>
      <c r="O519" s="5">
        <v>1136.1758145199999</v>
      </c>
      <c r="P519" s="5">
        <v>1399.77777339</v>
      </c>
      <c r="Q519" s="5">
        <v>1504.88959189</v>
      </c>
      <c r="R519" s="5">
        <v>1504.88959189</v>
      </c>
      <c r="S519" s="5">
        <v>3144.3504669899999</v>
      </c>
      <c r="T519" s="5">
        <v>3249.2</v>
      </c>
      <c r="U519" s="5">
        <v>3249.2</v>
      </c>
      <c r="V519" s="5">
        <v>3249.2</v>
      </c>
      <c r="W519" s="5">
        <v>3249.2</v>
      </c>
      <c r="X519" s="5">
        <v>3249.2</v>
      </c>
      <c r="Y519" s="5">
        <v>3249.2</v>
      </c>
      <c r="Z519" s="5">
        <v>3249.2</v>
      </c>
      <c r="AA519" s="5">
        <v>2979.2</v>
      </c>
      <c r="AB519" s="5">
        <v>2979.2</v>
      </c>
      <c r="AC519" s="5">
        <v>2979.2</v>
      </c>
      <c r="AD519" s="5">
        <v>2900</v>
      </c>
      <c r="AE519" s="5">
        <v>2900</v>
      </c>
      <c r="AF519" s="5">
        <v>2900</v>
      </c>
      <c r="AG519" s="5">
        <v>2900</v>
      </c>
    </row>
    <row r="520" spans="1:33">
      <c r="A520" s="58" t="s">
        <v>138</v>
      </c>
      <c r="B520" s="61" t="s">
        <v>126</v>
      </c>
      <c r="C520" s="61" t="s">
        <v>213</v>
      </c>
      <c r="D520" s="61" t="s">
        <v>214</v>
      </c>
      <c r="E520" s="61" t="s">
        <v>154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491.24881606000002</v>
      </c>
      <c r="L520" s="5">
        <v>491.24881606000002</v>
      </c>
      <c r="M520" s="5">
        <v>1877.9932024499999</v>
      </c>
      <c r="N520" s="5">
        <v>1877.9932024499999</v>
      </c>
      <c r="O520" s="5">
        <v>2808.8239208499999</v>
      </c>
      <c r="P520" s="5">
        <v>4493.2678548200001</v>
      </c>
      <c r="Q520" s="5">
        <v>4826.2208567400003</v>
      </c>
      <c r="R520" s="5">
        <v>6179.1794628600001</v>
      </c>
      <c r="S520" s="5">
        <v>6500</v>
      </c>
      <c r="T520" s="5">
        <v>7503.1716681199996</v>
      </c>
      <c r="U520" s="5">
        <v>7503.1716681199996</v>
      </c>
      <c r="V520" s="5">
        <v>7503.1716681199996</v>
      </c>
      <c r="W520" s="5">
        <v>7553.2876421000001</v>
      </c>
      <c r="X520" s="5">
        <v>15525.228146969999</v>
      </c>
      <c r="Y520" s="5">
        <v>15525.228146969999</v>
      </c>
      <c r="Z520" s="5">
        <v>17617.722548720001</v>
      </c>
      <c r="AA520" s="5">
        <v>17646.49539692</v>
      </c>
      <c r="AB520" s="5">
        <v>18406.540780030002</v>
      </c>
      <c r="AC520" s="5">
        <v>18406.540780030002</v>
      </c>
      <c r="AD520" s="5">
        <v>21973.793913919999</v>
      </c>
      <c r="AE520" s="5">
        <v>31924.23572466</v>
      </c>
      <c r="AF520" s="5">
        <v>36293.510889199999</v>
      </c>
      <c r="AG520" s="5">
        <v>36293.510889199999</v>
      </c>
    </row>
    <row r="521" spans="1:33">
      <c r="A521" s="58" t="s">
        <v>138</v>
      </c>
      <c r="B521" s="61" t="s">
        <v>126</v>
      </c>
      <c r="C521" s="61" t="s">
        <v>215</v>
      </c>
      <c r="D521" s="61" t="s">
        <v>216</v>
      </c>
      <c r="E521" s="61" t="s">
        <v>154</v>
      </c>
      <c r="F521" s="5">
        <v>0</v>
      </c>
      <c r="G521" s="5">
        <v>0</v>
      </c>
      <c r="H521" s="5">
        <v>0</v>
      </c>
      <c r="I521" s="5">
        <v>504.54782591999998</v>
      </c>
      <c r="J521" s="5">
        <v>571.92387007000002</v>
      </c>
      <c r="K521" s="5">
        <v>571.92387007000002</v>
      </c>
      <c r="L521" s="5">
        <v>571.92387007000002</v>
      </c>
      <c r="M521" s="5">
        <v>571.92387007000002</v>
      </c>
      <c r="N521" s="5">
        <v>571.92387007000002</v>
      </c>
      <c r="O521" s="5">
        <v>590.12839127999996</v>
      </c>
      <c r="P521" s="5">
        <v>652.38986353999996</v>
      </c>
      <c r="Q521" s="5">
        <v>664.37492750000001</v>
      </c>
      <c r="R521" s="5">
        <v>664.37492750000001</v>
      </c>
      <c r="S521" s="5">
        <v>664.37492750000001</v>
      </c>
      <c r="T521" s="5">
        <v>753.75574954000001</v>
      </c>
      <c r="U521" s="5">
        <v>754.93152153000005</v>
      </c>
      <c r="V521" s="5">
        <v>754.93152153000005</v>
      </c>
      <c r="W521" s="5">
        <v>754.93152153000005</v>
      </c>
      <c r="X521" s="5">
        <v>754.93152153000005</v>
      </c>
      <c r="Y521" s="5">
        <v>754.93152153000005</v>
      </c>
      <c r="Z521" s="5">
        <v>804.96593904999997</v>
      </c>
      <c r="AA521" s="5">
        <v>3096.50541389</v>
      </c>
      <c r="AB521" s="5">
        <v>3400</v>
      </c>
      <c r="AC521" s="5">
        <v>3400</v>
      </c>
      <c r="AD521" s="5">
        <v>3400</v>
      </c>
      <c r="AE521" s="5">
        <v>3400</v>
      </c>
      <c r="AF521" s="5">
        <v>3400</v>
      </c>
      <c r="AG521" s="5">
        <v>3400</v>
      </c>
    </row>
    <row r="522" spans="1:33">
      <c r="A522" s="58" t="s">
        <v>138</v>
      </c>
      <c r="B522" s="61" t="s">
        <v>126</v>
      </c>
      <c r="C522" s="61" t="s">
        <v>217</v>
      </c>
      <c r="D522" s="61" t="s">
        <v>218</v>
      </c>
      <c r="E522" s="61" t="s">
        <v>154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5000</v>
      </c>
      <c r="AA522" s="5">
        <v>5000</v>
      </c>
      <c r="AB522" s="5">
        <v>5000</v>
      </c>
      <c r="AC522" s="5">
        <v>5000</v>
      </c>
      <c r="AD522" s="5">
        <v>5000</v>
      </c>
      <c r="AE522" s="5">
        <v>5000</v>
      </c>
      <c r="AF522" s="5">
        <v>5000</v>
      </c>
      <c r="AG522" s="5">
        <v>5000</v>
      </c>
    </row>
    <row r="523" spans="1:33">
      <c r="A523" s="58" t="s">
        <v>138</v>
      </c>
      <c r="B523" s="61" t="s">
        <v>126</v>
      </c>
      <c r="C523" s="61" t="s">
        <v>219</v>
      </c>
      <c r="D523" s="61" t="s">
        <v>220</v>
      </c>
      <c r="E523" s="61" t="s">
        <v>154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345.04420590000001</v>
      </c>
      <c r="Q523" s="5">
        <v>351.03421265999998</v>
      </c>
      <c r="R523" s="5">
        <v>391.23257094000002</v>
      </c>
      <c r="S523" s="5">
        <v>411.41587841</v>
      </c>
      <c r="T523" s="5">
        <v>1712.62172934</v>
      </c>
      <c r="U523" s="5">
        <v>4000</v>
      </c>
      <c r="V523" s="5">
        <v>4000</v>
      </c>
      <c r="W523" s="5">
        <v>4000</v>
      </c>
      <c r="X523" s="5">
        <v>4000</v>
      </c>
      <c r="Y523" s="5">
        <v>4000</v>
      </c>
      <c r="Z523" s="5">
        <v>4000</v>
      </c>
      <c r="AA523" s="5">
        <v>4000</v>
      </c>
      <c r="AB523" s="5">
        <v>4000</v>
      </c>
      <c r="AC523" s="5">
        <v>4000</v>
      </c>
      <c r="AD523" s="5">
        <v>4000</v>
      </c>
      <c r="AE523" s="5">
        <v>4000</v>
      </c>
      <c r="AF523" s="5">
        <v>20027.44509664</v>
      </c>
      <c r="AG523" s="5">
        <v>20027.44509664</v>
      </c>
    </row>
    <row r="524" spans="1:33">
      <c r="A524" s="58" t="s">
        <v>138</v>
      </c>
      <c r="B524" s="61" t="s">
        <v>127</v>
      </c>
      <c r="C524" s="61" t="s">
        <v>221</v>
      </c>
      <c r="D524" s="61" t="s">
        <v>222</v>
      </c>
      <c r="E524" s="61" t="s">
        <v>154</v>
      </c>
      <c r="F524" s="5">
        <v>0</v>
      </c>
      <c r="G524" s="5">
        <v>0</v>
      </c>
      <c r="H524" s="5">
        <v>45.645211490000001</v>
      </c>
      <c r="I524" s="5">
        <v>300</v>
      </c>
      <c r="J524" s="5">
        <v>323.63759687999999</v>
      </c>
      <c r="K524" s="5">
        <v>1093.23153361</v>
      </c>
      <c r="L524" s="5">
        <v>1093.23153361</v>
      </c>
      <c r="M524" s="5">
        <v>1093.23153361</v>
      </c>
      <c r="N524" s="5">
        <v>1093.23153361</v>
      </c>
      <c r="O524" s="5">
        <v>1093.23153361</v>
      </c>
      <c r="P524" s="5">
        <v>1780.49150218</v>
      </c>
      <c r="Q524" s="5">
        <v>1780.49150218</v>
      </c>
      <c r="R524" s="5">
        <v>1780.49150218</v>
      </c>
      <c r="S524" s="5">
        <v>1963.4926472</v>
      </c>
      <c r="T524" s="5">
        <v>3353.6327773799999</v>
      </c>
      <c r="U524" s="5">
        <v>5254.1254196099999</v>
      </c>
      <c r="V524" s="5">
        <v>5254.1254196099999</v>
      </c>
      <c r="W524" s="5">
        <v>6079.4000737300003</v>
      </c>
      <c r="X524" s="5">
        <v>6079.4000737300003</v>
      </c>
      <c r="Y524" s="5">
        <v>6222.9475138899998</v>
      </c>
      <c r="Z524" s="5">
        <v>10818.725056560001</v>
      </c>
      <c r="AA524" s="5">
        <v>10818.725056560001</v>
      </c>
      <c r="AB524" s="5">
        <v>10818.725056560001</v>
      </c>
      <c r="AC524" s="5">
        <v>10818.725056560001</v>
      </c>
      <c r="AD524" s="5">
        <v>10818.725056560001</v>
      </c>
      <c r="AE524" s="5">
        <v>11269.18111817</v>
      </c>
      <c r="AF524" s="5">
        <v>24396.70480584</v>
      </c>
      <c r="AG524" s="5">
        <v>24396.70480584</v>
      </c>
    </row>
    <row r="525" spans="1:33">
      <c r="A525" s="58" t="s">
        <v>138</v>
      </c>
      <c r="B525" s="61" t="s">
        <v>127</v>
      </c>
      <c r="C525" s="61" t="s">
        <v>223</v>
      </c>
      <c r="D525" s="61" t="s">
        <v>224</v>
      </c>
      <c r="E525" s="61" t="s">
        <v>154</v>
      </c>
      <c r="F525" s="5">
        <v>0</v>
      </c>
      <c r="G525" s="5">
        <v>0</v>
      </c>
      <c r="H525" s="5">
        <v>0</v>
      </c>
      <c r="I525" s="5">
        <v>140.22232804999999</v>
      </c>
      <c r="J525" s="5">
        <v>150</v>
      </c>
      <c r="K525" s="5">
        <v>150</v>
      </c>
      <c r="L525" s="5">
        <v>150</v>
      </c>
      <c r="M525" s="5">
        <v>150</v>
      </c>
      <c r="N525" s="5">
        <v>150</v>
      </c>
      <c r="O525" s="5">
        <v>150</v>
      </c>
      <c r="P525" s="5">
        <v>150</v>
      </c>
      <c r="Q525" s="5">
        <v>150</v>
      </c>
      <c r="R525" s="5">
        <v>150</v>
      </c>
      <c r="S525" s="5">
        <v>150</v>
      </c>
      <c r="T525" s="5">
        <v>150</v>
      </c>
      <c r="U525" s="5">
        <v>150</v>
      </c>
      <c r="V525" s="5">
        <v>150</v>
      </c>
      <c r="W525" s="5">
        <v>150</v>
      </c>
      <c r="X525" s="5">
        <v>150</v>
      </c>
      <c r="Y525" s="5">
        <v>150</v>
      </c>
      <c r="Z525" s="5">
        <v>150</v>
      </c>
      <c r="AA525" s="5">
        <v>150</v>
      </c>
      <c r="AB525" s="5">
        <v>150</v>
      </c>
      <c r="AC525" s="5">
        <v>150</v>
      </c>
      <c r="AD525" s="5">
        <v>150</v>
      </c>
      <c r="AE525" s="5">
        <v>150</v>
      </c>
      <c r="AF525" s="5">
        <v>150</v>
      </c>
      <c r="AG525" s="5">
        <v>150</v>
      </c>
    </row>
    <row r="526" spans="1:33">
      <c r="A526" s="58" t="s">
        <v>138</v>
      </c>
      <c r="B526" s="61" t="s">
        <v>127</v>
      </c>
      <c r="C526" s="61" t="s">
        <v>225</v>
      </c>
      <c r="D526" s="61" t="s">
        <v>286</v>
      </c>
      <c r="E526" s="61" t="s">
        <v>154</v>
      </c>
      <c r="F526" s="5">
        <v>0</v>
      </c>
      <c r="G526" s="5">
        <v>0</v>
      </c>
      <c r="H526" s="5">
        <v>0</v>
      </c>
      <c r="I526" s="5">
        <v>150</v>
      </c>
      <c r="J526" s="5">
        <v>150</v>
      </c>
      <c r="K526" s="5">
        <v>150</v>
      </c>
      <c r="L526" s="5">
        <v>150</v>
      </c>
      <c r="M526" s="5">
        <v>150</v>
      </c>
      <c r="N526" s="5">
        <v>150</v>
      </c>
      <c r="O526" s="5">
        <v>150</v>
      </c>
      <c r="P526" s="5">
        <v>150</v>
      </c>
      <c r="Q526" s="5">
        <v>150</v>
      </c>
      <c r="R526" s="5">
        <v>150</v>
      </c>
      <c r="S526" s="5">
        <v>150</v>
      </c>
      <c r="T526" s="5">
        <v>150</v>
      </c>
      <c r="U526" s="5">
        <v>150</v>
      </c>
      <c r="V526" s="5">
        <v>150</v>
      </c>
      <c r="W526" s="5">
        <v>150</v>
      </c>
      <c r="X526" s="5">
        <v>150</v>
      </c>
      <c r="Y526" s="5">
        <v>150</v>
      </c>
      <c r="Z526" s="5">
        <v>150</v>
      </c>
      <c r="AA526" s="5">
        <v>150</v>
      </c>
      <c r="AB526" s="5">
        <v>150</v>
      </c>
      <c r="AC526" s="5">
        <v>150</v>
      </c>
      <c r="AD526" s="5">
        <v>150</v>
      </c>
      <c r="AE526" s="5">
        <v>150</v>
      </c>
      <c r="AF526" s="5">
        <v>150</v>
      </c>
      <c r="AG526" s="5">
        <v>150</v>
      </c>
    </row>
    <row r="527" spans="1:33" ht="16.5"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33">
      <c r="A528" s="58" t="s">
        <v>138</v>
      </c>
      <c r="B528" s="61" t="s">
        <v>124</v>
      </c>
      <c r="C528" s="61" t="s">
        <v>152</v>
      </c>
      <c r="D528" s="61" t="s">
        <v>153</v>
      </c>
      <c r="E528" s="61" t="s">
        <v>92</v>
      </c>
      <c r="F528" s="5">
        <v>330.26499999999999</v>
      </c>
      <c r="G528" s="5">
        <v>900.26499999999999</v>
      </c>
      <c r="H528" s="5">
        <v>1139.29563134</v>
      </c>
      <c r="I528" s="5">
        <v>1169.1194430999999</v>
      </c>
      <c r="J528" s="5">
        <v>1183.42991224</v>
      </c>
      <c r="K528" s="5">
        <v>1550.8104253000001</v>
      </c>
      <c r="L528" s="5">
        <v>2171.460239</v>
      </c>
      <c r="M528" s="5">
        <v>2610.2649999999999</v>
      </c>
      <c r="N528" s="5">
        <v>2781.14496474</v>
      </c>
      <c r="O528" s="5">
        <v>2781.14496474</v>
      </c>
      <c r="P528" s="5">
        <v>2823.3823179199999</v>
      </c>
      <c r="Q528" s="5">
        <v>7509.0306000600003</v>
      </c>
      <c r="R528" s="5">
        <v>9037.1976957000006</v>
      </c>
      <c r="S528" s="5">
        <v>9716.1718248799989</v>
      </c>
      <c r="T528" s="5">
        <v>9716.1718248799989</v>
      </c>
      <c r="U528" s="5">
        <v>9716.1718248799989</v>
      </c>
      <c r="V528" s="5">
        <v>9716.1718248799989</v>
      </c>
      <c r="W528" s="5">
        <v>9716.1718248799989</v>
      </c>
      <c r="X528" s="5">
        <v>9716.1718248799989</v>
      </c>
      <c r="Y528" s="5">
        <v>9716.1718248799989</v>
      </c>
      <c r="Z528" s="5">
        <v>9535.7068248799987</v>
      </c>
      <c r="AA528" s="5">
        <v>10974.262287899999</v>
      </c>
      <c r="AB528" s="5">
        <v>13217.85256001</v>
      </c>
      <c r="AC528" s="5">
        <v>14052.540707249998</v>
      </c>
      <c r="AD528" s="5">
        <v>14052.540707249998</v>
      </c>
      <c r="AE528" s="5">
        <v>14052.540707249998</v>
      </c>
      <c r="AF528" s="5">
        <v>14052.540707249998</v>
      </c>
      <c r="AG528" s="5">
        <v>14052.540707249998</v>
      </c>
    </row>
    <row r="529" spans="1:33">
      <c r="A529" s="58" t="s">
        <v>138</v>
      </c>
      <c r="B529" s="61" t="s">
        <v>124</v>
      </c>
      <c r="C529" s="61" t="s">
        <v>155</v>
      </c>
      <c r="D529" s="61" t="s">
        <v>156</v>
      </c>
      <c r="E529" s="61" t="s">
        <v>92</v>
      </c>
      <c r="F529" s="5">
        <v>43.2</v>
      </c>
      <c r="G529" s="5">
        <v>784.73949504000007</v>
      </c>
      <c r="H529" s="5">
        <v>784.73949504000007</v>
      </c>
      <c r="I529" s="5">
        <v>796.56190017000006</v>
      </c>
      <c r="J529" s="5">
        <v>1147.16172921</v>
      </c>
      <c r="K529" s="5">
        <v>1168.09107047</v>
      </c>
      <c r="L529" s="5">
        <v>1168.09107047</v>
      </c>
      <c r="M529" s="5">
        <v>2714.0417467699999</v>
      </c>
      <c r="N529" s="5">
        <v>3659.5081176199997</v>
      </c>
      <c r="O529" s="5">
        <v>4095.2953054199997</v>
      </c>
      <c r="P529" s="5">
        <v>4743.2</v>
      </c>
      <c r="Q529" s="5">
        <v>5482.0450466900002</v>
      </c>
      <c r="R529" s="5">
        <v>5482.0450466900002</v>
      </c>
      <c r="S529" s="5">
        <v>5482.0450466900002</v>
      </c>
      <c r="T529" s="5">
        <v>5482.0450466900002</v>
      </c>
      <c r="U529" s="5">
        <v>5482.0450466900002</v>
      </c>
      <c r="V529" s="5">
        <v>5482.0450466900002</v>
      </c>
      <c r="W529" s="5">
        <v>5482.0450466900002</v>
      </c>
      <c r="X529" s="5">
        <v>5482.0450466900002</v>
      </c>
      <c r="Y529" s="5">
        <v>5482.0450466900002</v>
      </c>
      <c r="Z529" s="5">
        <v>5482.0450466900002</v>
      </c>
      <c r="AA529" s="5">
        <v>5629.0300859700001</v>
      </c>
      <c r="AB529" s="5">
        <v>10713.33184201</v>
      </c>
      <c r="AC529" s="5">
        <v>10713.33184201</v>
      </c>
      <c r="AD529" s="5">
        <v>10713.33184201</v>
      </c>
      <c r="AE529" s="5">
        <v>10713.33184201</v>
      </c>
      <c r="AF529" s="5">
        <v>10713.33184201</v>
      </c>
      <c r="AG529" s="5">
        <v>10713.33184201</v>
      </c>
    </row>
    <row r="530" spans="1:33">
      <c r="A530" s="58" t="s">
        <v>138</v>
      </c>
      <c r="B530" s="61" t="s">
        <v>124</v>
      </c>
      <c r="C530" s="61" t="s">
        <v>157</v>
      </c>
      <c r="D530" s="61" t="s">
        <v>158</v>
      </c>
      <c r="E530" s="61" t="s">
        <v>92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>
      <c r="A531" s="58" t="s">
        <v>138</v>
      </c>
      <c r="B531" s="61" t="s">
        <v>124</v>
      </c>
      <c r="C531" s="61" t="s">
        <v>159</v>
      </c>
      <c r="D531" s="61" t="s">
        <v>160</v>
      </c>
      <c r="E531" s="61" t="s">
        <v>92</v>
      </c>
      <c r="F531" s="5">
        <v>0</v>
      </c>
      <c r="G531" s="5">
        <v>468.10646546999999</v>
      </c>
      <c r="H531" s="5">
        <v>783.24018753999997</v>
      </c>
      <c r="I531" s="5">
        <v>1000</v>
      </c>
      <c r="J531" s="5">
        <v>1000</v>
      </c>
      <c r="K531" s="5">
        <v>1000</v>
      </c>
      <c r="L531" s="5">
        <v>1567.64391905</v>
      </c>
      <c r="M531" s="5">
        <v>1567.64391905</v>
      </c>
      <c r="N531" s="5">
        <v>1567.64391905</v>
      </c>
      <c r="O531" s="5">
        <v>1567.64391905</v>
      </c>
      <c r="P531" s="5">
        <v>1567.64391905</v>
      </c>
      <c r="Q531" s="5">
        <v>2926.8824506000001</v>
      </c>
      <c r="R531" s="5">
        <v>2926.8824506000001</v>
      </c>
      <c r="S531" s="5">
        <v>2926.8824506000001</v>
      </c>
      <c r="T531" s="5">
        <v>3800</v>
      </c>
      <c r="U531" s="5">
        <v>3800</v>
      </c>
      <c r="V531" s="5">
        <v>3800</v>
      </c>
      <c r="W531" s="5">
        <v>3800</v>
      </c>
      <c r="X531" s="5">
        <v>3800</v>
      </c>
      <c r="Y531" s="5">
        <v>3800</v>
      </c>
      <c r="Z531" s="5">
        <v>3800</v>
      </c>
      <c r="AA531" s="5">
        <v>3800</v>
      </c>
      <c r="AB531" s="5">
        <v>11735.331282409999</v>
      </c>
      <c r="AC531" s="5">
        <v>17530.3888472</v>
      </c>
      <c r="AD531" s="5">
        <v>23297.478374589999</v>
      </c>
      <c r="AE531" s="5">
        <v>24502.188645440001</v>
      </c>
      <c r="AF531" s="5">
        <v>34119.328785140002</v>
      </c>
      <c r="AG531" s="5">
        <v>34119.328785140002</v>
      </c>
    </row>
    <row r="532" spans="1:33">
      <c r="A532" s="58" t="s">
        <v>138</v>
      </c>
      <c r="B532" s="61" t="s">
        <v>124</v>
      </c>
      <c r="C532" s="61" t="s">
        <v>161</v>
      </c>
      <c r="D532" s="61" t="s">
        <v>162</v>
      </c>
      <c r="E532" s="61" t="s">
        <v>92</v>
      </c>
      <c r="F532" s="5">
        <v>0</v>
      </c>
      <c r="G532" s="5">
        <v>0</v>
      </c>
      <c r="H532" s="5">
        <v>61.036359699999998</v>
      </c>
      <c r="I532" s="5">
        <v>98.908451479999997</v>
      </c>
      <c r="J532" s="5">
        <v>100.26437356</v>
      </c>
      <c r="K532" s="5">
        <v>104.27989108</v>
      </c>
      <c r="L532" s="5">
        <v>104.27989108</v>
      </c>
      <c r="M532" s="5">
        <v>104.27989108</v>
      </c>
      <c r="N532" s="5">
        <v>104.27989108</v>
      </c>
      <c r="O532" s="5">
        <v>104.27989108</v>
      </c>
      <c r="P532" s="5">
        <v>104.27989108</v>
      </c>
      <c r="Q532" s="5">
        <v>104.27989108</v>
      </c>
      <c r="R532" s="5">
        <v>104.27989108</v>
      </c>
      <c r="S532" s="5">
        <v>106.40661724</v>
      </c>
      <c r="T532" s="5">
        <v>107.11432531</v>
      </c>
      <c r="U532" s="5">
        <v>107.11432531</v>
      </c>
      <c r="V532" s="5">
        <v>107.11432531</v>
      </c>
      <c r="W532" s="5">
        <v>136.28083131</v>
      </c>
      <c r="X532" s="5">
        <v>141.34258320000001</v>
      </c>
      <c r="Y532" s="5">
        <v>3900</v>
      </c>
      <c r="Z532" s="5">
        <v>3900</v>
      </c>
      <c r="AA532" s="5">
        <v>3900</v>
      </c>
      <c r="AB532" s="5">
        <v>3900</v>
      </c>
      <c r="AC532" s="5">
        <v>3900</v>
      </c>
      <c r="AD532" s="5">
        <v>3900</v>
      </c>
      <c r="AE532" s="5">
        <v>3900</v>
      </c>
      <c r="AF532" s="5">
        <v>3900</v>
      </c>
      <c r="AG532" s="5">
        <v>3900</v>
      </c>
    </row>
    <row r="533" spans="1:33">
      <c r="A533" s="58" t="s">
        <v>138</v>
      </c>
      <c r="B533" s="61" t="s">
        <v>124</v>
      </c>
      <c r="C533" s="61" t="s">
        <v>163</v>
      </c>
      <c r="D533" s="61" t="s">
        <v>164</v>
      </c>
      <c r="E533" s="61" t="s">
        <v>92</v>
      </c>
      <c r="F533" s="5">
        <v>0</v>
      </c>
      <c r="G533" s="5">
        <v>900</v>
      </c>
      <c r="H533" s="5">
        <v>900</v>
      </c>
      <c r="I533" s="5">
        <v>1561.4929296</v>
      </c>
      <c r="J533" s="5">
        <v>2062.0496697200001</v>
      </c>
      <c r="K533" s="5">
        <v>2062.0496697200001</v>
      </c>
      <c r="L533" s="5">
        <v>2280.8049816600001</v>
      </c>
      <c r="M533" s="5">
        <v>2280.8049816600001</v>
      </c>
      <c r="N533" s="5">
        <v>2280.8049816600001</v>
      </c>
      <c r="O533" s="5">
        <v>2280.8049816600001</v>
      </c>
      <c r="P533" s="5">
        <v>3500</v>
      </c>
      <c r="Q533" s="5">
        <v>3500</v>
      </c>
      <c r="R533" s="5">
        <v>3500</v>
      </c>
      <c r="S533" s="5">
        <v>3500</v>
      </c>
      <c r="T533" s="5">
        <v>3500</v>
      </c>
      <c r="U533" s="5">
        <v>3500</v>
      </c>
      <c r="V533" s="5">
        <v>3500</v>
      </c>
      <c r="W533" s="5">
        <v>3500</v>
      </c>
      <c r="X533" s="5">
        <v>3500</v>
      </c>
      <c r="Y533" s="5">
        <v>13297.61289348</v>
      </c>
      <c r="Z533" s="5">
        <v>23622.969345860001</v>
      </c>
      <c r="AA533" s="5">
        <v>24322.35527</v>
      </c>
      <c r="AB533" s="5">
        <v>24322.35527</v>
      </c>
      <c r="AC533" s="5">
        <v>24322.35527</v>
      </c>
      <c r="AD533" s="5">
        <v>24322.35527</v>
      </c>
      <c r="AE533" s="5">
        <v>24322.35527</v>
      </c>
      <c r="AF533" s="5">
        <v>24322.35527</v>
      </c>
      <c r="AG533" s="5">
        <v>24322.35527</v>
      </c>
    </row>
    <row r="534" spans="1:33">
      <c r="A534" s="58" t="s">
        <v>138</v>
      </c>
      <c r="B534" s="61" t="s">
        <v>124</v>
      </c>
      <c r="C534" s="61" t="s">
        <v>165</v>
      </c>
      <c r="D534" s="61" t="s">
        <v>166</v>
      </c>
      <c r="E534" s="61" t="s">
        <v>92</v>
      </c>
      <c r="F534" s="5">
        <v>0</v>
      </c>
      <c r="G534" s="5">
        <v>0</v>
      </c>
      <c r="H534" s="5">
        <v>0</v>
      </c>
      <c r="I534" s="5">
        <v>367.25776077</v>
      </c>
      <c r="J534" s="5">
        <v>404.30711836</v>
      </c>
      <c r="K534" s="5">
        <v>404.30711836</v>
      </c>
      <c r="L534" s="5">
        <v>404.30711836</v>
      </c>
      <c r="M534" s="5">
        <v>404.30711836</v>
      </c>
      <c r="N534" s="5">
        <v>1100</v>
      </c>
      <c r="O534" s="5">
        <v>2864.9935566300001</v>
      </c>
      <c r="P534" s="5">
        <v>2864.9935566300001</v>
      </c>
      <c r="Q534" s="5">
        <v>2925.6373193099998</v>
      </c>
      <c r="R534" s="5">
        <v>2925.6373193099998</v>
      </c>
      <c r="S534" s="5">
        <v>2925.6373193099998</v>
      </c>
      <c r="T534" s="5">
        <v>2925.6373193099998</v>
      </c>
      <c r="U534" s="5">
        <v>2925.6373193099998</v>
      </c>
      <c r="V534" s="5">
        <v>2925.6373193099998</v>
      </c>
      <c r="W534" s="5">
        <v>2925.6373193099998</v>
      </c>
      <c r="X534" s="5">
        <v>2925.6373193099998</v>
      </c>
      <c r="Y534" s="5">
        <v>3736.67433738</v>
      </c>
      <c r="Z534" s="5">
        <v>6415.4317215199999</v>
      </c>
      <c r="AA534" s="5">
        <v>6415.4317215199999</v>
      </c>
      <c r="AB534" s="5">
        <v>6415.4317215199999</v>
      </c>
      <c r="AC534" s="5">
        <v>6415.4317215199999</v>
      </c>
      <c r="AD534" s="5">
        <v>6415.4317215199999</v>
      </c>
      <c r="AE534" s="5">
        <v>6415.4317215199999</v>
      </c>
      <c r="AF534" s="5">
        <v>6415.4317215199999</v>
      </c>
      <c r="AG534" s="5">
        <v>6415.4317215199999</v>
      </c>
    </row>
    <row r="535" spans="1:33">
      <c r="A535" s="58" t="s">
        <v>138</v>
      </c>
      <c r="B535" s="61" t="s">
        <v>124</v>
      </c>
      <c r="C535" s="61" t="s">
        <v>167</v>
      </c>
      <c r="D535" s="61" t="s">
        <v>168</v>
      </c>
      <c r="E535" s="61" t="s">
        <v>92</v>
      </c>
      <c r="F535" s="5">
        <v>452.97399999999999</v>
      </c>
      <c r="G535" s="5">
        <v>1852.9739999999999</v>
      </c>
      <c r="H535" s="5">
        <v>4779.9570314599996</v>
      </c>
      <c r="I535" s="5">
        <v>4779.9570314599996</v>
      </c>
      <c r="J535" s="5">
        <v>4779.9570314599996</v>
      </c>
      <c r="K535" s="5">
        <v>4779.9570314599996</v>
      </c>
      <c r="L535" s="5">
        <v>4779.9570314599996</v>
      </c>
      <c r="M535" s="5">
        <v>4951.7501045500003</v>
      </c>
      <c r="N535" s="5">
        <v>5698.9934623199997</v>
      </c>
      <c r="O535" s="5">
        <v>5698.9934623199997</v>
      </c>
      <c r="P535" s="5">
        <v>6052.9740000000002</v>
      </c>
      <c r="Q535" s="5">
        <v>7268.4655952399999</v>
      </c>
      <c r="R535" s="5">
        <v>7268.4655952399999</v>
      </c>
      <c r="S535" s="5">
        <v>10005.59725707</v>
      </c>
      <c r="T535" s="5">
        <v>11279.535906770001</v>
      </c>
      <c r="U535" s="5">
        <v>11279.535906770001</v>
      </c>
      <c r="V535" s="5">
        <v>11279.535906770001</v>
      </c>
      <c r="W535" s="5">
        <v>11279.535906770001</v>
      </c>
      <c r="X535" s="5">
        <v>11371.36010313</v>
      </c>
      <c r="Y535" s="5">
        <v>11947.52288006</v>
      </c>
      <c r="Z535" s="5">
        <v>12014.08351502</v>
      </c>
      <c r="AA535" s="5">
        <v>11561.10951502</v>
      </c>
      <c r="AB535" s="5">
        <v>11561.10951502</v>
      </c>
      <c r="AC535" s="5">
        <v>11561.10951502</v>
      </c>
      <c r="AD535" s="5">
        <v>11561.10951502</v>
      </c>
      <c r="AE535" s="5">
        <v>11739.380258470001</v>
      </c>
      <c r="AF535" s="5">
        <v>11739.380258470001</v>
      </c>
      <c r="AG535" s="5">
        <v>11739.380258470001</v>
      </c>
    </row>
    <row r="536" spans="1:33">
      <c r="A536" s="58" t="s">
        <v>138</v>
      </c>
      <c r="B536" s="61" t="s">
        <v>124</v>
      </c>
      <c r="C536" s="61" t="s">
        <v>169</v>
      </c>
      <c r="D536" s="61" t="s">
        <v>170</v>
      </c>
      <c r="E536" s="61" t="s">
        <v>92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64.724991329999995</v>
      </c>
      <c r="O536" s="5">
        <v>418.86807211000001</v>
      </c>
      <c r="P536" s="5">
        <v>418.86807211000001</v>
      </c>
      <c r="Q536" s="5">
        <v>900</v>
      </c>
      <c r="R536" s="5">
        <v>900</v>
      </c>
      <c r="S536" s="5">
        <v>900</v>
      </c>
      <c r="T536" s="5">
        <v>900</v>
      </c>
      <c r="U536" s="5">
        <v>900</v>
      </c>
      <c r="V536" s="5">
        <v>900</v>
      </c>
      <c r="W536" s="5">
        <v>900</v>
      </c>
      <c r="X536" s="5">
        <v>900</v>
      </c>
      <c r="Y536" s="5">
        <v>900</v>
      </c>
      <c r="Z536" s="5">
        <v>900</v>
      </c>
      <c r="AA536" s="5">
        <v>900</v>
      </c>
      <c r="AB536" s="5">
        <v>900</v>
      </c>
      <c r="AC536" s="5">
        <v>900</v>
      </c>
      <c r="AD536" s="5">
        <v>900</v>
      </c>
      <c r="AE536" s="5">
        <v>900</v>
      </c>
      <c r="AF536" s="5">
        <v>900</v>
      </c>
      <c r="AG536" s="5">
        <v>900</v>
      </c>
    </row>
    <row r="537" spans="1:33">
      <c r="A537" s="58" t="s">
        <v>138</v>
      </c>
      <c r="B537" s="61" t="s">
        <v>123</v>
      </c>
      <c r="C537" s="61" t="s">
        <v>171</v>
      </c>
      <c r="D537" s="61" t="s">
        <v>172</v>
      </c>
      <c r="E537" s="61" t="s">
        <v>92</v>
      </c>
      <c r="F537" s="5">
        <v>1518.60571011</v>
      </c>
      <c r="G537" s="5">
        <v>1518.60571011</v>
      </c>
      <c r="H537" s="5">
        <v>1630.894076</v>
      </c>
      <c r="I537" s="5">
        <v>1630.894076</v>
      </c>
      <c r="J537" s="5">
        <v>1630.894076</v>
      </c>
      <c r="K537" s="5">
        <v>1630.894076</v>
      </c>
      <c r="L537" s="5">
        <v>1630.894076</v>
      </c>
      <c r="M537" s="5">
        <v>1630.894076</v>
      </c>
      <c r="N537" s="5">
        <v>1630.894076</v>
      </c>
      <c r="O537" s="5">
        <v>1630.894076</v>
      </c>
      <c r="P537" s="5">
        <v>1630.894076</v>
      </c>
      <c r="Q537" s="5">
        <v>1630.894076</v>
      </c>
      <c r="R537" s="5">
        <v>1630.894076</v>
      </c>
      <c r="S537" s="5">
        <v>1630.894076</v>
      </c>
      <c r="T537" s="5">
        <v>1630.894076</v>
      </c>
      <c r="U537" s="5">
        <v>1630.894076</v>
      </c>
      <c r="V537" s="5">
        <v>1630.894076</v>
      </c>
      <c r="W537" s="5">
        <v>1630.894076</v>
      </c>
      <c r="X537" s="5">
        <v>1630.894076</v>
      </c>
      <c r="Y537" s="5">
        <v>1630.894076</v>
      </c>
      <c r="Z537" s="5">
        <v>1630.894076</v>
      </c>
      <c r="AA537" s="5">
        <v>1630.894076</v>
      </c>
      <c r="AB537" s="5">
        <v>1630.894076</v>
      </c>
      <c r="AC537" s="5">
        <v>1630.894076</v>
      </c>
      <c r="AD537" s="5">
        <v>1630.894076</v>
      </c>
      <c r="AE537" s="5">
        <v>1630.894076</v>
      </c>
      <c r="AF537" s="5">
        <v>1630.894076</v>
      </c>
      <c r="AG537" s="5">
        <v>1630.894076</v>
      </c>
    </row>
    <row r="538" spans="1:33">
      <c r="A538" s="58" t="s">
        <v>138</v>
      </c>
      <c r="B538" s="61" t="s">
        <v>123</v>
      </c>
      <c r="C538" s="61" t="s">
        <v>173</v>
      </c>
      <c r="D538" s="61" t="s">
        <v>174</v>
      </c>
      <c r="E538" s="61" t="s">
        <v>92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>
      <c r="A539" s="58" t="s">
        <v>138</v>
      </c>
      <c r="B539" s="61" t="s">
        <v>123</v>
      </c>
      <c r="C539" s="61" t="s">
        <v>175</v>
      </c>
      <c r="D539" s="61" t="s">
        <v>176</v>
      </c>
      <c r="E539" s="61" t="s">
        <v>92</v>
      </c>
      <c r="F539" s="5">
        <v>661.66470465999998</v>
      </c>
      <c r="G539" s="5">
        <v>661.66470465999998</v>
      </c>
      <c r="H539" s="5">
        <v>675.86714657000005</v>
      </c>
      <c r="I539" s="5">
        <v>709.15936952000004</v>
      </c>
      <c r="J539" s="5">
        <v>4320.9225640799996</v>
      </c>
      <c r="K539" s="5">
        <v>4357.4554162299992</v>
      </c>
      <c r="L539" s="5">
        <v>4357.4554162299992</v>
      </c>
      <c r="M539" s="5">
        <v>4357.4554162299992</v>
      </c>
      <c r="N539" s="5">
        <v>7196.2528426599993</v>
      </c>
      <c r="O539" s="5">
        <v>7196.2528426599993</v>
      </c>
      <c r="P539" s="5">
        <v>7290.6906340199994</v>
      </c>
      <c r="Q539" s="5">
        <v>7457.6892952999997</v>
      </c>
      <c r="R539" s="5">
        <v>7457.6892952999997</v>
      </c>
      <c r="S539" s="5">
        <v>7664.8234540699996</v>
      </c>
      <c r="T539" s="5">
        <v>7842.4800000099995</v>
      </c>
      <c r="U539" s="5">
        <v>7670.0000000099999</v>
      </c>
      <c r="V539" s="5">
        <v>7670.0000000099999</v>
      </c>
      <c r="W539" s="5">
        <v>7670.0000000099999</v>
      </c>
      <c r="X539" s="5">
        <v>7670.0000000099999</v>
      </c>
      <c r="Y539" s="5">
        <v>9485.4713716699989</v>
      </c>
      <c r="Z539" s="5">
        <v>9215.4713716699989</v>
      </c>
      <c r="AA539" s="5">
        <v>9215.4713716599999</v>
      </c>
      <c r="AB539" s="5">
        <v>9407.8149200000007</v>
      </c>
      <c r="AC539" s="5">
        <v>9407.8149200000007</v>
      </c>
      <c r="AD539" s="5">
        <v>9407.8149200000007</v>
      </c>
      <c r="AE539" s="5">
        <v>9407.8149200000007</v>
      </c>
      <c r="AF539" s="5">
        <v>10419.215943249999</v>
      </c>
      <c r="AG539" s="5">
        <v>10419.215943249999</v>
      </c>
    </row>
    <row r="540" spans="1:33">
      <c r="A540" s="58" t="s">
        <v>138</v>
      </c>
      <c r="B540" s="61" t="s">
        <v>123</v>
      </c>
      <c r="C540" s="61" t="s">
        <v>177</v>
      </c>
      <c r="D540" s="61" t="s">
        <v>178</v>
      </c>
      <c r="E540" s="61" t="s">
        <v>92</v>
      </c>
      <c r="F540" s="5">
        <v>3113.19</v>
      </c>
      <c r="G540" s="5">
        <v>3113.19</v>
      </c>
      <c r="H540" s="5">
        <v>3113.19</v>
      </c>
      <c r="I540" s="5">
        <v>3329.8776445600001</v>
      </c>
      <c r="J540" s="5">
        <v>3329.8776445600001</v>
      </c>
      <c r="K540" s="5">
        <v>3589.00093135</v>
      </c>
      <c r="L540" s="5">
        <v>4213.4672872499996</v>
      </c>
      <c r="M540" s="5">
        <v>4213.4672872499996</v>
      </c>
      <c r="N540" s="5">
        <v>4213.4672872499996</v>
      </c>
      <c r="O540" s="5">
        <v>4213.4672872499996</v>
      </c>
      <c r="P540" s="5">
        <v>4213.4672872499996</v>
      </c>
      <c r="Q540" s="5">
        <v>4213.4672872499996</v>
      </c>
      <c r="R540" s="5">
        <v>4213.4672872499996</v>
      </c>
      <c r="S540" s="5">
        <v>4513.87505108</v>
      </c>
      <c r="T540" s="5">
        <v>5465.3227251700009</v>
      </c>
      <c r="U540" s="5">
        <v>5465.3227251700009</v>
      </c>
      <c r="V540" s="5">
        <v>5465.3227251700009</v>
      </c>
      <c r="W540" s="5">
        <v>9459.7199894799996</v>
      </c>
      <c r="X540" s="5">
        <v>9459.7199894799996</v>
      </c>
      <c r="Y540" s="5">
        <v>9459.7199894799996</v>
      </c>
      <c r="Z540" s="5">
        <v>10435.79728318</v>
      </c>
      <c r="AA540" s="5">
        <v>10435.79728318</v>
      </c>
      <c r="AB540" s="5">
        <v>12124.047750560001</v>
      </c>
      <c r="AC540" s="5">
        <v>13442.35302538</v>
      </c>
      <c r="AD540" s="5">
        <v>13442.35302538</v>
      </c>
      <c r="AE540" s="5">
        <v>14860.939030180001</v>
      </c>
      <c r="AF540" s="5">
        <v>14895.161810719999</v>
      </c>
      <c r="AG540" s="5">
        <v>14895.161810719999</v>
      </c>
    </row>
    <row r="541" spans="1:33">
      <c r="A541" s="58" t="s">
        <v>138</v>
      </c>
      <c r="B541" s="61" t="s">
        <v>123</v>
      </c>
      <c r="C541" s="61" t="s">
        <v>179</v>
      </c>
      <c r="D541" s="61" t="s">
        <v>180</v>
      </c>
      <c r="E541" s="61" t="s">
        <v>92</v>
      </c>
      <c r="F541" s="5">
        <v>198.012</v>
      </c>
      <c r="G541" s="5">
        <v>198.012</v>
      </c>
      <c r="H541" s="5">
        <v>198.012</v>
      </c>
      <c r="I541" s="5">
        <v>208.55611599</v>
      </c>
      <c r="J541" s="5">
        <v>208.55611599</v>
      </c>
      <c r="K541" s="5">
        <v>208.55611599</v>
      </c>
      <c r="L541" s="5">
        <v>208.55611599</v>
      </c>
      <c r="M541" s="5">
        <v>208.55611599</v>
      </c>
      <c r="N541" s="5">
        <v>208.55611599</v>
      </c>
      <c r="O541" s="5">
        <v>208.55611599</v>
      </c>
      <c r="P541" s="5">
        <v>208.55611599</v>
      </c>
      <c r="Q541" s="5">
        <v>208.55611599</v>
      </c>
      <c r="R541" s="5">
        <v>208.55611599</v>
      </c>
      <c r="S541" s="5">
        <v>208.55611599</v>
      </c>
      <c r="T541" s="5">
        <v>208.55611599</v>
      </c>
      <c r="U541" s="5">
        <v>208.55611599</v>
      </c>
      <c r="V541" s="5">
        <v>208.55611599</v>
      </c>
      <c r="W541" s="5">
        <v>208.55611599</v>
      </c>
      <c r="X541" s="5">
        <v>278.75531305999999</v>
      </c>
      <c r="Y541" s="5">
        <v>278.75531305999999</v>
      </c>
      <c r="Z541" s="5">
        <v>80.743313060000006</v>
      </c>
      <c r="AA541" s="5">
        <v>80.743313060000006</v>
      </c>
      <c r="AB541" s="5">
        <v>80.743313060000006</v>
      </c>
      <c r="AC541" s="5">
        <v>80.743313060000006</v>
      </c>
      <c r="AD541" s="5">
        <v>80.743313060000006</v>
      </c>
      <c r="AE541" s="5">
        <v>80.743313060000006</v>
      </c>
      <c r="AF541" s="5">
        <v>80.743313060000006</v>
      </c>
      <c r="AG541" s="5">
        <v>80.743313060000006</v>
      </c>
    </row>
    <row r="542" spans="1:33">
      <c r="A542" s="58" t="s">
        <v>138</v>
      </c>
      <c r="B542" s="61" t="s">
        <v>123</v>
      </c>
      <c r="C542" s="61" t="s">
        <v>181</v>
      </c>
      <c r="D542" s="61" t="s">
        <v>182</v>
      </c>
      <c r="E542" s="61" t="s">
        <v>92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>
      <c r="A543" s="58" t="s">
        <v>138</v>
      </c>
      <c r="B543" s="61" t="s">
        <v>123</v>
      </c>
      <c r="C543" s="61" t="s">
        <v>183</v>
      </c>
      <c r="D543" s="61" t="s">
        <v>184</v>
      </c>
      <c r="E543" s="61" t="s">
        <v>92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</row>
    <row r="544" spans="1:33">
      <c r="A544" s="58" t="s">
        <v>138</v>
      </c>
      <c r="B544" s="61" t="s">
        <v>123</v>
      </c>
      <c r="C544" s="61" t="s">
        <v>185</v>
      </c>
      <c r="D544" s="61" t="s">
        <v>186</v>
      </c>
      <c r="E544" s="61" t="s">
        <v>92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>
      <c r="A545" s="58" t="s">
        <v>138</v>
      </c>
      <c r="B545" s="61" t="s">
        <v>123</v>
      </c>
      <c r="C545" s="61" t="s">
        <v>187</v>
      </c>
      <c r="D545" s="61" t="s">
        <v>188</v>
      </c>
      <c r="E545" s="61" t="s">
        <v>92</v>
      </c>
      <c r="F545" s="5">
        <v>413.18</v>
      </c>
      <c r="G545" s="5">
        <v>413.18</v>
      </c>
      <c r="H545" s="5">
        <v>413.6</v>
      </c>
      <c r="I545" s="5">
        <v>1525.24037288</v>
      </c>
      <c r="J545" s="5">
        <v>1525.24037288</v>
      </c>
      <c r="K545" s="5">
        <v>1525.24037288</v>
      </c>
      <c r="L545" s="5">
        <v>1530.12063466</v>
      </c>
      <c r="M545" s="5">
        <v>3577.5905618699999</v>
      </c>
      <c r="N545" s="5">
        <v>3577.5905618699999</v>
      </c>
      <c r="O545" s="5">
        <v>3577.5905618699999</v>
      </c>
      <c r="P545" s="5">
        <v>4206.8888669999997</v>
      </c>
      <c r="Q545" s="5">
        <v>4206.8888669999997</v>
      </c>
      <c r="R545" s="5">
        <v>4206.8888669999997</v>
      </c>
      <c r="S545" s="5">
        <v>4206.8888669999997</v>
      </c>
      <c r="T545" s="5">
        <v>4206.8888669999997</v>
      </c>
      <c r="U545" s="5">
        <v>4206.8888669999997</v>
      </c>
      <c r="V545" s="5">
        <v>4206.8888669999997</v>
      </c>
      <c r="W545" s="5">
        <v>4093.7088669999998</v>
      </c>
      <c r="X545" s="5">
        <v>4093.7088669999998</v>
      </c>
      <c r="Y545" s="5">
        <v>4093.7088669999998</v>
      </c>
      <c r="Z545" s="5">
        <v>4093.7088669999998</v>
      </c>
      <c r="AA545" s="5">
        <v>4093.7088669999998</v>
      </c>
      <c r="AB545" s="5">
        <v>4093.7088669999998</v>
      </c>
      <c r="AC545" s="5">
        <v>4093.7088669999998</v>
      </c>
      <c r="AD545" s="5">
        <v>4093.7088669999998</v>
      </c>
      <c r="AE545" s="5">
        <v>4093.7088669999998</v>
      </c>
      <c r="AF545" s="5">
        <v>4093.7088669999998</v>
      </c>
      <c r="AG545" s="5">
        <v>4093.7088669999998</v>
      </c>
    </row>
    <row r="546" spans="1:33">
      <c r="A546" s="58" t="s">
        <v>138</v>
      </c>
      <c r="B546" s="61" t="s">
        <v>125</v>
      </c>
      <c r="C546" s="61" t="s">
        <v>189</v>
      </c>
      <c r="D546" s="61" t="s">
        <v>190</v>
      </c>
      <c r="E546" s="61" t="s">
        <v>92</v>
      </c>
      <c r="F546" s="5">
        <v>0</v>
      </c>
      <c r="G546" s="5">
        <v>0</v>
      </c>
      <c r="H546" s="5">
        <v>1E-3</v>
      </c>
      <c r="I546" s="5">
        <v>183.26712077000002</v>
      </c>
      <c r="J546" s="5">
        <v>402.98733670000001</v>
      </c>
      <c r="K546" s="5">
        <v>402.98733670000001</v>
      </c>
      <c r="L546" s="5">
        <v>402.98733670000001</v>
      </c>
      <c r="M546" s="5">
        <v>402.98733670000001</v>
      </c>
      <c r="N546" s="5">
        <v>402.98733670000001</v>
      </c>
      <c r="O546" s="5">
        <v>402.98733670000001</v>
      </c>
      <c r="P546" s="5">
        <v>402.98733670000001</v>
      </c>
      <c r="Q546" s="5">
        <v>402.98733670000001</v>
      </c>
      <c r="R546" s="5">
        <v>402.98733670000001</v>
      </c>
      <c r="S546" s="5">
        <v>402.98733670000001</v>
      </c>
      <c r="T546" s="5">
        <v>402.98733670000001</v>
      </c>
      <c r="U546" s="5">
        <v>402.98733670000001</v>
      </c>
      <c r="V546" s="5">
        <v>402.98733670000001</v>
      </c>
      <c r="W546" s="5">
        <v>402.98733670000001</v>
      </c>
      <c r="X546" s="5">
        <v>402.98733670000001</v>
      </c>
      <c r="Y546" s="5">
        <v>402.98733670000001</v>
      </c>
      <c r="Z546" s="5">
        <v>402.98733670000001</v>
      </c>
      <c r="AA546" s="5">
        <v>402.98733670000001</v>
      </c>
      <c r="AB546" s="5">
        <v>402.98733670000001</v>
      </c>
      <c r="AC546" s="5">
        <v>402.98733670000001</v>
      </c>
      <c r="AD546" s="5">
        <v>402.98733670000001</v>
      </c>
      <c r="AE546" s="5">
        <v>402.98733670000001</v>
      </c>
      <c r="AF546" s="5">
        <v>402.98733670000001</v>
      </c>
      <c r="AG546" s="5">
        <v>402.98733670000001</v>
      </c>
    </row>
    <row r="547" spans="1:33">
      <c r="A547" s="58" t="s">
        <v>138</v>
      </c>
      <c r="B547" s="61" t="s">
        <v>125</v>
      </c>
      <c r="C547" s="61" t="s">
        <v>191</v>
      </c>
      <c r="D547" s="61" t="s">
        <v>192</v>
      </c>
      <c r="E547" s="61" t="s">
        <v>92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</row>
    <row r="548" spans="1:33">
      <c r="A548" s="58" t="s">
        <v>138</v>
      </c>
      <c r="B548" s="61" t="s">
        <v>125</v>
      </c>
      <c r="C548" s="61" t="s">
        <v>193</v>
      </c>
      <c r="D548" s="61" t="s">
        <v>194</v>
      </c>
      <c r="E548" s="61" t="s">
        <v>92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</row>
    <row r="549" spans="1:33">
      <c r="A549" s="58" t="s">
        <v>138</v>
      </c>
      <c r="B549" s="61" t="s">
        <v>125</v>
      </c>
      <c r="C549" s="61" t="s">
        <v>195</v>
      </c>
      <c r="D549" s="61" t="s">
        <v>196</v>
      </c>
      <c r="E549" s="61" t="s">
        <v>92</v>
      </c>
      <c r="F549" s="5">
        <v>1934.5000000000002</v>
      </c>
      <c r="G549" s="5">
        <v>1934.5000000000002</v>
      </c>
      <c r="H549" s="5">
        <v>2000.8486552100003</v>
      </c>
      <c r="I549" s="5">
        <v>2000.8986552100002</v>
      </c>
      <c r="J549" s="5">
        <v>2106.7333154200001</v>
      </c>
      <c r="K549" s="5">
        <v>2634.5</v>
      </c>
      <c r="L549" s="5">
        <v>2634.5</v>
      </c>
      <c r="M549" s="5">
        <v>2634.5</v>
      </c>
      <c r="N549" s="5">
        <v>2634.5</v>
      </c>
      <c r="O549" s="5">
        <v>2634.5</v>
      </c>
      <c r="P549" s="5">
        <v>3252.6477533699999</v>
      </c>
      <c r="Q549" s="5">
        <v>3138.4870784499999</v>
      </c>
      <c r="R549" s="5">
        <v>3657.0161510000003</v>
      </c>
      <c r="S549" s="5">
        <v>3940.7839411099999</v>
      </c>
      <c r="T549" s="5">
        <v>3940.7839411099999</v>
      </c>
      <c r="U549" s="5">
        <v>3940.7839411099999</v>
      </c>
      <c r="V549" s="5">
        <v>3940.7839411099999</v>
      </c>
      <c r="W549" s="5">
        <v>3940.7839411099999</v>
      </c>
      <c r="X549" s="5">
        <v>3940.7839411099999</v>
      </c>
      <c r="Y549" s="5">
        <v>4258.95</v>
      </c>
      <c r="Z549" s="5">
        <v>4127.75</v>
      </c>
      <c r="AA549" s="5">
        <v>3815.75</v>
      </c>
      <c r="AB549" s="5">
        <v>3815.75</v>
      </c>
      <c r="AC549" s="5">
        <v>4017.5476571700001</v>
      </c>
      <c r="AD549" s="5">
        <v>4285.6640420599997</v>
      </c>
      <c r="AE549" s="5">
        <v>4256.9640420599999</v>
      </c>
      <c r="AF549" s="5">
        <v>5093.7955121100003</v>
      </c>
      <c r="AG549" s="5">
        <v>5093.7955121100003</v>
      </c>
    </row>
    <row r="550" spans="1:33">
      <c r="A550" s="58" t="s">
        <v>138</v>
      </c>
      <c r="B550" s="61" t="s">
        <v>125</v>
      </c>
      <c r="C550" s="61" t="s">
        <v>197</v>
      </c>
      <c r="D550" s="61" t="s">
        <v>198</v>
      </c>
      <c r="E550" s="61" t="s">
        <v>92</v>
      </c>
      <c r="F550" s="5">
        <v>2071.8679999999999</v>
      </c>
      <c r="G550" s="5">
        <v>2506.5493427500001</v>
      </c>
      <c r="H550" s="5">
        <v>2932.1680000000001</v>
      </c>
      <c r="I550" s="5">
        <v>3180.5030574699999</v>
      </c>
      <c r="J550" s="5">
        <v>3545.3973788799999</v>
      </c>
      <c r="K550" s="5">
        <v>3545.3973788799999</v>
      </c>
      <c r="L550" s="5">
        <v>3545.3973788799999</v>
      </c>
      <c r="M550" s="5">
        <v>4984.4182105199998</v>
      </c>
      <c r="N550" s="5">
        <v>4984.4182105199998</v>
      </c>
      <c r="O550" s="5">
        <v>5248.3895931999996</v>
      </c>
      <c r="P550" s="5">
        <v>5596.6872209200001</v>
      </c>
      <c r="Q550" s="5">
        <v>5596.6872209200001</v>
      </c>
      <c r="R550" s="5">
        <v>5596.6872209200001</v>
      </c>
      <c r="S550" s="5">
        <v>5596.6872209200001</v>
      </c>
      <c r="T550" s="5">
        <v>6587.8370801799992</v>
      </c>
      <c r="U550" s="5">
        <v>8396.886304560001</v>
      </c>
      <c r="V550" s="5">
        <v>8396.886304560001</v>
      </c>
      <c r="W550" s="5">
        <v>10192.82439163</v>
      </c>
      <c r="X550" s="5">
        <v>10192.82439163</v>
      </c>
      <c r="Y550" s="5">
        <v>10173.32439163</v>
      </c>
      <c r="Z550" s="5">
        <v>9987.3243916299998</v>
      </c>
      <c r="AA550" s="5">
        <v>12359.77086517</v>
      </c>
      <c r="AB550" s="5">
        <v>14827.905062920001</v>
      </c>
      <c r="AC550" s="5">
        <v>14827.905062920001</v>
      </c>
      <c r="AD550" s="5">
        <v>15298.25841</v>
      </c>
      <c r="AE550" s="5">
        <v>15298.25841</v>
      </c>
      <c r="AF550" s="5">
        <v>15298.25841</v>
      </c>
      <c r="AG550" s="5">
        <v>15117.65841</v>
      </c>
    </row>
    <row r="551" spans="1:33">
      <c r="A551" s="58" t="s">
        <v>138</v>
      </c>
      <c r="B551" s="61" t="s">
        <v>125</v>
      </c>
      <c r="C551" s="61" t="s">
        <v>199</v>
      </c>
      <c r="D551" s="61" t="s">
        <v>200</v>
      </c>
      <c r="E551" s="61" t="s">
        <v>92</v>
      </c>
      <c r="F551" s="5">
        <v>0</v>
      </c>
      <c r="G551" s="5">
        <v>500</v>
      </c>
      <c r="H551" s="5">
        <v>2000</v>
      </c>
      <c r="I551" s="5">
        <v>2000</v>
      </c>
      <c r="J551" s="5">
        <v>2000</v>
      </c>
      <c r="K551" s="5">
        <v>2000</v>
      </c>
      <c r="L551" s="5">
        <v>2000</v>
      </c>
      <c r="M551" s="5">
        <v>2000</v>
      </c>
      <c r="N551" s="5">
        <v>2000</v>
      </c>
      <c r="O551" s="5">
        <v>2000</v>
      </c>
      <c r="P551" s="5">
        <v>2000</v>
      </c>
      <c r="Q551" s="5">
        <v>2000</v>
      </c>
      <c r="R551" s="5">
        <v>2000</v>
      </c>
      <c r="S551" s="5">
        <v>2000</v>
      </c>
      <c r="T551" s="5">
        <v>2167.7346051599998</v>
      </c>
      <c r="U551" s="5">
        <v>2167.7346051599998</v>
      </c>
      <c r="V551" s="5">
        <v>2167.7346051599998</v>
      </c>
      <c r="W551" s="5">
        <v>2494.3938187900003</v>
      </c>
      <c r="X551" s="5">
        <v>3188.0894622000001</v>
      </c>
      <c r="Y551" s="5">
        <v>3694.1123401700002</v>
      </c>
      <c r="Z551" s="5">
        <v>3779.9987060600001</v>
      </c>
      <c r="AA551" s="5">
        <v>3878.3213326099999</v>
      </c>
      <c r="AB551" s="5">
        <v>3878.3213326099999</v>
      </c>
      <c r="AC551" s="5">
        <v>4403.4310555800002</v>
      </c>
      <c r="AD551" s="5">
        <v>5093.4551730000003</v>
      </c>
      <c r="AE551" s="5">
        <v>5093.4551730000003</v>
      </c>
      <c r="AF551" s="5">
        <v>5093.4551730000003</v>
      </c>
      <c r="AG551" s="5">
        <v>5093.4551730000003</v>
      </c>
    </row>
    <row r="552" spans="1:33">
      <c r="A552" s="58" t="s">
        <v>138</v>
      </c>
      <c r="B552" s="61" t="s">
        <v>125</v>
      </c>
      <c r="C552" s="61" t="s">
        <v>201</v>
      </c>
      <c r="D552" s="61" t="s">
        <v>202</v>
      </c>
      <c r="E552" s="61" t="s">
        <v>92</v>
      </c>
      <c r="F552" s="5">
        <v>0</v>
      </c>
      <c r="G552" s="5">
        <v>0</v>
      </c>
      <c r="H552" s="5">
        <v>373.28814390999997</v>
      </c>
      <c r="I552" s="5">
        <v>373.28814390999997</v>
      </c>
      <c r="J552" s="5">
        <v>373.28814390999997</v>
      </c>
      <c r="K552" s="5">
        <v>419.73610450000001</v>
      </c>
      <c r="L552" s="5">
        <v>419.73610450000001</v>
      </c>
      <c r="M552" s="5">
        <v>419.73610450000001</v>
      </c>
      <c r="N552" s="5">
        <v>419.73610450000001</v>
      </c>
      <c r="O552" s="5">
        <v>419.73610450000001</v>
      </c>
      <c r="P552" s="5">
        <v>419.73610450000001</v>
      </c>
      <c r="Q552" s="5">
        <v>419.73610450000001</v>
      </c>
      <c r="R552" s="5">
        <v>419.73610450000001</v>
      </c>
      <c r="S552" s="5">
        <v>1001.40645905</v>
      </c>
      <c r="T552" s="5">
        <v>1001.40645905</v>
      </c>
      <c r="U552" s="5">
        <v>1001.40645905</v>
      </c>
      <c r="V552" s="5">
        <v>1001.40645905</v>
      </c>
      <c r="W552" s="5">
        <v>1001.40645905</v>
      </c>
      <c r="X552" s="5">
        <v>1001.40645905</v>
      </c>
      <c r="Y552" s="5">
        <v>1600</v>
      </c>
      <c r="Z552" s="5">
        <v>1600</v>
      </c>
      <c r="AA552" s="5">
        <v>1600</v>
      </c>
      <c r="AB552" s="5">
        <v>1600</v>
      </c>
      <c r="AC552" s="5">
        <v>1600</v>
      </c>
      <c r="AD552" s="5">
        <v>1600</v>
      </c>
      <c r="AE552" s="5">
        <v>1600</v>
      </c>
      <c r="AF552" s="5">
        <v>1600</v>
      </c>
      <c r="AG552" s="5">
        <v>1600</v>
      </c>
    </row>
    <row r="553" spans="1:33">
      <c r="A553" s="58" t="s">
        <v>138</v>
      </c>
      <c r="B553" s="61" t="s">
        <v>126</v>
      </c>
      <c r="C553" s="61" t="s">
        <v>203</v>
      </c>
      <c r="D553" s="61" t="s">
        <v>204</v>
      </c>
      <c r="E553" s="61" t="s">
        <v>92</v>
      </c>
      <c r="F553" s="5">
        <v>324.5</v>
      </c>
      <c r="G553" s="5">
        <v>500.61119307000001</v>
      </c>
      <c r="H553" s="5">
        <v>1004.13246522</v>
      </c>
      <c r="I553" s="5">
        <v>1506.4669313899999</v>
      </c>
      <c r="J553" s="5">
        <v>1506.4669313899999</v>
      </c>
      <c r="K553" s="5">
        <v>2155.2870485000003</v>
      </c>
      <c r="L553" s="5">
        <v>2155.2870485000003</v>
      </c>
      <c r="M553" s="5">
        <v>2143.6561985400003</v>
      </c>
      <c r="N553" s="5">
        <v>2143.6561985400003</v>
      </c>
      <c r="O553" s="5">
        <v>2143.6561985400003</v>
      </c>
      <c r="P553" s="5">
        <v>3478.5</v>
      </c>
      <c r="Q553" s="5">
        <v>3478.5</v>
      </c>
      <c r="R553" s="5">
        <v>3398</v>
      </c>
      <c r="S553" s="5">
        <v>3398</v>
      </c>
      <c r="T553" s="5">
        <v>5682.6780022100002</v>
      </c>
      <c r="U553" s="5">
        <v>5523.6780022100002</v>
      </c>
      <c r="V553" s="5">
        <v>5523.6780022100002</v>
      </c>
      <c r="W553" s="5">
        <v>5484.6780022100002</v>
      </c>
      <c r="X553" s="5">
        <v>7521.2421518600004</v>
      </c>
      <c r="Y553" s="5">
        <v>7521.2421518600004</v>
      </c>
      <c r="Z553" s="5">
        <v>7521.2421518600004</v>
      </c>
      <c r="AA553" s="5">
        <v>15000.434263110001</v>
      </c>
      <c r="AB553" s="5">
        <v>15000.434263110001</v>
      </c>
      <c r="AC553" s="5">
        <v>15000.434263110001</v>
      </c>
      <c r="AD553" s="5">
        <v>15000.434263110001</v>
      </c>
      <c r="AE553" s="5">
        <v>18517.388198479999</v>
      </c>
      <c r="AF553" s="5">
        <v>20536.05989828</v>
      </c>
      <c r="AG553" s="5">
        <v>20536.05989828</v>
      </c>
    </row>
    <row r="554" spans="1:33">
      <c r="A554" s="58" t="s">
        <v>138</v>
      </c>
      <c r="B554" s="61" t="s">
        <v>126</v>
      </c>
      <c r="C554" s="61" t="s">
        <v>205</v>
      </c>
      <c r="D554" s="61" t="s">
        <v>206</v>
      </c>
      <c r="E554" s="61" t="s">
        <v>92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</row>
    <row r="555" spans="1:33">
      <c r="A555" s="58" t="s">
        <v>138</v>
      </c>
      <c r="B555" s="61" t="s">
        <v>126</v>
      </c>
      <c r="C555" s="61" t="s">
        <v>207</v>
      </c>
      <c r="D555" s="61" t="s">
        <v>208</v>
      </c>
      <c r="E555" s="61" t="s">
        <v>92</v>
      </c>
      <c r="F555" s="5">
        <v>1334.9349999999999</v>
      </c>
      <c r="G555" s="5">
        <v>2229.1593506500003</v>
      </c>
      <c r="H555" s="5">
        <v>2756.4877876599999</v>
      </c>
      <c r="I555" s="5">
        <v>2756.28778766</v>
      </c>
      <c r="J555" s="5">
        <v>2756.28778766</v>
      </c>
      <c r="K555" s="5">
        <v>3081.75040683</v>
      </c>
      <c r="L555" s="5">
        <v>3081.75040683</v>
      </c>
      <c r="M555" s="5">
        <v>3081.75040683</v>
      </c>
      <c r="N555" s="5">
        <v>3081.75040683</v>
      </c>
      <c r="O555" s="5">
        <v>3356.4581792399999</v>
      </c>
      <c r="P555" s="5">
        <v>4002.4880325900003</v>
      </c>
      <c r="Q555" s="5">
        <v>4002.4880325900003</v>
      </c>
      <c r="R555" s="5">
        <v>5764.835</v>
      </c>
      <c r="S555" s="5">
        <v>5580.35</v>
      </c>
      <c r="T555" s="5">
        <v>5580.35</v>
      </c>
      <c r="U555" s="5">
        <v>5580.35</v>
      </c>
      <c r="V555" s="5">
        <v>5253.65</v>
      </c>
      <c r="W555" s="5">
        <v>5253.65</v>
      </c>
      <c r="X555" s="5">
        <v>7547.4496007799999</v>
      </c>
      <c r="Y555" s="5">
        <v>7547.4496007799999</v>
      </c>
      <c r="Z555" s="5">
        <v>8904.5835766399996</v>
      </c>
      <c r="AA555" s="5">
        <v>9710.8732952299997</v>
      </c>
      <c r="AB555" s="5">
        <v>11765.736707759999</v>
      </c>
      <c r="AC555" s="5">
        <v>12540.71519961</v>
      </c>
      <c r="AD555" s="5">
        <v>12683.120878469999</v>
      </c>
      <c r="AE555" s="5">
        <v>12683.120878469999</v>
      </c>
      <c r="AF555" s="5">
        <v>12683.120878469999</v>
      </c>
      <c r="AG555" s="5">
        <v>12683.120878469999</v>
      </c>
    </row>
    <row r="556" spans="1:33">
      <c r="A556" s="58" t="s">
        <v>138</v>
      </c>
      <c r="B556" s="61" t="s">
        <v>126</v>
      </c>
      <c r="C556" s="61" t="s">
        <v>209</v>
      </c>
      <c r="D556" s="61" t="s">
        <v>210</v>
      </c>
      <c r="E556" s="61" t="s">
        <v>92</v>
      </c>
      <c r="F556" s="5">
        <v>90.75</v>
      </c>
      <c r="G556" s="5">
        <v>90.75</v>
      </c>
      <c r="H556" s="5">
        <v>114.21489495</v>
      </c>
      <c r="I556" s="5">
        <v>117.73368790000001</v>
      </c>
      <c r="J556" s="5">
        <v>117.73368790000001</v>
      </c>
      <c r="K556" s="5">
        <v>133.80390477</v>
      </c>
      <c r="L556" s="5">
        <v>110.0323862</v>
      </c>
      <c r="M556" s="5">
        <v>110.0323862</v>
      </c>
      <c r="N556" s="5">
        <v>110.0323862</v>
      </c>
      <c r="O556" s="5">
        <v>110.0323862</v>
      </c>
      <c r="P556" s="5">
        <v>1400</v>
      </c>
      <c r="Q556" s="5">
        <v>1400</v>
      </c>
      <c r="R556" s="5">
        <v>1400</v>
      </c>
      <c r="S556" s="5">
        <v>1400</v>
      </c>
      <c r="T556" s="5">
        <v>1400</v>
      </c>
      <c r="U556" s="5">
        <v>1400</v>
      </c>
      <c r="V556" s="5">
        <v>1400</v>
      </c>
      <c r="W556" s="5">
        <v>1400</v>
      </c>
      <c r="X556" s="5">
        <v>1400</v>
      </c>
      <c r="Y556" s="5">
        <v>1400</v>
      </c>
      <c r="Z556" s="5">
        <v>1400</v>
      </c>
      <c r="AA556" s="5">
        <v>1400</v>
      </c>
      <c r="AB556" s="5">
        <v>1400</v>
      </c>
      <c r="AC556" s="5">
        <v>1400</v>
      </c>
      <c r="AD556" s="5">
        <v>1400</v>
      </c>
      <c r="AE556" s="5">
        <v>1400</v>
      </c>
      <c r="AF556" s="5">
        <v>1400</v>
      </c>
      <c r="AG556" s="5">
        <v>1400</v>
      </c>
    </row>
    <row r="557" spans="1:33">
      <c r="A557" s="58" t="s">
        <v>138</v>
      </c>
      <c r="B557" s="61" t="s">
        <v>126</v>
      </c>
      <c r="C557" s="61" t="s">
        <v>211</v>
      </c>
      <c r="D557" s="61" t="s">
        <v>212</v>
      </c>
      <c r="E557" s="61" t="s">
        <v>92</v>
      </c>
      <c r="F557" s="5">
        <v>422.4</v>
      </c>
      <c r="G557" s="5">
        <v>422.4</v>
      </c>
      <c r="H557" s="5">
        <v>422.4</v>
      </c>
      <c r="I557" s="5">
        <v>422.4</v>
      </c>
      <c r="J557" s="5">
        <v>422.4</v>
      </c>
      <c r="K557" s="5">
        <v>422.4</v>
      </c>
      <c r="L557" s="5">
        <v>422.4</v>
      </c>
      <c r="M557" s="5">
        <v>422.4</v>
      </c>
      <c r="N557" s="5">
        <v>422.4</v>
      </c>
      <c r="O557" s="5">
        <v>422.4</v>
      </c>
      <c r="P557" s="5">
        <v>422.4</v>
      </c>
      <c r="Q557" s="5">
        <v>422.4</v>
      </c>
      <c r="R557" s="5">
        <v>422.4</v>
      </c>
      <c r="S557" s="5">
        <v>422.4</v>
      </c>
      <c r="T557" s="5">
        <v>422.4</v>
      </c>
      <c r="U557" s="5">
        <v>422.4</v>
      </c>
      <c r="V557" s="5">
        <v>422.4</v>
      </c>
      <c r="W557" s="5">
        <v>422.4</v>
      </c>
      <c r="X557" s="5">
        <v>422.4</v>
      </c>
      <c r="Y557" s="5">
        <v>422.4</v>
      </c>
      <c r="Z557" s="5">
        <v>422.4</v>
      </c>
      <c r="AA557" s="5">
        <v>422.4</v>
      </c>
      <c r="AB557" s="5">
        <v>210</v>
      </c>
      <c r="AC557" s="5">
        <v>210</v>
      </c>
      <c r="AD557" s="5">
        <v>210</v>
      </c>
      <c r="AE557" s="5">
        <v>210</v>
      </c>
      <c r="AF557" s="5">
        <v>210</v>
      </c>
      <c r="AG557" s="5">
        <v>210</v>
      </c>
    </row>
    <row r="558" spans="1:33">
      <c r="A558" s="58" t="s">
        <v>138</v>
      </c>
      <c r="B558" s="61" t="s">
        <v>126</v>
      </c>
      <c r="C558" s="61" t="s">
        <v>213</v>
      </c>
      <c r="D558" s="61" t="s">
        <v>214</v>
      </c>
      <c r="E558" s="61" t="s">
        <v>92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609.93361163999998</v>
      </c>
      <c r="L558" s="5">
        <v>609.93361163999998</v>
      </c>
      <c r="M558" s="5">
        <v>2400</v>
      </c>
      <c r="N558" s="5">
        <v>2400</v>
      </c>
      <c r="O558" s="5">
        <v>3140.3230489100001</v>
      </c>
      <c r="P558" s="5">
        <v>3189.2657749099999</v>
      </c>
      <c r="Q558" s="5">
        <v>3189.2657749099999</v>
      </c>
      <c r="R558" s="5">
        <v>3189.2657749099999</v>
      </c>
      <c r="S558" s="5">
        <v>7645.6989153100003</v>
      </c>
      <c r="T558" s="5">
        <v>7743.24445182</v>
      </c>
      <c r="U558" s="5">
        <v>8270.3374126999988</v>
      </c>
      <c r="V558" s="5">
        <v>8270.3374126999988</v>
      </c>
      <c r="W558" s="5">
        <v>8270.3374126999988</v>
      </c>
      <c r="X558" s="5">
        <v>14919.769668270001</v>
      </c>
      <c r="Y558" s="5">
        <v>17224.259470000001</v>
      </c>
      <c r="Z558" s="5">
        <v>17224.259470000001</v>
      </c>
      <c r="AA558" s="5">
        <v>17224.259470000001</v>
      </c>
      <c r="AB558" s="5">
        <v>17224.259470000001</v>
      </c>
      <c r="AC558" s="5">
        <v>17224.259470000001</v>
      </c>
      <c r="AD558" s="5">
        <v>17224.259470000001</v>
      </c>
      <c r="AE558" s="5">
        <v>17224.259470000001</v>
      </c>
      <c r="AF558" s="5">
        <v>17224.259470000001</v>
      </c>
      <c r="AG558" s="5">
        <v>17224.259470000001</v>
      </c>
    </row>
    <row r="559" spans="1:33">
      <c r="A559" s="58" t="s">
        <v>138</v>
      </c>
      <c r="B559" s="61" t="s">
        <v>126</v>
      </c>
      <c r="C559" s="61" t="s">
        <v>215</v>
      </c>
      <c r="D559" s="61" t="s">
        <v>216</v>
      </c>
      <c r="E559" s="61" t="s">
        <v>92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>
      <c r="A560" s="58" t="s">
        <v>138</v>
      </c>
      <c r="B560" s="61" t="s">
        <v>126</v>
      </c>
      <c r="C560" s="61" t="s">
        <v>217</v>
      </c>
      <c r="D560" s="61" t="s">
        <v>218</v>
      </c>
      <c r="E560" s="61" t="s">
        <v>92</v>
      </c>
      <c r="F560" s="5">
        <v>136</v>
      </c>
      <c r="G560" s="5">
        <v>178.20280840999999</v>
      </c>
      <c r="H560" s="5">
        <v>373.89009784999996</v>
      </c>
      <c r="I560" s="5">
        <v>373.89009784999996</v>
      </c>
      <c r="J560" s="5">
        <v>373.89009784999996</v>
      </c>
      <c r="K560" s="5">
        <v>1557.0978269</v>
      </c>
      <c r="L560" s="5">
        <v>1557.0978269</v>
      </c>
      <c r="M560" s="5">
        <v>1491.0978269</v>
      </c>
      <c r="N560" s="5">
        <v>1491.0978269</v>
      </c>
      <c r="O560" s="5">
        <v>1491.0978269</v>
      </c>
      <c r="P560" s="5">
        <v>1491.0978269</v>
      </c>
      <c r="Q560" s="5">
        <v>1491.0978269</v>
      </c>
      <c r="R560" s="5">
        <v>1421.0978269</v>
      </c>
      <c r="S560" s="5">
        <v>1421.0978269</v>
      </c>
      <c r="T560" s="5">
        <v>1421.0978269</v>
      </c>
      <c r="U560" s="5">
        <v>1421.0978269</v>
      </c>
      <c r="V560" s="5">
        <v>1421.0978269</v>
      </c>
      <c r="W560" s="5">
        <v>1421.0978269</v>
      </c>
      <c r="X560" s="5">
        <v>1421.0978269</v>
      </c>
      <c r="Y560" s="5">
        <v>1421.0978269</v>
      </c>
      <c r="Z560" s="5">
        <v>1421.0978269</v>
      </c>
      <c r="AA560" s="5">
        <v>1421.0978269</v>
      </c>
      <c r="AB560" s="5">
        <v>1421.0978269</v>
      </c>
      <c r="AC560" s="5">
        <v>1421.0978269</v>
      </c>
      <c r="AD560" s="5">
        <v>1421.0978269</v>
      </c>
      <c r="AE560" s="5">
        <v>1421.0978269</v>
      </c>
      <c r="AF560" s="5">
        <v>1421.0978269</v>
      </c>
      <c r="AG560" s="5">
        <v>1421.0978269</v>
      </c>
    </row>
    <row r="561" spans="1:33">
      <c r="A561" s="58" t="s">
        <v>138</v>
      </c>
      <c r="B561" s="61" t="s">
        <v>126</v>
      </c>
      <c r="C561" s="61" t="s">
        <v>219</v>
      </c>
      <c r="D561" s="61" t="s">
        <v>220</v>
      </c>
      <c r="E561" s="61" t="s">
        <v>92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400</v>
      </c>
      <c r="Q561" s="5">
        <v>400</v>
      </c>
      <c r="R561" s="5">
        <v>400</v>
      </c>
      <c r="S561" s="5">
        <v>400</v>
      </c>
      <c r="T561" s="5">
        <v>400</v>
      </c>
      <c r="U561" s="5">
        <v>400</v>
      </c>
      <c r="V561" s="5">
        <v>400</v>
      </c>
      <c r="W561" s="5">
        <v>400</v>
      </c>
      <c r="X561" s="5">
        <v>1500</v>
      </c>
      <c r="Y561" s="5">
        <v>1500</v>
      </c>
      <c r="Z561" s="5">
        <v>1500</v>
      </c>
      <c r="AA561" s="5">
        <v>1500</v>
      </c>
      <c r="AB561" s="5">
        <v>1500</v>
      </c>
      <c r="AC561" s="5">
        <v>1500</v>
      </c>
      <c r="AD561" s="5">
        <v>1500</v>
      </c>
      <c r="AE561" s="5">
        <v>1500</v>
      </c>
      <c r="AF561" s="5">
        <v>1500</v>
      </c>
      <c r="AG561" s="5">
        <v>1500</v>
      </c>
    </row>
    <row r="562" spans="1:33">
      <c r="A562" s="58" t="s">
        <v>138</v>
      </c>
      <c r="B562" s="61" t="s">
        <v>127</v>
      </c>
      <c r="C562" s="61" t="s">
        <v>221</v>
      </c>
      <c r="D562" s="61" t="s">
        <v>222</v>
      </c>
      <c r="E562" s="61" t="s">
        <v>92</v>
      </c>
      <c r="F562" s="5">
        <v>168</v>
      </c>
      <c r="G562" s="5">
        <v>168</v>
      </c>
      <c r="H562" s="5">
        <v>255.63202684999999</v>
      </c>
      <c r="I562" s="5">
        <v>396.63601213000004</v>
      </c>
      <c r="J562" s="5">
        <v>1156.03471812</v>
      </c>
      <c r="K562" s="5">
        <v>1156.03471812</v>
      </c>
      <c r="L562" s="5">
        <v>1568</v>
      </c>
      <c r="M562" s="5">
        <v>1568</v>
      </c>
      <c r="N562" s="5">
        <v>1568</v>
      </c>
      <c r="O562" s="5">
        <v>1568</v>
      </c>
      <c r="P562" s="5">
        <v>1568</v>
      </c>
      <c r="Q562" s="5">
        <v>1568</v>
      </c>
      <c r="R562" s="5">
        <v>1568</v>
      </c>
      <c r="S562" s="5">
        <v>1568</v>
      </c>
      <c r="T562" s="5">
        <v>2588.5179190999997</v>
      </c>
      <c r="U562" s="5">
        <v>3928.1919159300001</v>
      </c>
      <c r="V562" s="5">
        <v>3928.1919159300001</v>
      </c>
      <c r="W562" s="5">
        <v>3928.1919159300001</v>
      </c>
      <c r="X562" s="5">
        <v>3928.1919159300001</v>
      </c>
      <c r="Y562" s="5">
        <v>3928.1919159300001</v>
      </c>
      <c r="Z562" s="5">
        <v>6745.6046482900001</v>
      </c>
      <c r="AA562" s="5">
        <v>6745.6046482900001</v>
      </c>
      <c r="AB562" s="5">
        <v>6745.6046482900001</v>
      </c>
      <c r="AC562" s="5">
        <v>7771.7459705600004</v>
      </c>
      <c r="AD562" s="5">
        <v>7947.2908262000001</v>
      </c>
      <c r="AE562" s="5">
        <v>15647.079250000001</v>
      </c>
      <c r="AF562" s="5">
        <v>15647.079250000001</v>
      </c>
      <c r="AG562" s="5">
        <v>15479.079250000001</v>
      </c>
    </row>
    <row r="563" spans="1:33">
      <c r="A563" s="58" t="s">
        <v>138</v>
      </c>
      <c r="B563" s="61" t="s">
        <v>127</v>
      </c>
      <c r="C563" s="61" t="s">
        <v>223</v>
      </c>
      <c r="D563" s="61" t="s">
        <v>224</v>
      </c>
      <c r="E563" s="61" t="s">
        <v>92</v>
      </c>
      <c r="F563" s="5">
        <v>251.35</v>
      </c>
      <c r="G563" s="5">
        <v>251.35</v>
      </c>
      <c r="H563" s="5">
        <v>660.96073023999998</v>
      </c>
      <c r="I563" s="5">
        <v>667.79117265000002</v>
      </c>
      <c r="J563" s="5">
        <v>1110.05566077</v>
      </c>
      <c r="K563" s="5">
        <v>1551.35</v>
      </c>
      <c r="L563" s="5">
        <v>1551.35</v>
      </c>
      <c r="M563" s="5">
        <v>1551.35</v>
      </c>
      <c r="N563" s="5">
        <v>1551.35</v>
      </c>
      <c r="O563" s="5">
        <v>1551.35</v>
      </c>
      <c r="P563" s="5">
        <v>1869.9125891099998</v>
      </c>
      <c r="Q563" s="5">
        <v>2031.5961712899998</v>
      </c>
      <c r="R563" s="5">
        <v>2031.5961712899998</v>
      </c>
      <c r="S563" s="5">
        <v>2031.5961712899998</v>
      </c>
      <c r="T563" s="5">
        <v>2031.5961712899998</v>
      </c>
      <c r="U563" s="5">
        <v>2146.5341236899999</v>
      </c>
      <c r="V563" s="5">
        <v>2146.5341236899999</v>
      </c>
      <c r="W563" s="5">
        <v>2159.7571043899998</v>
      </c>
      <c r="X563" s="5">
        <v>2159.7571043899998</v>
      </c>
      <c r="Y563" s="5">
        <v>5251.35</v>
      </c>
      <c r="Z563" s="5">
        <v>6791.3999810000005</v>
      </c>
      <c r="AA563" s="5">
        <v>6791.3999810000005</v>
      </c>
      <c r="AB563" s="5">
        <v>6791.3999810000005</v>
      </c>
      <c r="AC563" s="5">
        <v>6791.3999810000005</v>
      </c>
      <c r="AD563" s="5">
        <v>6791.3999810000005</v>
      </c>
      <c r="AE563" s="5">
        <v>6791.3999810000005</v>
      </c>
      <c r="AF563" s="5">
        <v>6791.3999810000005</v>
      </c>
      <c r="AG563" s="5">
        <v>6651.6499810000005</v>
      </c>
    </row>
    <row r="564" spans="1:33">
      <c r="A564" s="58" t="s">
        <v>138</v>
      </c>
      <c r="B564" s="61" t="s">
        <v>127</v>
      </c>
      <c r="C564" s="61" t="s">
        <v>225</v>
      </c>
      <c r="D564" s="61" t="s">
        <v>286</v>
      </c>
      <c r="E564" s="61" t="s">
        <v>92</v>
      </c>
      <c r="F564" s="5">
        <v>144</v>
      </c>
      <c r="G564" s="5">
        <v>686.47508298000002</v>
      </c>
      <c r="H564" s="5">
        <v>1413.85403144</v>
      </c>
      <c r="I564" s="5">
        <v>1567.10888851</v>
      </c>
      <c r="J564" s="5">
        <v>3544.0000000099999</v>
      </c>
      <c r="K564" s="5">
        <v>3916.61101874</v>
      </c>
      <c r="L564" s="5">
        <v>4830.9939782299998</v>
      </c>
      <c r="M564" s="5">
        <v>4830.9939782299998</v>
      </c>
      <c r="N564" s="5">
        <v>5311.8047385999998</v>
      </c>
      <c r="O564" s="5">
        <v>5433.2212961599998</v>
      </c>
      <c r="P564" s="5">
        <v>6646.5323704000002</v>
      </c>
      <c r="Q564" s="5">
        <v>9942.4042702499992</v>
      </c>
      <c r="R564" s="5">
        <v>9942.4042702499992</v>
      </c>
      <c r="S564" s="5">
        <v>11601.44272999</v>
      </c>
      <c r="T564" s="5">
        <v>11601.44272999</v>
      </c>
      <c r="U564" s="5">
        <v>11601.442730000001</v>
      </c>
      <c r="V564" s="5">
        <v>11601.44272999</v>
      </c>
      <c r="W564" s="5">
        <v>11601.442730000001</v>
      </c>
      <c r="X564" s="5">
        <v>11601.44272999</v>
      </c>
      <c r="Y564" s="5">
        <v>11601.442730000001</v>
      </c>
      <c r="Z564" s="5">
        <v>11601.442730000001</v>
      </c>
      <c r="AA564" s="5">
        <v>11457.442730000001</v>
      </c>
      <c r="AB564" s="5">
        <v>11457.442730000001</v>
      </c>
      <c r="AC564" s="5">
        <v>11457.442730000001</v>
      </c>
      <c r="AD564" s="5">
        <v>11457.442730000001</v>
      </c>
      <c r="AE564" s="5">
        <v>11457.442730000001</v>
      </c>
      <c r="AF564" s="5">
        <v>11457.442730000001</v>
      </c>
      <c r="AG564" s="5">
        <v>11457.442730000001</v>
      </c>
    </row>
    <row r="566" spans="1:33">
      <c r="A566" s="58" t="s">
        <v>138</v>
      </c>
      <c r="B566" s="61" t="s">
        <v>123</v>
      </c>
      <c r="C566" s="61" t="s">
        <v>227</v>
      </c>
      <c r="D566" s="61" t="s">
        <v>228</v>
      </c>
      <c r="E566" s="61" t="s">
        <v>91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</row>
    <row r="567" spans="1:33">
      <c r="A567" s="58" t="s">
        <v>138</v>
      </c>
      <c r="B567" s="61" t="s">
        <v>123</v>
      </c>
      <c r="C567" s="61" t="s">
        <v>229</v>
      </c>
      <c r="D567" s="61" t="s">
        <v>230</v>
      </c>
      <c r="E567" s="61" t="s">
        <v>91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</row>
    <row r="568" spans="1:33">
      <c r="A568" s="58" t="s">
        <v>138</v>
      </c>
      <c r="B568" s="61" t="s">
        <v>125</v>
      </c>
      <c r="C568" s="61" t="s">
        <v>231</v>
      </c>
      <c r="D568" s="61" t="s">
        <v>200</v>
      </c>
      <c r="E568" s="61" t="s">
        <v>91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</row>
    <row r="569" spans="1:33">
      <c r="A569" s="58" t="s">
        <v>138</v>
      </c>
      <c r="B569" s="61" t="s">
        <v>127</v>
      </c>
      <c r="C569" s="61" t="s">
        <v>232</v>
      </c>
      <c r="D569" s="61" t="s">
        <v>224</v>
      </c>
      <c r="E569" s="61" t="s">
        <v>91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</row>
    <row r="571" spans="1:33">
      <c r="A571" s="58" t="s">
        <v>37</v>
      </c>
      <c r="B571" s="61" t="s">
        <v>124</v>
      </c>
      <c r="C571" s="61" t="s">
        <v>152</v>
      </c>
      <c r="D571" s="61" t="s">
        <v>153</v>
      </c>
      <c r="E571" s="61" t="s">
        <v>154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>
      <c r="A572" s="58" t="s">
        <v>37</v>
      </c>
      <c r="B572" s="61" t="s">
        <v>124</v>
      </c>
      <c r="C572" s="61" t="s">
        <v>155</v>
      </c>
      <c r="D572" s="61" t="s">
        <v>156</v>
      </c>
      <c r="E572" s="61" t="s">
        <v>154</v>
      </c>
      <c r="F572" s="5">
        <v>81.5</v>
      </c>
      <c r="G572" s="5">
        <v>81.5</v>
      </c>
      <c r="H572" s="5">
        <v>93.721664099999998</v>
      </c>
      <c r="I572" s="5">
        <v>486.07764480999998</v>
      </c>
      <c r="J572" s="5">
        <v>486.07764480999998</v>
      </c>
      <c r="K572" s="5">
        <v>486.07764480999998</v>
      </c>
      <c r="L572" s="5">
        <v>559.90099572999998</v>
      </c>
      <c r="M572" s="5">
        <v>559.90099572999998</v>
      </c>
      <c r="N572" s="5">
        <v>559.90099572999998</v>
      </c>
      <c r="O572" s="5">
        <v>559.90099572999998</v>
      </c>
      <c r="P572" s="5">
        <v>559.90099572999998</v>
      </c>
      <c r="Q572" s="5">
        <v>559.90099572999998</v>
      </c>
      <c r="R572" s="5">
        <v>559.90099572999998</v>
      </c>
      <c r="S572" s="5">
        <v>559.90099572999998</v>
      </c>
      <c r="T572" s="5">
        <v>511.40099572999998</v>
      </c>
      <c r="U572" s="5">
        <v>511.40099572999998</v>
      </c>
      <c r="V572" s="5">
        <v>511.40099572999998</v>
      </c>
      <c r="W572" s="5">
        <v>511.40099572999998</v>
      </c>
      <c r="X572" s="5">
        <v>511.40099572999998</v>
      </c>
      <c r="Y572" s="5">
        <v>511.40099572999998</v>
      </c>
      <c r="Z572" s="5">
        <v>756.87329891000002</v>
      </c>
      <c r="AA572" s="5">
        <v>756.87329891000002</v>
      </c>
      <c r="AB572" s="5">
        <v>756.87329891000002</v>
      </c>
      <c r="AC572" s="5">
        <v>756.87329891000002</v>
      </c>
      <c r="AD572" s="5">
        <v>756.87329891000002</v>
      </c>
      <c r="AE572" s="5">
        <v>1042.24895911</v>
      </c>
      <c r="AF572" s="5">
        <v>1145.6404434799999</v>
      </c>
      <c r="AG572" s="5">
        <v>1145.6404434799999</v>
      </c>
    </row>
    <row r="573" spans="1:33">
      <c r="A573" s="58" t="s">
        <v>37</v>
      </c>
      <c r="B573" s="61" t="s">
        <v>124</v>
      </c>
      <c r="C573" s="61" t="s">
        <v>157</v>
      </c>
      <c r="D573" s="61" t="s">
        <v>158</v>
      </c>
      <c r="E573" s="61" t="s">
        <v>154</v>
      </c>
      <c r="F573" s="5">
        <v>447.61599999999999</v>
      </c>
      <c r="G573" s="5">
        <v>447.61599999999999</v>
      </c>
      <c r="H573" s="5">
        <v>628.13608742999998</v>
      </c>
      <c r="I573" s="5">
        <v>628.13608742999998</v>
      </c>
      <c r="J573" s="5">
        <v>852.14784437000003</v>
      </c>
      <c r="K573" s="5">
        <v>852.14784437000003</v>
      </c>
      <c r="L573" s="5">
        <v>852.14784437000003</v>
      </c>
      <c r="M573" s="5">
        <v>852.14784437000003</v>
      </c>
      <c r="N573" s="5">
        <v>852.14784437000003</v>
      </c>
      <c r="O573" s="5">
        <v>852.14784437000003</v>
      </c>
      <c r="P573" s="5">
        <v>852.14784437000003</v>
      </c>
      <c r="Q573" s="5">
        <v>852.14784437000003</v>
      </c>
      <c r="R573" s="5">
        <v>852.14784437000003</v>
      </c>
      <c r="S573" s="5">
        <v>852.14784437000003</v>
      </c>
      <c r="T573" s="5">
        <v>852.14784437000003</v>
      </c>
      <c r="U573" s="5">
        <v>852.14784437000003</v>
      </c>
      <c r="V573" s="5">
        <v>852.14784437000003</v>
      </c>
      <c r="W573" s="5">
        <v>852.14784437000003</v>
      </c>
      <c r="X573" s="5">
        <v>852.14784437000003</v>
      </c>
      <c r="Y573" s="5">
        <v>732.54784437000001</v>
      </c>
      <c r="Z573" s="5">
        <v>604.54784437000001</v>
      </c>
      <c r="AA573" s="5">
        <v>604.54784437000001</v>
      </c>
      <c r="AB573" s="5">
        <v>604.54784437000001</v>
      </c>
      <c r="AC573" s="5">
        <v>604.54784437000001</v>
      </c>
      <c r="AD573" s="5">
        <v>504.56684437000001</v>
      </c>
      <c r="AE573" s="5">
        <v>1035.7340384500001</v>
      </c>
      <c r="AF573" s="5">
        <v>935.69903844999999</v>
      </c>
      <c r="AG573" s="5">
        <v>935.69903844999999</v>
      </c>
    </row>
    <row r="574" spans="1:33">
      <c r="A574" s="58" t="s">
        <v>37</v>
      </c>
      <c r="B574" s="61" t="s">
        <v>124</v>
      </c>
      <c r="C574" s="61" t="s">
        <v>159</v>
      </c>
      <c r="D574" s="61" t="s">
        <v>160</v>
      </c>
      <c r="E574" s="61" t="s">
        <v>154</v>
      </c>
      <c r="F574" s="5">
        <v>642.35</v>
      </c>
      <c r="G574" s="5">
        <v>641.61</v>
      </c>
      <c r="H574" s="5">
        <v>640.87</v>
      </c>
      <c r="I574" s="5">
        <v>640.13</v>
      </c>
      <c r="J574" s="5">
        <v>639.39</v>
      </c>
      <c r="K574" s="5">
        <v>1142.54101726</v>
      </c>
      <c r="L574" s="5">
        <v>1141.8010172600002</v>
      </c>
      <c r="M574" s="5">
        <v>1141.8010172600002</v>
      </c>
      <c r="N574" s="5">
        <v>1141.8010172600002</v>
      </c>
      <c r="O574" s="5">
        <v>1141.8010172600002</v>
      </c>
      <c r="P574" s="5">
        <v>1141.8010172600002</v>
      </c>
      <c r="Q574" s="5">
        <v>1141.8010172600002</v>
      </c>
      <c r="R574" s="5">
        <v>1141.8010172600002</v>
      </c>
      <c r="S574" s="5">
        <v>1141.8010172600002</v>
      </c>
      <c r="T574" s="5">
        <v>1141.8010172600002</v>
      </c>
      <c r="U574" s="5">
        <v>1141.8010172600002</v>
      </c>
      <c r="V574" s="5">
        <v>1141.8010172600002</v>
      </c>
      <c r="W574" s="5">
        <v>1141.8010172600002</v>
      </c>
      <c r="X574" s="5">
        <v>1141.8010172600002</v>
      </c>
      <c r="Y574" s="5">
        <v>1141.8010172600002</v>
      </c>
      <c r="Z574" s="5">
        <v>1141.8010172600002</v>
      </c>
      <c r="AA574" s="5">
        <v>1099.3010172600002</v>
      </c>
      <c r="AB574" s="5">
        <v>1099.3010172600002</v>
      </c>
      <c r="AC574" s="5">
        <v>1099.3010172600002</v>
      </c>
      <c r="AD574" s="5">
        <v>1099.3010172600002</v>
      </c>
      <c r="AE574" s="5">
        <v>687.39101726000001</v>
      </c>
      <c r="AF574" s="5">
        <v>529.89101726000001</v>
      </c>
      <c r="AG574" s="5">
        <v>503.89101726000001</v>
      </c>
    </row>
    <row r="575" spans="1:33">
      <c r="A575" s="58" t="s">
        <v>37</v>
      </c>
      <c r="B575" s="61" t="s">
        <v>124</v>
      </c>
      <c r="C575" s="61" t="s">
        <v>161</v>
      </c>
      <c r="D575" s="61" t="s">
        <v>162</v>
      </c>
      <c r="E575" s="61" t="s">
        <v>154</v>
      </c>
      <c r="F575" s="5">
        <v>14</v>
      </c>
      <c r="G575" s="5">
        <v>14</v>
      </c>
      <c r="H575" s="5">
        <v>72.494123150000007</v>
      </c>
      <c r="I575" s="5">
        <v>72.494123150000007</v>
      </c>
      <c r="J575" s="5">
        <v>79.020060999999998</v>
      </c>
      <c r="K575" s="5">
        <v>79.020060999999998</v>
      </c>
      <c r="L575" s="5">
        <v>79.020060999999998</v>
      </c>
      <c r="M575" s="5">
        <v>79.020060999999998</v>
      </c>
      <c r="N575" s="5">
        <v>79.020060999999998</v>
      </c>
      <c r="O575" s="5">
        <v>79.020060999999998</v>
      </c>
      <c r="P575" s="5">
        <v>79.020060999999998</v>
      </c>
      <c r="Q575" s="5">
        <v>79.020060999999998</v>
      </c>
      <c r="R575" s="5">
        <v>79.020060999999998</v>
      </c>
      <c r="S575" s="5">
        <v>79.020060999999998</v>
      </c>
      <c r="T575" s="5">
        <v>79.020060999999998</v>
      </c>
      <c r="U575" s="5">
        <v>79.020060999999998</v>
      </c>
      <c r="V575" s="5">
        <v>79.020060999999998</v>
      </c>
      <c r="W575" s="5">
        <v>79.020060999999998</v>
      </c>
      <c r="X575" s="5">
        <v>79.020060999999998</v>
      </c>
      <c r="Y575" s="5">
        <v>79.020060999999998</v>
      </c>
      <c r="Z575" s="5">
        <v>65.020060999999998</v>
      </c>
      <c r="AA575" s="5">
        <v>65.020060999999998</v>
      </c>
      <c r="AB575" s="5">
        <v>65.020060999999998</v>
      </c>
      <c r="AC575" s="5">
        <v>65.020060999999998</v>
      </c>
      <c r="AD575" s="5">
        <v>65.020060999999998</v>
      </c>
      <c r="AE575" s="5">
        <v>65.020060999999998</v>
      </c>
      <c r="AF575" s="5">
        <v>65.020060999999998</v>
      </c>
      <c r="AG575" s="5">
        <v>65.020060999999998</v>
      </c>
    </row>
    <row r="576" spans="1:33">
      <c r="A576" s="58" t="s">
        <v>37</v>
      </c>
      <c r="B576" s="61" t="s">
        <v>124</v>
      </c>
      <c r="C576" s="61" t="s">
        <v>163</v>
      </c>
      <c r="D576" s="61" t="s">
        <v>164</v>
      </c>
      <c r="E576" s="61" t="s">
        <v>154</v>
      </c>
      <c r="F576" s="5">
        <v>348.7</v>
      </c>
      <c r="G576" s="5">
        <v>348.7</v>
      </c>
      <c r="H576" s="5">
        <v>1821.1111892900001</v>
      </c>
      <c r="I576" s="5">
        <v>2841.2970274499999</v>
      </c>
      <c r="J576" s="5">
        <v>3286.7430753099998</v>
      </c>
      <c r="K576" s="5">
        <v>3739.37175733</v>
      </c>
      <c r="L576" s="5">
        <v>3861.4544918499996</v>
      </c>
      <c r="M576" s="5">
        <v>6658.3807640699997</v>
      </c>
      <c r="N576" s="5">
        <v>6824.9165914899995</v>
      </c>
      <c r="O576" s="5">
        <v>6924.3322149599999</v>
      </c>
      <c r="P576" s="5">
        <v>6924.3322149599999</v>
      </c>
      <c r="Q576" s="5">
        <v>10889.434020870001</v>
      </c>
      <c r="R576" s="5">
        <v>13495.216836020001</v>
      </c>
      <c r="S576" s="5">
        <v>13495.216836020001</v>
      </c>
      <c r="T576" s="5">
        <v>15093.68153584</v>
      </c>
      <c r="U576" s="5">
        <v>16810.341812440001</v>
      </c>
      <c r="V576" s="5">
        <v>16810.341812440001</v>
      </c>
      <c r="W576" s="5">
        <v>19724.23425958</v>
      </c>
      <c r="X576" s="5">
        <v>28451.629620309999</v>
      </c>
      <c r="Y576" s="5">
        <v>30024.12259047</v>
      </c>
      <c r="Z576" s="5">
        <v>32149.115110270002</v>
      </c>
      <c r="AA576" s="5">
        <v>32149.115110270002</v>
      </c>
      <c r="AB576" s="5">
        <v>37459.621207819997</v>
      </c>
      <c r="AC576" s="5">
        <v>38145.364309639997</v>
      </c>
      <c r="AD576" s="5">
        <v>48734.635576729997</v>
      </c>
      <c r="AE576" s="5">
        <v>59406.2</v>
      </c>
      <c r="AF576" s="5">
        <v>59406.2</v>
      </c>
      <c r="AG576" s="5">
        <v>59406.2</v>
      </c>
    </row>
    <row r="577" spans="1:33">
      <c r="A577" s="58" t="s">
        <v>37</v>
      </c>
      <c r="B577" s="61" t="s">
        <v>124</v>
      </c>
      <c r="C577" s="61" t="s">
        <v>165</v>
      </c>
      <c r="D577" s="61" t="s">
        <v>166</v>
      </c>
      <c r="E577" s="61" t="s">
        <v>154</v>
      </c>
      <c r="F577" s="5">
        <v>583.91300000000001</v>
      </c>
      <c r="G577" s="5">
        <v>581.22699999999998</v>
      </c>
      <c r="H577" s="5">
        <v>580.50300000000004</v>
      </c>
      <c r="I577" s="5">
        <v>644.43294658000002</v>
      </c>
      <c r="J577" s="5">
        <v>714.34627569999998</v>
      </c>
      <c r="K577" s="5">
        <v>761.08751236000001</v>
      </c>
      <c r="L577" s="5">
        <v>783.79239225000003</v>
      </c>
      <c r="M577" s="5">
        <v>783.08839224999997</v>
      </c>
      <c r="N577" s="5">
        <v>783.08839224999997</v>
      </c>
      <c r="O577" s="5">
        <v>783.08839224999997</v>
      </c>
      <c r="P577" s="5">
        <v>783.08839224999997</v>
      </c>
      <c r="Q577" s="5">
        <v>783.08839224999997</v>
      </c>
      <c r="R577" s="5">
        <v>783.08839224999997</v>
      </c>
      <c r="S577" s="5">
        <v>783.08839224999997</v>
      </c>
      <c r="T577" s="5">
        <v>783.08839224999997</v>
      </c>
      <c r="U577" s="5">
        <v>783.08839224999997</v>
      </c>
      <c r="V577" s="5">
        <v>783.08839224999997</v>
      </c>
      <c r="W577" s="5">
        <v>783.08839224999997</v>
      </c>
      <c r="X577" s="5">
        <v>783.08839224999997</v>
      </c>
      <c r="Y577" s="5">
        <v>783.08839224999997</v>
      </c>
      <c r="Z577" s="5">
        <v>783.08839224999997</v>
      </c>
      <c r="AA577" s="5">
        <v>783.08839224999997</v>
      </c>
      <c r="AB577" s="5">
        <v>783.08839224999997</v>
      </c>
      <c r="AC577" s="5">
        <v>783.08839224999997</v>
      </c>
      <c r="AD577" s="5">
        <v>607.13539225</v>
      </c>
      <c r="AE577" s="5">
        <v>712.43358526999998</v>
      </c>
      <c r="AF577" s="5">
        <v>669.55822925999996</v>
      </c>
      <c r="AG577" s="5">
        <v>669.55822925999996</v>
      </c>
    </row>
    <row r="578" spans="1:33">
      <c r="A578" s="58" t="s">
        <v>37</v>
      </c>
      <c r="B578" s="61" t="s">
        <v>124</v>
      </c>
      <c r="C578" s="61" t="s">
        <v>167</v>
      </c>
      <c r="D578" s="61" t="s">
        <v>168</v>
      </c>
      <c r="E578" s="61" t="s">
        <v>154</v>
      </c>
      <c r="F578" s="5">
        <v>1214.288</v>
      </c>
      <c r="G578" s="5">
        <v>1360.288</v>
      </c>
      <c r="H578" s="5">
        <v>1579.6566869100002</v>
      </c>
      <c r="I578" s="5">
        <v>3013.2990610799998</v>
      </c>
      <c r="J578" s="5">
        <v>3651.7810404899997</v>
      </c>
      <c r="K578" s="5">
        <v>4375.3257726799993</v>
      </c>
      <c r="L578" s="5">
        <v>4733.5752939100003</v>
      </c>
      <c r="M578" s="5">
        <v>5819.5529890300004</v>
      </c>
      <c r="N578" s="5">
        <v>5819.5529890300004</v>
      </c>
      <c r="O578" s="5">
        <v>6404.8510991000003</v>
      </c>
      <c r="P578" s="5">
        <v>6970.2955094900008</v>
      </c>
      <c r="Q578" s="5">
        <v>8206.2880000000005</v>
      </c>
      <c r="R578" s="5">
        <v>9923.1444958399989</v>
      </c>
      <c r="S578" s="5">
        <v>9813.1444958399989</v>
      </c>
      <c r="T578" s="5">
        <v>13058.238012119997</v>
      </c>
      <c r="U578" s="5">
        <v>15830.973981449999</v>
      </c>
      <c r="V578" s="5">
        <v>15830.973981449999</v>
      </c>
      <c r="W578" s="5">
        <v>15897.726447999998</v>
      </c>
      <c r="X578" s="5">
        <v>16444.327078799997</v>
      </c>
      <c r="Y578" s="5">
        <v>16444.327078799997</v>
      </c>
      <c r="Z578" s="5">
        <v>16992.767299559997</v>
      </c>
      <c r="AA578" s="5">
        <v>17432.129021739998</v>
      </c>
      <c r="AB578" s="5">
        <v>17400.025021739999</v>
      </c>
      <c r="AC578" s="5">
        <v>22015.913377250003</v>
      </c>
      <c r="AD578" s="5">
        <v>22015.913377250003</v>
      </c>
      <c r="AE578" s="5">
        <v>22015.913377250003</v>
      </c>
      <c r="AF578" s="5">
        <v>26399.029476719999</v>
      </c>
      <c r="AG578" s="5">
        <v>26399.029476719999</v>
      </c>
    </row>
    <row r="579" spans="1:33">
      <c r="A579" s="58" t="s">
        <v>37</v>
      </c>
      <c r="B579" s="61" t="s">
        <v>124</v>
      </c>
      <c r="C579" s="61" t="s">
        <v>169</v>
      </c>
      <c r="D579" s="61" t="s">
        <v>170</v>
      </c>
      <c r="E579" s="61" t="s">
        <v>154</v>
      </c>
      <c r="F579" s="5">
        <v>0</v>
      </c>
      <c r="G579" s="5">
        <v>0</v>
      </c>
      <c r="H579" s="5">
        <v>160.21963489999999</v>
      </c>
      <c r="I579" s="5">
        <v>173.82164560999999</v>
      </c>
      <c r="J579" s="5">
        <v>186.66143833999999</v>
      </c>
      <c r="K579" s="5">
        <v>204.28163953999999</v>
      </c>
      <c r="L579" s="5">
        <v>221.13215984000001</v>
      </c>
      <c r="M579" s="5">
        <v>1498.4644883200001</v>
      </c>
      <c r="N579" s="5">
        <v>1661.41587291</v>
      </c>
      <c r="O579" s="5">
        <v>2195.9861347999999</v>
      </c>
      <c r="P579" s="5">
        <v>2424.2675610400001</v>
      </c>
      <c r="Q579" s="5">
        <v>6100.0000000099999</v>
      </c>
      <c r="R579" s="5">
        <v>6100.0000000099999</v>
      </c>
      <c r="S579" s="5">
        <v>6100.0000000099999</v>
      </c>
      <c r="T579" s="5">
        <v>6100.0000000099999</v>
      </c>
      <c r="U579" s="5">
        <v>6100.0000000099999</v>
      </c>
      <c r="V579" s="5">
        <v>6100.0000000099999</v>
      </c>
      <c r="W579" s="5">
        <v>6100.0000000099999</v>
      </c>
      <c r="X579" s="5">
        <v>6100.0000000099999</v>
      </c>
      <c r="Y579" s="5">
        <v>6100.0000000099999</v>
      </c>
      <c r="Z579" s="5">
        <v>6100.0000000099999</v>
      </c>
      <c r="AA579" s="5">
        <v>6100.0000000099999</v>
      </c>
      <c r="AB579" s="5">
        <v>6100.0000000099999</v>
      </c>
      <c r="AC579" s="5">
        <v>6100.0000000099999</v>
      </c>
      <c r="AD579" s="5">
        <v>6100.0000000099999</v>
      </c>
      <c r="AE579" s="5">
        <v>6100.0000000099999</v>
      </c>
      <c r="AF579" s="5">
        <v>6100.0000000099999</v>
      </c>
      <c r="AG579" s="5">
        <v>6100.0000000099999</v>
      </c>
    </row>
    <row r="580" spans="1:33">
      <c r="A580" s="58" t="s">
        <v>37</v>
      </c>
      <c r="B580" s="61" t="s">
        <v>123</v>
      </c>
      <c r="C580" s="61" t="s">
        <v>171</v>
      </c>
      <c r="D580" s="61" t="s">
        <v>172</v>
      </c>
      <c r="E580" s="61" t="s">
        <v>154</v>
      </c>
      <c r="F580" s="5">
        <v>0</v>
      </c>
      <c r="G580" s="5">
        <v>0</v>
      </c>
      <c r="H580" s="5">
        <v>0</v>
      </c>
      <c r="I580" s="5">
        <v>461.75395779000002</v>
      </c>
      <c r="J580" s="5">
        <v>1630.894076</v>
      </c>
      <c r="K580" s="5">
        <v>1630.894076</v>
      </c>
      <c r="L580" s="5">
        <v>1630.894076</v>
      </c>
      <c r="M580" s="5">
        <v>1630.894076</v>
      </c>
      <c r="N580" s="5">
        <v>1630.894076</v>
      </c>
      <c r="O580" s="5">
        <v>1630.894076</v>
      </c>
      <c r="P580" s="5">
        <v>1630.894076</v>
      </c>
      <c r="Q580" s="5">
        <v>1630.894076</v>
      </c>
      <c r="R580" s="5">
        <v>1630.894076</v>
      </c>
      <c r="S580" s="5">
        <v>1630.894076</v>
      </c>
      <c r="T580" s="5">
        <v>1630.894076</v>
      </c>
      <c r="U580" s="5">
        <v>1630.894076</v>
      </c>
      <c r="V580" s="5">
        <v>1630.894076</v>
      </c>
      <c r="W580" s="5">
        <v>1630.894076</v>
      </c>
      <c r="X580" s="5">
        <v>1630.894076</v>
      </c>
      <c r="Y580" s="5">
        <v>1630.894076</v>
      </c>
      <c r="Z580" s="5">
        <v>1630.894076</v>
      </c>
      <c r="AA580" s="5">
        <v>1630.894076</v>
      </c>
      <c r="AB580" s="5">
        <v>1630.894076</v>
      </c>
      <c r="AC580" s="5">
        <v>1630.894076</v>
      </c>
      <c r="AD580" s="5">
        <v>1630.894076</v>
      </c>
      <c r="AE580" s="5">
        <v>1630.894076</v>
      </c>
      <c r="AF580" s="5">
        <v>1630.894076</v>
      </c>
      <c r="AG580" s="5">
        <v>1630.894076</v>
      </c>
    </row>
    <row r="581" spans="1:33">
      <c r="A581" s="58" t="s">
        <v>37</v>
      </c>
      <c r="B581" s="61" t="s">
        <v>123</v>
      </c>
      <c r="C581" s="61" t="s">
        <v>173</v>
      </c>
      <c r="D581" s="61" t="s">
        <v>174</v>
      </c>
      <c r="E581" s="61" t="s">
        <v>154</v>
      </c>
      <c r="F581" s="5">
        <v>166</v>
      </c>
      <c r="G581" s="5">
        <v>166</v>
      </c>
      <c r="H581" s="5">
        <v>166</v>
      </c>
      <c r="I581" s="5">
        <v>191.38235940999999</v>
      </c>
      <c r="J581" s="5">
        <v>239.26824346000001</v>
      </c>
      <c r="K581" s="5">
        <v>303.97518678</v>
      </c>
      <c r="L581" s="5">
        <v>392.62679171000002</v>
      </c>
      <c r="M581" s="5">
        <v>392.62679171000002</v>
      </c>
      <c r="N581" s="5">
        <v>392.62679171000002</v>
      </c>
      <c r="O581" s="5">
        <v>392.62679171000002</v>
      </c>
      <c r="P581" s="5">
        <v>392.62679171000002</v>
      </c>
      <c r="Q581" s="5">
        <v>392.62679171000002</v>
      </c>
      <c r="R581" s="5">
        <v>392.62679171000002</v>
      </c>
      <c r="S581" s="5">
        <v>392.62679171000002</v>
      </c>
      <c r="T581" s="5">
        <v>392.62679171000002</v>
      </c>
      <c r="U581" s="5">
        <v>392.62679171000002</v>
      </c>
      <c r="V581" s="5">
        <v>392.62679171000002</v>
      </c>
      <c r="W581" s="5">
        <v>392.62679171000002</v>
      </c>
      <c r="X581" s="5">
        <v>392.62679171000002</v>
      </c>
      <c r="Y581" s="5">
        <v>392.62679171000002</v>
      </c>
      <c r="Z581" s="5">
        <v>392.62679171000002</v>
      </c>
      <c r="AA581" s="5">
        <v>392.62679171000002</v>
      </c>
      <c r="AB581" s="5">
        <v>392.62679171000002</v>
      </c>
      <c r="AC581" s="5">
        <v>381.73176253999998</v>
      </c>
      <c r="AD581" s="5">
        <v>381.73176253999998</v>
      </c>
      <c r="AE581" s="5">
        <v>381.73176253999998</v>
      </c>
      <c r="AF581" s="5">
        <v>381.73176253999998</v>
      </c>
      <c r="AG581" s="5">
        <v>381.73176253999998</v>
      </c>
    </row>
    <row r="582" spans="1:33">
      <c r="A582" s="58" t="s">
        <v>37</v>
      </c>
      <c r="B582" s="61" t="s">
        <v>123</v>
      </c>
      <c r="C582" s="61" t="s">
        <v>175</v>
      </c>
      <c r="D582" s="61" t="s">
        <v>176</v>
      </c>
      <c r="E582" s="61" t="s">
        <v>154</v>
      </c>
      <c r="F582" s="5">
        <v>535.02</v>
      </c>
      <c r="G582" s="5">
        <v>535.02</v>
      </c>
      <c r="H582" s="5">
        <v>535.02</v>
      </c>
      <c r="I582" s="5">
        <v>535.02</v>
      </c>
      <c r="J582" s="5">
        <v>535.02</v>
      </c>
      <c r="K582" s="5">
        <v>783.55832022999994</v>
      </c>
      <c r="L582" s="5">
        <v>864.99795025999993</v>
      </c>
      <c r="M582" s="5">
        <v>864.99795025999993</v>
      </c>
      <c r="N582" s="5">
        <v>864.99795025999993</v>
      </c>
      <c r="O582" s="5">
        <v>864.99795025999993</v>
      </c>
      <c r="P582" s="5">
        <v>864.99795025999993</v>
      </c>
      <c r="Q582" s="5">
        <v>864.99795025999993</v>
      </c>
      <c r="R582" s="5">
        <v>864.99795025999993</v>
      </c>
      <c r="S582" s="5">
        <v>864.99795025999993</v>
      </c>
      <c r="T582" s="5">
        <v>864.99795025999993</v>
      </c>
      <c r="U582" s="5">
        <v>864.99795025999993</v>
      </c>
      <c r="V582" s="5">
        <v>864.99795025999993</v>
      </c>
      <c r="W582" s="5">
        <v>864.99795025999993</v>
      </c>
      <c r="X582" s="5">
        <v>864.99795025999993</v>
      </c>
      <c r="Y582" s="5">
        <v>864.99795025999993</v>
      </c>
      <c r="Z582" s="5">
        <v>879.94666026000004</v>
      </c>
      <c r="AA582" s="5">
        <v>879.94666026000004</v>
      </c>
      <c r="AB582" s="5">
        <v>879.94666026000004</v>
      </c>
      <c r="AC582" s="5">
        <v>924.75263827000003</v>
      </c>
      <c r="AD582" s="5">
        <v>924.75263827000003</v>
      </c>
      <c r="AE582" s="5">
        <v>924.75263827000003</v>
      </c>
      <c r="AF582" s="5">
        <v>924.75263827000003</v>
      </c>
      <c r="AG582" s="5">
        <v>924.75263827000003</v>
      </c>
    </row>
    <row r="583" spans="1:33">
      <c r="A583" s="58" t="s">
        <v>37</v>
      </c>
      <c r="B583" s="61" t="s">
        <v>123</v>
      </c>
      <c r="C583" s="61" t="s">
        <v>177</v>
      </c>
      <c r="D583" s="61" t="s">
        <v>178</v>
      </c>
      <c r="E583" s="61" t="s">
        <v>154</v>
      </c>
      <c r="F583" s="5">
        <v>3029.8740842599996</v>
      </c>
      <c r="G583" s="5">
        <v>3029.8740842599996</v>
      </c>
      <c r="H583" s="5">
        <v>4138.3363354599996</v>
      </c>
      <c r="I583" s="5">
        <v>5031.7784973299995</v>
      </c>
      <c r="J583" s="5">
        <v>5749.2196313599998</v>
      </c>
      <c r="K583" s="5">
        <v>5749.2196313599998</v>
      </c>
      <c r="L583" s="5">
        <v>5990.5246162399999</v>
      </c>
      <c r="M583" s="5">
        <v>5990.5246162399999</v>
      </c>
      <c r="N583" s="5">
        <v>5990.5246162399999</v>
      </c>
      <c r="O583" s="5">
        <v>5990.5246162399999</v>
      </c>
      <c r="P583" s="5">
        <v>5990.5246162399999</v>
      </c>
      <c r="Q583" s="5">
        <v>5990.5246162399999</v>
      </c>
      <c r="R583" s="5">
        <v>6042.2057318299994</v>
      </c>
      <c r="S583" s="5">
        <v>6185.9725217499999</v>
      </c>
      <c r="T583" s="5">
        <v>6185.9725217499999</v>
      </c>
      <c r="U583" s="5">
        <v>6185.9725217499999</v>
      </c>
      <c r="V583" s="5">
        <v>6185.9725217499999</v>
      </c>
      <c r="W583" s="5">
        <v>6185.9725217499999</v>
      </c>
      <c r="X583" s="5">
        <v>6413.4739307199998</v>
      </c>
      <c r="Y583" s="5">
        <v>6784.3889391299999</v>
      </c>
      <c r="Z583" s="5">
        <v>7052.6024196600001</v>
      </c>
      <c r="AA583" s="5">
        <v>7093.8457400400002</v>
      </c>
      <c r="AB583" s="5">
        <v>7093.8457400400002</v>
      </c>
      <c r="AC583" s="5">
        <v>7336.3689915200002</v>
      </c>
      <c r="AD583" s="5">
        <v>7336.3689915200002</v>
      </c>
      <c r="AE583" s="5">
        <v>7289.6689915200004</v>
      </c>
      <c r="AF583" s="5">
        <v>7316.9639999999999</v>
      </c>
      <c r="AG583" s="5">
        <v>7247.2139999999999</v>
      </c>
    </row>
    <row r="584" spans="1:33">
      <c r="A584" s="58" t="s">
        <v>37</v>
      </c>
      <c r="B584" s="61" t="s">
        <v>123</v>
      </c>
      <c r="C584" s="61" t="s">
        <v>179</v>
      </c>
      <c r="D584" s="61" t="s">
        <v>180</v>
      </c>
      <c r="E584" s="61" t="s">
        <v>154</v>
      </c>
      <c r="F584" s="5">
        <v>163.60842051</v>
      </c>
      <c r="G584" s="5">
        <v>163.60842051</v>
      </c>
      <c r="H584" s="5">
        <v>163.60842051</v>
      </c>
      <c r="I584" s="5">
        <v>234.30253357000001</v>
      </c>
      <c r="J584" s="5">
        <v>337.51160967999999</v>
      </c>
      <c r="K584" s="5">
        <v>337.51160967999999</v>
      </c>
      <c r="L584" s="5">
        <v>352.80407940999999</v>
      </c>
      <c r="M584" s="5">
        <v>352.80407940999999</v>
      </c>
      <c r="N584" s="5">
        <v>352.80407940999999</v>
      </c>
      <c r="O584" s="5">
        <v>352.80407940999999</v>
      </c>
      <c r="P584" s="5">
        <v>352.80407940999999</v>
      </c>
      <c r="Q584" s="5">
        <v>352.80407940999999</v>
      </c>
      <c r="R584" s="5">
        <v>352.80407940999999</v>
      </c>
      <c r="S584" s="5">
        <v>352.80407940999999</v>
      </c>
      <c r="T584" s="5">
        <v>352.80407940999999</v>
      </c>
      <c r="U584" s="5">
        <v>352.80407940999999</v>
      </c>
      <c r="V584" s="5">
        <v>352.80407940999999</v>
      </c>
      <c r="W584" s="5">
        <v>352.80407940999999</v>
      </c>
      <c r="X584" s="5">
        <v>352.80407940999999</v>
      </c>
      <c r="Y584" s="5">
        <v>352.80407940999999</v>
      </c>
      <c r="Z584" s="5">
        <v>387.86680574000002</v>
      </c>
      <c r="AA584" s="5">
        <v>387.86680574000002</v>
      </c>
      <c r="AB584" s="5">
        <v>388.20949026</v>
      </c>
      <c r="AC584" s="5">
        <v>389.21294585999999</v>
      </c>
      <c r="AD584" s="5">
        <v>389.21294585999999</v>
      </c>
      <c r="AE584" s="5">
        <v>402.35853673999998</v>
      </c>
      <c r="AF584" s="5">
        <v>402.35853673999998</v>
      </c>
      <c r="AG584" s="5">
        <v>402.35853673999998</v>
      </c>
    </row>
    <row r="585" spans="1:33">
      <c r="A585" s="58" t="s">
        <v>37</v>
      </c>
      <c r="B585" s="61" t="s">
        <v>123</v>
      </c>
      <c r="C585" s="61" t="s">
        <v>181</v>
      </c>
      <c r="D585" s="61" t="s">
        <v>182</v>
      </c>
      <c r="E585" s="61" t="s">
        <v>154</v>
      </c>
      <c r="F585" s="5">
        <v>1128.1600000000001</v>
      </c>
      <c r="G585" s="5">
        <v>1127.962</v>
      </c>
      <c r="H585" s="5">
        <v>1127.7860000000001</v>
      </c>
      <c r="I585" s="5">
        <v>1238.2625922900002</v>
      </c>
      <c r="J585" s="5">
        <v>1867.1907443900002</v>
      </c>
      <c r="K585" s="5">
        <v>1866.9927443900001</v>
      </c>
      <c r="L585" s="5">
        <v>1947.82951037</v>
      </c>
      <c r="M585" s="5">
        <v>1946.75351037</v>
      </c>
      <c r="N585" s="5">
        <v>1946.75351037</v>
      </c>
      <c r="O585" s="5">
        <v>1946.75351037</v>
      </c>
      <c r="P585" s="5">
        <v>1946.75351037</v>
      </c>
      <c r="Q585" s="5">
        <v>1946.75351037</v>
      </c>
      <c r="R585" s="5">
        <v>1946.75351037</v>
      </c>
      <c r="S585" s="5">
        <v>1946.75351037</v>
      </c>
      <c r="T585" s="5">
        <v>1946.75351037</v>
      </c>
      <c r="U585" s="5">
        <v>1942.9348985400002</v>
      </c>
      <c r="V585" s="5">
        <v>1942.9348985400002</v>
      </c>
      <c r="W585" s="5">
        <v>1942.9348985400002</v>
      </c>
      <c r="X585" s="5">
        <v>2018.0384401900003</v>
      </c>
      <c r="Y585" s="5">
        <v>2018.0384401900003</v>
      </c>
      <c r="Z585" s="5">
        <v>2199.5163251200001</v>
      </c>
      <c r="AA585" s="5">
        <v>2199.5163251200001</v>
      </c>
      <c r="AB585" s="5">
        <v>2199.5163251200001</v>
      </c>
      <c r="AC585" s="5">
        <v>2212.4344632899997</v>
      </c>
      <c r="AD585" s="5">
        <v>2212.4344632899997</v>
      </c>
      <c r="AE585" s="5">
        <v>2212.4344632899997</v>
      </c>
      <c r="AF585" s="5">
        <v>2327.09146087</v>
      </c>
      <c r="AG585" s="5">
        <v>2078.0974608700003</v>
      </c>
    </row>
    <row r="586" spans="1:33">
      <c r="A586" s="58" t="s">
        <v>37</v>
      </c>
      <c r="B586" s="61" t="s">
        <v>123</v>
      </c>
      <c r="C586" s="61" t="s">
        <v>183</v>
      </c>
      <c r="D586" s="61" t="s">
        <v>184</v>
      </c>
      <c r="E586" s="61" t="s">
        <v>154</v>
      </c>
      <c r="F586" s="5">
        <v>284.61199999999997</v>
      </c>
      <c r="G586" s="5">
        <v>284.26</v>
      </c>
      <c r="H586" s="5">
        <v>597.30656123000006</v>
      </c>
      <c r="I586" s="5">
        <v>1311.5120000000002</v>
      </c>
      <c r="J586" s="5">
        <v>1563.7049873099998</v>
      </c>
      <c r="K586" s="5">
        <v>1563.3529873099999</v>
      </c>
      <c r="L586" s="5">
        <v>1760.2333139999998</v>
      </c>
      <c r="M586" s="5">
        <v>1759.881314</v>
      </c>
      <c r="N586" s="5">
        <v>1759.881314</v>
      </c>
      <c r="O586" s="5">
        <v>1759.881314</v>
      </c>
      <c r="P586" s="5">
        <v>1759.881314</v>
      </c>
      <c r="Q586" s="5">
        <v>1759.881314</v>
      </c>
      <c r="R586" s="5">
        <v>1759.881314</v>
      </c>
      <c r="S586" s="5">
        <v>1759.881314</v>
      </c>
      <c r="T586" s="5">
        <v>1759.881314</v>
      </c>
      <c r="U586" s="5">
        <v>1759.881314</v>
      </c>
      <c r="V586" s="5">
        <v>1759.881314</v>
      </c>
      <c r="W586" s="5">
        <v>1759.881314</v>
      </c>
      <c r="X586" s="5">
        <v>1759.881314</v>
      </c>
      <c r="Y586" s="5">
        <v>1772.0219850999999</v>
      </c>
      <c r="Z586" s="5">
        <v>1804.1695712599999</v>
      </c>
      <c r="AA586" s="5">
        <v>1804.1695712599999</v>
      </c>
      <c r="AB586" s="5">
        <v>1866.57156295</v>
      </c>
      <c r="AC586" s="5">
        <v>1930.4568308299999</v>
      </c>
      <c r="AD586" s="5">
        <v>1930.4568308299999</v>
      </c>
      <c r="AE586" s="5">
        <v>1930.4568308299999</v>
      </c>
      <c r="AF586" s="5">
        <v>2080.1519723800002</v>
      </c>
      <c r="AG586" s="5">
        <v>1888.09197238</v>
      </c>
    </row>
    <row r="587" spans="1:33">
      <c r="A587" s="58" t="s">
        <v>37</v>
      </c>
      <c r="B587" s="61" t="s">
        <v>123</v>
      </c>
      <c r="C587" s="61" t="s">
        <v>185</v>
      </c>
      <c r="D587" s="61" t="s">
        <v>186</v>
      </c>
      <c r="E587" s="61" t="s">
        <v>154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>
      <c r="A588" s="58" t="s">
        <v>37</v>
      </c>
      <c r="B588" s="61" t="s">
        <v>123</v>
      </c>
      <c r="C588" s="61" t="s">
        <v>187</v>
      </c>
      <c r="D588" s="61" t="s">
        <v>188</v>
      </c>
      <c r="E588" s="61" t="s">
        <v>154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>
      <c r="A589" s="58" t="s">
        <v>37</v>
      </c>
      <c r="B589" s="61" t="s">
        <v>125</v>
      </c>
      <c r="C589" s="61" t="s">
        <v>189</v>
      </c>
      <c r="D589" s="61" t="s">
        <v>190</v>
      </c>
      <c r="E589" s="61" t="s">
        <v>154</v>
      </c>
      <c r="F589" s="5">
        <v>0</v>
      </c>
      <c r="G589" s="5">
        <v>0</v>
      </c>
      <c r="H589" s="5">
        <v>0</v>
      </c>
      <c r="I589" s="5">
        <v>0</v>
      </c>
      <c r="J589" s="5">
        <v>143.11166908999999</v>
      </c>
      <c r="K589" s="5">
        <v>402.98733670000001</v>
      </c>
      <c r="L589" s="5">
        <v>402.98733670000001</v>
      </c>
      <c r="M589" s="5">
        <v>402.98733670000001</v>
      </c>
      <c r="N589" s="5">
        <v>402.98733670000001</v>
      </c>
      <c r="O589" s="5">
        <v>402.98733670000001</v>
      </c>
      <c r="P589" s="5">
        <v>402.98733670000001</v>
      </c>
      <c r="Q589" s="5">
        <v>402.98733670000001</v>
      </c>
      <c r="R589" s="5">
        <v>402.98733670000001</v>
      </c>
      <c r="S589" s="5">
        <v>402.98733670000001</v>
      </c>
      <c r="T589" s="5">
        <v>402.98733670000001</v>
      </c>
      <c r="U589" s="5">
        <v>402.98733670000001</v>
      </c>
      <c r="V589" s="5">
        <v>402.98733670000001</v>
      </c>
      <c r="W589" s="5">
        <v>402.98733670000001</v>
      </c>
      <c r="X589" s="5">
        <v>402.98733670000001</v>
      </c>
      <c r="Y589" s="5">
        <v>402.98733670000001</v>
      </c>
      <c r="Z589" s="5">
        <v>402.98733670000001</v>
      </c>
      <c r="AA589" s="5">
        <v>402.98733670000001</v>
      </c>
      <c r="AB589" s="5">
        <v>402.98733670000001</v>
      </c>
      <c r="AC589" s="5">
        <v>402.98733670000001</v>
      </c>
      <c r="AD589" s="5">
        <v>402.98733670000001</v>
      </c>
      <c r="AE589" s="5">
        <v>402.98733670000001</v>
      </c>
      <c r="AF589" s="5">
        <v>402.98733670000001</v>
      </c>
      <c r="AG589" s="5">
        <v>402.98733670000001</v>
      </c>
    </row>
    <row r="590" spans="1:33">
      <c r="A590" s="58" t="s">
        <v>37</v>
      </c>
      <c r="B590" s="61" t="s">
        <v>125</v>
      </c>
      <c r="C590" s="61" t="s">
        <v>191</v>
      </c>
      <c r="D590" s="61" t="s">
        <v>192</v>
      </c>
      <c r="E590" s="61" t="s">
        <v>154</v>
      </c>
      <c r="F590" s="5">
        <v>0</v>
      </c>
      <c r="G590" s="5">
        <v>0</v>
      </c>
      <c r="H590" s="5">
        <v>118.0975069</v>
      </c>
      <c r="I590" s="5">
        <v>377.51858829000003</v>
      </c>
      <c r="J590" s="5">
        <v>657.75057571000002</v>
      </c>
      <c r="K590" s="5">
        <v>687.97015388</v>
      </c>
      <c r="L590" s="5">
        <v>854.81241751000005</v>
      </c>
      <c r="M590" s="5">
        <v>854.81241751000005</v>
      </c>
      <c r="N590" s="5">
        <v>854.81241751000005</v>
      </c>
      <c r="O590" s="5">
        <v>854.81241751000005</v>
      </c>
      <c r="P590" s="5">
        <v>854.81241751000005</v>
      </c>
      <c r="Q590" s="5">
        <v>854.81241751000005</v>
      </c>
      <c r="R590" s="5">
        <v>854.81241751000005</v>
      </c>
      <c r="S590" s="5">
        <v>854.81241751000005</v>
      </c>
      <c r="T590" s="5">
        <v>854.81241751000005</v>
      </c>
      <c r="U590" s="5">
        <v>854.81241751000005</v>
      </c>
      <c r="V590" s="5">
        <v>854.81241751000005</v>
      </c>
      <c r="W590" s="5">
        <v>854.81241751000005</v>
      </c>
      <c r="X590" s="5">
        <v>854.81241751000005</v>
      </c>
      <c r="Y590" s="5">
        <v>854.81241751000005</v>
      </c>
      <c r="Z590" s="5">
        <v>854.81241751000005</v>
      </c>
      <c r="AA590" s="5">
        <v>854.81241751000005</v>
      </c>
      <c r="AB590" s="5">
        <v>854.81241751000005</v>
      </c>
      <c r="AC590" s="5">
        <v>854.81241751000005</v>
      </c>
      <c r="AD590" s="5">
        <v>854.81241751000005</v>
      </c>
      <c r="AE590" s="5">
        <v>854.81241751000005</v>
      </c>
      <c r="AF590" s="5">
        <v>854.81241751000005</v>
      </c>
      <c r="AG590" s="5">
        <v>854.81241751000005</v>
      </c>
    </row>
    <row r="591" spans="1:33">
      <c r="A591" s="58" t="s">
        <v>37</v>
      </c>
      <c r="B591" s="61" t="s">
        <v>125</v>
      </c>
      <c r="C591" s="61" t="s">
        <v>193</v>
      </c>
      <c r="D591" s="61" t="s">
        <v>194</v>
      </c>
      <c r="E591" s="61" t="s">
        <v>154</v>
      </c>
      <c r="F591" s="5">
        <v>633.78099999999995</v>
      </c>
      <c r="G591" s="5">
        <v>633.78099999999995</v>
      </c>
      <c r="H591" s="5">
        <v>633.78099999999995</v>
      </c>
      <c r="I591" s="5">
        <v>633.78099999999995</v>
      </c>
      <c r="J591" s="5">
        <v>859.31823066000004</v>
      </c>
      <c r="K591" s="5">
        <v>895.87904772000002</v>
      </c>
      <c r="L591" s="5">
        <v>977.15744748999998</v>
      </c>
      <c r="M591" s="5">
        <v>977.15744748999998</v>
      </c>
      <c r="N591" s="5">
        <v>977.15744748999998</v>
      </c>
      <c r="O591" s="5">
        <v>977.15744748999998</v>
      </c>
      <c r="P591" s="5">
        <v>977.15744748999998</v>
      </c>
      <c r="Q591" s="5">
        <v>977.15744748999998</v>
      </c>
      <c r="R591" s="5">
        <v>977.15744748999998</v>
      </c>
      <c r="S591" s="5">
        <v>977.15744748999998</v>
      </c>
      <c r="T591" s="5">
        <v>977.15744748999998</v>
      </c>
      <c r="U591" s="5">
        <v>977.15744748999998</v>
      </c>
      <c r="V591" s="5">
        <v>977.15744748999998</v>
      </c>
      <c r="W591" s="5">
        <v>977.15744748999998</v>
      </c>
      <c r="X591" s="5">
        <v>977.15744748999998</v>
      </c>
      <c r="Y591" s="5">
        <v>977.15744748999998</v>
      </c>
      <c r="Z591" s="5">
        <v>977.15744748999998</v>
      </c>
      <c r="AA591" s="5">
        <v>977.15744748999998</v>
      </c>
      <c r="AB591" s="5">
        <v>949.89244749</v>
      </c>
      <c r="AC591" s="5">
        <v>949.89244749</v>
      </c>
      <c r="AD591" s="5">
        <v>949.89244749</v>
      </c>
      <c r="AE591" s="5">
        <v>809.82644748999996</v>
      </c>
      <c r="AF591" s="5">
        <v>873.55931612999996</v>
      </c>
      <c r="AG591" s="5">
        <v>792.55931612999996</v>
      </c>
    </row>
    <row r="592" spans="1:33">
      <c r="A592" s="58" t="s">
        <v>37</v>
      </c>
      <c r="B592" s="61" t="s">
        <v>125</v>
      </c>
      <c r="C592" s="61" t="s">
        <v>195</v>
      </c>
      <c r="D592" s="61" t="s">
        <v>196</v>
      </c>
      <c r="E592" s="61" t="s">
        <v>154</v>
      </c>
      <c r="F592" s="5">
        <v>0</v>
      </c>
      <c r="G592" s="5">
        <v>0</v>
      </c>
      <c r="H592" s="5">
        <v>0</v>
      </c>
      <c r="I592" s="5">
        <v>3.7865684499999999</v>
      </c>
      <c r="J592" s="5">
        <v>849.99982164999994</v>
      </c>
      <c r="K592" s="5">
        <v>1453.26763663</v>
      </c>
      <c r="L592" s="5">
        <v>1522.4146545399999</v>
      </c>
      <c r="M592" s="5">
        <v>1720.23773142</v>
      </c>
      <c r="N592" s="5">
        <v>2504.8958640400001</v>
      </c>
      <c r="O592" s="5">
        <v>2642.1958784799999</v>
      </c>
      <c r="P592" s="5">
        <v>2642.1958784799999</v>
      </c>
      <c r="Q592" s="5">
        <v>4018.5084435600002</v>
      </c>
      <c r="R592" s="5">
        <v>4018.5084435600002</v>
      </c>
      <c r="S592" s="5">
        <v>4473.5144703899996</v>
      </c>
      <c r="T592" s="5">
        <v>4473.5144703899996</v>
      </c>
      <c r="U592" s="5">
        <v>8201.9352664199996</v>
      </c>
      <c r="V592" s="5">
        <v>8201.9352664199996</v>
      </c>
      <c r="W592" s="5">
        <v>8201.9352664199996</v>
      </c>
      <c r="X592" s="5">
        <v>8201.9352664199996</v>
      </c>
      <c r="Y592" s="5">
        <v>11889.89984047</v>
      </c>
      <c r="Z592" s="5">
        <v>13465.55501014</v>
      </c>
      <c r="AA592" s="5">
        <v>13465.55501014</v>
      </c>
      <c r="AB592" s="5">
        <v>20938.96092913</v>
      </c>
      <c r="AC592" s="5">
        <v>20938.96092913</v>
      </c>
      <c r="AD592" s="5">
        <v>34462.33699168</v>
      </c>
      <c r="AE592" s="5">
        <v>35835.927830740002</v>
      </c>
      <c r="AF592" s="5">
        <v>54262.5</v>
      </c>
      <c r="AG592" s="5">
        <v>54262.5</v>
      </c>
    </row>
    <row r="593" spans="1:33">
      <c r="A593" s="58" t="s">
        <v>37</v>
      </c>
      <c r="B593" s="61" t="s">
        <v>125</v>
      </c>
      <c r="C593" s="61" t="s">
        <v>197</v>
      </c>
      <c r="D593" s="61" t="s">
        <v>198</v>
      </c>
      <c r="E593" s="61" t="s">
        <v>154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>
      <c r="A594" s="58" t="s">
        <v>37</v>
      </c>
      <c r="B594" s="61" t="s">
        <v>125</v>
      </c>
      <c r="C594" s="61" t="s">
        <v>199</v>
      </c>
      <c r="D594" s="61" t="s">
        <v>200</v>
      </c>
      <c r="E594" s="61" t="s">
        <v>154</v>
      </c>
      <c r="F594" s="5">
        <v>0</v>
      </c>
      <c r="G594" s="5">
        <v>0</v>
      </c>
      <c r="H594" s="5">
        <v>0</v>
      </c>
      <c r="I594" s="5">
        <v>0</v>
      </c>
      <c r="J594" s="5">
        <v>500</v>
      </c>
      <c r="K594" s="5">
        <v>2336.2618327300002</v>
      </c>
      <c r="L594" s="5">
        <v>2598.0559617700001</v>
      </c>
      <c r="M594" s="5">
        <v>2598.0559617700001</v>
      </c>
      <c r="N594" s="5">
        <v>2598.0559617700001</v>
      </c>
      <c r="O594" s="5">
        <v>2598.0559617700001</v>
      </c>
      <c r="P594" s="5">
        <v>2598.0559617700001</v>
      </c>
      <c r="Q594" s="5">
        <v>2598.0559617700001</v>
      </c>
      <c r="R594" s="5">
        <v>2598.0559617700001</v>
      </c>
      <c r="S594" s="5">
        <v>3908.90346907</v>
      </c>
      <c r="T594" s="5">
        <v>3908.90346907</v>
      </c>
      <c r="U594" s="5">
        <v>3908.90346907</v>
      </c>
      <c r="V594" s="5">
        <v>3908.90346907</v>
      </c>
      <c r="W594" s="5">
        <v>3908.90346907</v>
      </c>
      <c r="X594" s="5">
        <v>3908.90346907</v>
      </c>
      <c r="Y594" s="5">
        <v>6277.5950010300003</v>
      </c>
      <c r="Z594" s="5">
        <v>6277.5950010300003</v>
      </c>
      <c r="AA594" s="5">
        <v>6277.5950010300003</v>
      </c>
      <c r="AB594" s="5">
        <v>6277.5950010300003</v>
      </c>
      <c r="AC594" s="5">
        <v>6277.5950010300003</v>
      </c>
      <c r="AD594" s="5">
        <v>6277.5950010300003</v>
      </c>
      <c r="AE594" s="5">
        <v>6277.5950010300003</v>
      </c>
      <c r="AF594" s="5">
        <v>8267.6215448200001</v>
      </c>
      <c r="AG594" s="5">
        <v>8267.6215448200001</v>
      </c>
    </row>
    <row r="595" spans="1:33">
      <c r="A595" s="58" t="s">
        <v>37</v>
      </c>
      <c r="B595" s="61" t="s">
        <v>125</v>
      </c>
      <c r="C595" s="61" t="s">
        <v>201</v>
      </c>
      <c r="D595" s="61" t="s">
        <v>202</v>
      </c>
      <c r="E595" s="61" t="s">
        <v>154</v>
      </c>
      <c r="F595" s="5">
        <v>322.91000000000003</v>
      </c>
      <c r="G595" s="5">
        <v>322.48</v>
      </c>
      <c r="H595" s="5">
        <v>452.64923040000002</v>
      </c>
      <c r="I595" s="5">
        <v>593.76401177000002</v>
      </c>
      <c r="J595" s="5">
        <v>994.94894651000004</v>
      </c>
      <c r="K595" s="5">
        <v>994.52894650999997</v>
      </c>
      <c r="L595" s="5">
        <v>1126.3697845300001</v>
      </c>
      <c r="M595" s="5">
        <v>1125.9497845300002</v>
      </c>
      <c r="N595" s="5">
        <v>1125.9497845300002</v>
      </c>
      <c r="O595" s="5">
        <v>1125.9497845300002</v>
      </c>
      <c r="P595" s="5">
        <v>1125.9497845300002</v>
      </c>
      <c r="Q595" s="5">
        <v>1125.9497845300002</v>
      </c>
      <c r="R595" s="5">
        <v>1125.9497845300002</v>
      </c>
      <c r="S595" s="5">
        <v>1125.9497845300002</v>
      </c>
      <c r="T595" s="5">
        <v>1125.9497845300002</v>
      </c>
      <c r="U595" s="5">
        <v>1125.9497845300002</v>
      </c>
      <c r="V595" s="5">
        <v>1125.9497845300002</v>
      </c>
      <c r="W595" s="5">
        <v>1125.9497845300002</v>
      </c>
      <c r="X595" s="5">
        <v>1125.9497845300002</v>
      </c>
      <c r="Y595" s="5">
        <v>1125.9497845300002</v>
      </c>
      <c r="Z595" s="5">
        <v>1179.1334163900001</v>
      </c>
      <c r="AA595" s="5">
        <v>1071.6134163900001</v>
      </c>
      <c r="AB595" s="5">
        <v>1071.6134163900001</v>
      </c>
      <c r="AC595" s="5">
        <v>1071.6134163900001</v>
      </c>
      <c r="AD595" s="5">
        <v>1071.6134163900001</v>
      </c>
      <c r="AE595" s="5">
        <v>1071.6134163900001</v>
      </c>
      <c r="AF595" s="5">
        <v>1191.12365148</v>
      </c>
      <c r="AG595" s="5">
        <v>1191.12365148</v>
      </c>
    </row>
    <row r="596" spans="1:33">
      <c r="A596" s="58" t="s">
        <v>37</v>
      </c>
      <c r="B596" s="61" t="s">
        <v>126</v>
      </c>
      <c r="C596" s="61" t="s">
        <v>203</v>
      </c>
      <c r="D596" s="61" t="s">
        <v>204</v>
      </c>
      <c r="E596" s="61" t="s">
        <v>154</v>
      </c>
      <c r="F596" s="5">
        <v>142.1568</v>
      </c>
      <c r="G596" s="5">
        <v>142.1568</v>
      </c>
      <c r="H596" s="5">
        <v>142.1568</v>
      </c>
      <c r="I596" s="5">
        <v>142.1568</v>
      </c>
      <c r="J596" s="5">
        <v>194.99680000000001</v>
      </c>
      <c r="K596" s="5">
        <v>387.49395867000004</v>
      </c>
      <c r="L596" s="5">
        <v>425.08538516000004</v>
      </c>
      <c r="M596" s="5">
        <v>425.08538516000004</v>
      </c>
      <c r="N596" s="5">
        <v>425.08538516000004</v>
      </c>
      <c r="O596" s="5">
        <v>425.08538516000004</v>
      </c>
      <c r="P596" s="5">
        <v>425.08538516000004</v>
      </c>
      <c r="Q596" s="5">
        <v>425.08538516000004</v>
      </c>
      <c r="R596" s="5">
        <v>425.08538516000004</v>
      </c>
      <c r="S596" s="5">
        <v>425.08538516000004</v>
      </c>
      <c r="T596" s="5">
        <v>425.08538516000004</v>
      </c>
      <c r="U596" s="5">
        <v>425.08538516000004</v>
      </c>
      <c r="V596" s="5">
        <v>425.08538516000004</v>
      </c>
      <c r="W596" s="5">
        <v>425.08538516000004</v>
      </c>
      <c r="X596" s="5">
        <v>425.08538516000004</v>
      </c>
      <c r="Y596" s="5">
        <v>425.08538516000004</v>
      </c>
      <c r="Z596" s="5">
        <v>425.08538516000004</v>
      </c>
      <c r="AA596" s="5">
        <v>425.08538516000004</v>
      </c>
      <c r="AB596" s="5">
        <v>425.08538516000004</v>
      </c>
      <c r="AC596" s="5">
        <v>425.08538516000004</v>
      </c>
      <c r="AD596" s="5">
        <v>425.08538516000004</v>
      </c>
      <c r="AE596" s="5">
        <v>425.08538516000004</v>
      </c>
      <c r="AF596" s="5">
        <v>330.08858516000004</v>
      </c>
      <c r="AG596" s="5">
        <v>330.08858516000004</v>
      </c>
    </row>
    <row r="597" spans="1:33">
      <c r="A597" s="58" t="s">
        <v>37</v>
      </c>
      <c r="B597" s="61" t="s">
        <v>126</v>
      </c>
      <c r="C597" s="61" t="s">
        <v>205</v>
      </c>
      <c r="D597" s="61" t="s">
        <v>206</v>
      </c>
      <c r="E597" s="61" t="s">
        <v>154</v>
      </c>
      <c r="F597" s="5">
        <v>25.219000000000001</v>
      </c>
      <c r="G597" s="5">
        <v>25.219000000000001</v>
      </c>
      <c r="H597" s="5">
        <v>25.219000000000001</v>
      </c>
      <c r="I597" s="5">
        <v>932.62002529000006</v>
      </c>
      <c r="J597" s="5">
        <v>1539.55194456</v>
      </c>
      <c r="K597" s="5">
        <v>1539.55194456</v>
      </c>
      <c r="L597" s="5">
        <v>1600.71763904</v>
      </c>
      <c r="M597" s="5">
        <v>1600.71763904</v>
      </c>
      <c r="N597" s="5">
        <v>1594.5896390399998</v>
      </c>
      <c r="O597" s="5">
        <v>1594.5896390399998</v>
      </c>
      <c r="P597" s="5">
        <v>1594.5896390399998</v>
      </c>
      <c r="Q597" s="5">
        <v>1594.5896390399998</v>
      </c>
      <c r="R597" s="5">
        <v>1594.5896390399998</v>
      </c>
      <c r="S597" s="5">
        <v>1594.5896390399998</v>
      </c>
      <c r="T597" s="5">
        <v>1594.5896390399998</v>
      </c>
      <c r="U597" s="5">
        <v>1594.5896390399998</v>
      </c>
      <c r="V597" s="5">
        <v>1594.5896390399998</v>
      </c>
      <c r="W597" s="5">
        <v>1594.5896390399998</v>
      </c>
      <c r="X597" s="5">
        <v>1594.5896390399998</v>
      </c>
      <c r="Y597" s="5">
        <v>1594.5896390399998</v>
      </c>
      <c r="Z597" s="5">
        <v>1698.3983474099998</v>
      </c>
      <c r="AA597" s="5">
        <v>1698.3983474099998</v>
      </c>
      <c r="AB597" s="5">
        <v>1694.8059275000001</v>
      </c>
      <c r="AC597" s="5">
        <v>1694.8059275000001</v>
      </c>
      <c r="AD597" s="5">
        <v>1694.8059275000001</v>
      </c>
      <c r="AE597" s="5">
        <v>1694.8059275000001</v>
      </c>
      <c r="AF597" s="5">
        <v>1856.6887369799999</v>
      </c>
      <c r="AG597" s="5">
        <v>1856.6887369799999</v>
      </c>
    </row>
    <row r="598" spans="1:33">
      <c r="A598" s="58" t="s">
        <v>37</v>
      </c>
      <c r="B598" s="61" t="s">
        <v>126</v>
      </c>
      <c r="C598" s="61" t="s">
        <v>207</v>
      </c>
      <c r="D598" s="61" t="s">
        <v>208</v>
      </c>
      <c r="E598" s="61" t="s">
        <v>154</v>
      </c>
      <c r="F598" s="5">
        <v>0</v>
      </c>
      <c r="G598" s="5">
        <v>0</v>
      </c>
      <c r="H598" s="5">
        <v>0</v>
      </c>
      <c r="I598" s="5">
        <v>0</v>
      </c>
      <c r="J598" s="5">
        <v>1814.3106412699999</v>
      </c>
      <c r="K598" s="5">
        <v>2386.2356507700001</v>
      </c>
      <c r="L598" s="5">
        <v>2859.2889301599998</v>
      </c>
      <c r="M598" s="5">
        <v>2859.2889301599998</v>
      </c>
      <c r="N598" s="5">
        <v>2859.2889301599998</v>
      </c>
      <c r="O598" s="5">
        <v>2859.2889301599998</v>
      </c>
      <c r="P598" s="5">
        <v>2859.2889301599998</v>
      </c>
      <c r="Q598" s="5">
        <v>2859.2889301599998</v>
      </c>
      <c r="R598" s="5">
        <v>2859.2889301599998</v>
      </c>
      <c r="S598" s="5">
        <v>2859.2889301599998</v>
      </c>
      <c r="T598" s="5">
        <v>2859.2889301599998</v>
      </c>
      <c r="U598" s="5">
        <v>2859.2889301599998</v>
      </c>
      <c r="V598" s="5">
        <v>2859.2889301599998</v>
      </c>
      <c r="W598" s="5">
        <v>2859.2889301599998</v>
      </c>
      <c r="X598" s="5">
        <v>2859.2889301599998</v>
      </c>
      <c r="Y598" s="5">
        <v>2859.2889301599998</v>
      </c>
      <c r="Z598" s="5">
        <v>2859.2889301599998</v>
      </c>
      <c r="AA598" s="5">
        <v>2859.2889301599998</v>
      </c>
      <c r="AB598" s="5">
        <v>25467.443285040001</v>
      </c>
      <c r="AC598" s="5">
        <v>25467.443285040001</v>
      </c>
      <c r="AD598" s="5">
        <v>25467.443285040001</v>
      </c>
      <c r="AE598" s="5">
        <v>25467.443285040001</v>
      </c>
      <c r="AF598" s="5">
        <v>67325.694808100001</v>
      </c>
      <c r="AG598" s="5">
        <v>67325.694808100001</v>
      </c>
    </row>
    <row r="599" spans="1:33">
      <c r="A599" s="58" t="s">
        <v>37</v>
      </c>
      <c r="B599" s="61" t="s">
        <v>126</v>
      </c>
      <c r="C599" s="61" t="s">
        <v>209</v>
      </c>
      <c r="D599" s="61" t="s">
        <v>210</v>
      </c>
      <c r="E599" s="61" t="s">
        <v>154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>
      <c r="A600" s="58" t="s">
        <v>37</v>
      </c>
      <c r="B600" s="61" t="s">
        <v>126</v>
      </c>
      <c r="C600" s="61" t="s">
        <v>211</v>
      </c>
      <c r="D600" s="61" t="s">
        <v>212</v>
      </c>
      <c r="E600" s="61" t="s">
        <v>154</v>
      </c>
      <c r="F600" s="5">
        <v>349.2</v>
      </c>
      <c r="G600" s="5">
        <v>349.2</v>
      </c>
      <c r="H600" s="5">
        <v>349.2</v>
      </c>
      <c r="I600" s="5">
        <v>722.47527600000001</v>
      </c>
      <c r="J600" s="5">
        <v>1528.46001544</v>
      </c>
      <c r="K600" s="5">
        <v>1669.4768453500001</v>
      </c>
      <c r="L600" s="5">
        <v>1894.50611162</v>
      </c>
      <c r="M600" s="5">
        <v>1894.50611162</v>
      </c>
      <c r="N600" s="5">
        <v>1894.50611162</v>
      </c>
      <c r="O600" s="5">
        <v>1894.50611162</v>
      </c>
      <c r="P600" s="5">
        <v>1894.50611162</v>
      </c>
      <c r="Q600" s="5">
        <v>1894.50611162</v>
      </c>
      <c r="R600" s="5">
        <v>1894.50611162</v>
      </c>
      <c r="S600" s="5">
        <v>3170</v>
      </c>
      <c r="T600" s="5">
        <v>3170</v>
      </c>
      <c r="U600" s="5">
        <v>3170</v>
      </c>
      <c r="V600" s="5">
        <v>3170</v>
      </c>
      <c r="W600" s="5">
        <v>3170</v>
      </c>
      <c r="X600" s="5">
        <v>3170</v>
      </c>
      <c r="Y600" s="5">
        <v>6472.70639682</v>
      </c>
      <c r="Z600" s="5">
        <v>22654.2</v>
      </c>
      <c r="AA600" s="5">
        <v>22384.2</v>
      </c>
      <c r="AB600" s="5">
        <v>22384.2</v>
      </c>
      <c r="AC600" s="5">
        <v>22384.2</v>
      </c>
      <c r="AD600" s="5">
        <v>22305</v>
      </c>
      <c r="AE600" s="5">
        <v>22305</v>
      </c>
      <c r="AF600" s="5">
        <v>22305</v>
      </c>
      <c r="AG600" s="5">
        <v>22305</v>
      </c>
    </row>
    <row r="601" spans="1:33">
      <c r="A601" s="58" t="s">
        <v>37</v>
      </c>
      <c r="B601" s="61" t="s">
        <v>126</v>
      </c>
      <c r="C601" s="61" t="s">
        <v>213</v>
      </c>
      <c r="D601" s="61" t="s">
        <v>214</v>
      </c>
      <c r="E601" s="61" t="s">
        <v>154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1764.0052070300001</v>
      </c>
      <c r="N601" s="5">
        <v>1764.0052070300001</v>
      </c>
      <c r="O601" s="5">
        <v>2854.6255000199999</v>
      </c>
      <c r="P601" s="5">
        <v>3176.8432364</v>
      </c>
      <c r="Q601" s="5">
        <v>4846.1914060999998</v>
      </c>
      <c r="R601" s="5">
        <v>6500</v>
      </c>
      <c r="S601" s="5">
        <v>6500</v>
      </c>
      <c r="T601" s="5">
        <v>7370.5817769200003</v>
      </c>
      <c r="U601" s="5">
        <v>7704.1131466899997</v>
      </c>
      <c r="V601" s="5">
        <v>7704.1131466899997</v>
      </c>
      <c r="W601" s="5">
        <v>9083.5139802899994</v>
      </c>
      <c r="X601" s="5">
        <v>15772.801894779999</v>
      </c>
      <c r="Y601" s="5">
        <v>18942.528911720001</v>
      </c>
      <c r="Z601" s="5">
        <v>20677.228691010001</v>
      </c>
      <c r="AA601" s="5">
        <v>32512.336134519999</v>
      </c>
      <c r="AB601" s="5">
        <v>41822.5</v>
      </c>
      <c r="AC601" s="5">
        <v>41822.5</v>
      </c>
      <c r="AD601" s="5">
        <v>41822.5</v>
      </c>
      <c r="AE601" s="5">
        <v>41822.5</v>
      </c>
      <c r="AF601" s="5">
        <v>41822.5</v>
      </c>
      <c r="AG601" s="5">
        <v>41822.5</v>
      </c>
    </row>
    <row r="602" spans="1:33">
      <c r="A602" s="58" t="s">
        <v>37</v>
      </c>
      <c r="B602" s="61" t="s">
        <v>126</v>
      </c>
      <c r="C602" s="61" t="s">
        <v>215</v>
      </c>
      <c r="D602" s="61" t="s">
        <v>216</v>
      </c>
      <c r="E602" s="61" t="s">
        <v>154</v>
      </c>
      <c r="F602" s="5">
        <v>0</v>
      </c>
      <c r="G602" s="5">
        <v>0</v>
      </c>
      <c r="H602" s="5">
        <v>519.69498478000003</v>
      </c>
      <c r="I602" s="5">
        <v>627.49192731999995</v>
      </c>
      <c r="J602" s="5">
        <v>814.44489440999996</v>
      </c>
      <c r="K602" s="5">
        <v>853.85453025000004</v>
      </c>
      <c r="L602" s="5">
        <v>944.00779589000001</v>
      </c>
      <c r="M602" s="5">
        <v>944.00779589000001</v>
      </c>
      <c r="N602" s="5">
        <v>944.00779589000001</v>
      </c>
      <c r="O602" s="5">
        <v>944.00779589000001</v>
      </c>
      <c r="P602" s="5">
        <v>944.00779589000001</v>
      </c>
      <c r="Q602" s="5">
        <v>944.00779589000001</v>
      </c>
      <c r="R602" s="5">
        <v>944.00779589000001</v>
      </c>
      <c r="S602" s="5">
        <v>944.00779589000001</v>
      </c>
      <c r="T602" s="5">
        <v>944.00779589000001</v>
      </c>
      <c r="U602" s="5">
        <v>2256.1306784200001</v>
      </c>
      <c r="V602" s="5">
        <v>2256.1306784200001</v>
      </c>
      <c r="W602" s="5">
        <v>3235.1810462499998</v>
      </c>
      <c r="X602" s="5">
        <v>3300.8001461200001</v>
      </c>
      <c r="Y602" s="5">
        <v>3300.8001461200001</v>
      </c>
      <c r="Z602" s="5">
        <v>3400.0000000099999</v>
      </c>
      <c r="AA602" s="5">
        <v>3400.0000000099999</v>
      </c>
      <c r="AB602" s="5">
        <v>11412.67694704</v>
      </c>
      <c r="AC602" s="5">
        <v>12553.015439389999</v>
      </c>
      <c r="AD602" s="5">
        <v>12553.015439389999</v>
      </c>
      <c r="AE602" s="5">
        <v>19572.132960629999</v>
      </c>
      <c r="AF602" s="5">
        <v>58862.5</v>
      </c>
      <c r="AG602" s="5">
        <v>58862.5</v>
      </c>
    </row>
    <row r="603" spans="1:33">
      <c r="A603" s="58" t="s">
        <v>37</v>
      </c>
      <c r="B603" s="61" t="s">
        <v>126</v>
      </c>
      <c r="C603" s="61" t="s">
        <v>217</v>
      </c>
      <c r="D603" s="61" t="s">
        <v>218</v>
      </c>
      <c r="E603" s="61" t="s">
        <v>154</v>
      </c>
      <c r="F603" s="5">
        <v>0</v>
      </c>
      <c r="G603" s="5">
        <v>0</v>
      </c>
      <c r="H603" s="5">
        <v>0</v>
      </c>
      <c r="I603" s="5">
        <v>0</v>
      </c>
      <c r="J603" s="5">
        <v>387.84743069000001</v>
      </c>
      <c r="K603" s="5">
        <v>387.84743069000001</v>
      </c>
      <c r="L603" s="5">
        <v>395.47887899</v>
      </c>
      <c r="M603" s="5">
        <v>395.47887899</v>
      </c>
      <c r="N603" s="5">
        <v>395.47887899</v>
      </c>
      <c r="O603" s="5">
        <v>395.47887899</v>
      </c>
      <c r="P603" s="5">
        <v>395.47887899</v>
      </c>
      <c r="Q603" s="5">
        <v>395.47887899</v>
      </c>
      <c r="R603" s="5">
        <v>395.47887899</v>
      </c>
      <c r="S603" s="5">
        <v>395.47887899</v>
      </c>
      <c r="T603" s="5">
        <v>395.47887899</v>
      </c>
      <c r="U603" s="5">
        <v>469.48634850000002</v>
      </c>
      <c r="V603" s="5">
        <v>469.48634850000002</v>
      </c>
      <c r="W603" s="5">
        <v>469.48634850000002</v>
      </c>
      <c r="X603" s="5">
        <v>504.60128608000002</v>
      </c>
      <c r="Y603" s="5">
        <v>5000</v>
      </c>
      <c r="Z603" s="5">
        <v>5000</v>
      </c>
      <c r="AA603" s="5">
        <v>5000</v>
      </c>
      <c r="AB603" s="5">
        <v>5000</v>
      </c>
      <c r="AC603" s="5">
        <v>5000</v>
      </c>
      <c r="AD603" s="5">
        <v>5000</v>
      </c>
      <c r="AE603" s="5">
        <v>5000</v>
      </c>
      <c r="AF603" s="5">
        <v>5000</v>
      </c>
      <c r="AG603" s="5">
        <v>5000</v>
      </c>
    </row>
    <row r="604" spans="1:33">
      <c r="A604" s="58" t="s">
        <v>37</v>
      </c>
      <c r="B604" s="61" t="s">
        <v>126</v>
      </c>
      <c r="C604" s="61" t="s">
        <v>219</v>
      </c>
      <c r="D604" s="61" t="s">
        <v>220</v>
      </c>
      <c r="E604" s="61" t="s">
        <v>154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>
      <c r="A605" s="58" t="s">
        <v>37</v>
      </c>
      <c r="B605" s="61" t="s">
        <v>127</v>
      </c>
      <c r="C605" s="61" t="s">
        <v>221</v>
      </c>
      <c r="D605" s="61" t="s">
        <v>222</v>
      </c>
      <c r="E605" s="61" t="s">
        <v>154</v>
      </c>
      <c r="F605" s="5">
        <v>0</v>
      </c>
      <c r="G605" s="5">
        <v>0</v>
      </c>
      <c r="H605" s="5">
        <v>76.761009630000004</v>
      </c>
      <c r="I605" s="5">
        <v>174.94902776999999</v>
      </c>
      <c r="J605" s="5">
        <v>174.94902776999999</v>
      </c>
      <c r="K605" s="5">
        <v>252.08222101999999</v>
      </c>
      <c r="L605" s="5">
        <v>274.18180474000002</v>
      </c>
      <c r="M605" s="5">
        <v>274.18180474000002</v>
      </c>
      <c r="N605" s="5">
        <v>300</v>
      </c>
      <c r="O605" s="5">
        <v>300</v>
      </c>
      <c r="P605" s="5">
        <v>8576.9197416299994</v>
      </c>
      <c r="Q605" s="5">
        <v>8576.9197416299994</v>
      </c>
      <c r="R605" s="5">
        <v>10662.549987439999</v>
      </c>
      <c r="S605" s="5">
        <v>12611.002311210001</v>
      </c>
      <c r="T605" s="5">
        <v>12611.002311210001</v>
      </c>
      <c r="U605" s="5">
        <v>14435.49291653</v>
      </c>
      <c r="V605" s="5">
        <v>14435.49291653</v>
      </c>
      <c r="W605" s="5">
        <v>14435.49291653</v>
      </c>
      <c r="X605" s="5">
        <v>14435.49291653</v>
      </c>
      <c r="Y605" s="5">
        <v>14435.49291653</v>
      </c>
      <c r="Z605" s="5">
        <v>18812.36275032</v>
      </c>
      <c r="AA605" s="5">
        <v>19807.226360469998</v>
      </c>
      <c r="AB605" s="5">
        <v>21847.355011340002</v>
      </c>
      <c r="AC605" s="5">
        <v>21847.355011340002</v>
      </c>
      <c r="AD605" s="5">
        <v>21847.355011340002</v>
      </c>
      <c r="AE605" s="5">
        <v>21847.355011340002</v>
      </c>
      <c r="AF605" s="5">
        <v>32260.699570339999</v>
      </c>
      <c r="AG605" s="5">
        <v>32260.699570339999</v>
      </c>
    </row>
    <row r="606" spans="1:33">
      <c r="A606" s="58" t="s">
        <v>37</v>
      </c>
      <c r="B606" s="61" t="s">
        <v>127</v>
      </c>
      <c r="C606" s="61" t="s">
        <v>223</v>
      </c>
      <c r="D606" s="61" t="s">
        <v>224</v>
      </c>
      <c r="E606" s="61" t="s">
        <v>154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356.95567057</v>
      </c>
      <c r="L606" s="5">
        <v>532.68120891000001</v>
      </c>
      <c r="M606" s="5">
        <v>532.68120891000001</v>
      </c>
      <c r="N606" s="5">
        <v>532.68120891000001</v>
      </c>
      <c r="O606" s="5">
        <v>532.68120891000001</v>
      </c>
      <c r="P606" s="5">
        <v>532.68120891000001</v>
      </c>
      <c r="Q606" s="5">
        <v>532.68120891000001</v>
      </c>
      <c r="R606" s="5">
        <v>532.68120891000001</v>
      </c>
      <c r="S606" s="5">
        <v>532.68120891000001</v>
      </c>
      <c r="T606" s="5">
        <v>532.68120891000001</v>
      </c>
      <c r="U606" s="5">
        <v>532.68120891000001</v>
      </c>
      <c r="V606" s="5">
        <v>532.68120891000001</v>
      </c>
      <c r="W606" s="5">
        <v>532.68120891000001</v>
      </c>
      <c r="X606" s="5">
        <v>532.68120891000001</v>
      </c>
      <c r="Y606" s="5">
        <v>532.68120891000001</v>
      </c>
      <c r="Z606" s="5">
        <v>532.68120891000001</v>
      </c>
      <c r="AA606" s="5">
        <v>532.68120891000001</v>
      </c>
      <c r="AB606" s="5">
        <v>532.68120891000001</v>
      </c>
      <c r="AC606" s="5">
        <v>532.68120891000001</v>
      </c>
      <c r="AD606" s="5">
        <v>532.68120891000001</v>
      </c>
      <c r="AE606" s="5">
        <v>532.68120891000001</v>
      </c>
      <c r="AF606" s="5">
        <v>532.68120891000001</v>
      </c>
      <c r="AG606" s="5">
        <v>532.68120891000001</v>
      </c>
    </row>
    <row r="607" spans="1:33">
      <c r="A607" s="58" t="s">
        <v>37</v>
      </c>
      <c r="B607" s="61" t="s">
        <v>127</v>
      </c>
      <c r="C607" s="61" t="s">
        <v>225</v>
      </c>
      <c r="D607" s="61" t="s">
        <v>286</v>
      </c>
      <c r="E607" s="61" t="s">
        <v>154</v>
      </c>
      <c r="F607" s="5">
        <v>0</v>
      </c>
      <c r="G607" s="5">
        <v>0</v>
      </c>
      <c r="H607" s="5">
        <v>0</v>
      </c>
      <c r="I607" s="5">
        <v>40.760219630000002</v>
      </c>
      <c r="J607" s="5">
        <v>40.760219630000002</v>
      </c>
      <c r="K607" s="5">
        <v>438.43197358999998</v>
      </c>
      <c r="L607" s="5">
        <v>542.68092716000001</v>
      </c>
      <c r="M607" s="5">
        <v>542.68092716000001</v>
      </c>
      <c r="N607" s="5">
        <v>542.68092716000001</v>
      </c>
      <c r="O607" s="5">
        <v>542.68092716000001</v>
      </c>
      <c r="P607" s="5">
        <v>542.68092716000001</v>
      </c>
      <c r="Q607" s="5">
        <v>542.68092716000001</v>
      </c>
      <c r="R607" s="5">
        <v>542.68092716000001</v>
      </c>
      <c r="S607" s="5">
        <v>542.68092716000001</v>
      </c>
      <c r="T607" s="5">
        <v>862.71146292000003</v>
      </c>
      <c r="U607" s="5">
        <v>2544.0772723999999</v>
      </c>
      <c r="V607" s="5">
        <v>2544.0772723999999</v>
      </c>
      <c r="W607" s="5">
        <v>2544.0772723999999</v>
      </c>
      <c r="X607" s="5">
        <v>2544.0772723999999</v>
      </c>
      <c r="Y607" s="5">
        <v>2544.0772723999999</v>
      </c>
      <c r="Z607" s="5">
        <v>2544.0772723999999</v>
      </c>
      <c r="AA607" s="5">
        <v>2544.0772723999999</v>
      </c>
      <c r="AB607" s="5">
        <v>2544.0772723999999</v>
      </c>
      <c r="AC607" s="5">
        <v>2824.4543376900001</v>
      </c>
      <c r="AD607" s="5">
        <v>2824.4543376900001</v>
      </c>
      <c r="AE607" s="5">
        <v>2824.4543376900001</v>
      </c>
      <c r="AF607" s="5">
        <v>2824.4543376900001</v>
      </c>
      <c r="AG607" s="5">
        <v>2824.4543376900001</v>
      </c>
    </row>
    <row r="608" spans="1:33" ht="16.5"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33">
      <c r="A609" s="58" t="s">
        <v>37</v>
      </c>
      <c r="B609" s="61" t="s">
        <v>124</v>
      </c>
      <c r="C609" s="61" t="s">
        <v>152</v>
      </c>
      <c r="D609" s="61" t="s">
        <v>153</v>
      </c>
      <c r="E609" s="61" t="s">
        <v>92</v>
      </c>
      <c r="F609" s="5">
        <v>330.26499999999999</v>
      </c>
      <c r="G609" s="5">
        <v>989.40158683999994</v>
      </c>
      <c r="H609" s="5">
        <v>1084.2514130499999</v>
      </c>
      <c r="I609" s="5">
        <v>1123.9689972799999</v>
      </c>
      <c r="J609" s="5">
        <v>1123.9689972799999</v>
      </c>
      <c r="K609" s="5">
        <v>1138.18186861</v>
      </c>
      <c r="L609" s="5">
        <v>1247.7413098699999</v>
      </c>
      <c r="M609" s="5">
        <v>1247.7413098699999</v>
      </c>
      <c r="N609" s="5">
        <v>1247.7413098699999</v>
      </c>
      <c r="O609" s="5">
        <v>1247.7413098699999</v>
      </c>
      <c r="P609" s="5">
        <v>1247.7413098699999</v>
      </c>
      <c r="Q609" s="5">
        <v>1247.7413098699999</v>
      </c>
      <c r="R609" s="5">
        <v>1247.7413098699999</v>
      </c>
      <c r="S609" s="5">
        <v>1247.7413098699999</v>
      </c>
      <c r="T609" s="5">
        <v>1247.7413098699999</v>
      </c>
      <c r="U609" s="5">
        <v>1247.7413098699999</v>
      </c>
      <c r="V609" s="5">
        <v>1247.7413098699999</v>
      </c>
      <c r="W609" s="5">
        <v>1247.7413098699999</v>
      </c>
      <c r="X609" s="5">
        <v>1247.7413098699999</v>
      </c>
      <c r="Y609" s="5">
        <v>1247.7413098699999</v>
      </c>
      <c r="Z609" s="5">
        <v>1067.27630987</v>
      </c>
      <c r="AA609" s="5">
        <v>1067.27630987</v>
      </c>
      <c r="AB609" s="5">
        <v>1067.27630987</v>
      </c>
      <c r="AC609" s="5">
        <v>1067.27630987</v>
      </c>
      <c r="AD609" s="5">
        <v>1067.27630987</v>
      </c>
      <c r="AE609" s="5">
        <v>1067.27630987</v>
      </c>
      <c r="AF609" s="5">
        <v>1067.27630987</v>
      </c>
      <c r="AG609" s="5">
        <v>1067.27630987</v>
      </c>
    </row>
    <row r="610" spans="1:33">
      <c r="A610" s="58" t="s">
        <v>37</v>
      </c>
      <c r="B610" s="61" t="s">
        <v>124</v>
      </c>
      <c r="C610" s="61" t="s">
        <v>155</v>
      </c>
      <c r="D610" s="61" t="s">
        <v>156</v>
      </c>
      <c r="E610" s="61" t="s">
        <v>92</v>
      </c>
      <c r="F610" s="5">
        <v>43.2</v>
      </c>
      <c r="G610" s="5">
        <v>840.22257620000005</v>
      </c>
      <c r="H610" s="5">
        <v>850.12186434</v>
      </c>
      <c r="I610" s="5">
        <v>850.12186434</v>
      </c>
      <c r="J610" s="5">
        <v>854.32524147000004</v>
      </c>
      <c r="K610" s="5">
        <v>939.38252621000004</v>
      </c>
      <c r="L610" s="5">
        <v>949.98594252999999</v>
      </c>
      <c r="M610" s="5">
        <v>949.98594252999999</v>
      </c>
      <c r="N610" s="5">
        <v>949.98594252999999</v>
      </c>
      <c r="O610" s="5">
        <v>949.98594252999999</v>
      </c>
      <c r="P610" s="5">
        <v>949.98594252999999</v>
      </c>
      <c r="Q610" s="5">
        <v>949.98594252999999</v>
      </c>
      <c r="R610" s="5">
        <v>949.98594252999999</v>
      </c>
      <c r="S610" s="5">
        <v>949.98594252999999</v>
      </c>
      <c r="T610" s="5">
        <v>949.98594252999999</v>
      </c>
      <c r="U610" s="5">
        <v>949.98594252999999</v>
      </c>
      <c r="V610" s="5">
        <v>949.98594252999999</v>
      </c>
      <c r="W610" s="5">
        <v>949.98594252999999</v>
      </c>
      <c r="X610" s="5">
        <v>949.98594252999999</v>
      </c>
      <c r="Y610" s="5">
        <v>949.98594252999999</v>
      </c>
      <c r="Z610" s="5">
        <v>949.98594252999999</v>
      </c>
      <c r="AA610" s="5">
        <v>949.98594252999999</v>
      </c>
      <c r="AB610" s="5">
        <v>949.98594252999999</v>
      </c>
      <c r="AC610" s="5">
        <v>949.98594252999999</v>
      </c>
      <c r="AD610" s="5">
        <v>949.98594252999999</v>
      </c>
      <c r="AE610" s="5">
        <v>949.98594252999999</v>
      </c>
      <c r="AF610" s="5">
        <v>1270.8239696600001</v>
      </c>
      <c r="AG610" s="5">
        <v>1270.8239696600001</v>
      </c>
    </row>
    <row r="611" spans="1:33">
      <c r="A611" s="58" t="s">
        <v>37</v>
      </c>
      <c r="B611" s="61" t="s">
        <v>124</v>
      </c>
      <c r="C611" s="61" t="s">
        <v>157</v>
      </c>
      <c r="D611" s="61" t="s">
        <v>158</v>
      </c>
      <c r="E611" s="61" t="s">
        <v>92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>
      <c r="A612" s="58" t="s">
        <v>37</v>
      </c>
      <c r="B612" s="61" t="s">
        <v>124</v>
      </c>
      <c r="C612" s="61" t="s">
        <v>159</v>
      </c>
      <c r="D612" s="61" t="s">
        <v>160</v>
      </c>
      <c r="E612" s="61" t="s">
        <v>92</v>
      </c>
      <c r="F612" s="5">
        <v>0</v>
      </c>
      <c r="G612" s="5">
        <v>1321.54158564</v>
      </c>
      <c r="H612" s="5">
        <v>1416.2675249200001</v>
      </c>
      <c r="I612" s="5">
        <v>1962.21287317</v>
      </c>
      <c r="J612" s="5">
        <v>1977.8473351</v>
      </c>
      <c r="K612" s="5">
        <v>2858.0033789700001</v>
      </c>
      <c r="L612" s="5">
        <v>2986.7272534000003</v>
      </c>
      <c r="M612" s="5">
        <v>2986.7272534000003</v>
      </c>
      <c r="N612" s="5">
        <v>2986.7272534000003</v>
      </c>
      <c r="O612" s="5">
        <v>2986.7272534000003</v>
      </c>
      <c r="P612" s="5">
        <v>2986.7272534000003</v>
      </c>
      <c r="Q612" s="5">
        <v>2986.7272534000003</v>
      </c>
      <c r="R612" s="5">
        <v>2986.7272534000003</v>
      </c>
      <c r="S612" s="5">
        <v>2986.7272534000003</v>
      </c>
      <c r="T612" s="5">
        <v>2986.7272534000003</v>
      </c>
      <c r="U612" s="5">
        <v>2986.7272534000003</v>
      </c>
      <c r="V612" s="5">
        <v>2986.7272534000003</v>
      </c>
      <c r="W612" s="5">
        <v>2986.7272534000003</v>
      </c>
      <c r="X612" s="5">
        <v>2986.7272534000003</v>
      </c>
      <c r="Y612" s="5">
        <v>2986.7272534000003</v>
      </c>
      <c r="Z612" s="5">
        <v>2986.7272534000003</v>
      </c>
      <c r="AA612" s="5">
        <v>2986.7272534000003</v>
      </c>
      <c r="AB612" s="5">
        <v>2986.7272534000003</v>
      </c>
      <c r="AC612" s="5">
        <v>2986.7272534000003</v>
      </c>
      <c r="AD612" s="5">
        <v>2986.7272534000003</v>
      </c>
      <c r="AE612" s="5">
        <v>2986.7272534000003</v>
      </c>
      <c r="AF612" s="5">
        <v>2986.7272534000003</v>
      </c>
      <c r="AG612" s="5">
        <v>2986.7272534000003</v>
      </c>
    </row>
    <row r="613" spans="1:33">
      <c r="A613" s="58" t="s">
        <v>37</v>
      </c>
      <c r="B613" s="61" t="s">
        <v>124</v>
      </c>
      <c r="C613" s="61" t="s">
        <v>161</v>
      </c>
      <c r="D613" s="61" t="s">
        <v>162</v>
      </c>
      <c r="E613" s="61" t="s">
        <v>92</v>
      </c>
      <c r="F613" s="5">
        <v>0</v>
      </c>
      <c r="G613" s="5">
        <v>0</v>
      </c>
      <c r="H613" s="5">
        <v>116.38422953</v>
      </c>
      <c r="I613" s="5">
        <v>124.03786655</v>
      </c>
      <c r="J613" s="5">
        <v>125.60634807</v>
      </c>
      <c r="K613" s="5">
        <v>132.69192186999999</v>
      </c>
      <c r="L613" s="5">
        <v>136.77879522999999</v>
      </c>
      <c r="M613" s="5">
        <v>136.77879522999999</v>
      </c>
      <c r="N613" s="5">
        <v>136.77879522999999</v>
      </c>
      <c r="O613" s="5">
        <v>136.77879522999999</v>
      </c>
      <c r="P613" s="5">
        <v>136.77879522999999</v>
      </c>
      <c r="Q613" s="5">
        <v>136.77879522999999</v>
      </c>
      <c r="R613" s="5">
        <v>136.77879522999999</v>
      </c>
      <c r="S613" s="5">
        <v>136.77879522999999</v>
      </c>
      <c r="T613" s="5">
        <v>136.77879522999999</v>
      </c>
      <c r="U613" s="5">
        <v>136.77879522999999</v>
      </c>
      <c r="V613" s="5">
        <v>136.77879522999999</v>
      </c>
      <c r="W613" s="5">
        <v>136.77879522999999</v>
      </c>
      <c r="X613" s="5">
        <v>136.77879522999999</v>
      </c>
      <c r="Y613" s="5">
        <v>136.77879522999999</v>
      </c>
      <c r="Z613" s="5">
        <v>136.77879522999999</v>
      </c>
      <c r="AA613" s="5">
        <v>136.77879522999999</v>
      </c>
      <c r="AB613" s="5">
        <v>136.77879522999999</v>
      </c>
      <c r="AC613" s="5">
        <v>136.77879522999999</v>
      </c>
      <c r="AD613" s="5">
        <v>136.77879522999999</v>
      </c>
      <c r="AE613" s="5">
        <v>136.77879522999999</v>
      </c>
      <c r="AF613" s="5">
        <v>136.77879522999999</v>
      </c>
      <c r="AG613" s="5">
        <v>136.77879522999999</v>
      </c>
    </row>
    <row r="614" spans="1:33">
      <c r="A614" s="58" t="s">
        <v>37</v>
      </c>
      <c r="B614" s="61" t="s">
        <v>124</v>
      </c>
      <c r="C614" s="61" t="s">
        <v>163</v>
      </c>
      <c r="D614" s="61" t="s">
        <v>164</v>
      </c>
      <c r="E614" s="61" t="s">
        <v>92</v>
      </c>
      <c r="F614" s="5">
        <v>0</v>
      </c>
      <c r="G614" s="5">
        <v>900</v>
      </c>
      <c r="H614" s="5">
        <v>1212.65804035</v>
      </c>
      <c r="I614" s="5">
        <v>1448.2903680499999</v>
      </c>
      <c r="J614" s="5">
        <v>3252.6298792299999</v>
      </c>
      <c r="K614" s="5">
        <v>3919.73318294</v>
      </c>
      <c r="L614" s="5">
        <v>4729.81255427</v>
      </c>
      <c r="M614" s="5">
        <v>4729.81255427</v>
      </c>
      <c r="N614" s="5">
        <v>4729.81255427</v>
      </c>
      <c r="O614" s="5">
        <v>5108.2348786700004</v>
      </c>
      <c r="P614" s="5">
        <v>5108.2348786700004</v>
      </c>
      <c r="Q614" s="5">
        <v>11768.61543503</v>
      </c>
      <c r="R614" s="5">
        <v>11768.61543503</v>
      </c>
      <c r="S614" s="5">
        <v>11768.61543503</v>
      </c>
      <c r="T614" s="5">
        <v>12624.86480732</v>
      </c>
      <c r="U614" s="5">
        <v>12624.86480732</v>
      </c>
      <c r="V614" s="5">
        <v>12624.86480732</v>
      </c>
      <c r="W614" s="5">
        <v>15519.79661003</v>
      </c>
      <c r="X614" s="5">
        <v>17201.068554509999</v>
      </c>
      <c r="Y614" s="5">
        <v>19388.482328959999</v>
      </c>
      <c r="Z614" s="5">
        <v>24322.35527</v>
      </c>
      <c r="AA614" s="5">
        <v>24322.35527</v>
      </c>
      <c r="AB614" s="5">
        <v>24322.35527</v>
      </c>
      <c r="AC614" s="5">
        <v>24322.35527</v>
      </c>
      <c r="AD614" s="5">
        <v>24322.35527</v>
      </c>
      <c r="AE614" s="5">
        <v>24322.35527</v>
      </c>
      <c r="AF614" s="5">
        <v>24322.35527</v>
      </c>
      <c r="AG614" s="5">
        <v>24322.35527</v>
      </c>
    </row>
    <row r="615" spans="1:33">
      <c r="A615" s="58" t="s">
        <v>37</v>
      </c>
      <c r="B615" s="61" t="s">
        <v>124</v>
      </c>
      <c r="C615" s="61" t="s">
        <v>165</v>
      </c>
      <c r="D615" s="61" t="s">
        <v>166</v>
      </c>
      <c r="E615" s="61" t="s">
        <v>92</v>
      </c>
      <c r="F615" s="5">
        <v>0</v>
      </c>
      <c r="G615" s="5">
        <v>0</v>
      </c>
      <c r="H615" s="5">
        <v>582.40249369000003</v>
      </c>
      <c r="I615" s="5">
        <v>614.04324301999998</v>
      </c>
      <c r="J615" s="5">
        <v>688.66199404999998</v>
      </c>
      <c r="K615" s="5">
        <v>899.43471769999996</v>
      </c>
      <c r="L615" s="5">
        <v>1078.2691114100001</v>
      </c>
      <c r="M615" s="5">
        <v>1078.2691114100001</v>
      </c>
      <c r="N615" s="5">
        <v>1078.2691114100001</v>
      </c>
      <c r="O615" s="5">
        <v>1078.2691114100001</v>
      </c>
      <c r="P615" s="5">
        <v>1078.2691114100001</v>
      </c>
      <c r="Q615" s="5">
        <v>1078.2691114100001</v>
      </c>
      <c r="R615" s="5">
        <v>1078.2691114100001</v>
      </c>
      <c r="S615" s="5">
        <v>1078.2691114100001</v>
      </c>
      <c r="T615" s="5">
        <v>1078.2691114100001</v>
      </c>
      <c r="U615" s="5">
        <v>1078.2691114100001</v>
      </c>
      <c r="V615" s="5">
        <v>1078.2691114100001</v>
      </c>
      <c r="W615" s="5">
        <v>1078.2691114100001</v>
      </c>
      <c r="X615" s="5">
        <v>1078.2691114100001</v>
      </c>
      <c r="Y615" s="5">
        <v>1078.2691114100001</v>
      </c>
      <c r="Z615" s="5">
        <v>1078.2691114100001</v>
      </c>
      <c r="AA615" s="5">
        <v>1078.2691114100001</v>
      </c>
      <c r="AB615" s="5">
        <v>1078.2691114100001</v>
      </c>
      <c r="AC615" s="5">
        <v>1078.2691114100001</v>
      </c>
      <c r="AD615" s="5">
        <v>1078.2691114100001</v>
      </c>
      <c r="AE615" s="5">
        <v>1078.2691114100001</v>
      </c>
      <c r="AF615" s="5">
        <v>1078.2691114100001</v>
      </c>
      <c r="AG615" s="5">
        <v>1078.2691114100001</v>
      </c>
    </row>
    <row r="616" spans="1:33">
      <c r="A616" s="58" t="s">
        <v>37</v>
      </c>
      <c r="B616" s="61" t="s">
        <v>124</v>
      </c>
      <c r="C616" s="61" t="s">
        <v>167</v>
      </c>
      <c r="D616" s="61" t="s">
        <v>168</v>
      </c>
      <c r="E616" s="61" t="s">
        <v>92</v>
      </c>
      <c r="F616" s="5">
        <v>452.97399999999999</v>
      </c>
      <c r="G616" s="5">
        <v>2522.88700505</v>
      </c>
      <c r="H616" s="5">
        <v>4344.0480165099998</v>
      </c>
      <c r="I616" s="5">
        <v>4490.36277952</v>
      </c>
      <c r="J616" s="5">
        <v>4814.7526369500001</v>
      </c>
      <c r="K616" s="5">
        <v>5310.3334187099999</v>
      </c>
      <c r="L616" s="5">
        <v>5853.46586252</v>
      </c>
      <c r="M616" s="5">
        <v>5853.46586252</v>
      </c>
      <c r="N616" s="5">
        <v>6052.9740000000002</v>
      </c>
      <c r="O616" s="5">
        <v>6052.9740000000002</v>
      </c>
      <c r="P616" s="5">
        <v>6052.9740000000002</v>
      </c>
      <c r="Q616" s="5">
        <v>8850.9967047800001</v>
      </c>
      <c r="R616" s="5">
        <v>8850.9967047800001</v>
      </c>
      <c r="S616" s="5">
        <v>10098.097683440001</v>
      </c>
      <c r="T616" s="5">
        <v>12950.90776192</v>
      </c>
      <c r="U616" s="5">
        <v>12950.90776192</v>
      </c>
      <c r="V616" s="5">
        <v>12950.90776192</v>
      </c>
      <c r="W616" s="5">
        <v>12950.90776192</v>
      </c>
      <c r="X616" s="5">
        <v>13509.48960848</v>
      </c>
      <c r="Y616" s="5">
        <v>13509.48960848</v>
      </c>
      <c r="Z616" s="5">
        <v>18563.146202299999</v>
      </c>
      <c r="AA616" s="5">
        <v>18110.1722023</v>
      </c>
      <c r="AB616" s="5">
        <v>18110.1722023</v>
      </c>
      <c r="AC616" s="5">
        <v>18110.1722023</v>
      </c>
      <c r="AD616" s="5">
        <v>18110.1722023</v>
      </c>
      <c r="AE616" s="5">
        <v>18110.1722023</v>
      </c>
      <c r="AF616" s="5">
        <v>18110.1722023</v>
      </c>
      <c r="AG616" s="5">
        <v>18110.1722023</v>
      </c>
    </row>
    <row r="617" spans="1:33">
      <c r="A617" s="58" t="s">
        <v>37</v>
      </c>
      <c r="B617" s="61" t="s">
        <v>124</v>
      </c>
      <c r="C617" s="61" t="s">
        <v>169</v>
      </c>
      <c r="D617" s="61" t="s">
        <v>170</v>
      </c>
      <c r="E617" s="61" t="s">
        <v>92</v>
      </c>
      <c r="F617" s="5">
        <v>0</v>
      </c>
      <c r="G617" s="5">
        <v>0</v>
      </c>
      <c r="H617" s="5">
        <v>183.34656792999999</v>
      </c>
      <c r="I617" s="5">
        <v>201.24393256000002</v>
      </c>
      <c r="J617" s="5">
        <v>248.61256537999998</v>
      </c>
      <c r="K617" s="5">
        <v>277.79473042000001</v>
      </c>
      <c r="L617" s="5">
        <v>305.35137378999997</v>
      </c>
      <c r="M617" s="5">
        <v>305.35137378999997</v>
      </c>
      <c r="N617" s="5">
        <v>1572.6303278099999</v>
      </c>
      <c r="O617" s="5">
        <v>2248.3178179400002</v>
      </c>
      <c r="P617" s="5">
        <v>2248.3178179400002</v>
      </c>
      <c r="Q617" s="5">
        <v>3400</v>
      </c>
      <c r="R617" s="5">
        <v>3400</v>
      </c>
      <c r="S617" s="5">
        <v>3400</v>
      </c>
      <c r="T617" s="5">
        <v>3400</v>
      </c>
      <c r="U617" s="5">
        <v>3400</v>
      </c>
      <c r="V617" s="5">
        <v>3400</v>
      </c>
      <c r="W617" s="5">
        <v>3400</v>
      </c>
      <c r="X617" s="5">
        <v>3400</v>
      </c>
      <c r="Y617" s="5">
        <v>3400</v>
      </c>
      <c r="Z617" s="5">
        <v>3400</v>
      </c>
      <c r="AA617" s="5">
        <v>3400</v>
      </c>
      <c r="AB617" s="5">
        <v>3400</v>
      </c>
      <c r="AC617" s="5">
        <v>3400</v>
      </c>
      <c r="AD617" s="5">
        <v>3400</v>
      </c>
      <c r="AE617" s="5">
        <v>3400</v>
      </c>
      <c r="AF617" s="5">
        <v>3400</v>
      </c>
      <c r="AG617" s="5">
        <v>3400</v>
      </c>
    </row>
    <row r="618" spans="1:33">
      <c r="A618" s="58" t="s">
        <v>37</v>
      </c>
      <c r="B618" s="61" t="s">
        <v>123</v>
      </c>
      <c r="C618" s="61" t="s">
        <v>171</v>
      </c>
      <c r="D618" s="61" t="s">
        <v>172</v>
      </c>
      <c r="E618" s="61" t="s">
        <v>92</v>
      </c>
      <c r="F618" s="5">
        <v>1630.894076</v>
      </c>
      <c r="G618" s="5">
        <v>1630.894076</v>
      </c>
      <c r="H618" s="5">
        <v>1630.894076</v>
      </c>
      <c r="I618" s="5">
        <v>1630.894076</v>
      </c>
      <c r="J618" s="5">
        <v>1630.894076</v>
      </c>
      <c r="K618" s="5">
        <v>1630.894076</v>
      </c>
      <c r="L618" s="5">
        <v>1630.894076</v>
      </c>
      <c r="M618" s="5">
        <v>1630.894076</v>
      </c>
      <c r="N618" s="5">
        <v>1630.894076</v>
      </c>
      <c r="O618" s="5">
        <v>1630.894076</v>
      </c>
      <c r="P618" s="5">
        <v>1630.894076</v>
      </c>
      <c r="Q618" s="5">
        <v>1630.894076</v>
      </c>
      <c r="R618" s="5">
        <v>1630.894076</v>
      </c>
      <c r="S618" s="5">
        <v>1630.894076</v>
      </c>
      <c r="T618" s="5">
        <v>1630.894076</v>
      </c>
      <c r="U618" s="5">
        <v>1630.894076</v>
      </c>
      <c r="V618" s="5">
        <v>1630.894076</v>
      </c>
      <c r="W618" s="5">
        <v>1630.894076</v>
      </c>
      <c r="X618" s="5">
        <v>1630.894076</v>
      </c>
      <c r="Y618" s="5">
        <v>1630.894076</v>
      </c>
      <c r="Z618" s="5">
        <v>1630.894076</v>
      </c>
      <c r="AA618" s="5">
        <v>1630.894076</v>
      </c>
      <c r="AB618" s="5">
        <v>1630.894076</v>
      </c>
      <c r="AC618" s="5">
        <v>1630.894076</v>
      </c>
      <c r="AD618" s="5">
        <v>1630.894076</v>
      </c>
      <c r="AE618" s="5">
        <v>1630.894076</v>
      </c>
      <c r="AF618" s="5">
        <v>1630.894076</v>
      </c>
      <c r="AG618" s="5">
        <v>1630.894076</v>
      </c>
    </row>
    <row r="619" spans="1:33">
      <c r="A619" s="58" t="s">
        <v>37</v>
      </c>
      <c r="B619" s="61" t="s">
        <v>123</v>
      </c>
      <c r="C619" s="61" t="s">
        <v>173</v>
      </c>
      <c r="D619" s="61" t="s">
        <v>174</v>
      </c>
      <c r="E619" s="61" t="s">
        <v>92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>
      <c r="A620" s="58" t="s">
        <v>37</v>
      </c>
      <c r="B620" s="61" t="s">
        <v>123</v>
      </c>
      <c r="C620" s="61" t="s">
        <v>175</v>
      </c>
      <c r="D620" s="61" t="s">
        <v>176</v>
      </c>
      <c r="E620" s="61" t="s">
        <v>92</v>
      </c>
      <c r="F620" s="5">
        <v>886.08532652999997</v>
      </c>
      <c r="G620" s="5">
        <v>886.08532652999997</v>
      </c>
      <c r="H620" s="5">
        <v>886.08532652999997</v>
      </c>
      <c r="I620" s="5">
        <v>886.08532652999997</v>
      </c>
      <c r="J620" s="5">
        <v>972.68049150000002</v>
      </c>
      <c r="K620" s="5">
        <v>1059.4371367799999</v>
      </c>
      <c r="L620" s="5">
        <v>1185.26789646</v>
      </c>
      <c r="M620" s="5">
        <v>1185.26789646</v>
      </c>
      <c r="N620" s="5">
        <v>1185.26789646</v>
      </c>
      <c r="O620" s="5">
        <v>1185.26789646</v>
      </c>
      <c r="P620" s="5">
        <v>1185.26789646</v>
      </c>
      <c r="Q620" s="5">
        <v>1185.26789646</v>
      </c>
      <c r="R620" s="5">
        <v>1185.26789646</v>
      </c>
      <c r="S620" s="5">
        <v>1185.26789646</v>
      </c>
      <c r="T620" s="5">
        <v>1185.26789646</v>
      </c>
      <c r="U620" s="5">
        <v>1012.78789646</v>
      </c>
      <c r="V620" s="5">
        <v>1012.78789646</v>
      </c>
      <c r="W620" s="5">
        <v>1012.78789646</v>
      </c>
      <c r="X620" s="5">
        <v>1012.78789646</v>
      </c>
      <c r="Y620" s="5">
        <v>1012.78789646</v>
      </c>
      <c r="Z620" s="5">
        <v>1039.5783293500001</v>
      </c>
      <c r="AA620" s="5">
        <v>1047.2287836</v>
      </c>
      <c r="AB620" s="5">
        <v>1123.59679652</v>
      </c>
      <c r="AC620" s="5">
        <v>1182.8848911499999</v>
      </c>
      <c r="AD620" s="5">
        <v>1182.8848911499999</v>
      </c>
      <c r="AE620" s="5">
        <v>1207.8836535999999</v>
      </c>
      <c r="AF620" s="5">
        <v>1207.8836535999999</v>
      </c>
      <c r="AG620" s="5">
        <v>1207.8836535999999</v>
      </c>
    </row>
    <row r="621" spans="1:33">
      <c r="A621" s="58" t="s">
        <v>37</v>
      </c>
      <c r="B621" s="61" t="s">
        <v>123</v>
      </c>
      <c r="C621" s="61" t="s">
        <v>177</v>
      </c>
      <c r="D621" s="61" t="s">
        <v>178</v>
      </c>
      <c r="E621" s="61" t="s">
        <v>92</v>
      </c>
      <c r="F621" s="5">
        <v>4927.5901281099996</v>
      </c>
      <c r="G621" s="5">
        <v>4927.5901281099996</v>
      </c>
      <c r="H621" s="5">
        <v>4927.5901281099996</v>
      </c>
      <c r="I621" s="5">
        <v>4927.5901281099996</v>
      </c>
      <c r="J621" s="5">
        <v>6099.4176784899992</v>
      </c>
      <c r="K621" s="5">
        <v>6397.0736197900005</v>
      </c>
      <c r="L621" s="5">
        <v>7116.0083788400007</v>
      </c>
      <c r="M621" s="5">
        <v>7116.0083788400007</v>
      </c>
      <c r="N621" s="5">
        <v>7116.0083788400007</v>
      </c>
      <c r="O621" s="5">
        <v>7116.0083788400007</v>
      </c>
      <c r="P621" s="5">
        <v>7116.0083788400007</v>
      </c>
      <c r="Q621" s="5">
        <v>7116.0083788400007</v>
      </c>
      <c r="R621" s="5">
        <v>7116.0083788400007</v>
      </c>
      <c r="S621" s="5">
        <v>7116.0083788400007</v>
      </c>
      <c r="T621" s="5">
        <v>7116.0083788400007</v>
      </c>
      <c r="U621" s="5">
        <v>7116.0083788400007</v>
      </c>
      <c r="V621" s="5">
        <v>7116.0083788400007</v>
      </c>
      <c r="W621" s="5">
        <v>7116.0083788400007</v>
      </c>
      <c r="X621" s="5">
        <v>7116.0083788400007</v>
      </c>
      <c r="Y621" s="5">
        <v>7116.0083788400007</v>
      </c>
      <c r="Z621" s="5">
        <v>7116.0083788400007</v>
      </c>
      <c r="AA621" s="5">
        <v>7576.2576805600002</v>
      </c>
      <c r="AB621" s="5">
        <v>7913.2088185899993</v>
      </c>
      <c r="AC621" s="5">
        <v>7948.0568101499994</v>
      </c>
      <c r="AD621" s="5">
        <v>7948.0568101499994</v>
      </c>
      <c r="AE621" s="5">
        <v>7948.0568101499994</v>
      </c>
      <c r="AF621" s="5">
        <v>8522.8206228500003</v>
      </c>
      <c r="AG621" s="5">
        <v>8522.8206228500003</v>
      </c>
    </row>
    <row r="622" spans="1:33">
      <c r="A622" s="58" t="s">
        <v>37</v>
      </c>
      <c r="B622" s="61" t="s">
        <v>123</v>
      </c>
      <c r="C622" s="61" t="s">
        <v>179</v>
      </c>
      <c r="D622" s="61" t="s">
        <v>180</v>
      </c>
      <c r="E622" s="61" t="s">
        <v>92</v>
      </c>
      <c r="F622" s="5">
        <v>326.71919475000004</v>
      </c>
      <c r="G622" s="5">
        <v>326.71919475000004</v>
      </c>
      <c r="H622" s="5">
        <v>326.71919475000004</v>
      </c>
      <c r="I622" s="5">
        <v>326.71919475000004</v>
      </c>
      <c r="J622" s="5">
        <v>334.69046445000004</v>
      </c>
      <c r="K622" s="5">
        <v>376.47400119999998</v>
      </c>
      <c r="L622" s="5">
        <v>398.59845961000002</v>
      </c>
      <c r="M622" s="5">
        <v>398.59845961000002</v>
      </c>
      <c r="N622" s="5">
        <v>398.59845961000002</v>
      </c>
      <c r="O622" s="5">
        <v>398.59845961000002</v>
      </c>
      <c r="P622" s="5">
        <v>398.59845961000002</v>
      </c>
      <c r="Q622" s="5">
        <v>398.59845961000002</v>
      </c>
      <c r="R622" s="5">
        <v>398.59845961000002</v>
      </c>
      <c r="S622" s="5">
        <v>398.59845961000002</v>
      </c>
      <c r="T622" s="5">
        <v>398.59845961000002</v>
      </c>
      <c r="U622" s="5">
        <v>398.59845961000002</v>
      </c>
      <c r="V622" s="5">
        <v>398.59845961000002</v>
      </c>
      <c r="W622" s="5">
        <v>398.59845961000002</v>
      </c>
      <c r="X622" s="5">
        <v>398.59845961000002</v>
      </c>
      <c r="Y622" s="5">
        <v>398.59845961000002</v>
      </c>
      <c r="Z622" s="5">
        <v>443.82804345</v>
      </c>
      <c r="AA622" s="5">
        <v>451.59184764999998</v>
      </c>
      <c r="AB622" s="5">
        <v>451.59184764999998</v>
      </c>
      <c r="AC622" s="5">
        <v>526.04255409999996</v>
      </c>
      <c r="AD622" s="5">
        <v>528.38818140000001</v>
      </c>
      <c r="AE622" s="5">
        <v>528.38818140000001</v>
      </c>
      <c r="AF622" s="5">
        <v>534.63359896999998</v>
      </c>
      <c r="AG622" s="5">
        <v>534.63359896999998</v>
      </c>
    </row>
    <row r="623" spans="1:33">
      <c r="A623" s="58" t="s">
        <v>37</v>
      </c>
      <c r="B623" s="61" t="s">
        <v>123</v>
      </c>
      <c r="C623" s="61" t="s">
        <v>181</v>
      </c>
      <c r="D623" s="61" t="s">
        <v>182</v>
      </c>
      <c r="E623" s="61" t="s">
        <v>92</v>
      </c>
      <c r="F623" s="5">
        <v>665.83118898999999</v>
      </c>
      <c r="G623" s="5">
        <v>665.83118898999999</v>
      </c>
      <c r="H623" s="5">
        <v>1225.6595004000001</v>
      </c>
      <c r="I623" s="5">
        <v>1417.49087057</v>
      </c>
      <c r="J623" s="5">
        <v>1492.4330263900001</v>
      </c>
      <c r="K623" s="5">
        <v>1905.5115555100001</v>
      </c>
      <c r="L623" s="5">
        <v>2132.8888683499999</v>
      </c>
      <c r="M623" s="5">
        <v>2132.8888683499999</v>
      </c>
      <c r="N623" s="5">
        <v>2132.8888683499999</v>
      </c>
      <c r="O623" s="5">
        <v>2132.8888683499999</v>
      </c>
      <c r="P623" s="5">
        <v>2132.8888683499999</v>
      </c>
      <c r="Q623" s="5">
        <v>2132.8888683499999</v>
      </c>
      <c r="R623" s="5">
        <v>2132.8888683499999</v>
      </c>
      <c r="S623" s="5">
        <v>2132.8888683499999</v>
      </c>
      <c r="T623" s="5">
        <v>2132.8888683499999</v>
      </c>
      <c r="U623" s="5">
        <v>2132.8888683499999</v>
      </c>
      <c r="V623" s="5">
        <v>2132.8888683499999</v>
      </c>
      <c r="W623" s="5">
        <v>2132.8888683499999</v>
      </c>
      <c r="X623" s="5">
        <v>2132.8888683499999</v>
      </c>
      <c r="Y623" s="5">
        <v>2132.8888683499999</v>
      </c>
      <c r="Z623" s="5">
        <v>2132.8888683499999</v>
      </c>
      <c r="AA623" s="5">
        <v>2132.8888683499999</v>
      </c>
      <c r="AB623" s="5">
        <v>2132.8888683499999</v>
      </c>
      <c r="AC623" s="5">
        <v>2284.3142584100001</v>
      </c>
      <c r="AD623" s="5">
        <v>2284.3142584100001</v>
      </c>
      <c r="AE623" s="5">
        <v>2378.8096620300003</v>
      </c>
      <c r="AF623" s="5">
        <v>2389.6030287200001</v>
      </c>
      <c r="AG623" s="5">
        <v>2389.6030287200001</v>
      </c>
    </row>
    <row r="624" spans="1:33">
      <c r="A624" s="58" t="s">
        <v>37</v>
      </c>
      <c r="B624" s="61" t="s">
        <v>123</v>
      </c>
      <c r="C624" s="61" t="s">
        <v>183</v>
      </c>
      <c r="D624" s="61" t="s">
        <v>184</v>
      </c>
      <c r="E624" s="61" t="s">
        <v>92</v>
      </c>
      <c r="F624" s="5">
        <v>300</v>
      </c>
      <c r="G624" s="5">
        <v>300</v>
      </c>
      <c r="H624" s="5">
        <v>300</v>
      </c>
      <c r="I624" s="5">
        <v>300</v>
      </c>
      <c r="J624" s="5">
        <v>987.92092393999997</v>
      </c>
      <c r="K624" s="5">
        <v>1754.0108659299999</v>
      </c>
      <c r="L624" s="5">
        <v>2026.1186878999999</v>
      </c>
      <c r="M624" s="5">
        <v>2026.1186878999999</v>
      </c>
      <c r="N624" s="5">
        <v>2026.1186878999999</v>
      </c>
      <c r="O624" s="5">
        <v>2026.1186878999999</v>
      </c>
      <c r="P624" s="5">
        <v>2026.1186878999999</v>
      </c>
      <c r="Q624" s="5">
        <v>2026.1186878999999</v>
      </c>
      <c r="R624" s="5">
        <v>2026.1186878999999</v>
      </c>
      <c r="S624" s="5">
        <v>2026.1186878999999</v>
      </c>
      <c r="T624" s="5">
        <v>2026.1186878999999</v>
      </c>
      <c r="U624" s="5">
        <v>2026.1186878999999</v>
      </c>
      <c r="V624" s="5">
        <v>2026.1186878999999</v>
      </c>
      <c r="W624" s="5">
        <v>2026.1186878999999</v>
      </c>
      <c r="X624" s="5">
        <v>2026.1186878999999</v>
      </c>
      <c r="Y624" s="5">
        <v>2026.1186878999999</v>
      </c>
      <c r="Z624" s="5">
        <v>2026.1186878999999</v>
      </c>
      <c r="AA624" s="5">
        <v>2026.1186878999999</v>
      </c>
      <c r="AB624" s="5">
        <v>2026.1186878999999</v>
      </c>
      <c r="AC624" s="5">
        <v>2026.1186878999999</v>
      </c>
      <c r="AD624" s="5">
        <v>2026.1186878999999</v>
      </c>
      <c r="AE624" s="5">
        <v>2026.1186878999999</v>
      </c>
      <c r="AF624" s="5">
        <v>2103.2064644299999</v>
      </c>
      <c r="AG624" s="5">
        <v>2103.2064644299999</v>
      </c>
    </row>
    <row r="625" spans="1:33">
      <c r="A625" s="58" t="s">
        <v>37</v>
      </c>
      <c r="B625" s="61" t="s">
        <v>123</v>
      </c>
      <c r="C625" s="61" t="s">
        <v>185</v>
      </c>
      <c r="D625" s="61" t="s">
        <v>186</v>
      </c>
      <c r="E625" s="61" t="s">
        <v>92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>
      <c r="A626" s="58" t="s">
        <v>37</v>
      </c>
      <c r="B626" s="61" t="s">
        <v>123</v>
      </c>
      <c r="C626" s="61" t="s">
        <v>187</v>
      </c>
      <c r="D626" s="61" t="s">
        <v>188</v>
      </c>
      <c r="E626" s="61" t="s">
        <v>92</v>
      </c>
      <c r="F626" s="5">
        <v>471.73359333000002</v>
      </c>
      <c r="G626" s="5">
        <v>471.73359333000002</v>
      </c>
      <c r="H626" s="5">
        <v>472.15359333000004</v>
      </c>
      <c r="I626" s="5">
        <v>489.03406465</v>
      </c>
      <c r="J626" s="5">
        <v>508.53593777999998</v>
      </c>
      <c r="K626" s="5">
        <v>526.18563591999998</v>
      </c>
      <c r="L626" s="5">
        <v>632.41797773999997</v>
      </c>
      <c r="M626" s="5">
        <v>632.41797773999997</v>
      </c>
      <c r="N626" s="5">
        <v>632.41797773999997</v>
      </c>
      <c r="O626" s="5">
        <v>632.41797773999997</v>
      </c>
      <c r="P626" s="5">
        <v>632.41797773999997</v>
      </c>
      <c r="Q626" s="5">
        <v>632.41797773999997</v>
      </c>
      <c r="R626" s="5">
        <v>632.41797773999997</v>
      </c>
      <c r="S626" s="5">
        <v>632.41797773999997</v>
      </c>
      <c r="T626" s="5">
        <v>632.41797773999997</v>
      </c>
      <c r="U626" s="5">
        <v>632.41797773999997</v>
      </c>
      <c r="V626" s="5">
        <v>632.41797773999997</v>
      </c>
      <c r="W626" s="5">
        <v>519.23797774000002</v>
      </c>
      <c r="X626" s="5">
        <v>519.23797774000002</v>
      </c>
      <c r="Y626" s="5">
        <v>519.23797774000002</v>
      </c>
      <c r="Z626" s="5">
        <v>519.23797774000002</v>
      </c>
      <c r="AA626" s="5">
        <v>519.23797774000002</v>
      </c>
      <c r="AB626" s="5">
        <v>560.83684846000006</v>
      </c>
      <c r="AC626" s="5">
        <v>578.33492967999996</v>
      </c>
      <c r="AD626" s="5">
        <v>578.33492967999996</v>
      </c>
      <c r="AE626" s="5">
        <v>583.41537356000003</v>
      </c>
      <c r="AF626" s="5">
        <v>600.84688574000006</v>
      </c>
      <c r="AG626" s="5">
        <v>600.84688574000006</v>
      </c>
    </row>
    <row r="627" spans="1:33">
      <c r="A627" s="58" t="s">
        <v>37</v>
      </c>
      <c r="B627" s="61" t="s">
        <v>125</v>
      </c>
      <c r="C627" s="61" t="s">
        <v>189</v>
      </c>
      <c r="D627" s="61" t="s">
        <v>190</v>
      </c>
      <c r="E627" s="61" t="s">
        <v>92</v>
      </c>
      <c r="F627" s="5">
        <v>0</v>
      </c>
      <c r="G627" s="5">
        <v>1E-3</v>
      </c>
      <c r="H627" s="5">
        <v>280.23807641999997</v>
      </c>
      <c r="I627" s="5">
        <v>402.98733670000001</v>
      </c>
      <c r="J627" s="5">
        <v>402.98733670000001</v>
      </c>
      <c r="K627" s="5">
        <v>402.98733670000001</v>
      </c>
      <c r="L627" s="5">
        <v>402.98733670000001</v>
      </c>
      <c r="M627" s="5">
        <v>402.98733670000001</v>
      </c>
      <c r="N627" s="5">
        <v>402.98733670000001</v>
      </c>
      <c r="O627" s="5">
        <v>402.98733670000001</v>
      </c>
      <c r="P627" s="5">
        <v>402.98733670000001</v>
      </c>
      <c r="Q627" s="5">
        <v>402.98733670000001</v>
      </c>
      <c r="R627" s="5">
        <v>402.98733670000001</v>
      </c>
      <c r="S627" s="5">
        <v>402.98733670000001</v>
      </c>
      <c r="T627" s="5">
        <v>402.98733670000001</v>
      </c>
      <c r="U627" s="5">
        <v>402.98733670000001</v>
      </c>
      <c r="V627" s="5">
        <v>402.98733670000001</v>
      </c>
      <c r="W627" s="5">
        <v>402.98733670000001</v>
      </c>
      <c r="X627" s="5">
        <v>402.98733670000001</v>
      </c>
      <c r="Y627" s="5">
        <v>402.98733670000001</v>
      </c>
      <c r="Z627" s="5">
        <v>402.98733670000001</v>
      </c>
      <c r="AA627" s="5">
        <v>402.98733670000001</v>
      </c>
      <c r="AB627" s="5">
        <v>402.98733670000001</v>
      </c>
      <c r="AC627" s="5">
        <v>402.98733670000001</v>
      </c>
      <c r="AD627" s="5">
        <v>402.98733670000001</v>
      </c>
      <c r="AE627" s="5">
        <v>402.98733670000001</v>
      </c>
      <c r="AF627" s="5">
        <v>402.98733670000001</v>
      </c>
      <c r="AG627" s="5">
        <v>402.98733670000001</v>
      </c>
    </row>
    <row r="628" spans="1:33">
      <c r="A628" s="58" t="s">
        <v>37</v>
      </c>
      <c r="B628" s="61" t="s">
        <v>125</v>
      </c>
      <c r="C628" s="61" t="s">
        <v>191</v>
      </c>
      <c r="D628" s="61" t="s">
        <v>192</v>
      </c>
      <c r="E628" s="61" t="s">
        <v>92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>
      <c r="A629" s="58" t="s">
        <v>37</v>
      </c>
      <c r="B629" s="61" t="s">
        <v>125</v>
      </c>
      <c r="C629" s="61" t="s">
        <v>193</v>
      </c>
      <c r="D629" s="61" t="s">
        <v>194</v>
      </c>
      <c r="E629" s="61" t="s">
        <v>92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</row>
    <row r="630" spans="1:33">
      <c r="A630" s="58" t="s">
        <v>37</v>
      </c>
      <c r="B630" s="61" t="s">
        <v>125</v>
      </c>
      <c r="C630" s="61" t="s">
        <v>195</v>
      </c>
      <c r="D630" s="61" t="s">
        <v>196</v>
      </c>
      <c r="E630" s="61" t="s">
        <v>92</v>
      </c>
      <c r="F630" s="5">
        <v>1934.5000000000002</v>
      </c>
      <c r="G630" s="5">
        <v>1934.5000000000002</v>
      </c>
      <c r="H630" s="5">
        <v>2145.9401460599997</v>
      </c>
      <c r="I630" s="5">
        <v>2301.7473775499998</v>
      </c>
      <c r="J630" s="5">
        <v>2622.5684146500002</v>
      </c>
      <c r="K630" s="5">
        <v>2622.5684146500002</v>
      </c>
      <c r="L630" s="5">
        <v>2636.0654887300002</v>
      </c>
      <c r="M630" s="5">
        <v>2636.0654887300002</v>
      </c>
      <c r="N630" s="5">
        <v>3890.59989559</v>
      </c>
      <c r="O630" s="5">
        <v>3890.59989559</v>
      </c>
      <c r="P630" s="5">
        <v>3934.33916499</v>
      </c>
      <c r="Q630" s="5">
        <v>4289.9999999999991</v>
      </c>
      <c r="R630" s="5">
        <v>4289.9999999999991</v>
      </c>
      <c r="S630" s="5">
        <v>4289.9999999999991</v>
      </c>
      <c r="T630" s="5">
        <v>4289.9999999999991</v>
      </c>
      <c r="U630" s="5">
        <v>4289.9999999999991</v>
      </c>
      <c r="V630" s="5">
        <v>4289.9999999999991</v>
      </c>
      <c r="W630" s="5">
        <v>4289.9999999999991</v>
      </c>
      <c r="X630" s="5">
        <v>4289.9999999999991</v>
      </c>
      <c r="Y630" s="5">
        <v>6312.1204392899999</v>
      </c>
      <c r="Z630" s="5">
        <v>6180.9204392900001</v>
      </c>
      <c r="AA630" s="5">
        <v>7901.1999858400004</v>
      </c>
      <c r="AB630" s="5">
        <v>14113.63729486</v>
      </c>
      <c r="AC630" s="5">
        <v>14220.426823080001</v>
      </c>
      <c r="AD630" s="5">
        <v>19213.825199510004</v>
      </c>
      <c r="AE630" s="5">
        <v>23294.623179990002</v>
      </c>
      <c r="AF630" s="5">
        <v>22556.573179989999</v>
      </c>
      <c r="AG630" s="5">
        <v>22556.573179989999</v>
      </c>
    </row>
    <row r="631" spans="1:33">
      <c r="A631" s="58" t="s">
        <v>37</v>
      </c>
      <c r="B631" s="61" t="s">
        <v>125</v>
      </c>
      <c r="C631" s="61" t="s">
        <v>197</v>
      </c>
      <c r="D631" s="61" t="s">
        <v>198</v>
      </c>
      <c r="E631" s="61" t="s">
        <v>92</v>
      </c>
      <c r="F631" s="5">
        <v>2071.8679999999999</v>
      </c>
      <c r="G631" s="5">
        <v>2932.3679999999999</v>
      </c>
      <c r="H631" s="5">
        <v>3246.7954076599999</v>
      </c>
      <c r="I631" s="5">
        <v>3961.44410831</v>
      </c>
      <c r="J631" s="5">
        <v>5010.5932098899993</v>
      </c>
      <c r="K631" s="5">
        <v>5010.5932098899993</v>
      </c>
      <c r="L631" s="5">
        <v>5653.9518823099997</v>
      </c>
      <c r="M631" s="5">
        <v>5721.9202802199998</v>
      </c>
      <c r="N631" s="5">
        <v>5721.9202802199998</v>
      </c>
      <c r="O631" s="5">
        <v>5972.7960223099999</v>
      </c>
      <c r="P631" s="5">
        <v>7544.4040635199999</v>
      </c>
      <c r="Q631" s="5">
        <v>7544.4040635199999</v>
      </c>
      <c r="R631" s="5">
        <v>7544.4040635199999</v>
      </c>
      <c r="S631" s="5">
        <v>7544.4040635199999</v>
      </c>
      <c r="T631" s="5">
        <v>8436.3424848300001</v>
      </c>
      <c r="U631" s="5">
        <v>9711.0023278999997</v>
      </c>
      <c r="V631" s="5">
        <v>9711.0023278999997</v>
      </c>
      <c r="W631" s="5">
        <v>9688.5976215999999</v>
      </c>
      <c r="X631" s="5">
        <v>12300.23572644</v>
      </c>
      <c r="Y631" s="5">
        <v>12280.73572644</v>
      </c>
      <c r="Z631" s="5">
        <v>13438.912531759999</v>
      </c>
      <c r="AA631" s="5">
        <v>15441.766211099999</v>
      </c>
      <c r="AB631" s="5">
        <v>15298.25841</v>
      </c>
      <c r="AC631" s="5">
        <v>15298.25841</v>
      </c>
      <c r="AD631" s="5">
        <v>15298.25841</v>
      </c>
      <c r="AE631" s="5">
        <v>15298.25841</v>
      </c>
      <c r="AF631" s="5">
        <v>15298.25841</v>
      </c>
      <c r="AG631" s="5">
        <v>15117.65841</v>
      </c>
    </row>
    <row r="632" spans="1:33">
      <c r="A632" s="58" t="s">
        <v>37</v>
      </c>
      <c r="B632" s="61" t="s">
        <v>125</v>
      </c>
      <c r="C632" s="61" t="s">
        <v>199</v>
      </c>
      <c r="D632" s="61" t="s">
        <v>200</v>
      </c>
      <c r="E632" s="61" t="s">
        <v>92</v>
      </c>
      <c r="F632" s="5">
        <v>0</v>
      </c>
      <c r="G632" s="5">
        <v>1734.25155363</v>
      </c>
      <c r="H632" s="5">
        <v>2157.9146499600001</v>
      </c>
      <c r="I632" s="5">
        <v>2610.1631211399999</v>
      </c>
      <c r="J632" s="5">
        <v>3118.7093247799999</v>
      </c>
      <c r="K632" s="5">
        <v>3203.63893822</v>
      </c>
      <c r="L632" s="5">
        <v>3551.7057129200002</v>
      </c>
      <c r="M632" s="5">
        <v>3596.39090885</v>
      </c>
      <c r="N632" s="5">
        <v>3596.39090885</v>
      </c>
      <c r="O632" s="5">
        <v>3882.1533944500002</v>
      </c>
      <c r="P632" s="5">
        <v>4003.6919420999998</v>
      </c>
      <c r="Q632" s="5">
        <v>4200.9994183099998</v>
      </c>
      <c r="R632" s="5">
        <v>4403.3061376000005</v>
      </c>
      <c r="S632" s="5">
        <v>4878.2261842899998</v>
      </c>
      <c r="T632" s="5">
        <v>4909.42884512</v>
      </c>
      <c r="U632" s="5">
        <v>5093.4551730000003</v>
      </c>
      <c r="V632" s="5">
        <v>5093.4551730000003</v>
      </c>
      <c r="W632" s="5">
        <v>5093.4551730000003</v>
      </c>
      <c r="X632" s="5">
        <v>5093.4551730000003</v>
      </c>
      <c r="Y632" s="5">
        <v>5093.4551730000003</v>
      </c>
      <c r="Z632" s="5">
        <v>5093.4551730000003</v>
      </c>
      <c r="AA632" s="5">
        <v>5093.4551730000003</v>
      </c>
      <c r="AB632" s="5">
        <v>5093.4551730000003</v>
      </c>
      <c r="AC632" s="5">
        <v>5093.4551730000003</v>
      </c>
      <c r="AD632" s="5">
        <v>5093.4551730000003</v>
      </c>
      <c r="AE632" s="5">
        <v>5093.4551730000003</v>
      </c>
      <c r="AF632" s="5">
        <v>5093.4551730000003</v>
      </c>
      <c r="AG632" s="5">
        <v>5093.4551730000003</v>
      </c>
    </row>
    <row r="633" spans="1:33">
      <c r="A633" s="58" t="s">
        <v>37</v>
      </c>
      <c r="B633" s="61" t="s">
        <v>125</v>
      </c>
      <c r="C633" s="61" t="s">
        <v>201</v>
      </c>
      <c r="D633" s="61" t="s">
        <v>202</v>
      </c>
      <c r="E633" s="61" t="s">
        <v>92</v>
      </c>
      <c r="F633" s="5">
        <v>0</v>
      </c>
      <c r="G633" s="5">
        <v>0</v>
      </c>
      <c r="H633" s="5">
        <v>696.75504088999992</v>
      </c>
      <c r="I633" s="5">
        <v>822.24175294999998</v>
      </c>
      <c r="J633" s="5">
        <v>957.88995014</v>
      </c>
      <c r="K633" s="5">
        <v>1202.1228618499999</v>
      </c>
      <c r="L633" s="5">
        <v>1213.84197389</v>
      </c>
      <c r="M633" s="5">
        <v>1213.84197389</v>
      </c>
      <c r="N633" s="5">
        <v>1213.84197389</v>
      </c>
      <c r="O633" s="5">
        <v>1213.84197389</v>
      </c>
      <c r="P633" s="5">
        <v>1213.84197389</v>
      </c>
      <c r="Q633" s="5">
        <v>1213.84197389</v>
      </c>
      <c r="R633" s="5">
        <v>1213.84197389</v>
      </c>
      <c r="S633" s="5">
        <v>1213.84197389</v>
      </c>
      <c r="T633" s="5">
        <v>1213.84197389</v>
      </c>
      <c r="U633" s="5">
        <v>1213.84197389</v>
      </c>
      <c r="V633" s="5">
        <v>1213.84197389</v>
      </c>
      <c r="W633" s="5">
        <v>1213.84197389</v>
      </c>
      <c r="X633" s="5">
        <v>1213.84197389</v>
      </c>
      <c r="Y633" s="5">
        <v>1213.84197389</v>
      </c>
      <c r="Z633" s="5">
        <v>1213.84197389</v>
      </c>
      <c r="AA633" s="5">
        <v>1213.84197389</v>
      </c>
      <c r="AB633" s="5">
        <v>1213.84197389</v>
      </c>
      <c r="AC633" s="5">
        <v>1213.84197389</v>
      </c>
      <c r="AD633" s="5">
        <v>1213.84197389</v>
      </c>
      <c r="AE633" s="5">
        <v>1213.84197389</v>
      </c>
      <c r="AF633" s="5">
        <v>1213.84197389</v>
      </c>
      <c r="AG633" s="5">
        <v>1213.84197389</v>
      </c>
    </row>
    <row r="634" spans="1:33">
      <c r="A634" s="58" t="s">
        <v>37</v>
      </c>
      <c r="B634" s="61" t="s">
        <v>126</v>
      </c>
      <c r="C634" s="61" t="s">
        <v>203</v>
      </c>
      <c r="D634" s="61" t="s">
        <v>204</v>
      </c>
      <c r="E634" s="61" t="s">
        <v>92</v>
      </c>
      <c r="F634" s="5">
        <v>324.5</v>
      </c>
      <c r="G634" s="5">
        <v>573.24139343000002</v>
      </c>
      <c r="H634" s="5">
        <v>607.01737279000008</v>
      </c>
      <c r="I634" s="5">
        <v>700.91507977000003</v>
      </c>
      <c r="J634" s="5">
        <v>838.61770975000013</v>
      </c>
      <c r="K634" s="5">
        <v>869.38628896</v>
      </c>
      <c r="L634" s="5">
        <v>961.45156487999998</v>
      </c>
      <c r="M634" s="5">
        <v>915.45156487999998</v>
      </c>
      <c r="N634" s="5">
        <v>915.45156487999998</v>
      </c>
      <c r="O634" s="5">
        <v>915.45156487999998</v>
      </c>
      <c r="P634" s="5">
        <v>915.45156487999998</v>
      </c>
      <c r="Q634" s="5">
        <v>915.45156487999998</v>
      </c>
      <c r="R634" s="5">
        <v>834.95156487999998</v>
      </c>
      <c r="S634" s="5">
        <v>834.95156487999998</v>
      </c>
      <c r="T634" s="5">
        <v>834.95156487999998</v>
      </c>
      <c r="U634" s="5">
        <v>675.95156487999998</v>
      </c>
      <c r="V634" s="5">
        <v>675.95156487999998</v>
      </c>
      <c r="W634" s="5">
        <v>636.95156487999998</v>
      </c>
      <c r="X634" s="5">
        <v>636.95156487999998</v>
      </c>
      <c r="Y634" s="5">
        <v>636.95156487999998</v>
      </c>
      <c r="Z634" s="5">
        <v>636.95156487999998</v>
      </c>
      <c r="AA634" s="5">
        <v>674.84790195000005</v>
      </c>
      <c r="AB634" s="5">
        <v>745.77217796000002</v>
      </c>
      <c r="AC634" s="5">
        <v>745.77217796000002</v>
      </c>
      <c r="AD634" s="5">
        <v>745.77217796000002</v>
      </c>
      <c r="AE634" s="5">
        <v>745.77217796000002</v>
      </c>
      <c r="AF634" s="5">
        <v>919.28672901999994</v>
      </c>
      <c r="AG634" s="5">
        <v>919.28672901999994</v>
      </c>
    </row>
    <row r="635" spans="1:33">
      <c r="A635" s="58" t="s">
        <v>37</v>
      </c>
      <c r="B635" s="61" t="s">
        <v>126</v>
      </c>
      <c r="C635" s="61" t="s">
        <v>205</v>
      </c>
      <c r="D635" s="61" t="s">
        <v>206</v>
      </c>
      <c r="E635" s="61" t="s">
        <v>92</v>
      </c>
      <c r="F635" s="5">
        <v>0</v>
      </c>
      <c r="G635" s="5">
        <v>0</v>
      </c>
      <c r="H635" s="5">
        <v>0</v>
      </c>
      <c r="I635" s="5">
        <v>857.83221389000005</v>
      </c>
      <c r="J635" s="5">
        <v>1227.4292837600001</v>
      </c>
      <c r="K635" s="5">
        <v>1570.92691752</v>
      </c>
      <c r="L635" s="5">
        <v>1721.73857879</v>
      </c>
      <c r="M635" s="5">
        <v>1721.73857879</v>
      </c>
      <c r="N635" s="5">
        <v>1721.73857879</v>
      </c>
      <c r="O635" s="5">
        <v>1721.73857879</v>
      </c>
      <c r="P635" s="5">
        <v>1721.73857879</v>
      </c>
      <c r="Q635" s="5">
        <v>1721.73857879</v>
      </c>
      <c r="R635" s="5">
        <v>1721.73857879</v>
      </c>
      <c r="S635" s="5">
        <v>1721.73857879</v>
      </c>
      <c r="T635" s="5">
        <v>1721.73857879</v>
      </c>
      <c r="U635" s="5">
        <v>1721.73857879</v>
      </c>
      <c r="V635" s="5">
        <v>1721.73857879</v>
      </c>
      <c r="W635" s="5">
        <v>1721.73857879</v>
      </c>
      <c r="X635" s="5">
        <v>1721.73857879</v>
      </c>
      <c r="Y635" s="5">
        <v>1721.73857879</v>
      </c>
      <c r="Z635" s="5">
        <v>1721.73857879</v>
      </c>
      <c r="AA635" s="5">
        <v>1721.73857879</v>
      </c>
      <c r="AB635" s="5">
        <v>1721.73857879</v>
      </c>
      <c r="AC635" s="5">
        <v>1721.73857879</v>
      </c>
      <c r="AD635" s="5">
        <v>1721.73857879</v>
      </c>
      <c r="AE635" s="5">
        <v>1721.73857879</v>
      </c>
      <c r="AF635" s="5">
        <v>1721.73857879</v>
      </c>
      <c r="AG635" s="5">
        <v>1721.73857879</v>
      </c>
    </row>
    <row r="636" spans="1:33">
      <c r="A636" s="58" t="s">
        <v>37</v>
      </c>
      <c r="B636" s="61" t="s">
        <v>126</v>
      </c>
      <c r="C636" s="61" t="s">
        <v>207</v>
      </c>
      <c r="D636" s="61" t="s">
        <v>208</v>
      </c>
      <c r="E636" s="61" t="s">
        <v>92</v>
      </c>
      <c r="F636" s="5">
        <v>1334.9349999999999</v>
      </c>
      <c r="G636" s="5">
        <v>2534.9349999999999</v>
      </c>
      <c r="H636" s="5">
        <v>3434.5146537400001</v>
      </c>
      <c r="I636" s="5">
        <v>3542.4697561800003</v>
      </c>
      <c r="J636" s="5">
        <v>3872.1214915200003</v>
      </c>
      <c r="K636" s="5">
        <v>4651.0997430199996</v>
      </c>
      <c r="L636" s="5">
        <v>4858.3735803399995</v>
      </c>
      <c r="M636" s="5">
        <v>4858.3735803399995</v>
      </c>
      <c r="N636" s="5">
        <v>4858.3735803399995</v>
      </c>
      <c r="O636" s="5">
        <v>4858.3735803399995</v>
      </c>
      <c r="P636" s="5">
        <v>5836.2349999999997</v>
      </c>
      <c r="Q636" s="5">
        <v>5836.2349999999997</v>
      </c>
      <c r="R636" s="5">
        <v>7531.7107961000002</v>
      </c>
      <c r="S636" s="5">
        <v>7347.2257960999996</v>
      </c>
      <c r="T636" s="5">
        <v>7347.2257960999996</v>
      </c>
      <c r="U636" s="5">
        <v>7347.2257960999996</v>
      </c>
      <c r="V636" s="5">
        <v>7020.5257960999998</v>
      </c>
      <c r="W636" s="5">
        <v>7020.5257960999998</v>
      </c>
      <c r="X636" s="5">
        <v>13023.767948069999</v>
      </c>
      <c r="Y636" s="5">
        <v>22486.74780447</v>
      </c>
      <c r="Z636" s="5">
        <v>27670.040157040003</v>
      </c>
      <c r="AA636" s="5">
        <v>31294.988020000001</v>
      </c>
      <c r="AB636" s="5">
        <v>31164.188020000001</v>
      </c>
      <c r="AC636" s="5">
        <v>31164.188020000001</v>
      </c>
      <c r="AD636" s="5">
        <v>31164.188020000001</v>
      </c>
      <c r="AE636" s="5">
        <v>31164.188020000001</v>
      </c>
      <c r="AF636" s="5">
        <v>31164.188020000001</v>
      </c>
      <c r="AG636" s="5">
        <v>31164.188020000001</v>
      </c>
    </row>
    <row r="637" spans="1:33">
      <c r="A637" s="58" t="s">
        <v>37</v>
      </c>
      <c r="B637" s="61" t="s">
        <v>126</v>
      </c>
      <c r="C637" s="61" t="s">
        <v>209</v>
      </c>
      <c r="D637" s="61" t="s">
        <v>210</v>
      </c>
      <c r="E637" s="61" t="s">
        <v>92</v>
      </c>
      <c r="F637" s="5">
        <v>90.75</v>
      </c>
      <c r="G637" s="5">
        <v>90.75</v>
      </c>
      <c r="H637" s="5">
        <v>136.30268570999999</v>
      </c>
      <c r="I637" s="5">
        <v>147.97206578999999</v>
      </c>
      <c r="J637" s="5">
        <v>167.92433762000002</v>
      </c>
      <c r="K637" s="5">
        <v>210.59154863000001</v>
      </c>
      <c r="L637" s="5">
        <v>246.22695648000001</v>
      </c>
      <c r="M637" s="5">
        <v>246.22695648000001</v>
      </c>
      <c r="N637" s="5">
        <v>246.22695648000001</v>
      </c>
      <c r="O637" s="5">
        <v>246.22695648000001</v>
      </c>
      <c r="P637" s="5">
        <v>246.22695648000001</v>
      </c>
      <c r="Q637" s="5">
        <v>246.22695648000001</v>
      </c>
      <c r="R637" s="5">
        <v>246.22695648000001</v>
      </c>
      <c r="S637" s="5">
        <v>246.22695648000001</v>
      </c>
      <c r="T637" s="5">
        <v>246.22695648000001</v>
      </c>
      <c r="U637" s="5">
        <v>246.22695648000001</v>
      </c>
      <c r="V637" s="5">
        <v>246.22695648000001</v>
      </c>
      <c r="W637" s="5">
        <v>246.22695648000001</v>
      </c>
      <c r="X637" s="5">
        <v>246.22695648000001</v>
      </c>
      <c r="Y637" s="5">
        <v>246.22695648000001</v>
      </c>
      <c r="Z637" s="5">
        <v>246.22695648000001</v>
      </c>
      <c r="AA637" s="5">
        <v>246.22695648000001</v>
      </c>
      <c r="AB637" s="5">
        <v>246.22695648000001</v>
      </c>
      <c r="AC637" s="5">
        <v>246.22695648000001</v>
      </c>
      <c r="AD637" s="5">
        <v>246.22695648000001</v>
      </c>
      <c r="AE637" s="5">
        <v>246.22695648000001</v>
      </c>
      <c r="AF637" s="5">
        <v>246.22695648000001</v>
      </c>
      <c r="AG637" s="5">
        <v>246.22695648000001</v>
      </c>
    </row>
    <row r="638" spans="1:33">
      <c r="A638" s="58" t="s">
        <v>37</v>
      </c>
      <c r="B638" s="61" t="s">
        <v>126</v>
      </c>
      <c r="C638" s="61" t="s">
        <v>211</v>
      </c>
      <c r="D638" s="61" t="s">
        <v>212</v>
      </c>
      <c r="E638" s="61" t="s">
        <v>92</v>
      </c>
      <c r="F638" s="5">
        <v>422.4</v>
      </c>
      <c r="G638" s="5">
        <v>422.4</v>
      </c>
      <c r="H638" s="5">
        <v>422.4</v>
      </c>
      <c r="I638" s="5">
        <v>422.4</v>
      </c>
      <c r="J638" s="5">
        <v>422.4</v>
      </c>
      <c r="K638" s="5">
        <v>422.4</v>
      </c>
      <c r="L638" s="5">
        <v>422.4</v>
      </c>
      <c r="M638" s="5">
        <v>422.4</v>
      </c>
      <c r="N638" s="5">
        <v>422.4</v>
      </c>
      <c r="O638" s="5">
        <v>422.4</v>
      </c>
      <c r="P638" s="5">
        <v>422.4</v>
      </c>
      <c r="Q638" s="5">
        <v>422.4</v>
      </c>
      <c r="R638" s="5">
        <v>422.4</v>
      </c>
      <c r="S638" s="5">
        <v>422.4</v>
      </c>
      <c r="T638" s="5">
        <v>422.4</v>
      </c>
      <c r="U638" s="5">
        <v>422.4</v>
      </c>
      <c r="V638" s="5">
        <v>422.4</v>
      </c>
      <c r="W638" s="5">
        <v>422.4</v>
      </c>
      <c r="X638" s="5">
        <v>422.4</v>
      </c>
      <c r="Y638" s="5">
        <v>422.4</v>
      </c>
      <c r="Z638" s="5">
        <v>422.4</v>
      </c>
      <c r="AA638" s="5">
        <v>422.4</v>
      </c>
      <c r="AB638" s="5">
        <v>210</v>
      </c>
      <c r="AC638" s="5">
        <v>210</v>
      </c>
      <c r="AD638" s="5">
        <v>210</v>
      </c>
      <c r="AE638" s="5">
        <v>210</v>
      </c>
      <c r="AF638" s="5">
        <v>210</v>
      </c>
      <c r="AG638" s="5">
        <v>210</v>
      </c>
    </row>
    <row r="639" spans="1:33">
      <c r="A639" s="58" t="s">
        <v>37</v>
      </c>
      <c r="B639" s="61" t="s">
        <v>126</v>
      </c>
      <c r="C639" s="61" t="s">
        <v>213</v>
      </c>
      <c r="D639" s="61" t="s">
        <v>214</v>
      </c>
      <c r="E639" s="61" t="s">
        <v>92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2160.4823889500003</v>
      </c>
      <c r="N639" s="5">
        <v>2736.1015549700001</v>
      </c>
      <c r="O639" s="5">
        <v>3180.0871405500002</v>
      </c>
      <c r="P639" s="5">
        <v>3180.0871405500002</v>
      </c>
      <c r="Q639" s="5">
        <v>3872.5119233700002</v>
      </c>
      <c r="R639" s="5">
        <v>3872.5119233700002</v>
      </c>
      <c r="S639" s="5">
        <v>7707.9827245500001</v>
      </c>
      <c r="T639" s="5">
        <v>7707.9827245500001</v>
      </c>
      <c r="U639" s="5">
        <v>7707.9827245500001</v>
      </c>
      <c r="V639" s="5">
        <v>7707.9827245500001</v>
      </c>
      <c r="W639" s="5">
        <v>8293.9176524799987</v>
      </c>
      <c r="X639" s="5">
        <v>12859.5784427</v>
      </c>
      <c r="Y639" s="5">
        <v>17224.25946999</v>
      </c>
      <c r="Z639" s="5">
        <v>17224.25946999</v>
      </c>
      <c r="AA639" s="5">
        <v>17224.259470000001</v>
      </c>
      <c r="AB639" s="5">
        <v>17224.259470000001</v>
      </c>
      <c r="AC639" s="5">
        <v>17224.259470000001</v>
      </c>
      <c r="AD639" s="5">
        <v>17224.259470000001</v>
      </c>
      <c r="AE639" s="5">
        <v>17224.259470000001</v>
      </c>
      <c r="AF639" s="5">
        <v>17224.259470000001</v>
      </c>
      <c r="AG639" s="5">
        <v>17224.259470000001</v>
      </c>
    </row>
    <row r="640" spans="1:33">
      <c r="A640" s="58" t="s">
        <v>37</v>
      </c>
      <c r="B640" s="61" t="s">
        <v>126</v>
      </c>
      <c r="C640" s="61" t="s">
        <v>215</v>
      </c>
      <c r="D640" s="61" t="s">
        <v>216</v>
      </c>
      <c r="E640" s="61" t="s">
        <v>92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>
      <c r="A641" s="58" t="s">
        <v>37</v>
      </c>
      <c r="B641" s="61" t="s">
        <v>126</v>
      </c>
      <c r="C641" s="61" t="s">
        <v>217</v>
      </c>
      <c r="D641" s="61" t="s">
        <v>218</v>
      </c>
      <c r="E641" s="61" t="s">
        <v>92</v>
      </c>
      <c r="F641" s="5">
        <v>136</v>
      </c>
      <c r="G641" s="5">
        <v>379.93797374999997</v>
      </c>
      <c r="H641" s="5">
        <v>433.44455177999998</v>
      </c>
      <c r="I641" s="5">
        <v>433.44455177999998</v>
      </c>
      <c r="J641" s="5">
        <v>454.48261568999999</v>
      </c>
      <c r="K641" s="5">
        <v>543.64243562000001</v>
      </c>
      <c r="L641" s="5">
        <v>575.78634054999998</v>
      </c>
      <c r="M641" s="5">
        <v>509.78634054999998</v>
      </c>
      <c r="N641" s="5">
        <v>509.78634054999998</v>
      </c>
      <c r="O641" s="5">
        <v>509.78634054999998</v>
      </c>
      <c r="P641" s="5">
        <v>736.49815286</v>
      </c>
      <c r="Q641" s="5">
        <v>736.49815286</v>
      </c>
      <c r="R641" s="5">
        <v>666.49815286</v>
      </c>
      <c r="S641" s="5">
        <v>666.49815286</v>
      </c>
      <c r="T641" s="5">
        <v>666.49815286</v>
      </c>
      <c r="U641" s="5">
        <v>666.49815286</v>
      </c>
      <c r="V641" s="5">
        <v>666.49815286</v>
      </c>
      <c r="W641" s="5">
        <v>921.32945588999996</v>
      </c>
      <c r="X641" s="5">
        <v>921.32945588999996</v>
      </c>
      <c r="Y641" s="5">
        <v>921.32945588999996</v>
      </c>
      <c r="Z641" s="5">
        <v>921.32945588999996</v>
      </c>
      <c r="AA641" s="5">
        <v>5779.9943991299997</v>
      </c>
      <c r="AB641" s="5">
        <v>17174.83843</v>
      </c>
      <c r="AC641" s="5">
        <v>17174.83843</v>
      </c>
      <c r="AD641" s="5">
        <v>17174.83843</v>
      </c>
      <c r="AE641" s="5">
        <v>17174.83843</v>
      </c>
      <c r="AF641" s="5">
        <v>17174.83843</v>
      </c>
      <c r="AG641" s="5">
        <v>17174.83843</v>
      </c>
    </row>
    <row r="642" spans="1:33">
      <c r="A642" s="58" t="s">
        <v>37</v>
      </c>
      <c r="B642" s="61" t="s">
        <v>126</v>
      </c>
      <c r="C642" s="61" t="s">
        <v>219</v>
      </c>
      <c r="D642" s="61" t="s">
        <v>220</v>
      </c>
      <c r="E642" s="61" t="s">
        <v>92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</row>
    <row r="643" spans="1:33">
      <c r="A643" s="58" t="s">
        <v>37</v>
      </c>
      <c r="B643" s="61" t="s">
        <v>127</v>
      </c>
      <c r="C643" s="61" t="s">
        <v>221</v>
      </c>
      <c r="D643" s="61" t="s">
        <v>222</v>
      </c>
      <c r="E643" s="61" t="s">
        <v>92</v>
      </c>
      <c r="F643" s="5">
        <v>168</v>
      </c>
      <c r="G643" s="5">
        <v>168</v>
      </c>
      <c r="H643" s="5">
        <v>168</v>
      </c>
      <c r="I643" s="5">
        <v>246.00252449999999</v>
      </c>
      <c r="J643" s="5">
        <v>346.92222803999999</v>
      </c>
      <c r="K643" s="5">
        <v>401.28124621000001</v>
      </c>
      <c r="L643" s="5">
        <v>479.75482998000001</v>
      </c>
      <c r="M643" s="5">
        <v>479.75482998000001</v>
      </c>
      <c r="N643" s="5">
        <v>479.75482998000001</v>
      </c>
      <c r="O643" s="5">
        <v>479.75482998000001</v>
      </c>
      <c r="P643" s="5">
        <v>1568</v>
      </c>
      <c r="Q643" s="5">
        <v>1568</v>
      </c>
      <c r="R643" s="5">
        <v>1568</v>
      </c>
      <c r="S643" s="5">
        <v>3857.45349575</v>
      </c>
      <c r="T643" s="5">
        <v>6893.3624401200004</v>
      </c>
      <c r="U643" s="5">
        <v>9694.9975796700001</v>
      </c>
      <c r="V643" s="5">
        <v>9694.9975796700001</v>
      </c>
      <c r="W643" s="5">
        <v>9694.9975796700001</v>
      </c>
      <c r="X643" s="5">
        <v>9827.3955336599993</v>
      </c>
      <c r="Y643" s="5">
        <v>9827.3955336599993</v>
      </c>
      <c r="Z643" s="5">
        <v>15409.17610036</v>
      </c>
      <c r="AA643" s="5">
        <v>15409.17610036</v>
      </c>
      <c r="AB643" s="5">
        <v>15409.17610036</v>
      </c>
      <c r="AC643" s="5">
        <v>15409.17610036</v>
      </c>
      <c r="AD643" s="5">
        <v>15409.17610036</v>
      </c>
      <c r="AE643" s="5">
        <v>15409.17610036</v>
      </c>
      <c r="AF643" s="5">
        <v>15647.079250000001</v>
      </c>
      <c r="AG643" s="5">
        <v>15479.079250000001</v>
      </c>
    </row>
    <row r="644" spans="1:33">
      <c r="A644" s="58" t="s">
        <v>37</v>
      </c>
      <c r="B644" s="61" t="s">
        <v>127</v>
      </c>
      <c r="C644" s="61" t="s">
        <v>223</v>
      </c>
      <c r="D644" s="61" t="s">
        <v>224</v>
      </c>
      <c r="E644" s="61" t="s">
        <v>92</v>
      </c>
      <c r="F644" s="5">
        <v>251.35</v>
      </c>
      <c r="G644" s="5">
        <v>251.35</v>
      </c>
      <c r="H644" s="5">
        <v>644.36244565000004</v>
      </c>
      <c r="I644" s="5">
        <v>670.90763629000003</v>
      </c>
      <c r="J644" s="5">
        <v>761.31324542999994</v>
      </c>
      <c r="K644" s="5">
        <v>913.83747100000005</v>
      </c>
      <c r="L644" s="5">
        <v>1026.6616927600001</v>
      </c>
      <c r="M644" s="5">
        <v>1026.6616927600001</v>
      </c>
      <c r="N644" s="5">
        <v>1026.6616927600001</v>
      </c>
      <c r="O644" s="5">
        <v>1026.6616927600001</v>
      </c>
      <c r="P644" s="5">
        <v>4582.39075056</v>
      </c>
      <c r="Q644" s="5">
        <v>4582.39075056</v>
      </c>
      <c r="R644" s="5">
        <v>6791.3999810000005</v>
      </c>
      <c r="S644" s="5">
        <v>6791.3999810000005</v>
      </c>
      <c r="T644" s="5">
        <v>6791.3999810000005</v>
      </c>
      <c r="U644" s="5">
        <v>6791.3999810000005</v>
      </c>
      <c r="V644" s="5">
        <v>6791.3999810000005</v>
      </c>
      <c r="W644" s="5">
        <v>6791.3999810000005</v>
      </c>
      <c r="X644" s="5">
        <v>6791.3999810000005</v>
      </c>
      <c r="Y644" s="5">
        <v>6791.3999810000005</v>
      </c>
      <c r="Z644" s="5">
        <v>6791.3999810000005</v>
      </c>
      <c r="AA644" s="5">
        <v>6791.3999810000005</v>
      </c>
      <c r="AB644" s="5">
        <v>6791.3999810000005</v>
      </c>
      <c r="AC644" s="5">
        <v>6791.3999810000005</v>
      </c>
      <c r="AD644" s="5">
        <v>6791.3999810000005</v>
      </c>
      <c r="AE644" s="5">
        <v>6791.3999810000005</v>
      </c>
      <c r="AF644" s="5">
        <v>6791.3999810000005</v>
      </c>
      <c r="AG644" s="5">
        <v>6651.6499810000005</v>
      </c>
    </row>
    <row r="645" spans="1:33">
      <c r="A645" s="58" t="s">
        <v>37</v>
      </c>
      <c r="B645" s="61" t="s">
        <v>127</v>
      </c>
      <c r="C645" s="61" t="s">
        <v>225</v>
      </c>
      <c r="D645" s="61" t="s">
        <v>286</v>
      </c>
      <c r="E645" s="61" t="s">
        <v>92</v>
      </c>
      <c r="F645" s="5">
        <v>144</v>
      </c>
      <c r="G645" s="5">
        <v>294.72560405000002</v>
      </c>
      <c r="H645" s="5">
        <v>692.28368231999991</v>
      </c>
      <c r="I645" s="5">
        <v>692.28368231999991</v>
      </c>
      <c r="J645" s="5">
        <v>788.84514478999995</v>
      </c>
      <c r="K645" s="5">
        <v>899.6365169799999</v>
      </c>
      <c r="L645" s="5">
        <v>979.01088245999995</v>
      </c>
      <c r="M645" s="5">
        <v>1852.05416906</v>
      </c>
      <c r="N645" s="5">
        <v>4391.6990712999996</v>
      </c>
      <c r="O645" s="5">
        <v>5414.64149413</v>
      </c>
      <c r="P645" s="5">
        <v>6356.50556865</v>
      </c>
      <c r="Q645" s="5">
        <v>11442.495985</v>
      </c>
      <c r="R645" s="5">
        <v>11601.442730000001</v>
      </c>
      <c r="S645" s="5">
        <v>11601.442730000001</v>
      </c>
      <c r="T645" s="5">
        <v>11601.442730000001</v>
      </c>
      <c r="U645" s="5">
        <v>11601.442730000001</v>
      </c>
      <c r="V645" s="5">
        <v>11601.442730000001</v>
      </c>
      <c r="W645" s="5">
        <v>11601.442730000001</v>
      </c>
      <c r="X645" s="5">
        <v>11601.442730000001</v>
      </c>
      <c r="Y645" s="5">
        <v>11601.442730000001</v>
      </c>
      <c r="Z645" s="5">
        <v>11601.442730000001</v>
      </c>
      <c r="AA645" s="5">
        <v>11457.442730000001</v>
      </c>
      <c r="AB645" s="5">
        <v>11457.442730000001</v>
      </c>
      <c r="AC645" s="5">
        <v>11457.442730000001</v>
      </c>
      <c r="AD645" s="5">
        <v>11457.442730000001</v>
      </c>
      <c r="AE645" s="5">
        <v>11457.442730000001</v>
      </c>
      <c r="AF645" s="5">
        <v>11457.442730000001</v>
      </c>
      <c r="AG645" s="5">
        <v>11457.442730000001</v>
      </c>
    </row>
    <row r="647" spans="1:33">
      <c r="A647" s="58" t="s">
        <v>37</v>
      </c>
      <c r="B647" s="61" t="s">
        <v>123</v>
      </c>
      <c r="C647" s="61" t="s">
        <v>227</v>
      </c>
      <c r="D647" s="61" t="s">
        <v>228</v>
      </c>
      <c r="E647" s="61" t="s">
        <v>91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1063.1887281100001</v>
      </c>
      <c r="P647" s="5">
        <v>1180.3101232199999</v>
      </c>
      <c r="Q647" s="5">
        <v>1744.9431947099999</v>
      </c>
      <c r="R647" s="5">
        <v>2387.5898481899999</v>
      </c>
      <c r="S647" s="5">
        <v>3467.1106338099999</v>
      </c>
      <c r="T647" s="5">
        <v>3935.5812133999998</v>
      </c>
      <c r="U647" s="5">
        <v>5258.4118610899995</v>
      </c>
      <c r="V647" s="5">
        <v>6069.9063845800001</v>
      </c>
      <c r="W647" s="5">
        <v>9539.2950105399996</v>
      </c>
      <c r="X647" s="5">
        <v>10000</v>
      </c>
      <c r="Y647" s="5">
        <v>10000</v>
      </c>
      <c r="Z647" s="5">
        <v>10000</v>
      </c>
      <c r="AA647" s="5">
        <v>10000</v>
      </c>
      <c r="AB647" s="5">
        <v>10000</v>
      </c>
      <c r="AC647" s="5">
        <v>10000</v>
      </c>
      <c r="AD647" s="5">
        <v>10000</v>
      </c>
      <c r="AE647" s="5">
        <v>10000</v>
      </c>
      <c r="AF647" s="5">
        <v>10000</v>
      </c>
      <c r="AG647" s="5">
        <v>10000</v>
      </c>
    </row>
    <row r="648" spans="1:33">
      <c r="A648" s="58" t="s">
        <v>37</v>
      </c>
      <c r="B648" s="61" t="s">
        <v>123</v>
      </c>
      <c r="C648" s="61" t="s">
        <v>229</v>
      </c>
      <c r="D648" s="61" t="s">
        <v>230</v>
      </c>
      <c r="E648" s="61" t="s">
        <v>91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692.57730034999997</v>
      </c>
      <c r="O648" s="5">
        <v>1062.6697531899999</v>
      </c>
      <c r="P648" s="5">
        <v>1062.6697531899999</v>
      </c>
      <c r="Q648" s="5">
        <v>1085.9486092899999</v>
      </c>
      <c r="R648" s="5">
        <v>1124.7382523199999</v>
      </c>
      <c r="S648" s="5">
        <v>1124.7382523199999</v>
      </c>
      <c r="T648" s="5">
        <v>1124.7382523199999</v>
      </c>
      <c r="U648" s="5">
        <v>1124.7382523199999</v>
      </c>
      <c r="V648" s="5">
        <v>1124.7382523199999</v>
      </c>
      <c r="W648" s="5">
        <v>1189.3966183499999</v>
      </c>
      <c r="X648" s="5">
        <v>1663.3103440100001</v>
      </c>
      <c r="Y648" s="5">
        <v>1761.07941841</v>
      </c>
      <c r="Z648" s="5">
        <v>2040.4981059900001</v>
      </c>
      <c r="AA648" s="5">
        <v>2589.52091509</v>
      </c>
      <c r="AB648" s="5">
        <v>2589.52091509</v>
      </c>
      <c r="AC648" s="5">
        <v>2806.5544897200002</v>
      </c>
      <c r="AD648" s="5">
        <v>2922.1125510100001</v>
      </c>
      <c r="AE648" s="5">
        <v>2922.1125510100001</v>
      </c>
      <c r="AF648" s="5">
        <v>3138.7733297200002</v>
      </c>
      <c r="AG648" s="5">
        <v>3244.9038784600002</v>
      </c>
    </row>
    <row r="649" spans="1:33">
      <c r="A649" s="58" t="s">
        <v>37</v>
      </c>
      <c r="B649" s="61" t="s">
        <v>125</v>
      </c>
      <c r="C649" s="61" t="s">
        <v>231</v>
      </c>
      <c r="D649" s="61" t="s">
        <v>200</v>
      </c>
      <c r="E649" s="61" t="s">
        <v>91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</row>
    <row r="650" spans="1:33">
      <c r="A650" s="58" t="s">
        <v>37</v>
      </c>
      <c r="B650" s="61" t="s">
        <v>127</v>
      </c>
      <c r="C650" s="61" t="s">
        <v>232</v>
      </c>
      <c r="D650" s="61" t="s">
        <v>224</v>
      </c>
      <c r="E650" s="61" t="s">
        <v>91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</row>
  </sheetData>
  <autoFilter ref="A3:E650" xr:uid="{6F07C208-132C-4D6F-BEC9-3E092BCD63C5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586A-BB1C-40FF-B88D-BE04AA8178E2}">
  <sheetPr codeName="Sheet82">
    <tabColor theme="7"/>
  </sheetPr>
  <dimension ref="A1:AG650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.5" style="6" customWidth="1"/>
    <col min="3" max="3" width="7.5" style="6" customWidth="1"/>
    <col min="4" max="4" width="24.4140625" style="6" customWidth="1"/>
    <col min="5" max="5" width="14.58203125" style="6" customWidth="1"/>
    <col min="6" max="6" width="9" style="6" customWidth="1"/>
    <col min="7" max="16384" width="9" style="6"/>
  </cols>
  <sheetData>
    <row r="1" spans="1:33" s="53" customFormat="1" ht="23.25" customHeight="1" thickBot="1">
      <c r="A1" s="4" t="s">
        <v>233</v>
      </c>
      <c r="B1" s="4"/>
      <c r="C1" s="3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33" ht="15" thickTop="1">
      <c r="A2" s="55"/>
      <c r="D2" s="55"/>
      <c r="E2" s="55"/>
    </row>
    <row r="3" spans="1:33">
      <c r="A3" s="59" t="s">
        <v>119</v>
      </c>
      <c r="B3" s="60" t="s">
        <v>120</v>
      </c>
      <c r="C3" s="60" t="s">
        <v>150</v>
      </c>
      <c r="D3" s="60" t="s">
        <v>151</v>
      </c>
      <c r="E3" s="60" t="s">
        <v>121</v>
      </c>
      <c r="F3" s="59">
        <v>2024</v>
      </c>
      <c r="G3" s="59">
        <v>2025</v>
      </c>
      <c r="H3" s="59">
        <v>2026</v>
      </c>
      <c r="I3" s="59">
        <v>2027</v>
      </c>
      <c r="J3" s="59">
        <v>2028</v>
      </c>
      <c r="K3" s="59">
        <v>2029</v>
      </c>
      <c r="L3" s="59">
        <v>2030</v>
      </c>
      <c r="M3" s="59">
        <v>2031</v>
      </c>
      <c r="N3" s="59">
        <v>2032</v>
      </c>
      <c r="O3" s="59">
        <v>2033</v>
      </c>
      <c r="P3" s="59">
        <v>2034</v>
      </c>
      <c r="Q3" s="59">
        <v>2035</v>
      </c>
      <c r="R3" s="59">
        <v>2036</v>
      </c>
      <c r="S3" s="59">
        <v>2037</v>
      </c>
      <c r="T3" s="59">
        <v>2038</v>
      </c>
      <c r="U3" s="59">
        <v>2039</v>
      </c>
      <c r="V3" s="59">
        <v>2040</v>
      </c>
      <c r="W3" s="59">
        <v>2041</v>
      </c>
      <c r="X3" s="59">
        <v>2042</v>
      </c>
      <c r="Y3" s="59">
        <v>2043</v>
      </c>
      <c r="Z3" s="59">
        <v>2044</v>
      </c>
      <c r="AA3" s="59">
        <v>2045</v>
      </c>
      <c r="AB3" s="59">
        <v>2046</v>
      </c>
      <c r="AC3" s="59">
        <v>2047</v>
      </c>
      <c r="AD3" s="59">
        <v>2048</v>
      </c>
      <c r="AE3" s="59">
        <v>2049</v>
      </c>
      <c r="AF3" s="59">
        <v>2050</v>
      </c>
      <c r="AG3" s="59">
        <v>2051</v>
      </c>
    </row>
    <row r="4" spans="1:33">
      <c r="A4" s="58" t="s">
        <v>115</v>
      </c>
      <c r="B4" s="61" t="s">
        <v>124</v>
      </c>
      <c r="C4" s="61" t="s">
        <v>152</v>
      </c>
      <c r="D4" s="61" t="s">
        <v>153</v>
      </c>
      <c r="E4" s="61" t="s">
        <v>154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881.52761861372915</v>
      </c>
      <c r="P4" s="5">
        <v>1454.6133357107399</v>
      </c>
      <c r="Q4" s="5">
        <v>1115.7593909507657</v>
      </c>
      <c r="R4" s="5">
        <v>1087.7027179245147</v>
      </c>
      <c r="S4" s="5">
        <v>1108.9188486229498</v>
      </c>
      <c r="T4" s="5">
        <v>1061.2032503348746</v>
      </c>
      <c r="U4" s="5">
        <v>1064.8828434392103</v>
      </c>
      <c r="V4" s="5">
        <v>993.58563133761015</v>
      </c>
      <c r="W4" s="5">
        <v>964.67990949797002</v>
      </c>
      <c r="X4" s="5">
        <v>783.52890952166956</v>
      </c>
      <c r="Y4" s="5">
        <v>2376.7679291976506</v>
      </c>
      <c r="Z4" s="5">
        <v>9860.7902071399967</v>
      </c>
      <c r="AA4" s="5">
        <v>9587.8845461347355</v>
      </c>
      <c r="AB4" s="5">
        <v>7808.326853605643</v>
      </c>
      <c r="AC4" s="5">
        <v>8293.9798271334312</v>
      </c>
      <c r="AD4" s="5">
        <v>9668.3049346434582</v>
      </c>
      <c r="AE4" s="5">
        <v>6903.4947596833972</v>
      </c>
      <c r="AF4" s="5">
        <v>7800.6398785440897</v>
      </c>
      <c r="AG4" s="5">
        <v>8368.4278216171497</v>
      </c>
    </row>
    <row r="5" spans="1:33">
      <c r="A5" s="58" t="s">
        <v>115</v>
      </c>
      <c r="B5" s="61" t="s">
        <v>124</v>
      </c>
      <c r="C5" s="61" t="s">
        <v>155</v>
      </c>
      <c r="D5" s="61" t="s">
        <v>156</v>
      </c>
      <c r="E5" s="61" t="s">
        <v>154</v>
      </c>
      <c r="F5" s="5">
        <v>195.73522425734009</v>
      </c>
      <c r="G5" s="5">
        <v>156.98511031149997</v>
      </c>
      <c r="H5" s="5">
        <v>192.96499044149994</v>
      </c>
      <c r="I5" s="5">
        <v>214.81213316071992</v>
      </c>
      <c r="J5" s="5">
        <v>632.615363680315</v>
      </c>
      <c r="K5" s="5">
        <v>620.04886923431047</v>
      </c>
      <c r="L5" s="5">
        <v>671.5569404717603</v>
      </c>
      <c r="M5" s="5">
        <v>3635.5580690130892</v>
      </c>
      <c r="N5" s="5">
        <v>3671.2118255685805</v>
      </c>
      <c r="O5" s="5">
        <v>6280.2280307164092</v>
      </c>
      <c r="P5" s="5">
        <v>7359.6465537166896</v>
      </c>
      <c r="Q5" s="5">
        <v>7782.6928148221759</v>
      </c>
      <c r="R5" s="5">
        <v>7766.6627836557418</v>
      </c>
      <c r="S5" s="5">
        <v>8154.7169413287929</v>
      </c>
      <c r="T5" s="5">
        <v>10333.490623386835</v>
      </c>
      <c r="U5" s="5">
        <v>9937.9642930232239</v>
      </c>
      <c r="V5" s="5">
        <v>9757.8637969376778</v>
      </c>
      <c r="W5" s="5">
        <v>10042.801323696105</v>
      </c>
      <c r="X5" s="5">
        <v>8766.3658194996551</v>
      </c>
      <c r="Y5" s="5">
        <v>11823.05250209009</v>
      </c>
      <c r="Z5" s="5">
        <v>8593.9312246533718</v>
      </c>
      <c r="AA5" s="5">
        <v>11609.963702864054</v>
      </c>
      <c r="AB5" s="5">
        <v>17837.739199869829</v>
      </c>
      <c r="AC5" s="5">
        <v>17590.045674919274</v>
      </c>
      <c r="AD5" s="5">
        <v>18648.940827905295</v>
      </c>
      <c r="AE5" s="5">
        <v>14481.367663862993</v>
      </c>
      <c r="AF5" s="5">
        <v>8350.3449680683916</v>
      </c>
      <c r="AG5" s="5">
        <v>7790.5416414020247</v>
      </c>
    </row>
    <row r="6" spans="1:33">
      <c r="A6" s="58" t="s">
        <v>115</v>
      </c>
      <c r="B6" s="61" t="s">
        <v>124</v>
      </c>
      <c r="C6" s="61" t="s">
        <v>157</v>
      </c>
      <c r="D6" s="61" t="s">
        <v>158</v>
      </c>
      <c r="E6" s="61" t="s">
        <v>154</v>
      </c>
      <c r="F6" s="5">
        <v>971.99549747412982</v>
      </c>
      <c r="G6" s="5">
        <v>893.36560305375019</v>
      </c>
      <c r="H6" s="5">
        <v>1044.0883582558249</v>
      </c>
      <c r="I6" s="5">
        <v>1042.3209022460899</v>
      </c>
      <c r="J6" s="5">
        <v>1021.3531893785149</v>
      </c>
      <c r="K6" s="5">
        <v>1035.55003198392</v>
      </c>
      <c r="L6" s="5">
        <v>1022.2215323883399</v>
      </c>
      <c r="M6" s="5">
        <v>1086.0515797763348</v>
      </c>
      <c r="N6" s="5">
        <v>1071.208953594705</v>
      </c>
      <c r="O6" s="5">
        <v>827.56104539390515</v>
      </c>
      <c r="P6" s="5">
        <v>955.74763089519479</v>
      </c>
      <c r="Q6" s="5">
        <v>7948.647783444746</v>
      </c>
      <c r="R6" s="5">
        <v>7691.1105597429623</v>
      </c>
      <c r="S6" s="5">
        <v>7618.5961446020583</v>
      </c>
      <c r="T6" s="5">
        <v>9793.9695082294802</v>
      </c>
      <c r="U6" s="5">
        <v>9467.4937440379163</v>
      </c>
      <c r="V6" s="5">
        <v>9569.6663589054715</v>
      </c>
      <c r="W6" s="5">
        <v>9111.8564739487938</v>
      </c>
      <c r="X6" s="5">
        <v>9947.339668393357</v>
      </c>
      <c r="Y6" s="5">
        <v>9084.6269122238409</v>
      </c>
      <c r="Z6" s="5">
        <v>6897.5846950984824</v>
      </c>
      <c r="AA6" s="5">
        <v>8239.1163341519277</v>
      </c>
      <c r="AB6" s="5">
        <v>8792.940885943648</v>
      </c>
      <c r="AC6" s="5">
        <v>8574.2590097649263</v>
      </c>
      <c r="AD6" s="5">
        <v>8840.5052849393724</v>
      </c>
      <c r="AE6" s="5">
        <v>9039.7627290723176</v>
      </c>
      <c r="AF6" s="5">
        <v>8602.5938814000056</v>
      </c>
      <c r="AG6" s="5">
        <v>8687.3841053482229</v>
      </c>
    </row>
    <row r="7" spans="1:33">
      <c r="A7" s="58" t="s">
        <v>115</v>
      </c>
      <c r="B7" s="61" t="s">
        <v>124</v>
      </c>
      <c r="C7" s="61" t="s">
        <v>159</v>
      </c>
      <c r="D7" s="61" t="s">
        <v>160</v>
      </c>
      <c r="E7" s="61" t="s">
        <v>154</v>
      </c>
      <c r="F7" s="5">
        <v>1350.2149773152503</v>
      </c>
      <c r="G7" s="5">
        <v>1193.602588307625</v>
      </c>
      <c r="H7" s="5">
        <v>1449.4730678373253</v>
      </c>
      <c r="I7" s="5">
        <v>1403.6671967439304</v>
      </c>
      <c r="J7" s="5">
        <v>1393.5515997873249</v>
      </c>
      <c r="K7" s="5">
        <v>1577.044140319395</v>
      </c>
      <c r="L7" s="5">
        <v>2554.5618575164194</v>
      </c>
      <c r="M7" s="5">
        <v>2410.4472035372605</v>
      </c>
      <c r="N7" s="5">
        <v>2422.5462354889287</v>
      </c>
      <c r="O7" s="5">
        <v>1981.8247434402751</v>
      </c>
      <c r="P7" s="5">
        <v>2671.0223294446955</v>
      </c>
      <c r="Q7" s="5">
        <v>6198.1703863556259</v>
      </c>
      <c r="R7" s="5">
        <v>6232.7273134676871</v>
      </c>
      <c r="S7" s="5">
        <v>11069.082604623414</v>
      </c>
      <c r="T7" s="5">
        <v>9665.4180526111631</v>
      </c>
      <c r="U7" s="5">
        <v>8993.7271092753017</v>
      </c>
      <c r="V7" s="5">
        <v>9755.278052498521</v>
      </c>
      <c r="W7" s="5">
        <v>10718.787504563072</v>
      </c>
      <c r="X7" s="5">
        <v>17997.904775748229</v>
      </c>
      <c r="Y7" s="5">
        <v>18147.338235458275</v>
      </c>
      <c r="Z7" s="5">
        <v>14073.951752931196</v>
      </c>
      <c r="AA7" s="5">
        <v>16682.598423384119</v>
      </c>
      <c r="AB7" s="5">
        <v>25316.780133573364</v>
      </c>
      <c r="AC7" s="5">
        <v>26344.962124781559</v>
      </c>
      <c r="AD7" s="5">
        <v>34212.020878397998</v>
      </c>
      <c r="AE7" s="5">
        <v>44177.036494183121</v>
      </c>
      <c r="AF7" s="5">
        <v>86899.24056065327</v>
      </c>
      <c r="AG7" s="5">
        <v>91701.529336108535</v>
      </c>
    </row>
    <row r="8" spans="1:33">
      <c r="A8" s="58" t="s">
        <v>115</v>
      </c>
      <c r="B8" s="61" t="s">
        <v>124</v>
      </c>
      <c r="C8" s="61" t="s">
        <v>161</v>
      </c>
      <c r="D8" s="61" t="s">
        <v>162</v>
      </c>
      <c r="E8" s="61" t="s">
        <v>154</v>
      </c>
      <c r="F8" s="5">
        <v>34.339716845000034</v>
      </c>
      <c r="G8" s="5">
        <v>19.273473155999987</v>
      </c>
      <c r="H8" s="5">
        <v>105.61415520309504</v>
      </c>
      <c r="I8" s="5">
        <v>87.15162867307005</v>
      </c>
      <c r="J8" s="5">
        <v>77.436620942534987</v>
      </c>
      <c r="K8" s="5">
        <v>84.514351880524984</v>
      </c>
      <c r="L8" s="5">
        <v>97.795289171590028</v>
      </c>
      <c r="M8" s="5">
        <v>73.269270628129988</v>
      </c>
      <c r="N8" s="5">
        <v>77.392726333024996</v>
      </c>
      <c r="O8" s="5">
        <v>85.986784669844923</v>
      </c>
      <c r="P8" s="5">
        <v>87.438837345030009</v>
      </c>
      <c r="Q8" s="5">
        <v>69.803547628519979</v>
      </c>
      <c r="R8" s="5">
        <v>73.719003016339997</v>
      </c>
      <c r="S8" s="5">
        <v>68.168162136674979</v>
      </c>
      <c r="T8" s="5">
        <v>69.059516817819983</v>
      </c>
      <c r="U8" s="5">
        <v>67.42493691209998</v>
      </c>
      <c r="V8" s="5">
        <v>69.703830819020013</v>
      </c>
      <c r="W8" s="5">
        <v>81.907413056435004</v>
      </c>
      <c r="X8" s="5">
        <v>62.691109675880014</v>
      </c>
      <c r="Y8" s="5">
        <v>7935.5631916472285</v>
      </c>
      <c r="Z8" s="5">
        <v>5919.9641718241273</v>
      </c>
      <c r="AA8" s="5">
        <v>7289.3112712193943</v>
      </c>
      <c r="AB8" s="5">
        <v>4657.6906887890855</v>
      </c>
      <c r="AC8" s="5">
        <v>5586.5487303285136</v>
      </c>
      <c r="AD8" s="5">
        <v>6293.9364516852083</v>
      </c>
      <c r="AE8" s="5">
        <v>7253.0390707520373</v>
      </c>
      <c r="AF8" s="5">
        <v>14227.362030138265</v>
      </c>
      <c r="AG8" s="5">
        <v>16674.393166000056</v>
      </c>
    </row>
    <row r="9" spans="1:33">
      <c r="A9" s="58" t="s">
        <v>115</v>
      </c>
      <c r="B9" s="61" t="s">
        <v>124</v>
      </c>
      <c r="C9" s="61" t="s">
        <v>163</v>
      </c>
      <c r="D9" s="61" t="s">
        <v>164</v>
      </c>
      <c r="E9" s="61" t="s">
        <v>154</v>
      </c>
      <c r="F9" s="5">
        <v>722.09598492230998</v>
      </c>
      <c r="G9" s="5">
        <v>598.99393755575045</v>
      </c>
      <c r="H9" s="5">
        <v>1031.2645157996599</v>
      </c>
      <c r="I9" s="5">
        <v>4344.2200641860181</v>
      </c>
      <c r="J9" s="5">
        <v>4609.735210851366</v>
      </c>
      <c r="K9" s="5">
        <v>6097.419713716411</v>
      </c>
      <c r="L9" s="5">
        <v>6271.4528184399524</v>
      </c>
      <c r="M9" s="5">
        <v>6417.3826690470278</v>
      </c>
      <c r="N9" s="5">
        <v>6271.8359621839863</v>
      </c>
      <c r="O9" s="5">
        <v>5051.0377886997858</v>
      </c>
      <c r="P9" s="5">
        <v>7740.5778578404343</v>
      </c>
      <c r="Q9" s="5">
        <v>10478.55166182862</v>
      </c>
      <c r="R9" s="5">
        <v>11318.782874385292</v>
      </c>
      <c r="S9" s="5">
        <v>14135.675352309787</v>
      </c>
      <c r="T9" s="5">
        <v>14733.685889038135</v>
      </c>
      <c r="U9" s="5">
        <v>14268.52035559001</v>
      </c>
      <c r="V9" s="5">
        <v>14766.263752993735</v>
      </c>
      <c r="W9" s="5">
        <v>18146.735812254581</v>
      </c>
      <c r="X9" s="5">
        <v>46419.794847460849</v>
      </c>
      <c r="Y9" s="5">
        <v>54669.342054063898</v>
      </c>
      <c r="Z9" s="5">
        <v>43569.778734751264</v>
      </c>
      <c r="AA9" s="5">
        <v>67202.958052798713</v>
      </c>
      <c r="AB9" s="5">
        <v>96860.621593350981</v>
      </c>
      <c r="AC9" s="5">
        <v>106954.37929845309</v>
      </c>
      <c r="AD9" s="5">
        <v>108187.22753073252</v>
      </c>
      <c r="AE9" s="5">
        <v>125120.97992174191</v>
      </c>
      <c r="AF9" s="5">
        <v>133524.02565201375</v>
      </c>
      <c r="AG9" s="5">
        <v>136137.96121951196</v>
      </c>
    </row>
    <row r="10" spans="1:33">
      <c r="A10" s="58" t="s">
        <v>115</v>
      </c>
      <c r="B10" s="61" t="s">
        <v>124</v>
      </c>
      <c r="C10" s="61" t="s">
        <v>165</v>
      </c>
      <c r="D10" s="61" t="s">
        <v>166</v>
      </c>
      <c r="E10" s="61" t="s">
        <v>154</v>
      </c>
      <c r="F10" s="5">
        <v>1146.2303239449354</v>
      </c>
      <c r="G10" s="5">
        <v>744.82415109122996</v>
      </c>
      <c r="H10" s="5">
        <v>935.11361801039016</v>
      </c>
      <c r="I10" s="5">
        <v>989.41127373989502</v>
      </c>
      <c r="J10" s="5">
        <v>986.48437860477497</v>
      </c>
      <c r="K10" s="5">
        <v>987.84565583176493</v>
      </c>
      <c r="L10" s="5">
        <v>1026.3829854441751</v>
      </c>
      <c r="M10" s="5">
        <v>3282.1890799669691</v>
      </c>
      <c r="N10" s="5">
        <v>3282.617640789525</v>
      </c>
      <c r="O10" s="5">
        <v>4006.2642330816666</v>
      </c>
      <c r="P10" s="5">
        <v>4329.1461142494427</v>
      </c>
      <c r="Q10" s="5">
        <v>4501.477409817131</v>
      </c>
      <c r="R10" s="5">
        <v>4131.0681788496822</v>
      </c>
      <c r="S10" s="5">
        <v>3999.7349522993568</v>
      </c>
      <c r="T10" s="5">
        <v>4451.4649249630202</v>
      </c>
      <c r="U10" s="5">
        <v>4919.747382906804</v>
      </c>
      <c r="V10" s="5">
        <v>5008.0575417579048</v>
      </c>
      <c r="W10" s="5">
        <v>12036.095403853869</v>
      </c>
      <c r="X10" s="5">
        <v>11474.673146296409</v>
      </c>
      <c r="Y10" s="5">
        <v>11918.590768107242</v>
      </c>
      <c r="Z10" s="5">
        <v>10479.687895316956</v>
      </c>
      <c r="AA10" s="5">
        <v>11624.499217300741</v>
      </c>
      <c r="AB10" s="5">
        <v>8467.5702242067691</v>
      </c>
      <c r="AC10" s="5">
        <v>10041.139573992186</v>
      </c>
      <c r="AD10" s="5">
        <v>10370.319002780605</v>
      </c>
      <c r="AE10" s="5">
        <v>16334.574251776205</v>
      </c>
      <c r="AF10" s="5">
        <v>14834.837286988048</v>
      </c>
      <c r="AG10" s="5">
        <v>13516.304449600017</v>
      </c>
    </row>
    <row r="11" spans="1:33">
      <c r="A11" s="58" t="s">
        <v>115</v>
      </c>
      <c r="B11" s="61" t="s">
        <v>124</v>
      </c>
      <c r="C11" s="61" t="s">
        <v>167</v>
      </c>
      <c r="D11" s="61" t="s">
        <v>168</v>
      </c>
      <c r="E11" s="61" t="s">
        <v>154</v>
      </c>
      <c r="F11" s="5">
        <v>2726.7439837667753</v>
      </c>
      <c r="G11" s="5">
        <v>3176.4960953019795</v>
      </c>
      <c r="H11" s="5">
        <v>3096.6206917651302</v>
      </c>
      <c r="I11" s="5">
        <v>3814.3189457950748</v>
      </c>
      <c r="J11" s="5">
        <v>7766.1061803590446</v>
      </c>
      <c r="K11" s="5">
        <v>8180.7904227766076</v>
      </c>
      <c r="L11" s="5">
        <v>8502.3108010772448</v>
      </c>
      <c r="M11" s="5">
        <v>10707.564419209175</v>
      </c>
      <c r="N11" s="5">
        <v>10232.519627742691</v>
      </c>
      <c r="O11" s="5">
        <v>9162.5950551859642</v>
      </c>
      <c r="P11" s="5">
        <v>11436.094981814469</v>
      </c>
      <c r="Q11" s="5">
        <v>17537.36178623774</v>
      </c>
      <c r="R11" s="5">
        <v>18148.638578369162</v>
      </c>
      <c r="S11" s="5">
        <v>18163.145574230108</v>
      </c>
      <c r="T11" s="5">
        <v>22088.90631686589</v>
      </c>
      <c r="U11" s="5">
        <v>23708.119940233311</v>
      </c>
      <c r="V11" s="5">
        <v>24496.495474850031</v>
      </c>
      <c r="W11" s="5">
        <v>25404.5178143667</v>
      </c>
      <c r="X11" s="5">
        <v>26113.350472955215</v>
      </c>
      <c r="Y11" s="5">
        <v>24085.04401861177</v>
      </c>
      <c r="Z11" s="5">
        <v>19622.385363419671</v>
      </c>
      <c r="AA11" s="5">
        <v>21857.153678900537</v>
      </c>
      <c r="AB11" s="5">
        <v>22925.383491544701</v>
      </c>
      <c r="AC11" s="5">
        <v>23917.231795157611</v>
      </c>
      <c r="AD11" s="5">
        <v>23410.298433768447</v>
      </c>
      <c r="AE11" s="5">
        <v>24402.791231578467</v>
      </c>
      <c r="AF11" s="5">
        <v>26618.360225443492</v>
      </c>
      <c r="AG11" s="5">
        <v>27336.394005243052</v>
      </c>
    </row>
    <row r="12" spans="1:33">
      <c r="A12" s="58" t="s">
        <v>115</v>
      </c>
      <c r="B12" s="61" t="s">
        <v>124</v>
      </c>
      <c r="C12" s="61" t="s">
        <v>169</v>
      </c>
      <c r="D12" s="61" t="s">
        <v>170</v>
      </c>
      <c r="E12" s="61" t="s">
        <v>154</v>
      </c>
      <c r="F12" s="5">
        <v>0</v>
      </c>
      <c r="G12" s="5">
        <v>0</v>
      </c>
      <c r="H12" s="5">
        <v>0</v>
      </c>
      <c r="I12" s="5">
        <v>264.93163054889988</v>
      </c>
      <c r="J12" s="5">
        <v>237.29086314796984</v>
      </c>
      <c r="K12" s="5">
        <v>203.81548000561489</v>
      </c>
      <c r="L12" s="5">
        <v>240.20896061861009</v>
      </c>
      <c r="M12" s="5">
        <v>187.01835932507495</v>
      </c>
      <c r="N12" s="5">
        <v>189.61511872170519</v>
      </c>
      <c r="O12" s="5">
        <v>192.8954928049499</v>
      </c>
      <c r="P12" s="5">
        <v>1170.1528516720698</v>
      </c>
      <c r="Q12" s="5">
        <v>1085.0316860324751</v>
      </c>
      <c r="R12" s="5">
        <v>14219.894942951993</v>
      </c>
      <c r="S12" s="5">
        <v>14212.546367710844</v>
      </c>
      <c r="T12" s="5">
        <v>14346.119963845693</v>
      </c>
      <c r="U12" s="5">
        <v>14071.843142861135</v>
      </c>
      <c r="V12" s="5">
        <v>14728.47826539834</v>
      </c>
      <c r="W12" s="5">
        <v>14567.846461431092</v>
      </c>
      <c r="X12" s="5">
        <v>14483.127948238627</v>
      </c>
      <c r="Y12" s="5">
        <v>13993.836430237883</v>
      </c>
      <c r="Z12" s="5">
        <v>11373.827526054529</v>
      </c>
      <c r="AA12" s="5">
        <v>12875.31819405723</v>
      </c>
      <c r="AB12" s="5">
        <v>11548.134353513451</v>
      </c>
      <c r="AC12" s="5">
        <v>12867.349771677913</v>
      </c>
      <c r="AD12" s="5">
        <v>13418.191519830736</v>
      </c>
      <c r="AE12" s="5">
        <v>12523.455444423829</v>
      </c>
      <c r="AF12" s="5">
        <v>11799.570357385923</v>
      </c>
      <c r="AG12" s="5">
        <v>11849.343515642282</v>
      </c>
    </row>
    <row r="13" spans="1:33">
      <c r="A13" s="58" t="s">
        <v>115</v>
      </c>
      <c r="B13" s="61" t="s">
        <v>123</v>
      </c>
      <c r="C13" s="61" t="s">
        <v>171</v>
      </c>
      <c r="D13" s="61" t="s">
        <v>172</v>
      </c>
      <c r="E13" s="61" t="s">
        <v>154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7.5711962999999998E-4</v>
      </c>
      <c r="L13" s="5">
        <v>7.4709564499999962E-4</v>
      </c>
      <c r="M13" s="5">
        <v>2.1747544799999999E-3</v>
      </c>
      <c r="N13" s="5">
        <v>2.1339634749999994E-3</v>
      </c>
      <c r="O13" s="5">
        <v>1.77390176E-3</v>
      </c>
      <c r="P13" s="5">
        <v>1.8437785299999995E-3</v>
      </c>
      <c r="Q13" s="5">
        <v>1.7384296549999986E-3</v>
      </c>
      <c r="R13" s="5">
        <v>1.6800191550000007E-3</v>
      </c>
      <c r="S13" s="5">
        <v>1.6474291749999993E-3</v>
      </c>
      <c r="T13" s="5">
        <v>2.116237794999999E-3</v>
      </c>
      <c r="U13" s="5">
        <v>2.053244500000002E-3</v>
      </c>
      <c r="V13" s="5">
        <v>2.2709271400000006E-3</v>
      </c>
      <c r="W13" s="5">
        <v>2.2003157149999997E-3</v>
      </c>
      <c r="X13" s="5">
        <v>2.1130325199999996E-3</v>
      </c>
      <c r="Y13" s="5">
        <v>2.0847658549999989E-3</v>
      </c>
      <c r="Z13" s="5">
        <v>1.802086864999999E-3</v>
      </c>
      <c r="AA13" s="5">
        <v>1.8764672599999995E-3</v>
      </c>
      <c r="AB13" s="5">
        <v>2.1388021250000008E-3</v>
      </c>
      <c r="AC13" s="5">
        <v>2.1790902700000014E-3</v>
      </c>
      <c r="AD13" s="5">
        <v>2.1335093999999993E-3</v>
      </c>
      <c r="AE13" s="5">
        <v>2.1118584249999986E-3</v>
      </c>
      <c r="AF13" s="5">
        <v>2.0248974650000024E-3</v>
      </c>
      <c r="AG13" s="5">
        <v>2.2547137200000004E-3</v>
      </c>
    </row>
    <row r="14" spans="1:33">
      <c r="A14" s="58" t="s">
        <v>115</v>
      </c>
      <c r="B14" s="61" t="s">
        <v>123</v>
      </c>
      <c r="C14" s="61" t="s">
        <v>173</v>
      </c>
      <c r="D14" s="61" t="s">
        <v>174</v>
      </c>
      <c r="E14" s="61" t="s">
        <v>154</v>
      </c>
      <c r="F14" s="5">
        <v>294.16394563939502</v>
      </c>
      <c r="G14" s="5">
        <v>213.70043257701991</v>
      </c>
      <c r="H14" s="5">
        <v>269.16804696481512</v>
      </c>
      <c r="I14" s="5">
        <v>269.12992955511999</v>
      </c>
      <c r="J14" s="5">
        <v>265.52748887731514</v>
      </c>
      <c r="K14" s="5">
        <v>324.88617001416975</v>
      </c>
      <c r="L14" s="5">
        <v>323.7747599274802</v>
      </c>
      <c r="M14" s="5">
        <v>250.45662849448493</v>
      </c>
      <c r="N14" s="5">
        <v>263.6904949230701</v>
      </c>
      <c r="O14" s="5">
        <v>308.10768843234007</v>
      </c>
      <c r="P14" s="5">
        <v>298.00864939789011</v>
      </c>
      <c r="Q14" s="5">
        <v>253.58910970040506</v>
      </c>
      <c r="R14" s="5">
        <v>849.43196824669008</v>
      </c>
      <c r="S14" s="5">
        <v>941.89970848272003</v>
      </c>
      <c r="T14" s="5">
        <v>5606.9278992565041</v>
      </c>
      <c r="U14" s="5">
        <v>7570.4095046634184</v>
      </c>
      <c r="V14" s="5">
        <v>8252.5149183532958</v>
      </c>
      <c r="W14" s="5">
        <v>9666.1658014068053</v>
      </c>
      <c r="X14" s="5">
        <v>9141.3035781114831</v>
      </c>
      <c r="Y14" s="5">
        <v>10057.890724535038</v>
      </c>
      <c r="Z14" s="5">
        <v>8828.6565334620918</v>
      </c>
      <c r="AA14" s="5">
        <v>11362.491940376918</v>
      </c>
      <c r="AB14" s="5">
        <v>11809.508506698719</v>
      </c>
      <c r="AC14" s="5">
        <v>12093.472481787157</v>
      </c>
      <c r="AD14" s="5">
        <v>12506.384619880806</v>
      </c>
      <c r="AE14" s="5">
        <v>12457.876412495913</v>
      </c>
      <c r="AF14" s="5">
        <v>11695.763711463742</v>
      </c>
      <c r="AG14" s="5">
        <v>12218.01396475673</v>
      </c>
    </row>
    <row r="15" spans="1:33">
      <c r="A15" s="58" t="s">
        <v>115</v>
      </c>
      <c r="B15" s="61" t="s">
        <v>123</v>
      </c>
      <c r="C15" s="61" t="s">
        <v>175</v>
      </c>
      <c r="D15" s="61" t="s">
        <v>176</v>
      </c>
      <c r="E15" s="61" t="s">
        <v>154</v>
      </c>
      <c r="F15" s="5">
        <v>1053.2222698913802</v>
      </c>
      <c r="G15" s="5">
        <v>1035.3995858723549</v>
      </c>
      <c r="H15" s="5">
        <v>970.44299669483985</v>
      </c>
      <c r="I15" s="5">
        <v>1073.521081825304</v>
      </c>
      <c r="J15" s="5">
        <v>5888.1590677249415</v>
      </c>
      <c r="K15" s="5">
        <v>7163.9190915722365</v>
      </c>
      <c r="L15" s="5">
        <v>7139.1956140620068</v>
      </c>
      <c r="M15" s="5">
        <v>6899.6429934686457</v>
      </c>
      <c r="N15" s="5">
        <v>6621.753704603746</v>
      </c>
      <c r="O15" s="5">
        <v>6101.6140619331545</v>
      </c>
      <c r="P15" s="5">
        <v>6527.4920948850386</v>
      </c>
      <c r="Q15" s="5">
        <v>6979.2962678103549</v>
      </c>
      <c r="R15" s="5">
        <v>7309.563997972562</v>
      </c>
      <c r="S15" s="5">
        <v>7109.1726797557858</v>
      </c>
      <c r="T15" s="5">
        <v>8203.8440706583951</v>
      </c>
      <c r="U15" s="5">
        <v>7820.0742736127195</v>
      </c>
      <c r="V15" s="5">
        <v>8543.8366358057574</v>
      </c>
      <c r="W15" s="5">
        <v>8289.4845924821784</v>
      </c>
      <c r="X15" s="5">
        <v>7974.1352709258772</v>
      </c>
      <c r="Y15" s="5">
        <v>7809.7429706169578</v>
      </c>
      <c r="Z15" s="5">
        <v>6582.8658012821588</v>
      </c>
      <c r="AA15" s="5">
        <v>7071.6321302009464</v>
      </c>
      <c r="AB15" s="5">
        <v>7440.5572072730338</v>
      </c>
      <c r="AC15" s="5">
        <v>7861.3020952918778</v>
      </c>
      <c r="AD15" s="5">
        <v>7833.8402721464645</v>
      </c>
      <c r="AE15" s="5">
        <v>7953.9112949015362</v>
      </c>
      <c r="AF15" s="5">
        <v>7235.0123745937517</v>
      </c>
      <c r="AG15" s="5">
        <v>7514.5960939723573</v>
      </c>
    </row>
    <row r="16" spans="1:33">
      <c r="A16" s="58" t="s">
        <v>115</v>
      </c>
      <c r="B16" s="61" t="s">
        <v>123</v>
      </c>
      <c r="C16" s="61" t="s">
        <v>177</v>
      </c>
      <c r="D16" s="61" t="s">
        <v>178</v>
      </c>
      <c r="E16" s="61" t="s">
        <v>154</v>
      </c>
      <c r="F16" s="5">
        <v>1708.9735359895349</v>
      </c>
      <c r="G16" s="5">
        <v>1654.3732707211645</v>
      </c>
      <c r="H16" s="5">
        <v>6034.9024953826865</v>
      </c>
      <c r="I16" s="5">
        <v>8656.2441727879159</v>
      </c>
      <c r="J16" s="5">
        <v>7935.9451555504866</v>
      </c>
      <c r="K16" s="5">
        <v>9011.8132713348114</v>
      </c>
      <c r="L16" s="5">
        <v>9195.7146752447825</v>
      </c>
      <c r="M16" s="5">
        <v>8061.9579801013415</v>
      </c>
      <c r="N16" s="5">
        <v>7752.8684261689104</v>
      </c>
      <c r="O16" s="5">
        <v>7539.1562301348395</v>
      </c>
      <c r="P16" s="5">
        <v>8295.8872871288913</v>
      </c>
      <c r="Q16" s="5">
        <v>15124.812714296109</v>
      </c>
      <c r="R16" s="5">
        <v>14635.177264591433</v>
      </c>
      <c r="S16" s="5">
        <v>14869.271420408339</v>
      </c>
      <c r="T16" s="5">
        <v>13599.213372579898</v>
      </c>
      <c r="U16" s="5">
        <v>13797.215386455302</v>
      </c>
      <c r="V16" s="5">
        <v>15646.054856239805</v>
      </c>
      <c r="W16" s="5">
        <v>17531.362972812585</v>
      </c>
      <c r="X16" s="5">
        <v>20825.911369386162</v>
      </c>
      <c r="Y16" s="5">
        <v>19674.293943149511</v>
      </c>
      <c r="Z16" s="5">
        <v>18016.274743903978</v>
      </c>
      <c r="AA16" s="5">
        <v>20266.468380727838</v>
      </c>
      <c r="AB16" s="5">
        <v>25880.463981500743</v>
      </c>
      <c r="AC16" s="5">
        <v>28522.556450087097</v>
      </c>
      <c r="AD16" s="5">
        <v>30121.208105830767</v>
      </c>
      <c r="AE16" s="5">
        <v>30887.532869307437</v>
      </c>
      <c r="AF16" s="5">
        <v>32911.29846504359</v>
      </c>
      <c r="AG16" s="5">
        <v>36248.931919116665</v>
      </c>
    </row>
    <row r="17" spans="1:33">
      <c r="A17" s="58" t="s">
        <v>115</v>
      </c>
      <c r="B17" s="61" t="s">
        <v>123</v>
      </c>
      <c r="C17" s="61" t="s">
        <v>179</v>
      </c>
      <c r="D17" s="61" t="s">
        <v>180</v>
      </c>
      <c r="E17" s="61" t="s">
        <v>154</v>
      </c>
      <c r="F17" s="5">
        <v>305.09437395240491</v>
      </c>
      <c r="G17" s="5">
        <v>270.44443817971512</v>
      </c>
      <c r="H17" s="5">
        <v>366.56196343571503</v>
      </c>
      <c r="I17" s="5">
        <v>433.94917784043002</v>
      </c>
      <c r="J17" s="5">
        <v>363.80011588000536</v>
      </c>
      <c r="K17" s="5">
        <v>433.06329357206971</v>
      </c>
      <c r="L17" s="5">
        <v>466.81866097595508</v>
      </c>
      <c r="M17" s="5">
        <v>353.43015739699501</v>
      </c>
      <c r="N17" s="5">
        <v>301.31872099056994</v>
      </c>
      <c r="O17" s="5">
        <v>378.2444913426653</v>
      </c>
      <c r="P17" s="5">
        <v>375.18549675520495</v>
      </c>
      <c r="Q17" s="5">
        <v>305.28602502004992</v>
      </c>
      <c r="R17" s="5">
        <v>279.20180990645491</v>
      </c>
      <c r="S17" s="5">
        <v>291.988263530175</v>
      </c>
      <c r="T17" s="5">
        <v>263.76485688923498</v>
      </c>
      <c r="U17" s="5">
        <v>292.39414131351498</v>
      </c>
      <c r="V17" s="5">
        <v>287.617331123935</v>
      </c>
      <c r="W17" s="5">
        <v>372.60802284581973</v>
      </c>
      <c r="X17" s="5">
        <v>368.56022093691502</v>
      </c>
      <c r="Y17" s="5">
        <v>324.46379737156508</v>
      </c>
      <c r="Z17" s="5">
        <v>467.11056361101487</v>
      </c>
      <c r="AA17" s="5">
        <v>454.48014062093995</v>
      </c>
      <c r="AB17" s="5">
        <v>265.72026182451987</v>
      </c>
      <c r="AC17" s="5">
        <v>318.1662453316149</v>
      </c>
      <c r="AD17" s="5">
        <v>357.53344111046511</v>
      </c>
      <c r="AE17" s="5">
        <v>346.58639718468027</v>
      </c>
      <c r="AF17" s="5">
        <v>350.01418712547525</v>
      </c>
      <c r="AG17" s="5">
        <v>237.75200591314504</v>
      </c>
    </row>
    <row r="18" spans="1:33">
      <c r="A18" s="58" t="s">
        <v>115</v>
      </c>
      <c r="B18" s="61" t="s">
        <v>123</v>
      </c>
      <c r="C18" s="61" t="s">
        <v>181</v>
      </c>
      <c r="D18" s="61" t="s">
        <v>182</v>
      </c>
      <c r="E18" s="61" t="s">
        <v>154</v>
      </c>
      <c r="F18" s="5">
        <v>1813.5988331607903</v>
      </c>
      <c r="G18" s="5">
        <v>1679.6896627855353</v>
      </c>
      <c r="H18" s="5">
        <v>2603.9387303317753</v>
      </c>
      <c r="I18" s="5">
        <v>2579.4570673821295</v>
      </c>
      <c r="J18" s="5">
        <v>2305.4717043597707</v>
      </c>
      <c r="K18" s="5">
        <v>2771.8891576914052</v>
      </c>
      <c r="L18" s="5">
        <v>2956.8788677188463</v>
      </c>
      <c r="M18" s="5">
        <v>2432.0641386299703</v>
      </c>
      <c r="N18" s="5">
        <v>2457.5512312179749</v>
      </c>
      <c r="O18" s="5">
        <v>2502.0928827493499</v>
      </c>
      <c r="P18" s="5">
        <v>2622.3925530604356</v>
      </c>
      <c r="Q18" s="5">
        <v>2528.1711432802358</v>
      </c>
      <c r="R18" s="5">
        <v>2305.7006909612992</v>
      </c>
      <c r="S18" s="5">
        <v>2556.3444322580453</v>
      </c>
      <c r="T18" s="5">
        <v>1919.0674295977544</v>
      </c>
      <c r="U18" s="5">
        <v>1734.6372833523155</v>
      </c>
      <c r="V18" s="5">
        <v>1916.3121298893502</v>
      </c>
      <c r="W18" s="5">
        <v>2525.2530717352756</v>
      </c>
      <c r="X18" s="5">
        <v>2327.82078672646</v>
      </c>
      <c r="Y18" s="5">
        <v>2321.6869193610451</v>
      </c>
      <c r="Z18" s="5">
        <v>2645.3002449872647</v>
      </c>
      <c r="AA18" s="5">
        <v>2770.5134910409547</v>
      </c>
      <c r="AB18" s="5">
        <v>2055.1953340093655</v>
      </c>
      <c r="AC18" s="5">
        <v>1948.1137505483944</v>
      </c>
      <c r="AD18" s="5">
        <v>2364.8205023391747</v>
      </c>
      <c r="AE18" s="5">
        <v>2181.7192951963448</v>
      </c>
      <c r="AF18" s="5">
        <v>1979.2892765117101</v>
      </c>
      <c r="AG18" s="5">
        <v>1765.5302846617915</v>
      </c>
    </row>
    <row r="19" spans="1:33">
      <c r="A19" s="58" t="s">
        <v>115</v>
      </c>
      <c r="B19" s="61" t="s">
        <v>123</v>
      </c>
      <c r="C19" s="61" t="s">
        <v>183</v>
      </c>
      <c r="D19" s="61" t="s">
        <v>184</v>
      </c>
      <c r="E19" s="61" t="s">
        <v>154</v>
      </c>
      <c r="F19" s="5">
        <v>559.64484643205515</v>
      </c>
      <c r="G19" s="5">
        <v>508.64319794483993</v>
      </c>
      <c r="H19" s="5">
        <v>530.13936456894498</v>
      </c>
      <c r="I19" s="5">
        <v>542.03628179984514</v>
      </c>
      <c r="J19" s="5">
        <v>504.6204736266202</v>
      </c>
      <c r="K19" s="5">
        <v>2018.4029392940959</v>
      </c>
      <c r="L19" s="5">
        <v>2693.1527156711804</v>
      </c>
      <c r="M19" s="5">
        <v>2680.4269850370042</v>
      </c>
      <c r="N19" s="5">
        <v>2711.3638138709603</v>
      </c>
      <c r="O19" s="5">
        <v>2542.4654963562953</v>
      </c>
      <c r="P19" s="5">
        <v>2616.6414741941389</v>
      </c>
      <c r="Q19" s="5">
        <v>2801.3008602630666</v>
      </c>
      <c r="R19" s="5">
        <v>2666.0081041747762</v>
      </c>
      <c r="S19" s="5">
        <v>2833.2240348454952</v>
      </c>
      <c r="T19" s="5">
        <v>2635.4719821641115</v>
      </c>
      <c r="U19" s="5">
        <v>2485.0789885447839</v>
      </c>
      <c r="V19" s="5">
        <v>2762.725863391584</v>
      </c>
      <c r="W19" s="5">
        <v>2798.5913612610198</v>
      </c>
      <c r="X19" s="5">
        <v>2770.759404375518</v>
      </c>
      <c r="Y19" s="5">
        <v>2757.4736416948754</v>
      </c>
      <c r="Z19" s="5">
        <v>2379.760143594051</v>
      </c>
      <c r="AA19" s="5">
        <v>2537.0437590984006</v>
      </c>
      <c r="AB19" s="5">
        <v>2674.3280184323107</v>
      </c>
      <c r="AC19" s="5">
        <v>2582.7816382620581</v>
      </c>
      <c r="AD19" s="5">
        <v>2735.7458814540191</v>
      </c>
      <c r="AE19" s="5">
        <v>2686.0560100187308</v>
      </c>
      <c r="AF19" s="5">
        <v>2597.7039875659548</v>
      </c>
      <c r="AG19" s="5">
        <v>2228.8230670878575</v>
      </c>
    </row>
    <row r="20" spans="1:33">
      <c r="A20" s="58" t="s">
        <v>115</v>
      </c>
      <c r="B20" s="61" t="s">
        <v>123</v>
      </c>
      <c r="C20" s="61" t="s">
        <v>185</v>
      </c>
      <c r="D20" s="61" t="s">
        <v>186</v>
      </c>
      <c r="E20" s="61" t="s">
        <v>154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</row>
    <row r="21" spans="1:33">
      <c r="A21" s="58" t="s">
        <v>115</v>
      </c>
      <c r="B21" s="61" t="s">
        <v>123</v>
      </c>
      <c r="C21" s="61" t="s">
        <v>187</v>
      </c>
      <c r="D21" s="61" t="s">
        <v>188</v>
      </c>
      <c r="E21" s="61" t="s">
        <v>154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>
      <c r="A22" s="58" t="s">
        <v>115</v>
      </c>
      <c r="B22" s="61" t="s">
        <v>125</v>
      </c>
      <c r="C22" s="61" t="s">
        <v>189</v>
      </c>
      <c r="D22" s="61" t="s">
        <v>190</v>
      </c>
      <c r="E22" s="61" t="s">
        <v>154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7.5987450500000016E-4</v>
      </c>
      <c r="L22" s="5">
        <v>7.7859147499999976E-4</v>
      </c>
      <c r="M22" s="5">
        <v>1.7569420600000005E-3</v>
      </c>
      <c r="N22" s="5">
        <v>1.6092453750000001E-3</v>
      </c>
      <c r="O22" s="5">
        <v>1.5198411700000005E-3</v>
      </c>
      <c r="P22" s="5">
        <v>1.5511453200000012E-3</v>
      </c>
      <c r="Q22" s="5">
        <v>1.6845726549999987E-3</v>
      </c>
      <c r="R22" s="5">
        <v>1.4531558049999983E-3</v>
      </c>
      <c r="S22" s="5">
        <v>1.5449546350000008E-3</v>
      </c>
      <c r="T22" s="5">
        <v>1.4386819900000015E-3</v>
      </c>
      <c r="U22" s="5">
        <v>1.3958603299999998E-3</v>
      </c>
      <c r="V22" s="5">
        <v>1.3920871349999992E-3</v>
      </c>
      <c r="W22" s="5">
        <v>1.3901733649999989E-3</v>
      </c>
      <c r="X22" s="5">
        <v>1.3863058350000006E-3</v>
      </c>
      <c r="Y22" s="5">
        <v>1.25558409E-3</v>
      </c>
      <c r="Z22" s="5">
        <v>1.1403444699999998E-3</v>
      </c>
      <c r="AA22" s="5">
        <v>1.1903759099999999E-3</v>
      </c>
      <c r="AB22" s="5">
        <v>1.4278758900000002E-3</v>
      </c>
      <c r="AC22" s="5">
        <v>1.3589138499999996E-3</v>
      </c>
      <c r="AD22" s="5">
        <v>1.3770570749999992E-3</v>
      </c>
      <c r="AE22" s="5">
        <v>1.4471327750000011E-3</v>
      </c>
      <c r="AF22" s="5">
        <v>1.5712432400000007E-3</v>
      </c>
      <c r="AG22" s="5">
        <v>1.5238231549999993E-3</v>
      </c>
    </row>
    <row r="23" spans="1:33">
      <c r="A23" s="58" t="s">
        <v>115</v>
      </c>
      <c r="B23" s="61" t="s">
        <v>125</v>
      </c>
      <c r="C23" s="61" t="s">
        <v>191</v>
      </c>
      <c r="D23" s="61" t="s">
        <v>192</v>
      </c>
      <c r="E23" s="61" t="s">
        <v>154</v>
      </c>
      <c r="F23" s="5">
        <v>0</v>
      </c>
      <c r="G23" s="5">
        <v>0</v>
      </c>
      <c r="H23" s="5">
        <v>0</v>
      </c>
      <c r="I23" s="5">
        <v>0</v>
      </c>
      <c r="J23" s="5">
        <v>672.88220251849486</v>
      </c>
      <c r="K23" s="5">
        <v>840.51244409808544</v>
      </c>
      <c r="L23" s="5">
        <v>822.72925100585007</v>
      </c>
      <c r="M23" s="5">
        <v>758.55850755752545</v>
      </c>
      <c r="N23" s="5">
        <v>745.54007710760482</v>
      </c>
      <c r="O23" s="5">
        <v>702.55248936810574</v>
      </c>
      <c r="P23" s="5">
        <v>717.67702570590052</v>
      </c>
      <c r="Q23" s="5">
        <v>740.11459682754469</v>
      </c>
      <c r="R23" s="5">
        <v>585.65994765442565</v>
      </c>
      <c r="S23" s="5">
        <v>742.15950908969501</v>
      </c>
      <c r="T23" s="5">
        <v>756.32564759756008</v>
      </c>
      <c r="U23" s="5">
        <v>680.25122806099012</v>
      </c>
      <c r="V23" s="5">
        <v>727.23772598673474</v>
      </c>
      <c r="W23" s="5">
        <v>729.1057147757798</v>
      </c>
      <c r="X23" s="5">
        <v>727.85857101543979</v>
      </c>
      <c r="Y23" s="5">
        <v>733.33600536692495</v>
      </c>
      <c r="Z23" s="5">
        <v>728.99011553767514</v>
      </c>
      <c r="AA23" s="5">
        <v>747.08421469437519</v>
      </c>
      <c r="AB23" s="5">
        <v>792.52675558279009</v>
      </c>
      <c r="AC23" s="5">
        <v>738.75025737218448</v>
      </c>
      <c r="AD23" s="5">
        <v>835.60355400685921</v>
      </c>
      <c r="AE23" s="5">
        <v>862.97400767359068</v>
      </c>
      <c r="AF23" s="5">
        <v>850.84172895211407</v>
      </c>
      <c r="AG23" s="5">
        <v>847.44601374963588</v>
      </c>
    </row>
    <row r="24" spans="1:33">
      <c r="A24" s="58" t="s">
        <v>115</v>
      </c>
      <c r="B24" s="61" t="s">
        <v>125</v>
      </c>
      <c r="C24" s="61" t="s">
        <v>193</v>
      </c>
      <c r="D24" s="61" t="s">
        <v>194</v>
      </c>
      <c r="E24" s="61" t="s">
        <v>154</v>
      </c>
      <c r="F24" s="5">
        <v>1137.9438252834204</v>
      </c>
      <c r="G24" s="5">
        <v>976.84988858527527</v>
      </c>
      <c r="H24" s="5">
        <v>1027.2963368385606</v>
      </c>
      <c r="I24" s="5">
        <v>1033.1550703896899</v>
      </c>
      <c r="J24" s="5">
        <v>1096.7705812397198</v>
      </c>
      <c r="K24" s="5">
        <v>1194.3993766271199</v>
      </c>
      <c r="L24" s="5">
        <v>1252.2034129049503</v>
      </c>
      <c r="M24" s="5">
        <v>2804.1543880772997</v>
      </c>
      <c r="N24" s="5">
        <v>5563.5061318675816</v>
      </c>
      <c r="O24" s="5">
        <v>5151.1284174780048</v>
      </c>
      <c r="P24" s="5">
        <v>5410.5266037770107</v>
      </c>
      <c r="Q24" s="5">
        <v>5699.0445517451835</v>
      </c>
      <c r="R24" s="5">
        <v>5323.9090192977874</v>
      </c>
      <c r="S24" s="5">
        <v>5707.3945640143938</v>
      </c>
      <c r="T24" s="5">
        <v>5660.7960226766654</v>
      </c>
      <c r="U24" s="5">
        <v>9287.106117055564</v>
      </c>
      <c r="V24" s="5">
        <v>10061.213413663385</v>
      </c>
      <c r="W24" s="5">
        <v>10468.920244947718</v>
      </c>
      <c r="X24" s="5">
        <v>10106.148873125281</v>
      </c>
      <c r="Y24" s="5">
        <v>9836.0201271009264</v>
      </c>
      <c r="Z24" s="5">
        <v>9167.8439178879089</v>
      </c>
      <c r="AA24" s="5">
        <v>8533.6904452062827</v>
      </c>
      <c r="AB24" s="5">
        <v>7843.982824465108</v>
      </c>
      <c r="AC24" s="5">
        <v>7398.6889590371529</v>
      </c>
      <c r="AD24" s="5">
        <v>8805.0820996477687</v>
      </c>
      <c r="AE24" s="5">
        <v>8740.0532574289464</v>
      </c>
      <c r="AF24" s="5">
        <v>7749.5378488168553</v>
      </c>
      <c r="AG24" s="5">
        <v>7472.6445781153925</v>
      </c>
    </row>
    <row r="25" spans="1:33">
      <c r="A25" s="58" t="s">
        <v>115</v>
      </c>
      <c r="B25" s="61" t="s">
        <v>125</v>
      </c>
      <c r="C25" s="61" t="s">
        <v>195</v>
      </c>
      <c r="D25" s="61" t="s">
        <v>196</v>
      </c>
      <c r="E25" s="61" t="s">
        <v>154</v>
      </c>
      <c r="F25" s="5">
        <v>0</v>
      </c>
      <c r="G25" s="5">
        <v>0</v>
      </c>
      <c r="H25" s="5">
        <v>0</v>
      </c>
      <c r="I25" s="5">
        <v>0</v>
      </c>
      <c r="J25" s="5">
        <v>693.11057352726095</v>
      </c>
      <c r="K25" s="5">
        <v>2097.5428326245196</v>
      </c>
      <c r="L25" s="5">
        <v>2149.864806478105</v>
      </c>
      <c r="M25" s="5">
        <v>1702.2060422181644</v>
      </c>
      <c r="N25" s="5">
        <v>1649.124904685332</v>
      </c>
      <c r="O25" s="5">
        <v>1464.5625068091097</v>
      </c>
      <c r="P25" s="5">
        <v>1464.0098090052641</v>
      </c>
      <c r="Q25" s="5">
        <v>1479.9599408878541</v>
      </c>
      <c r="R25" s="5">
        <v>968.33990632696009</v>
      </c>
      <c r="S25" s="5">
        <v>1098.0521950216403</v>
      </c>
      <c r="T25" s="5">
        <v>1223.240970367136</v>
      </c>
      <c r="U25" s="5">
        <v>1005.5480520063351</v>
      </c>
      <c r="V25" s="5">
        <v>1215.7971118637499</v>
      </c>
      <c r="W25" s="5">
        <v>1819.900477013236</v>
      </c>
      <c r="X25" s="5">
        <v>1710.211146282435</v>
      </c>
      <c r="Y25" s="5">
        <v>1471.8822333937039</v>
      </c>
      <c r="Z25" s="5">
        <v>1598.8847386597954</v>
      </c>
      <c r="AA25" s="5">
        <v>1830.8326436229495</v>
      </c>
      <c r="AB25" s="5">
        <v>1303.7764834521895</v>
      </c>
      <c r="AC25" s="5">
        <v>1291.398688934476</v>
      </c>
      <c r="AD25" s="5">
        <v>5493.8512791040012</v>
      </c>
      <c r="AE25" s="5">
        <v>5735.3130065244368</v>
      </c>
      <c r="AF25" s="5">
        <v>7564.6765315910743</v>
      </c>
      <c r="AG25" s="5">
        <v>7676.5789292642903</v>
      </c>
    </row>
    <row r="26" spans="1:33">
      <c r="A26" s="58" t="s">
        <v>115</v>
      </c>
      <c r="B26" s="61" t="s">
        <v>125</v>
      </c>
      <c r="C26" s="61" t="s">
        <v>197</v>
      </c>
      <c r="D26" s="61" t="s">
        <v>198</v>
      </c>
      <c r="E26" s="61" t="s">
        <v>154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</row>
    <row r="27" spans="1:33">
      <c r="A27" s="58" t="s">
        <v>115</v>
      </c>
      <c r="B27" s="61" t="s">
        <v>125</v>
      </c>
      <c r="C27" s="61" t="s">
        <v>199</v>
      </c>
      <c r="D27" s="61" t="s">
        <v>200</v>
      </c>
      <c r="E27" s="61" t="s">
        <v>154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884.05789371791957</v>
      </c>
      <c r="L27" s="5">
        <v>897.94295285216003</v>
      </c>
      <c r="M27" s="5">
        <v>868.35745742183542</v>
      </c>
      <c r="N27" s="5">
        <v>841.25481399615512</v>
      </c>
      <c r="O27" s="5">
        <v>778.33674325452603</v>
      </c>
      <c r="P27" s="5">
        <v>794.69630673415588</v>
      </c>
      <c r="Q27" s="5">
        <v>879.42484800750981</v>
      </c>
      <c r="R27" s="5">
        <v>771.70327082864515</v>
      </c>
      <c r="S27" s="5">
        <v>814.79165713924999</v>
      </c>
      <c r="T27" s="5">
        <v>772.36174752908516</v>
      </c>
      <c r="U27" s="5">
        <v>743.9296074208454</v>
      </c>
      <c r="V27" s="5">
        <v>786.24326470744495</v>
      </c>
      <c r="W27" s="5">
        <v>787.46124820458988</v>
      </c>
      <c r="X27" s="5">
        <v>792.37365349261063</v>
      </c>
      <c r="Y27" s="5">
        <v>709.43521523195068</v>
      </c>
      <c r="Z27" s="5">
        <v>666.8481659112656</v>
      </c>
      <c r="AA27" s="5">
        <v>650.13762924748505</v>
      </c>
      <c r="AB27" s="5">
        <v>674.19781273244007</v>
      </c>
      <c r="AC27" s="5">
        <v>664.04257362251019</v>
      </c>
      <c r="AD27" s="5">
        <v>711.07956658218518</v>
      </c>
      <c r="AE27" s="5">
        <v>761.02741263998564</v>
      </c>
      <c r="AF27" s="5">
        <v>789.37454054116552</v>
      </c>
      <c r="AG27" s="5">
        <v>799.58126419545022</v>
      </c>
    </row>
    <row r="28" spans="1:33">
      <c r="A28" s="58" t="s">
        <v>115</v>
      </c>
      <c r="B28" s="61" t="s">
        <v>125</v>
      </c>
      <c r="C28" s="61" t="s">
        <v>201</v>
      </c>
      <c r="D28" s="61" t="s">
        <v>202</v>
      </c>
      <c r="E28" s="61" t="s">
        <v>154</v>
      </c>
      <c r="F28" s="5">
        <v>604.92556227272985</v>
      </c>
      <c r="G28" s="5">
        <v>540.27896669665029</v>
      </c>
      <c r="H28" s="5">
        <v>656.02566828871022</v>
      </c>
      <c r="I28" s="5">
        <v>717.52907995434475</v>
      </c>
      <c r="J28" s="5">
        <v>1125.3627296213149</v>
      </c>
      <c r="K28" s="5">
        <v>1308.5865043461897</v>
      </c>
      <c r="L28" s="5">
        <v>1354.2261437862999</v>
      </c>
      <c r="M28" s="5">
        <v>1394.5194076390003</v>
      </c>
      <c r="N28" s="5">
        <v>1358.0117419744154</v>
      </c>
      <c r="O28" s="5">
        <v>1322.4397394130049</v>
      </c>
      <c r="P28" s="5">
        <v>1332.9794857730103</v>
      </c>
      <c r="Q28" s="5">
        <v>1342.0756196736349</v>
      </c>
      <c r="R28" s="5">
        <v>1171.6189758774403</v>
      </c>
      <c r="S28" s="5">
        <v>3753.4875416209488</v>
      </c>
      <c r="T28" s="5">
        <v>3766.1235643228988</v>
      </c>
      <c r="U28" s="5">
        <v>3510.8420451349757</v>
      </c>
      <c r="V28" s="5">
        <v>3668.7990948564798</v>
      </c>
      <c r="W28" s="5">
        <v>3864.2843060627215</v>
      </c>
      <c r="X28" s="5">
        <v>3675.8624899890542</v>
      </c>
      <c r="Y28" s="5">
        <v>8565.3532299737944</v>
      </c>
      <c r="Z28" s="5">
        <v>12357.935948330145</v>
      </c>
      <c r="AA28" s="5">
        <v>12956.909543998205</v>
      </c>
      <c r="AB28" s="5">
        <v>12763.599585725959</v>
      </c>
      <c r="AC28" s="5">
        <v>11655.939156075701</v>
      </c>
      <c r="AD28" s="5">
        <v>13546.776674315972</v>
      </c>
      <c r="AE28" s="5">
        <v>13625.531259071162</v>
      </c>
      <c r="AF28" s="5">
        <v>18571.405487678741</v>
      </c>
      <c r="AG28" s="5">
        <v>19600.893967795157</v>
      </c>
    </row>
    <row r="29" spans="1:33">
      <c r="A29" s="58" t="s">
        <v>115</v>
      </c>
      <c r="B29" s="61" t="s">
        <v>126</v>
      </c>
      <c r="C29" s="61" t="s">
        <v>203</v>
      </c>
      <c r="D29" s="61" t="s">
        <v>204</v>
      </c>
      <c r="E29" s="61" t="s">
        <v>154</v>
      </c>
      <c r="F29" s="5">
        <v>282.81878849950999</v>
      </c>
      <c r="G29" s="5">
        <v>215.4006737843151</v>
      </c>
      <c r="H29" s="5">
        <v>258.78695720898997</v>
      </c>
      <c r="I29" s="5">
        <v>276.63195421736009</v>
      </c>
      <c r="J29" s="5">
        <v>272.25665257745493</v>
      </c>
      <c r="K29" s="5">
        <v>282.58631698178999</v>
      </c>
      <c r="L29" s="5">
        <v>293.44941762072506</v>
      </c>
      <c r="M29" s="5">
        <v>283.52586795194026</v>
      </c>
      <c r="N29" s="5">
        <v>274.5437525053099</v>
      </c>
      <c r="O29" s="5">
        <v>247.39389122405512</v>
      </c>
      <c r="P29" s="5">
        <v>267.71791848221005</v>
      </c>
      <c r="Q29" s="5">
        <v>271.40311446050498</v>
      </c>
      <c r="R29" s="5">
        <v>257.18345220429501</v>
      </c>
      <c r="S29" s="5">
        <v>277.61026092483991</v>
      </c>
      <c r="T29" s="5">
        <v>270.26949212275497</v>
      </c>
      <c r="U29" s="5">
        <v>256.873260996265</v>
      </c>
      <c r="V29" s="5">
        <v>265.610955030985</v>
      </c>
      <c r="W29" s="5">
        <v>296.63204651976503</v>
      </c>
      <c r="X29" s="5">
        <v>294.43371000486525</v>
      </c>
      <c r="Y29" s="5">
        <v>271.65483292945498</v>
      </c>
      <c r="Z29" s="5">
        <v>423.06123223087513</v>
      </c>
      <c r="AA29" s="5">
        <v>461.52657837476005</v>
      </c>
      <c r="AB29" s="5">
        <v>474.66236949071492</v>
      </c>
      <c r="AC29" s="5">
        <v>444.68101174538003</v>
      </c>
      <c r="AD29" s="5">
        <v>474.94491713880996</v>
      </c>
      <c r="AE29" s="5">
        <v>475.77752416407498</v>
      </c>
      <c r="AF29" s="5">
        <v>236.26054726314007</v>
      </c>
      <c r="AG29" s="5">
        <v>247.21305609321993</v>
      </c>
    </row>
    <row r="30" spans="1:33">
      <c r="A30" s="58" t="s">
        <v>115</v>
      </c>
      <c r="B30" s="61" t="s">
        <v>126</v>
      </c>
      <c r="C30" s="61" t="s">
        <v>205</v>
      </c>
      <c r="D30" s="61" t="s">
        <v>206</v>
      </c>
      <c r="E30" s="61" t="s">
        <v>154</v>
      </c>
      <c r="F30" s="5">
        <v>41.746880440130006</v>
      </c>
      <c r="G30" s="5">
        <v>28.739217306999997</v>
      </c>
      <c r="H30" s="5">
        <v>34.042687234769993</v>
      </c>
      <c r="I30" s="5">
        <v>800.20964459715981</v>
      </c>
      <c r="J30" s="5">
        <v>1726.2541260342239</v>
      </c>
      <c r="K30" s="5">
        <v>2119.4095264153857</v>
      </c>
      <c r="L30" s="5">
        <v>2341.7859740685312</v>
      </c>
      <c r="M30" s="5">
        <v>2293.0396112150911</v>
      </c>
      <c r="N30" s="5">
        <v>2335.2263840226851</v>
      </c>
      <c r="O30" s="5">
        <v>2049.2507774270612</v>
      </c>
      <c r="P30" s="5">
        <v>2140.6473950297436</v>
      </c>
      <c r="Q30" s="5">
        <v>2248.5070955185165</v>
      </c>
      <c r="R30" s="5">
        <v>2006.7136038378867</v>
      </c>
      <c r="S30" s="5">
        <v>2319.9031702071011</v>
      </c>
      <c r="T30" s="5">
        <v>1909.376699834906</v>
      </c>
      <c r="U30" s="5">
        <v>1833.8017305462897</v>
      </c>
      <c r="V30" s="5">
        <v>1827.2444308245504</v>
      </c>
      <c r="W30" s="5">
        <v>2560.1559950621872</v>
      </c>
      <c r="X30" s="5">
        <v>5217.0646134382132</v>
      </c>
      <c r="Y30" s="5">
        <v>4757.6465544437588</v>
      </c>
      <c r="Z30" s="5">
        <v>5437.4811137601801</v>
      </c>
      <c r="AA30" s="5">
        <v>4402.8310932352733</v>
      </c>
      <c r="AB30" s="5">
        <v>4386.6840237605866</v>
      </c>
      <c r="AC30" s="5">
        <v>4150.0648151687374</v>
      </c>
      <c r="AD30" s="5">
        <v>4465.0856904838392</v>
      </c>
      <c r="AE30" s="5">
        <v>4577.1242378585102</v>
      </c>
      <c r="AF30" s="5">
        <v>3741.5507755524559</v>
      </c>
      <c r="AG30" s="5">
        <v>2977.6230095291362</v>
      </c>
    </row>
    <row r="31" spans="1:33">
      <c r="A31" s="58" t="s">
        <v>115</v>
      </c>
      <c r="B31" s="61" t="s">
        <v>126</v>
      </c>
      <c r="C31" s="61" t="s">
        <v>207</v>
      </c>
      <c r="D31" s="61" t="s">
        <v>208</v>
      </c>
      <c r="E31" s="61" t="s">
        <v>154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38.491049730695046</v>
      </c>
      <c r="R31" s="5">
        <v>37.165126793684969</v>
      </c>
      <c r="S31" s="5">
        <v>259.28578312641497</v>
      </c>
      <c r="T31" s="5">
        <v>1681.6804613426409</v>
      </c>
      <c r="U31" s="5">
        <v>1470.69755434337</v>
      </c>
      <c r="V31" s="5">
        <v>1305.4944202823795</v>
      </c>
      <c r="W31" s="5">
        <v>1708.7266991708104</v>
      </c>
      <c r="X31" s="5">
        <v>1444.5529784889043</v>
      </c>
      <c r="Y31" s="5">
        <v>1170.1716737106458</v>
      </c>
      <c r="Z31" s="5">
        <v>1420.3953075567599</v>
      </c>
      <c r="AA31" s="5">
        <v>2542.6378113330293</v>
      </c>
      <c r="AB31" s="5">
        <v>2680.3241564879709</v>
      </c>
      <c r="AC31" s="5">
        <v>2488.1911734064906</v>
      </c>
      <c r="AD31" s="5">
        <v>2781.0316195781202</v>
      </c>
      <c r="AE31" s="5">
        <v>2686.9252562025608</v>
      </c>
      <c r="AF31" s="5">
        <v>2081.2719142939691</v>
      </c>
      <c r="AG31" s="5">
        <v>2072.742493252244</v>
      </c>
    </row>
    <row r="32" spans="1:33">
      <c r="A32" s="58" t="s">
        <v>115</v>
      </c>
      <c r="B32" s="61" t="s">
        <v>126</v>
      </c>
      <c r="C32" s="61" t="s">
        <v>209</v>
      </c>
      <c r="D32" s="61" t="s">
        <v>210</v>
      </c>
      <c r="E32" s="61" t="s">
        <v>154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</row>
    <row r="33" spans="1:33">
      <c r="A33" s="58" t="s">
        <v>115</v>
      </c>
      <c r="B33" s="61" t="s">
        <v>126</v>
      </c>
      <c r="C33" s="61" t="s">
        <v>211</v>
      </c>
      <c r="D33" s="61" t="s">
        <v>212</v>
      </c>
      <c r="E33" s="61" t="s">
        <v>154</v>
      </c>
      <c r="F33" s="5">
        <v>762.86370244052478</v>
      </c>
      <c r="G33" s="5">
        <v>681.07010611415524</v>
      </c>
      <c r="H33" s="5">
        <v>705.62240254742505</v>
      </c>
      <c r="I33" s="5">
        <v>710.16805738774542</v>
      </c>
      <c r="J33" s="5">
        <v>715.91491574319002</v>
      </c>
      <c r="K33" s="5">
        <v>1778.3641095622359</v>
      </c>
      <c r="L33" s="5">
        <v>1837.6912765976394</v>
      </c>
      <c r="M33" s="5">
        <v>1838.0989788500751</v>
      </c>
      <c r="N33" s="5">
        <v>1765.2247607715858</v>
      </c>
      <c r="O33" s="5">
        <v>3064.5326949324262</v>
      </c>
      <c r="P33" s="5">
        <v>3544.9525459809238</v>
      </c>
      <c r="Q33" s="5">
        <v>3628.263746727549</v>
      </c>
      <c r="R33" s="5">
        <v>3171.5274362623395</v>
      </c>
      <c r="S33" s="5">
        <v>6581.5784451555373</v>
      </c>
      <c r="T33" s="5">
        <v>5954.5520313706211</v>
      </c>
      <c r="U33" s="5">
        <v>5138.4115249585611</v>
      </c>
      <c r="V33" s="5">
        <v>5444.8249282519837</v>
      </c>
      <c r="W33" s="5">
        <v>6125.0229247111947</v>
      </c>
      <c r="X33" s="5">
        <v>5382.1291962400355</v>
      </c>
      <c r="Y33" s="5">
        <v>4860.9360862503345</v>
      </c>
      <c r="Z33" s="5">
        <v>5016.6787696964047</v>
      </c>
      <c r="AA33" s="5">
        <v>3411.6999777594151</v>
      </c>
      <c r="AB33" s="5">
        <v>3100.6343614198267</v>
      </c>
      <c r="AC33" s="5">
        <v>3154.0259130936547</v>
      </c>
      <c r="AD33" s="5">
        <v>3705.6848972411499</v>
      </c>
      <c r="AE33" s="5">
        <v>3412.4769865892408</v>
      </c>
      <c r="AF33" s="5">
        <v>1828.9469037930999</v>
      </c>
      <c r="AG33" s="5">
        <v>1225.7609071215004</v>
      </c>
    </row>
    <row r="34" spans="1:33">
      <c r="A34" s="58" t="s">
        <v>115</v>
      </c>
      <c r="B34" s="61" t="s">
        <v>126</v>
      </c>
      <c r="C34" s="61" t="s">
        <v>213</v>
      </c>
      <c r="D34" s="61" t="s">
        <v>214</v>
      </c>
      <c r="E34" s="61" t="s">
        <v>154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1225.6256936336899</v>
      </c>
      <c r="L34" s="5">
        <v>1295.3395799703101</v>
      </c>
      <c r="M34" s="5">
        <v>5790.1465347902704</v>
      </c>
      <c r="N34" s="5">
        <v>5588.1660048759386</v>
      </c>
      <c r="O34" s="5">
        <v>6094.5487266062937</v>
      </c>
      <c r="P34" s="5">
        <v>11011.140883017695</v>
      </c>
      <c r="Q34" s="5">
        <v>11463.84623034447</v>
      </c>
      <c r="R34" s="5">
        <v>15638.849686563175</v>
      </c>
      <c r="S34" s="5">
        <v>16761.037076824123</v>
      </c>
      <c r="T34" s="5">
        <v>17432.545756296444</v>
      </c>
      <c r="U34" s="5">
        <v>17838.209488880526</v>
      </c>
      <c r="V34" s="5">
        <v>19079.369618102668</v>
      </c>
      <c r="W34" s="5">
        <v>20438.098219521573</v>
      </c>
      <c r="X34" s="5">
        <v>41168.854606503177</v>
      </c>
      <c r="Y34" s="5">
        <v>39252.46346148962</v>
      </c>
      <c r="Z34" s="5">
        <v>40477.494303644118</v>
      </c>
      <c r="AA34" s="5">
        <v>34328.799006556153</v>
      </c>
      <c r="AB34" s="5">
        <v>35072.933355267509</v>
      </c>
      <c r="AC34" s="5">
        <v>36953.383310044788</v>
      </c>
      <c r="AD34" s="5">
        <v>46502.596894900089</v>
      </c>
      <c r="AE34" s="5">
        <v>64112.883144719373</v>
      </c>
      <c r="AF34" s="5">
        <v>74342.993216163391</v>
      </c>
      <c r="AG34" s="5">
        <v>74558.896648380774</v>
      </c>
    </row>
    <row r="35" spans="1:33">
      <c r="A35" s="58" t="s">
        <v>115</v>
      </c>
      <c r="B35" s="61" t="s">
        <v>126</v>
      </c>
      <c r="C35" s="61" t="s">
        <v>215</v>
      </c>
      <c r="D35" s="61" t="s">
        <v>216</v>
      </c>
      <c r="E35" s="61" t="s">
        <v>154</v>
      </c>
      <c r="F35" s="5">
        <v>0</v>
      </c>
      <c r="G35" s="5">
        <v>0</v>
      </c>
      <c r="H35" s="5">
        <v>0</v>
      </c>
      <c r="I35" s="5">
        <v>927.05429911273495</v>
      </c>
      <c r="J35" s="5">
        <v>971.22373628801961</v>
      </c>
      <c r="K35" s="5">
        <v>991.8974092294751</v>
      </c>
      <c r="L35" s="5">
        <v>1054.4141086933</v>
      </c>
      <c r="M35" s="5">
        <v>1019.8256299698302</v>
      </c>
      <c r="N35" s="5">
        <v>958.12903303314499</v>
      </c>
      <c r="O35" s="5">
        <v>933.98188374138488</v>
      </c>
      <c r="P35" s="5">
        <v>980.74133050258956</v>
      </c>
      <c r="Q35" s="5">
        <v>969.43199365501073</v>
      </c>
      <c r="R35" s="5">
        <v>749.62667616511999</v>
      </c>
      <c r="S35" s="5">
        <v>735.8791911325153</v>
      </c>
      <c r="T35" s="5">
        <v>782.37978384777989</v>
      </c>
      <c r="U35" s="5">
        <v>756.52275798601977</v>
      </c>
      <c r="V35" s="5">
        <v>706.93921015562512</v>
      </c>
      <c r="W35" s="5">
        <v>901.82701604256977</v>
      </c>
      <c r="X35" s="5">
        <v>685.07822140912037</v>
      </c>
      <c r="Y35" s="5">
        <v>609.60997284202472</v>
      </c>
      <c r="Z35" s="5">
        <v>857.07088063278547</v>
      </c>
      <c r="AA35" s="5">
        <v>3842.9904653443718</v>
      </c>
      <c r="AB35" s="5">
        <v>3496.5223185166233</v>
      </c>
      <c r="AC35" s="5">
        <v>3454.6406925921301</v>
      </c>
      <c r="AD35" s="5">
        <v>3923.870290450745</v>
      </c>
      <c r="AE35" s="5">
        <v>4023.0861607000006</v>
      </c>
      <c r="AF35" s="5">
        <v>2496.1098099491851</v>
      </c>
      <c r="AG35" s="5">
        <v>1768.0429411570087</v>
      </c>
    </row>
    <row r="36" spans="1:33">
      <c r="A36" s="58" t="s">
        <v>115</v>
      </c>
      <c r="B36" s="61" t="s">
        <v>126</v>
      </c>
      <c r="C36" s="61" t="s">
        <v>217</v>
      </c>
      <c r="D36" s="61" t="s">
        <v>218</v>
      </c>
      <c r="E36" s="61" t="s">
        <v>154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7173.6121152730939</v>
      </c>
      <c r="AA36" s="5">
        <v>7038.8670829905877</v>
      </c>
      <c r="AB36" s="5">
        <v>6720.3323780605015</v>
      </c>
      <c r="AC36" s="5">
        <v>6101.1515543225369</v>
      </c>
      <c r="AD36" s="5">
        <v>6953.3732828647753</v>
      </c>
      <c r="AE36" s="5">
        <v>6628.6185468088961</v>
      </c>
      <c r="AF36" s="5">
        <v>4279.3444402843843</v>
      </c>
      <c r="AG36" s="5">
        <v>3389.9148138910696</v>
      </c>
    </row>
    <row r="37" spans="1:33">
      <c r="A37" s="58" t="s">
        <v>115</v>
      </c>
      <c r="B37" s="61" t="s">
        <v>126</v>
      </c>
      <c r="C37" s="61" t="s">
        <v>219</v>
      </c>
      <c r="D37" s="61" t="s">
        <v>220</v>
      </c>
      <c r="E37" s="61" t="s">
        <v>154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386.78031191785499</v>
      </c>
      <c r="Q37" s="5">
        <v>384.2463361843748</v>
      </c>
      <c r="R37" s="5">
        <v>343.74294714409996</v>
      </c>
      <c r="S37" s="5">
        <v>370.72861107495498</v>
      </c>
      <c r="T37" s="5">
        <v>2334.882180343815</v>
      </c>
      <c r="U37" s="5">
        <v>6840.3100833535646</v>
      </c>
      <c r="V37" s="5">
        <v>6903.5014900262986</v>
      </c>
      <c r="W37" s="5">
        <v>7552.6715531561604</v>
      </c>
      <c r="X37" s="5">
        <v>7099.4687173201537</v>
      </c>
      <c r="Y37" s="5">
        <v>5740.1585988910347</v>
      </c>
      <c r="Z37" s="5">
        <v>6304.9110894794958</v>
      </c>
      <c r="AA37" s="5">
        <v>4545.9645528761557</v>
      </c>
      <c r="AB37" s="5">
        <v>4589.2144253398064</v>
      </c>
      <c r="AC37" s="5">
        <v>4008.2479326722419</v>
      </c>
      <c r="AD37" s="5">
        <v>5177.3170279771484</v>
      </c>
      <c r="AE37" s="5">
        <v>5157.9166944728613</v>
      </c>
      <c r="AF37" s="5">
        <v>32396.83204021466</v>
      </c>
      <c r="AG37" s="5">
        <v>31915.440572220166</v>
      </c>
    </row>
    <row r="38" spans="1:33">
      <c r="A38" s="58" t="s">
        <v>115</v>
      </c>
      <c r="B38" s="61" t="s">
        <v>127</v>
      </c>
      <c r="C38" s="61" t="s">
        <v>221</v>
      </c>
      <c r="D38" s="61" t="s">
        <v>222</v>
      </c>
      <c r="E38" s="61" t="s">
        <v>154</v>
      </c>
      <c r="F38" s="5">
        <v>0</v>
      </c>
      <c r="G38" s="5">
        <v>0</v>
      </c>
      <c r="H38" s="5">
        <v>72.213982125465094</v>
      </c>
      <c r="I38" s="5">
        <v>463.0163588572849</v>
      </c>
      <c r="J38" s="5">
        <v>653.76963172053559</v>
      </c>
      <c r="K38" s="5">
        <v>2568.2040656949612</v>
      </c>
      <c r="L38" s="5">
        <v>2470.8898532905455</v>
      </c>
      <c r="M38" s="5">
        <v>2182.3799908370456</v>
      </c>
      <c r="N38" s="5">
        <v>2209.0949116554393</v>
      </c>
      <c r="O38" s="5">
        <v>2259.7090239400154</v>
      </c>
      <c r="P38" s="5">
        <v>2484.094086382891</v>
      </c>
      <c r="Q38" s="5">
        <v>2472.415470454373</v>
      </c>
      <c r="R38" s="5">
        <v>2170.8407020793261</v>
      </c>
      <c r="S38" s="5">
        <v>2379.3954242420809</v>
      </c>
      <c r="T38" s="5">
        <v>6116.7891053840503</v>
      </c>
      <c r="U38" s="5">
        <v>9053.1578187109244</v>
      </c>
      <c r="V38" s="5">
        <v>9559.1439911391499</v>
      </c>
      <c r="W38" s="5">
        <v>10391.853254411006</v>
      </c>
      <c r="X38" s="5">
        <v>9896.6955070280856</v>
      </c>
      <c r="Y38" s="5">
        <v>9467.2607245592062</v>
      </c>
      <c r="Z38" s="5">
        <v>17173.576626736169</v>
      </c>
      <c r="AA38" s="5">
        <v>18394.38596470825</v>
      </c>
      <c r="AB38" s="5">
        <v>18625.10485934488</v>
      </c>
      <c r="AC38" s="5">
        <v>16610.858297509691</v>
      </c>
      <c r="AD38" s="5">
        <v>18651.209941471378</v>
      </c>
      <c r="AE38" s="5">
        <v>19306.077887744519</v>
      </c>
      <c r="AF38" s="5">
        <v>42132.577411063154</v>
      </c>
      <c r="AG38" s="5">
        <v>44050.472815535853</v>
      </c>
    </row>
    <row r="39" spans="1:33">
      <c r="A39" s="58" t="s">
        <v>115</v>
      </c>
      <c r="B39" s="61" t="s">
        <v>127</v>
      </c>
      <c r="C39" s="61" t="s">
        <v>223</v>
      </c>
      <c r="D39" s="61" t="s">
        <v>224</v>
      </c>
      <c r="E39" s="61" t="s">
        <v>154</v>
      </c>
      <c r="F39" s="5">
        <v>0</v>
      </c>
      <c r="G39" s="5">
        <v>0</v>
      </c>
      <c r="H39" s="5">
        <v>0</v>
      </c>
      <c r="I39" s="5">
        <v>227.96554724950491</v>
      </c>
      <c r="J39" s="5">
        <v>206.27144504878495</v>
      </c>
      <c r="K39" s="5">
        <v>191.36725523814997</v>
      </c>
      <c r="L39" s="5">
        <v>191.85775923397489</v>
      </c>
      <c r="M39" s="5">
        <v>255.40585637285008</v>
      </c>
      <c r="N39" s="5">
        <v>240.4519378511699</v>
      </c>
      <c r="O39" s="5">
        <v>225.18506589817514</v>
      </c>
      <c r="P39" s="5">
        <v>251.22439815000007</v>
      </c>
      <c r="Q39" s="5">
        <v>252.8566760250001</v>
      </c>
      <c r="R39" s="5">
        <v>235.33567860000005</v>
      </c>
      <c r="S39" s="5">
        <v>242.18641766831985</v>
      </c>
      <c r="T39" s="5">
        <v>271.02580095981989</v>
      </c>
      <c r="U39" s="5">
        <v>237.35550712500017</v>
      </c>
      <c r="V39" s="5">
        <v>256.68393530951005</v>
      </c>
      <c r="W39" s="5">
        <v>261.95677814064987</v>
      </c>
      <c r="X39" s="5">
        <v>254.57499645275499</v>
      </c>
      <c r="Y39" s="5">
        <v>237.88601697148997</v>
      </c>
      <c r="Z39" s="5">
        <v>221.66010827892512</v>
      </c>
      <c r="AA39" s="5">
        <v>233.0602982364251</v>
      </c>
      <c r="AB39" s="5">
        <v>230.12124922499996</v>
      </c>
      <c r="AC39" s="5">
        <v>222.95269282499996</v>
      </c>
      <c r="AD39" s="5">
        <v>228.74497029861988</v>
      </c>
      <c r="AE39" s="5">
        <v>243.71786169763496</v>
      </c>
      <c r="AF39" s="5">
        <v>166.27537417940997</v>
      </c>
      <c r="AG39" s="5">
        <v>166.28323715621002</v>
      </c>
    </row>
    <row r="40" spans="1:33">
      <c r="A40" s="58" t="s">
        <v>115</v>
      </c>
      <c r="B40" s="61" t="s">
        <v>127</v>
      </c>
      <c r="C40" s="61" t="s">
        <v>225</v>
      </c>
      <c r="D40" s="61" t="s">
        <v>226</v>
      </c>
      <c r="E40" s="61" t="s">
        <v>154</v>
      </c>
      <c r="F40" s="5">
        <v>0</v>
      </c>
      <c r="G40" s="5">
        <v>0</v>
      </c>
      <c r="H40" s="5">
        <v>0</v>
      </c>
      <c r="I40" s="5">
        <v>238.00697441600502</v>
      </c>
      <c r="J40" s="5">
        <v>214.63681980562006</v>
      </c>
      <c r="K40" s="5">
        <v>207.173970975</v>
      </c>
      <c r="L40" s="5">
        <v>214.45419904887984</v>
      </c>
      <c r="M40" s="5">
        <v>281.41022821011518</v>
      </c>
      <c r="N40" s="5">
        <v>264.44145547500023</v>
      </c>
      <c r="O40" s="5">
        <v>247.86477404999997</v>
      </c>
      <c r="P40" s="5">
        <v>250.9327461</v>
      </c>
      <c r="Q40" s="5">
        <v>266.77804237500021</v>
      </c>
      <c r="R40" s="5">
        <v>254.92191352500001</v>
      </c>
      <c r="S40" s="5">
        <v>262.61812770000029</v>
      </c>
      <c r="T40" s="5">
        <v>270.48431740640501</v>
      </c>
      <c r="U40" s="5">
        <v>256.53894156549006</v>
      </c>
      <c r="V40" s="5">
        <v>275.19165263504487</v>
      </c>
      <c r="W40" s="5">
        <v>273.92835511296983</v>
      </c>
      <c r="X40" s="5">
        <v>277.19054854531504</v>
      </c>
      <c r="Y40" s="5">
        <v>239.7058932502251</v>
      </c>
      <c r="Z40" s="5">
        <v>240.53081941148503</v>
      </c>
      <c r="AA40" s="5">
        <v>231.35637959973997</v>
      </c>
      <c r="AB40" s="5">
        <v>239.88262912054526</v>
      </c>
      <c r="AC40" s="5">
        <v>232.73334679039488</v>
      </c>
      <c r="AD40" s="5">
        <v>239.77739818654021</v>
      </c>
      <c r="AE40" s="5">
        <v>265.21301269361987</v>
      </c>
      <c r="AF40" s="5">
        <v>220.01583467705512</v>
      </c>
      <c r="AG40" s="5">
        <v>277.06293071287001</v>
      </c>
    </row>
    <row r="41" spans="1:33" ht="16.5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33">
      <c r="A42" s="58" t="s">
        <v>115</v>
      </c>
      <c r="B42" s="61" t="s">
        <v>124</v>
      </c>
      <c r="C42" s="61" t="s">
        <v>152</v>
      </c>
      <c r="D42" s="61" t="s">
        <v>153</v>
      </c>
      <c r="E42" s="61" t="s">
        <v>92</v>
      </c>
      <c r="F42" s="5">
        <v>1398.7476477960195</v>
      </c>
      <c r="G42" s="5">
        <v>3503.0476095001663</v>
      </c>
      <c r="H42" s="5">
        <v>4829.9318644229461</v>
      </c>
      <c r="I42" s="5">
        <v>4300.3027527682752</v>
      </c>
      <c r="J42" s="5">
        <v>4485.4167197196894</v>
      </c>
      <c r="K42" s="5">
        <v>5550.2405466979499</v>
      </c>
      <c r="L42" s="5">
        <v>9371.7861599550597</v>
      </c>
      <c r="M42" s="5">
        <v>9147.2188092396827</v>
      </c>
      <c r="N42" s="5">
        <v>10247.74402832253</v>
      </c>
      <c r="O42" s="5">
        <v>9630.4410305221863</v>
      </c>
      <c r="P42" s="5">
        <v>11156.859780586477</v>
      </c>
      <c r="Q42" s="5">
        <v>28850.759953335943</v>
      </c>
      <c r="R42" s="5">
        <v>34840.446641281247</v>
      </c>
      <c r="S42" s="5">
        <v>37589.109230316484</v>
      </c>
      <c r="T42" s="5">
        <v>32770.737997911878</v>
      </c>
      <c r="U42" s="5">
        <v>34217.228847166851</v>
      </c>
      <c r="V42" s="5">
        <v>37101.924257215993</v>
      </c>
      <c r="W42" s="5">
        <v>38849.096633248868</v>
      </c>
      <c r="X42" s="5">
        <v>33521.401492769859</v>
      </c>
      <c r="Y42" s="5">
        <v>37222.114888679876</v>
      </c>
      <c r="Z42" s="5">
        <v>32480.692631335678</v>
      </c>
      <c r="AA42" s="5">
        <v>38639.263022371</v>
      </c>
      <c r="AB42" s="5">
        <v>46807.232107454569</v>
      </c>
      <c r="AC42" s="5">
        <v>49192.153512073121</v>
      </c>
      <c r="AD42" s="5">
        <v>49824.219606522631</v>
      </c>
      <c r="AE42" s="5">
        <v>40600.467698155342</v>
      </c>
      <c r="AF42" s="5">
        <v>36888.543758145839</v>
      </c>
      <c r="AG42" s="5">
        <v>40191.061168898668</v>
      </c>
    </row>
    <row r="43" spans="1:33">
      <c r="A43" s="58" t="s">
        <v>115</v>
      </c>
      <c r="B43" s="61" t="s">
        <v>124</v>
      </c>
      <c r="C43" s="61" t="s">
        <v>155</v>
      </c>
      <c r="D43" s="61" t="s">
        <v>156</v>
      </c>
      <c r="E43" s="61" t="s">
        <v>92</v>
      </c>
      <c r="F43" s="5">
        <v>106.40540479680004</v>
      </c>
      <c r="G43" s="5">
        <v>2745.8276169352598</v>
      </c>
      <c r="H43" s="5">
        <v>2712.4614936804282</v>
      </c>
      <c r="I43" s="5">
        <v>2323.5197873030565</v>
      </c>
      <c r="J43" s="5">
        <v>3966.573867568824</v>
      </c>
      <c r="K43" s="5">
        <v>4010.6478093539354</v>
      </c>
      <c r="L43" s="5">
        <v>4270.4036350183223</v>
      </c>
      <c r="M43" s="5">
        <v>9907.7224723324507</v>
      </c>
      <c r="N43" s="5">
        <v>13666.870312401463</v>
      </c>
      <c r="O43" s="5">
        <v>18157.582746451651</v>
      </c>
      <c r="P43" s="5">
        <v>17800.072372051112</v>
      </c>
      <c r="Q43" s="5">
        <v>19719.503757277769</v>
      </c>
      <c r="R43" s="5">
        <v>20139.005255038399</v>
      </c>
      <c r="S43" s="5">
        <v>18851.330217655348</v>
      </c>
      <c r="T43" s="5">
        <v>16619.129485338661</v>
      </c>
      <c r="U43" s="5">
        <v>17781.349369185595</v>
      </c>
      <c r="V43" s="5">
        <v>19275.421311201226</v>
      </c>
      <c r="W43" s="5">
        <v>19929.620439415561</v>
      </c>
      <c r="X43" s="5">
        <v>17138.136659083142</v>
      </c>
      <c r="Y43" s="5">
        <v>18399.833959954958</v>
      </c>
      <c r="Z43" s="5">
        <v>19893.230936466785</v>
      </c>
      <c r="AA43" s="5">
        <v>19278.546888233686</v>
      </c>
      <c r="AB43" s="5">
        <v>30661.664538087265</v>
      </c>
      <c r="AC43" s="5">
        <v>31019.722717912126</v>
      </c>
      <c r="AD43" s="5">
        <v>29178.493305919226</v>
      </c>
      <c r="AE43" s="5">
        <v>26993.007053734778</v>
      </c>
      <c r="AF43" s="5">
        <v>27218.414848163917</v>
      </c>
      <c r="AG43" s="5">
        <v>28390.980192809853</v>
      </c>
    </row>
    <row r="44" spans="1:33">
      <c r="A44" s="58" t="s">
        <v>115</v>
      </c>
      <c r="B44" s="61" t="s">
        <v>124</v>
      </c>
      <c r="C44" s="61" t="s">
        <v>157</v>
      </c>
      <c r="D44" s="61" t="s">
        <v>158</v>
      </c>
      <c r="E44" s="61" t="s">
        <v>92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>
      <c r="A45" s="58" t="s">
        <v>115</v>
      </c>
      <c r="B45" s="61" t="s">
        <v>124</v>
      </c>
      <c r="C45" s="61" t="s">
        <v>159</v>
      </c>
      <c r="D45" s="61" t="s">
        <v>160</v>
      </c>
      <c r="E45" s="61" t="s">
        <v>92</v>
      </c>
      <c r="F45" s="5">
        <v>0</v>
      </c>
      <c r="G45" s="5">
        <v>1477.7502892953401</v>
      </c>
      <c r="H45" s="5">
        <v>2084.1551339446746</v>
      </c>
      <c r="I45" s="5">
        <v>2548.6543803620998</v>
      </c>
      <c r="J45" s="5">
        <v>2609.2558456673137</v>
      </c>
      <c r="K45" s="5">
        <v>2455.1961100269705</v>
      </c>
      <c r="L45" s="5">
        <v>3905.6203501682712</v>
      </c>
      <c r="M45" s="5">
        <v>3544.4793920798411</v>
      </c>
      <c r="N45" s="5">
        <v>3859.4365771648363</v>
      </c>
      <c r="O45" s="5">
        <v>3842.053877765713</v>
      </c>
      <c r="P45" s="5">
        <v>3791.3527713773688</v>
      </c>
      <c r="Q45" s="5">
        <v>8374.092634452405</v>
      </c>
      <c r="R45" s="5">
        <v>8669.3625269873755</v>
      </c>
      <c r="S45" s="5">
        <v>7685.8475336784168</v>
      </c>
      <c r="T45" s="5">
        <v>8752.2093952031137</v>
      </c>
      <c r="U45" s="5">
        <v>8772.8168333717222</v>
      </c>
      <c r="V45" s="5">
        <v>8868.7343298455908</v>
      </c>
      <c r="W45" s="5">
        <v>10467.050961706937</v>
      </c>
      <c r="X45" s="5">
        <v>8107.7346849298792</v>
      </c>
      <c r="Y45" s="5">
        <v>9291.671735586915</v>
      </c>
      <c r="Z45" s="5">
        <v>8887.7312976440298</v>
      </c>
      <c r="AA45" s="5">
        <v>9233.1492970863819</v>
      </c>
      <c r="AB45" s="5">
        <v>30965.917120099592</v>
      </c>
      <c r="AC45" s="5">
        <v>50355.152948569652</v>
      </c>
      <c r="AD45" s="5">
        <v>59748.368641867251</v>
      </c>
      <c r="AE45" s="5">
        <v>59680.032595581382</v>
      </c>
      <c r="AF45" s="5">
        <v>86397.205094918289</v>
      </c>
      <c r="AG45" s="5">
        <v>81815.012201956939</v>
      </c>
    </row>
    <row r="46" spans="1:33">
      <c r="A46" s="58" t="s">
        <v>115</v>
      </c>
      <c r="B46" s="61" t="s">
        <v>124</v>
      </c>
      <c r="C46" s="61" t="s">
        <v>161</v>
      </c>
      <c r="D46" s="61" t="s">
        <v>162</v>
      </c>
      <c r="E46" s="61" t="s">
        <v>92</v>
      </c>
      <c r="F46" s="5">
        <v>0</v>
      </c>
      <c r="G46" s="5">
        <v>0</v>
      </c>
      <c r="H46" s="5">
        <v>141.75300523706002</v>
      </c>
      <c r="I46" s="5">
        <v>216.95669207758496</v>
      </c>
      <c r="J46" s="5">
        <v>223.98273160089005</v>
      </c>
      <c r="K46" s="5">
        <v>215.38899061554497</v>
      </c>
      <c r="L46" s="5">
        <v>248.48013238111008</v>
      </c>
      <c r="M46" s="5">
        <v>176.17129842997491</v>
      </c>
      <c r="N46" s="5">
        <v>173.86658052223996</v>
      </c>
      <c r="O46" s="5">
        <v>181.86245989724</v>
      </c>
      <c r="P46" s="5">
        <v>170.90836349552492</v>
      </c>
      <c r="Q46" s="5">
        <v>186.77401294106497</v>
      </c>
      <c r="R46" s="5">
        <v>171.11474200910484</v>
      </c>
      <c r="S46" s="5">
        <v>154.93650558242012</v>
      </c>
      <c r="T46" s="5">
        <v>172.43774390919012</v>
      </c>
      <c r="U46" s="5">
        <v>145.49576079028503</v>
      </c>
      <c r="V46" s="5">
        <v>188.74194292578491</v>
      </c>
      <c r="W46" s="5">
        <v>229.59944989730485</v>
      </c>
      <c r="X46" s="5">
        <v>130.17791518001999</v>
      </c>
      <c r="Y46" s="5">
        <v>9164.9417328273448</v>
      </c>
      <c r="Z46" s="5">
        <v>7887.9509755813178</v>
      </c>
      <c r="AA46" s="5">
        <v>10102.464311032645</v>
      </c>
      <c r="AB46" s="5">
        <v>9804.9237958476515</v>
      </c>
      <c r="AC46" s="5">
        <v>9863.2096486864393</v>
      </c>
      <c r="AD46" s="5">
        <v>9949.0161923191099</v>
      </c>
      <c r="AE46" s="5">
        <v>9115.8279846706046</v>
      </c>
      <c r="AF46" s="5">
        <v>9555.3777086205919</v>
      </c>
      <c r="AG46" s="5">
        <v>9550.6791764294194</v>
      </c>
    </row>
    <row r="47" spans="1:33">
      <c r="A47" s="58" t="s">
        <v>115</v>
      </c>
      <c r="B47" s="61" t="s">
        <v>124</v>
      </c>
      <c r="C47" s="61" t="s">
        <v>163</v>
      </c>
      <c r="D47" s="61" t="s">
        <v>164</v>
      </c>
      <c r="E47" s="61" t="s">
        <v>92</v>
      </c>
      <c r="F47" s="5">
        <v>0</v>
      </c>
      <c r="G47" s="5">
        <v>2833.3156276081404</v>
      </c>
      <c r="H47" s="5">
        <v>2748.1630945381826</v>
      </c>
      <c r="I47" s="5">
        <v>4305.9148139510262</v>
      </c>
      <c r="J47" s="5">
        <v>5640.4406671634115</v>
      </c>
      <c r="K47" s="5">
        <v>5440.0345383887889</v>
      </c>
      <c r="L47" s="5">
        <v>6452.6554250530917</v>
      </c>
      <c r="M47" s="5">
        <v>5826.8976133848737</v>
      </c>
      <c r="N47" s="5">
        <v>6181.7060007817618</v>
      </c>
      <c r="O47" s="5">
        <v>6630.6315120096915</v>
      </c>
      <c r="P47" s="5">
        <v>9776.8507080033196</v>
      </c>
      <c r="Q47" s="5">
        <v>9654.5608575955957</v>
      </c>
      <c r="R47" s="5">
        <v>9185.1389440855164</v>
      </c>
      <c r="S47" s="5">
        <v>8888.6460563133496</v>
      </c>
      <c r="T47" s="5">
        <v>8217.6297252576114</v>
      </c>
      <c r="U47" s="5">
        <v>8313.3947639292219</v>
      </c>
      <c r="V47" s="5">
        <v>8383.3766807676002</v>
      </c>
      <c r="W47" s="5">
        <v>9200.3844965061344</v>
      </c>
      <c r="X47" s="5">
        <v>7862.4946196787823</v>
      </c>
      <c r="Y47" s="5">
        <v>33180.476411626325</v>
      </c>
      <c r="Z47" s="5">
        <v>66600.192321734372</v>
      </c>
      <c r="AA47" s="5">
        <v>63121.789534229116</v>
      </c>
      <c r="AB47" s="5">
        <v>60990.333131180116</v>
      </c>
      <c r="AC47" s="5">
        <v>57985.266585911631</v>
      </c>
      <c r="AD47" s="5">
        <v>58493.962829564407</v>
      </c>
      <c r="AE47" s="5">
        <v>53208.093174080976</v>
      </c>
      <c r="AF47" s="5">
        <v>54053.376649567123</v>
      </c>
      <c r="AG47" s="5">
        <v>54327.717198345534</v>
      </c>
    </row>
    <row r="48" spans="1:33">
      <c r="A48" s="58" t="s">
        <v>115</v>
      </c>
      <c r="B48" s="61" t="s">
        <v>124</v>
      </c>
      <c r="C48" s="61" t="s">
        <v>165</v>
      </c>
      <c r="D48" s="61" t="s">
        <v>166</v>
      </c>
      <c r="E48" s="61" t="s">
        <v>92</v>
      </c>
      <c r="F48" s="5">
        <v>0</v>
      </c>
      <c r="G48" s="5">
        <v>0</v>
      </c>
      <c r="H48" s="5">
        <v>0</v>
      </c>
      <c r="I48" s="5">
        <v>667.607857688325</v>
      </c>
      <c r="J48" s="5">
        <v>641.14400822357993</v>
      </c>
      <c r="K48" s="5">
        <v>651.6725018623697</v>
      </c>
      <c r="L48" s="5">
        <v>678.31161946860072</v>
      </c>
      <c r="M48" s="5">
        <v>763.55997963392451</v>
      </c>
      <c r="N48" s="5">
        <v>1502.5627463465494</v>
      </c>
      <c r="O48" s="5">
        <v>3885.7549597839134</v>
      </c>
      <c r="P48" s="5">
        <v>6030.0146325241731</v>
      </c>
      <c r="Q48" s="5">
        <v>8000.8080750587269</v>
      </c>
      <c r="R48" s="5">
        <v>6955.2779858434624</v>
      </c>
      <c r="S48" s="5">
        <v>7062.560617027043</v>
      </c>
      <c r="T48" s="5">
        <v>6589.5964362550285</v>
      </c>
      <c r="U48" s="5">
        <v>6719.3137296344912</v>
      </c>
      <c r="V48" s="5">
        <v>7140.2231433578118</v>
      </c>
      <c r="W48" s="5">
        <v>6962.1574310548267</v>
      </c>
      <c r="X48" s="5">
        <v>6285.1726260703508</v>
      </c>
      <c r="Y48" s="5">
        <v>8771.5035098425415</v>
      </c>
      <c r="Z48" s="5">
        <v>15806.078977421152</v>
      </c>
      <c r="AA48" s="5">
        <v>16274.939314788768</v>
      </c>
      <c r="AB48" s="5">
        <v>15112.621529967166</v>
      </c>
      <c r="AC48" s="5">
        <v>14036.685203863559</v>
      </c>
      <c r="AD48" s="5">
        <v>14937.72910197224</v>
      </c>
      <c r="AE48" s="5">
        <v>13589.629260709609</v>
      </c>
      <c r="AF48" s="5">
        <v>13135.284264826449</v>
      </c>
      <c r="AG48" s="5">
        <v>13020.834834032279</v>
      </c>
    </row>
    <row r="49" spans="1:33">
      <c r="A49" s="58" t="s">
        <v>115</v>
      </c>
      <c r="B49" s="61" t="s">
        <v>124</v>
      </c>
      <c r="C49" s="61" t="s">
        <v>167</v>
      </c>
      <c r="D49" s="61" t="s">
        <v>168</v>
      </c>
      <c r="E49" s="61" t="s">
        <v>92</v>
      </c>
      <c r="F49" s="5">
        <v>1468.4763317482411</v>
      </c>
      <c r="G49" s="5">
        <v>6024.3040644495413</v>
      </c>
      <c r="H49" s="5">
        <v>14504.456781642559</v>
      </c>
      <c r="I49" s="5">
        <v>14507.325656207169</v>
      </c>
      <c r="J49" s="5">
        <v>13752.165688052108</v>
      </c>
      <c r="K49" s="5">
        <v>13694.854564591475</v>
      </c>
      <c r="L49" s="5">
        <v>14398.886297135112</v>
      </c>
      <c r="M49" s="5">
        <v>13734.046147961792</v>
      </c>
      <c r="N49" s="5">
        <v>17954.698902191296</v>
      </c>
      <c r="O49" s="5">
        <v>17822.550579870229</v>
      </c>
      <c r="P49" s="5">
        <v>17386.316488006792</v>
      </c>
      <c r="Q49" s="5">
        <v>20052.404892396724</v>
      </c>
      <c r="R49" s="5">
        <v>19785.040744431586</v>
      </c>
      <c r="S49" s="5">
        <v>28559.92578881056</v>
      </c>
      <c r="T49" s="5">
        <v>30424.026890057052</v>
      </c>
      <c r="U49" s="5">
        <v>29203.755471439312</v>
      </c>
      <c r="V49" s="5">
        <v>30034.225504281079</v>
      </c>
      <c r="W49" s="5">
        <v>30241.572599828669</v>
      </c>
      <c r="X49" s="5">
        <v>28535.022749757933</v>
      </c>
      <c r="Y49" s="5">
        <v>32578.617953456389</v>
      </c>
      <c r="Z49" s="5">
        <v>32827.429629717721</v>
      </c>
      <c r="AA49" s="5">
        <v>30928.12799110778</v>
      </c>
      <c r="AB49" s="5">
        <v>30803.026285058673</v>
      </c>
      <c r="AC49" s="5">
        <v>30155.436594639679</v>
      </c>
      <c r="AD49" s="5">
        <v>31484.38975858179</v>
      </c>
      <c r="AE49" s="5">
        <v>31583.311554071923</v>
      </c>
      <c r="AF49" s="5">
        <v>29579.457832785749</v>
      </c>
      <c r="AG49" s="5">
        <v>29722.707223997197</v>
      </c>
    </row>
    <row r="50" spans="1:33">
      <c r="A50" s="58" t="s">
        <v>115</v>
      </c>
      <c r="B50" s="61" t="s">
        <v>124</v>
      </c>
      <c r="C50" s="61" t="s">
        <v>169</v>
      </c>
      <c r="D50" s="61" t="s">
        <v>170</v>
      </c>
      <c r="E50" s="61" t="s">
        <v>92</v>
      </c>
      <c r="F50" s="5">
        <v>0</v>
      </c>
      <c r="G50" s="5">
        <v>0</v>
      </c>
      <c r="H50" s="5">
        <v>0</v>
      </c>
      <c r="I50" s="5">
        <v>61.346791738844985</v>
      </c>
      <c r="J50" s="5">
        <v>57.236539868545009</v>
      </c>
      <c r="K50" s="5">
        <v>53.812059029205024</v>
      </c>
      <c r="L50" s="5">
        <v>62.558338525285016</v>
      </c>
      <c r="M50" s="5">
        <v>51.057416595709995</v>
      </c>
      <c r="N50" s="5">
        <v>45.727025606230008</v>
      </c>
      <c r="O50" s="5">
        <v>510.6868559805153</v>
      </c>
      <c r="P50" s="5">
        <v>1896.6755161573558</v>
      </c>
      <c r="Q50" s="5">
        <v>2128.4390652390157</v>
      </c>
      <c r="R50" s="5">
        <v>2022.7380568862354</v>
      </c>
      <c r="S50" s="5">
        <v>1965.974015550001</v>
      </c>
      <c r="T50" s="5">
        <v>2061.3949387988332</v>
      </c>
      <c r="U50" s="5">
        <v>2026.6645962140008</v>
      </c>
      <c r="V50" s="5">
        <v>2210.5874452125795</v>
      </c>
      <c r="W50" s="5">
        <v>2325.147540946688</v>
      </c>
      <c r="X50" s="5">
        <v>2054.4717706220158</v>
      </c>
      <c r="Y50" s="5">
        <v>2196.0637803436839</v>
      </c>
      <c r="Z50" s="5">
        <v>1898.7010553845364</v>
      </c>
      <c r="AA50" s="5">
        <v>2004.2348329869706</v>
      </c>
      <c r="AB50" s="5">
        <v>1907.9805409762259</v>
      </c>
      <c r="AC50" s="5">
        <v>1838.0722720008598</v>
      </c>
      <c r="AD50" s="5">
        <v>1964.2482229968405</v>
      </c>
      <c r="AE50" s="5">
        <v>1811.7933988997463</v>
      </c>
      <c r="AF50" s="5">
        <v>1872.9000617828146</v>
      </c>
      <c r="AG50" s="5">
        <v>1584.5793310596639</v>
      </c>
    </row>
    <row r="51" spans="1:33">
      <c r="A51" s="58" t="s">
        <v>115</v>
      </c>
      <c r="B51" s="61" t="s">
        <v>123</v>
      </c>
      <c r="C51" s="61" t="s">
        <v>171</v>
      </c>
      <c r="D51" s="61" t="s">
        <v>172</v>
      </c>
      <c r="E51" s="61" t="s">
        <v>92</v>
      </c>
      <c r="F51" s="5">
        <v>5008.3470581307292</v>
      </c>
      <c r="G51" s="5">
        <v>4723.1939606852684</v>
      </c>
      <c r="H51" s="5">
        <v>4723.3732951000002</v>
      </c>
      <c r="I51" s="5">
        <v>4773.6706752302125</v>
      </c>
      <c r="J51" s="5">
        <v>4100.3827565270949</v>
      </c>
      <c r="K51" s="5">
        <v>4503.2436708121613</v>
      </c>
      <c r="L51" s="5">
        <v>4455.9686357096216</v>
      </c>
      <c r="M51" s="5">
        <v>5440.0192183972913</v>
      </c>
      <c r="N51" s="5">
        <v>5168.1899258023641</v>
      </c>
      <c r="O51" s="5">
        <v>5571.8106978879932</v>
      </c>
      <c r="P51" s="5">
        <v>5249.0436888398617</v>
      </c>
      <c r="Q51" s="5">
        <v>5202.7684019904982</v>
      </c>
      <c r="R51" s="5">
        <v>5149.1080672613925</v>
      </c>
      <c r="S51" s="5">
        <v>5125.2644526663707</v>
      </c>
      <c r="T51" s="5">
        <v>5332.1213485884009</v>
      </c>
      <c r="U51" s="5">
        <v>4895.9634181310757</v>
      </c>
      <c r="V51" s="5">
        <v>5325.3271918873133</v>
      </c>
      <c r="W51" s="5">
        <v>5183.9022465119215</v>
      </c>
      <c r="X51" s="5">
        <v>5276.6066187966471</v>
      </c>
      <c r="Y51" s="5">
        <v>5099.3730838921101</v>
      </c>
      <c r="Z51" s="5">
        <v>5528.1594189235084</v>
      </c>
      <c r="AA51" s="5">
        <v>5270.4587568661618</v>
      </c>
      <c r="AB51" s="5">
        <v>5223.2382668458777</v>
      </c>
      <c r="AC51" s="5">
        <v>5101.247973361269</v>
      </c>
      <c r="AD51" s="5">
        <v>5110.7729668594502</v>
      </c>
      <c r="AE51" s="5">
        <v>5365.1604747520978</v>
      </c>
      <c r="AF51" s="5">
        <v>4781.5436881375244</v>
      </c>
      <c r="AG51" s="5">
        <v>5255.2031429585832</v>
      </c>
    </row>
    <row r="52" spans="1:33">
      <c r="A52" s="58" t="s">
        <v>115</v>
      </c>
      <c r="B52" s="61" t="s">
        <v>123</v>
      </c>
      <c r="C52" s="61" t="s">
        <v>173</v>
      </c>
      <c r="D52" s="61" t="s">
        <v>174</v>
      </c>
      <c r="E52" s="61" t="s">
        <v>92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>
      <c r="A53" s="58" t="s">
        <v>115</v>
      </c>
      <c r="B53" s="61" t="s">
        <v>123</v>
      </c>
      <c r="C53" s="61" t="s">
        <v>175</v>
      </c>
      <c r="D53" s="61" t="s">
        <v>176</v>
      </c>
      <c r="E53" s="61" t="s">
        <v>92</v>
      </c>
      <c r="F53" s="5">
        <v>1917.0278929443059</v>
      </c>
      <c r="G53" s="5">
        <v>1761.2738861311802</v>
      </c>
      <c r="H53" s="5">
        <v>1898.3108996973706</v>
      </c>
      <c r="I53" s="5">
        <v>1862.2580543507497</v>
      </c>
      <c r="J53" s="5">
        <v>12791.37583440776</v>
      </c>
      <c r="K53" s="5">
        <v>13440.190988515378</v>
      </c>
      <c r="L53" s="5">
        <v>13131.923854673008</v>
      </c>
      <c r="M53" s="5">
        <v>12780.957464353531</v>
      </c>
      <c r="N53" s="5">
        <v>21206.333523139998</v>
      </c>
      <c r="O53" s="5">
        <v>24885.2989728061</v>
      </c>
      <c r="P53" s="5">
        <v>23593.172104511679</v>
      </c>
      <c r="Q53" s="5">
        <v>24109.100897768432</v>
      </c>
      <c r="R53" s="5">
        <v>22578.872564331105</v>
      </c>
      <c r="S53" s="5">
        <v>24000.923446505862</v>
      </c>
      <c r="T53" s="5">
        <v>21831.003792035233</v>
      </c>
      <c r="U53" s="5">
        <v>21936.346561056525</v>
      </c>
      <c r="V53" s="5">
        <v>23874.489313410664</v>
      </c>
      <c r="W53" s="5">
        <v>22434.992962879896</v>
      </c>
      <c r="X53" s="5">
        <v>21574.458443578769</v>
      </c>
      <c r="Y53" s="5">
        <v>28566.50014678662</v>
      </c>
      <c r="Z53" s="5">
        <v>31453.382477648709</v>
      </c>
      <c r="AA53" s="5">
        <v>28206.380008409404</v>
      </c>
      <c r="AB53" s="5">
        <v>27703.74018403652</v>
      </c>
      <c r="AC53" s="5">
        <v>25994.495651582823</v>
      </c>
      <c r="AD53" s="5">
        <v>27394.896166809256</v>
      </c>
      <c r="AE53" s="5">
        <v>26366.239040409233</v>
      </c>
      <c r="AF53" s="5">
        <v>29160.711756981651</v>
      </c>
      <c r="AG53" s="5">
        <v>31258.951413879535</v>
      </c>
    </row>
    <row r="54" spans="1:33">
      <c r="A54" s="58" t="s">
        <v>115</v>
      </c>
      <c r="B54" s="61" t="s">
        <v>123</v>
      </c>
      <c r="C54" s="61" t="s">
        <v>177</v>
      </c>
      <c r="D54" s="61" t="s">
        <v>178</v>
      </c>
      <c r="E54" s="61" t="s">
        <v>92</v>
      </c>
      <c r="F54" s="5">
        <v>9125.5686982566258</v>
      </c>
      <c r="G54" s="5">
        <v>8703.9293237548336</v>
      </c>
      <c r="H54" s="5">
        <v>9014.1610668705525</v>
      </c>
      <c r="I54" s="5">
        <v>9568.4711315949244</v>
      </c>
      <c r="J54" s="5">
        <v>9116.7897610763703</v>
      </c>
      <c r="K54" s="5">
        <v>10051.790702633209</v>
      </c>
      <c r="L54" s="5">
        <v>11989.604787892917</v>
      </c>
      <c r="M54" s="5">
        <v>11751.79346774077</v>
      </c>
      <c r="N54" s="5">
        <v>11408.713066023814</v>
      </c>
      <c r="O54" s="5">
        <v>12127.23720913047</v>
      </c>
      <c r="P54" s="5">
        <v>12079.687531317795</v>
      </c>
      <c r="Q54" s="5">
        <v>11458.75874449201</v>
      </c>
      <c r="R54" s="5">
        <v>11209.158447723237</v>
      </c>
      <c r="S54" s="5">
        <v>12940.420204775155</v>
      </c>
      <c r="T54" s="5">
        <v>14918.523799835279</v>
      </c>
      <c r="U54" s="5">
        <v>13708.488616188892</v>
      </c>
      <c r="V54" s="5">
        <v>14643.795316867623</v>
      </c>
      <c r="W54" s="5">
        <v>26659.914670812195</v>
      </c>
      <c r="X54" s="5">
        <v>25360.869995087935</v>
      </c>
      <c r="Y54" s="5">
        <v>25142.875064524491</v>
      </c>
      <c r="Z54" s="5">
        <v>29969.334082700905</v>
      </c>
      <c r="AA54" s="5">
        <v>29294.994039119993</v>
      </c>
      <c r="AB54" s="5">
        <v>31187.498318953869</v>
      </c>
      <c r="AC54" s="5">
        <v>33377.400483135963</v>
      </c>
      <c r="AD54" s="5">
        <v>35294.884326858126</v>
      </c>
      <c r="AE54" s="5">
        <v>38292.379722991733</v>
      </c>
      <c r="AF54" s="5">
        <v>34926.181222257561</v>
      </c>
      <c r="AG54" s="5">
        <v>35181.874014997207</v>
      </c>
    </row>
    <row r="55" spans="1:33">
      <c r="A55" s="58" t="s">
        <v>115</v>
      </c>
      <c r="B55" s="61" t="s">
        <v>123</v>
      </c>
      <c r="C55" s="61" t="s">
        <v>179</v>
      </c>
      <c r="D55" s="61" t="s">
        <v>180</v>
      </c>
      <c r="E55" s="61" t="s">
        <v>92</v>
      </c>
      <c r="F55" s="5">
        <v>650.40876946178469</v>
      </c>
      <c r="G55" s="5">
        <v>650.57621057524466</v>
      </c>
      <c r="H55" s="5">
        <v>726.18335299779051</v>
      </c>
      <c r="I55" s="5">
        <v>695.41801931689497</v>
      </c>
      <c r="J55" s="5">
        <v>627.26496534315493</v>
      </c>
      <c r="K55" s="5">
        <v>700.96088320063086</v>
      </c>
      <c r="L55" s="5">
        <v>662.84139907996064</v>
      </c>
      <c r="M55" s="5">
        <v>621.04538587637455</v>
      </c>
      <c r="N55" s="5">
        <v>674.83226142954982</v>
      </c>
      <c r="O55" s="5">
        <v>690.72474555443478</v>
      </c>
      <c r="P55" s="5">
        <v>682.12713194527532</v>
      </c>
      <c r="Q55" s="5">
        <v>633.87907641524941</v>
      </c>
      <c r="R55" s="5">
        <v>630.01139731360479</v>
      </c>
      <c r="S55" s="5">
        <v>650.68739863003486</v>
      </c>
      <c r="T55" s="5">
        <v>605.48787182964475</v>
      </c>
      <c r="U55" s="5">
        <v>530.459666982145</v>
      </c>
      <c r="V55" s="5">
        <v>596.9886156733902</v>
      </c>
      <c r="W55" s="5">
        <v>594.00330955262984</v>
      </c>
      <c r="X55" s="5">
        <v>643.55847127575498</v>
      </c>
      <c r="Y55" s="5">
        <v>665.6801134286801</v>
      </c>
      <c r="Z55" s="5">
        <v>124.50697619402006</v>
      </c>
      <c r="AA55" s="5">
        <v>124.44400908738503</v>
      </c>
      <c r="AB55" s="5">
        <v>100.00415998018001</v>
      </c>
      <c r="AC55" s="5">
        <v>106.90468194344001</v>
      </c>
      <c r="AD55" s="5">
        <v>116.32487865150996</v>
      </c>
      <c r="AE55" s="5">
        <v>117.63317055432009</v>
      </c>
      <c r="AF55" s="5">
        <v>93.45668765103494</v>
      </c>
      <c r="AG55" s="5">
        <v>105.57421675857499</v>
      </c>
    </row>
    <row r="56" spans="1:33">
      <c r="A56" s="58" t="s">
        <v>115</v>
      </c>
      <c r="B56" s="61" t="s">
        <v>123</v>
      </c>
      <c r="C56" s="61" t="s">
        <v>181</v>
      </c>
      <c r="D56" s="61" t="s">
        <v>182</v>
      </c>
      <c r="E56" s="61" t="s">
        <v>92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</row>
    <row r="57" spans="1:33">
      <c r="A57" s="58" t="s">
        <v>115</v>
      </c>
      <c r="B57" s="61" t="s">
        <v>123</v>
      </c>
      <c r="C57" s="61" t="s">
        <v>183</v>
      </c>
      <c r="D57" s="61" t="s">
        <v>184</v>
      </c>
      <c r="E57" s="61" t="s">
        <v>92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>
      <c r="A58" s="58" t="s">
        <v>115</v>
      </c>
      <c r="B58" s="61" t="s">
        <v>123</v>
      </c>
      <c r="C58" s="61" t="s">
        <v>185</v>
      </c>
      <c r="D58" s="61" t="s">
        <v>186</v>
      </c>
      <c r="E58" s="61" t="s">
        <v>92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>
      <c r="A59" s="58" t="s">
        <v>115</v>
      </c>
      <c r="B59" s="61" t="s">
        <v>123</v>
      </c>
      <c r="C59" s="61" t="s">
        <v>187</v>
      </c>
      <c r="D59" s="61" t="s">
        <v>188</v>
      </c>
      <c r="E59" s="61" t="s">
        <v>92</v>
      </c>
      <c r="F59" s="5">
        <v>1435.5558151237501</v>
      </c>
      <c r="G59" s="5">
        <v>1380.1830274259103</v>
      </c>
      <c r="H59" s="5">
        <v>1302.2465576294799</v>
      </c>
      <c r="I59" s="5">
        <v>5351.3090661127426</v>
      </c>
      <c r="J59" s="5">
        <v>5279.3357669431616</v>
      </c>
      <c r="K59" s="5">
        <v>5445.4613281886341</v>
      </c>
      <c r="L59" s="5">
        <v>5408.6671019289752</v>
      </c>
      <c r="M59" s="5">
        <v>11872.565664867574</v>
      </c>
      <c r="N59" s="5">
        <v>11440.062031300013</v>
      </c>
      <c r="O59" s="5">
        <v>11613.086488377778</v>
      </c>
      <c r="P59" s="5">
        <v>14000.718228615151</v>
      </c>
      <c r="Q59" s="5">
        <v>14445.28835379158</v>
      </c>
      <c r="R59" s="5">
        <v>14392.854910746708</v>
      </c>
      <c r="S59" s="5">
        <v>13357.241816579692</v>
      </c>
      <c r="T59" s="5">
        <v>14214.658631141901</v>
      </c>
      <c r="U59" s="5">
        <v>13960.565760333964</v>
      </c>
      <c r="V59" s="5">
        <v>14216.115009306617</v>
      </c>
      <c r="W59" s="5">
        <v>13950.736697339085</v>
      </c>
      <c r="X59" s="5">
        <v>14243.486095906061</v>
      </c>
      <c r="Y59" s="5">
        <v>13333.23945893384</v>
      </c>
      <c r="Z59" s="5">
        <v>13053.595286377798</v>
      </c>
      <c r="AA59" s="5">
        <v>13318.189106283993</v>
      </c>
      <c r="AB59" s="5">
        <v>13360.600570663031</v>
      </c>
      <c r="AC59" s="5">
        <v>13046.343738668353</v>
      </c>
      <c r="AD59" s="5">
        <v>12773.260239018444</v>
      </c>
      <c r="AE59" s="5">
        <v>13286.561213821153</v>
      </c>
      <c r="AF59" s="5">
        <v>13130.352062352078</v>
      </c>
      <c r="AG59" s="5">
        <v>12670.621112446035</v>
      </c>
    </row>
    <row r="60" spans="1:33">
      <c r="A60" s="58" t="s">
        <v>115</v>
      </c>
      <c r="B60" s="61" t="s">
        <v>125</v>
      </c>
      <c r="C60" s="61" t="s">
        <v>189</v>
      </c>
      <c r="D60" s="61" t="s">
        <v>190</v>
      </c>
      <c r="E60" s="61" t="s">
        <v>92</v>
      </c>
      <c r="F60" s="5">
        <v>0</v>
      </c>
      <c r="G60" s="5">
        <v>0</v>
      </c>
      <c r="H60" s="5">
        <v>1.8197857099999991E-3</v>
      </c>
      <c r="I60" s="5">
        <v>714.82789555524539</v>
      </c>
      <c r="J60" s="5">
        <v>1259.6610458135851</v>
      </c>
      <c r="K60" s="5">
        <v>1296.2006277418395</v>
      </c>
      <c r="L60" s="5">
        <v>1353.8312849423048</v>
      </c>
      <c r="M60" s="5">
        <v>1379.3712246950001</v>
      </c>
      <c r="N60" s="5">
        <v>1150.6150362787348</v>
      </c>
      <c r="O60" s="5">
        <v>1222.2126822693299</v>
      </c>
      <c r="P60" s="5">
        <v>1335.5378959443149</v>
      </c>
      <c r="Q60" s="5">
        <v>1184.246001717845</v>
      </c>
      <c r="R60" s="5">
        <v>1343.2674325713351</v>
      </c>
      <c r="S60" s="5">
        <v>1135.2544224275548</v>
      </c>
      <c r="T60" s="5">
        <v>1111.8958832615851</v>
      </c>
      <c r="U60" s="5">
        <v>1003.7084155837847</v>
      </c>
      <c r="V60" s="5">
        <v>966.2440727326051</v>
      </c>
      <c r="W60" s="5">
        <v>1058.6652210316201</v>
      </c>
      <c r="X60" s="5">
        <v>1110.1861971067951</v>
      </c>
      <c r="Y60" s="5">
        <v>942.53379924929038</v>
      </c>
      <c r="Z60" s="5">
        <v>955.06930273244939</v>
      </c>
      <c r="AA60" s="5">
        <v>1033.4736173133597</v>
      </c>
      <c r="AB60" s="5">
        <v>863.6275037333794</v>
      </c>
      <c r="AC60" s="5">
        <v>1043.9819745662603</v>
      </c>
      <c r="AD60" s="5">
        <v>940.30634141366988</v>
      </c>
      <c r="AE60" s="5">
        <v>1069.9211364924904</v>
      </c>
      <c r="AF60" s="5">
        <v>1037.10058737399</v>
      </c>
      <c r="AG60" s="5">
        <v>925.56561779952472</v>
      </c>
    </row>
    <row r="61" spans="1:33">
      <c r="A61" s="58" t="s">
        <v>115</v>
      </c>
      <c r="B61" s="61" t="s">
        <v>125</v>
      </c>
      <c r="C61" s="61" t="s">
        <v>191</v>
      </c>
      <c r="D61" s="61" t="s">
        <v>192</v>
      </c>
      <c r="E61" s="61" t="s">
        <v>92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>
      <c r="A62" s="58" t="s">
        <v>115</v>
      </c>
      <c r="B62" s="61" t="s">
        <v>125</v>
      </c>
      <c r="C62" s="61" t="s">
        <v>193</v>
      </c>
      <c r="D62" s="61" t="s">
        <v>194</v>
      </c>
      <c r="E62" s="61" t="s">
        <v>92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>
      <c r="A63" s="58" t="s">
        <v>115</v>
      </c>
      <c r="B63" s="61" t="s">
        <v>125</v>
      </c>
      <c r="C63" s="61" t="s">
        <v>195</v>
      </c>
      <c r="D63" s="61" t="s">
        <v>196</v>
      </c>
      <c r="E63" s="61" t="s">
        <v>92</v>
      </c>
      <c r="F63" s="5">
        <v>5333.9042956027506</v>
      </c>
      <c r="G63" s="5">
        <v>5804.1559436602074</v>
      </c>
      <c r="H63" s="5">
        <v>5562.5582000588256</v>
      </c>
      <c r="I63" s="5">
        <v>5688.1040031941457</v>
      </c>
      <c r="J63" s="5">
        <v>6692.4114119533851</v>
      </c>
      <c r="K63" s="5">
        <v>7716.7838391859141</v>
      </c>
      <c r="L63" s="5">
        <v>7783.7970770140464</v>
      </c>
      <c r="M63" s="5">
        <v>8211.1060153492763</v>
      </c>
      <c r="N63" s="5">
        <v>7812.8547847975187</v>
      </c>
      <c r="O63" s="5">
        <v>7747.8449800713261</v>
      </c>
      <c r="P63" s="5">
        <v>8161.7965955437166</v>
      </c>
      <c r="Q63" s="5">
        <v>7161.000277344302</v>
      </c>
      <c r="R63" s="5">
        <v>11708.337177307896</v>
      </c>
      <c r="S63" s="5">
        <v>11100.078263595537</v>
      </c>
      <c r="T63" s="5">
        <v>11396.313605365403</v>
      </c>
      <c r="U63" s="5">
        <v>9989.2381048962106</v>
      </c>
      <c r="V63" s="5">
        <v>11211.569145010757</v>
      </c>
      <c r="W63" s="5">
        <v>11418.511349580942</v>
      </c>
      <c r="X63" s="5">
        <v>11544.083180210855</v>
      </c>
      <c r="Y63" s="5">
        <v>11557.758836984684</v>
      </c>
      <c r="Z63" s="5">
        <v>11789.618916878826</v>
      </c>
      <c r="AA63" s="5">
        <v>11573.403107107571</v>
      </c>
      <c r="AB63" s="5">
        <v>9685.3773159613229</v>
      </c>
      <c r="AC63" s="5">
        <v>11452.868957463514</v>
      </c>
      <c r="AD63" s="5">
        <v>11312.96208018019</v>
      </c>
      <c r="AE63" s="5">
        <v>11511.293153492961</v>
      </c>
      <c r="AF63" s="5">
        <v>11104.706064441722</v>
      </c>
      <c r="AG63" s="5">
        <v>12195.607472807174</v>
      </c>
    </row>
    <row r="64" spans="1:33">
      <c r="A64" s="58" t="s">
        <v>115</v>
      </c>
      <c r="B64" s="61" t="s">
        <v>125</v>
      </c>
      <c r="C64" s="61" t="s">
        <v>197</v>
      </c>
      <c r="D64" s="61" t="s">
        <v>198</v>
      </c>
      <c r="E64" s="61" t="s">
        <v>92</v>
      </c>
      <c r="F64" s="5">
        <v>5653.1513461003942</v>
      </c>
      <c r="G64" s="5">
        <v>8058.7580501104212</v>
      </c>
      <c r="H64" s="5">
        <v>8233.9070203116753</v>
      </c>
      <c r="I64" s="5">
        <v>9551.0476229126416</v>
      </c>
      <c r="J64" s="5">
        <v>10915.402040552828</v>
      </c>
      <c r="K64" s="5">
        <v>11540.334972107144</v>
      </c>
      <c r="L64" s="5">
        <v>12021.087225269337</v>
      </c>
      <c r="M64" s="5">
        <v>15729.33050861174</v>
      </c>
      <c r="N64" s="5">
        <v>14107.902018985238</v>
      </c>
      <c r="O64" s="5">
        <v>14168.058232753239</v>
      </c>
      <c r="P64" s="5">
        <v>18156.888887686957</v>
      </c>
      <c r="Q64" s="5">
        <v>16697.708019666454</v>
      </c>
      <c r="R64" s="5">
        <v>19456.656343598072</v>
      </c>
      <c r="S64" s="5">
        <v>16863.311281464819</v>
      </c>
      <c r="T64" s="5">
        <v>21102.12618329444</v>
      </c>
      <c r="U64" s="5">
        <v>25278.992685383808</v>
      </c>
      <c r="V64" s="5">
        <v>26024.34217599337</v>
      </c>
      <c r="W64" s="5">
        <v>35194.782675292772</v>
      </c>
      <c r="X64" s="5">
        <v>35572.523252602616</v>
      </c>
      <c r="Y64" s="5">
        <v>32109.31913185992</v>
      </c>
      <c r="Z64" s="5">
        <v>32303.640846606206</v>
      </c>
      <c r="AA64" s="5">
        <v>40614.466759698233</v>
      </c>
      <c r="AB64" s="5">
        <v>45973.691911284928</v>
      </c>
      <c r="AC64" s="5">
        <v>52302.132261001869</v>
      </c>
      <c r="AD64" s="5">
        <v>46875.676866210801</v>
      </c>
      <c r="AE64" s="5">
        <v>49249.469577528173</v>
      </c>
      <c r="AF64" s="5">
        <v>46439.450753915036</v>
      </c>
      <c r="AG64" s="5">
        <v>46339.249322645192</v>
      </c>
    </row>
    <row r="65" spans="1:33">
      <c r="A65" s="58" t="s">
        <v>115</v>
      </c>
      <c r="B65" s="61" t="s">
        <v>125</v>
      </c>
      <c r="C65" s="61" t="s">
        <v>199</v>
      </c>
      <c r="D65" s="61" t="s">
        <v>200</v>
      </c>
      <c r="E65" s="61" t="s">
        <v>92</v>
      </c>
      <c r="F65" s="5">
        <v>0</v>
      </c>
      <c r="G65" s="5">
        <v>1665.4842353125703</v>
      </c>
      <c r="H65" s="5">
        <v>5624.4745725352614</v>
      </c>
      <c r="I65" s="5">
        <v>5581.543355589878</v>
      </c>
      <c r="J65" s="5">
        <v>5594.9165453270462</v>
      </c>
      <c r="K65" s="5">
        <v>5909.1500434555655</v>
      </c>
      <c r="L65" s="5">
        <v>5849.90518538577</v>
      </c>
      <c r="M65" s="5">
        <v>6548.5429915336263</v>
      </c>
      <c r="N65" s="5">
        <v>6023.4127808455032</v>
      </c>
      <c r="O65" s="5">
        <v>5778.3421136201741</v>
      </c>
      <c r="P65" s="5">
        <v>6151.6382031265948</v>
      </c>
      <c r="Q65" s="5">
        <v>5741.7705422909576</v>
      </c>
      <c r="R65" s="5">
        <v>6651.7774636881404</v>
      </c>
      <c r="S65" s="5">
        <v>5788.4253426813193</v>
      </c>
      <c r="T65" s="5">
        <v>6053.4137247544077</v>
      </c>
      <c r="U65" s="5">
        <v>5249.7384923035625</v>
      </c>
      <c r="V65" s="5">
        <v>5636.392556451292</v>
      </c>
      <c r="W65" s="5">
        <v>5983.3715879574002</v>
      </c>
      <c r="X65" s="5">
        <v>8483.1450994497973</v>
      </c>
      <c r="Y65" s="5">
        <v>7715.2575593241936</v>
      </c>
      <c r="Z65" s="5">
        <v>7798.7270160520693</v>
      </c>
      <c r="AA65" s="5">
        <v>8063.8805343943113</v>
      </c>
      <c r="AB65" s="5">
        <v>6701.4445897027335</v>
      </c>
      <c r="AC65" s="5">
        <v>8535.7111037989798</v>
      </c>
      <c r="AD65" s="5">
        <v>13183.733175151749</v>
      </c>
      <c r="AE65" s="5">
        <v>13812.292173843682</v>
      </c>
      <c r="AF65" s="5">
        <v>11671.828743900493</v>
      </c>
      <c r="AG65" s="5">
        <v>12177.907250605011</v>
      </c>
    </row>
    <row r="66" spans="1:33">
      <c r="A66" s="58" t="s">
        <v>115</v>
      </c>
      <c r="B66" s="61" t="s">
        <v>125</v>
      </c>
      <c r="C66" s="61" t="s">
        <v>201</v>
      </c>
      <c r="D66" s="61" t="s">
        <v>202</v>
      </c>
      <c r="E66" s="61" t="s">
        <v>92</v>
      </c>
      <c r="F66" s="5">
        <v>0</v>
      </c>
      <c r="G66" s="5">
        <v>0</v>
      </c>
      <c r="H66" s="5">
        <v>1025.8705314564895</v>
      </c>
      <c r="I66" s="5">
        <v>1033.3225015561798</v>
      </c>
      <c r="J66" s="5">
        <v>934.48671744312503</v>
      </c>
      <c r="K66" s="5">
        <v>1631.6552811966556</v>
      </c>
      <c r="L66" s="5">
        <v>1660.8968957224242</v>
      </c>
      <c r="M66" s="5">
        <v>1531.8727257140688</v>
      </c>
      <c r="N66" s="5">
        <v>1609.1968490624051</v>
      </c>
      <c r="O66" s="5">
        <v>1578.4842014059452</v>
      </c>
      <c r="P66" s="5">
        <v>1543.3394125930054</v>
      </c>
      <c r="Q66" s="5">
        <v>1517.8748650139448</v>
      </c>
      <c r="R66" s="5">
        <v>1516.0369863283049</v>
      </c>
      <c r="S66" s="5">
        <v>1602.8576388269457</v>
      </c>
      <c r="T66" s="5">
        <v>1636.1821346219499</v>
      </c>
      <c r="U66" s="5">
        <v>1378.4414932671548</v>
      </c>
      <c r="V66" s="5">
        <v>1551.8503651289259</v>
      </c>
      <c r="W66" s="5">
        <v>1635.781062944845</v>
      </c>
      <c r="X66" s="5">
        <v>1545.006534236165</v>
      </c>
      <c r="Y66" s="5">
        <v>2983.1118623081366</v>
      </c>
      <c r="Z66" s="5">
        <v>2933.3075068026869</v>
      </c>
      <c r="AA66" s="5">
        <v>3005.4328553385417</v>
      </c>
      <c r="AB66" s="5">
        <v>2779.2976813190994</v>
      </c>
      <c r="AC66" s="5">
        <v>2937.4401086403232</v>
      </c>
      <c r="AD66" s="5">
        <v>3802.7478606532086</v>
      </c>
      <c r="AE66" s="5">
        <v>3767.2860300601283</v>
      </c>
      <c r="AF66" s="5">
        <v>3103.5556855598379</v>
      </c>
      <c r="AG66" s="5">
        <v>3400.4348814528757</v>
      </c>
    </row>
    <row r="67" spans="1:33">
      <c r="A67" s="58" t="s">
        <v>115</v>
      </c>
      <c r="B67" s="61" t="s">
        <v>126</v>
      </c>
      <c r="C67" s="61" t="s">
        <v>203</v>
      </c>
      <c r="D67" s="61" t="s">
        <v>204</v>
      </c>
      <c r="E67" s="61" t="s">
        <v>92</v>
      </c>
      <c r="F67" s="5">
        <v>775.41529250624046</v>
      </c>
      <c r="G67" s="5">
        <v>1313.6934238246049</v>
      </c>
      <c r="H67" s="5">
        <v>2674.9265658398444</v>
      </c>
      <c r="I67" s="5">
        <v>4584.9486719799743</v>
      </c>
      <c r="J67" s="5">
        <v>4142.3718586512068</v>
      </c>
      <c r="K67" s="5">
        <v>6893.5225068641848</v>
      </c>
      <c r="L67" s="5">
        <v>7083.2133702987749</v>
      </c>
      <c r="M67" s="5">
        <v>6690.1963731270998</v>
      </c>
      <c r="N67" s="5">
        <v>6185.2610433119917</v>
      </c>
      <c r="O67" s="5">
        <v>6110.7163454293695</v>
      </c>
      <c r="P67" s="5">
        <v>10066.546740145841</v>
      </c>
      <c r="Q67" s="5">
        <v>9108.6698145221126</v>
      </c>
      <c r="R67" s="5">
        <v>10401.481828050173</v>
      </c>
      <c r="S67" s="5">
        <v>8903.096785767586</v>
      </c>
      <c r="T67" s="5">
        <v>15709.928647352175</v>
      </c>
      <c r="U67" s="5">
        <v>13887.267408308491</v>
      </c>
      <c r="V67" s="5">
        <v>14978.844967725197</v>
      </c>
      <c r="W67" s="5">
        <v>16500.182316366856</v>
      </c>
      <c r="X67" s="5">
        <v>21592.899856349832</v>
      </c>
      <c r="Y67" s="5">
        <v>18201.889953978854</v>
      </c>
      <c r="Z67" s="5">
        <v>20962.565430708717</v>
      </c>
      <c r="AA67" s="5">
        <v>41069.692952095771</v>
      </c>
      <c r="AB67" s="5">
        <v>34998.836248001986</v>
      </c>
      <c r="AC67" s="5">
        <v>42338.590893813103</v>
      </c>
      <c r="AD67" s="5">
        <v>38342.287676537875</v>
      </c>
      <c r="AE67" s="5">
        <v>49083.658040244118</v>
      </c>
      <c r="AF67" s="5">
        <v>46397.810289366069</v>
      </c>
      <c r="AG67" s="5">
        <v>47127.354234664243</v>
      </c>
    </row>
    <row r="68" spans="1:33">
      <c r="A68" s="58" t="s">
        <v>115</v>
      </c>
      <c r="B68" s="61" t="s">
        <v>126</v>
      </c>
      <c r="C68" s="61" t="s">
        <v>205</v>
      </c>
      <c r="D68" s="61" t="s">
        <v>206</v>
      </c>
      <c r="E68" s="61" t="s">
        <v>92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>
      <c r="A69" s="58" t="s">
        <v>115</v>
      </c>
      <c r="B69" s="61" t="s">
        <v>126</v>
      </c>
      <c r="C69" s="61" t="s">
        <v>207</v>
      </c>
      <c r="D69" s="61" t="s">
        <v>208</v>
      </c>
      <c r="E69" s="61" t="s">
        <v>92</v>
      </c>
      <c r="F69" s="5">
        <v>3935.2684456361808</v>
      </c>
      <c r="G69" s="5">
        <v>7048.1963157483806</v>
      </c>
      <c r="H69" s="5">
        <v>8276.8867960833613</v>
      </c>
      <c r="I69" s="5">
        <v>8464.4714344966524</v>
      </c>
      <c r="J69" s="5">
        <v>7719.516843687119</v>
      </c>
      <c r="K69" s="5">
        <v>10357.791977237785</v>
      </c>
      <c r="L69" s="5">
        <v>10030.004116685936</v>
      </c>
      <c r="M69" s="5">
        <v>9988.7902100740394</v>
      </c>
      <c r="N69" s="5">
        <v>9788.6240385844721</v>
      </c>
      <c r="O69" s="5">
        <v>9675.4055081824263</v>
      </c>
      <c r="P69" s="5">
        <v>12155.581145561666</v>
      </c>
      <c r="Q69" s="5">
        <v>11532.780260171266</v>
      </c>
      <c r="R69" s="5">
        <v>18566.632728814413</v>
      </c>
      <c r="S69" s="5">
        <v>16414.332955967024</v>
      </c>
      <c r="T69" s="5">
        <v>15878.453736136282</v>
      </c>
      <c r="U69" s="5">
        <v>13695.106306615864</v>
      </c>
      <c r="V69" s="5">
        <v>15647.506733042082</v>
      </c>
      <c r="W69" s="5">
        <v>15510.656089308639</v>
      </c>
      <c r="X69" s="5">
        <v>22447.403264068296</v>
      </c>
      <c r="Y69" s="5">
        <v>20533.255247863483</v>
      </c>
      <c r="Z69" s="5">
        <v>26465.989082387314</v>
      </c>
      <c r="AA69" s="5">
        <v>28291.1375275459</v>
      </c>
      <c r="AB69" s="5">
        <v>28997.190875401771</v>
      </c>
      <c r="AC69" s="5">
        <v>35745.344531139199</v>
      </c>
      <c r="AD69" s="5">
        <v>35618.794419784113</v>
      </c>
      <c r="AE69" s="5">
        <v>36457.33347844641</v>
      </c>
      <c r="AF69" s="5">
        <v>27881.748645965119</v>
      </c>
      <c r="AG69" s="5">
        <v>32016.866768818883</v>
      </c>
    </row>
    <row r="70" spans="1:33">
      <c r="A70" s="58" t="s">
        <v>115</v>
      </c>
      <c r="B70" s="61" t="s">
        <v>126</v>
      </c>
      <c r="C70" s="61" t="s">
        <v>209</v>
      </c>
      <c r="D70" s="61" t="s">
        <v>210</v>
      </c>
      <c r="E70" s="61" t="s">
        <v>92</v>
      </c>
      <c r="F70" s="5">
        <v>273.60893635626508</v>
      </c>
      <c r="G70" s="5">
        <v>268.07147473837517</v>
      </c>
      <c r="H70" s="5">
        <v>294.25115748976003</v>
      </c>
      <c r="I70" s="5">
        <v>312.73203281755997</v>
      </c>
      <c r="J70" s="5">
        <v>273.64868293424985</v>
      </c>
      <c r="K70" s="5">
        <v>336.49025164943509</v>
      </c>
      <c r="L70" s="5">
        <v>296.87191744269018</v>
      </c>
      <c r="M70" s="5">
        <v>235.28365083982979</v>
      </c>
      <c r="N70" s="5">
        <v>233.40596331725496</v>
      </c>
      <c r="O70" s="5">
        <v>238.01972915729516</v>
      </c>
      <c r="P70" s="5">
        <v>3565.3699667552296</v>
      </c>
      <c r="Q70" s="5">
        <v>3280.8464144940781</v>
      </c>
      <c r="R70" s="5">
        <v>3483.8038099333589</v>
      </c>
      <c r="S70" s="5">
        <v>3005.391482247544</v>
      </c>
      <c r="T70" s="5">
        <v>3235.1622481913914</v>
      </c>
      <c r="U70" s="5">
        <v>2683.1918591086842</v>
      </c>
      <c r="V70" s="5">
        <v>2881.3356307392796</v>
      </c>
      <c r="W70" s="5">
        <v>3256.3169777048115</v>
      </c>
      <c r="X70" s="5">
        <v>3229.4806921620047</v>
      </c>
      <c r="Y70" s="5">
        <v>2946.029132982374</v>
      </c>
      <c r="Z70" s="5">
        <v>3032.4571338619353</v>
      </c>
      <c r="AA70" s="5">
        <v>3569.1567966403591</v>
      </c>
      <c r="AB70" s="5">
        <v>3482.1606827662235</v>
      </c>
      <c r="AC70" s="5">
        <v>3599.2296304529646</v>
      </c>
      <c r="AD70" s="5">
        <v>3560.1764577822996</v>
      </c>
      <c r="AE70" s="5">
        <v>3535.5540170572663</v>
      </c>
      <c r="AF70" s="5">
        <v>3063.4676963612465</v>
      </c>
      <c r="AG70" s="5">
        <v>3214.6856352740679</v>
      </c>
    </row>
    <row r="71" spans="1:33">
      <c r="A71" s="58" t="s">
        <v>115</v>
      </c>
      <c r="B71" s="61" t="s">
        <v>126</v>
      </c>
      <c r="C71" s="61" t="s">
        <v>211</v>
      </c>
      <c r="D71" s="61" t="s">
        <v>212</v>
      </c>
      <c r="E71" s="61" t="s">
        <v>92</v>
      </c>
      <c r="F71" s="5">
        <v>1222.6809035629603</v>
      </c>
      <c r="G71" s="5">
        <v>1180.0979568910898</v>
      </c>
      <c r="H71" s="5">
        <v>1076.2457597561452</v>
      </c>
      <c r="I71" s="5">
        <v>1015.9868690053297</v>
      </c>
      <c r="J71" s="5">
        <v>957.87011152810533</v>
      </c>
      <c r="K71" s="5">
        <v>1066.145698910495</v>
      </c>
      <c r="L71" s="5">
        <v>1168.8249228752345</v>
      </c>
      <c r="M71" s="5">
        <v>1118.7538432360395</v>
      </c>
      <c r="N71" s="5">
        <v>1139.1829386935503</v>
      </c>
      <c r="O71" s="5">
        <v>1072.8010218219647</v>
      </c>
      <c r="P71" s="5">
        <v>1098.9209223905702</v>
      </c>
      <c r="Q71" s="5">
        <v>1124.4547667808749</v>
      </c>
      <c r="R71" s="5">
        <v>1174.0317062726999</v>
      </c>
      <c r="S71" s="5">
        <v>1120.1947333293804</v>
      </c>
      <c r="T71" s="5">
        <v>902.83850243877498</v>
      </c>
      <c r="U71" s="5">
        <v>881.03590631391535</v>
      </c>
      <c r="V71" s="5">
        <v>921.04947427021</v>
      </c>
      <c r="W71" s="5">
        <v>1020.7919552685192</v>
      </c>
      <c r="X71" s="5">
        <v>958.45118696311624</v>
      </c>
      <c r="Y71" s="5">
        <v>945.61788145078503</v>
      </c>
      <c r="Z71" s="5">
        <v>899.09637123858965</v>
      </c>
      <c r="AA71" s="5">
        <v>937.00964741846497</v>
      </c>
      <c r="AB71" s="5">
        <v>542.16785827189972</v>
      </c>
      <c r="AC71" s="5">
        <v>570.52437887176495</v>
      </c>
      <c r="AD71" s="5">
        <v>608.06936002231998</v>
      </c>
      <c r="AE71" s="5">
        <v>496.34526953387535</v>
      </c>
      <c r="AF71" s="5">
        <v>514.72080598490049</v>
      </c>
      <c r="AG71" s="5">
        <v>486.54408485249985</v>
      </c>
    </row>
    <row r="72" spans="1:33">
      <c r="A72" s="58" t="s">
        <v>115</v>
      </c>
      <c r="B72" s="61" t="s">
        <v>126</v>
      </c>
      <c r="C72" s="61" t="s">
        <v>213</v>
      </c>
      <c r="D72" s="61" t="s">
        <v>214</v>
      </c>
      <c r="E72" s="61" t="s">
        <v>92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2167.3947834497681</v>
      </c>
      <c r="L72" s="5">
        <v>2041.4293446177044</v>
      </c>
      <c r="M72" s="5">
        <v>7434.5614232757007</v>
      </c>
      <c r="N72" s="5">
        <v>7629.7568209451165</v>
      </c>
      <c r="O72" s="5">
        <v>9459.730851769109</v>
      </c>
      <c r="P72" s="5">
        <v>9474.1523451888024</v>
      </c>
      <c r="Q72" s="5">
        <v>9126.8960751040249</v>
      </c>
      <c r="R72" s="5">
        <v>8561.1323402715188</v>
      </c>
      <c r="S72" s="5">
        <v>23310.165037068993</v>
      </c>
      <c r="T72" s="5">
        <v>22587.817782755577</v>
      </c>
      <c r="U72" s="5">
        <v>23499.857335199362</v>
      </c>
      <c r="V72" s="5">
        <v>24617.466056080015</v>
      </c>
      <c r="W72" s="5">
        <v>24095.899889716406</v>
      </c>
      <c r="X72" s="5">
        <v>43248.609898888215</v>
      </c>
      <c r="Y72" s="5">
        <v>53258.328048486801</v>
      </c>
      <c r="Z72" s="5">
        <v>52688.250911041483</v>
      </c>
      <c r="AA72" s="5">
        <v>56877.971554735523</v>
      </c>
      <c r="AB72" s="5">
        <v>54998.74700087167</v>
      </c>
      <c r="AC72" s="5">
        <v>51770.107070122824</v>
      </c>
      <c r="AD72" s="5">
        <v>57267.641909575606</v>
      </c>
      <c r="AE72" s="5">
        <v>54080.352884907748</v>
      </c>
      <c r="AF72" s="5">
        <v>47777.013765600641</v>
      </c>
      <c r="AG72" s="5">
        <v>52469.187313728675</v>
      </c>
    </row>
    <row r="73" spans="1:33">
      <c r="A73" s="58" t="s">
        <v>115</v>
      </c>
      <c r="B73" s="61" t="s">
        <v>126</v>
      </c>
      <c r="C73" s="61" t="s">
        <v>215</v>
      </c>
      <c r="D73" s="61" t="s">
        <v>216</v>
      </c>
      <c r="E73" s="61" t="s">
        <v>92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</row>
    <row r="74" spans="1:33">
      <c r="A74" s="58" t="s">
        <v>115</v>
      </c>
      <c r="B74" s="61" t="s">
        <v>126</v>
      </c>
      <c r="C74" s="61" t="s">
        <v>217</v>
      </c>
      <c r="D74" s="61" t="s">
        <v>218</v>
      </c>
      <c r="E74" s="61" t="s">
        <v>92</v>
      </c>
      <c r="F74" s="5">
        <v>366.61172349400016</v>
      </c>
      <c r="G74" s="5">
        <v>574.81698630359506</v>
      </c>
      <c r="H74" s="5">
        <v>1018.40605808414</v>
      </c>
      <c r="I74" s="5">
        <v>1043.9873874021096</v>
      </c>
      <c r="J74" s="5">
        <v>904.31004078128467</v>
      </c>
      <c r="K74" s="5">
        <v>3892.439275063256</v>
      </c>
      <c r="L74" s="5">
        <v>3953.8104440688653</v>
      </c>
      <c r="M74" s="5">
        <v>3620.5550732663305</v>
      </c>
      <c r="N74" s="5">
        <v>3639.7577265362061</v>
      </c>
      <c r="O74" s="5">
        <v>3507.8752465906855</v>
      </c>
      <c r="P74" s="5">
        <v>3649.6312002937857</v>
      </c>
      <c r="Q74" s="5">
        <v>3496.1101033973964</v>
      </c>
      <c r="R74" s="5">
        <v>3515.9725323387302</v>
      </c>
      <c r="S74" s="5">
        <v>3150.850528615666</v>
      </c>
      <c r="T74" s="5">
        <v>3008.2357696968943</v>
      </c>
      <c r="U74" s="5">
        <v>2479.9400402854203</v>
      </c>
      <c r="V74" s="5">
        <v>3102.030044417098</v>
      </c>
      <c r="W74" s="5">
        <v>3372.0570357247343</v>
      </c>
      <c r="X74" s="5">
        <v>2758.6862107095153</v>
      </c>
      <c r="Y74" s="5">
        <v>2258.6803119741703</v>
      </c>
      <c r="Z74" s="5">
        <v>3031.517096149897</v>
      </c>
      <c r="AA74" s="5">
        <v>2868.6789413764345</v>
      </c>
      <c r="AB74" s="5">
        <v>2656.17082786228</v>
      </c>
      <c r="AC74" s="5">
        <v>2799.4357433467394</v>
      </c>
      <c r="AD74" s="5">
        <v>2912.6639403489316</v>
      </c>
      <c r="AE74" s="5">
        <v>2837.8555712943235</v>
      </c>
      <c r="AF74" s="5">
        <v>2279.8361107358692</v>
      </c>
      <c r="AG74" s="5">
        <v>2567.4432022441933</v>
      </c>
    </row>
    <row r="75" spans="1:33">
      <c r="A75" s="58" t="s">
        <v>115</v>
      </c>
      <c r="B75" s="61" t="s">
        <v>126</v>
      </c>
      <c r="C75" s="61" t="s">
        <v>219</v>
      </c>
      <c r="D75" s="61" t="s">
        <v>220</v>
      </c>
      <c r="E75" s="61" t="s">
        <v>92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990.58343628207513</v>
      </c>
      <c r="Q75" s="5">
        <v>954.77718017417487</v>
      </c>
      <c r="R75" s="5">
        <v>957.8360937693559</v>
      </c>
      <c r="S75" s="5">
        <v>805.9879758665702</v>
      </c>
      <c r="T75" s="5">
        <v>1129.4420849872542</v>
      </c>
      <c r="U75" s="5">
        <v>1099.77037146667</v>
      </c>
      <c r="V75" s="5">
        <v>1240.3417098666653</v>
      </c>
      <c r="W75" s="5">
        <v>1321.2669071</v>
      </c>
      <c r="X75" s="5">
        <v>3035.1685529975803</v>
      </c>
      <c r="Y75" s="5">
        <v>2552.0457130335244</v>
      </c>
      <c r="Z75" s="5">
        <v>3516.2447922409565</v>
      </c>
      <c r="AA75" s="5">
        <v>2810.6374125818138</v>
      </c>
      <c r="AB75" s="5">
        <v>2391.4747018545445</v>
      </c>
      <c r="AC75" s="5">
        <v>2486.0243000909113</v>
      </c>
      <c r="AD75" s="5">
        <v>2700.2108777100002</v>
      </c>
      <c r="AE75" s="5">
        <v>2748.8805422000005</v>
      </c>
      <c r="AF75" s="5">
        <v>2349.023530239795</v>
      </c>
      <c r="AG75" s="5">
        <v>2519.5574258930706</v>
      </c>
    </row>
    <row r="76" spans="1:33">
      <c r="A76" s="58" t="s">
        <v>115</v>
      </c>
      <c r="B76" s="61" t="s">
        <v>127</v>
      </c>
      <c r="C76" s="61" t="s">
        <v>221</v>
      </c>
      <c r="D76" s="61" t="s">
        <v>222</v>
      </c>
      <c r="E76" s="61" t="s">
        <v>92</v>
      </c>
      <c r="F76" s="5">
        <v>539.79024069600018</v>
      </c>
      <c r="G76" s="5">
        <v>564.28648096799952</v>
      </c>
      <c r="H76" s="5">
        <v>803.08561324397488</v>
      </c>
      <c r="I76" s="5">
        <v>1335.5276501721553</v>
      </c>
      <c r="J76" s="5">
        <v>2801.9153422880154</v>
      </c>
      <c r="K76" s="5">
        <v>2548.7255440774443</v>
      </c>
      <c r="L76" s="5">
        <v>5639.852782835309</v>
      </c>
      <c r="M76" s="5">
        <v>5670.7745779952711</v>
      </c>
      <c r="N76" s="5">
        <v>5286.2089548875829</v>
      </c>
      <c r="O76" s="5">
        <v>5461.6143290621549</v>
      </c>
      <c r="P76" s="5">
        <v>5163.2290017107443</v>
      </c>
      <c r="Q76" s="5">
        <v>4977.4749868553854</v>
      </c>
      <c r="R76" s="5">
        <v>5124.6435852672075</v>
      </c>
      <c r="S76" s="5">
        <v>5334.7471438602424</v>
      </c>
      <c r="T76" s="5">
        <v>8832.9829294446808</v>
      </c>
      <c r="U76" s="5">
        <v>13340.56527631572</v>
      </c>
      <c r="V76" s="5">
        <v>12241.414942688511</v>
      </c>
      <c r="W76" s="5">
        <v>15443.155917788319</v>
      </c>
      <c r="X76" s="5">
        <v>15566.517671048856</v>
      </c>
      <c r="Y76" s="5">
        <v>13335.025956290108</v>
      </c>
      <c r="Z76" s="5">
        <v>22195.431437308151</v>
      </c>
      <c r="AA76" s="5">
        <v>20734.996272874458</v>
      </c>
      <c r="AB76" s="5">
        <v>18018.863952841293</v>
      </c>
      <c r="AC76" s="5">
        <v>25515.836353316594</v>
      </c>
      <c r="AD76" s="5">
        <v>27785.730896512112</v>
      </c>
      <c r="AE76" s="5">
        <v>58016.083024978041</v>
      </c>
      <c r="AF76" s="5">
        <v>53415.60948586234</v>
      </c>
      <c r="AG76" s="5">
        <v>47634.713231822549</v>
      </c>
    </row>
    <row r="77" spans="1:33">
      <c r="A77" s="58" t="s">
        <v>115</v>
      </c>
      <c r="B77" s="61" t="s">
        <v>127</v>
      </c>
      <c r="C77" s="61" t="s">
        <v>223</v>
      </c>
      <c r="D77" s="61" t="s">
        <v>224</v>
      </c>
      <c r="E77" s="61" t="s">
        <v>92</v>
      </c>
      <c r="F77" s="5">
        <v>846.7225745077003</v>
      </c>
      <c r="G77" s="5">
        <v>933.56531434434987</v>
      </c>
      <c r="H77" s="5">
        <v>2412.2642717067461</v>
      </c>
      <c r="I77" s="5">
        <v>2458.3731208097747</v>
      </c>
      <c r="J77" s="5">
        <v>2542.3042717559483</v>
      </c>
      <c r="K77" s="5">
        <v>5735.9846611710091</v>
      </c>
      <c r="L77" s="5">
        <v>6565.9157156045421</v>
      </c>
      <c r="M77" s="5">
        <v>6966.1819070375404</v>
      </c>
      <c r="N77" s="5">
        <v>6611.1532161954701</v>
      </c>
      <c r="O77" s="5">
        <v>6600.5453107883504</v>
      </c>
      <c r="P77" s="5">
        <v>7515.2055819600419</v>
      </c>
      <c r="Q77" s="5">
        <v>7574.9309030957038</v>
      </c>
      <c r="R77" s="5">
        <v>8347.1603884880114</v>
      </c>
      <c r="S77" s="5">
        <v>8156.3785851175462</v>
      </c>
      <c r="T77" s="5">
        <v>7846.7946151830492</v>
      </c>
      <c r="U77" s="5">
        <v>7797.877296771795</v>
      </c>
      <c r="V77" s="5">
        <v>8214.5455469023073</v>
      </c>
      <c r="W77" s="5">
        <v>8936.9241605455372</v>
      </c>
      <c r="X77" s="5">
        <v>9233.8578416903329</v>
      </c>
      <c r="Y77" s="5">
        <v>20792.411642593255</v>
      </c>
      <c r="Z77" s="5">
        <v>25710.036225861193</v>
      </c>
      <c r="AA77" s="5">
        <v>25815.75642420381</v>
      </c>
      <c r="AB77" s="5">
        <v>24616.219582665712</v>
      </c>
      <c r="AC77" s="5">
        <v>26806.177100440014</v>
      </c>
      <c r="AD77" s="5">
        <v>27064.986604227979</v>
      </c>
      <c r="AE77" s="5">
        <v>22958.929810245554</v>
      </c>
      <c r="AF77" s="5">
        <v>21010.480042595333</v>
      </c>
      <c r="AG77" s="5">
        <v>21719.78081404238</v>
      </c>
    </row>
    <row r="78" spans="1:33">
      <c r="A78" s="58" t="s">
        <v>115</v>
      </c>
      <c r="B78" s="61" t="s">
        <v>127</v>
      </c>
      <c r="C78" s="61" t="s">
        <v>225</v>
      </c>
      <c r="D78" s="61" t="s">
        <v>226</v>
      </c>
      <c r="E78" s="61" t="s">
        <v>92</v>
      </c>
      <c r="F78" s="5">
        <v>458.4883975919999</v>
      </c>
      <c r="G78" s="5">
        <v>3249.0249442955419</v>
      </c>
      <c r="H78" s="5">
        <v>6577.8680351456887</v>
      </c>
      <c r="I78" s="5">
        <v>6634.3518143776673</v>
      </c>
      <c r="J78" s="5">
        <v>15733.758846951772</v>
      </c>
      <c r="K78" s="5">
        <v>16048.56741870899</v>
      </c>
      <c r="L78" s="5">
        <v>18401.657802579815</v>
      </c>
      <c r="M78" s="5">
        <v>18872.920826264679</v>
      </c>
      <c r="N78" s="5">
        <v>25489.132511777596</v>
      </c>
      <c r="O78" s="5">
        <v>25130.712239930912</v>
      </c>
      <c r="P78" s="5">
        <v>30227.497708572122</v>
      </c>
      <c r="Q78" s="5">
        <v>43825.599090631687</v>
      </c>
      <c r="R78" s="5">
        <v>47493.401907308165</v>
      </c>
      <c r="S78" s="5">
        <v>55153.770081916038</v>
      </c>
      <c r="T78" s="5">
        <v>51438.534979969278</v>
      </c>
      <c r="U78" s="5">
        <v>53385.652582899515</v>
      </c>
      <c r="V78" s="5">
        <v>53085.569542106954</v>
      </c>
      <c r="W78" s="5">
        <v>55202.144991196234</v>
      </c>
      <c r="X78" s="5">
        <v>57577.949005347255</v>
      </c>
      <c r="Y78" s="5">
        <v>54534.045910330606</v>
      </c>
      <c r="Z78" s="5">
        <v>53561.792174398179</v>
      </c>
      <c r="AA78" s="5">
        <v>50788.986894180343</v>
      </c>
      <c r="AB78" s="5">
        <v>49874.948615910522</v>
      </c>
      <c r="AC78" s="5">
        <v>53856.233953317547</v>
      </c>
      <c r="AD78" s="5">
        <v>54144.549811464589</v>
      </c>
      <c r="AE78" s="5">
        <v>50437.98359974139</v>
      </c>
      <c r="AF78" s="5">
        <v>50532.501222857471</v>
      </c>
      <c r="AG78" s="5">
        <v>49626.324979214231</v>
      </c>
    </row>
    <row r="80" spans="1:33">
      <c r="A80" s="58" t="s">
        <v>115</v>
      </c>
      <c r="B80" s="61" t="s">
        <v>123</v>
      </c>
      <c r="C80" s="61" t="s">
        <v>227</v>
      </c>
      <c r="D80" s="61" t="s">
        <v>228</v>
      </c>
      <c r="E80" s="61" t="s">
        <v>91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>
      <c r="A81" s="58" t="s">
        <v>115</v>
      </c>
      <c r="B81" s="61" t="s">
        <v>123</v>
      </c>
      <c r="C81" s="61" t="s">
        <v>229</v>
      </c>
      <c r="D81" s="61" t="s">
        <v>230</v>
      </c>
      <c r="E81" s="61" t="s">
        <v>91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</row>
    <row r="82" spans="1:33">
      <c r="A82" s="58" t="s">
        <v>115</v>
      </c>
      <c r="B82" s="61" t="s">
        <v>125</v>
      </c>
      <c r="C82" s="61" t="s">
        <v>231</v>
      </c>
      <c r="D82" s="61" t="s">
        <v>200</v>
      </c>
      <c r="E82" s="61" t="s">
        <v>91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>
      <c r="A83" s="58" t="s">
        <v>115</v>
      </c>
      <c r="B83" s="61" t="s">
        <v>127</v>
      </c>
      <c r="C83" s="61" t="s">
        <v>232</v>
      </c>
      <c r="D83" s="61" t="s">
        <v>224</v>
      </c>
      <c r="E83" s="61" t="s">
        <v>91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5" spans="1:33">
      <c r="A85" s="58" t="s">
        <v>128</v>
      </c>
      <c r="B85" s="61" t="s">
        <v>124</v>
      </c>
      <c r="C85" s="61" t="s">
        <v>152</v>
      </c>
      <c r="D85" s="61" t="s">
        <v>153</v>
      </c>
      <c r="E85" s="61" t="s">
        <v>154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1033.200816221434</v>
      </c>
      <c r="P85" s="5">
        <v>1515.1005456412101</v>
      </c>
      <c r="Q85" s="5">
        <v>1196.1446065288151</v>
      </c>
      <c r="R85" s="5">
        <v>1187.5839197506939</v>
      </c>
      <c r="S85" s="5">
        <v>1134.1582360430696</v>
      </c>
      <c r="T85" s="5">
        <v>1223.4409933743889</v>
      </c>
      <c r="U85" s="5">
        <v>1298.6094250896854</v>
      </c>
      <c r="V85" s="5">
        <v>1149.5003539269896</v>
      </c>
      <c r="W85" s="5">
        <v>1241.8651789600945</v>
      </c>
      <c r="X85" s="5">
        <v>999.82514340989553</v>
      </c>
      <c r="Y85" s="5">
        <v>3216.4582548031058</v>
      </c>
      <c r="Z85" s="5">
        <v>10976.483424673252</v>
      </c>
      <c r="AA85" s="5">
        <v>8584.1514012749703</v>
      </c>
      <c r="AB85" s="5">
        <v>7518.7002905459103</v>
      </c>
      <c r="AC85" s="5">
        <v>8268.2452530885566</v>
      </c>
      <c r="AD85" s="5">
        <v>9639.0900859866651</v>
      </c>
      <c r="AE85" s="5">
        <v>7410.8277608483277</v>
      </c>
      <c r="AF85" s="5">
        <v>8386.5193437238668</v>
      </c>
      <c r="AG85" s="5">
        <v>8490.2595079699277</v>
      </c>
    </row>
    <row r="86" spans="1:33">
      <c r="A86" s="58" t="s">
        <v>128</v>
      </c>
      <c r="B86" s="61" t="s">
        <v>124</v>
      </c>
      <c r="C86" s="61" t="s">
        <v>155</v>
      </c>
      <c r="D86" s="61" t="s">
        <v>156</v>
      </c>
      <c r="E86" s="61" t="s">
        <v>154</v>
      </c>
      <c r="F86" s="5">
        <v>196.8066895949801</v>
      </c>
      <c r="G86" s="5">
        <v>156.77552589323997</v>
      </c>
      <c r="H86" s="5">
        <v>190.23890570725001</v>
      </c>
      <c r="I86" s="5">
        <v>201.41340313231993</v>
      </c>
      <c r="J86" s="5">
        <v>618.39498062216512</v>
      </c>
      <c r="K86" s="5">
        <v>599.92367310872021</v>
      </c>
      <c r="L86" s="5">
        <v>643.03518570617041</v>
      </c>
      <c r="M86" s="5">
        <v>2987.3675847442123</v>
      </c>
      <c r="N86" s="5">
        <v>3296.9243363439655</v>
      </c>
      <c r="O86" s="5">
        <v>5615.997079576814</v>
      </c>
      <c r="P86" s="5">
        <v>7329.3335833041019</v>
      </c>
      <c r="Q86" s="5">
        <v>6897.4718240113343</v>
      </c>
      <c r="R86" s="5">
        <v>6815.667116603513</v>
      </c>
      <c r="S86" s="5">
        <v>6875.2292035719065</v>
      </c>
      <c r="T86" s="5">
        <v>10864.832384960635</v>
      </c>
      <c r="U86" s="5">
        <v>10067.256837194134</v>
      </c>
      <c r="V86" s="5">
        <v>10107.556484278555</v>
      </c>
      <c r="W86" s="5">
        <v>10078.828340122769</v>
      </c>
      <c r="X86" s="5">
        <v>10536.630270339436</v>
      </c>
      <c r="Y86" s="5">
        <v>11576.479378985623</v>
      </c>
      <c r="Z86" s="5">
        <v>9562.3040378718833</v>
      </c>
      <c r="AA86" s="5">
        <v>11498.102330672</v>
      </c>
      <c r="AB86" s="5">
        <v>17312.53240259608</v>
      </c>
      <c r="AC86" s="5">
        <v>17692.212039915998</v>
      </c>
      <c r="AD86" s="5">
        <v>18927.935799959068</v>
      </c>
      <c r="AE86" s="5">
        <v>14867.101134671599</v>
      </c>
      <c r="AF86" s="5">
        <v>8502.1749500461301</v>
      </c>
      <c r="AG86" s="5">
        <v>7695.703495309238</v>
      </c>
    </row>
    <row r="87" spans="1:33">
      <c r="A87" s="58" t="s">
        <v>128</v>
      </c>
      <c r="B87" s="61" t="s">
        <v>124</v>
      </c>
      <c r="C87" s="61" t="s">
        <v>157</v>
      </c>
      <c r="D87" s="61" t="s">
        <v>158</v>
      </c>
      <c r="E87" s="61" t="s">
        <v>154</v>
      </c>
      <c r="F87" s="5">
        <v>981.19612125279502</v>
      </c>
      <c r="G87" s="5">
        <v>895.95022316552536</v>
      </c>
      <c r="H87" s="5">
        <v>1041.4105949206751</v>
      </c>
      <c r="I87" s="5">
        <v>1036.6420886248602</v>
      </c>
      <c r="J87" s="5">
        <v>1014.6397127590899</v>
      </c>
      <c r="K87" s="5">
        <v>1039.6633900038303</v>
      </c>
      <c r="L87" s="5">
        <v>1019.9093414247047</v>
      </c>
      <c r="M87" s="5">
        <v>1077.7877049236401</v>
      </c>
      <c r="N87" s="5">
        <v>1074.2833977556202</v>
      </c>
      <c r="O87" s="5">
        <v>817.25384198422512</v>
      </c>
      <c r="P87" s="5">
        <v>945.89171394571486</v>
      </c>
      <c r="Q87" s="5">
        <v>8958.403917162861</v>
      </c>
      <c r="R87" s="5">
        <v>8576.0253258610501</v>
      </c>
      <c r="S87" s="5">
        <v>8195.3059009364188</v>
      </c>
      <c r="T87" s="5">
        <v>9732.11520283563</v>
      </c>
      <c r="U87" s="5">
        <v>9431.704432069695</v>
      </c>
      <c r="V87" s="5">
        <v>9630.7241385145517</v>
      </c>
      <c r="W87" s="5">
        <v>9469.5501712086807</v>
      </c>
      <c r="X87" s="5">
        <v>10042.680532737912</v>
      </c>
      <c r="Y87" s="5">
        <v>9396.48934821494</v>
      </c>
      <c r="Z87" s="5">
        <v>7053.3793706414663</v>
      </c>
      <c r="AA87" s="5">
        <v>8193.5568977165949</v>
      </c>
      <c r="AB87" s="5">
        <v>8721.5447994041806</v>
      </c>
      <c r="AC87" s="5">
        <v>8576.2578291906884</v>
      </c>
      <c r="AD87" s="5">
        <v>8852.9082128988248</v>
      </c>
      <c r="AE87" s="5">
        <v>9016.3960365229959</v>
      </c>
      <c r="AF87" s="5">
        <v>8602.8869512000056</v>
      </c>
      <c r="AG87" s="5">
        <v>8692.5850235999969</v>
      </c>
    </row>
    <row r="88" spans="1:33">
      <c r="A88" s="58" t="s">
        <v>128</v>
      </c>
      <c r="B88" s="61" t="s">
        <v>124</v>
      </c>
      <c r="C88" s="61" t="s">
        <v>159</v>
      </c>
      <c r="D88" s="61" t="s">
        <v>160</v>
      </c>
      <c r="E88" s="61" t="s">
        <v>154</v>
      </c>
      <c r="F88" s="5">
        <v>1358.11280205085</v>
      </c>
      <c r="G88" s="5">
        <v>1195.3334285308299</v>
      </c>
      <c r="H88" s="5">
        <v>1457.5351820069604</v>
      </c>
      <c r="I88" s="5">
        <v>1418.7737614826306</v>
      </c>
      <c r="J88" s="5">
        <v>1385.2681337294148</v>
      </c>
      <c r="K88" s="5">
        <v>1565.9549294998651</v>
      </c>
      <c r="L88" s="5">
        <v>2780.4152621038988</v>
      </c>
      <c r="M88" s="5">
        <v>2743.0245858414264</v>
      </c>
      <c r="N88" s="5">
        <v>2678.5292893162396</v>
      </c>
      <c r="O88" s="5">
        <v>2170.0514147420904</v>
      </c>
      <c r="P88" s="5">
        <v>2711.7902078564462</v>
      </c>
      <c r="Q88" s="5">
        <v>5749.6687163709094</v>
      </c>
      <c r="R88" s="5">
        <v>5808.8140193381942</v>
      </c>
      <c r="S88" s="5">
        <v>10687.091101982389</v>
      </c>
      <c r="T88" s="5">
        <v>8840.5549331432558</v>
      </c>
      <c r="U88" s="5">
        <v>8235.0190782548998</v>
      </c>
      <c r="V88" s="5">
        <v>9345.1526729283923</v>
      </c>
      <c r="W88" s="5">
        <v>9475.6065038072011</v>
      </c>
      <c r="X88" s="5">
        <v>15029.358574632059</v>
      </c>
      <c r="Y88" s="5">
        <v>17269.130904879959</v>
      </c>
      <c r="Z88" s="5">
        <v>12454.710701769738</v>
      </c>
      <c r="AA88" s="5">
        <v>16971.360694190917</v>
      </c>
      <c r="AB88" s="5">
        <v>25331.477736808014</v>
      </c>
      <c r="AC88" s="5">
        <v>26666.644452415909</v>
      </c>
      <c r="AD88" s="5">
        <v>32446.79864723991</v>
      </c>
      <c r="AE88" s="5">
        <v>44701.904659987231</v>
      </c>
      <c r="AF88" s="5">
        <v>85990.491669866751</v>
      </c>
      <c r="AG88" s="5">
        <v>91056.985965140411</v>
      </c>
    </row>
    <row r="89" spans="1:33">
      <c r="A89" s="58" t="s">
        <v>128</v>
      </c>
      <c r="B89" s="61" t="s">
        <v>124</v>
      </c>
      <c r="C89" s="61" t="s">
        <v>161</v>
      </c>
      <c r="D89" s="61" t="s">
        <v>162</v>
      </c>
      <c r="E89" s="61" t="s">
        <v>154</v>
      </c>
      <c r="F89" s="5">
        <v>34.544644167750036</v>
      </c>
      <c r="G89" s="5">
        <v>19.284381759999988</v>
      </c>
      <c r="H89" s="5">
        <v>108.07512603105997</v>
      </c>
      <c r="I89" s="5">
        <v>89.632609262195004</v>
      </c>
      <c r="J89" s="5">
        <v>80.024201019905021</v>
      </c>
      <c r="K89" s="5">
        <v>89.531604025139998</v>
      </c>
      <c r="L89" s="5">
        <v>98.050729803545025</v>
      </c>
      <c r="M89" s="5">
        <v>88.089832175710001</v>
      </c>
      <c r="N89" s="5">
        <v>93.715247513659961</v>
      </c>
      <c r="O89" s="5">
        <v>93.340430301985037</v>
      </c>
      <c r="P89" s="5">
        <v>96.41083649821006</v>
      </c>
      <c r="Q89" s="5">
        <v>76.595404348730014</v>
      </c>
      <c r="R89" s="5">
        <v>83.082865184404966</v>
      </c>
      <c r="S89" s="5">
        <v>78.684311043595017</v>
      </c>
      <c r="T89" s="5">
        <v>67.283193643830003</v>
      </c>
      <c r="U89" s="5">
        <v>66.59402860474502</v>
      </c>
      <c r="V89" s="5">
        <v>67.401049211830028</v>
      </c>
      <c r="W89" s="5">
        <v>93.172331272289938</v>
      </c>
      <c r="X89" s="5">
        <v>62.021796019509985</v>
      </c>
      <c r="Y89" s="5">
        <v>6887.2839357482362</v>
      </c>
      <c r="Z89" s="5">
        <v>4725.98650174671</v>
      </c>
      <c r="AA89" s="5">
        <v>7361.3400840774775</v>
      </c>
      <c r="AB89" s="5">
        <v>4982.4152284144811</v>
      </c>
      <c r="AC89" s="5">
        <v>5586.7800518794575</v>
      </c>
      <c r="AD89" s="5">
        <v>6306.5775412842495</v>
      </c>
      <c r="AE89" s="5">
        <v>6795.7410283147392</v>
      </c>
      <c r="AF89" s="5">
        <v>14152.597888320646</v>
      </c>
      <c r="AG89" s="5">
        <v>16573.012528214775</v>
      </c>
    </row>
    <row r="90" spans="1:33">
      <c r="A90" s="58" t="s">
        <v>128</v>
      </c>
      <c r="B90" s="61" t="s">
        <v>124</v>
      </c>
      <c r="C90" s="61" t="s">
        <v>163</v>
      </c>
      <c r="D90" s="61" t="s">
        <v>164</v>
      </c>
      <c r="E90" s="61" t="s">
        <v>154</v>
      </c>
      <c r="F90" s="5">
        <v>728.33776808281527</v>
      </c>
      <c r="G90" s="5">
        <v>600.60630997125031</v>
      </c>
      <c r="H90" s="5">
        <v>1039.1645687865848</v>
      </c>
      <c r="I90" s="5">
        <v>4345.587360038533</v>
      </c>
      <c r="J90" s="5">
        <v>4634.9565466263512</v>
      </c>
      <c r="K90" s="5">
        <v>6043.947352508043</v>
      </c>
      <c r="L90" s="5">
        <v>6304.6857145688273</v>
      </c>
      <c r="M90" s="5">
        <v>6498.7034198174288</v>
      </c>
      <c r="N90" s="5">
        <v>6234.062979268364</v>
      </c>
      <c r="O90" s="5">
        <v>4998.4459206999254</v>
      </c>
      <c r="P90" s="5">
        <v>7656.5235040359912</v>
      </c>
      <c r="Q90" s="5">
        <v>10559.079359276957</v>
      </c>
      <c r="R90" s="5">
        <v>11507.783769619753</v>
      </c>
      <c r="S90" s="5">
        <v>14537.905163744652</v>
      </c>
      <c r="T90" s="5">
        <v>14804.507936902319</v>
      </c>
      <c r="U90" s="5">
        <v>14254.639352053669</v>
      </c>
      <c r="V90" s="5">
        <v>14826.451328684556</v>
      </c>
      <c r="W90" s="5">
        <v>18058.82667076982</v>
      </c>
      <c r="X90" s="5">
        <v>46677.960201141985</v>
      </c>
      <c r="Y90" s="5">
        <v>54936.792397714868</v>
      </c>
      <c r="Z90" s="5">
        <v>44473.688389287898</v>
      </c>
      <c r="AA90" s="5">
        <v>67343.05257107233</v>
      </c>
      <c r="AB90" s="5">
        <v>97929.135458664416</v>
      </c>
      <c r="AC90" s="5">
        <v>107841.35141225686</v>
      </c>
      <c r="AD90" s="5">
        <v>109506.59768866353</v>
      </c>
      <c r="AE90" s="5">
        <v>124460.69789389199</v>
      </c>
      <c r="AF90" s="5">
        <v>133610.13834903119</v>
      </c>
      <c r="AG90" s="5">
        <v>136063.54718374406</v>
      </c>
    </row>
    <row r="91" spans="1:33">
      <c r="A91" s="58" t="s">
        <v>128</v>
      </c>
      <c r="B91" s="61" t="s">
        <v>124</v>
      </c>
      <c r="C91" s="61" t="s">
        <v>165</v>
      </c>
      <c r="D91" s="61" t="s">
        <v>166</v>
      </c>
      <c r="E91" s="61" t="s">
        <v>154</v>
      </c>
      <c r="F91" s="5">
        <v>1142.1984653174304</v>
      </c>
      <c r="G91" s="5">
        <v>756.67622806005511</v>
      </c>
      <c r="H91" s="5">
        <v>948.31467972576036</v>
      </c>
      <c r="I91" s="5">
        <v>1009.92047405368</v>
      </c>
      <c r="J91" s="5">
        <v>974.78251180689006</v>
      </c>
      <c r="K91" s="5">
        <v>1004.5566025692849</v>
      </c>
      <c r="L91" s="5">
        <v>1022.058620734805</v>
      </c>
      <c r="M91" s="5">
        <v>2995.3816757321038</v>
      </c>
      <c r="N91" s="5">
        <v>3095.2193588760201</v>
      </c>
      <c r="O91" s="5">
        <v>3829.654671114874</v>
      </c>
      <c r="P91" s="5">
        <v>4469.8517423313051</v>
      </c>
      <c r="Q91" s="5">
        <v>4394.7533961192094</v>
      </c>
      <c r="R91" s="5">
        <v>4093.0663336289799</v>
      </c>
      <c r="S91" s="5">
        <v>4000.9029958528681</v>
      </c>
      <c r="T91" s="5">
        <v>5193.602961470282</v>
      </c>
      <c r="U91" s="5">
        <v>5303.7251436462257</v>
      </c>
      <c r="V91" s="5">
        <v>5367.0114189247697</v>
      </c>
      <c r="W91" s="5">
        <v>13438.282100786353</v>
      </c>
      <c r="X91" s="5">
        <v>12453.376693605214</v>
      </c>
      <c r="Y91" s="5">
        <v>12857.228323271107</v>
      </c>
      <c r="Z91" s="5">
        <v>11404.0146676039</v>
      </c>
      <c r="AA91" s="5">
        <v>11667.763014834447</v>
      </c>
      <c r="AB91" s="5">
        <v>8806.5787250562826</v>
      </c>
      <c r="AC91" s="5">
        <v>10050.002357004636</v>
      </c>
      <c r="AD91" s="5">
        <v>10377.068698706145</v>
      </c>
      <c r="AE91" s="5">
        <v>15487.720185425458</v>
      </c>
      <c r="AF91" s="5">
        <v>13948.911897458194</v>
      </c>
      <c r="AG91" s="5">
        <v>12894.733290382757</v>
      </c>
    </row>
    <row r="92" spans="1:33">
      <c r="A92" s="58" t="s">
        <v>128</v>
      </c>
      <c r="B92" s="61" t="s">
        <v>124</v>
      </c>
      <c r="C92" s="61" t="s">
        <v>167</v>
      </c>
      <c r="D92" s="61" t="s">
        <v>168</v>
      </c>
      <c r="E92" s="61" t="s">
        <v>154</v>
      </c>
      <c r="F92" s="5">
        <v>2724.5713175210603</v>
      </c>
      <c r="G92" s="5">
        <v>3171.6904292130548</v>
      </c>
      <c r="H92" s="5">
        <v>3111.6232664472755</v>
      </c>
      <c r="I92" s="5">
        <v>3834.9355165383499</v>
      </c>
      <c r="J92" s="5">
        <v>7754.2508091539521</v>
      </c>
      <c r="K92" s="5">
        <v>8048.0680096716223</v>
      </c>
      <c r="L92" s="5">
        <v>8516.8034270162407</v>
      </c>
      <c r="M92" s="5">
        <v>10535.240275076785</v>
      </c>
      <c r="N92" s="5">
        <v>9966.0047552276446</v>
      </c>
      <c r="O92" s="5">
        <v>8423.6559846164309</v>
      </c>
      <c r="P92" s="5">
        <v>11478.751768157017</v>
      </c>
      <c r="Q92" s="5">
        <v>17463.808027795334</v>
      </c>
      <c r="R92" s="5">
        <v>18171.720553128431</v>
      </c>
      <c r="S92" s="5">
        <v>18158.734183171749</v>
      </c>
      <c r="T92" s="5">
        <v>21905.251103821924</v>
      </c>
      <c r="U92" s="5">
        <v>23966.452474367459</v>
      </c>
      <c r="V92" s="5">
        <v>24575.507992341078</v>
      </c>
      <c r="W92" s="5">
        <v>25620.710114418307</v>
      </c>
      <c r="X92" s="5">
        <v>26060.415637323749</v>
      </c>
      <c r="Y92" s="5">
        <v>24403.477228561456</v>
      </c>
      <c r="Z92" s="5">
        <v>19696.692751844552</v>
      </c>
      <c r="AA92" s="5">
        <v>22002.584292258391</v>
      </c>
      <c r="AB92" s="5">
        <v>22197.089094681705</v>
      </c>
      <c r="AC92" s="5">
        <v>23993.200791698469</v>
      </c>
      <c r="AD92" s="5">
        <v>23456.991707566074</v>
      </c>
      <c r="AE92" s="5">
        <v>25045.505382866377</v>
      </c>
      <c r="AF92" s="5">
        <v>26543.044453446368</v>
      </c>
      <c r="AG92" s="5">
        <v>27170.024277070668</v>
      </c>
    </row>
    <row r="93" spans="1:33">
      <c r="A93" s="58" t="s">
        <v>128</v>
      </c>
      <c r="B93" s="61" t="s">
        <v>124</v>
      </c>
      <c r="C93" s="61" t="s">
        <v>169</v>
      </c>
      <c r="D93" s="61" t="s">
        <v>170</v>
      </c>
      <c r="E93" s="61" t="s">
        <v>154</v>
      </c>
      <c r="F93" s="5">
        <v>0</v>
      </c>
      <c r="G93" s="5">
        <v>0</v>
      </c>
      <c r="H93" s="5">
        <v>0</v>
      </c>
      <c r="I93" s="5">
        <v>266.17484836928514</v>
      </c>
      <c r="J93" s="5">
        <v>226.46119437290517</v>
      </c>
      <c r="K93" s="5">
        <v>210.5162497515901</v>
      </c>
      <c r="L93" s="5">
        <v>239.80835551754006</v>
      </c>
      <c r="M93" s="5">
        <v>189.64179520439993</v>
      </c>
      <c r="N93" s="5">
        <v>194.76348921366002</v>
      </c>
      <c r="O93" s="5">
        <v>321.50772178077511</v>
      </c>
      <c r="P93" s="5">
        <v>513.1109510331554</v>
      </c>
      <c r="Q93" s="5">
        <v>1074.3211498739799</v>
      </c>
      <c r="R93" s="5">
        <v>13745.707353885991</v>
      </c>
      <c r="S93" s="5">
        <v>13826.661513025445</v>
      </c>
      <c r="T93" s="5">
        <v>14374.522673904345</v>
      </c>
      <c r="U93" s="5">
        <v>14129.119100029566</v>
      </c>
      <c r="V93" s="5">
        <v>14630.648361781576</v>
      </c>
      <c r="W93" s="5">
        <v>14506.736525508295</v>
      </c>
      <c r="X93" s="5">
        <v>14501.701826568184</v>
      </c>
      <c r="Y93" s="5">
        <v>14054.146928088283</v>
      </c>
      <c r="Z93" s="5">
        <v>11253.339375094934</v>
      </c>
      <c r="AA93" s="5">
        <v>13132.802013125378</v>
      </c>
      <c r="AB93" s="5">
        <v>11891.265489002904</v>
      </c>
      <c r="AC93" s="5">
        <v>13154.996854049474</v>
      </c>
      <c r="AD93" s="5">
        <v>13515.753329008272</v>
      </c>
      <c r="AE93" s="5">
        <v>12593.288321766187</v>
      </c>
      <c r="AF93" s="5">
        <v>12219.012958693382</v>
      </c>
      <c r="AG93" s="5">
        <v>12434.432393027126</v>
      </c>
    </row>
    <row r="94" spans="1:33">
      <c r="A94" s="58" t="s">
        <v>128</v>
      </c>
      <c r="B94" s="61" t="s">
        <v>123</v>
      </c>
      <c r="C94" s="61" t="s">
        <v>171</v>
      </c>
      <c r="D94" s="61" t="s">
        <v>172</v>
      </c>
      <c r="E94" s="61" t="s">
        <v>154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7.5216773999999995E-4</v>
      </c>
      <c r="L94" s="5">
        <v>7.4830881499999972E-4</v>
      </c>
      <c r="M94" s="5">
        <v>2.16923929E-3</v>
      </c>
      <c r="N94" s="5">
        <v>2.1406009300000005E-3</v>
      </c>
      <c r="O94" s="5">
        <v>1.8093669899999999E-3</v>
      </c>
      <c r="P94" s="5">
        <v>1.8905123949999993E-3</v>
      </c>
      <c r="Q94" s="5">
        <v>2.1595381150000003E-3</v>
      </c>
      <c r="R94" s="5">
        <v>2.2420010700000006E-3</v>
      </c>
      <c r="S94" s="5">
        <v>2.1201014449999992E-3</v>
      </c>
      <c r="T94" s="5">
        <v>2.1182939899999989E-3</v>
      </c>
      <c r="U94" s="5">
        <v>2.0726922850000011E-3</v>
      </c>
      <c r="V94" s="5">
        <v>2.2847909050000012E-3</v>
      </c>
      <c r="W94" s="5">
        <v>2.2393246549999991E-3</v>
      </c>
      <c r="X94" s="5">
        <v>2.1262646699999992E-3</v>
      </c>
      <c r="Y94" s="5">
        <v>2.118452749999999E-3</v>
      </c>
      <c r="Z94" s="5">
        <v>1.807344634999999E-3</v>
      </c>
      <c r="AA94" s="5">
        <v>1.8646403499999989E-3</v>
      </c>
      <c r="AB94" s="5">
        <v>2.1078698500000006E-3</v>
      </c>
      <c r="AC94" s="5">
        <v>2.1190067300000011E-3</v>
      </c>
      <c r="AD94" s="5">
        <v>2.1333882499999994E-3</v>
      </c>
      <c r="AE94" s="5">
        <v>2.0923390299999989E-3</v>
      </c>
      <c r="AF94" s="5">
        <v>2.0001793600000011E-3</v>
      </c>
      <c r="AG94" s="5">
        <v>2.2568864850000007E-3</v>
      </c>
    </row>
    <row r="95" spans="1:33">
      <c r="A95" s="58" t="s">
        <v>128</v>
      </c>
      <c r="B95" s="61" t="s">
        <v>123</v>
      </c>
      <c r="C95" s="61" t="s">
        <v>173</v>
      </c>
      <c r="D95" s="61" t="s">
        <v>174</v>
      </c>
      <c r="E95" s="61" t="s">
        <v>154</v>
      </c>
      <c r="F95" s="5">
        <v>297.50330663825497</v>
      </c>
      <c r="G95" s="5">
        <v>221.80834549038491</v>
      </c>
      <c r="H95" s="5">
        <v>270.83774705583011</v>
      </c>
      <c r="I95" s="5">
        <v>274.10816634563503</v>
      </c>
      <c r="J95" s="5">
        <v>268.54174230377004</v>
      </c>
      <c r="K95" s="5">
        <v>323.0441043657197</v>
      </c>
      <c r="L95" s="5">
        <v>323.51457401368509</v>
      </c>
      <c r="M95" s="5">
        <v>276.46140544537485</v>
      </c>
      <c r="N95" s="5">
        <v>273.27880886745004</v>
      </c>
      <c r="O95" s="5">
        <v>296.35740463026514</v>
      </c>
      <c r="P95" s="5">
        <v>296.21104163693013</v>
      </c>
      <c r="Q95" s="5">
        <v>262.39174585822002</v>
      </c>
      <c r="R95" s="5">
        <v>1320.4977831150654</v>
      </c>
      <c r="S95" s="5">
        <v>1399.6874743016806</v>
      </c>
      <c r="T95" s="5">
        <v>6555.5556179895812</v>
      </c>
      <c r="U95" s="5">
        <v>8397.1261751554721</v>
      </c>
      <c r="V95" s="5">
        <v>9196.7428680431458</v>
      </c>
      <c r="W95" s="5">
        <v>9820.8991024291809</v>
      </c>
      <c r="X95" s="5">
        <v>9627.9946710269378</v>
      </c>
      <c r="Y95" s="5">
        <v>10046.475216252104</v>
      </c>
      <c r="Z95" s="5">
        <v>9444.8700258111421</v>
      </c>
      <c r="AA95" s="5">
        <v>11109.26508594539</v>
      </c>
      <c r="AB95" s="5">
        <v>11391.827399321872</v>
      </c>
      <c r="AC95" s="5">
        <v>11508.675905166494</v>
      </c>
      <c r="AD95" s="5">
        <v>12314.932603648791</v>
      </c>
      <c r="AE95" s="5">
        <v>12241.638266781731</v>
      </c>
      <c r="AF95" s="5">
        <v>11091.254118637504</v>
      </c>
      <c r="AG95" s="5">
        <v>11977.595272983923</v>
      </c>
    </row>
    <row r="96" spans="1:33">
      <c r="A96" s="58" t="s">
        <v>128</v>
      </c>
      <c r="B96" s="61" t="s">
        <v>123</v>
      </c>
      <c r="C96" s="61" t="s">
        <v>175</v>
      </c>
      <c r="D96" s="61" t="s">
        <v>176</v>
      </c>
      <c r="E96" s="61" t="s">
        <v>154</v>
      </c>
      <c r="F96" s="5">
        <v>1051.3407321962952</v>
      </c>
      <c r="G96" s="5">
        <v>1018.7643831032194</v>
      </c>
      <c r="H96" s="5">
        <v>976.36778251593955</v>
      </c>
      <c r="I96" s="5">
        <v>1063.9872664310344</v>
      </c>
      <c r="J96" s="5">
        <v>5907.0207900143323</v>
      </c>
      <c r="K96" s="5">
        <v>6975.5806331509948</v>
      </c>
      <c r="L96" s="5">
        <v>7027.6249293554192</v>
      </c>
      <c r="M96" s="5">
        <v>6435.6899727654063</v>
      </c>
      <c r="N96" s="5">
        <v>7346.7072932554393</v>
      </c>
      <c r="O96" s="5">
        <v>6055.0583782408585</v>
      </c>
      <c r="P96" s="5">
        <v>6467.6622091229747</v>
      </c>
      <c r="Q96" s="5">
        <v>6786.680568168782</v>
      </c>
      <c r="R96" s="5">
        <v>7344.2847421111628</v>
      </c>
      <c r="S96" s="5">
        <v>7229.1625597622315</v>
      </c>
      <c r="T96" s="5">
        <v>8244.587514058343</v>
      </c>
      <c r="U96" s="5">
        <v>7944.7350670346132</v>
      </c>
      <c r="V96" s="5">
        <v>8565.1889772662071</v>
      </c>
      <c r="W96" s="5">
        <v>8547.9452229264298</v>
      </c>
      <c r="X96" s="5">
        <v>8208.1792286781292</v>
      </c>
      <c r="Y96" s="5">
        <v>7871.7380193349236</v>
      </c>
      <c r="Z96" s="5">
        <v>6606.6351572354488</v>
      </c>
      <c r="AA96" s="5">
        <v>7126.8483333664262</v>
      </c>
      <c r="AB96" s="5">
        <v>7731.5459567523321</v>
      </c>
      <c r="AC96" s="5">
        <v>8190.0139929799379</v>
      </c>
      <c r="AD96" s="5">
        <v>7880.8749281095943</v>
      </c>
      <c r="AE96" s="5">
        <v>8134.1322003040759</v>
      </c>
      <c r="AF96" s="5">
        <v>7707.4614348914911</v>
      </c>
      <c r="AG96" s="5">
        <v>7828.5368428483634</v>
      </c>
    </row>
    <row r="97" spans="1:33">
      <c r="A97" s="58" t="s">
        <v>128</v>
      </c>
      <c r="B97" s="61" t="s">
        <v>123</v>
      </c>
      <c r="C97" s="61" t="s">
        <v>177</v>
      </c>
      <c r="D97" s="61" t="s">
        <v>178</v>
      </c>
      <c r="E97" s="61" t="s">
        <v>154</v>
      </c>
      <c r="F97" s="5">
        <v>1705.8503787746699</v>
      </c>
      <c r="G97" s="5">
        <v>1643.8766010475147</v>
      </c>
      <c r="H97" s="5">
        <v>5968.064746127292</v>
      </c>
      <c r="I97" s="5">
        <v>8668.5203521092626</v>
      </c>
      <c r="J97" s="5">
        <v>7942.8230041934075</v>
      </c>
      <c r="K97" s="5">
        <v>8948.3708848416263</v>
      </c>
      <c r="L97" s="5">
        <v>9233.5533679040745</v>
      </c>
      <c r="M97" s="5">
        <v>8396.0339030860214</v>
      </c>
      <c r="N97" s="5">
        <v>8038.988423965</v>
      </c>
      <c r="O97" s="5">
        <v>7341.6168606363908</v>
      </c>
      <c r="P97" s="5">
        <v>7999.9976841201787</v>
      </c>
      <c r="Q97" s="5">
        <v>13810.082989880826</v>
      </c>
      <c r="R97" s="5">
        <v>13532.902369570293</v>
      </c>
      <c r="S97" s="5">
        <v>14630.239615179305</v>
      </c>
      <c r="T97" s="5">
        <v>13235.620697781616</v>
      </c>
      <c r="U97" s="5">
        <v>13547.457264934608</v>
      </c>
      <c r="V97" s="5">
        <v>15391.440602123066</v>
      </c>
      <c r="W97" s="5">
        <v>15882.291820734235</v>
      </c>
      <c r="X97" s="5">
        <v>18799.836697865201</v>
      </c>
      <c r="Y97" s="5">
        <v>18190.149521656331</v>
      </c>
      <c r="Z97" s="5">
        <v>16845.611312024819</v>
      </c>
      <c r="AA97" s="5">
        <v>19265.612895724895</v>
      </c>
      <c r="AB97" s="5">
        <v>24714.556883212903</v>
      </c>
      <c r="AC97" s="5">
        <v>27248.759704344859</v>
      </c>
      <c r="AD97" s="5">
        <v>29083.366337214586</v>
      </c>
      <c r="AE97" s="5">
        <v>29958.083397904018</v>
      </c>
      <c r="AF97" s="5">
        <v>32234.652777890093</v>
      </c>
      <c r="AG97" s="5">
        <v>35081.719206299771</v>
      </c>
    </row>
    <row r="98" spans="1:33">
      <c r="A98" s="58" t="s">
        <v>128</v>
      </c>
      <c r="B98" s="61" t="s">
        <v>123</v>
      </c>
      <c r="C98" s="61" t="s">
        <v>179</v>
      </c>
      <c r="D98" s="61" t="s">
        <v>180</v>
      </c>
      <c r="E98" s="61" t="s">
        <v>154</v>
      </c>
      <c r="F98" s="5">
        <v>289.92815249273991</v>
      </c>
      <c r="G98" s="5">
        <v>254.69001494914016</v>
      </c>
      <c r="H98" s="5">
        <v>352.45225859680517</v>
      </c>
      <c r="I98" s="5">
        <v>433.04371469006492</v>
      </c>
      <c r="J98" s="5">
        <v>367.01098728428974</v>
      </c>
      <c r="K98" s="5">
        <v>438.99305266355975</v>
      </c>
      <c r="L98" s="5">
        <v>463.9830640486752</v>
      </c>
      <c r="M98" s="5">
        <v>387.39644465081494</v>
      </c>
      <c r="N98" s="5">
        <v>333.26208948227492</v>
      </c>
      <c r="O98" s="5">
        <v>376.12817674551519</v>
      </c>
      <c r="P98" s="5">
        <v>367.32264050720505</v>
      </c>
      <c r="Q98" s="5">
        <v>301.87449549583499</v>
      </c>
      <c r="R98" s="5">
        <v>285.89549922305503</v>
      </c>
      <c r="S98" s="5">
        <v>290.63235271931001</v>
      </c>
      <c r="T98" s="5">
        <v>266.04213774903496</v>
      </c>
      <c r="U98" s="5">
        <v>291.39412795946492</v>
      </c>
      <c r="V98" s="5">
        <v>292.21865326404009</v>
      </c>
      <c r="W98" s="5">
        <v>385.60561665881499</v>
      </c>
      <c r="X98" s="5">
        <v>364.88170639027493</v>
      </c>
      <c r="Y98" s="5">
        <v>328.95106818878008</v>
      </c>
      <c r="Z98" s="5">
        <v>457.88783383427483</v>
      </c>
      <c r="AA98" s="5">
        <v>436.99313489814512</v>
      </c>
      <c r="AB98" s="5">
        <v>266.64512866616508</v>
      </c>
      <c r="AC98" s="5">
        <v>297.85980913133523</v>
      </c>
      <c r="AD98" s="5">
        <v>346.87225310678497</v>
      </c>
      <c r="AE98" s="5">
        <v>327.5196197995997</v>
      </c>
      <c r="AF98" s="5">
        <v>337.72901986801497</v>
      </c>
      <c r="AG98" s="5">
        <v>227.86780977309007</v>
      </c>
    </row>
    <row r="99" spans="1:33">
      <c r="A99" s="58" t="s">
        <v>128</v>
      </c>
      <c r="B99" s="61" t="s">
        <v>123</v>
      </c>
      <c r="C99" s="61" t="s">
        <v>181</v>
      </c>
      <c r="D99" s="61" t="s">
        <v>182</v>
      </c>
      <c r="E99" s="61" t="s">
        <v>154</v>
      </c>
      <c r="F99" s="5">
        <v>1817.4332579511954</v>
      </c>
      <c r="G99" s="5">
        <v>1675.1589028055548</v>
      </c>
      <c r="H99" s="5">
        <v>2586.6801032908102</v>
      </c>
      <c r="I99" s="5">
        <v>2555.78280760082</v>
      </c>
      <c r="J99" s="5">
        <v>2296.9482937006856</v>
      </c>
      <c r="K99" s="5">
        <v>2764.92175172617</v>
      </c>
      <c r="L99" s="5">
        <v>2909.1140992806013</v>
      </c>
      <c r="M99" s="5">
        <v>2588.3920146358555</v>
      </c>
      <c r="N99" s="5">
        <v>2577.0227593025152</v>
      </c>
      <c r="O99" s="5">
        <v>2517.8490660134248</v>
      </c>
      <c r="P99" s="5">
        <v>2583.1189889941152</v>
      </c>
      <c r="Q99" s="5">
        <v>2503.8171869794305</v>
      </c>
      <c r="R99" s="5">
        <v>2304.9786696962951</v>
      </c>
      <c r="S99" s="5">
        <v>2512.939440801435</v>
      </c>
      <c r="T99" s="5">
        <v>1754.4497796399746</v>
      </c>
      <c r="U99" s="5">
        <v>1611.5173840300508</v>
      </c>
      <c r="V99" s="5">
        <v>1852.454167658336</v>
      </c>
      <c r="W99" s="5">
        <v>2388.667401663331</v>
      </c>
      <c r="X99" s="5">
        <v>2316.5447942011497</v>
      </c>
      <c r="Y99" s="5">
        <v>2352.8344284020554</v>
      </c>
      <c r="Z99" s="5">
        <v>2599.9902296279602</v>
      </c>
      <c r="AA99" s="5">
        <v>2851.6822713715896</v>
      </c>
      <c r="AB99" s="5">
        <v>2072.1445765530907</v>
      </c>
      <c r="AC99" s="5">
        <v>1999.6001759589299</v>
      </c>
      <c r="AD99" s="5">
        <v>2365.4364957815797</v>
      </c>
      <c r="AE99" s="5">
        <v>2253.5760799183795</v>
      </c>
      <c r="AF99" s="5">
        <v>2039.4259846027851</v>
      </c>
      <c r="AG99" s="5">
        <v>1699.0553781446858</v>
      </c>
    </row>
    <row r="100" spans="1:33">
      <c r="A100" s="58" t="s">
        <v>128</v>
      </c>
      <c r="B100" s="61" t="s">
        <v>123</v>
      </c>
      <c r="C100" s="61" t="s">
        <v>183</v>
      </c>
      <c r="D100" s="61" t="s">
        <v>184</v>
      </c>
      <c r="E100" s="61" t="s">
        <v>154</v>
      </c>
      <c r="F100" s="5">
        <v>549.02846183049019</v>
      </c>
      <c r="G100" s="5">
        <v>508.09099203905487</v>
      </c>
      <c r="H100" s="5">
        <v>520.44283695264494</v>
      </c>
      <c r="I100" s="5">
        <v>517.07397273635524</v>
      </c>
      <c r="J100" s="5">
        <v>497.92461983904025</v>
      </c>
      <c r="K100" s="5">
        <v>2055.2311320730064</v>
      </c>
      <c r="L100" s="5">
        <v>2682.3355326277851</v>
      </c>
      <c r="M100" s="5">
        <v>2718.3410923426686</v>
      </c>
      <c r="N100" s="5">
        <v>2794.8890884407783</v>
      </c>
      <c r="O100" s="5">
        <v>2506.914726239726</v>
      </c>
      <c r="P100" s="5">
        <v>2623.2404643045934</v>
      </c>
      <c r="Q100" s="5">
        <v>2737.5900581561004</v>
      </c>
      <c r="R100" s="5">
        <v>2592.1740947860048</v>
      </c>
      <c r="S100" s="5">
        <v>2770.3776713544894</v>
      </c>
      <c r="T100" s="5">
        <v>2465.4559964107016</v>
      </c>
      <c r="U100" s="5">
        <v>2250.7735686329793</v>
      </c>
      <c r="V100" s="5">
        <v>2520.7720931043486</v>
      </c>
      <c r="W100" s="5">
        <v>2746.0767260123357</v>
      </c>
      <c r="X100" s="5">
        <v>2695.8440845100927</v>
      </c>
      <c r="Y100" s="5">
        <v>2698.2353345986157</v>
      </c>
      <c r="Z100" s="5">
        <v>2341.9038157810351</v>
      </c>
      <c r="AA100" s="5">
        <v>2534.2807117354009</v>
      </c>
      <c r="AB100" s="5">
        <v>2683.0597031173693</v>
      </c>
      <c r="AC100" s="5">
        <v>2500.0218318941033</v>
      </c>
      <c r="AD100" s="5">
        <v>2725.2883937356946</v>
      </c>
      <c r="AE100" s="5">
        <v>2624.4401858761207</v>
      </c>
      <c r="AF100" s="5">
        <v>2596.647608731535</v>
      </c>
      <c r="AG100" s="5">
        <v>2206.2460699391386</v>
      </c>
    </row>
    <row r="101" spans="1:33">
      <c r="A101" s="58" t="s">
        <v>128</v>
      </c>
      <c r="B101" s="61" t="s">
        <v>123</v>
      </c>
      <c r="C101" s="61" t="s">
        <v>185</v>
      </c>
      <c r="D101" s="61" t="s">
        <v>186</v>
      </c>
      <c r="E101" s="61" t="s">
        <v>154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  <row r="102" spans="1:33">
      <c r="A102" s="58" t="s">
        <v>128</v>
      </c>
      <c r="B102" s="61" t="s">
        <v>123</v>
      </c>
      <c r="C102" s="61" t="s">
        <v>187</v>
      </c>
      <c r="D102" s="61" t="s">
        <v>188</v>
      </c>
      <c r="E102" s="61" t="s">
        <v>154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</row>
    <row r="103" spans="1:33">
      <c r="A103" s="58" t="s">
        <v>128</v>
      </c>
      <c r="B103" s="61" t="s">
        <v>125</v>
      </c>
      <c r="C103" s="61" t="s">
        <v>189</v>
      </c>
      <c r="D103" s="61" t="s">
        <v>190</v>
      </c>
      <c r="E103" s="61" t="s">
        <v>154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7.4666928000000033E-4</v>
      </c>
      <c r="L103" s="5">
        <v>8.0355593000000015E-4</v>
      </c>
      <c r="M103" s="5">
        <v>1.6183954049999998E-3</v>
      </c>
      <c r="N103" s="5">
        <v>1.4483336900000005E-3</v>
      </c>
      <c r="O103" s="5">
        <v>1.4576417500000004E-3</v>
      </c>
      <c r="P103" s="5">
        <v>1.4634722650000013E-3</v>
      </c>
      <c r="Q103" s="5">
        <v>1.5303218499999995E-3</v>
      </c>
      <c r="R103" s="5">
        <v>1.4368793999999993E-3</v>
      </c>
      <c r="S103" s="5">
        <v>1.4448943000000005E-3</v>
      </c>
      <c r="T103" s="5">
        <v>1.3796364550000015E-3</v>
      </c>
      <c r="U103" s="5">
        <v>1.4675923850000017E-3</v>
      </c>
      <c r="V103" s="5">
        <v>1.4200258449999982E-3</v>
      </c>
      <c r="W103" s="5">
        <v>1.4734053199999982E-3</v>
      </c>
      <c r="X103" s="5">
        <v>1.4582446550000005E-3</v>
      </c>
      <c r="Y103" s="5">
        <v>1.3330404449999991E-3</v>
      </c>
      <c r="Z103" s="5">
        <v>1.1974255950000002E-3</v>
      </c>
      <c r="AA103" s="5">
        <v>1.1844365000000003E-3</v>
      </c>
      <c r="AB103" s="5">
        <v>1.4438953899999995E-3</v>
      </c>
      <c r="AC103" s="5">
        <v>1.3740891249999997E-3</v>
      </c>
      <c r="AD103" s="5">
        <v>1.3256872149999994E-3</v>
      </c>
      <c r="AE103" s="5">
        <v>1.410463675000001E-3</v>
      </c>
      <c r="AF103" s="5">
        <v>1.5376695000000008E-3</v>
      </c>
      <c r="AG103" s="5">
        <v>1.4953637849999999E-3</v>
      </c>
    </row>
    <row r="104" spans="1:33">
      <c r="A104" s="58" t="s">
        <v>128</v>
      </c>
      <c r="B104" s="61" t="s">
        <v>125</v>
      </c>
      <c r="C104" s="61" t="s">
        <v>191</v>
      </c>
      <c r="D104" s="61" t="s">
        <v>192</v>
      </c>
      <c r="E104" s="61" t="s">
        <v>154</v>
      </c>
      <c r="F104" s="5">
        <v>0</v>
      </c>
      <c r="G104" s="5">
        <v>0</v>
      </c>
      <c r="H104" s="5">
        <v>0</v>
      </c>
      <c r="I104" s="5">
        <v>0</v>
      </c>
      <c r="J104" s="5">
        <v>618.58403336426488</v>
      </c>
      <c r="K104" s="5">
        <v>776.8013066808453</v>
      </c>
      <c r="L104" s="5">
        <v>763.31867374183992</v>
      </c>
      <c r="M104" s="5">
        <v>634.1913834942402</v>
      </c>
      <c r="N104" s="5">
        <v>652.69202478309967</v>
      </c>
      <c r="O104" s="5">
        <v>643.27915862723057</v>
      </c>
      <c r="P104" s="5">
        <v>638.04124051325527</v>
      </c>
      <c r="Q104" s="5">
        <v>668.70078714403542</v>
      </c>
      <c r="R104" s="5">
        <v>574.61802640289534</v>
      </c>
      <c r="S104" s="5">
        <v>711.45835992774016</v>
      </c>
      <c r="T104" s="5">
        <v>763.76966115834489</v>
      </c>
      <c r="U104" s="5">
        <v>715.33824022068495</v>
      </c>
      <c r="V104" s="5">
        <v>725.59180314114042</v>
      </c>
      <c r="W104" s="5">
        <v>777.35424131424918</v>
      </c>
      <c r="X104" s="5">
        <v>748.09962580863566</v>
      </c>
      <c r="Y104" s="5">
        <v>786.97856677703976</v>
      </c>
      <c r="Z104" s="5">
        <v>776.11045465701977</v>
      </c>
      <c r="AA104" s="5">
        <v>731.09190451883489</v>
      </c>
      <c r="AB104" s="5">
        <v>841.03126485655423</v>
      </c>
      <c r="AC104" s="5">
        <v>748.50546531362954</v>
      </c>
      <c r="AD104" s="5">
        <v>849.42100988793595</v>
      </c>
      <c r="AE104" s="5">
        <v>863.82489322009519</v>
      </c>
      <c r="AF104" s="5">
        <v>868.55151298834892</v>
      </c>
      <c r="AG104" s="5">
        <v>836.45402265591065</v>
      </c>
    </row>
    <row r="105" spans="1:33">
      <c r="A105" s="58" t="s">
        <v>128</v>
      </c>
      <c r="B105" s="61" t="s">
        <v>125</v>
      </c>
      <c r="C105" s="61" t="s">
        <v>193</v>
      </c>
      <c r="D105" s="61" t="s">
        <v>194</v>
      </c>
      <c r="E105" s="61" t="s">
        <v>154</v>
      </c>
      <c r="F105" s="5">
        <v>1149.6007523789754</v>
      </c>
      <c r="G105" s="5">
        <v>954.2123836464699</v>
      </c>
      <c r="H105" s="5">
        <v>1013.2693555602805</v>
      </c>
      <c r="I105" s="5">
        <v>1028.5007497013698</v>
      </c>
      <c r="J105" s="5">
        <v>1084.3439426636853</v>
      </c>
      <c r="K105" s="5">
        <v>1172.73581872811</v>
      </c>
      <c r="L105" s="5">
        <v>1201.0752130665203</v>
      </c>
      <c r="M105" s="5">
        <v>1789.3292658317046</v>
      </c>
      <c r="N105" s="5">
        <v>4895.2040881875564</v>
      </c>
      <c r="O105" s="5">
        <v>5233.1080255798388</v>
      </c>
      <c r="P105" s="5">
        <v>5438.3784078179233</v>
      </c>
      <c r="Q105" s="5">
        <v>5699.4801792832486</v>
      </c>
      <c r="R105" s="5">
        <v>5338.3287441606089</v>
      </c>
      <c r="S105" s="5">
        <v>5728.7352237202904</v>
      </c>
      <c r="T105" s="5">
        <v>5290.7400264329826</v>
      </c>
      <c r="U105" s="5">
        <v>6777.7419819760225</v>
      </c>
      <c r="V105" s="5">
        <v>7505.671202402129</v>
      </c>
      <c r="W105" s="5">
        <v>9804.2566840823602</v>
      </c>
      <c r="X105" s="5">
        <v>9367.3680195618854</v>
      </c>
      <c r="Y105" s="5">
        <v>9634.5914410420519</v>
      </c>
      <c r="Z105" s="5">
        <v>8678.5153920255343</v>
      </c>
      <c r="AA105" s="5">
        <v>9112.6114150959202</v>
      </c>
      <c r="AB105" s="5">
        <v>8279.5750997920877</v>
      </c>
      <c r="AC105" s="5">
        <v>8143.2401243597642</v>
      </c>
      <c r="AD105" s="5">
        <v>9006.3111241556271</v>
      </c>
      <c r="AE105" s="5">
        <v>8896.9286268953729</v>
      </c>
      <c r="AF105" s="5">
        <v>8397.0020615449375</v>
      </c>
      <c r="AG105" s="5">
        <v>8158.1945317805503</v>
      </c>
    </row>
    <row r="106" spans="1:33">
      <c r="A106" s="58" t="s">
        <v>128</v>
      </c>
      <c r="B106" s="61" t="s">
        <v>125</v>
      </c>
      <c r="C106" s="61" t="s">
        <v>195</v>
      </c>
      <c r="D106" s="61" t="s">
        <v>196</v>
      </c>
      <c r="E106" s="61" t="s">
        <v>154</v>
      </c>
      <c r="F106" s="5">
        <v>0</v>
      </c>
      <c r="G106" s="5">
        <v>0</v>
      </c>
      <c r="H106" s="5">
        <v>0</v>
      </c>
      <c r="I106" s="5">
        <v>0</v>
      </c>
      <c r="J106" s="5">
        <v>660.73666640011106</v>
      </c>
      <c r="K106" s="5">
        <v>1660.8493072624051</v>
      </c>
      <c r="L106" s="5">
        <v>1677.9578340696405</v>
      </c>
      <c r="M106" s="5">
        <v>1253.8551582356752</v>
      </c>
      <c r="N106" s="5">
        <v>1102.9764980504253</v>
      </c>
      <c r="O106" s="5">
        <v>996.21822263149011</v>
      </c>
      <c r="P106" s="5">
        <v>1041.7235339129297</v>
      </c>
      <c r="Q106" s="5">
        <v>921.25249565129945</v>
      </c>
      <c r="R106" s="5">
        <v>704.87453841911042</v>
      </c>
      <c r="S106" s="5">
        <v>878.63346293977042</v>
      </c>
      <c r="T106" s="5">
        <v>1046.710738946296</v>
      </c>
      <c r="U106" s="5">
        <v>1003.5635313217596</v>
      </c>
      <c r="V106" s="5">
        <v>1163.0028984793591</v>
      </c>
      <c r="W106" s="5">
        <v>1166.6250094106799</v>
      </c>
      <c r="X106" s="5">
        <v>1107.53524777899</v>
      </c>
      <c r="Y106" s="5">
        <v>986.27051926347974</v>
      </c>
      <c r="Z106" s="5">
        <v>1076.0451367026396</v>
      </c>
      <c r="AA106" s="5">
        <v>1392.4813349532437</v>
      </c>
      <c r="AB106" s="5">
        <v>1169.0765016026251</v>
      </c>
      <c r="AC106" s="5">
        <v>1066.0456391531409</v>
      </c>
      <c r="AD106" s="5">
        <v>5712.6970117097726</v>
      </c>
      <c r="AE106" s="5">
        <v>5903.0984401269534</v>
      </c>
      <c r="AF106" s="5">
        <v>7471.8886453307623</v>
      </c>
      <c r="AG106" s="5">
        <v>7519.1154699285426</v>
      </c>
    </row>
    <row r="107" spans="1:33">
      <c r="A107" s="58" t="s">
        <v>128</v>
      </c>
      <c r="B107" s="61" t="s">
        <v>125</v>
      </c>
      <c r="C107" s="61" t="s">
        <v>197</v>
      </c>
      <c r="D107" s="61" t="s">
        <v>198</v>
      </c>
      <c r="E107" s="61" t="s">
        <v>154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>
      <c r="A108" s="58" t="s">
        <v>128</v>
      </c>
      <c r="B108" s="61" t="s">
        <v>125</v>
      </c>
      <c r="C108" s="61" t="s">
        <v>199</v>
      </c>
      <c r="D108" s="61" t="s">
        <v>200</v>
      </c>
      <c r="E108" s="61" t="s">
        <v>154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870.13172458507483</v>
      </c>
      <c r="L108" s="5">
        <v>880.7192849759449</v>
      </c>
      <c r="M108" s="5">
        <v>836.2413522705001</v>
      </c>
      <c r="N108" s="5">
        <v>781.0978488271752</v>
      </c>
      <c r="O108" s="5">
        <v>762.40412881356065</v>
      </c>
      <c r="P108" s="5">
        <v>773.34666350000066</v>
      </c>
      <c r="Q108" s="5">
        <v>829.27541708173487</v>
      </c>
      <c r="R108" s="5">
        <v>759.92980759225497</v>
      </c>
      <c r="S108" s="5">
        <v>777.21317181197014</v>
      </c>
      <c r="T108" s="5">
        <v>731.80994630811017</v>
      </c>
      <c r="U108" s="5">
        <v>729.45294388749062</v>
      </c>
      <c r="V108" s="5">
        <v>739.30179066057508</v>
      </c>
      <c r="W108" s="5">
        <v>772.10335413315977</v>
      </c>
      <c r="X108" s="5">
        <v>781.54224038178029</v>
      </c>
      <c r="Y108" s="5">
        <v>717.81346305768579</v>
      </c>
      <c r="Z108" s="5">
        <v>677.57717206081065</v>
      </c>
      <c r="AA108" s="5">
        <v>613.86592904388999</v>
      </c>
      <c r="AB108" s="5">
        <v>710.65939188742004</v>
      </c>
      <c r="AC108" s="5">
        <v>651.10316622920504</v>
      </c>
      <c r="AD108" s="5">
        <v>679.12219244564085</v>
      </c>
      <c r="AE108" s="5">
        <v>743.05434456657065</v>
      </c>
      <c r="AF108" s="5">
        <v>775.49516272844573</v>
      </c>
      <c r="AG108" s="5">
        <v>800.41472725505014</v>
      </c>
    </row>
    <row r="109" spans="1:33">
      <c r="A109" s="58" t="s">
        <v>128</v>
      </c>
      <c r="B109" s="61" t="s">
        <v>125</v>
      </c>
      <c r="C109" s="61" t="s">
        <v>201</v>
      </c>
      <c r="D109" s="61" t="s">
        <v>202</v>
      </c>
      <c r="E109" s="61" t="s">
        <v>154</v>
      </c>
      <c r="F109" s="5">
        <v>602.09838525145494</v>
      </c>
      <c r="G109" s="5">
        <v>551.32979718912509</v>
      </c>
      <c r="H109" s="5">
        <v>674.50513787655018</v>
      </c>
      <c r="I109" s="5">
        <v>717.89838824113474</v>
      </c>
      <c r="J109" s="5">
        <v>1067.9367128077797</v>
      </c>
      <c r="K109" s="5">
        <v>1279.1017227241691</v>
      </c>
      <c r="L109" s="5">
        <v>1314.7677495843104</v>
      </c>
      <c r="M109" s="5">
        <v>1259.6044964177904</v>
      </c>
      <c r="N109" s="5">
        <v>1210.4344025286653</v>
      </c>
      <c r="O109" s="5">
        <v>1220.9205413519346</v>
      </c>
      <c r="P109" s="5">
        <v>1229.3323437889105</v>
      </c>
      <c r="Q109" s="5">
        <v>1171.9001776416358</v>
      </c>
      <c r="R109" s="5">
        <v>1018.2831906685701</v>
      </c>
      <c r="S109" s="5">
        <v>2638.8635519364302</v>
      </c>
      <c r="T109" s="5">
        <v>2618.583277537231</v>
      </c>
      <c r="U109" s="5">
        <v>3066.9809133621798</v>
      </c>
      <c r="V109" s="5">
        <v>3314.1724745149904</v>
      </c>
      <c r="W109" s="5">
        <v>3673.466022275401</v>
      </c>
      <c r="X109" s="5">
        <v>3463.7160223812853</v>
      </c>
      <c r="Y109" s="5">
        <v>7509.3222230828233</v>
      </c>
      <c r="Z109" s="5">
        <v>10881.868416604433</v>
      </c>
      <c r="AA109" s="5">
        <v>10815.110951975965</v>
      </c>
      <c r="AB109" s="5">
        <v>10718.867469761042</v>
      </c>
      <c r="AC109" s="5">
        <v>9648.9910159419196</v>
      </c>
      <c r="AD109" s="5">
        <v>11246.377337220414</v>
      </c>
      <c r="AE109" s="5">
        <v>11500.441675650198</v>
      </c>
      <c r="AF109" s="5">
        <v>14811.162741966242</v>
      </c>
      <c r="AG109" s="5">
        <v>15217.346953250404</v>
      </c>
    </row>
    <row r="110" spans="1:33">
      <c r="A110" s="58" t="s">
        <v>128</v>
      </c>
      <c r="B110" s="61" t="s">
        <v>126</v>
      </c>
      <c r="C110" s="61" t="s">
        <v>203</v>
      </c>
      <c r="D110" s="61" t="s">
        <v>204</v>
      </c>
      <c r="E110" s="61" t="s">
        <v>154</v>
      </c>
      <c r="F110" s="5">
        <v>287.58501877472003</v>
      </c>
      <c r="G110" s="5">
        <v>204.88964711824002</v>
      </c>
      <c r="H110" s="5">
        <v>222.86429683740511</v>
      </c>
      <c r="I110" s="5">
        <v>253.462150830365</v>
      </c>
      <c r="J110" s="5">
        <v>218.55613919093511</v>
      </c>
      <c r="K110" s="5">
        <v>270.65371926374007</v>
      </c>
      <c r="L110" s="5">
        <v>286.56173459798509</v>
      </c>
      <c r="M110" s="5">
        <v>269.20105763786512</v>
      </c>
      <c r="N110" s="5">
        <v>266.52328261054492</v>
      </c>
      <c r="O110" s="5">
        <v>238.97091611494514</v>
      </c>
      <c r="P110" s="5">
        <v>269.83755644739011</v>
      </c>
      <c r="Q110" s="5">
        <v>271.64087631375497</v>
      </c>
      <c r="R110" s="5">
        <v>255.11498149808995</v>
      </c>
      <c r="S110" s="5">
        <v>271.64047440788988</v>
      </c>
      <c r="T110" s="5">
        <v>269.00244709361493</v>
      </c>
      <c r="U110" s="5">
        <v>253.89888543047994</v>
      </c>
      <c r="V110" s="5">
        <v>265.12860493054495</v>
      </c>
      <c r="W110" s="5">
        <v>289.49264112217514</v>
      </c>
      <c r="X110" s="5">
        <v>294.38090515104022</v>
      </c>
      <c r="Y110" s="5">
        <v>267.81466235164993</v>
      </c>
      <c r="Z110" s="5">
        <v>425.83748383900519</v>
      </c>
      <c r="AA110" s="5">
        <v>460.93502786694012</v>
      </c>
      <c r="AB110" s="5">
        <v>472.49841559551999</v>
      </c>
      <c r="AC110" s="5">
        <v>441.35956020636013</v>
      </c>
      <c r="AD110" s="5">
        <v>474.19010234309997</v>
      </c>
      <c r="AE110" s="5">
        <v>464.97041922122503</v>
      </c>
      <c r="AF110" s="5">
        <v>196.05451881600004</v>
      </c>
      <c r="AG110" s="5">
        <v>209.50998337116999</v>
      </c>
    </row>
    <row r="111" spans="1:33">
      <c r="A111" s="58" t="s">
        <v>128</v>
      </c>
      <c r="B111" s="61" t="s">
        <v>126</v>
      </c>
      <c r="C111" s="61" t="s">
        <v>205</v>
      </c>
      <c r="D111" s="61" t="s">
        <v>206</v>
      </c>
      <c r="E111" s="61" t="s">
        <v>154</v>
      </c>
      <c r="F111" s="5">
        <v>42.226986242185006</v>
      </c>
      <c r="G111" s="5">
        <v>29.176827474309995</v>
      </c>
      <c r="H111" s="5">
        <v>33.678473138444986</v>
      </c>
      <c r="I111" s="5">
        <v>889.67823793862522</v>
      </c>
      <c r="J111" s="5">
        <v>1698.8943599904849</v>
      </c>
      <c r="K111" s="5">
        <v>2072.4980377022152</v>
      </c>
      <c r="L111" s="5">
        <v>2244.2487805922005</v>
      </c>
      <c r="M111" s="5">
        <v>2167.5099905084553</v>
      </c>
      <c r="N111" s="5">
        <v>2198.1913660604159</v>
      </c>
      <c r="O111" s="5">
        <v>1881.838413584547</v>
      </c>
      <c r="P111" s="5">
        <v>2118.7655184038053</v>
      </c>
      <c r="Q111" s="5">
        <v>2230.9139701752611</v>
      </c>
      <c r="R111" s="5">
        <v>2002.21762409711</v>
      </c>
      <c r="S111" s="5">
        <v>2082.9165990597912</v>
      </c>
      <c r="T111" s="5">
        <v>1869.5099736534289</v>
      </c>
      <c r="U111" s="5">
        <v>1690.7423565948554</v>
      </c>
      <c r="V111" s="5">
        <v>1713.2025093487491</v>
      </c>
      <c r="W111" s="5">
        <v>2235.8095753815901</v>
      </c>
      <c r="X111" s="5">
        <v>3643.1297810273923</v>
      </c>
      <c r="Y111" s="5">
        <v>3655.7284253072985</v>
      </c>
      <c r="Z111" s="5">
        <v>5516.0516307848502</v>
      </c>
      <c r="AA111" s="5">
        <v>4323.6774428782755</v>
      </c>
      <c r="AB111" s="5">
        <v>4113.4281166430792</v>
      </c>
      <c r="AC111" s="5">
        <v>4065.9683411222659</v>
      </c>
      <c r="AD111" s="5">
        <v>4450.6490164099851</v>
      </c>
      <c r="AE111" s="5">
        <v>4313.8685131277562</v>
      </c>
      <c r="AF111" s="5">
        <v>2880.2191411604203</v>
      </c>
      <c r="AG111" s="5">
        <v>2287.8049647694415</v>
      </c>
    </row>
    <row r="112" spans="1:33">
      <c r="A112" s="58" t="s">
        <v>128</v>
      </c>
      <c r="B112" s="61" t="s">
        <v>126</v>
      </c>
      <c r="C112" s="61" t="s">
        <v>207</v>
      </c>
      <c r="D112" s="61" t="s">
        <v>208</v>
      </c>
      <c r="E112" s="61" t="s">
        <v>154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1716.3819898135503</v>
      </c>
      <c r="U112" s="5">
        <v>1513.7194780200302</v>
      </c>
      <c r="V112" s="5">
        <v>1422.6657627573838</v>
      </c>
      <c r="W112" s="5">
        <v>1807.887237098025</v>
      </c>
      <c r="X112" s="5">
        <v>1632.8247121514453</v>
      </c>
      <c r="Y112" s="5">
        <v>1218.9475795704564</v>
      </c>
      <c r="Z112" s="5">
        <v>1382.6442526523495</v>
      </c>
      <c r="AA112" s="5">
        <v>2539.37746780507</v>
      </c>
      <c r="AB112" s="5">
        <v>2679.068873988022</v>
      </c>
      <c r="AC112" s="5">
        <v>2466.2167217408205</v>
      </c>
      <c r="AD112" s="5">
        <v>2764.9764125013494</v>
      </c>
      <c r="AE112" s="5">
        <v>2611.7046652200797</v>
      </c>
      <c r="AF112" s="5">
        <v>1649.0924838704545</v>
      </c>
      <c r="AG112" s="5">
        <v>1658.6277988430152</v>
      </c>
    </row>
    <row r="113" spans="1:33">
      <c r="A113" s="58" t="s">
        <v>128</v>
      </c>
      <c r="B113" s="61" t="s">
        <v>126</v>
      </c>
      <c r="C113" s="61" t="s">
        <v>209</v>
      </c>
      <c r="D113" s="61" t="s">
        <v>210</v>
      </c>
      <c r="E113" s="61" t="s">
        <v>154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>
      <c r="A114" s="58" t="s">
        <v>128</v>
      </c>
      <c r="B114" s="61" t="s">
        <v>126</v>
      </c>
      <c r="C114" s="61" t="s">
        <v>211</v>
      </c>
      <c r="D114" s="61" t="s">
        <v>212</v>
      </c>
      <c r="E114" s="61" t="s">
        <v>154</v>
      </c>
      <c r="F114" s="5">
        <v>755.07647567832487</v>
      </c>
      <c r="G114" s="5">
        <v>688.54757526875517</v>
      </c>
      <c r="H114" s="5">
        <v>703.72486291006499</v>
      </c>
      <c r="I114" s="5">
        <v>716.21509990748518</v>
      </c>
      <c r="J114" s="5">
        <v>734.76868777570508</v>
      </c>
      <c r="K114" s="5">
        <v>1736.995024485414</v>
      </c>
      <c r="L114" s="5">
        <v>1773.7922818536299</v>
      </c>
      <c r="M114" s="5">
        <v>1548.0870791192101</v>
      </c>
      <c r="N114" s="5">
        <v>1474.4650563035048</v>
      </c>
      <c r="O114" s="5">
        <v>1789.109331562729</v>
      </c>
      <c r="P114" s="5">
        <v>2388.7456353377611</v>
      </c>
      <c r="Q114" s="5">
        <v>2637.9662212379608</v>
      </c>
      <c r="R114" s="5">
        <v>2405.3303363585155</v>
      </c>
      <c r="S114" s="5">
        <v>6310.9963526218253</v>
      </c>
      <c r="T114" s="5">
        <v>5331.1310336213082</v>
      </c>
      <c r="U114" s="5">
        <v>4796.8106354245456</v>
      </c>
      <c r="V114" s="5">
        <v>4923.1236143152291</v>
      </c>
      <c r="W114" s="5">
        <v>5353.4207381195911</v>
      </c>
      <c r="X114" s="5">
        <v>5125.9731381243419</v>
      </c>
      <c r="Y114" s="5">
        <v>4542.8914811966815</v>
      </c>
      <c r="Z114" s="5">
        <v>4738.8556179798461</v>
      </c>
      <c r="AA114" s="5">
        <v>4686.1825487072656</v>
      </c>
      <c r="AB114" s="5">
        <v>4500.5221672197958</v>
      </c>
      <c r="AC114" s="5">
        <v>4160.5797079179392</v>
      </c>
      <c r="AD114" s="5">
        <v>4614.2246582732923</v>
      </c>
      <c r="AE114" s="5">
        <v>4232.9775337739247</v>
      </c>
      <c r="AF114" s="5">
        <v>2697.485546048375</v>
      </c>
      <c r="AG114" s="5">
        <v>2298.5579245271938</v>
      </c>
    </row>
    <row r="115" spans="1:33">
      <c r="A115" s="58" t="s">
        <v>128</v>
      </c>
      <c r="B115" s="61" t="s">
        <v>126</v>
      </c>
      <c r="C115" s="61" t="s">
        <v>213</v>
      </c>
      <c r="D115" s="61" t="s">
        <v>214</v>
      </c>
      <c r="E115" s="61" t="s">
        <v>154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1054.2071442590047</v>
      </c>
      <c r="L115" s="5">
        <v>1109.7115600510751</v>
      </c>
      <c r="M115" s="5">
        <v>4904.4624483014795</v>
      </c>
      <c r="N115" s="5">
        <v>4708.1889960917497</v>
      </c>
      <c r="O115" s="5">
        <v>6255.9812360367878</v>
      </c>
      <c r="P115" s="5">
        <v>10749.755965596642</v>
      </c>
      <c r="Q115" s="5">
        <v>11113.712178760292</v>
      </c>
      <c r="R115" s="5">
        <v>14874.475863051448</v>
      </c>
      <c r="S115" s="5">
        <v>16757.503122755952</v>
      </c>
      <c r="T115" s="5">
        <v>16569.819064763746</v>
      </c>
      <c r="U115" s="5">
        <v>16869.737514479373</v>
      </c>
      <c r="V115" s="5">
        <v>17909.291527458292</v>
      </c>
      <c r="W115" s="5">
        <v>19491.626507785666</v>
      </c>
      <c r="X115" s="5">
        <v>42089.093467698724</v>
      </c>
      <c r="Y115" s="5">
        <v>40712.99337077856</v>
      </c>
      <c r="Z115" s="5">
        <v>40769.838856168441</v>
      </c>
      <c r="AA115" s="5">
        <v>40698.836998588318</v>
      </c>
      <c r="AB115" s="5">
        <v>41493.322618792728</v>
      </c>
      <c r="AC115" s="5">
        <v>43238.152126152891</v>
      </c>
      <c r="AD115" s="5">
        <v>56464.65525045964</v>
      </c>
      <c r="AE115" s="5">
        <v>73992.009625383231</v>
      </c>
      <c r="AF115" s="5">
        <v>81357.258358804102</v>
      </c>
      <c r="AG115" s="5">
        <v>84595.513972841538</v>
      </c>
    </row>
    <row r="116" spans="1:33">
      <c r="A116" s="58" t="s">
        <v>128</v>
      </c>
      <c r="B116" s="61" t="s">
        <v>126</v>
      </c>
      <c r="C116" s="61" t="s">
        <v>215</v>
      </c>
      <c r="D116" s="61" t="s">
        <v>216</v>
      </c>
      <c r="E116" s="61" t="s">
        <v>154</v>
      </c>
      <c r="F116" s="5">
        <v>0</v>
      </c>
      <c r="G116" s="5">
        <v>0</v>
      </c>
      <c r="H116" s="5">
        <v>0</v>
      </c>
      <c r="I116" s="5">
        <v>929.42525678099514</v>
      </c>
      <c r="J116" s="5">
        <v>922.26105839574052</v>
      </c>
      <c r="K116" s="5">
        <v>989.61969818584521</v>
      </c>
      <c r="L116" s="5">
        <v>1112.9319765815294</v>
      </c>
      <c r="M116" s="5">
        <v>910.54027125163486</v>
      </c>
      <c r="N116" s="5">
        <v>872.60504548317476</v>
      </c>
      <c r="O116" s="5">
        <v>871.18236415877971</v>
      </c>
      <c r="P116" s="5">
        <v>951.02882048205015</v>
      </c>
      <c r="Q116" s="5">
        <v>909.60070862114014</v>
      </c>
      <c r="R116" s="5">
        <v>759.78803196683975</v>
      </c>
      <c r="S116" s="5">
        <v>715.79267267887485</v>
      </c>
      <c r="T116" s="5">
        <v>760.101528767025</v>
      </c>
      <c r="U116" s="5">
        <v>773.85588528883068</v>
      </c>
      <c r="V116" s="5">
        <v>715.49462179919954</v>
      </c>
      <c r="W116" s="5">
        <v>933.64006324452521</v>
      </c>
      <c r="X116" s="5">
        <v>732.91405979662909</v>
      </c>
      <c r="Y116" s="5">
        <v>628.24326242642462</v>
      </c>
      <c r="Z116" s="5">
        <v>870.15355435552522</v>
      </c>
      <c r="AA116" s="5">
        <v>4309.0983769477507</v>
      </c>
      <c r="AB116" s="5">
        <v>3964.1016004854587</v>
      </c>
      <c r="AC116" s="5">
        <v>4020.8917425221853</v>
      </c>
      <c r="AD116" s="5">
        <v>4335.4642303333485</v>
      </c>
      <c r="AE116" s="5">
        <v>4130.8537042333437</v>
      </c>
      <c r="AF116" s="5">
        <v>2606.7674409666647</v>
      </c>
      <c r="AG116" s="5">
        <v>1729.4125664333449</v>
      </c>
    </row>
    <row r="117" spans="1:33">
      <c r="A117" s="58" t="s">
        <v>128</v>
      </c>
      <c r="B117" s="61" t="s">
        <v>126</v>
      </c>
      <c r="C117" s="61" t="s">
        <v>217</v>
      </c>
      <c r="D117" s="61" t="s">
        <v>218</v>
      </c>
      <c r="E117" s="61" t="s">
        <v>154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7176.4493957193608</v>
      </c>
      <c r="AA117" s="5">
        <v>6528.0087753473717</v>
      </c>
      <c r="AB117" s="5">
        <v>6506.4126182670716</v>
      </c>
      <c r="AC117" s="5">
        <v>6135.1811365625817</v>
      </c>
      <c r="AD117" s="5">
        <v>6558.971068288226</v>
      </c>
      <c r="AE117" s="5">
        <v>6077.0137282134701</v>
      </c>
      <c r="AF117" s="5">
        <v>4056.4300866559497</v>
      </c>
      <c r="AG117" s="5">
        <v>3235.3757025194705</v>
      </c>
    </row>
    <row r="118" spans="1:33">
      <c r="A118" s="58" t="s">
        <v>128</v>
      </c>
      <c r="B118" s="61" t="s">
        <v>126</v>
      </c>
      <c r="C118" s="61" t="s">
        <v>219</v>
      </c>
      <c r="D118" s="61" t="s">
        <v>220</v>
      </c>
      <c r="E118" s="61" t="s">
        <v>154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376.36891657331495</v>
      </c>
      <c r="Q118" s="5">
        <v>394.61454742858962</v>
      </c>
      <c r="R118" s="5">
        <v>360.50511596157025</v>
      </c>
      <c r="S118" s="5">
        <v>362.0291048526451</v>
      </c>
      <c r="T118" s="5">
        <v>2081.9484037524489</v>
      </c>
      <c r="U118" s="5">
        <v>6718.7403233935538</v>
      </c>
      <c r="V118" s="5">
        <v>6789.8697243180859</v>
      </c>
      <c r="W118" s="5">
        <v>7551.8521254999268</v>
      </c>
      <c r="X118" s="5">
        <v>6924.9098476801646</v>
      </c>
      <c r="Y118" s="5">
        <v>5689.331371138428</v>
      </c>
      <c r="Z118" s="5">
        <v>6181.1263232741503</v>
      </c>
      <c r="AA118" s="5">
        <v>5140.8624863526165</v>
      </c>
      <c r="AB118" s="5">
        <v>5080.1567918100081</v>
      </c>
      <c r="AC118" s="5">
        <v>4421.1136668566824</v>
      </c>
      <c r="AD118" s="5">
        <v>4992.7444596462992</v>
      </c>
      <c r="AE118" s="5">
        <v>5264.6069375750003</v>
      </c>
      <c r="AF118" s="5">
        <v>33359.527747132481</v>
      </c>
      <c r="AG118" s="5">
        <v>33063.798730840332</v>
      </c>
    </row>
    <row r="119" spans="1:33">
      <c r="A119" s="58" t="s">
        <v>128</v>
      </c>
      <c r="B119" s="61" t="s">
        <v>127</v>
      </c>
      <c r="C119" s="61" t="s">
        <v>221</v>
      </c>
      <c r="D119" s="61" t="s">
        <v>222</v>
      </c>
      <c r="E119" s="61" t="s">
        <v>154</v>
      </c>
      <c r="F119" s="5">
        <v>0</v>
      </c>
      <c r="G119" s="5">
        <v>0</v>
      </c>
      <c r="H119" s="5">
        <v>67.193415302610063</v>
      </c>
      <c r="I119" s="5">
        <v>461.46038709519985</v>
      </c>
      <c r="J119" s="5">
        <v>512.3297621324399</v>
      </c>
      <c r="K119" s="5">
        <v>1868.1486647594334</v>
      </c>
      <c r="L119" s="5">
        <v>1849.2813372662536</v>
      </c>
      <c r="M119" s="5">
        <v>1464.0593543036759</v>
      </c>
      <c r="N119" s="5">
        <v>1502.7663739203999</v>
      </c>
      <c r="O119" s="5">
        <v>1529.342219098015</v>
      </c>
      <c r="P119" s="5">
        <v>2662.8127296943617</v>
      </c>
      <c r="Q119" s="5">
        <v>2682.0209527950656</v>
      </c>
      <c r="R119" s="5">
        <v>2423.6260597127853</v>
      </c>
      <c r="S119" s="5">
        <v>2874.0366607513856</v>
      </c>
      <c r="T119" s="5">
        <v>6438.5118128631648</v>
      </c>
      <c r="U119" s="5">
        <v>9295.8290106485165</v>
      </c>
      <c r="V119" s="5">
        <v>9901.8164854807565</v>
      </c>
      <c r="W119" s="5">
        <v>11814.670699967735</v>
      </c>
      <c r="X119" s="5">
        <v>11061.911929535579</v>
      </c>
      <c r="Y119" s="5">
        <v>10542.639617473638</v>
      </c>
      <c r="Z119" s="5">
        <v>17626.811101081043</v>
      </c>
      <c r="AA119" s="5">
        <v>18221.374445641934</v>
      </c>
      <c r="AB119" s="5">
        <v>17650.347975088265</v>
      </c>
      <c r="AC119" s="5">
        <v>16783.698442033878</v>
      </c>
      <c r="AD119" s="5">
        <v>19052.595844470885</v>
      </c>
      <c r="AE119" s="5">
        <v>19410.324916142508</v>
      </c>
      <c r="AF119" s="5">
        <v>44248.385446225118</v>
      </c>
      <c r="AG119" s="5">
        <v>46436.182480407551</v>
      </c>
    </row>
    <row r="120" spans="1:33">
      <c r="A120" s="58" t="s">
        <v>128</v>
      </c>
      <c r="B120" s="61" t="s">
        <v>127</v>
      </c>
      <c r="C120" s="61" t="s">
        <v>223</v>
      </c>
      <c r="D120" s="61" t="s">
        <v>224</v>
      </c>
      <c r="E120" s="61" t="s">
        <v>154</v>
      </c>
      <c r="F120" s="5">
        <v>0</v>
      </c>
      <c r="G120" s="5">
        <v>0</v>
      </c>
      <c r="H120" s="5">
        <v>0</v>
      </c>
      <c r="I120" s="5">
        <v>216.98609063257507</v>
      </c>
      <c r="J120" s="5">
        <v>183.02578886324503</v>
      </c>
      <c r="K120" s="5">
        <v>191.8115591261101</v>
      </c>
      <c r="L120" s="5">
        <v>185.89775751746984</v>
      </c>
      <c r="M120" s="5">
        <v>255.40789585077505</v>
      </c>
      <c r="N120" s="5">
        <v>240.27479715095001</v>
      </c>
      <c r="O120" s="5">
        <v>227.41611196092509</v>
      </c>
      <c r="P120" s="5">
        <v>249.38192448717001</v>
      </c>
      <c r="Q120" s="5">
        <v>254.92834939968512</v>
      </c>
      <c r="R120" s="5">
        <v>234.65837647500007</v>
      </c>
      <c r="S120" s="5">
        <v>242.46253717995486</v>
      </c>
      <c r="T120" s="5">
        <v>270.56046075</v>
      </c>
      <c r="U120" s="5">
        <v>229.65170760000021</v>
      </c>
      <c r="V120" s="5">
        <v>252.82296577500011</v>
      </c>
      <c r="W120" s="5">
        <v>264.74871956990489</v>
      </c>
      <c r="X120" s="5">
        <v>252.56866477499997</v>
      </c>
      <c r="Y120" s="5">
        <v>240.85383712315488</v>
      </c>
      <c r="Z120" s="5">
        <v>221.5435235250001</v>
      </c>
      <c r="AA120" s="5">
        <v>234.73723261205009</v>
      </c>
      <c r="AB120" s="5">
        <v>235.78782465000006</v>
      </c>
      <c r="AC120" s="5">
        <v>213.9972529499999</v>
      </c>
      <c r="AD120" s="5">
        <v>229.55879505050495</v>
      </c>
      <c r="AE120" s="5">
        <v>242.74426935206</v>
      </c>
      <c r="AF120" s="5">
        <v>159.84675389999995</v>
      </c>
      <c r="AG120" s="5">
        <v>161.61727221407503</v>
      </c>
    </row>
    <row r="121" spans="1:33">
      <c r="A121" s="58" t="s">
        <v>128</v>
      </c>
      <c r="B121" s="61" t="s">
        <v>127</v>
      </c>
      <c r="C121" s="61" t="s">
        <v>225</v>
      </c>
      <c r="D121" s="61" t="s">
        <v>226</v>
      </c>
      <c r="E121" s="61" t="s">
        <v>154</v>
      </c>
      <c r="F121" s="5">
        <v>0</v>
      </c>
      <c r="G121" s="5">
        <v>0</v>
      </c>
      <c r="H121" s="5">
        <v>0</v>
      </c>
      <c r="I121" s="5">
        <v>231.55089778970003</v>
      </c>
      <c r="J121" s="5">
        <v>198.0285927000001</v>
      </c>
      <c r="K121" s="5">
        <v>205.48405682291997</v>
      </c>
      <c r="L121" s="5">
        <v>211.46028630710987</v>
      </c>
      <c r="M121" s="5">
        <v>279.49199679846515</v>
      </c>
      <c r="N121" s="5">
        <v>263.20946325000023</v>
      </c>
      <c r="O121" s="5">
        <v>247.80447599999999</v>
      </c>
      <c r="P121" s="5">
        <v>249.19261409999999</v>
      </c>
      <c r="Q121" s="5">
        <v>265.63516766562009</v>
      </c>
      <c r="R121" s="5">
        <v>254.028535891145</v>
      </c>
      <c r="S121" s="5">
        <v>261.65989618484019</v>
      </c>
      <c r="T121" s="5">
        <v>265.96624868952495</v>
      </c>
      <c r="U121" s="5">
        <v>256.00697570234013</v>
      </c>
      <c r="V121" s="5">
        <v>276.53919345000003</v>
      </c>
      <c r="W121" s="5">
        <v>268.63992762667499</v>
      </c>
      <c r="X121" s="5">
        <v>275.22935462215509</v>
      </c>
      <c r="Y121" s="5">
        <v>232.12298978708006</v>
      </c>
      <c r="Z121" s="5">
        <v>240.0234437021</v>
      </c>
      <c r="AA121" s="5">
        <v>232.14973439369498</v>
      </c>
      <c r="AB121" s="5">
        <v>239.53760531038037</v>
      </c>
      <c r="AC121" s="5">
        <v>226.60534177503999</v>
      </c>
      <c r="AD121" s="5">
        <v>245.6324723519852</v>
      </c>
      <c r="AE121" s="5">
        <v>258.56593823150473</v>
      </c>
      <c r="AF121" s="5">
        <v>175.75469680960512</v>
      </c>
      <c r="AG121" s="5">
        <v>175.42641536423497</v>
      </c>
    </row>
    <row r="122" spans="1:33" ht="16.5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33">
      <c r="A123" s="58" t="s">
        <v>128</v>
      </c>
      <c r="B123" s="61" t="s">
        <v>124</v>
      </c>
      <c r="C123" s="61" t="s">
        <v>152</v>
      </c>
      <c r="D123" s="61" t="s">
        <v>153</v>
      </c>
      <c r="E123" s="61" t="s">
        <v>92</v>
      </c>
      <c r="F123" s="5">
        <v>1401.5854781327243</v>
      </c>
      <c r="G123" s="5">
        <v>3511.5934750164824</v>
      </c>
      <c r="H123" s="5">
        <v>4715.7050679364647</v>
      </c>
      <c r="I123" s="5">
        <v>4189.6915202141254</v>
      </c>
      <c r="J123" s="5">
        <v>4462.5158748395388</v>
      </c>
      <c r="K123" s="5">
        <v>5469.511282778516</v>
      </c>
      <c r="L123" s="5">
        <v>8608.6262337970293</v>
      </c>
      <c r="M123" s="5">
        <v>9323.1885686250971</v>
      </c>
      <c r="N123" s="5">
        <v>11160.044205595579</v>
      </c>
      <c r="O123" s="5">
        <v>10574.193519860502</v>
      </c>
      <c r="P123" s="5">
        <v>11058.683481808126</v>
      </c>
      <c r="Q123" s="5">
        <v>31075.097713207633</v>
      </c>
      <c r="R123" s="5">
        <v>36881.531292607026</v>
      </c>
      <c r="S123" s="5">
        <v>40029.157649993962</v>
      </c>
      <c r="T123" s="5">
        <v>32984.035387256779</v>
      </c>
      <c r="U123" s="5">
        <v>34797.764795833638</v>
      </c>
      <c r="V123" s="5">
        <v>37520.562809408439</v>
      </c>
      <c r="W123" s="5">
        <v>39362.756444879153</v>
      </c>
      <c r="X123" s="5">
        <v>34616.752412836511</v>
      </c>
      <c r="Y123" s="5">
        <v>38366.617471987149</v>
      </c>
      <c r="Z123" s="5">
        <v>34988.510931507699</v>
      </c>
      <c r="AA123" s="5">
        <v>39112.703650684125</v>
      </c>
      <c r="AB123" s="5">
        <v>44323.631250151491</v>
      </c>
      <c r="AC123" s="5">
        <v>47015.32847574936</v>
      </c>
      <c r="AD123" s="5">
        <v>48086.772910901258</v>
      </c>
      <c r="AE123" s="5">
        <v>40128.73060578938</v>
      </c>
      <c r="AF123" s="5">
        <v>37615.229020463121</v>
      </c>
      <c r="AG123" s="5">
        <v>40301.128811211209</v>
      </c>
    </row>
    <row r="124" spans="1:33">
      <c r="A124" s="58" t="s">
        <v>128</v>
      </c>
      <c r="B124" s="61" t="s">
        <v>124</v>
      </c>
      <c r="C124" s="61" t="s">
        <v>155</v>
      </c>
      <c r="D124" s="61" t="s">
        <v>156</v>
      </c>
      <c r="E124" s="61" t="s">
        <v>92</v>
      </c>
      <c r="F124" s="5">
        <v>106.47973737360007</v>
      </c>
      <c r="G124" s="5">
        <v>2736.1914767022968</v>
      </c>
      <c r="H124" s="5">
        <v>2719.7277763645884</v>
      </c>
      <c r="I124" s="5">
        <v>2347.6117209986746</v>
      </c>
      <c r="J124" s="5">
        <v>4014.0328674033231</v>
      </c>
      <c r="K124" s="5">
        <v>4096.3783819302744</v>
      </c>
      <c r="L124" s="5">
        <v>4366.4016924890093</v>
      </c>
      <c r="M124" s="5">
        <v>9152.5608895087662</v>
      </c>
      <c r="N124" s="5">
        <v>13239.735114410723</v>
      </c>
      <c r="O124" s="5">
        <v>15694.948524368665</v>
      </c>
      <c r="P124" s="5">
        <v>17542.118204325954</v>
      </c>
      <c r="Q124" s="5">
        <v>18738.58616798565</v>
      </c>
      <c r="R124" s="5">
        <v>19365.534645290121</v>
      </c>
      <c r="S124" s="5">
        <v>17960.211882652344</v>
      </c>
      <c r="T124" s="5">
        <v>16473.568814115799</v>
      </c>
      <c r="U124" s="5">
        <v>17677.253725465402</v>
      </c>
      <c r="V124" s="5">
        <v>18899.340703586691</v>
      </c>
      <c r="W124" s="5">
        <v>19670.076969750688</v>
      </c>
      <c r="X124" s="5">
        <v>17148.690140590727</v>
      </c>
      <c r="Y124" s="5">
        <v>18443.677987297338</v>
      </c>
      <c r="Z124" s="5">
        <v>19536.984697427015</v>
      </c>
      <c r="AA124" s="5">
        <v>19147.304362602943</v>
      </c>
      <c r="AB124" s="5">
        <v>32380.351701480176</v>
      </c>
      <c r="AC124" s="5">
        <v>32108.161175141257</v>
      </c>
      <c r="AD124" s="5">
        <v>30831.0280710027</v>
      </c>
      <c r="AE124" s="5">
        <v>27614.552203161526</v>
      </c>
      <c r="AF124" s="5">
        <v>28146.07191708127</v>
      </c>
      <c r="AG124" s="5">
        <v>29039.700772428005</v>
      </c>
    </row>
    <row r="125" spans="1:33">
      <c r="A125" s="58" t="s">
        <v>128</v>
      </c>
      <c r="B125" s="61" t="s">
        <v>124</v>
      </c>
      <c r="C125" s="61" t="s">
        <v>157</v>
      </c>
      <c r="D125" s="61" t="s">
        <v>158</v>
      </c>
      <c r="E125" s="61" t="s">
        <v>92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>
      <c r="A126" s="58" t="s">
        <v>128</v>
      </c>
      <c r="B126" s="61" t="s">
        <v>124</v>
      </c>
      <c r="C126" s="61" t="s">
        <v>159</v>
      </c>
      <c r="D126" s="61" t="s">
        <v>160</v>
      </c>
      <c r="E126" s="61" t="s">
        <v>92</v>
      </c>
      <c r="F126" s="5">
        <v>0</v>
      </c>
      <c r="G126" s="5">
        <v>1368.8962260032408</v>
      </c>
      <c r="H126" s="5">
        <v>2058.796469895824</v>
      </c>
      <c r="I126" s="5">
        <v>2547.747602275711</v>
      </c>
      <c r="J126" s="5">
        <v>2606.6770362334041</v>
      </c>
      <c r="K126" s="5">
        <v>2457.4827228032195</v>
      </c>
      <c r="L126" s="5">
        <v>4335.7891280215954</v>
      </c>
      <c r="M126" s="5">
        <v>3887.2964027613598</v>
      </c>
      <c r="N126" s="5">
        <v>4198.0557391014036</v>
      </c>
      <c r="O126" s="5">
        <v>4135.3884710129432</v>
      </c>
      <c r="P126" s="5">
        <v>4103.9171826022612</v>
      </c>
      <c r="Q126" s="5">
        <v>8122.3106500123013</v>
      </c>
      <c r="R126" s="5">
        <v>8323.9606389989349</v>
      </c>
      <c r="S126" s="5">
        <v>7288.1944547375388</v>
      </c>
      <c r="T126" s="5">
        <v>8599.8616704493306</v>
      </c>
      <c r="U126" s="5">
        <v>8550.6996805635863</v>
      </c>
      <c r="V126" s="5">
        <v>8813.8330339220302</v>
      </c>
      <c r="W126" s="5">
        <v>10387.481993932561</v>
      </c>
      <c r="X126" s="5">
        <v>7901.4261375207807</v>
      </c>
      <c r="Y126" s="5">
        <v>9288.9328462791054</v>
      </c>
      <c r="Z126" s="5">
        <v>8406.9345798920112</v>
      </c>
      <c r="AA126" s="5">
        <v>9500.2075108412464</v>
      </c>
      <c r="AB126" s="5">
        <v>31447.180701075136</v>
      </c>
      <c r="AC126" s="5">
        <v>50386.484146424591</v>
      </c>
      <c r="AD126" s="5">
        <v>60656.222618996588</v>
      </c>
      <c r="AE126" s="5">
        <v>59863.542427744076</v>
      </c>
      <c r="AF126" s="5">
        <v>86168.874393907012</v>
      </c>
      <c r="AG126" s="5">
        <v>81642.522015437935</v>
      </c>
    </row>
    <row r="127" spans="1:33">
      <c r="A127" s="58" t="s">
        <v>128</v>
      </c>
      <c r="B127" s="61" t="s">
        <v>124</v>
      </c>
      <c r="C127" s="61" t="s">
        <v>161</v>
      </c>
      <c r="D127" s="61" t="s">
        <v>162</v>
      </c>
      <c r="E127" s="61" t="s">
        <v>92</v>
      </c>
      <c r="F127" s="5">
        <v>0</v>
      </c>
      <c r="G127" s="5">
        <v>0</v>
      </c>
      <c r="H127" s="5">
        <v>119.09375163805997</v>
      </c>
      <c r="I127" s="5">
        <v>220.53672351316987</v>
      </c>
      <c r="J127" s="5">
        <v>226.42088702626518</v>
      </c>
      <c r="K127" s="5">
        <v>221.33771861298999</v>
      </c>
      <c r="L127" s="5">
        <v>246.63463961048004</v>
      </c>
      <c r="M127" s="5">
        <v>186.67074689501987</v>
      </c>
      <c r="N127" s="5">
        <v>207.24270119655003</v>
      </c>
      <c r="O127" s="5">
        <v>182.29704690500998</v>
      </c>
      <c r="P127" s="5">
        <v>185.59944440875503</v>
      </c>
      <c r="Q127" s="5">
        <v>196.17659583013995</v>
      </c>
      <c r="R127" s="5">
        <v>188.78559611840996</v>
      </c>
      <c r="S127" s="5">
        <v>172.06461861639497</v>
      </c>
      <c r="T127" s="5">
        <v>168.22312733207986</v>
      </c>
      <c r="U127" s="5">
        <v>144.64119714586511</v>
      </c>
      <c r="V127" s="5">
        <v>171.14471641721505</v>
      </c>
      <c r="W127" s="5">
        <v>251.67694235223499</v>
      </c>
      <c r="X127" s="5">
        <v>146.39885966359998</v>
      </c>
      <c r="Y127" s="5">
        <v>8873.9043265985456</v>
      </c>
      <c r="Z127" s="5">
        <v>6778.6543656989597</v>
      </c>
      <c r="AA127" s="5">
        <v>10103.576412043789</v>
      </c>
      <c r="AB127" s="5">
        <v>9830.2946619686991</v>
      </c>
      <c r="AC127" s="5">
        <v>9910.1131228681734</v>
      </c>
      <c r="AD127" s="5">
        <v>10128.271342671229</v>
      </c>
      <c r="AE127" s="5">
        <v>9080.5258215340855</v>
      </c>
      <c r="AF127" s="5">
        <v>9603.2217647705875</v>
      </c>
      <c r="AG127" s="5">
        <v>9530.5515752294195</v>
      </c>
    </row>
    <row r="128" spans="1:33">
      <c r="A128" s="58" t="s">
        <v>128</v>
      </c>
      <c r="B128" s="61" t="s">
        <v>124</v>
      </c>
      <c r="C128" s="61" t="s">
        <v>163</v>
      </c>
      <c r="D128" s="61" t="s">
        <v>164</v>
      </c>
      <c r="E128" s="61" t="s">
        <v>92</v>
      </c>
      <c r="F128" s="5">
        <v>0</v>
      </c>
      <c r="G128" s="5">
        <v>2821.9079665111549</v>
      </c>
      <c r="H128" s="5">
        <v>2742.3110157667829</v>
      </c>
      <c r="I128" s="5">
        <v>4243.3034441129103</v>
      </c>
      <c r="J128" s="5">
        <v>5640.4926053289792</v>
      </c>
      <c r="K128" s="5">
        <v>5491.8709648891827</v>
      </c>
      <c r="L128" s="5">
        <v>6501.8023435400555</v>
      </c>
      <c r="M128" s="5">
        <v>5875.4637637739397</v>
      </c>
      <c r="N128" s="5">
        <v>6256.4383156757885</v>
      </c>
      <c r="O128" s="5">
        <v>6676.4880894208745</v>
      </c>
      <c r="P128" s="5">
        <v>9787.7416138991321</v>
      </c>
      <c r="Q128" s="5">
        <v>9607.5247430817653</v>
      </c>
      <c r="R128" s="5">
        <v>9139.5206315045616</v>
      </c>
      <c r="S128" s="5">
        <v>8808.6592145851409</v>
      </c>
      <c r="T128" s="5">
        <v>8210.6427785417709</v>
      </c>
      <c r="U128" s="5">
        <v>8296.8553963559061</v>
      </c>
      <c r="V128" s="5">
        <v>8373.633064266056</v>
      </c>
      <c r="W128" s="5">
        <v>9246.9486344676934</v>
      </c>
      <c r="X128" s="5">
        <v>7856.1510666632257</v>
      </c>
      <c r="Y128" s="5">
        <v>32681.073468928851</v>
      </c>
      <c r="Z128" s="5">
        <v>65604.021080265418</v>
      </c>
      <c r="AA128" s="5">
        <v>62917.703471397777</v>
      </c>
      <c r="AB128" s="5">
        <v>60989.865890842761</v>
      </c>
      <c r="AC128" s="5">
        <v>57773.259468811819</v>
      </c>
      <c r="AD128" s="5">
        <v>57881.137794740767</v>
      </c>
      <c r="AE128" s="5">
        <v>52997.36078762752</v>
      </c>
      <c r="AF128" s="5">
        <v>53736.777421754101</v>
      </c>
      <c r="AG128" s="5">
        <v>53276.122953341132</v>
      </c>
    </row>
    <row r="129" spans="1:33">
      <c r="A129" s="58" t="s">
        <v>128</v>
      </c>
      <c r="B129" s="61" t="s">
        <v>124</v>
      </c>
      <c r="C129" s="61" t="s">
        <v>165</v>
      </c>
      <c r="D129" s="61" t="s">
        <v>166</v>
      </c>
      <c r="E129" s="61" t="s">
        <v>92</v>
      </c>
      <c r="F129" s="5">
        <v>0</v>
      </c>
      <c r="G129" s="5">
        <v>0</v>
      </c>
      <c r="H129" s="5">
        <v>0</v>
      </c>
      <c r="I129" s="5">
        <v>679.37495125334999</v>
      </c>
      <c r="J129" s="5">
        <v>643.61020775086502</v>
      </c>
      <c r="K129" s="5">
        <v>663.03752990090504</v>
      </c>
      <c r="L129" s="5">
        <v>682.80087936933046</v>
      </c>
      <c r="M129" s="5">
        <v>762.05145993392989</v>
      </c>
      <c r="N129" s="5">
        <v>2618.139088326076</v>
      </c>
      <c r="O129" s="5">
        <v>7356.500367064903</v>
      </c>
      <c r="P129" s="5">
        <v>7412.4812460608755</v>
      </c>
      <c r="Q129" s="5">
        <v>7541.8006378631417</v>
      </c>
      <c r="R129" s="5">
        <v>6699.8076029564718</v>
      </c>
      <c r="S129" s="5">
        <v>6774.0260322354061</v>
      </c>
      <c r="T129" s="5">
        <v>6314.6855886115609</v>
      </c>
      <c r="U129" s="5">
        <v>6484.4141744237077</v>
      </c>
      <c r="V129" s="5">
        <v>6851.178971451578</v>
      </c>
      <c r="W129" s="5">
        <v>6708.0810637127124</v>
      </c>
      <c r="X129" s="5">
        <v>6024.4611257483948</v>
      </c>
      <c r="Y129" s="5">
        <v>8707.7040563197279</v>
      </c>
      <c r="Z129" s="5">
        <v>15596.50377364025</v>
      </c>
      <c r="AA129" s="5">
        <v>16209.422714023849</v>
      </c>
      <c r="AB129" s="5">
        <v>14979.142114540486</v>
      </c>
      <c r="AC129" s="5">
        <v>13948.589454078592</v>
      </c>
      <c r="AD129" s="5">
        <v>14929.054436411898</v>
      </c>
      <c r="AE129" s="5">
        <v>13573.797312199786</v>
      </c>
      <c r="AF129" s="5">
        <v>12978.981805349613</v>
      </c>
      <c r="AG129" s="5">
        <v>13338.432587220041</v>
      </c>
    </row>
    <row r="130" spans="1:33">
      <c r="A130" s="58" t="s">
        <v>128</v>
      </c>
      <c r="B130" s="61" t="s">
        <v>124</v>
      </c>
      <c r="C130" s="61" t="s">
        <v>167</v>
      </c>
      <c r="D130" s="61" t="s">
        <v>168</v>
      </c>
      <c r="E130" s="61" t="s">
        <v>92</v>
      </c>
      <c r="F130" s="5">
        <v>1454.7957300839612</v>
      </c>
      <c r="G130" s="5">
        <v>6033.2851387863248</v>
      </c>
      <c r="H130" s="5">
        <v>14491.927790447466</v>
      </c>
      <c r="I130" s="5">
        <v>14510.284602850821</v>
      </c>
      <c r="J130" s="5">
        <v>13756.299807566324</v>
      </c>
      <c r="K130" s="5">
        <v>13653.841330767396</v>
      </c>
      <c r="L130" s="5">
        <v>14372.83566778764</v>
      </c>
      <c r="M130" s="5">
        <v>13983.951300500899</v>
      </c>
      <c r="N130" s="5">
        <v>16773.421204083686</v>
      </c>
      <c r="O130" s="5">
        <v>16765.138989242922</v>
      </c>
      <c r="P130" s="5">
        <v>17258.063352284786</v>
      </c>
      <c r="Q130" s="5">
        <v>20333.394004437294</v>
      </c>
      <c r="R130" s="5">
        <v>20063.7429773369</v>
      </c>
      <c r="S130" s="5">
        <v>28750.331484950621</v>
      </c>
      <c r="T130" s="5">
        <v>30779.700793373642</v>
      </c>
      <c r="U130" s="5">
        <v>29450.778807738796</v>
      </c>
      <c r="V130" s="5">
        <v>30323.597183655511</v>
      </c>
      <c r="W130" s="5">
        <v>30317.682542838851</v>
      </c>
      <c r="X130" s="5">
        <v>28970.963349604375</v>
      </c>
      <c r="Y130" s="5">
        <v>32374.727045992626</v>
      </c>
      <c r="Z130" s="5">
        <v>33114.88204402414</v>
      </c>
      <c r="AA130" s="5">
        <v>31097.866424866137</v>
      </c>
      <c r="AB130" s="5">
        <v>31334.259810612293</v>
      </c>
      <c r="AC130" s="5">
        <v>30255.458382765133</v>
      </c>
      <c r="AD130" s="5">
        <v>31786.059191813223</v>
      </c>
      <c r="AE130" s="5">
        <v>31796.102781198126</v>
      </c>
      <c r="AF130" s="5">
        <v>29808.722617191142</v>
      </c>
      <c r="AG130" s="5">
        <v>30552.385001145547</v>
      </c>
    </row>
    <row r="131" spans="1:33">
      <c r="A131" s="58" t="s">
        <v>128</v>
      </c>
      <c r="B131" s="61" t="s">
        <v>124</v>
      </c>
      <c r="C131" s="61" t="s">
        <v>169</v>
      </c>
      <c r="D131" s="61" t="s">
        <v>170</v>
      </c>
      <c r="E131" s="61" t="s">
        <v>92</v>
      </c>
      <c r="F131" s="5">
        <v>0</v>
      </c>
      <c r="G131" s="5">
        <v>0</v>
      </c>
      <c r="H131" s="5">
        <v>0</v>
      </c>
      <c r="I131" s="5">
        <v>85.113980073510021</v>
      </c>
      <c r="J131" s="5">
        <v>79.138908997925</v>
      </c>
      <c r="K131" s="5">
        <v>76.774003752909948</v>
      </c>
      <c r="L131" s="5">
        <v>87.755620629854945</v>
      </c>
      <c r="M131" s="5">
        <v>73.766851534330016</v>
      </c>
      <c r="N131" s="5">
        <v>101.071088455875</v>
      </c>
      <c r="O131" s="5">
        <v>882.27976302403511</v>
      </c>
      <c r="P131" s="5">
        <v>900.5714629664443</v>
      </c>
      <c r="Q131" s="5">
        <v>2093.7175089580951</v>
      </c>
      <c r="R131" s="5">
        <v>1997.8402484767607</v>
      </c>
      <c r="S131" s="5">
        <v>1933.4732734462057</v>
      </c>
      <c r="T131" s="5">
        <v>2074.1024517173369</v>
      </c>
      <c r="U131" s="5">
        <v>2049.2048578070894</v>
      </c>
      <c r="V131" s="5">
        <v>2191.3809280821238</v>
      </c>
      <c r="W131" s="5">
        <v>2259.5909482677648</v>
      </c>
      <c r="X131" s="5">
        <v>1952.432070514481</v>
      </c>
      <c r="Y131" s="5">
        <v>2076.5853387184638</v>
      </c>
      <c r="Z131" s="5">
        <v>1802.0794049161759</v>
      </c>
      <c r="AA131" s="5">
        <v>2009.64436236438</v>
      </c>
      <c r="AB131" s="5">
        <v>1932.6843706661855</v>
      </c>
      <c r="AC131" s="5">
        <v>1928.7795943944693</v>
      </c>
      <c r="AD131" s="5">
        <v>1994.1744498551595</v>
      </c>
      <c r="AE131" s="5">
        <v>1737.053714419385</v>
      </c>
      <c r="AF131" s="5">
        <v>1677.448125628184</v>
      </c>
      <c r="AG131" s="5">
        <v>1940.3701122235307</v>
      </c>
    </row>
    <row r="132" spans="1:33">
      <c r="A132" s="58" t="s">
        <v>128</v>
      </c>
      <c r="B132" s="61" t="s">
        <v>123</v>
      </c>
      <c r="C132" s="61" t="s">
        <v>171</v>
      </c>
      <c r="D132" s="61" t="s">
        <v>172</v>
      </c>
      <c r="E132" s="61" t="s">
        <v>92</v>
      </c>
      <c r="F132" s="5">
        <v>4876.7556564437909</v>
      </c>
      <c r="G132" s="5">
        <v>4620.1167446019244</v>
      </c>
      <c r="H132" s="5">
        <v>4759.3888807264793</v>
      </c>
      <c r="I132" s="5">
        <v>4780.4107741828275</v>
      </c>
      <c r="J132" s="5">
        <v>4131.392558942629</v>
      </c>
      <c r="K132" s="5">
        <v>4559.7443853751029</v>
      </c>
      <c r="L132" s="5">
        <v>4466.7880178978776</v>
      </c>
      <c r="M132" s="5">
        <v>5431.823380014077</v>
      </c>
      <c r="N132" s="5">
        <v>5172.8050482947338</v>
      </c>
      <c r="O132" s="5">
        <v>5563.4242157926283</v>
      </c>
      <c r="P132" s="5">
        <v>5268.8959920622456</v>
      </c>
      <c r="Q132" s="5">
        <v>5279.2930704555629</v>
      </c>
      <c r="R132" s="5">
        <v>5205.4752820603571</v>
      </c>
      <c r="S132" s="5">
        <v>5178.95311561161</v>
      </c>
      <c r="T132" s="5">
        <v>5326.5697410948551</v>
      </c>
      <c r="U132" s="5">
        <v>4915.6187678002343</v>
      </c>
      <c r="V132" s="5">
        <v>5341.3099193678727</v>
      </c>
      <c r="W132" s="5">
        <v>5239.0213354199468</v>
      </c>
      <c r="X132" s="5">
        <v>5395.5006591856818</v>
      </c>
      <c r="Y132" s="5">
        <v>5167.9523915370646</v>
      </c>
      <c r="Z132" s="5">
        <v>5589.4838543959777</v>
      </c>
      <c r="AA132" s="5">
        <v>5268.6080198330219</v>
      </c>
      <c r="AB132" s="5">
        <v>5147.4732975077986</v>
      </c>
      <c r="AC132" s="5">
        <v>5101.0860239028834</v>
      </c>
      <c r="AD132" s="5">
        <v>5129.90195142637</v>
      </c>
      <c r="AE132" s="5">
        <v>5295.5591399496134</v>
      </c>
      <c r="AF132" s="5">
        <v>4731.5200731712048</v>
      </c>
      <c r="AG132" s="5">
        <v>5260.3093237722569</v>
      </c>
    </row>
    <row r="133" spans="1:33">
      <c r="A133" s="58" t="s">
        <v>128</v>
      </c>
      <c r="B133" s="61" t="s">
        <v>123</v>
      </c>
      <c r="C133" s="61" t="s">
        <v>173</v>
      </c>
      <c r="D133" s="61" t="s">
        <v>174</v>
      </c>
      <c r="E133" s="61" t="s">
        <v>92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>
      <c r="A134" s="58" t="s">
        <v>128</v>
      </c>
      <c r="B134" s="61" t="s">
        <v>123</v>
      </c>
      <c r="C134" s="61" t="s">
        <v>175</v>
      </c>
      <c r="D134" s="61" t="s">
        <v>176</v>
      </c>
      <c r="E134" s="61" t="s">
        <v>92</v>
      </c>
      <c r="F134" s="5">
        <v>1911.3474815162567</v>
      </c>
      <c r="G134" s="5">
        <v>1755.108724938905</v>
      </c>
      <c r="H134" s="5">
        <v>1895.5984826627307</v>
      </c>
      <c r="I134" s="5">
        <v>1848.951905240255</v>
      </c>
      <c r="J134" s="5">
        <v>12745.753665113214</v>
      </c>
      <c r="K134" s="5">
        <v>13593.671342616824</v>
      </c>
      <c r="L134" s="5">
        <v>13177.297270288776</v>
      </c>
      <c r="M134" s="5">
        <v>12902.491768456395</v>
      </c>
      <c r="N134" s="5">
        <v>22799.882338098065</v>
      </c>
      <c r="O134" s="5">
        <v>24852.75513832242</v>
      </c>
      <c r="P134" s="5">
        <v>23497.614521581057</v>
      </c>
      <c r="Q134" s="5">
        <v>24046.702677497498</v>
      </c>
      <c r="R134" s="5">
        <v>22503.998383518159</v>
      </c>
      <c r="S134" s="5">
        <v>23898.837713111796</v>
      </c>
      <c r="T134" s="5">
        <v>21855.913017483261</v>
      </c>
      <c r="U134" s="5">
        <v>21889.113582640646</v>
      </c>
      <c r="V134" s="5">
        <v>23877.048542045421</v>
      </c>
      <c r="W134" s="5">
        <v>22456.159330474366</v>
      </c>
      <c r="X134" s="5">
        <v>21536.844362511245</v>
      </c>
      <c r="Y134" s="5">
        <v>29061.020836565658</v>
      </c>
      <c r="Z134" s="5">
        <v>31441.123677573982</v>
      </c>
      <c r="AA134" s="5">
        <v>28415.351048079559</v>
      </c>
      <c r="AB134" s="5">
        <v>27837.268947658777</v>
      </c>
      <c r="AC134" s="5">
        <v>25969.698354325119</v>
      </c>
      <c r="AD134" s="5">
        <v>27174.526510144828</v>
      </c>
      <c r="AE134" s="5">
        <v>26325.452050884618</v>
      </c>
      <c r="AF134" s="5">
        <v>28807.638239600357</v>
      </c>
      <c r="AG134" s="5">
        <v>31122.746743285992</v>
      </c>
    </row>
    <row r="135" spans="1:33">
      <c r="A135" s="58" t="s">
        <v>128</v>
      </c>
      <c r="B135" s="61" t="s">
        <v>123</v>
      </c>
      <c r="C135" s="61" t="s">
        <v>177</v>
      </c>
      <c r="D135" s="61" t="s">
        <v>178</v>
      </c>
      <c r="E135" s="61" t="s">
        <v>92</v>
      </c>
      <c r="F135" s="5">
        <v>9130.238156386793</v>
      </c>
      <c r="G135" s="5">
        <v>8734.4308765481146</v>
      </c>
      <c r="H135" s="5">
        <v>9005.5314657356721</v>
      </c>
      <c r="I135" s="5">
        <v>9757.5789916044723</v>
      </c>
      <c r="J135" s="5">
        <v>9331.0056588781135</v>
      </c>
      <c r="K135" s="5">
        <v>10347.415917686192</v>
      </c>
      <c r="L135" s="5">
        <v>12269.684442788261</v>
      </c>
      <c r="M135" s="5">
        <v>12036.56416650583</v>
      </c>
      <c r="N135" s="5">
        <v>11786.897683438014</v>
      </c>
      <c r="O135" s="5">
        <v>12361.357309025352</v>
      </c>
      <c r="P135" s="5">
        <v>12253.32065551885</v>
      </c>
      <c r="Q135" s="5">
        <v>11706.042221592998</v>
      </c>
      <c r="R135" s="5">
        <v>11246.43799914834</v>
      </c>
      <c r="S135" s="5">
        <v>12174.392704393893</v>
      </c>
      <c r="T135" s="5">
        <v>14200.490237979684</v>
      </c>
      <c r="U135" s="5">
        <v>13388.463669732251</v>
      </c>
      <c r="V135" s="5">
        <v>14364.725838304992</v>
      </c>
      <c r="W135" s="5">
        <v>26319.088677195825</v>
      </c>
      <c r="X135" s="5">
        <v>25049.650924436046</v>
      </c>
      <c r="Y135" s="5">
        <v>24741.207771625217</v>
      </c>
      <c r="Z135" s="5">
        <v>29194.987180385273</v>
      </c>
      <c r="AA135" s="5">
        <v>29442.70813950738</v>
      </c>
      <c r="AB135" s="5">
        <v>31442.88820792874</v>
      </c>
      <c r="AC135" s="5">
        <v>33717.497702187262</v>
      </c>
      <c r="AD135" s="5">
        <v>35260.387579862458</v>
      </c>
      <c r="AE135" s="5">
        <v>38439.792156105657</v>
      </c>
      <c r="AF135" s="5">
        <v>35486.161141186385</v>
      </c>
      <c r="AG135" s="5">
        <v>35777.9328388867</v>
      </c>
    </row>
    <row r="136" spans="1:33">
      <c r="A136" s="58" t="s">
        <v>128</v>
      </c>
      <c r="B136" s="61" t="s">
        <v>123</v>
      </c>
      <c r="C136" s="61" t="s">
        <v>179</v>
      </c>
      <c r="D136" s="61" t="s">
        <v>180</v>
      </c>
      <c r="E136" s="61" t="s">
        <v>92</v>
      </c>
      <c r="F136" s="5">
        <v>647.63308219231453</v>
      </c>
      <c r="G136" s="5">
        <v>647.94479033525465</v>
      </c>
      <c r="H136" s="5">
        <v>733.67740310487534</v>
      </c>
      <c r="I136" s="5">
        <v>705.82424873009984</v>
      </c>
      <c r="J136" s="5">
        <v>630.02970794187502</v>
      </c>
      <c r="K136" s="5">
        <v>705.9911895837605</v>
      </c>
      <c r="L136" s="5">
        <v>666.15619913376577</v>
      </c>
      <c r="M136" s="5">
        <v>632.27761723875972</v>
      </c>
      <c r="N136" s="5">
        <v>693.66572793600506</v>
      </c>
      <c r="O136" s="5">
        <v>694.7391164951498</v>
      </c>
      <c r="P136" s="5">
        <v>687.96409225329035</v>
      </c>
      <c r="Q136" s="5">
        <v>641.94995513344941</v>
      </c>
      <c r="R136" s="5">
        <v>638.0763092240951</v>
      </c>
      <c r="S136" s="5">
        <v>656.56125735981959</v>
      </c>
      <c r="T136" s="5">
        <v>612.76645368019979</v>
      </c>
      <c r="U136" s="5">
        <v>532.61568193771529</v>
      </c>
      <c r="V136" s="5">
        <v>598.80401277829014</v>
      </c>
      <c r="W136" s="5">
        <v>595.52580339116025</v>
      </c>
      <c r="X136" s="5">
        <v>697.94795022027995</v>
      </c>
      <c r="Y136" s="5">
        <v>709.95512252895526</v>
      </c>
      <c r="Z136" s="5">
        <v>188.60499767636497</v>
      </c>
      <c r="AA136" s="5">
        <v>187.52829326976493</v>
      </c>
      <c r="AB136" s="5">
        <v>153.29572502174508</v>
      </c>
      <c r="AC136" s="5">
        <v>161.09493283502016</v>
      </c>
      <c r="AD136" s="5">
        <v>177.81178953038506</v>
      </c>
      <c r="AE136" s="5">
        <v>179.38078013628001</v>
      </c>
      <c r="AF136" s="5">
        <v>140.23166951023001</v>
      </c>
      <c r="AG136" s="5">
        <v>161.04682052234008</v>
      </c>
    </row>
    <row r="137" spans="1:33">
      <c r="A137" s="58" t="s">
        <v>128</v>
      </c>
      <c r="B137" s="61" t="s">
        <v>123</v>
      </c>
      <c r="C137" s="61" t="s">
        <v>181</v>
      </c>
      <c r="D137" s="61" t="s">
        <v>182</v>
      </c>
      <c r="E137" s="61" t="s">
        <v>92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>
      <c r="A138" s="58" t="s">
        <v>128</v>
      </c>
      <c r="B138" s="61" t="s">
        <v>123</v>
      </c>
      <c r="C138" s="61" t="s">
        <v>183</v>
      </c>
      <c r="D138" s="61" t="s">
        <v>184</v>
      </c>
      <c r="E138" s="61" t="s">
        <v>92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1:33">
      <c r="A139" s="58" t="s">
        <v>128</v>
      </c>
      <c r="B139" s="61" t="s">
        <v>123</v>
      </c>
      <c r="C139" s="61" t="s">
        <v>185</v>
      </c>
      <c r="D139" s="61" t="s">
        <v>186</v>
      </c>
      <c r="E139" s="61" t="s">
        <v>92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>
      <c r="A140" s="58" t="s">
        <v>128</v>
      </c>
      <c r="B140" s="61" t="s">
        <v>123</v>
      </c>
      <c r="C140" s="61" t="s">
        <v>187</v>
      </c>
      <c r="D140" s="61" t="s">
        <v>188</v>
      </c>
      <c r="E140" s="61" t="s">
        <v>92</v>
      </c>
      <c r="F140" s="5">
        <v>1433.5968447209598</v>
      </c>
      <c r="G140" s="5">
        <v>1383.5294264517802</v>
      </c>
      <c r="H140" s="5">
        <v>1304.7807056402798</v>
      </c>
      <c r="I140" s="5">
        <v>5074.2786514384607</v>
      </c>
      <c r="J140" s="5">
        <v>4992.7864152396414</v>
      </c>
      <c r="K140" s="5">
        <v>5154.0294952753356</v>
      </c>
      <c r="L140" s="5">
        <v>5116.3786943903806</v>
      </c>
      <c r="M140" s="5">
        <v>12248.942131165108</v>
      </c>
      <c r="N140" s="5">
        <v>11685.767469716273</v>
      </c>
      <c r="O140" s="5">
        <v>11668.289309485936</v>
      </c>
      <c r="P140" s="5">
        <v>14005.386304188927</v>
      </c>
      <c r="Q140" s="5">
        <v>14489.777341492851</v>
      </c>
      <c r="R140" s="5">
        <v>14494.584458521007</v>
      </c>
      <c r="S140" s="5">
        <v>13487.756669848612</v>
      </c>
      <c r="T140" s="5">
        <v>13947.787398208278</v>
      </c>
      <c r="U140" s="5">
        <v>13201.749086418191</v>
      </c>
      <c r="V140" s="5">
        <v>13844.372364578452</v>
      </c>
      <c r="W140" s="5">
        <v>13779.473159477833</v>
      </c>
      <c r="X140" s="5">
        <v>14062.490623805286</v>
      </c>
      <c r="Y140" s="5">
        <v>13242.627432459876</v>
      </c>
      <c r="Z140" s="5">
        <v>13038.258377237333</v>
      </c>
      <c r="AA140" s="5">
        <v>13416.802009494899</v>
      </c>
      <c r="AB140" s="5">
        <v>13340.847667101169</v>
      </c>
      <c r="AC140" s="5">
        <v>13170.456902161821</v>
      </c>
      <c r="AD140" s="5">
        <v>12803.666065496742</v>
      </c>
      <c r="AE140" s="5">
        <v>13269.114602516274</v>
      </c>
      <c r="AF140" s="5">
        <v>13275.758574077085</v>
      </c>
      <c r="AG140" s="5">
        <v>12599.510418153881</v>
      </c>
    </row>
    <row r="141" spans="1:33">
      <c r="A141" s="58" t="s">
        <v>128</v>
      </c>
      <c r="B141" s="61" t="s">
        <v>125</v>
      </c>
      <c r="C141" s="61" t="s">
        <v>189</v>
      </c>
      <c r="D141" s="61" t="s">
        <v>190</v>
      </c>
      <c r="E141" s="61" t="s">
        <v>92</v>
      </c>
      <c r="F141" s="5">
        <v>0</v>
      </c>
      <c r="G141" s="5">
        <v>0</v>
      </c>
      <c r="H141" s="5">
        <v>1.8436524349999992E-3</v>
      </c>
      <c r="I141" s="5">
        <v>455.33321798282009</v>
      </c>
      <c r="J141" s="5">
        <v>1246.5617910359401</v>
      </c>
      <c r="K141" s="5">
        <v>1297.8071929732848</v>
      </c>
      <c r="L141" s="5">
        <v>1339.9912467296051</v>
      </c>
      <c r="M141" s="5">
        <v>1322.2506942554946</v>
      </c>
      <c r="N141" s="5">
        <v>1112.0450136416903</v>
      </c>
      <c r="O141" s="5">
        <v>1179.6340347663097</v>
      </c>
      <c r="P141" s="5">
        <v>1272.6880550385397</v>
      </c>
      <c r="Q141" s="5">
        <v>1102.0398425247299</v>
      </c>
      <c r="R141" s="5">
        <v>1287.6207210819659</v>
      </c>
      <c r="S141" s="5">
        <v>1091.5346159868946</v>
      </c>
      <c r="T141" s="5">
        <v>1037.8073422117807</v>
      </c>
      <c r="U141" s="5">
        <v>966.3424562672102</v>
      </c>
      <c r="V141" s="5">
        <v>944.42248211474021</v>
      </c>
      <c r="W141" s="5">
        <v>1048.9771485052597</v>
      </c>
      <c r="X141" s="5">
        <v>1113.5010215371308</v>
      </c>
      <c r="Y141" s="5">
        <v>919.69913535678484</v>
      </c>
      <c r="Z141" s="5">
        <v>940.36964277447453</v>
      </c>
      <c r="AA141" s="5">
        <v>1078.8120282744449</v>
      </c>
      <c r="AB141" s="5">
        <v>865.84111023076434</v>
      </c>
      <c r="AC141" s="5">
        <v>1109.5840471930005</v>
      </c>
      <c r="AD141" s="5">
        <v>961.77150910416492</v>
      </c>
      <c r="AE141" s="5">
        <v>1066.69018673097</v>
      </c>
      <c r="AF141" s="5">
        <v>1001.7788146717652</v>
      </c>
      <c r="AG141" s="5">
        <v>905.68346725955462</v>
      </c>
    </row>
    <row r="142" spans="1:33">
      <c r="A142" s="58" t="s">
        <v>128</v>
      </c>
      <c r="B142" s="61" t="s">
        <v>125</v>
      </c>
      <c r="C142" s="61" t="s">
        <v>191</v>
      </c>
      <c r="D142" s="61" t="s">
        <v>192</v>
      </c>
      <c r="E142" s="61" t="s">
        <v>92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</row>
    <row r="143" spans="1:33">
      <c r="A143" s="58" t="s">
        <v>128</v>
      </c>
      <c r="B143" s="61" t="s">
        <v>125</v>
      </c>
      <c r="C143" s="61" t="s">
        <v>193</v>
      </c>
      <c r="D143" s="61" t="s">
        <v>194</v>
      </c>
      <c r="E143" s="61" t="s">
        <v>92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</row>
    <row r="144" spans="1:33">
      <c r="A144" s="58" t="s">
        <v>128</v>
      </c>
      <c r="B144" s="61" t="s">
        <v>125</v>
      </c>
      <c r="C144" s="61" t="s">
        <v>195</v>
      </c>
      <c r="D144" s="61" t="s">
        <v>196</v>
      </c>
      <c r="E144" s="61" t="s">
        <v>92</v>
      </c>
      <c r="F144" s="5">
        <v>5357.3995758686497</v>
      </c>
      <c r="G144" s="5">
        <v>5848.0397201550886</v>
      </c>
      <c r="H144" s="5">
        <v>5491.7916636143291</v>
      </c>
      <c r="I144" s="5">
        <v>5690.0952711174596</v>
      </c>
      <c r="J144" s="5">
        <v>5643.0436810535048</v>
      </c>
      <c r="K144" s="5">
        <v>7709.3028671080319</v>
      </c>
      <c r="L144" s="5">
        <v>7774.9991566680255</v>
      </c>
      <c r="M144" s="5">
        <v>8361.682890699276</v>
      </c>
      <c r="N144" s="5">
        <v>7953.5351957813709</v>
      </c>
      <c r="O144" s="5">
        <v>7729.3801426069313</v>
      </c>
      <c r="P144" s="5">
        <v>10094.476025856393</v>
      </c>
      <c r="Q144" s="5">
        <v>8898.3330156381671</v>
      </c>
      <c r="R144" s="5">
        <v>11864.854511874148</v>
      </c>
      <c r="S144" s="5">
        <v>11298.722753691387</v>
      </c>
      <c r="T144" s="5">
        <v>11498.8885322897</v>
      </c>
      <c r="U144" s="5">
        <v>10288.616821199899</v>
      </c>
      <c r="V144" s="5">
        <v>11293.760153860077</v>
      </c>
      <c r="W144" s="5">
        <v>11532.433661305566</v>
      </c>
      <c r="X144" s="5">
        <v>11836.332145382876</v>
      </c>
      <c r="Y144" s="5">
        <v>11449.768181009316</v>
      </c>
      <c r="Z144" s="5">
        <v>11809.843730593522</v>
      </c>
      <c r="AA144" s="5">
        <v>11371.613167928441</v>
      </c>
      <c r="AB144" s="5">
        <v>9621.0542099826307</v>
      </c>
      <c r="AC144" s="5">
        <v>11376.680653102147</v>
      </c>
      <c r="AD144" s="5">
        <v>12001.354309950751</v>
      </c>
      <c r="AE144" s="5">
        <v>12286.882980231394</v>
      </c>
      <c r="AF144" s="5">
        <v>12051.28628993181</v>
      </c>
      <c r="AG144" s="5">
        <v>13189.221737446966</v>
      </c>
    </row>
    <row r="145" spans="1:33">
      <c r="A145" s="58" t="s">
        <v>128</v>
      </c>
      <c r="B145" s="61" t="s">
        <v>125</v>
      </c>
      <c r="C145" s="61" t="s">
        <v>197</v>
      </c>
      <c r="D145" s="61" t="s">
        <v>198</v>
      </c>
      <c r="E145" s="61" t="s">
        <v>92</v>
      </c>
      <c r="F145" s="5">
        <v>5640.2415943564238</v>
      </c>
      <c r="G145" s="5">
        <v>7895.1558389813927</v>
      </c>
      <c r="H145" s="5">
        <v>8335.7463224352705</v>
      </c>
      <c r="I145" s="5">
        <v>9561.8784804216866</v>
      </c>
      <c r="J145" s="5">
        <v>10105.686032003556</v>
      </c>
      <c r="K145" s="5">
        <v>10525.62738614139</v>
      </c>
      <c r="L145" s="5">
        <v>10792.872243862115</v>
      </c>
      <c r="M145" s="5">
        <v>16470.009746479423</v>
      </c>
      <c r="N145" s="5">
        <v>14959.231297962066</v>
      </c>
      <c r="O145" s="5">
        <v>15677.969847035511</v>
      </c>
      <c r="P145" s="5">
        <v>18417.403272567277</v>
      </c>
      <c r="Q145" s="5">
        <v>16993.506063803878</v>
      </c>
      <c r="R145" s="5">
        <v>19265.066260439675</v>
      </c>
      <c r="S145" s="5">
        <v>16796.914983758834</v>
      </c>
      <c r="T145" s="5">
        <v>20780.926009148781</v>
      </c>
      <c r="U145" s="5">
        <v>25848.969584868733</v>
      </c>
      <c r="V145" s="5">
        <v>26467.595213505665</v>
      </c>
      <c r="W145" s="5">
        <v>34255.326472986853</v>
      </c>
      <c r="X145" s="5">
        <v>34407.245399423555</v>
      </c>
      <c r="Y145" s="5">
        <v>30977.639848456507</v>
      </c>
      <c r="Z145" s="5">
        <v>31300.083671510431</v>
      </c>
      <c r="AA145" s="5">
        <v>40069.666866229047</v>
      </c>
      <c r="AB145" s="5">
        <v>43943.326328036463</v>
      </c>
      <c r="AC145" s="5">
        <v>49894.335109487089</v>
      </c>
      <c r="AD145" s="5">
        <v>47801.4201251501</v>
      </c>
      <c r="AE145" s="5">
        <v>49943.070368879584</v>
      </c>
      <c r="AF145" s="5">
        <v>47440.880097611152</v>
      </c>
      <c r="AG145" s="5">
        <v>48107.563739539917</v>
      </c>
    </row>
    <row r="146" spans="1:33">
      <c r="A146" s="58" t="s">
        <v>128</v>
      </c>
      <c r="B146" s="61" t="s">
        <v>125</v>
      </c>
      <c r="C146" s="61" t="s">
        <v>199</v>
      </c>
      <c r="D146" s="61" t="s">
        <v>200</v>
      </c>
      <c r="E146" s="61" t="s">
        <v>92</v>
      </c>
      <c r="F146" s="5">
        <v>0</v>
      </c>
      <c r="G146" s="5">
        <v>1678.3584478494306</v>
      </c>
      <c r="H146" s="5">
        <v>5617.1924158734246</v>
      </c>
      <c r="I146" s="5">
        <v>5550.5651469207278</v>
      </c>
      <c r="J146" s="5">
        <v>5364.4317413369827</v>
      </c>
      <c r="K146" s="5">
        <v>5585.7471099362228</v>
      </c>
      <c r="L146" s="5">
        <v>5536.1454385765064</v>
      </c>
      <c r="M146" s="5">
        <v>6168.8700937499989</v>
      </c>
      <c r="N146" s="5">
        <v>5681.0690666399687</v>
      </c>
      <c r="O146" s="5">
        <v>5472.5101740343271</v>
      </c>
      <c r="P146" s="5">
        <v>5742.8068825072141</v>
      </c>
      <c r="Q146" s="5">
        <v>5271.2711788365114</v>
      </c>
      <c r="R146" s="5">
        <v>6178.8108047689466</v>
      </c>
      <c r="S146" s="5">
        <v>5435.5524791632888</v>
      </c>
      <c r="T146" s="5">
        <v>6163.9397357354737</v>
      </c>
      <c r="U146" s="5">
        <v>5464.1941780061561</v>
      </c>
      <c r="V146" s="5">
        <v>5721.6127391462214</v>
      </c>
      <c r="W146" s="5">
        <v>6378.2890163485727</v>
      </c>
      <c r="X146" s="5">
        <v>8898.8532624720701</v>
      </c>
      <c r="Y146" s="5">
        <v>9356.0501048963615</v>
      </c>
      <c r="Z146" s="5">
        <v>9773.4614235419322</v>
      </c>
      <c r="AA146" s="5">
        <v>10446.71000192296</v>
      </c>
      <c r="AB146" s="5">
        <v>9073.1302267045285</v>
      </c>
      <c r="AC146" s="5">
        <v>11674.339493086633</v>
      </c>
      <c r="AD146" s="5">
        <v>13330.778576158091</v>
      </c>
      <c r="AE146" s="5">
        <v>14030.365672020915</v>
      </c>
      <c r="AF146" s="5">
        <v>12147.738521176241</v>
      </c>
      <c r="AG146" s="5">
        <v>12817.623685730146</v>
      </c>
    </row>
    <row r="147" spans="1:33">
      <c r="A147" s="58" t="s">
        <v>128</v>
      </c>
      <c r="B147" s="61" t="s">
        <v>125</v>
      </c>
      <c r="C147" s="61" t="s">
        <v>201</v>
      </c>
      <c r="D147" s="61" t="s">
        <v>202</v>
      </c>
      <c r="E147" s="61" t="s">
        <v>92</v>
      </c>
      <c r="F147" s="5">
        <v>0</v>
      </c>
      <c r="G147" s="5">
        <v>0</v>
      </c>
      <c r="H147" s="5">
        <v>1016.7018390961251</v>
      </c>
      <c r="I147" s="5">
        <v>1034.3776063373746</v>
      </c>
      <c r="J147" s="5">
        <v>928.20219620078979</v>
      </c>
      <c r="K147" s="5">
        <v>1077.9023738183855</v>
      </c>
      <c r="L147" s="5">
        <v>1097.1777784506994</v>
      </c>
      <c r="M147" s="5">
        <v>1100.9563248110651</v>
      </c>
      <c r="N147" s="5">
        <v>1144.87620404732</v>
      </c>
      <c r="O147" s="5">
        <v>1105.6966025059603</v>
      </c>
      <c r="P147" s="5">
        <v>1084.7253519616806</v>
      </c>
      <c r="Q147" s="5">
        <v>1080.7851245857601</v>
      </c>
      <c r="R147" s="5">
        <v>1115.8911117271252</v>
      </c>
      <c r="S147" s="5">
        <v>2455.6718137746157</v>
      </c>
      <c r="T147" s="5">
        <v>2483.0598434262761</v>
      </c>
      <c r="U147" s="5">
        <v>2020.6808381361961</v>
      </c>
      <c r="V147" s="5">
        <v>2336.2246542483108</v>
      </c>
      <c r="W147" s="5">
        <v>2501.7832696033893</v>
      </c>
      <c r="X147" s="5">
        <v>2350.4897396322904</v>
      </c>
      <c r="Y147" s="5">
        <v>3749.8857921416384</v>
      </c>
      <c r="Z147" s="5">
        <v>3603.9611433579071</v>
      </c>
      <c r="AA147" s="5">
        <v>3451.5611563059238</v>
      </c>
      <c r="AB147" s="5">
        <v>2986.7758397907196</v>
      </c>
      <c r="AC147" s="5">
        <v>3420.9747301738994</v>
      </c>
      <c r="AD147" s="5">
        <v>3552.7974504089152</v>
      </c>
      <c r="AE147" s="5">
        <v>3552.8565052546514</v>
      </c>
      <c r="AF147" s="5">
        <v>2982.325649129868</v>
      </c>
      <c r="AG147" s="5">
        <v>3086.9677081038117</v>
      </c>
    </row>
    <row r="148" spans="1:33">
      <c r="A148" s="58" t="s">
        <v>128</v>
      </c>
      <c r="B148" s="61" t="s">
        <v>126</v>
      </c>
      <c r="C148" s="61" t="s">
        <v>203</v>
      </c>
      <c r="D148" s="61" t="s">
        <v>204</v>
      </c>
      <c r="E148" s="61" t="s">
        <v>92</v>
      </c>
      <c r="F148" s="5">
        <v>777.17780992734538</v>
      </c>
      <c r="G148" s="5">
        <v>1320.5924691479306</v>
      </c>
      <c r="H148" s="5">
        <v>2610.856031550205</v>
      </c>
      <c r="I148" s="5">
        <v>4540.1713710451895</v>
      </c>
      <c r="J148" s="5">
        <v>4128.7390729622557</v>
      </c>
      <c r="K148" s="5">
        <v>6582.8340912561616</v>
      </c>
      <c r="L148" s="5">
        <v>6680.1433038124906</v>
      </c>
      <c r="M148" s="5">
        <v>6385.6763870417535</v>
      </c>
      <c r="N148" s="5">
        <v>6012.2180973800077</v>
      </c>
      <c r="O148" s="5">
        <v>5753.9146721878524</v>
      </c>
      <c r="P148" s="5">
        <v>10139.66982482811</v>
      </c>
      <c r="Q148" s="5">
        <v>9170.6056242105842</v>
      </c>
      <c r="R148" s="5">
        <v>10533.854220096333</v>
      </c>
      <c r="S148" s="5">
        <v>8978.3899763841055</v>
      </c>
      <c r="T148" s="5">
        <v>15846.837935262327</v>
      </c>
      <c r="U148" s="5">
        <v>14182.102576983876</v>
      </c>
      <c r="V148" s="5">
        <v>15427.437733330335</v>
      </c>
      <c r="W148" s="5">
        <v>16984.281490855647</v>
      </c>
      <c r="X148" s="5">
        <v>22130.547005105436</v>
      </c>
      <c r="Y148" s="5">
        <v>18917.321273194157</v>
      </c>
      <c r="Z148" s="5">
        <v>20939.113883632406</v>
      </c>
      <c r="AA148" s="5">
        <v>40419.260825915233</v>
      </c>
      <c r="AB148" s="5">
        <v>33023.33291664561</v>
      </c>
      <c r="AC148" s="5">
        <v>39703.536807985613</v>
      </c>
      <c r="AD148" s="5">
        <v>36836.393775997523</v>
      </c>
      <c r="AE148" s="5">
        <v>49513.171281574323</v>
      </c>
      <c r="AF148" s="5">
        <v>45555.270467538998</v>
      </c>
      <c r="AG148" s="5">
        <v>45794.485628964794</v>
      </c>
    </row>
    <row r="149" spans="1:33">
      <c r="A149" s="58" t="s">
        <v>128</v>
      </c>
      <c r="B149" s="61" t="s">
        <v>126</v>
      </c>
      <c r="C149" s="61" t="s">
        <v>205</v>
      </c>
      <c r="D149" s="61" t="s">
        <v>206</v>
      </c>
      <c r="E149" s="61" t="s">
        <v>92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>
      <c r="A150" s="58" t="s">
        <v>128</v>
      </c>
      <c r="B150" s="61" t="s">
        <v>126</v>
      </c>
      <c r="C150" s="61" t="s">
        <v>207</v>
      </c>
      <c r="D150" s="61" t="s">
        <v>208</v>
      </c>
      <c r="E150" s="61" t="s">
        <v>92</v>
      </c>
      <c r="F150" s="5">
        <v>3940.0957289560502</v>
      </c>
      <c r="G150" s="5">
        <v>7059.9219152068817</v>
      </c>
      <c r="H150" s="5">
        <v>8249.8975007469471</v>
      </c>
      <c r="I150" s="5">
        <v>8501.0897035381531</v>
      </c>
      <c r="J150" s="5">
        <v>7765.8236315585063</v>
      </c>
      <c r="K150" s="5">
        <v>9874.957735735763</v>
      </c>
      <c r="L150" s="5">
        <v>9581.6799797126387</v>
      </c>
      <c r="M150" s="5">
        <v>9584.749425087939</v>
      </c>
      <c r="N150" s="5">
        <v>9433.9970153149461</v>
      </c>
      <c r="O150" s="5">
        <v>9867.6344819804417</v>
      </c>
      <c r="P150" s="5">
        <v>12192.468920919797</v>
      </c>
      <c r="Q150" s="5">
        <v>11594.435377516746</v>
      </c>
      <c r="R150" s="5">
        <v>18559.603880751903</v>
      </c>
      <c r="S150" s="5">
        <v>16306.472289614081</v>
      </c>
      <c r="T150" s="5">
        <v>16149.175739940129</v>
      </c>
      <c r="U150" s="5">
        <v>14100.146716676047</v>
      </c>
      <c r="V150" s="5">
        <v>15750.898517994305</v>
      </c>
      <c r="W150" s="5">
        <v>15888.495243829322</v>
      </c>
      <c r="X150" s="5">
        <v>22978.843723663991</v>
      </c>
      <c r="Y150" s="5">
        <v>20979.312492048317</v>
      </c>
      <c r="Z150" s="5">
        <v>26911.226379806423</v>
      </c>
      <c r="AA150" s="5">
        <v>25615.909826494059</v>
      </c>
      <c r="AB150" s="5">
        <v>28489.880441706777</v>
      </c>
      <c r="AC150" s="5">
        <v>33573.484167216971</v>
      </c>
      <c r="AD150" s="5">
        <v>34995.475132983032</v>
      </c>
      <c r="AE150" s="5">
        <v>34868.301708809377</v>
      </c>
      <c r="AF150" s="5">
        <v>27028.896004638915</v>
      </c>
      <c r="AG150" s="5">
        <v>31456.936020473731</v>
      </c>
    </row>
    <row r="151" spans="1:33">
      <c r="A151" s="58" t="s">
        <v>128</v>
      </c>
      <c r="B151" s="61" t="s">
        <v>126</v>
      </c>
      <c r="C151" s="61" t="s">
        <v>209</v>
      </c>
      <c r="D151" s="61" t="s">
        <v>210</v>
      </c>
      <c r="E151" s="61" t="s">
        <v>92</v>
      </c>
      <c r="F151" s="5">
        <v>273.10182894574507</v>
      </c>
      <c r="G151" s="5">
        <v>267.83788587187519</v>
      </c>
      <c r="H151" s="5">
        <v>291.71292482285503</v>
      </c>
      <c r="I151" s="5">
        <v>313.793425764875</v>
      </c>
      <c r="J151" s="5">
        <v>273.48125413130475</v>
      </c>
      <c r="K151" s="5">
        <v>338.55624976922991</v>
      </c>
      <c r="L151" s="5">
        <v>292.64884517341022</v>
      </c>
      <c r="M151" s="5">
        <v>245.74781274162481</v>
      </c>
      <c r="N151" s="5">
        <v>256.01857831044492</v>
      </c>
      <c r="O151" s="5">
        <v>233.42854541053509</v>
      </c>
      <c r="P151" s="5">
        <v>3540.7036271686779</v>
      </c>
      <c r="Q151" s="5">
        <v>3282.807478948529</v>
      </c>
      <c r="R151" s="5">
        <v>3527.6122245822398</v>
      </c>
      <c r="S151" s="5">
        <v>2998.398404031519</v>
      </c>
      <c r="T151" s="5">
        <v>3180.039243904313</v>
      </c>
      <c r="U151" s="5">
        <v>2726.3061196663939</v>
      </c>
      <c r="V151" s="5">
        <v>2923.3548831819426</v>
      </c>
      <c r="W151" s="5">
        <v>3167.4483445908027</v>
      </c>
      <c r="X151" s="5">
        <v>2848.3479266324516</v>
      </c>
      <c r="Y151" s="5">
        <v>2448.6509820738784</v>
      </c>
      <c r="Z151" s="5">
        <v>2863.35602493333</v>
      </c>
      <c r="AA151" s="5">
        <v>3471.8665281044791</v>
      </c>
      <c r="AB151" s="5">
        <v>3368.9882301732646</v>
      </c>
      <c r="AC151" s="5">
        <v>3691.2396169215704</v>
      </c>
      <c r="AD151" s="5">
        <v>3298.0030245315588</v>
      </c>
      <c r="AE151" s="5">
        <v>3108.5742239667752</v>
      </c>
      <c r="AF151" s="5">
        <v>2832.2350045713592</v>
      </c>
      <c r="AG151" s="5">
        <v>2801.7924224374501</v>
      </c>
    </row>
    <row r="152" spans="1:33">
      <c r="A152" s="58" t="s">
        <v>128</v>
      </c>
      <c r="B152" s="61" t="s">
        <v>126</v>
      </c>
      <c r="C152" s="61" t="s">
        <v>211</v>
      </c>
      <c r="D152" s="61" t="s">
        <v>212</v>
      </c>
      <c r="E152" s="61" t="s">
        <v>92</v>
      </c>
      <c r="F152" s="5">
        <v>1226.0980691381053</v>
      </c>
      <c r="G152" s="5">
        <v>1191.2681140711302</v>
      </c>
      <c r="H152" s="5">
        <v>1117.3163425951998</v>
      </c>
      <c r="I152" s="5">
        <v>1036.372740938855</v>
      </c>
      <c r="J152" s="5">
        <v>968.01236372391531</v>
      </c>
      <c r="K152" s="5">
        <v>1078.7329156470205</v>
      </c>
      <c r="L152" s="5">
        <v>1182.3893584408843</v>
      </c>
      <c r="M152" s="5">
        <v>1135.1228169901742</v>
      </c>
      <c r="N152" s="5">
        <v>1155.919198604855</v>
      </c>
      <c r="O152" s="5">
        <v>1040.578565909075</v>
      </c>
      <c r="P152" s="5">
        <v>1065.0048123874399</v>
      </c>
      <c r="Q152" s="5">
        <v>1053.9744194103346</v>
      </c>
      <c r="R152" s="5">
        <v>1083.8519192106849</v>
      </c>
      <c r="S152" s="5">
        <v>1035.3598155017503</v>
      </c>
      <c r="T152" s="5">
        <v>871.96708627279986</v>
      </c>
      <c r="U152" s="5">
        <v>862.84369993471034</v>
      </c>
      <c r="V152" s="5">
        <v>902.59973511755993</v>
      </c>
      <c r="W152" s="5">
        <v>986.1125270733346</v>
      </c>
      <c r="X152" s="5">
        <v>871.35487857681085</v>
      </c>
      <c r="Y152" s="5">
        <v>827.73365840101485</v>
      </c>
      <c r="Z152" s="5">
        <v>874.44098010803987</v>
      </c>
      <c r="AA152" s="5">
        <v>884.77812509290015</v>
      </c>
      <c r="AB152" s="5">
        <v>521.25993670490004</v>
      </c>
      <c r="AC152" s="5">
        <v>533.55549474489021</v>
      </c>
      <c r="AD152" s="5">
        <v>556.02530666564996</v>
      </c>
      <c r="AE152" s="5">
        <v>437.79826849499983</v>
      </c>
      <c r="AF152" s="5">
        <v>487.15752183000029</v>
      </c>
      <c r="AG152" s="5">
        <v>391.73313238499998</v>
      </c>
    </row>
    <row r="153" spans="1:33">
      <c r="A153" s="58" t="s">
        <v>128</v>
      </c>
      <c r="B153" s="61" t="s">
        <v>126</v>
      </c>
      <c r="C153" s="61" t="s">
        <v>213</v>
      </c>
      <c r="D153" s="61" t="s">
        <v>214</v>
      </c>
      <c r="E153" s="61" t="s">
        <v>92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1980.8265724205289</v>
      </c>
      <c r="L153" s="5">
        <v>1844.9276389614788</v>
      </c>
      <c r="M153" s="5">
        <v>7499.9899315648818</v>
      </c>
      <c r="N153" s="5">
        <v>7694.7145929493381</v>
      </c>
      <c r="O153" s="5">
        <v>9997.4633266913534</v>
      </c>
      <c r="P153" s="5">
        <v>9912.30434684789</v>
      </c>
      <c r="Q153" s="5">
        <v>9624.1071713458332</v>
      </c>
      <c r="R153" s="5">
        <v>9124.5979232260652</v>
      </c>
      <c r="S153" s="5">
        <v>23727.13963913163</v>
      </c>
      <c r="T153" s="5">
        <v>23853.342079975151</v>
      </c>
      <c r="U153" s="5">
        <v>24506.603415786896</v>
      </c>
      <c r="V153" s="5">
        <v>25773.75005586708</v>
      </c>
      <c r="W153" s="5">
        <v>25158.818006586123</v>
      </c>
      <c r="X153" s="5">
        <v>43432.742309516427</v>
      </c>
      <c r="Y153" s="5">
        <v>52635.950601821009</v>
      </c>
      <c r="Z153" s="5">
        <v>52555.401214335703</v>
      </c>
      <c r="AA153" s="5">
        <v>51273.457230622247</v>
      </c>
      <c r="AB153" s="5">
        <v>49134.004076425044</v>
      </c>
      <c r="AC153" s="5">
        <v>47522.451671020593</v>
      </c>
      <c r="AD153" s="5">
        <v>48469.056329464496</v>
      </c>
      <c r="AE153" s="5">
        <v>44991.160430873962</v>
      </c>
      <c r="AF153" s="5">
        <v>41307.304702373753</v>
      </c>
      <c r="AG153" s="5">
        <v>42688.452490244395</v>
      </c>
    </row>
    <row r="154" spans="1:33">
      <c r="A154" s="58" t="s">
        <v>128</v>
      </c>
      <c r="B154" s="61" t="s">
        <v>126</v>
      </c>
      <c r="C154" s="61" t="s">
        <v>215</v>
      </c>
      <c r="D154" s="61" t="s">
        <v>216</v>
      </c>
      <c r="E154" s="61" t="s">
        <v>92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>
      <c r="A155" s="58" t="s">
        <v>128</v>
      </c>
      <c r="B155" s="61" t="s">
        <v>126</v>
      </c>
      <c r="C155" s="61" t="s">
        <v>217</v>
      </c>
      <c r="D155" s="61" t="s">
        <v>218</v>
      </c>
      <c r="E155" s="61" t="s">
        <v>92</v>
      </c>
      <c r="F155" s="5">
        <v>367.17118090000019</v>
      </c>
      <c r="G155" s="5">
        <v>551.66934095136503</v>
      </c>
      <c r="H155" s="5">
        <v>1023.7619389342901</v>
      </c>
      <c r="I155" s="5">
        <v>1030.6910151246452</v>
      </c>
      <c r="J155" s="5">
        <v>899.68909687017981</v>
      </c>
      <c r="K155" s="5">
        <v>4592.55161592269</v>
      </c>
      <c r="L155" s="5">
        <v>4625.5903235377327</v>
      </c>
      <c r="M155" s="5">
        <v>4312.1895505067132</v>
      </c>
      <c r="N155" s="5">
        <v>4302.5962653043862</v>
      </c>
      <c r="O155" s="5">
        <v>4106.6349549725201</v>
      </c>
      <c r="P155" s="5">
        <v>4247.9415578738372</v>
      </c>
      <c r="Q155" s="5">
        <v>4108.7227970120548</v>
      </c>
      <c r="R155" s="5">
        <v>4185.5542454060296</v>
      </c>
      <c r="S155" s="5">
        <v>3688.1179819136796</v>
      </c>
      <c r="T155" s="5">
        <v>3673.2226006792935</v>
      </c>
      <c r="U155" s="5">
        <v>3081.9851913636758</v>
      </c>
      <c r="V155" s="5">
        <v>3747.3674244212889</v>
      </c>
      <c r="W155" s="5">
        <v>4096.1555950857746</v>
      </c>
      <c r="X155" s="5">
        <v>3427.1723290772152</v>
      </c>
      <c r="Y155" s="5">
        <v>2874.8308338797256</v>
      </c>
      <c r="Z155" s="5">
        <v>3564.5516712865901</v>
      </c>
      <c r="AA155" s="5">
        <v>3399.485078629089</v>
      </c>
      <c r="AB155" s="5">
        <v>3110.897192335316</v>
      </c>
      <c r="AC155" s="5">
        <v>3338.2781126115897</v>
      </c>
      <c r="AD155" s="5">
        <v>3343.101794914684</v>
      </c>
      <c r="AE155" s="5">
        <v>3200.012276995988</v>
      </c>
      <c r="AF155" s="5">
        <v>2849.8542723328837</v>
      </c>
      <c r="AG155" s="5">
        <v>3167.4356602763028</v>
      </c>
    </row>
    <row r="156" spans="1:33">
      <c r="A156" s="58" t="s">
        <v>128</v>
      </c>
      <c r="B156" s="61" t="s">
        <v>126</v>
      </c>
      <c r="C156" s="61" t="s">
        <v>219</v>
      </c>
      <c r="D156" s="61" t="s">
        <v>220</v>
      </c>
      <c r="E156" s="61" t="s">
        <v>92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974.4069067469045</v>
      </c>
      <c r="Q156" s="5">
        <v>937.67177977728954</v>
      </c>
      <c r="R156" s="5">
        <v>962.21332764694603</v>
      </c>
      <c r="S156" s="5">
        <v>807.44739963986967</v>
      </c>
      <c r="T156" s="5">
        <v>1083.2995727863995</v>
      </c>
      <c r="U156" s="5">
        <v>1083.8496320399997</v>
      </c>
      <c r="V156" s="5">
        <v>1215.3786715466699</v>
      </c>
      <c r="W156" s="5">
        <v>1294.70277291704</v>
      </c>
      <c r="X156" s="5">
        <v>3245.7554974999994</v>
      </c>
      <c r="Y156" s="5">
        <v>2747.3191325499993</v>
      </c>
      <c r="Z156" s="5">
        <v>3573.0580346198885</v>
      </c>
      <c r="AA156" s="5">
        <v>3169.2840506599978</v>
      </c>
      <c r="AB156" s="5">
        <v>2832.9779199350019</v>
      </c>
      <c r="AC156" s="5">
        <v>2901.6942524450005</v>
      </c>
      <c r="AD156" s="5">
        <v>3082.6343728800002</v>
      </c>
      <c r="AE156" s="5">
        <v>3099.7250308375001</v>
      </c>
      <c r="AF156" s="5">
        <v>2932.2870969283458</v>
      </c>
      <c r="AG156" s="5">
        <v>3297.8186156538959</v>
      </c>
    </row>
    <row r="157" spans="1:33">
      <c r="A157" s="58" t="s">
        <v>128</v>
      </c>
      <c r="B157" s="61" t="s">
        <v>127</v>
      </c>
      <c r="C157" s="61" t="s">
        <v>221</v>
      </c>
      <c r="D157" s="61" t="s">
        <v>222</v>
      </c>
      <c r="E157" s="61" t="s">
        <v>92</v>
      </c>
      <c r="F157" s="5">
        <v>539.79024069600018</v>
      </c>
      <c r="G157" s="5">
        <v>564.28648096799952</v>
      </c>
      <c r="H157" s="5">
        <v>792.51512575616005</v>
      </c>
      <c r="I157" s="5">
        <v>1289.1865827607699</v>
      </c>
      <c r="J157" s="5">
        <v>3942.2354093990616</v>
      </c>
      <c r="K157" s="5">
        <v>3685.57222251234</v>
      </c>
      <c r="L157" s="5">
        <v>5647.2105787440842</v>
      </c>
      <c r="M157" s="5">
        <v>5616.4703213036082</v>
      </c>
      <c r="N157" s="5">
        <v>5266.0359814873536</v>
      </c>
      <c r="O157" s="5">
        <v>5256.3658494784358</v>
      </c>
      <c r="P157" s="5">
        <v>5056.1430480568242</v>
      </c>
      <c r="Q157" s="5">
        <v>4826.7051347625456</v>
      </c>
      <c r="R157" s="5">
        <v>4965.5711810294433</v>
      </c>
      <c r="S157" s="5">
        <v>5241.302291668786</v>
      </c>
      <c r="T157" s="5">
        <v>9310.6817408253228</v>
      </c>
      <c r="U157" s="5">
        <v>13593.52902085083</v>
      </c>
      <c r="V157" s="5">
        <v>12632.841053180042</v>
      </c>
      <c r="W157" s="5">
        <v>14847.867402685915</v>
      </c>
      <c r="X157" s="5">
        <v>15031.19290087101</v>
      </c>
      <c r="Y157" s="5">
        <v>12894.572661204475</v>
      </c>
      <c r="Z157" s="5">
        <v>21894.694128657207</v>
      </c>
      <c r="AA157" s="5">
        <v>20598.923274233017</v>
      </c>
      <c r="AB157" s="5">
        <v>18103.07704693608</v>
      </c>
      <c r="AC157" s="5">
        <v>24168.949498820639</v>
      </c>
      <c r="AD157" s="5">
        <v>27436.411034115685</v>
      </c>
      <c r="AE157" s="5">
        <v>57980.839450036539</v>
      </c>
      <c r="AF157" s="5">
        <v>52745.036022379041</v>
      </c>
      <c r="AG157" s="5">
        <v>46985.349994398865</v>
      </c>
    </row>
    <row r="158" spans="1:33">
      <c r="A158" s="58" t="s">
        <v>128</v>
      </c>
      <c r="B158" s="61" t="s">
        <v>127</v>
      </c>
      <c r="C158" s="61" t="s">
        <v>223</v>
      </c>
      <c r="D158" s="61" t="s">
        <v>224</v>
      </c>
      <c r="E158" s="61" t="s">
        <v>92</v>
      </c>
      <c r="F158" s="5">
        <v>846.7225745077003</v>
      </c>
      <c r="G158" s="5">
        <v>933.56531434434987</v>
      </c>
      <c r="H158" s="5">
        <v>2403.4663777328537</v>
      </c>
      <c r="I158" s="5">
        <v>2460.0127130866495</v>
      </c>
      <c r="J158" s="5">
        <v>4409.3288952774201</v>
      </c>
      <c r="K158" s="5">
        <v>6521.8261008275458</v>
      </c>
      <c r="L158" s="5">
        <v>6565.5068518418193</v>
      </c>
      <c r="M158" s="5">
        <v>6983.9136998975928</v>
      </c>
      <c r="N158" s="5">
        <v>6599.3065648622705</v>
      </c>
      <c r="O158" s="5">
        <v>6597.4035458946755</v>
      </c>
      <c r="P158" s="5">
        <v>7424.7027771917519</v>
      </c>
      <c r="Q158" s="5">
        <v>7620.9981677925916</v>
      </c>
      <c r="R158" s="5">
        <v>8422.531486794036</v>
      </c>
      <c r="S158" s="5">
        <v>8245.6477377778483</v>
      </c>
      <c r="T158" s="5">
        <v>7965.917134085953</v>
      </c>
      <c r="U158" s="5">
        <v>7580.9441489680685</v>
      </c>
      <c r="V158" s="5">
        <v>7867.8471509529509</v>
      </c>
      <c r="W158" s="5">
        <v>8790.5742547428017</v>
      </c>
      <c r="X158" s="5">
        <v>9064.0300247680152</v>
      </c>
      <c r="Y158" s="5">
        <v>20726.955537007645</v>
      </c>
      <c r="Z158" s="5">
        <v>25545.35598205663</v>
      </c>
      <c r="AA158" s="5">
        <v>26267.046039587349</v>
      </c>
      <c r="AB158" s="5">
        <v>25389.21568459929</v>
      </c>
      <c r="AC158" s="5">
        <v>27623.566659748034</v>
      </c>
      <c r="AD158" s="5">
        <v>27264.545722558967</v>
      </c>
      <c r="AE158" s="5">
        <v>23488.939612773764</v>
      </c>
      <c r="AF158" s="5">
        <v>21028.444970030061</v>
      </c>
      <c r="AG158" s="5">
        <v>21301.546068895834</v>
      </c>
    </row>
    <row r="159" spans="1:33">
      <c r="A159" s="58" t="s">
        <v>128</v>
      </c>
      <c r="B159" s="61" t="s">
        <v>127</v>
      </c>
      <c r="C159" s="61" t="s">
        <v>225</v>
      </c>
      <c r="D159" s="61" t="s">
        <v>226</v>
      </c>
      <c r="E159" s="61" t="s">
        <v>92</v>
      </c>
      <c r="F159" s="5">
        <v>458.4883975919999</v>
      </c>
      <c r="G159" s="5">
        <v>3248.0926893794081</v>
      </c>
      <c r="H159" s="5">
        <v>6579.519095376223</v>
      </c>
      <c r="I159" s="5">
        <v>6905.5358361169829</v>
      </c>
      <c r="J159" s="5">
        <v>16444.54865758547</v>
      </c>
      <c r="K159" s="5">
        <v>18010.883248489623</v>
      </c>
      <c r="L159" s="5">
        <v>22907.818201090733</v>
      </c>
      <c r="M159" s="5">
        <v>23403.669370762447</v>
      </c>
      <c r="N159" s="5">
        <v>25160.226746401782</v>
      </c>
      <c r="O159" s="5">
        <v>25325.911828564207</v>
      </c>
      <c r="P159" s="5">
        <v>29871.789346702302</v>
      </c>
      <c r="Q159" s="5">
        <v>44251.95964994152</v>
      </c>
      <c r="R159" s="5">
        <v>47872.666095953442</v>
      </c>
      <c r="S159" s="5">
        <v>55108.081165171432</v>
      </c>
      <c r="T159" s="5">
        <v>51172.590567725645</v>
      </c>
      <c r="U159" s="5">
        <v>53294.552623019263</v>
      </c>
      <c r="V159" s="5">
        <v>52944.141919079775</v>
      </c>
      <c r="W159" s="5">
        <v>54921.261828901472</v>
      </c>
      <c r="X159" s="5">
        <v>57384.786088533503</v>
      </c>
      <c r="Y159" s="5">
        <v>53984.65785639247</v>
      </c>
      <c r="Z159" s="5">
        <v>53876.996392785586</v>
      </c>
      <c r="AA159" s="5">
        <v>50822.152560918381</v>
      </c>
      <c r="AB159" s="5">
        <v>49963.899549523121</v>
      </c>
      <c r="AC159" s="5">
        <v>53955.037723006018</v>
      </c>
      <c r="AD159" s="5">
        <v>54086.509396841029</v>
      </c>
      <c r="AE159" s="5">
        <v>49872.526210846918</v>
      </c>
      <c r="AF159" s="5">
        <v>49282.29363397463</v>
      </c>
      <c r="AG159" s="5">
        <v>49082.36224982579</v>
      </c>
    </row>
    <row r="161" spans="1:33">
      <c r="A161" s="58" t="s">
        <v>128</v>
      </c>
      <c r="B161" s="61" t="s">
        <v>123</v>
      </c>
      <c r="C161" s="61" t="s">
        <v>227</v>
      </c>
      <c r="D161" s="61" t="s">
        <v>228</v>
      </c>
      <c r="E161" s="61" t="s">
        <v>91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>
      <c r="A162" s="58" t="s">
        <v>128</v>
      </c>
      <c r="B162" s="61" t="s">
        <v>123</v>
      </c>
      <c r="C162" s="61" t="s">
        <v>229</v>
      </c>
      <c r="D162" s="61" t="s">
        <v>230</v>
      </c>
      <c r="E162" s="61" t="s">
        <v>91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>
      <c r="A163" s="58" t="s">
        <v>128</v>
      </c>
      <c r="B163" s="61" t="s">
        <v>125</v>
      </c>
      <c r="C163" s="61" t="s">
        <v>231</v>
      </c>
      <c r="D163" s="61" t="s">
        <v>200</v>
      </c>
      <c r="E163" s="61" t="s">
        <v>91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</row>
    <row r="164" spans="1:33">
      <c r="A164" s="58" t="s">
        <v>128</v>
      </c>
      <c r="B164" s="61" t="s">
        <v>127</v>
      </c>
      <c r="C164" s="61" t="s">
        <v>232</v>
      </c>
      <c r="D164" s="61" t="s">
        <v>224</v>
      </c>
      <c r="E164" s="61" t="s">
        <v>91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6" spans="1:33">
      <c r="A166" s="58" t="s">
        <v>131</v>
      </c>
      <c r="B166" s="61" t="s">
        <v>124</v>
      </c>
      <c r="C166" s="61" t="s">
        <v>152</v>
      </c>
      <c r="D166" s="61" t="s">
        <v>153</v>
      </c>
      <c r="E166" s="61" t="s">
        <v>154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925.40387358590021</v>
      </c>
      <c r="P166" s="5">
        <v>1500.3461055154758</v>
      </c>
      <c r="Q166" s="5">
        <v>1174.5840027347806</v>
      </c>
      <c r="R166" s="5">
        <v>1191.4573402936196</v>
      </c>
      <c r="S166" s="5">
        <v>1141.6164991471046</v>
      </c>
      <c r="T166" s="5">
        <v>1109.3833847042649</v>
      </c>
      <c r="U166" s="5">
        <v>1150.3131750450912</v>
      </c>
      <c r="V166" s="5">
        <v>1069.9078755664248</v>
      </c>
      <c r="W166" s="5">
        <v>1123.5135520602246</v>
      </c>
      <c r="X166" s="5">
        <v>845.42570996886991</v>
      </c>
      <c r="Y166" s="5">
        <v>2605.729176643496</v>
      </c>
      <c r="Z166" s="5">
        <v>10348.449231868972</v>
      </c>
      <c r="AA166" s="5">
        <v>10756.046041915371</v>
      </c>
      <c r="AB166" s="5">
        <v>8413.3873928117227</v>
      </c>
      <c r="AC166" s="5">
        <v>9280.0293130448172</v>
      </c>
      <c r="AD166" s="5">
        <v>10376.61212393582</v>
      </c>
      <c r="AE166" s="5">
        <v>7495.5197582371075</v>
      </c>
      <c r="AF166" s="5">
        <v>8279.378255536516</v>
      </c>
      <c r="AG166" s="5">
        <v>8707.870891838249</v>
      </c>
    </row>
    <row r="167" spans="1:33">
      <c r="A167" s="58" t="s">
        <v>131</v>
      </c>
      <c r="B167" s="61" t="s">
        <v>124</v>
      </c>
      <c r="C167" s="61" t="s">
        <v>155</v>
      </c>
      <c r="D167" s="61" t="s">
        <v>156</v>
      </c>
      <c r="E167" s="61" t="s">
        <v>154</v>
      </c>
      <c r="F167" s="5">
        <v>196.8066895949801</v>
      </c>
      <c r="G167" s="5">
        <v>156.77552589323997</v>
      </c>
      <c r="H167" s="5">
        <v>190.23890570725001</v>
      </c>
      <c r="I167" s="5">
        <v>201.41340313231993</v>
      </c>
      <c r="J167" s="5">
        <v>618.39498062216512</v>
      </c>
      <c r="K167" s="5">
        <v>599.92367310872021</v>
      </c>
      <c r="L167" s="5">
        <v>643.03518570617041</v>
      </c>
      <c r="M167" s="5">
        <v>3493.9310030942752</v>
      </c>
      <c r="N167" s="5">
        <v>3638.0144504051614</v>
      </c>
      <c r="O167" s="5">
        <v>5937.7920982864425</v>
      </c>
      <c r="P167" s="5">
        <v>7604.3216241930395</v>
      </c>
      <c r="Q167" s="5">
        <v>7272.4810604772847</v>
      </c>
      <c r="R167" s="5">
        <v>7140.7213481641847</v>
      </c>
      <c r="S167" s="5">
        <v>7095.4994799219921</v>
      </c>
      <c r="T167" s="5">
        <v>10227.20641228253</v>
      </c>
      <c r="U167" s="5">
        <v>9754.5238998627956</v>
      </c>
      <c r="V167" s="5">
        <v>9738.5471361491309</v>
      </c>
      <c r="W167" s="5">
        <v>10061.956789785812</v>
      </c>
      <c r="X167" s="5">
        <v>8824.0273596254374</v>
      </c>
      <c r="Y167" s="5">
        <v>11971.048922533802</v>
      </c>
      <c r="Z167" s="5">
        <v>8489.5964382724596</v>
      </c>
      <c r="AA167" s="5">
        <v>11173.955513232806</v>
      </c>
      <c r="AB167" s="5">
        <v>16784.970436536667</v>
      </c>
      <c r="AC167" s="5">
        <v>17124.716204413653</v>
      </c>
      <c r="AD167" s="5">
        <v>17920.779070990269</v>
      </c>
      <c r="AE167" s="5">
        <v>14450.494616799082</v>
      </c>
      <c r="AF167" s="5">
        <v>8296.7072834260744</v>
      </c>
      <c r="AG167" s="5">
        <v>7630.8964722708379</v>
      </c>
    </row>
    <row r="168" spans="1:33">
      <c r="A168" s="58" t="s">
        <v>131</v>
      </c>
      <c r="B168" s="61" t="s">
        <v>124</v>
      </c>
      <c r="C168" s="61" t="s">
        <v>157</v>
      </c>
      <c r="D168" s="61" t="s">
        <v>158</v>
      </c>
      <c r="E168" s="61" t="s">
        <v>154</v>
      </c>
      <c r="F168" s="5">
        <v>981.19612125279502</v>
      </c>
      <c r="G168" s="5">
        <v>895.95022316552536</v>
      </c>
      <c r="H168" s="5">
        <v>1041.4105949206751</v>
      </c>
      <c r="I168" s="5">
        <v>1036.6420886248602</v>
      </c>
      <c r="J168" s="5">
        <v>1014.6397127590899</v>
      </c>
      <c r="K168" s="5">
        <v>1039.6633900038303</v>
      </c>
      <c r="L168" s="5">
        <v>1019.9093414247047</v>
      </c>
      <c r="M168" s="5">
        <v>1067.05520649751</v>
      </c>
      <c r="N168" s="5">
        <v>1080.212288950165</v>
      </c>
      <c r="O168" s="5">
        <v>816.18779329435017</v>
      </c>
      <c r="P168" s="5">
        <v>947.70025516137503</v>
      </c>
      <c r="Q168" s="5">
        <v>8521.1252480459771</v>
      </c>
      <c r="R168" s="5">
        <v>8237.7068322654177</v>
      </c>
      <c r="S168" s="5">
        <v>8189.7708334904946</v>
      </c>
      <c r="T168" s="5">
        <v>9797.6542554625248</v>
      </c>
      <c r="U168" s="5">
        <v>9426.9800161836883</v>
      </c>
      <c r="V168" s="5">
        <v>9615.2664766556336</v>
      </c>
      <c r="W168" s="5">
        <v>9179.3753278980494</v>
      </c>
      <c r="X168" s="5">
        <v>9937.8506128293211</v>
      </c>
      <c r="Y168" s="5">
        <v>8978.1160149798252</v>
      </c>
      <c r="Z168" s="5">
        <v>6945.7326099156871</v>
      </c>
      <c r="AA168" s="5">
        <v>8165.153918863316</v>
      </c>
      <c r="AB168" s="5">
        <v>8813.5353457844412</v>
      </c>
      <c r="AC168" s="5">
        <v>8609.6196301288874</v>
      </c>
      <c r="AD168" s="5">
        <v>8863.6148754693077</v>
      </c>
      <c r="AE168" s="5">
        <v>8992.8942117996849</v>
      </c>
      <c r="AF168" s="5">
        <v>8604.5774737000047</v>
      </c>
      <c r="AG168" s="5">
        <v>8688.8690579518425</v>
      </c>
    </row>
    <row r="169" spans="1:33">
      <c r="A169" s="58" t="s">
        <v>131</v>
      </c>
      <c r="B169" s="61" t="s">
        <v>124</v>
      </c>
      <c r="C169" s="61" t="s">
        <v>159</v>
      </c>
      <c r="D169" s="61" t="s">
        <v>160</v>
      </c>
      <c r="E169" s="61" t="s">
        <v>154</v>
      </c>
      <c r="F169" s="5">
        <v>1358.11280205085</v>
      </c>
      <c r="G169" s="5">
        <v>1195.3334285308299</v>
      </c>
      <c r="H169" s="5">
        <v>1457.5351820069604</v>
      </c>
      <c r="I169" s="5">
        <v>1418.7737614826306</v>
      </c>
      <c r="J169" s="5">
        <v>1385.2681337294148</v>
      </c>
      <c r="K169" s="5">
        <v>1565.9549294998651</v>
      </c>
      <c r="L169" s="5">
        <v>2780.4152621038988</v>
      </c>
      <c r="M169" s="5">
        <v>2663.0816829538257</v>
      </c>
      <c r="N169" s="5">
        <v>2654.1531881013002</v>
      </c>
      <c r="O169" s="5">
        <v>2184.0188437502161</v>
      </c>
      <c r="P169" s="5">
        <v>2700.7469711845306</v>
      </c>
      <c r="Q169" s="5">
        <v>5617.6012935607296</v>
      </c>
      <c r="R169" s="5">
        <v>5704.0366876438484</v>
      </c>
      <c r="S169" s="5">
        <v>10426.73274062428</v>
      </c>
      <c r="T169" s="5">
        <v>9444.5158874185636</v>
      </c>
      <c r="U169" s="5">
        <v>8937.846379547067</v>
      </c>
      <c r="V169" s="5">
        <v>9609.6029080580265</v>
      </c>
      <c r="W169" s="5">
        <v>10852.925054250136</v>
      </c>
      <c r="X169" s="5">
        <v>18067.586196108772</v>
      </c>
      <c r="Y169" s="5">
        <v>18232.356938467765</v>
      </c>
      <c r="Z169" s="5">
        <v>14157.262848658342</v>
      </c>
      <c r="AA169" s="5">
        <v>16189.063582224879</v>
      </c>
      <c r="AB169" s="5">
        <v>24639.621413860434</v>
      </c>
      <c r="AC169" s="5">
        <v>26388.911989379903</v>
      </c>
      <c r="AD169" s="5">
        <v>32645.403960971387</v>
      </c>
      <c r="AE169" s="5">
        <v>44493.324409613524</v>
      </c>
      <c r="AF169" s="5">
        <v>86061.217300915217</v>
      </c>
      <c r="AG169" s="5">
        <v>90812.653318800731</v>
      </c>
    </row>
    <row r="170" spans="1:33">
      <c r="A170" s="58" t="s">
        <v>131</v>
      </c>
      <c r="B170" s="61" t="s">
        <v>124</v>
      </c>
      <c r="C170" s="61" t="s">
        <v>161</v>
      </c>
      <c r="D170" s="61" t="s">
        <v>162</v>
      </c>
      <c r="E170" s="61" t="s">
        <v>154</v>
      </c>
      <c r="F170" s="5">
        <v>34.544644167750036</v>
      </c>
      <c r="G170" s="5">
        <v>19.284381759999988</v>
      </c>
      <c r="H170" s="5">
        <v>108.07512603105997</v>
      </c>
      <c r="I170" s="5">
        <v>89.632609262195004</v>
      </c>
      <c r="J170" s="5">
        <v>80.024201019905021</v>
      </c>
      <c r="K170" s="5">
        <v>89.531604025139998</v>
      </c>
      <c r="L170" s="5">
        <v>98.050729803545025</v>
      </c>
      <c r="M170" s="5">
        <v>83.760226192970009</v>
      </c>
      <c r="N170" s="5">
        <v>93.015001536485016</v>
      </c>
      <c r="O170" s="5">
        <v>94.571303630645019</v>
      </c>
      <c r="P170" s="5">
        <v>95.592963121730051</v>
      </c>
      <c r="Q170" s="5">
        <v>76.341999508260031</v>
      </c>
      <c r="R170" s="5">
        <v>84.58464593357499</v>
      </c>
      <c r="S170" s="5">
        <v>76.437406763350026</v>
      </c>
      <c r="T170" s="5">
        <v>67.574642993844989</v>
      </c>
      <c r="U170" s="5">
        <v>67.803310379895024</v>
      </c>
      <c r="V170" s="5">
        <v>67.381421250920013</v>
      </c>
      <c r="W170" s="5">
        <v>86.231688340364997</v>
      </c>
      <c r="X170" s="5">
        <v>63.707141927424985</v>
      </c>
      <c r="Y170" s="5">
        <v>7920.8062491449737</v>
      </c>
      <c r="Z170" s="5">
        <v>5872.9829090052763</v>
      </c>
      <c r="AA170" s="5">
        <v>7225.245782295674</v>
      </c>
      <c r="AB170" s="5">
        <v>4476.1326221320069</v>
      </c>
      <c r="AC170" s="5">
        <v>5386.9676532434469</v>
      </c>
      <c r="AD170" s="5">
        <v>6284.6884646966028</v>
      </c>
      <c r="AE170" s="5">
        <v>7016.9730423047113</v>
      </c>
      <c r="AF170" s="5">
        <v>14046.21789470594</v>
      </c>
      <c r="AG170" s="5">
        <v>16377.441636482423</v>
      </c>
    </row>
    <row r="171" spans="1:33">
      <c r="A171" s="58" t="s">
        <v>131</v>
      </c>
      <c r="B171" s="61" t="s">
        <v>124</v>
      </c>
      <c r="C171" s="61" t="s">
        <v>163</v>
      </c>
      <c r="D171" s="61" t="s">
        <v>164</v>
      </c>
      <c r="E171" s="61" t="s">
        <v>154</v>
      </c>
      <c r="F171" s="5">
        <v>728.33776808281527</v>
      </c>
      <c r="G171" s="5">
        <v>600.60630997125031</v>
      </c>
      <c r="H171" s="5">
        <v>1039.1645687865848</v>
      </c>
      <c r="I171" s="5">
        <v>4345.587360038533</v>
      </c>
      <c r="J171" s="5">
        <v>4634.9565466263512</v>
      </c>
      <c r="K171" s="5">
        <v>6043.947352508043</v>
      </c>
      <c r="L171" s="5">
        <v>6304.6857145688273</v>
      </c>
      <c r="M171" s="5">
        <v>6249.8777762701147</v>
      </c>
      <c r="N171" s="5">
        <v>6172.9139060259822</v>
      </c>
      <c r="O171" s="5">
        <v>4951.7627502857958</v>
      </c>
      <c r="P171" s="5">
        <v>7725.2404899474668</v>
      </c>
      <c r="Q171" s="5">
        <v>10585.772244098847</v>
      </c>
      <c r="R171" s="5">
        <v>11477.527140948559</v>
      </c>
      <c r="S171" s="5">
        <v>14545.660410533408</v>
      </c>
      <c r="T171" s="5">
        <v>15051.095187508914</v>
      </c>
      <c r="U171" s="5">
        <v>14553.247154788831</v>
      </c>
      <c r="V171" s="5">
        <v>15012.844737391602</v>
      </c>
      <c r="W171" s="5">
        <v>18131.724043443093</v>
      </c>
      <c r="X171" s="5">
        <v>46540.410973403312</v>
      </c>
      <c r="Y171" s="5">
        <v>54723.077803099768</v>
      </c>
      <c r="Z171" s="5">
        <v>43642.261316621793</v>
      </c>
      <c r="AA171" s="5">
        <v>66780.159760556155</v>
      </c>
      <c r="AB171" s="5">
        <v>96957.015565851791</v>
      </c>
      <c r="AC171" s="5">
        <v>107445.00085785748</v>
      </c>
      <c r="AD171" s="5">
        <v>108937.34664614878</v>
      </c>
      <c r="AE171" s="5">
        <v>124344.64742489909</v>
      </c>
      <c r="AF171" s="5">
        <v>133407.12672341481</v>
      </c>
      <c r="AG171" s="5">
        <v>135909.06424723132</v>
      </c>
    </row>
    <row r="172" spans="1:33">
      <c r="A172" s="58" t="s">
        <v>131</v>
      </c>
      <c r="B172" s="61" t="s">
        <v>124</v>
      </c>
      <c r="C172" s="61" t="s">
        <v>165</v>
      </c>
      <c r="D172" s="61" t="s">
        <v>166</v>
      </c>
      <c r="E172" s="61" t="s">
        <v>154</v>
      </c>
      <c r="F172" s="5">
        <v>1142.1984653174304</v>
      </c>
      <c r="G172" s="5">
        <v>756.67622806005511</v>
      </c>
      <c r="H172" s="5">
        <v>948.31467972576036</v>
      </c>
      <c r="I172" s="5">
        <v>1009.92047405368</v>
      </c>
      <c r="J172" s="5">
        <v>974.78251180689006</v>
      </c>
      <c r="K172" s="5">
        <v>1004.5566025692849</v>
      </c>
      <c r="L172" s="5">
        <v>1022.058620734805</v>
      </c>
      <c r="M172" s="5">
        <v>3414.9061170612194</v>
      </c>
      <c r="N172" s="5">
        <v>3397.4943866840599</v>
      </c>
      <c r="O172" s="5">
        <v>4107.3137099786009</v>
      </c>
      <c r="P172" s="5">
        <v>4455.4037318637456</v>
      </c>
      <c r="Q172" s="5">
        <v>4366.5811400754328</v>
      </c>
      <c r="R172" s="5">
        <v>4098.1060390821358</v>
      </c>
      <c r="S172" s="5">
        <v>3977.6442667203014</v>
      </c>
      <c r="T172" s="5">
        <v>4468.8668698980509</v>
      </c>
      <c r="U172" s="5">
        <v>4917.6501457815466</v>
      </c>
      <c r="V172" s="5">
        <v>5033.3483646203385</v>
      </c>
      <c r="W172" s="5">
        <v>12080.165942400527</v>
      </c>
      <c r="X172" s="5">
        <v>11622.146064314227</v>
      </c>
      <c r="Y172" s="5">
        <v>12160.691808026921</v>
      </c>
      <c r="Z172" s="5">
        <v>10585.313620845533</v>
      </c>
      <c r="AA172" s="5">
        <v>11909.508436286296</v>
      </c>
      <c r="AB172" s="5">
        <v>8668.3954853254745</v>
      </c>
      <c r="AC172" s="5">
        <v>10063.980979348873</v>
      </c>
      <c r="AD172" s="5">
        <v>10400.638752197967</v>
      </c>
      <c r="AE172" s="5">
        <v>16158.234595376925</v>
      </c>
      <c r="AF172" s="5">
        <v>14093.381918820582</v>
      </c>
      <c r="AG172" s="5">
        <v>13689.449406617967</v>
      </c>
    </row>
    <row r="173" spans="1:33">
      <c r="A173" s="58" t="s">
        <v>131</v>
      </c>
      <c r="B173" s="61" t="s">
        <v>124</v>
      </c>
      <c r="C173" s="61" t="s">
        <v>167</v>
      </c>
      <c r="D173" s="61" t="s">
        <v>168</v>
      </c>
      <c r="E173" s="61" t="s">
        <v>154</v>
      </c>
      <c r="F173" s="5">
        <v>2724.5713175210603</v>
      </c>
      <c r="G173" s="5">
        <v>3171.6904292130548</v>
      </c>
      <c r="H173" s="5">
        <v>3111.6232664472755</v>
      </c>
      <c r="I173" s="5">
        <v>3834.9355165383499</v>
      </c>
      <c r="J173" s="5">
        <v>7754.2508091539521</v>
      </c>
      <c r="K173" s="5">
        <v>8048.0680096716223</v>
      </c>
      <c r="L173" s="5">
        <v>8516.8034270162407</v>
      </c>
      <c r="M173" s="5">
        <v>10404.771833171777</v>
      </c>
      <c r="N173" s="5">
        <v>9923.5740727966986</v>
      </c>
      <c r="O173" s="5">
        <v>8262.6021471152108</v>
      </c>
      <c r="P173" s="5">
        <v>11341.502044165554</v>
      </c>
      <c r="Q173" s="5">
        <v>17272.029264335335</v>
      </c>
      <c r="R173" s="5">
        <v>18108.218745221537</v>
      </c>
      <c r="S173" s="5">
        <v>18107.357559189502</v>
      </c>
      <c r="T173" s="5">
        <v>22015.751090034973</v>
      </c>
      <c r="U173" s="5">
        <v>23693.099945085181</v>
      </c>
      <c r="V173" s="5">
        <v>24553.620684072535</v>
      </c>
      <c r="W173" s="5">
        <v>25602.71957183726</v>
      </c>
      <c r="X173" s="5">
        <v>26315.185871331665</v>
      </c>
      <c r="Y173" s="5">
        <v>24265.775738090171</v>
      </c>
      <c r="Z173" s="5">
        <v>19891.120908871806</v>
      </c>
      <c r="AA173" s="5">
        <v>21938.411005306967</v>
      </c>
      <c r="AB173" s="5">
        <v>23021.627478115912</v>
      </c>
      <c r="AC173" s="5">
        <v>24168.461053835352</v>
      </c>
      <c r="AD173" s="5">
        <v>23513.439539182858</v>
      </c>
      <c r="AE173" s="5">
        <v>25068.417325264796</v>
      </c>
      <c r="AF173" s="5">
        <v>27101.449444169775</v>
      </c>
      <c r="AG173" s="5">
        <v>27824.016349604368</v>
      </c>
    </row>
    <row r="174" spans="1:33">
      <c r="A174" s="58" t="s">
        <v>131</v>
      </c>
      <c r="B174" s="61" t="s">
        <v>124</v>
      </c>
      <c r="C174" s="61" t="s">
        <v>169</v>
      </c>
      <c r="D174" s="61" t="s">
        <v>170</v>
      </c>
      <c r="E174" s="61" t="s">
        <v>154</v>
      </c>
      <c r="F174" s="5">
        <v>0</v>
      </c>
      <c r="G174" s="5">
        <v>0</v>
      </c>
      <c r="H174" s="5">
        <v>0</v>
      </c>
      <c r="I174" s="5">
        <v>266.17484836928514</v>
      </c>
      <c r="J174" s="5">
        <v>226.46119437290517</v>
      </c>
      <c r="K174" s="5">
        <v>210.5162497515901</v>
      </c>
      <c r="L174" s="5">
        <v>239.80835551754006</v>
      </c>
      <c r="M174" s="5">
        <v>186.08233045399498</v>
      </c>
      <c r="N174" s="5">
        <v>180.0493724226549</v>
      </c>
      <c r="O174" s="5">
        <v>228.38835951906995</v>
      </c>
      <c r="P174" s="5">
        <v>706.77375606444969</v>
      </c>
      <c r="Q174" s="5">
        <v>1094.5427641122355</v>
      </c>
      <c r="R174" s="5">
        <v>13953.811607223033</v>
      </c>
      <c r="S174" s="5">
        <v>13998.659488293721</v>
      </c>
      <c r="T174" s="5">
        <v>14379.942665443434</v>
      </c>
      <c r="U174" s="5">
        <v>14110.70394805976</v>
      </c>
      <c r="V174" s="5">
        <v>14751.964047121852</v>
      </c>
      <c r="W174" s="5">
        <v>14561.042342390845</v>
      </c>
      <c r="X174" s="5">
        <v>14455.579393822043</v>
      </c>
      <c r="Y174" s="5">
        <v>14097.994086180202</v>
      </c>
      <c r="Z174" s="5">
        <v>11320.392071329725</v>
      </c>
      <c r="AA174" s="5">
        <v>12782.09122869125</v>
      </c>
      <c r="AB174" s="5">
        <v>11301.270807813575</v>
      </c>
      <c r="AC174" s="5">
        <v>12841.150960839779</v>
      </c>
      <c r="AD174" s="5">
        <v>13350.868295245218</v>
      </c>
      <c r="AE174" s="5">
        <v>12239.134414870337</v>
      </c>
      <c r="AF174" s="5">
        <v>11608.414455717646</v>
      </c>
      <c r="AG174" s="5">
        <v>11891.919946006508</v>
      </c>
    </row>
    <row r="175" spans="1:33">
      <c r="A175" s="58" t="s">
        <v>131</v>
      </c>
      <c r="B175" s="61" t="s">
        <v>123</v>
      </c>
      <c r="C175" s="61" t="s">
        <v>171</v>
      </c>
      <c r="D175" s="61" t="s">
        <v>172</v>
      </c>
      <c r="E175" s="61" t="s">
        <v>154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7.5216773999999995E-4</v>
      </c>
      <c r="L175" s="5">
        <v>7.4830881499999972E-4</v>
      </c>
      <c r="M175" s="5">
        <v>2.1576661149999999E-3</v>
      </c>
      <c r="N175" s="5">
        <v>2.1364672200000004E-3</v>
      </c>
      <c r="O175" s="5">
        <v>1.8093669899999999E-3</v>
      </c>
      <c r="P175" s="5">
        <v>1.8905179949999995E-3</v>
      </c>
      <c r="Q175" s="5">
        <v>2.1632719400000002E-3</v>
      </c>
      <c r="R175" s="5">
        <v>2.2346711850000007E-3</v>
      </c>
      <c r="S175" s="5">
        <v>2.1262543649999991E-3</v>
      </c>
      <c r="T175" s="5">
        <v>2.1247343899999985E-3</v>
      </c>
      <c r="U175" s="5">
        <v>2.0772832500000013E-3</v>
      </c>
      <c r="V175" s="5">
        <v>2.2755773200000013E-3</v>
      </c>
      <c r="W175" s="5">
        <v>2.2361039049999996E-3</v>
      </c>
      <c r="X175" s="5">
        <v>2.1173575799999993E-3</v>
      </c>
      <c r="Y175" s="5">
        <v>2.0918036299999994E-3</v>
      </c>
      <c r="Z175" s="5">
        <v>1.8080460549999989E-3</v>
      </c>
      <c r="AA175" s="5">
        <v>1.8708313899999996E-3</v>
      </c>
      <c r="AB175" s="5">
        <v>2.0963710350000004E-3</v>
      </c>
      <c r="AC175" s="5">
        <v>2.0942203500000016E-3</v>
      </c>
      <c r="AD175" s="5">
        <v>2.1276931049999991E-3</v>
      </c>
      <c r="AE175" s="5">
        <v>2.0926508299999986E-3</v>
      </c>
      <c r="AF175" s="5">
        <v>1.9610613500000008E-3</v>
      </c>
      <c r="AG175" s="5">
        <v>2.2450888050000004E-3</v>
      </c>
    </row>
    <row r="176" spans="1:33">
      <c r="A176" s="58" t="s">
        <v>131</v>
      </c>
      <c r="B176" s="61" t="s">
        <v>123</v>
      </c>
      <c r="C176" s="61" t="s">
        <v>173</v>
      </c>
      <c r="D176" s="61" t="s">
        <v>174</v>
      </c>
      <c r="E176" s="61" t="s">
        <v>154</v>
      </c>
      <c r="F176" s="5">
        <v>297.50330663825497</v>
      </c>
      <c r="G176" s="5">
        <v>221.80834549038491</v>
      </c>
      <c r="H176" s="5">
        <v>270.83774705583011</v>
      </c>
      <c r="I176" s="5">
        <v>274.10816634563503</v>
      </c>
      <c r="J176" s="5">
        <v>268.54174230377004</v>
      </c>
      <c r="K176" s="5">
        <v>323.0441043657197</v>
      </c>
      <c r="L176" s="5">
        <v>323.51457401368509</v>
      </c>
      <c r="M176" s="5">
        <v>252.30150805904489</v>
      </c>
      <c r="N176" s="5">
        <v>267.16562998463507</v>
      </c>
      <c r="O176" s="5">
        <v>304.77000131058014</v>
      </c>
      <c r="P176" s="5">
        <v>297.04607538690016</v>
      </c>
      <c r="Q176" s="5">
        <v>256.36903045103008</v>
      </c>
      <c r="R176" s="5">
        <v>998.27911235080012</v>
      </c>
      <c r="S176" s="5">
        <v>1099.7697859380555</v>
      </c>
      <c r="T176" s="5">
        <v>6198.191355898326</v>
      </c>
      <c r="U176" s="5">
        <v>8184.4613293601906</v>
      </c>
      <c r="V176" s="5">
        <v>8992.9836668993048</v>
      </c>
      <c r="W176" s="5">
        <v>10080.26106864268</v>
      </c>
      <c r="X176" s="5">
        <v>9482.1391065812386</v>
      </c>
      <c r="Y176" s="5">
        <v>10063.800678813019</v>
      </c>
      <c r="Z176" s="5">
        <v>8840.9971321775702</v>
      </c>
      <c r="AA176" s="5">
        <v>11320.063192773305</v>
      </c>
      <c r="AB176" s="5">
        <v>11811.304459937654</v>
      </c>
      <c r="AC176" s="5">
        <v>12395.138786624968</v>
      </c>
      <c r="AD176" s="5">
        <v>12536.654283168786</v>
      </c>
      <c r="AE176" s="5">
        <v>12596.67835371874</v>
      </c>
      <c r="AF176" s="5">
        <v>11640.228305813092</v>
      </c>
      <c r="AG176" s="5">
        <v>12216.79625193438</v>
      </c>
    </row>
    <row r="177" spans="1:33">
      <c r="A177" s="58" t="s">
        <v>131</v>
      </c>
      <c r="B177" s="61" t="s">
        <v>123</v>
      </c>
      <c r="C177" s="61" t="s">
        <v>175</v>
      </c>
      <c r="D177" s="61" t="s">
        <v>176</v>
      </c>
      <c r="E177" s="61" t="s">
        <v>154</v>
      </c>
      <c r="F177" s="5">
        <v>1051.3407321962952</v>
      </c>
      <c r="G177" s="5">
        <v>1018.7643831032194</v>
      </c>
      <c r="H177" s="5">
        <v>976.36778251593955</v>
      </c>
      <c r="I177" s="5">
        <v>1063.9872664310344</v>
      </c>
      <c r="J177" s="5">
        <v>5907.0207900143323</v>
      </c>
      <c r="K177" s="5">
        <v>6975.5806331509948</v>
      </c>
      <c r="L177" s="5">
        <v>7027.6249293554192</v>
      </c>
      <c r="M177" s="5">
        <v>6606.0781807125686</v>
      </c>
      <c r="N177" s="5">
        <v>6521.0320962722317</v>
      </c>
      <c r="O177" s="5">
        <v>6120.0232740244619</v>
      </c>
      <c r="P177" s="5">
        <v>6533.5209652271542</v>
      </c>
      <c r="Q177" s="5">
        <v>6850.8946675978095</v>
      </c>
      <c r="R177" s="5">
        <v>7279.9303008763573</v>
      </c>
      <c r="S177" s="5">
        <v>7226.4468565996722</v>
      </c>
      <c r="T177" s="5">
        <v>8197.3975336099284</v>
      </c>
      <c r="U177" s="5">
        <v>7809.8574848631015</v>
      </c>
      <c r="V177" s="5">
        <v>8433.5247469214519</v>
      </c>
      <c r="W177" s="5">
        <v>8265.9113985967779</v>
      </c>
      <c r="X177" s="5">
        <v>7931.803337344486</v>
      </c>
      <c r="Y177" s="5">
        <v>7813.6990686896979</v>
      </c>
      <c r="Z177" s="5">
        <v>6578.5428811374795</v>
      </c>
      <c r="AA177" s="5">
        <v>7077.5405231439563</v>
      </c>
      <c r="AB177" s="5">
        <v>7456.5392761579551</v>
      </c>
      <c r="AC177" s="5">
        <v>7946.0540393126494</v>
      </c>
      <c r="AD177" s="5">
        <v>7839.9180302969935</v>
      </c>
      <c r="AE177" s="5">
        <v>7930.7451750302171</v>
      </c>
      <c r="AF177" s="5">
        <v>7278.1837400307804</v>
      </c>
      <c r="AG177" s="5">
        <v>7630.4463489331474</v>
      </c>
    </row>
    <row r="178" spans="1:33">
      <c r="A178" s="58" t="s">
        <v>131</v>
      </c>
      <c r="B178" s="61" t="s">
        <v>123</v>
      </c>
      <c r="C178" s="61" t="s">
        <v>177</v>
      </c>
      <c r="D178" s="61" t="s">
        <v>178</v>
      </c>
      <c r="E178" s="61" t="s">
        <v>154</v>
      </c>
      <c r="F178" s="5">
        <v>1705.8503787746699</v>
      </c>
      <c r="G178" s="5">
        <v>1643.8766010475147</v>
      </c>
      <c r="H178" s="5">
        <v>5968.064746127292</v>
      </c>
      <c r="I178" s="5">
        <v>8668.5203521092626</v>
      </c>
      <c r="J178" s="5">
        <v>7942.8230041934075</v>
      </c>
      <c r="K178" s="5">
        <v>8948.3708848416263</v>
      </c>
      <c r="L178" s="5">
        <v>9233.5533679040745</v>
      </c>
      <c r="M178" s="5">
        <v>8217.9998885401565</v>
      </c>
      <c r="N178" s="5">
        <v>7927.865933641604</v>
      </c>
      <c r="O178" s="5">
        <v>7477.2320449768704</v>
      </c>
      <c r="P178" s="5">
        <v>8101.5311639937418</v>
      </c>
      <c r="Q178" s="5">
        <v>14626.935054492669</v>
      </c>
      <c r="R178" s="5">
        <v>14437.394265066101</v>
      </c>
      <c r="S178" s="5">
        <v>14967.870148705506</v>
      </c>
      <c r="T178" s="5">
        <v>13688.570644738111</v>
      </c>
      <c r="U178" s="5">
        <v>13789.867420843051</v>
      </c>
      <c r="V178" s="5">
        <v>15711.314649470636</v>
      </c>
      <c r="W178" s="5">
        <v>17320.227338466288</v>
      </c>
      <c r="X178" s="5">
        <v>20352.433658603331</v>
      </c>
      <c r="Y178" s="5">
        <v>19527.566653074806</v>
      </c>
      <c r="Z178" s="5">
        <v>18088.648050878572</v>
      </c>
      <c r="AA178" s="5">
        <v>20346.629550768263</v>
      </c>
      <c r="AB178" s="5">
        <v>26008.463080145586</v>
      </c>
      <c r="AC178" s="5">
        <v>28433.713484706943</v>
      </c>
      <c r="AD178" s="5">
        <v>30048.68416080028</v>
      </c>
      <c r="AE178" s="5">
        <v>30749.310751480585</v>
      </c>
      <c r="AF178" s="5">
        <v>32809.158751877905</v>
      </c>
      <c r="AG178" s="5">
        <v>36235.631838136258</v>
      </c>
    </row>
    <row r="179" spans="1:33">
      <c r="A179" s="58" t="s">
        <v>131</v>
      </c>
      <c r="B179" s="61" t="s">
        <v>123</v>
      </c>
      <c r="C179" s="61" t="s">
        <v>179</v>
      </c>
      <c r="D179" s="61" t="s">
        <v>180</v>
      </c>
      <c r="E179" s="61" t="s">
        <v>154</v>
      </c>
      <c r="F179" s="5">
        <v>289.92815249273991</v>
      </c>
      <c r="G179" s="5">
        <v>254.69001494914016</v>
      </c>
      <c r="H179" s="5">
        <v>352.45225859680517</v>
      </c>
      <c r="I179" s="5">
        <v>433.04371469006492</v>
      </c>
      <c r="J179" s="5">
        <v>367.01098728428974</v>
      </c>
      <c r="K179" s="5">
        <v>438.99305266355975</v>
      </c>
      <c r="L179" s="5">
        <v>463.9830640486752</v>
      </c>
      <c r="M179" s="5">
        <v>359.10257921295494</v>
      </c>
      <c r="N179" s="5">
        <v>310.46028719568011</v>
      </c>
      <c r="O179" s="5">
        <v>382.6160938697052</v>
      </c>
      <c r="P179" s="5">
        <v>369.31524732042493</v>
      </c>
      <c r="Q179" s="5">
        <v>302.38572933267005</v>
      </c>
      <c r="R179" s="5">
        <v>268.31828387629508</v>
      </c>
      <c r="S179" s="5">
        <v>288.42831254613998</v>
      </c>
      <c r="T179" s="5">
        <v>266.80391415140008</v>
      </c>
      <c r="U179" s="5">
        <v>290.57931285643508</v>
      </c>
      <c r="V179" s="5">
        <v>286.91017529598491</v>
      </c>
      <c r="W179" s="5">
        <v>381.7196880357348</v>
      </c>
      <c r="X179" s="5">
        <v>360.10851845801022</v>
      </c>
      <c r="Y179" s="5">
        <v>333.12184362260007</v>
      </c>
      <c r="Z179" s="5">
        <v>454.72790404102983</v>
      </c>
      <c r="AA179" s="5">
        <v>445.6062214462803</v>
      </c>
      <c r="AB179" s="5">
        <v>274.69967440668472</v>
      </c>
      <c r="AC179" s="5">
        <v>309.54258007196995</v>
      </c>
      <c r="AD179" s="5">
        <v>364.54710596482499</v>
      </c>
      <c r="AE179" s="5">
        <v>338.74660599369474</v>
      </c>
      <c r="AF179" s="5">
        <v>339.3410556174702</v>
      </c>
      <c r="AG179" s="5">
        <v>232.54877188704</v>
      </c>
    </row>
    <row r="180" spans="1:33">
      <c r="A180" s="58" t="s">
        <v>131</v>
      </c>
      <c r="B180" s="61" t="s">
        <v>123</v>
      </c>
      <c r="C180" s="61" t="s">
        <v>181</v>
      </c>
      <c r="D180" s="61" t="s">
        <v>182</v>
      </c>
      <c r="E180" s="61" t="s">
        <v>154</v>
      </c>
      <c r="F180" s="5">
        <v>1817.4332579511954</v>
      </c>
      <c r="G180" s="5">
        <v>1675.1589028055548</v>
      </c>
      <c r="H180" s="5">
        <v>2586.6801032908102</v>
      </c>
      <c r="I180" s="5">
        <v>2555.78280760082</v>
      </c>
      <c r="J180" s="5">
        <v>2296.9482937006856</v>
      </c>
      <c r="K180" s="5">
        <v>2764.92175172617</v>
      </c>
      <c r="L180" s="5">
        <v>2909.1140992806013</v>
      </c>
      <c r="M180" s="5">
        <v>2389.4519105362801</v>
      </c>
      <c r="N180" s="5">
        <v>2393.919864688045</v>
      </c>
      <c r="O180" s="5">
        <v>2495.0407189019093</v>
      </c>
      <c r="P180" s="5">
        <v>2613.3473106917604</v>
      </c>
      <c r="Q180" s="5">
        <v>2481.2141036825356</v>
      </c>
      <c r="R180" s="5">
        <v>2249.7407869771346</v>
      </c>
      <c r="S180" s="5">
        <v>2437.2275046169893</v>
      </c>
      <c r="T180" s="5">
        <v>1903.1536851835251</v>
      </c>
      <c r="U180" s="5">
        <v>1715.6019785354401</v>
      </c>
      <c r="V180" s="5">
        <v>1909.9361753882399</v>
      </c>
      <c r="W180" s="5">
        <v>2635.30419945419</v>
      </c>
      <c r="X180" s="5">
        <v>2351.4700110522153</v>
      </c>
      <c r="Y180" s="5">
        <v>2362.4813983326749</v>
      </c>
      <c r="Z180" s="5">
        <v>2648.7513083440908</v>
      </c>
      <c r="AA180" s="5">
        <v>2701.898329287319</v>
      </c>
      <c r="AB180" s="5">
        <v>2023.5838379874958</v>
      </c>
      <c r="AC180" s="5">
        <v>1921.9450421742342</v>
      </c>
      <c r="AD180" s="5">
        <v>2359.4813135026648</v>
      </c>
      <c r="AE180" s="5">
        <v>2197.6251241403452</v>
      </c>
      <c r="AF180" s="5">
        <v>1971.3685358141836</v>
      </c>
      <c r="AG180" s="5">
        <v>1749.218216555445</v>
      </c>
    </row>
    <row r="181" spans="1:33">
      <c r="A181" s="58" t="s">
        <v>131</v>
      </c>
      <c r="B181" s="61" t="s">
        <v>123</v>
      </c>
      <c r="C181" s="61" t="s">
        <v>183</v>
      </c>
      <c r="D181" s="61" t="s">
        <v>184</v>
      </c>
      <c r="E181" s="61" t="s">
        <v>154</v>
      </c>
      <c r="F181" s="5">
        <v>549.02846183049019</v>
      </c>
      <c r="G181" s="5">
        <v>508.09099203905487</v>
      </c>
      <c r="H181" s="5">
        <v>520.44283695264494</v>
      </c>
      <c r="I181" s="5">
        <v>517.07397273635524</v>
      </c>
      <c r="J181" s="5">
        <v>497.92461983904025</v>
      </c>
      <c r="K181" s="5">
        <v>2055.2311320730064</v>
      </c>
      <c r="L181" s="5">
        <v>2682.3355326277851</v>
      </c>
      <c r="M181" s="5">
        <v>2742.140449423684</v>
      </c>
      <c r="N181" s="5">
        <v>2760.1760284738743</v>
      </c>
      <c r="O181" s="5">
        <v>2545.9405878773355</v>
      </c>
      <c r="P181" s="5">
        <v>2624.7745245011729</v>
      </c>
      <c r="Q181" s="5">
        <v>2810.4838539969264</v>
      </c>
      <c r="R181" s="5">
        <v>2670.09833842332</v>
      </c>
      <c r="S181" s="5">
        <v>2805.5904407380017</v>
      </c>
      <c r="T181" s="5">
        <v>2650.7911144496652</v>
      </c>
      <c r="U181" s="5">
        <v>2413.0723038566689</v>
      </c>
      <c r="V181" s="5">
        <v>2708.6006713150036</v>
      </c>
      <c r="W181" s="5">
        <v>2833.5949627072296</v>
      </c>
      <c r="X181" s="5">
        <v>2838.987808270093</v>
      </c>
      <c r="Y181" s="5">
        <v>2816.7640013208343</v>
      </c>
      <c r="Z181" s="5">
        <v>2384.1943189471649</v>
      </c>
      <c r="AA181" s="5">
        <v>2556.7194731963859</v>
      </c>
      <c r="AB181" s="5">
        <v>2706.8018810538761</v>
      </c>
      <c r="AC181" s="5">
        <v>2537.8032305324987</v>
      </c>
      <c r="AD181" s="5">
        <v>2704.1580238269939</v>
      </c>
      <c r="AE181" s="5">
        <v>2670.0626679637612</v>
      </c>
      <c r="AF181" s="5">
        <v>2594.630246053885</v>
      </c>
      <c r="AG181" s="5">
        <v>2160.1742458785584</v>
      </c>
    </row>
    <row r="182" spans="1:33">
      <c r="A182" s="58" t="s">
        <v>131</v>
      </c>
      <c r="B182" s="61" t="s">
        <v>123</v>
      </c>
      <c r="C182" s="61" t="s">
        <v>185</v>
      </c>
      <c r="D182" s="61" t="s">
        <v>186</v>
      </c>
      <c r="E182" s="61" t="s">
        <v>154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>
      <c r="A183" s="58" t="s">
        <v>131</v>
      </c>
      <c r="B183" s="61" t="s">
        <v>123</v>
      </c>
      <c r="C183" s="61" t="s">
        <v>187</v>
      </c>
      <c r="D183" s="61" t="s">
        <v>188</v>
      </c>
      <c r="E183" s="61" t="s">
        <v>154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</row>
    <row r="184" spans="1:33">
      <c r="A184" s="58" t="s">
        <v>131</v>
      </c>
      <c r="B184" s="61" t="s">
        <v>125</v>
      </c>
      <c r="C184" s="61" t="s">
        <v>189</v>
      </c>
      <c r="D184" s="61" t="s">
        <v>190</v>
      </c>
      <c r="E184" s="61" t="s">
        <v>154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7.4666928000000033E-4</v>
      </c>
      <c r="L184" s="5">
        <v>8.0355593000000015E-4</v>
      </c>
      <c r="M184" s="5">
        <v>1.7520447450000004E-3</v>
      </c>
      <c r="N184" s="5">
        <v>1.6391292700000007E-3</v>
      </c>
      <c r="O184" s="5">
        <v>1.5114379400000002E-3</v>
      </c>
      <c r="P184" s="5">
        <v>1.570262840000001E-3</v>
      </c>
      <c r="Q184" s="5">
        <v>1.6786207899999986E-3</v>
      </c>
      <c r="R184" s="5">
        <v>1.5456144149999991E-3</v>
      </c>
      <c r="S184" s="5">
        <v>1.6223774000000003E-3</v>
      </c>
      <c r="T184" s="5">
        <v>1.3155862300000009E-3</v>
      </c>
      <c r="U184" s="5">
        <v>1.4101469400000009E-3</v>
      </c>
      <c r="V184" s="5">
        <v>1.3508523650000001E-3</v>
      </c>
      <c r="W184" s="5">
        <v>1.3376480349999989E-3</v>
      </c>
      <c r="X184" s="5">
        <v>1.3580782950000003E-3</v>
      </c>
      <c r="Y184" s="5">
        <v>1.2619585200000002E-3</v>
      </c>
      <c r="Z184" s="5">
        <v>1.0976632350000004E-3</v>
      </c>
      <c r="AA184" s="5">
        <v>1.19531228E-3</v>
      </c>
      <c r="AB184" s="5">
        <v>1.4323303849999994E-3</v>
      </c>
      <c r="AC184" s="5">
        <v>1.363489384999999E-3</v>
      </c>
      <c r="AD184" s="5">
        <v>1.4252092199999991E-3</v>
      </c>
      <c r="AE184" s="5">
        <v>1.450388180000001E-3</v>
      </c>
      <c r="AF184" s="5">
        <v>1.5629665700000004E-3</v>
      </c>
      <c r="AG184" s="5">
        <v>1.5374343749999994E-3</v>
      </c>
    </row>
    <row r="185" spans="1:33">
      <c r="A185" s="58" t="s">
        <v>131</v>
      </c>
      <c r="B185" s="61" t="s">
        <v>125</v>
      </c>
      <c r="C185" s="61" t="s">
        <v>191</v>
      </c>
      <c r="D185" s="61" t="s">
        <v>192</v>
      </c>
      <c r="E185" s="61" t="s">
        <v>154</v>
      </c>
      <c r="F185" s="5">
        <v>0</v>
      </c>
      <c r="G185" s="5">
        <v>0</v>
      </c>
      <c r="H185" s="5">
        <v>0</v>
      </c>
      <c r="I185" s="5">
        <v>0</v>
      </c>
      <c r="J185" s="5">
        <v>618.58403336426488</v>
      </c>
      <c r="K185" s="5">
        <v>776.8013066808453</v>
      </c>
      <c r="L185" s="5">
        <v>763.31867374183992</v>
      </c>
      <c r="M185" s="5">
        <v>727.67339021079931</v>
      </c>
      <c r="N185" s="5">
        <v>757.7956350317105</v>
      </c>
      <c r="O185" s="5">
        <v>692.09405338833972</v>
      </c>
      <c r="P185" s="5">
        <v>714.59539147849978</v>
      </c>
      <c r="Q185" s="5">
        <v>737.57229686166056</v>
      </c>
      <c r="R185" s="5">
        <v>615.58780056683531</v>
      </c>
      <c r="S185" s="5">
        <v>765.4964332734902</v>
      </c>
      <c r="T185" s="5">
        <v>735.19457669486519</v>
      </c>
      <c r="U185" s="5">
        <v>692.52236613374532</v>
      </c>
      <c r="V185" s="5">
        <v>713.06428385682534</v>
      </c>
      <c r="W185" s="5">
        <v>724.75232492369935</v>
      </c>
      <c r="X185" s="5">
        <v>723.11191572939492</v>
      </c>
      <c r="Y185" s="5">
        <v>766.84618156522515</v>
      </c>
      <c r="Z185" s="5">
        <v>730.76113968686002</v>
      </c>
      <c r="AA185" s="5">
        <v>739.69215095073548</v>
      </c>
      <c r="AB185" s="5">
        <v>803.86777603493999</v>
      </c>
      <c r="AC185" s="5">
        <v>734.93775241323499</v>
      </c>
      <c r="AD185" s="5">
        <v>853.11193781559518</v>
      </c>
      <c r="AE185" s="5">
        <v>851.25174155898048</v>
      </c>
      <c r="AF185" s="5">
        <v>837.99845014665937</v>
      </c>
      <c r="AG185" s="5">
        <v>830.96775720813559</v>
      </c>
    </row>
    <row r="186" spans="1:33">
      <c r="A186" s="58" t="s">
        <v>131</v>
      </c>
      <c r="B186" s="61" t="s">
        <v>125</v>
      </c>
      <c r="C186" s="61" t="s">
        <v>193</v>
      </c>
      <c r="D186" s="61" t="s">
        <v>194</v>
      </c>
      <c r="E186" s="61" t="s">
        <v>154</v>
      </c>
      <c r="F186" s="5">
        <v>1149.6007523789754</v>
      </c>
      <c r="G186" s="5">
        <v>954.2123836464699</v>
      </c>
      <c r="H186" s="5">
        <v>1013.2693555602805</v>
      </c>
      <c r="I186" s="5">
        <v>1028.5007497013698</v>
      </c>
      <c r="J186" s="5">
        <v>1084.3439426636853</v>
      </c>
      <c r="K186" s="5">
        <v>1172.73581872811</v>
      </c>
      <c r="L186" s="5">
        <v>1201.0752130665203</v>
      </c>
      <c r="M186" s="5">
        <v>1086.5699909950147</v>
      </c>
      <c r="N186" s="5">
        <v>5777.6310674135939</v>
      </c>
      <c r="O186" s="5">
        <v>5385.0180828051407</v>
      </c>
      <c r="P186" s="5">
        <v>5537.6648380335091</v>
      </c>
      <c r="Q186" s="5">
        <v>5711.1761537869752</v>
      </c>
      <c r="R186" s="5">
        <v>5285.4776787053852</v>
      </c>
      <c r="S186" s="5">
        <v>5731.8394815405591</v>
      </c>
      <c r="T186" s="5">
        <v>5595.7982877804734</v>
      </c>
      <c r="U186" s="5">
        <v>9007.9790411778522</v>
      </c>
      <c r="V186" s="5">
        <v>9677.3618496874951</v>
      </c>
      <c r="W186" s="5">
        <v>10248.154470655811</v>
      </c>
      <c r="X186" s="5">
        <v>10082.433155387285</v>
      </c>
      <c r="Y186" s="5">
        <v>9963.8174840298598</v>
      </c>
      <c r="Z186" s="5">
        <v>9044.5810369293049</v>
      </c>
      <c r="AA186" s="5">
        <v>8504.2289714389735</v>
      </c>
      <c r="AB186" s="5">
        <v>8056.1991167226861</v>
      </c>
      <c r="AC186" s="5">
        <v>7338.7027857804351</v>
      </c>
      <c r="AD186" s="5">
        <v>8977.7819782175357</v>
      </c>
      <c r="AE186" s="5">
        <v>8641.8408600428538</v>
      </c>
      <c r="AF186" s="5">
        <v>7547.4314345342109</v>
      </c>
      <c r="AG186" s="5">
        <v>7460.2043867991479</v>
      </c>
    </row>
    <row r="187" spans="1:33">
      <c r="A187" s="58" t="s">
        <v>131</v>
      </c>
      <c r="B187" s="61" t="s">
        <v>125</v>
      </c>
      <c r="C187" s="61" t="s">
        <v>195</v>
      </c>
      <c r="D187" s="61" t="s">
        <v>196</v>
      </c>
      <c r="E187" s="61" t="s">
        <v>154</v>
      </c>
      <c r="F187" s="5">
        <v>0</v>
      </c>
      <c r="G187" s="5">
        <v>0</v>
      </c>
      <c r="H187" s="5">
        <v>0</v>
      </c>
      <c r="I187" s="5">
        <v>0</v>
      </c>
      <c r="J187" s="5">
        <v>660.73666640011106</v>
      </c>
      <c r="K187" s="5">
        <v>1660.8493072624051</v>
      </c>
      <c r="L187" s="5">
        <v>1677.9578340696405</v>
      </c>
      <c r="M187" s="5">
        <v>1328.4229806362609</v>
      </c>
      <c r="N187" s="5">
        <v>1244.0856646191637</v>
      </c>
      <c r="O187" s="5">
        <v>1095.931697577985</v>
      </c>
      <c r="P187" s="5">
        <v>1145.0626320617439</v>
      </c>
      <c r="Q187" s="5">
        <v>1041.4285948594745</v>
      </c>
      <c r="R187" s="5">
        <v>803.83462576274064</v>
      </c>
      <c r="S187" s="5">
        <v>881.5890278846756</v>
      </c>
      <c r="T187" s="5">
        <v>1001.4169295854707</v>
      </c>
      <c r="U187" s="5">
        <v>856.66700389276969</v>
      </c>
      <c r="V187" s="5">
        <v>1061.4760669299653</v>
      </c>
      <c r="W187" s="5">
        <v>1642.9042035173507</v>
      </c>
      <c r="X187" s="5">
        <v>1577.6502513105609</v>
      </c>
      <c r="Y187" s="5">
        <v>1412.0916094967458</v>
      </c>
      <c r="Z187" s="5">
        <v>1481.3726663444704</v>
      </c>
      <c r="AA187" s="5">
        <v>1596.4690482104452</v>
      </c>
      <c r="AB187" s="5">
        <v>1178.7280556935048</v>
      </c>
      <c r="AC187" s="5">
        <v>1155.7261000839853</v>
      </c>
      <c r="AD187" s="5">
        <v>5671.2432775870293</v>
      </c>
      <c r="AE187" s="5">
        <v>5945.1785453599014</v>
      </c>
      <c r="AF187" s="5">
        <v>7739.4488397358291</v>
      </c>
      <c r="AG187" s="5">
        <v>8309.8457783308659</v>
      </c>
    </row>
    <row r="188" spans="1:33">
      <c r="A188" s="58" t="s">
        <v>131</v>
      </c>
      <c r="B188" s="61" t="s">
        <v>125</v>
      </c>
      <c r="C188" s="61" t="s">
        <v>197</v>
      </c>
      <c r="D188" s="61" t="s">
        <v>198</v>
      </c>
      <c r="E188" s="61" t="s">
        <v>154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33">
      <c r="A189" s="58" t="s">
        <v>131</v>
      </c>
      <c r="B189" s="61" t="s">
        <v>125</v>
      </c>
      <c r="C189" s="61" t="s">
        <v>199</v>
      </c>
      <c r="D189" s="61" t="s">
        <v>200</v>
      </c>
      <c r="E189" s="61" t="s">
        <v>154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870.13172458507483</v>
      </c>
      <c r="L189" s="5">
        <v>880.7192849759449</v>
      </c>
      <c r="M189" s="5">
        <v>870.62735474092062</v>
      </c>
      <c r="N189" s="5">
        <v>824.4787881166252</v>
      </c>
      <c r="O189" s="5">
        <v>767.62053590211076</v>
      </c>
      <c r="P189" s="5">
        <v>804.42709698565102</v>
      </c>
      <c r="Q189" s="5">
        <v>857.9272047513449</v>
      </c>
      <c r="R189" s="5">
        <v>789.20608583903527</v>
      </c>
      <c r="S189" s="5">
        <v>805.66178659075513</v>
      </c>
      <c r="T189" s="5">
        <v>748.89422459618015</v>
      </c>
      <c r="U189" s="5">
        <v>747.56517159628561</v>
      </c>
      <c r="V189" s="5">
        <v>800.98785621022</v>
      </c>
      <c r="W189" s="5">
        <v>766.09871334907018</v>
      </c>
      <c r="X189" s="5">
        <v>762.02340209904025</v>
      </c>
      <c r="Y189" s="5">
        <v>700.1763236252807</v>
      </c>
      <c r="Z189" s="5">
        <v>664.06571166790559</v>
      </c>
      <c r="AA189" s="5">
        <v>642.84102405655528</v>
      </c>
      <c r="AB189" s="5">
        <v>705.95651469693985</v>
      </c>
      <c r="AC189" s="5">
        <v>668.4871936177401</v>
      </c>
      <c r="AD189" s="5">
        <v>723.71047121268521</v>
      </c>
      <c r="AE189" s="5">
        <v>768.24379404425054</v>
      </c>
      <c r="AF189" s="5">
        <v>792.85859637282044</v>
      </c>
      <c r="AG189" s="5">
        <v>825.49595468422035</v>
      </c>
    </row>
    <row r="190" spans="1:33">
      <c r="A190" s="58" t="s">
        <v>131</v>
      </c>
      <c r="B190" s="61" t="s">
        <v>125</v>
      </c>
      <c r="C190" s="61" t="s">
        <v>201</v>
      </c>
      <c r="D190" s="61" t="s">
        <v>202</v>
      </c>
      <c r="E190" s="61" t="s">
        <v>154</v>
      </c>
      <c r="F190" s="5">
        <v>602.09838525145494</v>
      </c>
      <c r="G190" s="5">
        <v>551.32979718912509</v>
      </c>
      <c r="H190" s="5">
        <v>674.50513787655018</v>
      </c>
      <c r="I190" s="5">
        <v>717.89838824113474</v>
      </c>
      <c r="J190" s="5">
        <v>1067.9367128077797</v>
      </c>
      <c r="K190" s="5">
        <v>1279.1017227241691</v>
      </c>
      <c r="L190" s="5">
        <v>1314.7677495843104</v>
      </c>
      <c r="M190" s="5">
        <v>1339.2145683411202</v>
      </c>
      <c r="N190" s="5">
        <v>1252.0068743092502</v>
      </c>
      <c r="O190" s="5">
        <v>1222.965956275445</v>
      </c>
      <c r="P190" s="5">
        <v>1260.0122924965301</v>
      </c>
      <c r="Q190" s="5">
        <v>1213.1518727765404</v>
      </c>
      <c r="R190" s="5">
        <v>1061.6265129481997</v>
      </c>
      <c r="S190" s="5">
        <v>3391.1404694600537</v>
      </c>
      <c r="T190" s="5">
        <v>3486.7289840867111</v>
      </c>
      <c r="U190" s="5">
        <v>3361.5439288364209</v>
      </c>
      <c r="V190" s="5">
        <v>3493.0668107591368</v>
      </c>
      <c r="W190" s="5">
        <v>3869.5457251783723</v>
      </c>
      <c r="X190" s="5">
        <v>3637.0439002836538</v>
      </c>
      <c r="Y190" s="5">
        <v>7681.5125850527966</v>
      </c>
      <c r="Z190" s="5">
        <v>11766.033067549703</v>
      </c>
      <c r="AA190" s="5">
        <v>12438.456404810016</v>
      </c>
      <c r="AB190" s="5">
        <v>12145.748762628811</v>
      </c>
      <c r="AC190" s="5">
        <v>11126.420826778589</v>
      </c>
      <c r="AD190" s="5">
        <v>13059.528940748323</v>
      </c>
      <c r="AE190" s="5">
        <v>13210.733730639673</v>
      </c>
      <c r="AF190" s="5">
        <v>17341.958805695878</v>
      </c>
      <c r="AG190" s="5">
        <v>18339.110997572228</v>
      </c>
    </row>
    <row r="191" spans="1:33">
      <c r="A191" s="58" t="s">
        <v>131</v>
      </c>
      <c r="B191" s="61" t="s">
        <v>126</v>
      </c>
      <c r="C191" s="61" t="s">
        <v>203</v>
      </c>
      <c r="D191" s="61" t="s">
        <v>204</v>
      </c>
      <c r="E191" s="61" t="s">
        <v>154</v>
      </c>
      <c r="F191" s="5">
        <v>287.58501877472003</v>
      </c>
      <c r="G191" s="5">
        <v>204.88964711824002</v>
      </c>
      <c r="H191" s="5">
        <v>222.86429683740511</v>
      </c>
      <c r="I191" s="5">
        <v>253.462150830365</v>
      </c>
      <c r="J191" s="5">
        <v>218.55613919093511</v>
      </c>
      <c r="K191" s="5">
        <v>270.65371926374007</v>
      </c>
      <c r="L191" s="5">
        <v>286.56173459798509</v>
      </c>
      <c r="M191" s="5">
        <v>279.03633919466029</v>
      </c>
      <c r="N191" s="5">
        <v>269.84098928333486</v>
      </c>
      <c r="O191" s="5">
        <v>241.82447254668011</v>
      </c>
      <c r="P191" s="5">
        <v>269.72934396225514</v>
      </c>
      <c r="Q191" s="5">
        <v>271.05441052335499</v>
      </c>
      <c r="R191" s="5">
        <v>258.90472485466506</v>
      </c>
      <c r="S191" s="5">
        <v>277.64844888026488</v>
      </c>
      <c r="T191" s="5">
        <v>276.99523502078006</v>
      </c>
      <c r="U191" s="5">
        <v>264.21387343141504</v>
      </c>
      <c r="V191" s="5">
        <v>271.65748409418507</v>
      </c>
      <c r="W191" s="5">
        <v>298.17197545298507</v>
      </c>
      <c r="X191" s="5">
        <v>296.75026288309022</v>
      </c>
      <c r="Y191" s="5">
        <v>277.13368138717999</v>
      </c>
      <c r="Z191" s="5">
        <v>432.97197030915015</v>
      </c>
      <c r="AA191" s="5">
        <v>468.71268826431509</v>
      </c>
      <c r="AB191" s="5">
        <v>471.09048382500998</v>
      </c>
      <c r="AC191" s="5">
        <v>444.40579217236001</v>
      </c>
      <c r="AD191" s="5">
        <v>475.26374271613503</v>
      </c>
      <c r="AE191" s="5">
        <v>471.25297156429008</v>
      </c>
      <c r="AF191" s="5">
        <v>210.76573838904</v>
      </c>
      <c r="AG191" s="5">
        <v>227.59848090627003</v>
      </c>
    </row>
    <row r="192" spans="1:33">
      <c r="A192" s="58" t="s">
        <v>131</v>
      </c>
      <c r="B192" s="61" t="s">
        <v>126</v>
      </c>
      <c r="C192" s="61" t="s">
        <v>205</v>
      </c>
      <c r="D192" s="61" t="s">
        <v>206</v>
      </c>
      <c r="E192" s="61" t="s">
        <v>154</v>
      </c>
      <c r="F192" s="5">
        <v>42.226986242185006</v>
      </c>
      <c r="G192" s="5">
        <v>29.176827474309995</v>
      </c>
      <c r="H192" s="5">
        <v>33.678473138444986</v>
      </c>
      <c r="I192" s="5">
        <v>889.67823793862522</v>
      </c>
      <c r="J192" s="5">
        <v>1698.8943599904849</v>
      </c>
      <c r="K192" s="5">
        <v>2072.4980377022152</v>
      </c>
      <c r="L192" s="5">
        <v>2244.2487805922005</v>
      </c>
      <c r="M192" s="5">
        <v>2247.8909644883497</v>
      </c>
      <c r="N192" s="5">
        <v>2219.1023251899032</v>
      </c>
      <c r="O192" s="5">
        <v>1978.2077782678646</v>
      </c>
      <c r="P192" s="5">
        <v>2128.4245803264498</v>
      </c>
      <c r="Q192" s="5">
        <v>2255.1284086480964</v>
      </c>
      <c r="R192" s="5">
        <v>2024.2130384676054</v>
      </c>
      <c r="S192" s="5">
        <v>2133.3489750007707</v>
      </c>
      <c r="T192" s="5">
        <v>1780.549278208719</v>
      </c>
      <c r="U192" s="5">
        <v>1612.1080266381459</v>
      </c>
      <c r="V192" s="5">
        <v>1570.9684607456952</v>
      </c>
      <c r="W192" s="5">
        <v>2177.7853315335697</v>
      </c>
      <c r="X192" s="5">
        <v>4405.2369139820539</v>
      </c>
      <c r="Y192" s="5">
        <v>4023.3217023682137</v>
      </c>
      <c r="Z192" s="5">
        <v>5498.9855937744715</v>
      </c>
      <c r="AA192" s="5">
        <v>4438.370296734568</v>
      </c>
      <c r="AB192" s="5">
        <v>4450.0518454239345</v>
      </c>
      <c r="AC192" s="5">
        <v>4200.7787742525134</v>
      </c>
      <c r="AD192" s="5">
        <v>4760.6393963221708</v>
      </c>
      <c r="AE192" s="5">
        <v>4565.922545427401</v>
      </c>
      <c r="AF192" s="5">
        <v>3618.3601335284411</v>
      </c>
      <c r="AG192" s="5">
        <v>3032.2402778490109</v>
      </c>
    </row>
    <row r="193" spans="1:33">
      <c r="A193" s="58" t="s">
        <v>131</v>
      </c>
      <c r="B193" s="61" t="s">
        <v>126</v>
      </c>
      <c r="C193" s="61" t="s">
        <v>207</v>
      </c>
      <c r="D193" s="61" t="s">
        <v>208</v>
      </c>
      <c r="E193" s="61" t="s">
        <v>154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1808.5776385451043</v>
      </c>
      <c r="U193" s="5">
        <v>1660.3104219487911</v>
      </c>
      <c r="V193" s="5">
        <v>1509.3665718646448</v>
      </c>
      <c r="W193" s="5">
        <v>1856.185838879006</v>
      </c>
      <c r="X193" s="5">
        <v>1572.3402406487101</v>
      </c>
      <c r="Y193" s="5">
        <v>1382.8124474040808</v>
      </c>
      <c r="Z193" s="5">
        <v>1467.3124193751958</v>
      </c>
      <c r="AA193" s="5">
        <v>2569.6162129857644</v>
      </c>
      <c r="AB193" s="5">
        <v>2643.4624772614361</v>
      </c>
      <c r="AC193" s="5">
        <v>2465.4787317877554</v>
      </c>
      <c r="AD193" s="5">
        <v>2811.622966307069</v>
      </c>
      <c r="AE193" s="5">
        <v>2635.8626474264142</v>
      </c>
      <c r="AF193" s="5">
        <v>1825.6491653615594</v>
      </c>
      <c r="AG193" s="5">
        <v>1734.6211109865701</v>
      </c>
    </row>
    <row r="194" spans="1:33">
      <c r="A194" s="58" t="s">
        <v>131</v>
      </c>
      <c r="B194" s="61" t="s">
        <v>126</v>
      </c>
      <c r="C194" s="61" t="s">
        <v>209</v>
      </c>
      <c r="D194" s="61" t="s">
        <v>210</v>
      </c>
      <c r="E194" s="61" t="s">
        <v>154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</row>
    <row r="195" spans="1:33">
      <c r="A195" s="58" t="s">
        <v>131</v>
      </c>
      <c r="B195" s="61" t="s">
        <v>126</v>
      </c>
      <c r="C195" s="61" t="s">
        <v>211</v>
      </c>
      <c r="D195" s="61" t="s">
        <v>212</v>
      </c>
      <c r="E195" s="61" t="s">
        <v>154</v>
      </c>
      <c r="F195" s="5">
        <v>755.07647567832487</v>
      </c>
      <c r="G195" s="5">
        <v>688.54757526875517</v>
      </c>
      <c r="H195" s="5">
        <v>703.72486291006499</v>
      </c>
      <c r="I195" s="5">
        <v>716.21509990748518</v>
      </c>
      <c r="J195" s="5">
        <v>734.76868777570508</v>
      </c>
      <c r="K195" s="5">
        <v>1736.995024485414</v>
      </c>
      <c r="L195" s="5">
        <v>1773.7922818536299</v>
      </c>
      <c r="M195" s="5">
        <v>1546.3076335323599</v>
      </c>
      <c r="N195" s="5">
        <v>1421.6893730925353</v>
      </c>
      <c r="O195" s="5">
        <v>2196.6123155713049</v>
      </c>
      <c r="P195" s="5">
        <v>2759.1291453413196</v>
      </c>
      <c r="Q195" s="5">
        <v>2977.7016481510937</v>
      </c>
      <c r="R195" s="5">
        <v>2578.7198571979961</v>
      </c>
      <c r="S195" s="5">
        <v>6420.1699311107523</v>
      </c>
      <c r="T195" s="5">
        <v>5577.5895811213895</v>
      </c>
      <c r="U195" s="5">
        <v>4881.9145174211544</v>
      </c>
      <c r="V195" s="5">
        <v>5203.0798648388127</v>
      </c>
      <c r="W195" s="5">
        <v>5829.9672958284928</v>
      </c>
      <c r="X195" s="5">
        <v>5359.9756527032569</v>
      </c>
      <c r="Y195" s="5">
        <v>3802.3848401373298</v>
      </c>
      <c r="Z195" s="5">
        <v>4654.894187561028</v>
      </c>
      <c r="AA195" s="5">
        <v>4575.4745326201892</v>
      </c>
      <c r="AB195" s="5">
        <v>4586.5132549635482</v>
      </c>
      <c r="AC195" s="5">
        <v>4222.2294439533089</v>
      </c>
      <c r="AD195" s="5">
        <v>4789.9312416546409</v>
      </c>
      <c r="AE195" s="5">
        <v>4432.8119159713988</v>
      </c>
      <c r="AF195" s="5">
        <v>2919.7542654609351</v>
      </c>
      <c r="AG195" s="5">
        <v>2392.5491122556941</v>
      </c>
    </row>
    <row r="196" spans="1:33">
      <c r="A196" s="58" t="s">
        <v>131</v>
      </c>
      <c r="B196" s="61" t="s">
        <v>126</v>
      </c>
      <c r="C196" s="61" t="s">
        <v>213</v>
      </c>
      <c r="D196" s="61" t="s">
        <v>214</v>
      </c>
      <c r="E196" s="61" t="s">
        <v>154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1054.2071442590047</v>
      </c>
      <c r="L196" s="5">
        <v>1109.7115600510751</v>
      </c>
      <c r="M196" s="5">
        <v>5999.8861600867995</v>
      </c>
      <c r="N196" s="5">
        <v>5733.8896725754394</v>
      </c>
      <c r="O196" s="5">
        <v>6562.9247915845181</v>
      </c>
      <c r="P196" s="5">
        <v>11233.682796345713</v>
      </c>
      <c r="Q196" s="5">
        <v>11537.623353735056</v>
      </c>
      <c r="R196" s="5">
        <v>15206.939825261512</v>
      </c>
      <c r="S196" s="5">
        <v>16809.72278218206</v>
      </c>
      <c r="T196" s="5">
        <v>17327.577947347014</v>
      </c>
      <c r="U196" s="5">
        <v>17484.370244638656</v>
      </c>
      <c r="V196" s="5">
        <v>18648.673567019174</v>
      </c>
      <c r="W196" s="5">
        <v>20077.117031690017</v>
      </c>
      <c r="X196" s="5">
        <v>41144.226601326496</v>
      </c>
      <c r="Y196" s="5">
        <v>39606.327755270395</v>
      </c>
      <c r="Z196" s="5">
        <v>39920.610957482204</v>
      </c>
      <c r="AA196" s="5">
        <v>34247.662343239266</v>
      </c>
      <c r="AB196" s="5">
        <v>35076.955896196399</v>
      </c>
      <c r="AC196" s="5">
        <v>37050.967215333643</v>
      </c>
      <c r="AD196" s="5">
        <v>46908.190713445576</v>
      </c>
      <c r="AE196" s="5">
        <v>63805.029731652743</v>
      </c>
      <c r="AF196" s="5">
        <v>72588.757339649892</v>
      </c>
      <c r="AG196" s="5">
        <v>74020.089109893233</v>
      </c>
    </row>
    <row r="197" spans="1:33">
      <c r="A197" s="58" t="s">
        <v>131</v>
      </c>
      <c r="B197" s="61" t="s">
        <v>126</v>
      </c>
      <c r="C197" s="61" t="s">
        <v>215</v>
      </c>
      <c r="D197" s="61" t="s">
        <v>216</v>
      </c>
      <c r="E197" s="61" t="s">
        <v>154</v>
      </c>
      <c r="F197" s="5">
        <v>0</v>
      </c>
      <c r="G197" s="5">
        <v>0</v>
      </c>
      <c r="H197" s="5">
        <v>0</v>
      </c>
      <c r="I197" s="5">
        <v>929.42525678099514</v>
      </c>
      <c r="J197" s="5">
        <v>922.26105839574052</v>
      </c>
      <c r="K197" s="5">
        <v>989.61969818584521</v>
      </c>
      <c r="L197" s="5">
        <v>1112.9319765815294</v>
      </c>
      <c r="M197" s="5">
        <v>987.05629445333</v>
      </c>
      <c r="N197" s="5">
        <v>915.45789474046876</v>
      </c>
      <c r="O197" s="5">
        <v>925.31776359872026</v>
      </c>
      <c r="P197" s="5">
        <v>1026.4651277496505</v>
      </c>
      <c r="Q197" s="5">
        <v>995.44981542849496</v>
      </c>
      <c r="R197" s="5">
        <v>818.76454896989492</v>
      </c>
      <c r="S197" s="5">
        <v>794.76631779172988</v>
      </c>
      <c r="T197" s="5">
        <v>727.80627487933509</v>
      </c>
      <c r="U197" s="5">
        <v>749.17039978559501</v>
      </c>
      <c r="V197" s="5">
        <v>684.17390808730568</v>
      </c>
      <c r="W197" s="5">
        <v>907.14970022437001</v>
      </c>
      <c r="X197" s="5">
        <v>735.30155842574914</v>
      </c>
      <c r="Y197" s="5">
        <v>607.20309651631442</v>
      </c>
      <c r="Z197" s="5">
        <v>843.00711093305017</v>
      </c>
      <c r="AA197" s="5">
        <v>3879.8307413510834</v>
      </c>
      <c r="AB197" s="5">
        <v>3368.8714193473279</v>
      </c>
      <c r="AC197" s="5">
        <v>3307.7544704812512</v>
      </c>
      <c r="AD197" s="5">
        <v>3749.8480274666781</v>
      </c>
      <c r="AE197" s="5">
        <v>4053.8075178195832</v>
      </c>
      <c r="AF197" s="5">
        <v>2504.0185535666751</v>
      </c>
      <c r="AG197" s="5">
        <v>1647.9741894000144</v>
      </c>
    </row>
    <row r="198" spans="1:33">
      <c r="A198" s="58" t="s">
        <v>131</v>
      </c>
      <c r="B198" s="61" t="s">
        <v>126</v>
      </c>
      <c r="C198" s="61" t="s">
        <v>217</v>
      </c>
      <c r="D198" s="61" t="s">
        <v>218</v>
      </c>
      <c r="E198" s="61" t="s">
        <v>154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7142.8282578409035</v>
      </c>
      <c r="AA198" s="5">
        <v>6562.8194274050184</v>
      </c>
      <c r="AB198" s="5">
        <v>6701.6149380631568</v>
      </c>
      <c r="AC198" s="5">
        <v>5947.9405621530859</v>
      </c>
      <c r="AD198" s="5">
        <v>6645.7299019063912</v>
      </c>
      <c r="AE198" s="5">
        <v>6294.7548867157857</v>
      </c>
      <c r="AF198" s="5">
        <v>4155.8339340624334</v>
      </c>
      <c r="AG198" s="5">
        <v>3307.0730310214753</v>
      </c>
    </row>
    <row r="199" spans="1:33">
      <c r="A199" s="58" t="s">
        <v>131</v>
      </c>
      <c r="B199" s="61" t="s">
        <v>126</v>
      </c>
      <c r="C199" s="61" t="s">
        <v>219</v>
      </c>
      <c r="D199" s="61" t="s">
        <v>220</v>
      </c>
      <c r="E199" s="61" t="s">
        <v>154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399.48080032759509</v>
      </c>
      <c r="Q199" s="5">
        <v>425.0831486888253</v>
      </c>
      <c r="R199" s="5">
        <v>377.33898603937496</v>
      </c>
      <c r="S199" s="5">
        <v>388.31471686015504</v>
      </c>
      <c r="T199" s="5">
        <v>2074.1338835390861</v>
      </c>
      <c r="U199" s="5">
        <v>6685.1925385663535</v>
      </c>
      <c r="V199" s="5">
        <v>6565.4665941566664</v>
      </c>
      <c r="W199" s="5">
        <v>7307.5348726329594</v>
      </c>
      <c r="X199" s="5">
        <v>6611.2166809138225</v>
      </c>
      <c r="Y199" s="5">
        <v>6166.431930643259</v>
      </c>
      <c r="Z199" s="5">
        <v>6263.0721181527142</v>
      </c>
      <c r="AA199" s="5">
        <v>4579.9852001098507</v>
      </c>
      <c r="AB199" s="5">
        <v>4281.1425977400013</v>
      </c>
      <c r="AC199" s="5">
        <v>3830.1983590700006</v>
      </c>
      <c r="AD199" s="5">
        <v>4548.6705037840165</v>
      </c>
      <c r="AE199" s="5">
        <v>4847.5632779565076</v>
      </c>
      <c r="AF199" s="5">
        <v>32885.595868848315</v>
      </c>
      <c r="AG199" s="5">
        <v>32319.24064402478</v>
      </c>
    </row>
    <row r="200" spans="1:33">
      <c r="A200" s="58" t="s">
        <v>131</v>
      </c>
      <c r="B200" s="61" t="s">
        <v>127</v>
      </c>
      <c r="C200" s="61" t="s">
        <v>221</v>
      </c>
      <c r="D200" s="61" t="s">
        <v>222</v>
      </c>
      <c r="E200" s="61" t="s">
        <v>154</v>
      </c>
      <c r="F200" s="5">
        <v>0</v>
      </c>
      <c r="G200" s="5">
        <v>0</v>
      </c>
      <c r="H200" s="5">
        <v>67.193415302610063</v>
      </c>
      <c r="I200" s="5">
        <v>461.46038709519985</v>
      </c>
      <c r="J200" s="5">
        <v>512.3297621324399</v>
      </c>
      <c r="K200" s="5">
        <v>1868.1486647594334</v>
      </c>
      <c r="L200" s="5">
        <v>1849.2813372662536</v>
      </c>
      <c r="M200" s="5">
        <v>1545.2955449837855</v>
      </c>
      <c r="N200" s="5">
        <v>1529.3535025337699</v>
      </c>
      <c r="O200" s="5">
        <v>1548.5926802510803</v>
      </c>
      <c r="P200" s="5">
        <v>2619.9329063872287</v>
      </c>
      <c r="Q200" s="5">
        <v>2615.9321766661242</v>
      </c>
      <c r="R200" s="5">
        <v>2321.1323935865253</v>
      </c>
      <c r="S200" s="5">
        <v>2571.0522333517783</v>
      </c>
      <c r="T200" s="5">
        <v>6231.7011252596212</v>
      </c>
      <c r="U200" s="5">
        <v>9464.9088054438998</v>
      </c>
      <c r="V200" s="5">
        <v>9850.0956242539432</v>
      </c>
      <c r="W200" s="5">
        <v>11482.944832743175</v>
      </c>
      <c r="X200" s="5">
        <v>10904.003356016214</v>
      </c>
      <c r="Y200" s="5">
        <v>10296.128041520449</v>
      </c>
      <c r="Z200" s="5">
        <v>17286.761161471863</v>
      </c>
      <c r="AA200" s="5">
        <v>18584.350394900466</v>
      </c>
      <c r="AB200" s="5">
        <v>18600.740438766374</v>
      </c>
      <c r="AC200" s="5">
        <v>16646.610161239212</v>
      </c>
      <c r="AD200" s="5">
        <v>18779.098459668108</v>
      </c>
      <c r="AE200" s="5">
        <v>19397.877893595622</v>
      </c>
      <c r="AF200" s="5">
        <v>43959.316066793828</v>
      </c>
      <c r="AG200" s="5">
        <v>45746.342161906359</v>
      </c>
    </row>
    <row r="201" spans="1:33">
      <c r="A201" s="58" t="s">
        <v>131</v>
      </c>
      <c r="B201" s="61" t="s">
        <v>127</v>
      </c>
      <c r="C201" s="61" t="s">
        <v>223</v>
      </c>
      <c r="D201" s="61" t="s">
        <v>224</v>
      </c>
      <c r="E201" s="61" t="s">
        <v>154</v>
      </c>
      <c r="F201" s="5">
        <v>0</v>
      </c>
      <c r="G201" s="5">
        <v>0</v>
      </c>
      <c r="H201" s="5">
        <v>0</v>
      </c>
      <c r="I201" s="5">
        <v>216.98609063257507</v>
      </c>
      <c r="J201" s="5">
        <v>183.02578886324503</v>
      </c>
      <c r="K201" s="5">
        <v>191.8115591261101</v>
      </c>
      <c r="L201" s="5">
        <v>185.89775751746984</v>
      </c>
      <c r="M201" s="5">
        <v>255.14211601990004</v>
      </c>
      <c r="N201" s="5">
        <v>240.74627613712497</v>
      </c>
      <c r="O201" s="5">
        <v>227.46670103592507</v>
      </c>
      <c r="P201" s="5">
        <v>251.72235630000006</v>
      </c>
      <c r="Q201" s="5">
        <v>253.1565342000001</v>
      </c>
      <c r="R201" s="5">
        <v>235.10210688648004</v>
      </c>
      <c r="S201" s="5">
        <v>242.47856828835984</v>
      </c>
      <c r="T201" s="5">
        <v>271.31802914160494</v>
      </c>
      <c r="U201" s="5">
        <v>234.2888246109452</v>
      </c>
      <c r="V201" s="5">
        <v>254.78117460000007</v>
      </c>
      <c r="W201" s="5">
        <v>263.30359447955499</v>
      </c>
      <c r="X201" s="5">
        <v>254.14723747049996</v>
      </c>
      <c r="Y201" s="5">
        <v>240.47022383452989</v>
      </c>
      <c r="Z201" s="5">
        <v>223.0710607500001</v>
      </c>
      <c r="AA201" s="5">
        <v>234.0645117791951</v>
      </c>
      <c r="AB201" s="5">
        <v>230.80513342500012</v>
      </c>
      <c r="AC201" s="5">
        <v>217.33637921975497</v>
      </c>
      <c r="AD201" s="5">
        <v>231.36611846377494</v>
      </c>
      <c r="AE201" s="5">
        <v>240.93257351314494</v>
      </c>
      <c r="AF201" s="5">
        <v>162.93668155988996</v>
      </c>
      <c r="AG201" s="5">
        <v>154.06478221101</v>
      </c>
    </row>
    <row r="202" spans="1:33">
      <c r="A202" s="58" t="s">
        <v>131</v>
      </c>
      <c r="B202" s="61" t="s">
        <v>127</v>
      </c>
      <c r="C202" s="61" t="s">
        <v>225</v>
      </c>
      <c r="D202" s="61" t="s">
        <v>226</v>
      </c>
      <c r="E202" s="61" t="s">
        <v>154</v>
      </c>
      <c r="F202" s="5">
        <v>0</v>
      </c>
      <c r="G202" s="5">
        <v>0</v>
      </c>
      <c r="H202" s="5">
        <v>0</v>
      </c>
      <c r="I202" s="5">
        <v>231.55089778970003</v>
      </c>
      <c r="J202" s="5">
        <v>198.0285927000001</v>
      </c>
      <c r="K202" s="5">
        <v>205.48405682291997</v>
      </c>
      <c r="L202" s="5">
        <v>211.46028630710987</v>
      </c>
      <c r="M202" s="5">
        <v>280.40531362500013</v>
      </c>
      <c r="N202" s="5">
        <v>262.2705434250002</v>
      </c>
      <c r="O202" s="5">
        <v>247.72983210483997</v>
      </c>
      <c r="P202" s="5">
        <v>250.09027087500002</v>
      </c>
      <c r="Q202" s="5">
        <v>264.7421822693201</v>
      </c>
      <c r="R202" s="5">
        <v>253.02433189741498</v>
      </c>
      <c r="S202" s="5">
        <v>261.04983810000016</v>
      </c>
      <c r="T202" s="5">
        <v>267.56867129999995</v>
      </c>
      <c r="U202" s="5">
        <v>254.07185136428518</v>
      </c>
      <c r="V202" s="5">
        <v>257.34840904892997</v>
      </c>
      <c r="W202" s="5">
        <v>255.01811468159002</v>
      </c>
      <c r="X202" s="5">
        <v>253.57178030305997</v>
      </c>
      <c r="Y202" s="5">
        <v>251.8798232857051</v>
      </c>
      <c r="Z202" s="5">
        <v>239.72443437710001</v>
      </c>
      <c r="AA202" s="5">
        <v>232.20401853380997</v>
      </c>
      <c r="AB202" s="5">
        <v>234.30379375854031</v>
      </c>
      <c r="AC202" s="5">
        <v>226.982959825835</v>
      </c>
      <c r="AD202" s="5">
        <v>246.5656918202202</v>
      </c>
      <c r="AE202" s="5">
        <v>253.1421782073399</v>
      </c>
      <c r="AF202" s="5">
        <v>175.31675998527513</v>
      </c>
      <c r="AG202" s="5">
        <v>160.91363300198512</v>
      </c>
    </row>
    <row r="203" spans="1:33" ht="16.5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33">
      <c r="A204" s="58" t="s">
        <v>131</v>
      </c>
      <c r="B204" s="61" t="s">
        <v>124</v>
      </c>
      <c r="C204" s="61" t="s">
        <v>152</v>
      </c>
      <c r="D204" s="61" t="s">
        <v>153</v>
      </c>
      <c r="E204" s="61" t="s">
        <v>92</v>
      </c>
      <c r="F204" s="5">
        <v>1401.5854781327243</v>
      </c>
      <c r="G204" s="5">
        <v>3511.5934750164824</v>
      </c>
      <c r="H204" s="5">
        <v>4715.7050679364647</v>
      </c>
      <c r="I204" s="5">
        <v>4189.6915202141254</v>
      </c>
      <c r="J204" s="5">
        <v>4462.5158748395388</v>
      </c>
      <c r="K204" s="5">
        <v>5469.511282778516</v>
      </c>
      <c r="L204" s="5">
        <v>8608.6262337970293</v>
      </c>
      <c r="M204" s="5">
        <v>9199.6978320419566</v>
      </c>
      <c r="N204" s="5">
        <v>10580.891463371452</v>
      </c>
      <c r="O204" s="5">
        <v>10124.053771028401</v>
      </c>
      <c r="P204" s="5">
        <v>11013.708877633762</v>
      </c>
      <c r="Q204" s="5">
        <v>30747.70447124034</v>
      </c>
      <c r="R204" s="5">
        <v>36542.190554602312</v>
      </c>
      <c r="S204" s="5">
        <v>39431.559936228994</v>
      </c>
      <c r="T204" s="5">
        <v>32813.884154779946</v>
      </c>
      <c r="U204" s="5">
        <v>34070.74239850841</v>
      </c>
      <c r="V204" s="5">
        <v>37004.493133771663</v>
      </c>
      <c r="W204" s="5">
        <v>38502.832813819732</v>
      </c>
      <c r="X204" s="5">
        <v>33318.256473208545</v>
      </c>
      <c r="Y204" s="5">
        <v>36856.263741254632</v>
      </c>
      <c r="Z204" s="5">
        <v>32013.394679284236</v>
      </c>
      <c r="AA204" s="5">
        <v>39188.211232906637</v>
      </c>
      <c r="AB204" s="5">
        <v>49263.784295131249</v>
      </c>
      <c r="AC204" s="5">
        <v>49995.67315157305</v>
      </c>
      <c r="AD204" s="5">
        <v>51941.627111761642</v>
      </c>
      <c r="AE204" s="5">
        <v>41197.489901449677</v>
      </c>
      <c r="AF204" s="5">
        <v>38048.242650147236</v>
      </c>
      <c r="AG204" s="5">
        <v>40887.723503715875</v>
      </c>
    </row>
    <row r="205" spans="1:33">
      <c r="A205" s="58" t="s">
        <v>131</v>
      </c>
      <c r="B205" s="61" t="s">
        <v>124</v>
      </c>
      <c r="C205" s="61" t="s">
        <v>155</v>
      </c>
      <c r="D205" s="61" t="s">
        <v>156</v>
      </c>
      <c r="E205" s="61" t="s">
        <v>92</v>
      </c>
      <c r="F205" s="5">
        <v>106.47973737360007</v>
      </c>
      <c r="G205" s="5">
        <v>2736.1914767022968</v>
      </c>
      <c r="H205" s="5">
        <v>2719.7277763645884</v>
      </c>
      <c r="I205" s="5">
        <v>2347.6117209986746</v>
      </c>
      <c r="J205" s="5">
        <v>4014.0328674033231</v>
      </c>
      <c r="K205" s="5">
        <v>4096.3783819302744</v>
      </c>
      <c r="L205" s="5">
        <v>4366.4016924890093</v>
      </c>
      <c r="M205" s="5">
        <v>9285.8252644373115</v>
      </c>
      <c r="N205" s="5">
        <v>12997.39575977304</v>
      </c>
      <c r="O205" s="5">
        <v>16664.211056618511</v>
      </c>
      <c r="P205" s="5">
        <v>17504.103380254252</v>
      </c>
      <c r="Q205" s="5">
        <v>19250.818803710699</v>
      </c>
      <c r="R205" s="5">
        <v>19844.68334903862</v>
      </c>
      <c r="S205" s="5">
        <v>18485.503852567475</v>
      </c>
      <c r="T205" s="5">
        <v>16635.206442225062</v>
      </c>
      <c r="U205" s="5">
        <v>17909.114004504045</v>
      </c>
      <c r="V205" s="5">
        <v>19275.186484562906</v>
      </c>
      <c r="W205" s="5">
        <v>19737.90572999556</v>
      </c>
      <c r="X205" s="5">
        <v>17288.49742406818</v>
      </c>
      <c r="Y205" s="5">
        <v>18438.159071975308</v>
      </c>
      <c r="Z205" s="5">
        <v>19875.538274314669</v>
      </c>
      <c r="AA205" s="5">
        <v>19059.946034236516</v>
      </c>
      <c r="AB205" s="5">
        <v>30587.440259773801</v>
      </c>
      <c r="AC205" s="5">
        <v>30689.697988301406</v>
      </c>
      <c r="AD205" s="5">
        <v>29246.274144217226</v>
      </c>
      <c r="AE205" s="5">
        <v>26910.667102668864</v>
      </c>
      <c r="AF205" s="5">
        <v>28073.67207668893</v>
      </c>
      <c r="AG205" s="5">
        <v>28849.668893944741</v>
      </c>
    </row>
    <row r="206" spans="1:33">
      <c r="A206" s="58" t="s">
        <v>131</v>
      </c>
      <c r="B206" s="61" t="s">
        <v>124</v>
      </c>
      <c r="C206" s="61" t="s">
        <v>157</v>
      </c>
      <c r="D206" s="61" t="s">
        <v>158</v>
      </c>
      <c r="E206" s="61" t="s">
        <v>92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>
      <c r="A207" s="58" t="s">
        <v>131</v>
      </c>
      <c r="B207" s="61" t="s">
        <v>124</v>
      </c>
      <c r="C207" s="61" t="s">
        <v>159</v>
      </c>
      <c r="D207" s="61" t="s">
        <v>160</v>
      </c>
      <c r="E207" s="61" t="s">
        <v>92</v>
      </c>
      <c r="F207" s="5">
        <v>0</v>
      </c>
      <c r="G207" s="5">
        <v>1368.8962260032408</v>
      </c>
      <c r="H207" s="5">
        <v>2058.796469895824</v>
      </c>
      <c r="I207" s="5">
        <v>2547.747602275711</v>
      </c>
      <c r="J207" s="5">
        <v>2606.6770362334041</v>
      </c>
      <c r="K207" s="5">
        <v>2457.4827228032195</v>
      </c>
      <c r="L207" s="5">
        <v>4335.7891280215954</v>
      </c>
      <c r="M207" s="5">
        <v>3855.6421227639439</v>
      </c>
      <c r="N207" s="5">
        <v>4168.847631975189</v>
      </c>
      <c r="O207" s="5">
        <v>4150.6146716344047</v>
      </c>
      <c r="P207" s="5">
        <v>4085.3402986642809</v>
      </c>
      <c r="Q207" s="5">
        <v>7912.9631426426249</v>
      </c>
      <c r="R207" s="5">
        <v>8117.4937387290756</v>
      </c>
      <c r="S207" s="5">
        <v>7342.38294519587</v>
      </c>
      <c r="T207" s="5">
        <v>8690.3068572669472</v>
      </c>
      <c r="U207" s="5">
        <v>8833.2924889556052</v>
      </c>
      <c r="V207" s="5">
        <v>8842.7501891055981</v>
      </c>
      <c r="W207" s="5">
        <v>10436.68995756665</v>
      </c>
      <c r="X207" s="5">
        <v>8097.6718737153869</v>
      </c>
      <c r="Y207" s="5">
        <v>9361.6712072857263</v>
      </c>
      <c r="Z207" s="5">
        <v>8870.6735070836912</v>
      </c>
      <c r="AA207" s="5">
        <v>9176.0965069148988</v>
      </c>
      <c r="AB207" s="5">
        <v>30103.122874538123</v>
      </c>
      <c r="AC207" s="5">
        <v>49200.552047425444</v>
      </c>
      <c r="AD207" s="5">
        <v>59079.950251519222</v>
      </c>
      <c r="AE207" s="5">
        <v>59421.288995983923</v>
      </c>
      <c r="AF207" s="5">
        <v>85360.072077980047</v>
      </c>
      <c r="AG207" s="5">
        <v>81548.978480278907</v>
      </c>
    </row>
    <row r="208" spans="1:33">
      <c r="A208" s="58" t="s">
        <v>131</v>
      </c>
      <c r="B208" s="61" t="s">
        <v>124</v>
      </c>
      <c r="C208" s="61" t="s">
        <v>161</v>
      </c>
      <c r="D208" s="61" t="s">
        <v>162</v>
      </c>
      <c r="E208" s="61" t="s">
        <v>92</v>
      </c>
      <c r="F208" s="5">
        <v>0</v>
      </c>
      <c r="G208" s="5">
        <v>0</v>
      </c>
      <c r="H208" s="5">
        <v>119.09375163805997</v>
      </c>
      <c r="I208" s="5">
        <v>220.53672351316987</v>
      </c>
      <c r="J208" s="5">
        <v>226.42088702626518</v>
      </c>
      <c r="K208" s="5">
        <v>221.33771861298999</v>
      </c>
      <c r="L208" s="5">
        <v>246.63463961048004</v>
      </c>
      <c r="M208" s="5">
        <v>183.15400039313985</v>
      </c>
      <c r="N208" s="5">
        <v>200.30673397423993</v>
      </c>
      <c r="O208" s="5">
        <v>185.47027987357995</v>
      </c>
      <c r="P208" s="5">
        <v>185.67719162409497</v>
      </c>
      <c r="Q208" s="5">
        <v>195.91539035054498</v>
      </c>
      <c r="R208" s="5">
        <v>186.24892078360003</v>
      </c>
      <c r="S208" s="5">
        <v>167.48821967572508</v>
      </c>
      <c r="T208" s="5">
        <v>170.39794846216003</v>
      </c>
      <c r="U208" s="5">
        <v>148.0464201179299</v>
      </c>
      <c r="V208" s="5">
        <v>187.86717488774491</v>
      </c>
      <c r="W208" s="5">
        <v>227.76890807458494</v>
      </c>
      <c r="X208" s="5">
        <v>130.43625701867498</v>
      </c>
      <c r="Y208" s="5">
        <v>9244.0871833288293</v>
      </c>
      <c r="Z208" s="5">
        <v>7893.7981410651846</v>
      </c>
      <c r="AA208" s="5">
        <v>10130.760175492109</v>
      </c>
      <c r="AB208" s="5">
        <v>9822.7042582392896</v>
      </c>
      <c r="AC208" s="5">
        <v>9855.9428581357643</v>
      </c>
      <c r="AD208" s="5">
        <v>9943.3740547031448</v>
      </c>
      <c r="AE208" s="5">
        <v>9138.2885410784929</v>
      </c>
      <c r="AF208" s="5">
        <v>9635.6537918205886</v>
      </c>
      <c r="AG208" s="5">
        <v>9599.5176596294186</v>
      </c>
    </row>
    <row r="209" spans="1:33">
      <c r="A209" s="58" t="s">
        <v>131</v>
      </c>
      <c r="B209" s="61" t="s">
        <v>124</v>
      </c>
      <c r="C209" s="61" t="s">
        <v>163</v>
      </c>
      <c r="D209" s="61" t="s">
        <v>164</v>
      </c>
      <c r="E209" s="61" t="s">
        <v>92</v>
      </c>
      <c r="F209" s="5">
        <v>0</v>
      </c>
      <c r="G209" s="5">
        <v>2821.9079665111549</v>
      </c>
      <c r="H209" s="5">
        <v>2742.3110157667829</v>
      </c>
      <c r="I209" s="5">
        <v>4243.3034441129103</v>
      </c>
      <c r="J209" s="5">
        <v>5640.4926053289792</v>
      </c>
      <c r="K209" s="5">
        <v>5491.8709648891827</v>
      </c>
      <c r="L209" s="5">
        <v>6501.8023435400555</v>
      </c>
      <c r="M209" s="5">
        <v>5863.5391188117837</v>
      </c>
      <c r="N209" s="5">
        <v>6212.9220287718035</v>
      </c>
      <c r="O209" s="5">
        <v>6671.2923528985784</v>
      </c>
      <c r="P209" s="5">
        <v>9769.2929304979534</v>
      </c>
      <c r="Q209" s="5">
        <v>9551.0418470284185</v>
      </c>
      <c r="R209" s="5">
        <v>9121.9126155236409</v>
      </c>
      <c r="S209" s="5">
        <v>8795.7920491770565</v>
      </c>
      <c r="T209" s="5">
        <v>8178.4609890420734</v>
      </c>
      <c r="U209" s="5">
        <v>8277.8193998907172</v>
      </c>
      <c r="V209" s="5">
        <v>8391.1568591002033</v>
      </c>
      <c r="W209" s="5">
        <v>9226.9860834079354</v>
      </c>
      <c r="X209" s="5">
        <v>7853.638991146393</v>
      </c>
      <c r="Y209" s="5">
        <v>32959.817489554771</v>
      </c>
      <c r="Z209" s="5">
        <v>66541.987599832122</v>
      </c>
      <c r="AA209" s="5">
        <v>63072.512061935442</v>
      </c>
      <c r="AB209" s="5">
        <v>61006.501504093583</v>
      </c>
      <c r="AC209" s="5">
        <v>58082.041632759312</v>
      </c>
      <c r="AD209" s="5">
        <v>58317.619541174943</v>
      </c>
      <c r="AE209" s="5">
        <v>53113.930962198458</v>
      </c>
      <c r="AF209" s="5">
        <v>53962.741747959648</v>
      </c>
      <c r="AG209" s="5">
        <v>53887.186275333632</v>
      </c>
    </row>
    <row r="210" spans="1:33">
      <c r="A210" s="58" t="s">
        <v>131</v>
      </c>
      <c r="B210" s="61" t="s">
        <v>124</v>
      </c>
      <c r="C210" s="61" t="s">
        <v>165</v>
      </c>
      <c r="D210" s="61" t="s">
        <v>166</v>
      </c>
      <c r="E210" s="61" t="s">
        <v>92</v>
      </c>
      <c r="F210" s="5">
        <v>0</v>
      </c>
      <c r="G210" s="5">
        <v>0</v>
      </c>
      <c r="H210" s="5">
        <v>0</v>
      </c>
      <c r="I210" s="5">
        <v>679.37495125334999</v>
      </c>
      <c r="J210" s="5">
        <v>643.61020775086502</v>
      </c>
      <c r="K210" s="5">
        <v>663.03752990090504</v>
      </c>
      <c r="L210" s="5">
        <v>682.80087936933046</v>
      </c>
      <c r="M210" s="5">
        <v>762.94385531084458</v>
      </c>
      <c r="N210" s="5">
        <v>2538.685038789075</v>
      </c>
      <c r="O210" s="5">
        <v>6986.6025445163505</v>
      </c>
      <c r="P210" s="5">
        <v>6972.9342791684994</v>
      </c>
      <c r="Q210" s="5">
        <v>7749.4346841546494</v>
      </c>
      <c r="R210" s="5">
        <v>6871.4570328492837</v>
      </c>
      <c r="S210" s="5">
        <v>6957.5806666635763</v>
      </c>
      <c r="T210" s="5">
        <v>6547.7824272025937</v>
      </c>
      <c r="U210" s="5">
        <v>6682.9648089067878</v>
      </c>
      <c r="V210" s="5">
        <v>7029.5002667332737</v>
      </c>
      <c r="W210" s="5">
        <v>6888.9844642218104</v>
      </c>
      <c r="X210" s="5">
        <v>6153.4520884760586</v>
      </c>
      <c r="Y210" s="5">
        <v>8649.8749284625319</v>
      </c>
      <c r="Z210" s="5">
        <v>15697.346408872041</v>
      </c>
      <c r="AA210" s="5">
        <v>16172.75799965097</v>
      </c>
      <c r="AB210" s="5">
        <v>15016.332618569164</v>
      </c>
      <c r="AC210" s="5">
        <v>13891.372547958952</v>
      </c>
      <c r="AD210" s="5">
        <v>14808.292076224279</v>
      </c>
      <c r="AE210" s="5">
        <v>13634.498365650486</v>
      </c>
      <c r="AF210" s="5">
        <v>13187.034666283842</v>
      </c>
      <c r="AG210" s="5">
        <v>13173.363828762969</v>
      </c>
    </row>
    <row r="211" spans="1:33">
      <c r="A211" s="58" t="s">
        <v>131</v>
      </c>
      <c r="B211" s="61" t="s">
        <v>124</v>
      </c>
      <c r="C211" s="61" t="s">
        <v>167</v>
      </c>
      <c r="D211" s="61" t="s">
        <v>168</v>
      </c>
      <c r="E211" s="61" t="s">
        <v>92</v>
      </c>
      <c r="F211" s="5">
        <v>1454.7957300839612</v>
      </c>
      <c r="G211" s="5">
        <v>6033.2851387863248</v>
      </c>
      <c r="H211" s="5">
        <v>14491.927790447466</v>
      </c>
      <c r="I211" s="5">
        <v>14510.284602850821</v>
      </c>
      <c r="J211" s="5">
        <v>13756.299807566324</v>
      </c>
      <c r="K211" s="5">
        <v>13653.841330767396</v>
      </c>
      <c r="L211" s="5">
        <v>14372.83566778764</v>
      </c>
      <c r="M211" s="5">
        <v>14087.488163627455</v>
      </c>
      <c r="N211" s="5">
        <v>16497.782646208336</v>
      </c>
      <c r="O211" s="5">
        <v>16519.047901436614</v>
      </c>
      <c r="P211" s="5">
        <v>17419.15573721796</v>
      </c>
      <c r="Q211" s="5">
        <v>20343.881307485786</v>
      </c>
      <c r="R211" s="5">
        <v>19867.499961840236</v>
      </c>
      <c r="S211" s="5">
        <v>28709.295505220522</v>
      </c>
      <c r="T211" s="5">
        <v>30412.646431219066</v>
      </c>
      <c r="U211" s="5">
        <v>29175.672616905373</v>
      </c>
      <c r="V211" s="5">
        <v>30049.881762973844</v>
      </c>
      <c r="W211" s="5">
        <v>30200.294330250297</v>
      </c>
      <c r="X211" s="5">
        <v>28312.809272873645</v>
      </c>
      <c r="Y211" s="5">
        <v>32170.788380254817</v>
      </c>
      <c r="Z211" s="5">
        <v>32701.652226648093</v>
      </c>
      <c r="AA211" s="5">
        <v>31017.949012510537</v>
      </c>
      <c r="AB211" s="5">
        <v>31005.769977605876</v>
      </c>
      <c r="AC211" s="5">
        <v>30176.017360595935</v>
      </c>
      <c r="AD211" s="5">
        <v>31491.064607128486</v>
      </c>
      <c r="AE211" s="5">
        <v>31552.062267429257</v>
      </c>
      <c r="AF211" s="5">
        <v>29783.000206794884</v>
      </c>
      <c r="AG211" s="5">
        <v>29867.315481913203</v>
      </c>
    </row>
    <row r="212" spans="1:33">
      <c r="A212" s="58" t="s">
        <v>131</v>
      </c>
      <c r="B212" s="61" t="s">
        <v>124</v>
      </c>
      <c r="C212" s="61" t="s">
        <v>169</v>
      </c>
      <c r="D212" s="61" t="s">
        <v>170</v>
      </c>
      <c r="E212" s="61" t="s">
        <v>92</v>
      </c>
      <c r="F212" s="5">
        <v>0</v>
      </c>
      <c r="G212" s="5">
        <v>0</v>
      </c>
      <c r="H212" s="5">
        <v>0</v>
      </c>
      <c r="I212" s="5">
        <v>85.113980073510021</v>
      </c>
      <c r="J212" s="5">
        <v>79.138908997925</v>
      </c>
      <c r="K212" s="5">
        <v>76.774003752909948</v>
      </c>
      <c r="L212" s="5">
        <v>87.755620629854945</v>
      </c>
      <c r="M212" s="5">
        <v>69.17668963030502</v>
      </c>
      <c r="N212" s="5">
        <v>62.824667430615015</v>
      </c>
      <c r="O212" s="5">
        <v>636.98537062819992</v>
      </c>
      <c r="P212" s="5">
        <v>1225.2096218970944</v>
      </c>
      <c r="Q212" s="5">
        <v>2117.5407664485601</v>
      </c>
      <c r="R212" s="5">
        <v>1997.5303887501102</v>
      </c>
      <c r="S212" s="5">
        <v>1928.5740827285715</v>
      </c>
      <c r="T212" s="5">
        <v>2074.74540632766</v>
      </c>
      <c r="U212" s="5">
        <v>2042.7702446152264</v>
      </c>
      <c r="V212" s="5">
        <v>2173.9319338253608</v>
      </c>
      <c r="W212" s="5">
        <v>2269.5850235527823</v>
      </c>
      <c r="X212" s="5">
        <v>2033.7203972233858</v>
      </c>
      <c r="Y212" s="5">
        <v>2149.6160435069401</v>
      </c>
      <c r="Z212" s="5">
        <v>1900.4901936345359</v>
      </c>
      <c r="AA212" s="5">
        <v>1987.9279677725008</v>
      </c>
      <c r="AB212" s="5">
        <v>1848.6006155284406</v>
      </c>
      <c r="AC212" s="5">
        <v>1804.253533443371</v>
      </c>
      <c r="AD212" s="5">
        <v>1975.2601064354092</v>
      </c>
      <c r="AE212" s="5">
        <v>1794.4610846186608</v>
      </c>
      <c r="AF212" s="5">
        <v>1701.7086003337145</v>
      </c>
      <c r="AG212" s="5">
        <v>1640.7959251070813</v>
      </c>
    </row>
    <row r="213" spans="1:33">
      <c r="A213" s="58" t="s">
        <v>131</v>
      </c>
      <c r="B213" s="61" t="s">
        <v>123</v>
      </c>
      <c r="C213" s="61" t="s">
        <v>171</v>
      </c>
      <c r="D213" s="61" t="s">
        <v>172</v>
      </c>
      <c r="E213" s="61" t="s">
        <v>92</v>
      </c>
      <c r="F213" s="5">
        <v>4876.7556564437909</v>
      </c>
      <c r="G213" s="5">
        <v>4620.1167446019244</v>
      </c>
      <c r="H213" s="5">
        <v>4759.3888807264793</v>
      </c>
      <c r="I213" s="5">
        <v>4780.4107741828275</v>
      </c>
      <c r="J213" s="5">
        <v>4131.392558942629</v>
      </c>
      <c r="K213" s="5">
        <v>4559.7443853751029</v>
      </c>
      <c r="L213" s="5">
        <v>4466.7880178978776</v>
      </c>
      <c r="M213" s="5">
        <v>5442.0398952439409</v>
      </c>
      <c r="N213" s="5">
        <v>5176.5864288110934</v>
      </c>
      <c r="O213" s="5">
        <v>5568.535592507159</v>
      </c>
      <c r="P213" s="5">
        <v>5263.7081911624564</v>
      </c>
      <c r="Q213" s="5">
        <v>5287.0580160988675</v>
      </c>
      <c r="R213" s="5">
        <v>5210.0789806047724</v>
      </c>
      <c r="S213" s="5">
        <v>5167.4832390852289</v>
      </c>
      <c r="T213" s="5">
        <v>5342.9869858839447</v>
      </c>
      <c r="U213" s="5">
        <v>4906.0413928656208</v>
      </c>
      <c r="V213" s="5">
        <v>5328.1998721123218</v>
      </c>
      <c r="W213" s="5">
        <v>5138.4139196925771</v>
      </c>
      <c r="X213" s="5">
        <v>5340.1778029383913</v>
      </c>
      <c r="Y213" s="5">
        <v>5093.7477191614544</v>
      </c>
      <c r="Z213" s="5">
        <v>5545.1266631554636</v>
      </c>
      <c r="AA213" s="5">
        <v>5247.9882574867361</v>
      </c>
      <c r="AB213" s="5">
        <v>5154.2481660594085</v>
      </c>
      <c r="AC213" s="5">
        <v>5073.2499224088679</v>
      </c>
      <c r="AD213" s="5">
        <v>5082.7774188669146</v>
      </c>
      <c r="AE213" s="5">
        <v>5276.2303103612066</v>
      </c>
      <c r="AF213" s="5">
        <v>4746.1479865799856</v>
      </c>
      <c r="AG213" s="5">
        <v>5245.584308318179</v>
      </c>
    </row>
    <row r="214" spans="1:33">
      <c r="A214" s="58" t="s">
        <v>131</v>
      </c>
      <c r="B214" s="61" t="s">
        <v>123</v>
      </c>
      <c r="C214" s="61" t="s">
        <v>173</v>
      </c>
      <c r="D214" s="61" t="s">
        <v>174</v>
      </c>
      <c r="E214" s="61" t="s">
        <v>92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</row>
    <row r="215" spans="1:33">
      <c r="A215" s="58" t="s">
        <v>131</v>
      </c>
      <c r="B215" s="61" t="s">
        <v>123</v>
      </c>
      <c r="C215" s="61" t="s">
        <v>175</v>
      </c>
      <c r="D215" s="61" t="s">
        <v>176</v>
      </c>
      <c r="E215" s="61" t="s">
        <v>92</v>
      </c>
      <c r="F215" s="5">
        <v>1911.3474815162567</v>
      </c>
      <c r="G215" s="5">
        <v>1755.108724938905</v>
      </c>
      <c r="H215" s="5">
        <v>1895.5984826627307</v>
      </c>
      <c r="I215" s="5">
        <v>1848.951905240255</v>
      </c>
      <c r="J215" s="5">
        <v>12745.753665113214</v>
      </c>
      <c r="K215" s="5">
        <v>13593.671342616824</v>
      </c>
      <c r="L215" s="5">
        <v>13177.297270288776</v>
      </c>
      <c r="M215" s="5">
        <v>12943.119448518937</v>
      </c>
      <c r="N215" s="5">
        <v>21456.752471468957</v>
      </c>
      <c r="O215" s="5">
        <v>24863.432120533205</v>
      </c>
      <c r="P215" s="5">
        <v>23652.663170735977</v>
      </c>
      <c r="Q215" s="5">
        <v>24059.319566121834</v>
      </c>
      <c r="R215" s="5">
        <v>22642.103170177295</v>
      </c>
      <c r="S215" s="5">
        <v>24028.105267523068</v>
      </c>
      <c r="T215" s="5">
        <v>21703.732027807117</v>
      </c>
      <c r="U215" s="5">
        <v>21832.951989943267</v>
      </c>
      <c r="V215" s="5">
        <v>23794.799077134416</v>
      </c>
      <c r="W215" s="5">
        <v>22447.553530499477</v>
      </c>
      <c r="X215" s="5">
        <v>21594.83619036193</v>
      </c>
      <c r="Y215" s="5">
        <v>28695.452747524883</v>
      </c>
      <c r="Z215" s="5">
        <v>31574.515915692573</v>
      </c>
      <c r="AA215" s="5">
        <v>28384.934712797454</v>
      </c>
      <c r="AB215" s="5">
        <v>27883.008674602355</v>
      </c>
      <c r="AC215" s="5">
        <v>25822.586531084162</v>
      </c>
      <c r="AD215" s="5">
        <v>27361.341986480438</v>
      </c>
      <c r="AE215" s="5">
        <v>26333.052427751758</v>
      </c>
      <c r="AF215" s="5">
        <v>29083.973697892015</v>
      </c>
      <c r="AG215" s="5">
        <v>31109.538717388008</v>
      </c>
    </row>
    <row r="216" spans="1:33">
      <c r="A216" s="58" t="s">
        <v>131</v>
      </c>
      <c r="B216" s="61" t="s">
        <v>123</v>
      </c>
      <c r="C216" s="61" t="s">
        <v>177</v>
      </c>
      <c r="D216" s="61" t="s">
        <v>178</v>
      </c>
      <c r="E216" s="61" t="s">
        <v>92</v>
      </c>
      <c r="F216" s="5">
        <v>9130.238156386793</v>
      </c>
      <c r="G216" s="5">
        <v>8734.4308765481146</v>
      </c>
      <c r="H216" s="5">
        <v>9005.5314657356721</v>
      </c>
      <c r="I216" s="5">
        <v>9757.5789916044723</v>
      </c>
      <c r="J216" s="5">
        <v>9331.0056588781135</v>
      </c>
      <c r="K216" s="5">
        <v>10347.415917686192</v>
      </c>
      <c r="L216" s="5">
        <v>12269.684442788261</v>
      </c>
      <c r="M216" s="5">
        <v>11975.263337960914</v>
      </c>
      <c r="N216" s="5">
        <v>11595.8034973616</v>
      </c>
      <c r="O216" s="5">
        <v>12281.070164192362</v>
      </c>
      <c r="P216" s="5">
        <v>12232.92175189907</v>
      </c>
      <c r="Q216" s="5">
        <v>11693.558886641003</v>
      </c>
      <c r="R216" s="5">
        <v>11304.526613627266</v>
      </c>
      <c r="S216" s="5">
        <v>12424.319889792929</v>
      </c>
      <c r="T216" s="5">
        <v>14663.454570537031</v>
      </c>
      <c r="U216" s="5">
        <v>13546.346006419499</v>
      </c>
      <c r="V216" s="5">
        <v>14374.891297899609</v>
      </c>
      <c r="W216" s="5">
        <v>26542.572194867964</v>
      </c>
      <c r="X216" s="5">
        <v>25379.548431641917</v>
      </c>
      <c r="Y216" s="5">
        <v>25112.127750814263</v>
      </c>
      <c r="Z216" s="5">
        <v>29635.133162205926</v>
      </c>
      <c r="AA216" s="5">
        <v>29041.555178849063</v>
      </c>
      <c r="AB216" s="5">
        <v>30596.689903377108</v>
      </c>
      <c r="AC216" s="5">
        <v>33015.530204858056</v>
      </c>
      <c r="AD216" s="5">
        <v>35088.530971852102</v>
      </c>
      <c r="AE216" s="5">
        <v>38118.154698002145</v>
      </c>
      <c r="AF216" s="5">
        <v>34564.042411386479</v>
      </c>
      <c r="AG216" s="5">
        <v>34670.368373107456</v>
      </c>
    </row>
    <row r="217" spans="1:33">
      <c r="A217" s="58" t="s">
        <v>131</v>
      </c>
      <c r="B217" s="61" t="s">
        <v>123</v>
      </c>
      <c r="C217" s="61" t="s">
        <v>179</v>
      </c>
      <c r="D217" s="61" t="s">
        <v>180</v>
      </c>
      <c r="E217" s="61" t="s">
        <v>92</v>
      </c>
      <c r="F217" s="5">
        <v>647.63308219231453</v>
      </c>
      <c r="G217" s="5">
        <v>647.94479033525465</v>
      </c>
      <c r="H217" s="5">
        <v>733.67740310487534</v>
      </c>
      <c r="I217" s="5">
        <v>705.82424873009984</v>
      </c>
      <c r="J217" s="5">
        <v>630.02970794187502</v>
      </c>
      <c r="K217" s="5">
        <v>705.9911895837605</v>
      </c>
      <c r="L217" s="5">
        <v>666.15619913376577</v>
      </c>
      <c r="M217" s="5">
        <v>629.58472837383488</v>
      </c>
      <c r="N217" s="5">
        <v>678.78738756623989</v>
      </c>
      <c r="O217" s="5">
        <v>689.42173101583944</v>
      </c>
      <c r="P217" s="5">
        <v>685.33264382511538</v>
      </c>
      <c r="Q217" s="5">
        <v>634.14070049197926</v>
      </c>
      <c r="R217" s="5">
        <v>635.12289900540463</v>
      </c>
      <c r="S217" s="5">
        <v>654.825905652095</v>
      </c>
      <c r="T217" s="5">
        <v>612.00224771832495</v>
      </c>
      <c r="U217" s="5">
        <v>535.821336194845</v>
      </c>
      <c r="V217" s="5">
        <v>602.10732558403015</v>
      </c>
      <c r="W217" s="5">
        <v>605.46278710148511</v>
      </c>
      <c r="X217" s="5">
        <v>699.84614020749484</v>
      </c>
      <c r="Y217" s="5">
        <v>711.7880290952105</v>
      </c>
      <c r="Z217" s="5">
        <v>186.09983667464002</v>
      </c>
      <c r="AA217" s="5">
        <v>185.62029076701015</v>
      </c>
      <c r="AB217" s="5">
        <v>151.62650351970004</v>
      </c>
      <c r="AC217" s="5">
        <v>161.28457347723997</v>
      </c>
      <c r="AD217" s="5">
        <v>175.56615325611497</v>
      </c>
      <c r="AE217" s="5">
        <v>177.64818961091015</v>
      </c>
      <c r="AF217" s="5">
        <v>138.70107944564518</v>
      </c>
      <c r="AG217" s="5">
        <v>159.93027774531993</v>
      </c>
    </row>
    <row r="218" spans="1:33">
      <c r="A218" s="58" t="s">
        <v>131</v>
      </c>
      <c r="B218" s="61" t="s">
        <v>123</v>
      </c>
      <c r="C218" s="61" t="s">
        <v>181</v>
      </c>
      <c r="D218" s="61" t="s">
        <v>182</v>
      </c>
      <c r="E218" s="61" t="s">
        <v>92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</row>
    <row r="219" spans="1:33">
      <c r="A219" s="58" t="s">
        <v>131</v>
      </c>
      <c r="B219" s="61" t="s">
        <v>123</v>
      </c>
      <c r="C219" s="61" t="s">
        <v>183</v>
      </c>
      <c r="D219" s="61" t="s">
        <v>184</v>
      </c>
      <c r="E219" s="61" t="s">
        <v>92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</row>
    <row r="220" spans="1:33">
      <c r="A220" s="58" t="s">
        <v>131</v>
      </c>
      <c r="B220" s="61" t="s">
        <v>123</v>
      </c>
      <c r="C220" s="61" t="s">
        <v>185</v>
      </c>
      <c r="D220" s="61" t="s">
        <v>186</v>
      </c>
      <c r="E220" s="61" t="s">
        <v>92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</row>
    <row r="221" spans="1:33">
      <c r="A221" s="58" t="s">
        <v>131</v>
      </c>
      <c r="B221" s="61" t="s">
        <v>123</v>
      </c>
      <c r="C221" s="61" t="s">
        <v>187</v>
      </c>
      <c r="D221" s="61" t="s">
        <v>188</v>
      </c>
      <c r="E221" s="61" t="s">
        <v>92</v>
      </c>
      <c r="F221" s="5">
        <v>1433.5968447209598</v>
      </c>
      <c r="G221" s="5">
        <v>1383.5294264517802</v>
      </c>
      <c r="H221" s="5">
        <v>1304.7807056402798</v>
      </c>
      <c r="I221" s="5">
        <v>5074.2786514384607</v>
      </c>
      <c r="J221" s="5">
        <v>4992.7864152396414</v>
      </c>
      <c r="K221" s="5">
        <v>5154.0294952753356</v>
      </c>
      <c r="L221" s="5">
        <v>5116.3786943903806</v>
      </c>
      <c r="M221" s="5">
        <v>11849.153339709519</v>
      </c>
      <c r="N221" s="5">
        <v>11352.768664756913</v>
      </c>
      <c r="O221" s="5">
        <v>11567.647801676605</v>
      </c>
      <c r="P221" s="5">
        <v>13919.809038079096</v>
      </c>
      <c r="Q221" s="5">
        <v>14295.395724340275</v>
      </c>
      <c r="R221" s="5">
        <v>14288.892034625485</v>
      </c>
      <c r="S221" s="5">
        <v>13240.904212728521</v>
      </c>
      <c r="T221" s="5">
        <v>14207.651423754865</v>
      </c>
      <c r="U221" s="5">
        <v>13830.821475136536</v>
      </c>
      <c r="V221" s="5">
        <v>14314.874430005581</v>
      </c>
      <c r="W221" s="5">
        <v>13684.873699014846</v>
      </c>
      <c r="X221" s="5">
        <v>14166.371730321978</v>
      </c>
      <c r="Y221" s="5">
        <v>13104.618115032394</v>
      </c>
      <c r="Z221" s="5">
        <v>13122.711332994162</v>
      </c>
      <c r="AA221" s="5">
        <v>13321.871855860196</v>
      </c>
      <c r="AB221" s="5">
        <v>13270.036785679273</v>
      </c>
      <c r="AC221" s="5">
        <v>12920.416626629223</v>
      </c>
      <c r="AD221" s="5">
        <v>12735.163777908312</v>
      </c>
      <c r="AE221" s="5">
        <v>13326.784734999574</v>
      </c>
      <c r="AF221" s="5">
        <v>13267.391445198202</v>
      </c>
      <c r="AG221" s="5">
        <v>12397.942736459589</v>
      </c>
    </row>
    <row r="222" spans="1:33">
      <c r="A222" s="58" t="s">
        <v>131</v>
      </c>
      <c r="B222" s="61" t="s">
        <v>125</v>
      </c>
      <c r="C222" s="61" t="s">
        <v>189</v>
      </c>
      <c r="D222" s="61" t="s">
        <v>190</v>
      </c>
      <c r="E222" s="61" t="s">
        <v>92</v>
      </c>
      <c r="F222" s="5">
        <v>0</v>
      </c>
      <c r="G222" s="5">
        <v>0</v>
      </c>
      <c r="H222" s="5">
        <v>1.8436524349999992E-3</v>
      </c>
      <c r="I222" s="5">
        <v>455.33321798282009</v>
      </c>
      <c r="J222" s="5">
        <v>1246.5617910359401</v>
      </c>
      <c r="K222" s="5">
        <v>1297.8071929732848</v>
      </c>
      <c r="L222" s="5">
        <v>1339.9912467296051</v>
      </c>
      <c r="M222" s="5">
        <v>1365.6840961888249</v>
      </c>
      <c r="N222" s="5">
        <v>1161.66810689932</v>
      </c>
      <c r="O222" s="5">
        <v>1208.5465774391098</v>
      </c>
      <c r="P222" s="5">
        <v>1310.45199899913</v>
      </c>
      <c r="Q222" s="5">
        <v>1163.4785103989298</v>
      </c>
      <c r="R222" s="5">
        <v>1337.7247081150558</v>
      </c>
      <c r="S222" s="5">
        <v>1118.6690569489401</v>
      </c>
      <c r="T222" s="5">
        <v>1049.3608299065554</v>
      </c>
      <c r="U222" s="5">
        <v>966.50144373309047</v>
      </c>
      <c r="V222" s="5">
        <v>931.3546731547799</v>
      </c>
      <c r="W222" s="5">
        <v>1022.4488738580553</v>
      </c>
      <c r="X222" s="5">
        <v>1078.8603368564752</v>
      </c>
      <c r="Y222" s="5">
        <v>920.0584968876899</v>
      </c>
      <c r="Z222" s="5">
        <v>895.09703405565938</v>
      </c>
      <c r="AA222" s="5">
        <v>1018.9450285361302</v>
      </c>
      <c r="AB222" s="5">
        <v>876.80276457749483</v>
      </c>
      <c r="AC222" s="5">
        <v>1085.7953702427908</v>
      </c>
      <c r="AD222" s="5">
        <v>949.12605255319022</v>
      </c>
      <c r="AE222" s="5">
        <v>1068.7960287309402</v>
      </c>
      <c r="AF222" s="5">
        <v>1023.6623457530303</v>
      </c>
      <c r="AG222" s="5">
        <v>899.74941075413483</v>
      </c>
    </row>
    <row r="223" spans="1:33">
      <c r="A223" s="58" t="s">
        <v>131</v>
      </c>
      <c r="B223" s="61" t="s">
        <v>125</v>
      </c>
      <c r="C223" s="61" t="s">
        <v>191</v>
      </c>
      <c r="D223" s="61" t="s">
        <v>192</v>
      </c>
      <c r="E223" s="61" t="s">
        <v>92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</row>
    <row r="224" spans="1:33">
      <c r="A224" s="58" t="s">
        <v>131</v>
      </c>
      <c r="B224" s="61" t="s">
        <v>125</v>
      </c>
      <c r="C224" s="61" t="s">
        <v>193</v>
      </c>
      <c r="D224" s="61" t="s">
        <v>194</v>
      </c>
      <c r="E224" s="61" t="s">
        <v>92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</row>
    <row r="225" spans="1:33">
      <c r="A225" s="58" t="s">
        <v>131</v>
      </c>
      <c r="B225" s="61" t="s">
        <v>125</v>
      </c>
      <c r="C225" s="61" t="s">
        <v>195</v>
      </c>
      <c r="D225" s="61" t="s">
        <v>196</v>
      </c>
      <c r="E225" s="61" t="s">
        <v>92</v>
      </c>
      <c r="F225" s="5">
        <v>5357.3995758686497</v>
      </c>
      <c r="G225" s="5">
        <v>5848.0397201550886</v>
      </c>
      <c r="H225" s="5">
        <v>5491.7916636143291</v>
      </c>
      <c r="I225" s="5">
        <v>5690.0952711174596</v>
      </c>
      <c r="J225" s="5">
        <v>5643.0436810535048</v>
      </c>
      <c r="K225" s="5">
        <v>7709.3028671080319</v>
      </c>
      <c r="L225" s="5">
        <v>7774.9991566680255</v>
      </c>
      <c r="M225" s="5">
        <v>8225.546739004476</v>
      </c>
      <c r="N225" s="5">
        <v>7797.4030047494871</v>
      </c>
      <c r="O225" s="5">
        <v>7781.3057768202971</v>
      </c>
      <c r="P225" s="5">
        <v>8405.4595827784578</v>
      </c>
      <c r="Q225" s="5">
        <v>7337.7619086820978</v>
      </c>
      <c r="R225" s="5">
        <v>10756.545291230927</v>
      </c>
      <c r="S225" s="5">
        <v>10651.38625115948</v>
      </c>
      <c r="T225" s="5">
        <v>10880.503504193382</v>
      </c>
      <c r="U225" s="5">
        <v>9457.6677055871987</v>
      </c>
      <c r="V225" s="5">
        <v>10652.585424643758</v>
      </c>
      <c r="W225" s="5">
        <v>10840.252247813354</v>
      </c>
      <c r="X225" s="5">
        <v>11117.115406318657</v>
      </c>
      <c r="Y225" s="5">
        <v>11433.74840855121</v>
      </c>
      <c r="Z225" s="5">
        <v>11764.240220680411</v>
      </c>
      <c r="AA225" s="5">
        <v>11333.010722251342</v>
      </c>
      <c r="AB225" s="5">
        <v>9562.2990416705597</v>
      </c>
      <c r="AC225" s="5">
        <v>11323.305869537486</v>
      </c>
      <c r="AD225" s="5">
        <v>11319.038164056185</v>
      </c>
      <c r="AE225" s="5">
        <v>11719.697476600455</v>
      </c>
      <c r="AF225" s="5">
        <v>11645.499055040231</v>
      </c>
      <c r="AG225" s="5">
        <v>12643.512417910595</v>
      </c>
    </row>
    <row r="226" spans="1:33">
      <c r="A226" s="58" t="s">
        <v>131</v>
      </c>
      <c r="B226" s="61" t="s">
        <v>125</v>
      </c>
      <c r="C226" s="61" t="s">
        <v>197</v>
      </c>
      <c r="D226" s="61" t="s">
        <v>198</v>
      </c>
      <c r="E226" s="61" t="s">
        <v>92</v>
      </c>
      <c r="F226" s="5">
        <v>5640.2415943564238</v>
      </c>
      <c r="G226" s="5">
        <v>7895.1558389813927</v>
      </c>
      <c r="H226" s="5">
        <v>8335.7463224352705</v>
      </c>
      <c r="I226" s="5">
        <v>9561.8784804216866</v>
      </c>
      <c r="J226" s="5">
        <v>10105.686032003556</v>
      </c>
      <c r="K226" s="5">
        <v>10525.62738614139</v>
      </c>
      <c r="L226" s="5">
        <v>10792.872243862115</v>
      </c>
      <c r="M226" s="5">
        <v>15199.467548456203</v>
      </c>
      <c r="N226" s="5">
        <v>14997.373941366159</v>
      </c>
      <c r="O226" s="5">
        <v>15006.658208186433</v>
      </c>
      <c r="P226" s="5">
        <v>19084.122071950216</v>
      </c>
      <c r="Q226" s="5">
        <v>17681.165204848203</v>
      </c>
      <c r="R226" s="5">
        <v>20121.381430206529</v>
      </c>
      <c r="S226" s="5">
        <v>17652.054690904934</v>
      </c>
      <c r="T226" s="5">
        <v>21200.485796314075</v>
      </c>
      <c r="U226" s="5">
        <v>25401.241763026632</v>
      </c>
      <c r="V226" s="5">
        <v>26127.182403784682</v>
      </c>
      <c r="W226" s="5">
        <v>35139.797275391771</v>
      </c>
      <c r="X226" s="5">
        <v>35280.517159836694</v>
      </c>
      <c r="Y226" s="5">
        <v>31876.457294771557</v>
      </c>
      <c r="Z226" s="5">
        <v>31995.537168526556</v>
      </c>
      <c r="AA226" s="5">
        <v>40613.933587232394</v>
      </c>
      <c r="AB226" s="5">
        <v>45268.190555672438</v>
      </c>
      <c r="AC226" s="5">
        <v>51380.518091597078</v>
      </c>
      <c r="AD226" s="5">
        <v>46706.558636963389</v>
      </c>
      <c r="AE226" s="5">
        <v>48977.015790660291</v>
      </c>
      <c r="AF226" s="5">
        <v>46632.586667188662</v>
      </c>
      <c r="AG226" s="5">
        <v>45955.907208883611</v>
      </c>
    </row>
    <row r="227" spans="1:33">
      <c r="A227" s="58" t="s">
        <v>131</v>
      </c>
      <c r="B227" s="61" t="s">
        <v>125</v>
      </c>
      <c r="C227" s="61" t="s">
        <v>199</v>
      </c>
      <c r="D227" s="61" t="s">
        <v>200</v>
      </c>
      <c r="E227" s="61" t="s">
        <v>92</v>
      </c>
      <c r="F227" s="5">
        <v>0</v>
      </c>
      <c r="G227" s="5">
        <v>1678.3584478494306</v>
      </c>
      <c r="H227" s="5">
        <v>5617.1924158734246</v>
      </c>
      <c r="I227" s="5">
        <v>5550.5651469207278</v>
      </c>
      <c r="J227" s="5">
        <v>5364.4317413369827</v>
      </c>
      <c r="K227" s="5">
        <v>5585.7471099362228</v>
      </c>
      <c r="L227" s="5">
        <v>5536.1454385765064</v>
      </c>
      <c r="M227" s="5">
        <v>6223.3282864844368</v>
      </c>
      <c r="N227" s="5">
        <v>5656.5803945730368</v>
      </c>
      <c r="O227" s="5">
        <v>5476.2917384999573</v>
      </c>
      <c r="P227" s="5">
        <v>5769.8760697573398</v>
      </c>
      <c r="Q227" s="5">
        <v>5351.402876909593</v>
      </c>
      <c r="R227" s="5">
        <v>6236.9602532317049</v>
      </c>
      <c r="S227" s="5">
        <v>5462.0937021743903</v>
      </c>
      <c r="T227" s="5">
        <v>6121.239449507083</v>
      </c>
      <c r="U227" s="5">
        <v>5367.6200776863516</v>
      </c>
      <c r="V227" s="5">
        <v>5644.167507915191</v>
      </c>
      <c r="W227" s="5">
        <v>6245.1442876792053</v>
      </c>
      <c r="X227" s="5">
        <v>8688.9304566508399</v>
      </c>
      <c r="Y227" s="5">
        <v>8316.6337602352723</v>
      </c>
      <c r="Z227" s="5">
        <v>8474.9489516734793</v>
      </c>
      <c r="AA227" s="5">
        <v>8819.5514811875564</v>
      </c>
      <c r="AB227" s="5">
        <v>7311.6467285881536</v>
      </c>
      <c r="AC227" s="5">
        <v>9866.5239869320412</v>
      </c>
      <c r="AD227" s="5">
        <v>13196.473077091821</v>
      </c>
      <c r="AE227" s="5">
        <v>13789.545702789077</v>
      </c>
      <c r="AF227" s="5">
        <v>11560.10729229418</v>
      </c>
      <c r="AG227" s="5">
        <v>12207.833832875993</v>
      </c>
    </row>
    <row r="228" spans="1:33">
      <c r="A228" s="58" t="s">
        <v>131</v>
      </c>
      <c r="B228" s="61" t="s">
        <v>125</v>
      </c>
      <c r="C228" s="61" t="s">
        <v>201</v>
      </c>
      <c r="D228" s="61" t="s">
        <v>202</v>
      </c>
      <c r="E228" s="61" t="s">
        <v>92</v>
      </c>
      <c r="F228" s="5">
        <v>0</v>
      </c>
      <c r="G228" s="5">
        <v>0</v>
      </c>
      <c r="H228" s="5">
        <v>1016.7018390961251</v>
      </c>
      <c r="I228" s="5">
        <v>1034.3776063373746</v>
      </c>
      <c r="J228" s="5">
        <v>928.20219620078979</v>
      </c>
      <c r="K228" s="5">
        <v>1077.9023738183855</v>
      </c>
      <c r="L228" s="5">
        <v>1097.1777784506994</v>
      </c>
      <c r="M228" s="5">
        <v>1109.7786039538</v>
      </c>
      <c r="N228" s="5">
        <v>1147.1780170129855</v>
      </c>
      <c r="O228" s="5">
        <v>1106.007852433165</v>
      </c>
      <c r="P228" s="5">
        <v>1104.1454664885709</v>
      </c>
      <c r="Q228" s="5">
        <v>1079.9380919596501</v>
      </c>
      <c r="R228" s="5">
        <v>1124.0901762433452</v>
      </c>
      <c r="S228" s="5">
        <v>1772.1943107797351</v>
      </c>
      <c r="T228" s="5">
        <v>1806.3365088404353</v>
      </c>
      <c r="U228" s="5">
        <v>1523.4003443406543</v>
      </c>
      <c r="V228" s="5">
        <v>1710.6226527214546</v>
      </c>
      <c r="W228" s="5">
        <v>1822.5533700758301</v>
      </c>
      <c r="X228" s="5">
        <v>1730.2135495678504</v>
      </c>
      <c r="Y228" s="5">
        <v>3157.9953929750395</v>
      </c>
      <c r="Z228" s="5">
        <v>3063.8585221579769</v>
      </c>
      <c r="AA228" s="5">
        <v>3050.588396991132</v>
      </c>
      <c r="AB228" s="5">
        <v>2849.0824180405812</v>
      </c>
      <c r="AC228" s="5">
        <v>3046.2912435017411</v>
      </c>
      <c r="AD228" s="5">
        <v>3734.3341266038342</v>
      </c>
      <c r="AE228" s="5">
        <v>3731.2977902160528</v>
      </c>
      <c r="AF228" s="5">
        <v>3041.5033120298399</v>
      </c>
      <c r="AG228" s="5">
        <v>3278.0786975687752</v>
      </c>
    </row>
    <row r="229" spans="1:33">
      <c r="A229" s="58" t="s">
        <v>131</v>
      </c>
      <c r="B229" s="61" t="s">
        <v>126</v>
      </c>
      <c r="C229" s="61" t="s">
        <v>203</v>
      </c>
      <c r="D229" s="61" t="s">
        <v>204</v>
      </c>
      <c r="E229" s="61" t="s">
        <v>92</v>
      </c>
      <c r="F229" s="5">
        <v>777.17780992734538</v>
      </c>
      <c r="G229" s="5">
        <v>1320.5924691479306</v>
      </c>
      <c r="H229" s="5">
        <v>2610.856031550205</v>
      </c>
      <c r="I229" s="5">
        <v>4540.1713710451895</v>
      </c>
      <c r="J229" s="5">
        <v>4128.7390729622557</v>
      </c>
      <c r="K229" s="5">
        <v>6582.8340912561616</v>
      </c>
      <c r="L229" s="5">
        <v>6680.1433038124906</v>
      </c>
      <c r="M229" s="5">
        <v>6329.2566390576167</v>
      </c>
      <c r="N229" s="5">
        <v>6004.6038349061964</v>
      </c>
      <c r="O229" s="5">
        <v>5757.0911707256</v>
      </c>
      <c r="P229" s="5">
        <v>10057.925307473892</v>
      </c>
      <c r="Q229" s="5">
        <v>9161.3834817899096</v>
      </c>
      <c r="R229" s="5">
        <v>10526.944390320001</v>
      </c>
      <c r="S229" s="5">
        <v>8896.2258578049641</v>
      </c>
      <c r="T229" s="5">
        <v>16011.023957459109</v>
      </c>
      <c r="U229" s="5">
        <v>13986.535010505211</v>
      </c>
      <c r="V229" s="5">
        <v>15239.913829677034</v>
      </c>
      <c r="W229" s="5">
        <v>16643.975261633037</v>
      </c>
      <c r="X229" s="5">
        <v>22119.136083168803</v>
      </c>
      <c r="Y229" s="5">
        <v>18616.911811933271</v>
      </c>
      <c r="Z229" s="5">
        <v>20966.521505159642</v>
      </c>
      <c r="AA229" s="5">
        <v>41768.596866260552</v>
      </c>
      <c r="AB229" s="5">
        <v>35545.447194684493</v>
      </c>
      <c r="AC229" s="5">
        <v>42852.94068397957</v>
      </c>
      <c r="AD229" s="5">
        <v>38724.426573835204</v>
      </c>
      <c r="AE229" s="5">
        <v>50284.236910782078</v>
      </c>
      <c r="AF229" s="5">
        <v>46086.646029128235</v>
      </c>
      <c r="AG229" s="5">
        <v>47242.163237396118</v>
      </c>
    </row>
    <row r="230" spans="1:33">
      <c r="A230" s="58" t="s">
        <v>131</v>
      </c>
      <c r="B230" s="61" t="s">
        <v>126</v>
      </c>
      <c r="C230" s="61" t="s">
        <v>205</v>
      </c>
      <c r="D230" s="61" t="s">
        <v>206</v>
      </c>
      <c r="E230" s="61" t="s">
        <v>92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1:33">
      <c r="A231" s="58" t="s">
        <v>131</v>
      </c>
      <c r="B231" s="61" t="s">
        <v>126</v>
      </c>
      <c r="C231" s="61" t="s">
        <v>207</v>
      </c>
      <c r="D231" s="61" t="s">
        <v>208</v>
      </c>
      <c r="E231" s="61" t="s">
        <v>92</v>
      </c>
      <c r="F231" s="5">
        <v>3940.0957289560502</v>
      </c>
      <c r="G231" s="5">
        <v>7059.9219152068817</v>
      </c>
      <c r="H231" s="5">
        <v>8249.8975007469471</v>
      </c>
      <c r="I231" s="5">
        <v>8501.0897035381531</v>
      </c>
      <c r="J231" s="5">
        <v>7765.8236315585063</v>
      </c>
      <c r="K231" s="5">
        <v>9874.957735735763</v>
      </c>
      <c r="L231" s="5">
        <v>9581.6799797126387</v>
      </c>
      <c r="M231" s="5">
        <v>9548.3043119906906</v>
      </c>
      <c r="N231" s="5">
        <v>9358.9785950738024</v>
      </c>
      <c r="O231" s="5">
        <v>9196.6681537563491</v>
      </c>
      <c r="P231" s="5">
        <v>11624.008705947557</v>
      </c>
      <c r="Q231" s="5">
        <v>11071.085349485822</v>
      </c>
      <c r="R231" s="5">
        <v>18532.780074048998</v>
      </c>
      <c r="S231" s="5">
        <v>16296.006761154036</v>
      </c>
      <c r="T231" s="5">
        <v>15635.548806390918</v>
      </c>
      <c r="U231" s="5">
        <v>13718.69870126559</v>
      </c>
      <c r="V231" s="5">
        <v>15601.048765161098</v>
      </c>
      <c r="W231" s="5">
        <v>15480.884415784476</v>
      </c>
      <c r="X231" s="5">
        <v>22412.017542565194</v>
      </c>
      <c r="Y231" s="5">
        <v>20461.714107215521</v>
      </c>
      <c r="Z231" s="5">
        <v>26073.802775572509</v>
      </c>
      <c r="AA231" s="5">
        <v>26603.799226438128</v>
      </c>
      <c r="AB231" s="5">
        <v>28490.007247502137</v>
      </c>
      <c r="AC231" s="5">
        <v>34704.415451527348</v>
      </c>
      <c r="AD231" s="5">
        <v>34691.870969731826</v>
      </c>
      <c r="AE231" s="5">
        <v>35029.251431138713</v>
      </c>
      <c r="AF231" s="5">
        <v>27428.943022545929</v>
      </c>
      <c r="AG231" s="5">
        <v>30658.33996563391</v>
      </c>
    </row>
    <row r="232" spans="1:33">
      <c r="A232" s="58" t="s">
        <v>131</v>
      </c>
      <c r="B232" s="61" t="s">
        <v>126</v>
      </c>
      <c r="C232" s="61" t="s">
        <v>209</v>
      </c>
      <c r="D232" s="61" t="s">
        <v>210</v>
      </c>
      <c r="E232" s="61" t="s">
        <v>92</v>
      </c>
      <c r="F232" s="5">
        <v>273.10182894574507</v>
      </c>
      <c r="G232" s="5">
        <v>267.83788587187519</v>
      </c>
      <c r="H232" s="5">
        <v>291.71292482285503</v>
      </c>
      <c r="I232" s="5">
        <v>313.793425764875</v>
      </c>
      <c r="J232" s="5">
        <v>273.48125413130475</v>
      </c>
      <c r="K232" s="5">
        <v>338.55624976922991</v>
      </c>
      <c r="L232" s="5">
        <v>292.64884517341022</v>
      </c>
      <c r="M232" s="5">
        <v>242.07554321353993</v>
      </c>
      <c r="N232" s="5">
        <v>244.17108176720507</v>
      </c>
      <c r="O232" s="5">
        <v>235.89603625035019</v>
      </c>
      <c r="P232" s="5">
        <v>3590.7820723689592</v>
      </c>
      <c r="Q232" s="5">
        <v>3291.0942982282986</v>
      </c>
      <c r="R232" s="5">
        <v>3555.6770812046611</v>
      </c>
      <c r="S232" s="5">
        <v>3029.1281698305129</v>
      </c>
      <c r="T232" s="5">
        <v>3362.7669522268639</v>
      </c>
      <c r="U232" s="5">
        <v>2945.4342160634242</v>
      </c>
      <c r="V232" s="5">
        <v>3047.504544724939</v>
      </c>
      <c r="W232" s="5">
        <v>3420.7185990469648</v>
      </c>
      <c r="X232" s="5">
        <v>3360.5733474293716</v>
      </c>
      <c r="Y232" s="5">
        <v>3002.7039747977215</v>
      </c>
      <c r="Z232" s="5">
        <v>3159.81492149108</v>
      </c>
      <c r="AA232" s="5">
        <v>3499.8172066084844</v>
      </c>
      <c r="AB232" s="5">
        <v>3308.7402809691439</v>
      </c>
      <c r="AC232" s="5">
        <v>3501.8509389378009</v>
      </c>
      <c r="AD232" s="5">
        <v>3427.188433402478</v>
      </c>
      <c r="AE232" s="5">
        <v>3242.6144855098855</v>
      </c>
      <c r="AF232" s="5">
        <v>2862.9565071781535</v>
      </c>
      <c r="AG232" s="5">
        <v>3015.762409455705</v>
      </c>
    </row>
    <row r="233" spans="1:33">
      <c r="A233" s="58" t="s">
        <v>131</v>
      </c>
      <c r="B233" s="61" t="s">
        <v>126</v>
      </c>
      <c r="C233" s="61" t="s">
        <v>211</v>
      </c>
      <c r="D233" s="61" t="s">
        <v>212</v>
      </c>
      <c r="E233" s="61" t="s">
        <v>92</v>
      </c>
      <c r="F233" s="5">
        <v>1226.0980691381053</v>
      </c>
      <c r="G233" s="5">
        <v>1191.2681140711302</v>
      </c>
      <c r="H233" s="5">
        <v>1117.3163425951998</v>
      </c>
      <c r="I233" s="5">
        <v>1036.372740938855</v>
      </c>
      <c r="J233" s="5">
        <v>968.01236372391531</v>
      </c>
      <c r="K233" s="5">
        <v>1078.7329156470205</v>
      </c>
      <c r="L233" s="5">
        <v>1182.3893584408843</v>
      </c>
      <c r="M233" s="5">
        <v>1110.0760714853598</v>
      </c>
      <c r="N233" s="5">
        <v>1107.9801567668997</v>
      </c>
      <c r="O233" s="5">
        <v>1040.5720472248449</v>
      </c>
      <c r="P233" s="5">
        <v>1068.3792135071001</v>
      </c>
      <c r="Q233" s="5">
        <v>1053.2313066481247</v>
      </c>
      <c r="R233" s="5">
        <v>1080.5963753499395</v>
      </c>
      <c r="S233" s="5">
        <v>1021.9543293897251</v>
      </c>
      <c r="T233" s="5">
        <v>871.76439320607494</v>
      </c>
      <c r="U233" s="5">
        <v>863.35769410413536</v>
      </c>
      <c r="V233" s="5">
        <v>888.1339291898305</v>
      </c>
      <c r="W233" s="5">
        <v>989.26722116089456</v>
      </c>
      <c r="X233" s="5">
        <v>903.07285534527091</v>
      </c>
      <c r="Y233" s="5">
        <v>881.09869207069028</v>
      </c>
      <c r="Z233" s="5">
        <v>896.60052580005447</v>
      </c>
      <c r="AA233" s="5">
        <v>931.1856673762702</v>
      </c>
      <c r="AB233" s="5">
        <v>525.36811147945002</v>
      </c>
      <c r="AC233" s="5">
        <v>542.49645499862982</v>
      </c>
      <c r="AD233" s="5">
        <v>589.53646958128013</v>
      </c>
      <c r="AE233" s="5">
        <v>480.64498849500018</v>
      </c>
      <c r="AF233" s="5">
        <v>508.91946262500034</v>
      </c>
      <c r="AG233" s="5">
        <v>472.63147427999985</v>
      </c>
    </row>
    <row r="234" spans="1:33">
      <c r="A234" s="58" t="s">
        <v>131</v>
      </c>
      <c r="B234" s="61" t="s">
        <v>126</v>
      </c>
      <c r="C234" s="61" t="s">
        <v>213</v>
      </c>
      <c r="D234" s="61" t="s">
        <v>214</v>
      </c>
      <c r="E234" s="61" t="s">
        <v>92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1980.8265724205289</v>
      </c>
      <c r="L234" s="5">
        <v>1844.9276389614788</v>
      </c>
      <c r="M234" s="5">
        <v>7516.3218359939074</v>
      </c>
      <c r="N234" s="5">
        <v>8045.2576450447186</v>
      </c>
      <c r="O234" s="5">
        <v>10137.656118264138</v>
      </c>
      <c r="P234" s="5">
        <v>9894.3644234024887</v>
      </c>
      <c r="Q234" s="5">
        <v>9624.495232055775</v>
      </c>
      <c r="R234" s="5">
        <v>9126.4047902243037</v>
      </c>
      <c r="S234" s="5">
        <v>23502.25041242638</v>
      </c>
      <c r="T234" s="5">
        <v>22707.628376833716</v>
      </c>
      <c r="U234" s="5">
        <v>23438.100450980848</v>
      </c>
      <c r="V234" s="5">
        <v>24658.986585090654</v>
      </c>
      <c r="W234" s="5">
        <v>24232.695376396798</v>
      </c>
      <c r="X234" s="5">
        <v>42951.011635676514</v>
      </c>
      <c r="Y234" s="5">
        <v>53131.312199817141</v>
      </c>
      <c r="Z234" s="5">
        <v>53090.095033082231</v>
      </c>
      <c r="AA234" s="5">
        <v>56935.592804558437</v>
      </c>
      <c r="AB234" s="5">
        <v>54409.130883194266</v>
      </c>
      <c r="AC234" s="5">
        <v>52080.77159173126</v>
      </c>
      <c r="AD234" s="5">
        <v>57432.576798990602</v>
      </c>
      <c r="AE234" s="5">
        <v>54654.678112221191</v>
      </c>
      <c r="AF234" s="5">
        <v>49519.304681354268</v>
      </c>
      <c r="AG234" s="5">
        <v>53600.751285564584</v>
      </c>
    </row>
    <row r="235" spans="1:33">
      <c r="A235" s="58" t="s">
        <v>131</v>
      </c>
      <c r="B235" s="61" t="s">
        <v>126</v>
      </c>
      <c r="C235" s="61" t="s">
        <v>215</v>
      </c>
      <c r="D235" s="61" t="s">
        <v>216</v>
      </c>
      <c r="E235" s="61" t="s">
        <v>92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</row>
    <row r="236" spans="1:33">
      <c r="A236" s="58" t="s">
        <v>131</v>
      </c>
      <c r="B236" s="61" t="s">
        <v>126</v>
      </c>
      <c r="C236" s="61" t="s">
        <v>217</v>
      </c>
      <c r="D236" s="61" t="s">
        <v>218</v>
      </c>
      <c r="E236" s="61" t="s">
        <v>92</v>
      </c>
      <c r="F236" s="5">
        <v>367.17118090000019</v>
      </c>
      <c r="G236" s="5">
        <v>551.66934095136503</v>
      </c>
      <c r="H236" s="5">
        <v>1023.7619389342901</v>
      </c>
      <c r="I236" s="5">
        <v>1030.6910151246452</v>
      </c>
      <c r="J236" s="5">
        <v>899.68909687017981</v>
      </c>
      <c r="K236" s="5">
        <v>4592.55161592269</v>
      </c>
      <c r="L236" s="5">
        <v>4625.5903235377327</v>
      </c>
      <c r="M236" s="5">
        <v>4276.6005207107737</v>
      </c>
      <c r="N236" s="5">
        <v>4224.2374442871696</v>
      </c>
      <c r="O236" s="5">
        <v>4108.1001894782157</v>
      </c>
      <c r="P236" s="5">
        <v>4292.4878933738364</v>
      </c>
      <c r="Q236" s="5">
        <v>4103.9566230087448</v>
      </c>
      <c r="R236" s="5">
        <v>4148.5292525008099</v>
      </c>
      <c r="S236" s="5">
        <v>3696.0304347813199</v>
      </c>
      <c r="T236" s="5">
        <v>3588.0309044718451</v>
      </c>
      <c r="U236" s="5">
        <v>3007.3790156639634</v>
      </c>
      <c r="V236" s="5">
        <v>3686.4511240548545</v>
      </c>
      <c r="W236" s="5">
        <v>4024.3985715931008</v>
      </c>
      <c r="X236" s="5">
        <v>3365.6151558356805</v>
      </c>
      <c r="Y236" s="5">
        <v>2761.725895088206</v>
      </c>
      <c r="Z236" s="5">
        <v>3539.1247141922313</v>
      </c>
      <c r="AA236" s="5">
        <v>3031.1505106940244</v>
      </c>
      <c r="AB236" s="5">
        <v>2706.4247700647902</v>
      </c>
      <c r="AC236" s="5">
        <v>2672.5528926973702</v>
      </c>
      <c r="AD236" s="5">
        <v>2920.0122097108492</v>
      </c>
      <c r="AE236" s="5">
        <v>2881.5848942936682</v>
      </c>
      <c r="AF236" s="5">
        <v>2183.2302812580751</v>
      </c>
      <c r="AG236" s="5">
        <v>2529.523327855894</v>
      </c>
    </row>
    <row r="237" spans="1:33">
      <c r="A237" s="58" t="s">
        <v>131</v>
      </c>
      <c r="B237" s="61" t="s">
        <v>126</v>
      </c>
      <c r="C237" s="61" t="s">
        <v>219</v>
      </c>
      <c r="D237" s="61" t="s">
        <v>220</v>
      </c>
      <c r="E237" s="61" t="s">
        <v>92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981.33567203075927</v>
      </c>
      <c r="Q237" s="5">
        <v>948.18020521196956</v>
      </c>
      <c r="R237" s="5">
        <v>958.41727774344588</v>
      </c>
      <c r="S237" s="5">
        <v>820.18844091001006</v>
      </c>
      <c r="T237" s="5">
        <v>1100.9747229500492</v>
      </c>
      <c r="U237" s="5">
        <v>1099.1413529111051</v>
      </c>
      <c r="V237" s="5">
        <v>1235.3039492888904</v>
      </c>
      <c r="W237" s="5">
        <v>1312.9544767</v>
      </c>
      <c r="X237" s="5">
        <v>3134.89094535</v>
      </c>
      <c r="Y237" s="5">
        <v>2599.1571818589896</v>
      </c>
      <c r="Z237" s="5">
        <v>3546.338907240528</v>
      </c>
      <c r="AA237" s="5">
        <v>2751.3027697080138</v>
      </c>
      <c r="AB237" s="5">
        <v>2320.4966360250005</v>
      </c>
      <c r="AC237" s="5">
        <v>2440.2806268100012</v>
      </c>
      <c r="AD237" s="5">
        <v>2619.3574001535653</v>
      </c>
      <c r="AE237" s="5">
        <v>2746.7472503343856</v>
      </c>
      <c r="AF237" s="5">
        <v>2354.0387576450848</v>
      </c>
      <c r="AG237" s="5">
        <v>2548.8668930851954</v>
      </c>
    </row>
    <row r="238" spans="1:33">
      <c r="A238" s="58" t="s">
        <v>131</v>
      </c>
      <c r="B238" s="61" t="s">
        <v>127</v>
      </c>
      <c r="C238" s="61" t="s">
        <v>221</v>
      </c>
      <c r="D238" s="61" t="s">
        <v>222</v>
      </c>
      <c r="E238" s="61" t="s">
        <v>92</v>
      </c>
      <c r="F238" s="5">
        <v>539.79024069600018</v>
      </c>
      <c r="G238" s="5">
        <v>564.28648096799952</v>
      </c>
      <c r="H238" s="5">
        <v>792.51512575616005</v>
      </c>
      <c r="I238" s="5">
        <v>1289.1865827607699</v>
      </c>
      <c r="J238" s="5">
        <v>3942.2354093990616</v>
      </c>
      <c r="K238" s="5">
        <v>3685.57222251234</v>
      </c>
      <c r="L238" s="5">
        <v>5647.2105787440842</v>
      </c>
      <c r="M238" s="5">
        <v>5605.7452179947286</v>
      </c>
      <c r="N238" s="5">
        <v>5163.5724042569918</v>
      </c>
      <c r="O238" s="5">
        <v>5307.2337147071066</v>
      </c>
      <c r="P238" s="5">
        <v>5055.1107623715297</v>
      </c>
      <c r="Q238" s="5">
        <v>4856.989911110526</v>
      </c>
      <c r="R238" s="5">
        <v>4980.0486615086593</v>
      </c>
      <c r="S238" s="5">
        <v>5266.0682934692559</v>
      </c>
      <c r="T238" s="5">
        <v>9360.4020379012272</v>
      </c>
      <c r="U238" s="5">
        <v>14093.86914494295</v>
      </c>
      <c r="V238" s="5">
        <v>12903.798450060351</v>
      </c>
      <c r="W238" s="5">
        <v>14973.902088810499</v>
      </c>
      <c r="X238" s="5">
        <v>15139.562135826127</v>
      </c>
      <c r="Y238" s="5">
        <v>12948.51592512249</v>
      </c>
      <c r="Z238" s="5">
        <v>22477.428225294407</v>
      </c>
      <c r="AA238" s="5">
        <v>21028.345275977565</v>
      </c>
      <c r="AB238" s="5">
        <v>18471.47641210951</v>
      </c>
      <c r="AC238" s="5">
        <v>25654.409483707212</v>
      </c>
      <c r="AD238" s="5">
        <v>27478.381390098992</v>
      </c>
      <c r="AE238" s="5">
        <v>58050.867488658812</v>
      </c>
      <c r="AF238" s="5">
        <v>52561.6704921009</v>
      </c>
      <c r="AG238" s="5">
        <v>46784.430838124208</v>
      </c>
    </row>
    <row r="239" spans="1:33">
      <c r="A239" s="58" t="s">
        <v>131</v>
      </c>
      <c r="B239" s="61" t="s">
        <v>127</v>
      </c>
      <c r="C239" s="61" t="s">
        <v>223</v>
      </c>
      <c r="D239" s="61" t="s">
        <v>224</v>
      </c>
      <c r="E239" s="61" t="s">
        <v>92</v>
      </c>
      <c r="F239" s="5">
        <v>846.7225745077003</v>
      </c>
      <c r="G239" s="5">
        <v>933.56531434434987</v>
      </c>
      <c r="H239" s="5">
        <v>2403.4663777328537</v>
      </c>
      <c r="I239" s="5">
        <v>2460.0127130866495</v>
      </c>
      <c r="J239" s="5">
        <v>4409.3288952774201</v>
      </c>
      <c r="K239" s="5">
        <v>6521.8261008275458</v>
      </c>
      <c r="L239" s="5">
        <v>6565.5068518418193</v>
      </c>
      <c r="M239" s="5">
        <v>6986.9866797698578</v>
      </c>
      <c r="N239" s="5">
        <v>6609.7428987663452</v>
      </c>
      <c r="O239" s="5">
        <v>6595.677554896356</v>
      </c>
      <c r="P239" s="5">
        <v>7369.1248048301277</v>
      </c>
      <c r="Q239" s="5">
        <v>7556.9371649390887</v>
      </c>
      <c r="R239" s="5">
        <v>8355.4453517490656</v>
      </c>
      <c r="S239" s="5">
        <v>8185.7819201072116</v>
      </c>
      <c r="T239" s="5">
        <v>7892.7256418533934</v>
      </c>
      <c r="U239" s="5">
        <v>7616.6947753641261</v>
      </c>
      <c r="V239" s="5">
        <v>8054.5723760323481</v>
      </c>
      <c r="W239" s="5">
        <v>8886.5994006087021</v>
      </c>
      <c r="X239" s="5">
        <v>9223.1015336378314</v>
      </c>
      <c r="Y239" s="5">
        <v>20881.181698470882</v>
      </c>
      <c r="Z239" s="5">
        <v>25835.894842318961</v>
      </c>
      <c r="AA239" s="5">
        <v>25841.387026257671</v>
      </c>
      <c r="AB239" s="5">
        <v>24885.133771321431</v>
      </c>
      <c r="AC239" s="5">
        <v>27067.991411687082</v>
      </c>
      <c r="AD239" s="5">
        <v>27187.228162211675</v>
      </c>
      <c r="AE239" s="5">
        <v>23643.33506092766</v>
      </c>
      <c r="AF239" s="5">
        <v>22117.987882487749</v>
      </c>
      <c r="AG239" s="5">
        <v>22242.985004886745</v>
      </c>
    </row>
    <row r="240" spans="1:33">
      <c r="A240" s="58" t="s">
        <v>131</v>
      </c>
      <c r="B240" s="61" t="s">
        <v>127</v>
      </c>
      <c r="C240" s="61" t="s">
        <v>225</v>
      </c>
      <c r="D240" s="61" t="s">
        <v>226</v>
      </c>
      <c r="E240" s="61" t="s">
        <v>92</v>
      </c>
      <c r="F240" s="5">
        <v>458.4883975919999</v>
      </c>
      <c r="G240" s="5">
        <v>3248.0926893794081</v>
      </c>
      <c r="H240" s="5">
        <v>6579.519095376223</v>
      </c>
      <c r="I240" s="5">
        <v>6905.5358361169829</v>
      </c>
      <c r="J240" s="5">
        <v>16444.54865758547</v>
      </c>
      <c r="K240" s="5">
        <v>18010.883248489623</v>
      </c>
      <c r="L240" s="5">
        <v>22907.818201090733</v>
      </c>
      <c r="M240" s="5">
        <v>23386.855243277849</v>
      </c>
      <c r="N240" s="5">
        <v>25819.034305456313</v>
      </c>
      <c r="O240" s="5">
        <v>25575.977475527015</v>
      </c>
      <c r="P240" s="5">
        <v>29955.88946573604</v>
      </c>
      <c r="Q240" s="5">
        <v>44145.408957387677</v>
      </c>
      <c r="R240" s="5">
        <v>47801.652247118996</v>
      </c>
      <c r="S240" s="5">
        <v>55029.168414464482</v>
      </c>
      <c r="T240" s="5">
        <v>51239.320194681241</v>
      </c>
      <c r="U240" s="5">
        <v>53012.327910050313</v>
      </c>
      <c r="V240" s="5">
        <v>52857.467754318262</v>
      </c>
      <c r="W240" s="5">
        <v>55029.196940573958</v>
      </c>
      <c r="X240" s="5">
        <v>57458.300871770283</v>
      </c>
      <c r="Y240" s="5">
        <v>54370.124577704766</v>
      </c>
      <c r="Z240" s="5">
        <v>53523.630633035427</v>
      </c>
      <c r="AA240" s="5">
        <v>50708.968499681294</v>
      </c>
      <c r="AB240" s="5">
        <v>49451.939553132412</v>
      </c>
      <c r="AC240" s="5">
        <v>53475.124188273585</v>
      </c>
      <c r="AD240" s="5">
        <v>54175.193820949295</v>
      </c>
      <c r="AE240" s="5">
        <v>49660.552696451377</v>
      </c>
      <c r="AF240" s="5">
        <v>49339.620506498883</v>
      </c>
      <c r="AG240" s="5">
        <v>49234.696169881732</v>
      </c>
    </row>
    <row r="242" spans="1:33">
      <c r="A242" s="58" t="s">
        <v>131</v>
      </c>
      <c r="B242" s="61" t="s">
        <v>123</v>
      </c>
      <c r="C242" s="61" t="s">
        <v>227</v>
      </c>
      <c r="D242" s="61" t="s">
        <v>228</v>
      </c>
      <c r="E242" s="61" t="s">
        <v>91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</row>
    <row r="243" spans="1:33">
      <c r="A243" s="58" t="s">
        <v>131</v>
      </c>
      <c r="B243" s="61" t="s">
        <v>123</v>
      </c>
      <c r="C243" s="61" t="s">
        <v>229</v>
      </c>
      <c r="D243" s="61" t="s">
        <v>230</v>
      </c>
      <c r="E243" s="61" t="s">
        <v>91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</row>
    <row r="244" spans="1:33">
      <c r="A244" s="58" t="s">
        <v>131</v>
      </c>
      <c r="B244" s="61" t="s">
        <v>125</v>
      </c>
      <c r="C244" s="61" t="s">
        <v>231</v>
      </c>
      <c r="D244" s="61" t="s">
        <v>200</v>
      </c>
      <c r="E244" s="61" t="s">
        <v>91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</row>
    <row r="245" spans="1:33">
      <c r="A245" s="58" t="s">
        <v>131</v>
      </c>
      <c r="B245" s="61" t="s">
        <v>127</v>
      </c>
      <c r="C245" s="61" t="s">
        <v>232</v>
      </c>
      <c r="D245" s="61" t="s">
        <v>224</v>
      </c>
      <c r="E245" s="61" t="s">
        <v>91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</row>
    <row r="247" spans="1:33">
      <c r="A247" s="58" t="s">
        <v>134</v>
      </c>
      <c r="B247" s="61" t="s">
        <v>124</v>
      </c>
      <c r="C247" s="61" t="s">
        <v>152</v>
      </c>
      <c r="D247" s="61" t="s">
        <v>153</v>
      </c>
      <c r="E247" s="61" t="s">
        <v>154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964.77991486692451</v>
      </c>
      <c r="P247" s="5">
        <v>1490.4501452204554</v>
      </c>
      <c r="Q247" s="5">
        <v>1209.819894028974</v>
      </c>
      <c r="R247" s="5">
        <v>1165.7125188501439</v>
      </c>
      <c r="S247" s="5">
        <v>1129.4730528399093</v>
      </c>
      <c r="T247" s="5">
        <v>1229.0512633875094</v>
      </c>
      <c r="U247" s="5">
        <v>1311.6026317531603</v>
      </c>
      <c r="V247" s="5">
        <v>1176.7202067939049</v>
      </c>
      <c r="W247" s="5">
        <v>1256.923170322659</v>
      </c>
      <c r="X247" s="5">
        <v>1013.1598131907103</v>
      </c>
      <c r="Y247" s="5">
        <v>3043.6995881965681</v>
      </c>
      <c r="Z247" s="5">
        <v>11252.631680630697</v>
      </c>
      <c r="AA247" s="5">
        <v>10822.973676879623</v>
      </c>
      <c r="AB247" s="5">
        <v>8354.754585674993</v>
      </c>
      <c r="AC247" s="5">
        <v>8885.8529756454554</v>
      </c>
      <c r="AD247" s="5">
        <v>10333.922827050254</v>
      </c>
      <c r="AE247" s="5">
        <v>7469.7798098773974</v>
      </c>
      <c r="AF247" s="5">
        <v>8261.420192621772</v>
      </c>
      <c r="AG247" s="5">
        <v>8632.4376679715278</v>
      </c>
    </row>
    <row r="248" spans="1:33">
      <c r="A248" s="58" t="s">
        <v>134</v>
      </c>
      <c r="B248" s="61" t="s">
        <v>124</v>
      </c>
      <c r="C248" s="61" t="s">
        <v>155</v>
      </c>
      <c r="D248" s="61" t="s">
        <v>156</v>
      </c>
      <c r="E248" s="61" t="s">
        <v>154</v>
      </c>
      <c r="F248" s="5">
        <v>196.67710163005506</v>
      </c>
      <c r="G248" s="5">
        <v>166.33742445108498</v>
      </c>
      <c r="H248" s="5">
        <v>194.22976308024991</v>
      </c>
      <c r="I248" s="5">
        <v>226.75863016483493</v>
      </c>
      <c r="J248" s="5">
        <v>588.08660751726484</v>
      </c>
      <c r="K248" s="5">
        <v>580.6096444431148</v>
      </c>
      <c r="L248" s="5">
        <v>585.80126291504996</v>
      </c>
      <c r="M248" s="5">
        <v>2836.3863267699339</v>
      </c>
      <c r="N248" s="5">
        <v>3219.9462529104853</v>
      </c>
      <c r="O248" s="5">
        <v>5566.8709871561032</v>
      </c>
      <c r="P248" s="5">
        <v>7293.025855062534</v>
      </c>
      <c r="Q248" s="5">
        <v>6759.852580839849</v>
      </c>
      <c r="R248" s="5">
        <v>6784.637672456417</v>
      </c>
      <c r="S248" s="5">
        <v>6858.214304621566</v>
      </c>
      <c r="T248" s="5">
        <v>10399.042397935909</v>
      </c>
      <c r="U248" s="5">
        <v>9834.4893691294783</v>
      </c>
      <c r="V248" s="5">
        <v>9790.9587606575915</v>
      </c>
      <c r="W248" s="5">
        <v>10146.237199587835</v>
      </c>
      <c r="X248" s="5">
        <v>9950.5426817909447</v>
      </c>
      <c r="Y248" s="5">
        <v>11391.176913974952</v>
      </c>
      <c r="Z248" s="5">
        <v>9171.7104153326945</v>
      </c>
      <c r="AA248" s="5">
        <v>10853.687430943042</v>
      </c>
      <c r="AB248" s="5">
        <v>17238.819159455412</v>
      </c>
      <c r="AC248" s="5">
        <v>17663.193051613882</v>
      </c>
      <c r="AD248" s="5">
        <v>18196.267597682752</v>
      </c>
      <c r="AE248" s="5">
        <v>15038.287771940513</v>
      </c>
      <c r="AF248" s="5">
        <v>8455.766809865383</v>
      </c>
      <c r="AG248" s="5">
        <v>7684.0050519922379</v>
      </c>
    </row>
    <row r="249" spans="1:33">
      <c r="A249" s="58" t="s">
        <v>134</v>
      </c>
      <c r="B249" s="61" t="s">
        <v>124</v>
      </c>
      <c r="C249" s="61" t="s">
        <v>157</v>
      </c>
      <c r="D249" s="61" t="s">
        <v>158</v>
      </c>
      <c r="E249" s="61" t="s">
        <v>154</v>
      </c>
      <c r="F249" s="5">
        <v>985.35022920065501</v>
      </c>
      <c r="G249" s="5">
        <v>909.8200942639952</v>
      </c>
      <c r="H249" s="5">
        <v>1058.9531739644349</v>
      </c>
      <c r="I249" s="5">
        <v>1050.6749813546048</v>
      </c>
      <c r="J249" s="5">
        <v>1032.3915933369549</v>
      </c>
      <c r="K249" s="5">
        <v>1042.4801835754652</v>
      </c>
      <c r="L249" s="5">
        <v>1031.7436314101501</v>
      </c>
      <c r="M249" s="5">
        <v>1080.20215181708</v>
      </c>
      <c r="N249" s="5">
        <v>1068.477783679095</v>
      </c>
      <c r="O249" s="5">
        <v>821.99814014364517</v>
      </c>
      <c r="P249" s="5">
        <v>949.93021091220487</v>
      </c>
      <c r="Q249" s="5">
        <v>9042.5081590680347</v>
      </c>
      <c r="R249" s="5">
        <v>8583.6282446936857</v>
      </c>
      <c r="S249" s="5">
        <v>7966.0351966406824</v>
      </c>
      <c r="T249" s="5">
        <v>9764.4762908968605</v>
      </c>
      <c r="U249" s="5">
        <v>9487.2715714216502</v>
      </c>
      <c r="V249" s="5">
        <v>9654.3926361399899</v>
      </c>
      <c r="W249" s="5">
        <v>9469.0175047006323</v>
      </c>
      <c r="X249" s="5">
        <v>10101.903868986847</v>
      </c>
      <c r="Y249" s="5">
        <v>9382.6370228617197</v>
      </c>
      <c r="Z249" s="5">
        <v>7040.5980433087207</v>
      </c>
      <c r="AA249" s="5">
        <v>8176.6797966057366</v>
      </c>
      <c r="AB249" s="5">
        <v>8766.8864987133384</v>
      </c>
      <c r="AC249" s="5">
        <v>8531.3677756190464</v>
      </c>
      <c r="AD249" s="5">
        <v>8829.5501949169229</v>
      </c>
      <c r="AE249" s="5">
        <v>8840.9434308209002</v>
      </c>
      <c r="AF249" s="5">
        <v>8602.8832486000047</v>
      </c>
      <c r="AG249" s="5">
        <v>8691.7809116999979</v>
      </c>
    </row>
    <row r="250" spans="1:33">
      <c r="A250" s="58" t="s">
        <v>134</v>
      </c>
      <c r="B250" s="61" t="s">
        <v>124</v>
      </c>
      <c r="C250" s="61" t="s">
        <v>159</v>
      </c>
      <c r="D250" s="61" t="s">
        <v>160</v>
      </c>
      <c r="E250" s="61" t="s">
        <v>154</v>
      </c>
      <c r="F250" s="5">
        <v>1365.4359959542353</v>
      </c>
      <c r="G250" s="5">
        <v>1204.1760232322947</v>
      </c>
      <c r="H250" s="5">
        <v>1451.5320544519354</v>
      </c>
      <c r="I250" s="5">
        <v>1429.5791203906806</v>
      </c>
      <c r="J250" s="5">
        <v>1415.9998374182701</v>
      </c>
      <c r="K250" s="5">
        <v>1564.0517706164499</v>
      </c>
      <c r="L250" s="5">
        <v>2946.7489802131349</v>
      </c>
      <c r="M250" s="5">
        <v>2872.2369107007753</v>
      </c>
      <c r="N250" s="5">
        <v>2792.1339999766305</v>
      </c>
      <c r="O250" s="5">
        <v>2308.9958139818841</v>
      </c>
      <c r="P250" s="5">
        <v>2774.3103372868109</v>
      </c>
      <c r="Q250" s="5">
        <v>5813.3089144834248</v>
      </c>
      <c r="R250" s="5">
        <v>5999.0614030642464</v>
      </c>
      <c r="S250" s="5">
        <v>10695.603213098098</v>
      </c>
      <c r="T250" s="5">
        <v>8727.0842272582613</v>
      </c>
      <c r="U250" s="5">
        <v>8228.9975818380299</v>
      </c>
      <c r="V250" s="5">
        <v>9146.7327704111322</v>
      </c>
      <c r="W250" s="5">
        <v>9220.0870432826396</v>
      </c>
      <c r="X250" s="5">
        <v>15678.874320498009</v>
      </c>
      <c r="Y250" s="5">
        <v>17009.09477586922</v>
      </c>
      <c r="Z250" s="5">
        <v>12654.31286796391</v>
      </c>
      <c r="AA250" s="5">
        <v>16440.328086621019</v>
      </c>
      <c r="AB250" s="5">
        <v>24981.986896058628</v>
      </c>
      <c r="AC250" s="5">
        <v>26223.337122380344</v>
      </c>
      <c r="AD250" s="5">
        <v>32937.65640144128</v>
      </c>
      <c r="AE250" s="5">
        <v>44449.024150846075</v>
      </c>
      <c r="AF250" s="5">
        <v>86199.972638496038</v>
      </c>
      <c r="AG250" s="5">
        <v>91765.163183909986</v>
      </c>
    </row>
    <row r="251" spans="1:33">
      <c r="A251" s="58" t="s">
        <v>134</v>
      </c>
      <c r="B251" s="61" t="s">
        <v>124</v>
      </c>
      <c r="C251" s="61" t="s">
        <v>161</v>
      </c>
      <c r="D251" s="61" t="s">
        <v>162</v>
      </c>
      <c r="E251" s="61" t="s">
        <v>154</v>
      </c>
      <c r="F251" s="5">
        <v>34.659535323000028</v>
      </c>
      <c r="G251" s="5">
        <v>19.574997469999985</v>
      </c>
      <c r="H251" s="5">
        <v>101.47530158832004</v>
      </c>
      <c r="I251" s="5">
        <v>85.662439063459999</v>
      </c>
      <c r="J251" s="5">
        <v>79.655066531790027</v>
      </c>
      <c r="K251" s="5">
        <v>88.652504288844966</v>
      </c>
      <c r="L251" s="5">
        <v>97.327611474255022</v>
      </c>
      <c r="M251" s="5">
        <v>87.263795703014978</v>
      </c>
      <c r="N251" s="5">
        <v>92.887714468040002</v>
      </c>
      <c r="O251" s="5">
        <v>92.765937146000027</v>
      </c>
      <c r="P251" s="5">
        <v>96.122553310755009</v>
      </c>
      <c r="Q251" s="5">
        <v>76.525139855394968</v>
      </c>
      <c r="R251" s="5">
        <v>83.162606453425042</v>
      </c>
      <c r="S251" s="5">
        <v>76.637860633215013</v>
      </c>
      <c r="T251" s="5">
        <v>67.199487386175008</v>
      </c>
      <c r="U251" s="5">
        <v>66.785541452585022</v>
      </c>
      <c r="V251" s="5">
        <v>67.930279870705021</v>
      </c>
      <c r="W251" s="5">
        <v>101.68278459153011</v>
      </c>
      <c r="X251" s="5">
        <v>67.284757816114976</v>
      </c>
      <c r="Y251" s="5">
        <v>6867.1707480571604</v>
      </c>
      <c r="Z251" s="5">
        <v>4953.4317020810058</v>
      </c>
      <c r="AA251" s="5">
        <v>7047.6886027170294</v>
      </c>
      <c r="AB251" s="5">
        <v>4333.6606403168444</v>
      </c>
      <c r="AC251" s="5">
        <v>5347.9735017506619</v>
      </c>
      <c r="AD251" s="5">
        <v>6227.1213429993786</v>
      </c>
      <c r="AE251" s="5">
        <v>6950.0115652544346</v>
      </c>
      <c r="AF251" s="5">
        <v>14132.074885611799</v>
      </c>
      <c r="AG251" s="5">
        <v>16652.447199882412</v>
      </c>
    </row>
    <row r="252" spans="1:33">
      <c r="A252" s="58" t="s">
        <v>134</v>
      </c>
      <c r="B252" s="61" t="s">
        <v>124</v>
      </c>
      <c r="C252" s="61" t="s">
        <v>163</v>
      </c>
      <c r="D252" s="61" t="s">
        <v>164</v>
      </c>
      <c r="E252" s="61" t="s">
        <v>154</v>
      </c>
      <c r="F252" s="5">
        <v>734.31860795332034</v>
      </c>
      <c r="G252" s="5">
        <v>594.63456757375036</v>
      </c>
      <c r="H252" s="5">
        <v>800.25995643461988</v>
      </c>
      <c r="I252" s="5">
        <v>4339.0773249702606</v>
      </c>
      <c r="J252" s="5">
        <v>4893.8733569759224</v>
      </c>
      <c r="K252" s="5">
        <v>6079.4078119742353</v>
      </c>
      <c r="L252" s="5">
        <v>6370.3774825603186</v>
      </c>
      <c r="M252" s="5">
        <v>6623.1370915851612</v>
      </c>
      <c r="N252" s="5">
        <v>6333.0918266913504</v>
      </c>
      <c r="O252" s="5">
        <v>5041.6020963150631</v>
      </c>
      <c r="P252" s="5">
        <v>7691.3039096607454</v>
      </c>
      <c r="Q252" s="5">
        <v>10600.612023041089</v>
      </c>
      <c r="R252" s="5">
        <v>11550.182745798869</v>
      </c>
      <c r="S252" s="5">
        <v>14542.359454348265</v>
      </c>
      <c r="T252" s="5">
        <v>14883.474590973645</v>
      </c>
      <c r="U252" s="5">
        <v>14389.239573475381</v>
      </c>
      <c r="V252" s="5">
        <v>14892.172599516154</v>
      </c>
      <c r="W252" s="5">
        <v>18149.433961984334</v>
      </c>
      <c r="X252" s="5">
        <v>46605.928545720635</v>
      </c>
      <c r="Y252" s="5">
        <v>55110.508701980776</v>
      </c>
      <c r="Z252" s="5">
        <v>44451.903011796523</v>
      </c>
      <c r="AA252" s="5">
        <v>67182.740547838781</v>
      </c>
      <c r="AB252" s="5">
        <v>97593.361722424641</v>
      </c>
      <c r="AC252" s="5">
        <v>107713.44196851454</v>
      </c>
      <c r="AD252" s="5">
        <v>109083.4384615133</v>
      </c>
      <c r="AE252" s="5">
        <v>124430.24069005781</v>
      </c>
      <c r="AF252" s="5">
        <v>133247.5318836559</v>
      </c>
      <c r="AG252" s="5">
        <v>135504.6976080311</v>
      </c>
    </row>
    <row r="253" spans="1:33">
      <c r="A253" s="58" t="s">
        <v>134</v>
      </c>
      <c r="B253" s="61" t="s">
        <v>124</v>
      </c>
      <c r="C253" s="61" t="s">
        <v>165</v>
      </c>
      <c r="D253" s="61" t="s">
        <v>166</v>
      </c>
      <c r="E253" s="61" t="s">
        <v>154</v>
      </c>
      <c r="F253" s="5">
        <v>1142.6461240844953</v>
      </c>
      <c r="G253" s="5">
        <v>753.91862373791514</v>
      </c>
      <c r="H253" s="5">
        <v>943.20345491156525</v>
      </c>
      <c r="I253" s="5">
        <v>1004.62626746207</v>
      </c>
      <c r="J253" s="5">
        <v>967.88308308376509</v>
      </c>
      <c r="K253" s="5">
        <v>978.90134415549983</v>
      </c>
      <c r="L253" s="5">
        <v>1003.9947142564602</v>
      </c>
      <c r="M253" s="5">
        <v>3086.5432527409152</v>
      </c>
      <c r="N253" s="5">
        <v>3212.8408258995987</v>
      </c>
      <c r="O253" s="5">
        <v>3935.6899769893034</v>
      </c>
      <c r="P253" s="5">
        <v>4542.2300185846725</v>
      </c>
      <c r="Q253" s="5">
        <v>4464.7653760146723</v>
      </c>
      <c r="R253" s="5">
        <v>4146.0885398357568</v>
      </c>
      <c r="S253" s="5">
        <v>4075.0064133104129</v>
      </c>
      <c r="T253" s="5">
        <v>4854.6122388601152</v>
      </c>
      <c r="U253" s="5">
        <v>5294.0028803651312</v>
      </c>
      <c r="V253" s="5">
        <v>5165.073714286772</v>
      </c>
      <c r="W253" s="5">
        <v>13143.063956716507</v>
      </c>
      <c r="X253" s="5">
        <v>12293.452478976395</v>
      </c>
      <c r="Y253" s="5">
        <v>12986.037598774468</v>
      </c>
      <c r="Z253" s="5">
        <v>11452.016813857579</v>
      </c>
      <c r="AA253" s="5">
        <v>11668.852595156543</v>
      </c>
      <c r="AB253" s="5">
        <v>8843.5936362934626</v>
      </c>
      <c r="AC253" s="5">
        <v>10180.608593672583</v>
      </c>
      <c r="AD253" s="5">
        <v>10483.673304796523</v>
      </c>
      <c r="AE253" s="5">
        <v>15733.497637465785</v>
      </c>
      <c r="AF253" s="5">
        <v>14262.412606018079</v>
      </c>
      <c r="AG253" s="5">
        <v>13402.473374574896</v>
      </c>
    </row>
    <row r="254" spans="1:33">
      <c r="A254" s="58" t="s">
        <v>134</v>
      </c>
      <c r="B254" s="61" t="s">
        <v>124</v>
      </c>
      <c r="C254" s="61" t="s">
        <v>167</v>
      </c>
      <c r="D254" s="61" t="s">
        <v>168</v>
      </c>
      <c r="E254" s="61" t="s">
        <v>154</v>
      </c>
      <c r="F254" s="5">
        <v>2709.3849698042554</v>
      </c>
      <c r="G254" s="5">
        <v>3174.30996491407</v>
      </c>
      <c r="H254" s="5">
        <v>3110.894737495481</v>
      </c>
      <c r="I254" s="5">
        <v>3668.2804185097903</v>
      </c>
      <c r="J254" s="5">
        <v>7210.357451181053</v>
      </c>
      <c r="K254" s="5">
        <v>8108.5229514258417</v>
      </c>
      <c r="L254" s="5">
        <v>8660.575027605315</v>
      </c>
      <c r="M254" s="5">
        <v>10513.827449732342</v>
      </c>
      <c r="N254" s="5">
        <v>9898.1808029581134</v>
      </c>
      <c r="O254" s="5">
        <v>8455.8637866373647</v>
      </c>
      <c r="P254" s="5">
        <v>11495.404598291181</v>
      </c>
      <c r="Q254" s="5">
        <v>17504.605302114567</v>
      </c>
      <c r="R254" s="5">
        <v>18153.874792666113</v>
      </c>
      <c r="S254" s="5">
        <v>18191.737064816571</v>
      </c>
      <c r="T254" s="5">
        <v>22129.71491200777</v>
      </c>
      <c r="U254" s="5">
        <v>24163.150492942583</v>
      </c>
      <c r="V254" s="5">
        <v>24629.215846333776</v>
      </c>
      <c r="W254" s="5">
        <v>25618.615253349592</v>
      </c>
      <c r="X254" s="5">
        <v>26419.155432408734</v>
      </c>
      <c r="Y254" s="5">
        <v>24626.568625347485</v>
      </c>
      <c r="Z254" s="5">
        <v>19940.550636205968</v>
      </c>
      <c r="AA254" s="5">
        <v>22359.662824192004</v>
      </c>
      <c r="AB254" s="5">
        <v>23356.571242313763</v>
      </c>
      <c r="AC254" s="5">
        <v>24441.572081722676</v>
      </c>
      <c r="AD254" s="5">
        <v>23880.239602657104</v>
      </c>
      <c r="AE254" s="5">
        <v>25513.597293075007</v>
      </c>
      <c r="AF254" s="5">
        <v>26939.480339434303</v>
      </c>
      <c r="AG254" s="5">
        <v>27901.430781780902</v>
      </c>
    </row>
    <row r="255" spans="1:33">
      <c r="A255" s="58" t="s">
        <v>134</v>
      </c>
      <c r="B255" s="61" t="s">
        <v>124</v>
      </c>
      <c r="C255" s="61" t="s">
        <v>169</v>
      </c>
      <c r="D255" s="61" t="s">
        <v>170</v>
      </c>
      <c r="E255" s="61" t="s">
        <v>154</v>
      </c>
      <c r="F255" s="5">
        <v>0</v>
      </c>
      <c r="G255" s="5">
        <v>0</v>
      </c>
      <c r="H255" s="5">
        <v>0</v>
      </c>
      <c r="I255" s="5">
        <v>265.29061591514977</v>
      </c>
      <c r="J255" s="5">
        <v>232.15123325970507</v>
      </c>
      <c r="K255" s="5">
        <v>210.31137217990002</v>
      </c>
      <c r="L255" s="5">
        <v>244.37253375220487</v>
      </c>
      <c r="M255" s="5">
        <v>192.03385547420476</v>
      </c>
      <c r="N255" s="5">
        <v>194.94123568605502</v>
      </c>
      <c r="O255" s="5">
        <v>304.63200756941524</v>
      </c>
      <c r="P255" s="5">
        <v>494.82414618071004</v>
      </c>
      <c r="Q255" s="5">
        <v>1065.0309299111248</v>
      </c>
      <c r="R255" s="5">
        <v>13712.414586181638</v>
      </c>
      <c r="S255" s="5">
        <v>13852.68984261985</v>
      </c>
      <c r="T255" s="5">
        <v>14379.393278909751</v>
      </c>
      <c r="U255" s="5">
        <v>14126.586693794658</v>
      </c>
      <c r="V255" s="5">
        <v>14664.005840885022</v>
      </c>
      <c r="W255" s="5">
        <v>14470.642195802391</v>
      </c>
      <c r="X255" s="5">
        <v>14400.298551156005</v>
      </c>
      <c r="Y255" s="5">
        <v>14040.427486782877</v>
      </c>
      <c r="Z255" s="5">
        <v>11151.284238326289</v>
      </c>
      <c r="AA255" s="5">
        <v>12879.729121181999</v>
      </c>
      <c r="AB255" s="5">
        <v>11321.644965484997</v>
      </c>
      <c r="AC255" s="5">
        <v>12798.412283772948</v>
      </c>
      <c r="AD255" s="5">
        <v>13444.287101615628</v>
      </c>
      <c r="AE255" s="5">
        <v>12517.588749852754</v>
      </c>
      <c r="AF255" s="5">
        <v>11748.51996120237</v>
      </c>
      <c r="AG255" s="5">
        <v>12103.35792761574</v>
      </c>
    </row>
    <row r="256" spans="1:33">
      <c r="A256" s="58" t="s">
        <v>134</v>
      </c>
      <c r="B256" s="61" t="s">
        <v>123</v>
      </c>
      <c r="C256" s="61" t="s">
        <v>171</v>
      </c>
      <c r="D256" s="61" t="s">
        <v>172</v>
      </c>
      <c r="E256" s="61" t="s">
        <v>154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7.4180328000000005E-4</v>
      </c>
      <c r="L256" s="5">
        <v>7.627151499999998E-4</v>
      </c>
      <c r="M256" s="5">
        <v>2.1627854549999995E-3</v>
      </c>
      <c r="N256" s="5">
        <v>2.1429688799999998E-3</v>
      </c>
      <c r="O256" s="5">
        <v>1.80099498E-3</v>
      </c>
      <c r="P256" s="5">
        <v>1.8903209699999994E-3</v>
      </c>
      <c r="Q256" s="5">
        <v>2.1586263800000001E-3</v>
      </c>
      <c r="R256" s="5">
        <v>2.2298166100000005E-3</v>
      </c>
      <c r="S256" s="5">
        <v>2.1224196899999989E-3</v>
      </c>
      <c r="T256" s="5">
        <v>2.134540104999999E-3</v>
      </c>
      <c r="U256" s="5">
        <v>2.1002977250000015E-3</v>
      </c>
      <c r="V256" s="5">
        <v>2.2865326300000009E-3</v>
      </c>
      <c r="W256" s="5">
        <v>2.2542950049999995E-3</v>
      </c>
      <c r="X256" s="5">
        <v>2.1599275299999995E-3</v>
      </c>
      <c r="Y256" s="5">
        <v>2.1328565149999995E-3</v>
      </c>
      <c r="Z256" s="5">
        <v>1.8082905649999992E-3</v>
      </c>
      <c r="AA256" s="5">
        <v>1.8806174499999993E-3</v>
      </c>
      <c r="AB256" s="5">
        <v>2.1025764200000002E-3</v>
      </c>
      <c r="AC256" s="5">
        <v>2.1161720100000012E-3</v>
      </c>
      <c r="AD256" s="5">
        <v>2.1229578799999991E-3</v>
      </c>
      <c r="AE256" s="5">
        <v>2.1111084199999988E-3</v>
      </c>
      <c r="AF256" s="5">
        <v>2.0188504850000015E-3</v>
      </c>
      <c r="AG256" s="5">
        <v>2.2592117700000001E-3</v>
      </c>
    </row>
    <row r="257" spans="1:33">
      <c r="A257" s="58" t="s">
        <v>134</v>
      </c>
      <c r="B257" s="61" t="s">
        <v>123</v>
      </c>
      <c r="C257" s="61" t="s">
        <v>173</v>
      </c>
      <c r="D257" s="61" t="s">
        <v>174</v>
      </c>
      <c r="E257" s="61" t="s">
        <v>154</v>
      </c>
      <c r="F257" s="5">
        <v>297.18921451360495</v>
      </c>
      <c r="G257" s="5">
        <v>223.9130555053849</v>
      </c>
      <c r="H257" s="5">
        <v>268.78564030205507</v>
      </c>
      <c r="I257" s="5">
        <v>269.74749654325996</v>
      </c>
      <c r="J257" s="5">
        <v>283.48957283987511</v>
      </c>
      <c r="K257" s="5">
        <v>316.07452769300971</v>
      </c>
      <c r="L257" s="5">
        <v>320.03798495260509</v>
      </c>
      <c r="M257" s="5">
        <v>274.13507119135983</v>
      </c>
      <c r="N257" s="5">
        <v>272.13270402738004</v>
      </c>
      <c r="O257" s="5">
        <v>295.32642383646504</v>
      </c>
      <c r="P257" s="5">
        <v>295.85349256470016</v>
      </c>
      <c r="Q257" s="5">
        <v>261.11561722446504</v>
      </c>
      <c r="R257" s="5">
        <v>1327.5052220817097</v>
      </c>
      <c r="S257" s="5">
        <v>1404.5745867839751</v>
      </c>
      <c r="T257" s="5">
        <v>6457.6415762599772</v>
      </c>
      <c r="U257" s="5">
        <v>8412.2918724628853</v>
      </c>
      <c r="V257" s="5">
        <v>9346.4731351793125</v>
      </c>
      <c r="W257" s="5">
        <v>10013.772301107761</v>
      </c>
      <c r="X257" s="5">
        <v>9645.4038314046811</v>
      </c>
      <c r="Y257" s="5">
        <v>10058.504737323079</v>
      </c>
      <c r="Z257" s="5">
        <v>9510.6373553498433</v>
      </c>
      <c r="AA257" s="5">
        <v>11238.19491989215</v>
      </c>
      <c r="AB257" s="5">
        <v>11835.513597265486</v>
      </c>
      <c r="AC257" s="5">
        <v>12204.570292274529</v>
      </c>
      <c r="AD257" s="5">
        <v>12570.953372025826</v>
      </c>
      <c r="AE257" s="5">
        <v>12509.482130667269</v>
      </c>
      <c r="AF257" s="5">
        <v>11752.256693897632</v>
      </c>
      <c r="AG257" s="5">
        <v>12218.003494035493</v>
      </c>
    </row>
    <row r="258" spans="1:33">
      <c r="A258" s="58" t="s">
        <v>134</v>
      </c>
      <c r="B258" s="61" t="s">
        <v>123</v>
      </c>
      <c r="C258" s="61" t="s">
        <v>175</v>
      </c>
      <c r="D258" s="61" t="s">
        <v>176</v>
      </c>
      <c r="E258" s="61" t="s">
        <v>154</v>
      </c>
      <c r="F258" s="5">
        <v>1049.3305663089352</v>
      </c>
      <c r="G258" s="5">
        <v>1039.6464394499299</v>
      </c>
      <c r="H258" s="5">
        <v>970.02206929918952</v>
      </c>
      <c r="I258" s="5">
        <v>1082.7874529964299</v>
      </c>
      <c r="J258" s="5">
        <v>4825.8692143333083</v>
      </c>
      <c r="K258" s="5">
        <v>6834.4953882506197</v>
      </c>
      <c r="L258" s="5">
        <v>6880.0378275014473</v>
      </c>
      <c r="M258" s="5">
        <v>6303.9632567103072</v>
      </c>
      <c r="N258" s="5">
        <v>7315.6476920832038</v>
      </c>
      <c r="O258" s="5">
        <v>6060.6814671514485</v>
      </c>
      <c r="P258" s="5">
        <v>6444.2531743930649</v>
      </c>
      <c r="Q258" s="5">
        <v>6836.4703389337546</v>
      </c>
      <c r="R258" s="5">
        <v>7317.9538872512994</v>
      </c>
      <c r="S258" s="5">
        <v>7249.165895389352</v>
      </c>
      <c r="T258" s="5">
        <v>8241.2949768222134</v>
      </c>
      <c r="U258" s="5">
        <v>7916.4207035016907</v>
      </c>
      <c r="V258" s="5">
        <v>8560.2441923245078</v>
      </c>
      <c r="W258" s="5">
        <v>8442.9663790810409</v>
      </c>
      <c r="X258" s="5">
        <v>8065.2186113397693</v>
      </c>
      <c r="Y258" s="5">
        <v>7869.3064419084139</v>
      </c>
      <c r="Z258" s="5">
        <v>6576.9032465304626</v>
      </c>
      <c r="AA258" s="5">
        <v>7085.4895232801364</v>
      </c>
      <c r="AB258" s="5">
        <v>7431.7196102899043</v>
      </c>
      <c r="AC258" s="5">
        <v>7908.4797852715801</v>
      </c>
      <c r="AD258" s="5">
        <v>7837.5278207840638</v>
      </c>
      <c r="AE258" s="5">
        <v>7985.2185120078248</v>
      </c>
      <c r="AF258" s="5">
        <v>7250.8720163125618</v>
      </c>
      <c r="AG258" s="5">
        <v>7455.5118841703525</v>
      </c>
    </row>
    <row r="259" spans="1:33">
      <c r="A259" s="58" t="s">
        <v>134</v>
      </c>
      <c r="B259" s="61" t="s">
        <v>123</v>
      </c>
      <c r="C259" s="61" t="s">
        <v>177</v>
      </c>
      <c r="D259" s="61" t="s">
        <v>178</v>
      </c>
      <c r="E259" s="61" t="s">
        <v>154</v>
      </c>
      <c r="F259" s="5">
        <v>1707.0771490394102</v>
      </c>
      <c r="G259" s="5">
        <v>1641.9964884435446</v>
      </c>
      <c r="H259" s="5">
        <v>5769.6669321644604</v>
      </c>
      <c r="I259" s="5">
        <v>8635.3116712188912</v>
      </c>
      <c r="J259" s="5">
        <v>8002.4847344092386</v>
      </c>
      <c r="K259" s="5">
        <v>8786.5562438430898</v>
      </c>
      <c r="L259" s="5">
        <v>8944.1373912388881</v>
      </c>
      <c r="M259" s="5">
        <v>8383.504283643555</v>
      </c>
      <c r="N259" s="5">
        <v>8072.3894850656106</v>
      </c>
      <c r="O259" s="5">
        <v>7311.7088069683678</v>
      </c>
      <c r="P259" s="5">
        <v>8039.280850277396</v>
      </c>
      <c r="Q259" s="5">
        <v>13842.78096917957</v>
      </c>
      <c r="R259" s="5">
        <v>13534.193161387295</v>
      </c>
      <c r="S259" s="5">
        <v>14994.191254842048</v>
      </c>
      <c r="T259" s="5">
        <v>13409.791504621762</v>
      </c>
      <c r="U259" s="5">
        <v>13747.376320431906</v>
      </c>
      <c r="V259" s="5">
        <v>15576.211914496265</v>
      </c>
      <c r="W259" s="5">
        <v>16117.491495998227</v>
      </c>
      <c r="X259" s="5">
        <v>18912.691598529418</v>
      </c>
      <c r="Y259" s="5">
        <v>18534.718735405775</v>
      </c>
      <c r="Z259" s="5">
        <v>16971.84874181902</v>
      </c>
      <c r="AA259" s="5">
        <v>20267.177227465989</v>
      </c>
      <c r="AB259" s="5">
        <v>25696.79602285687</v>
      </c>
      <c r="AC259" s="5">
        <v>28117.457177057084</v>
      </c>
      <c r="AD259" s="5">
        <v>29513.872973789395</v>
      </c>
      <c r="AE259" s="5">
        <v>30405.290910794265</v>
      </c>
      <c r="AF259" s="5">
        <v>32810.300842435427</v>
      </c>
      <c r="AG259" s="5">
        <v>36643.416276162083</v>
      </c>
    </row>
    <row r="260" spans="1:33">
      <c r="A260" s="58" t="s">
        <v>134</v>
      </c>
      <c r="B260" s="61" t="s">
        <v>123</v>
      </c>
      <c r="C260" s="61" t="s">
        <v>179</v>
      </c>
      <c r="D260" s="61" t="s">
        <v>180</v>
      </c>
      <c r="E260" s="61" t="s">
        <v>154</v>
      </c>
      <c r="F260" s="5">
        <v>275.88474327321978</v>
      </c>
      <c r="G260" s="5">
        <v>242.85713974247005</v>
      </c>
      <c r="H260" s="5">
        <v>375.07628682661488</v>
      </c>
      <c r="I260" s="5">
        <v>450.83107235929998</v>
      </c>
      <c r="J260" s="5">
        <v>400.62605487870985</v>
      </c>
      <c r="K260" s="5">
        <v>441.61773448647523</v>
      </c>
      <c r="L260" s="5">
        <v>474.48856080351493</v>
      </c>
      <c r="M260" s="5">
        <v>399.32854573099007</v>
      </c>
      <c r="N260" s="5">
        <v>340.67814406707998</v>
      </c>
      <c r="O260" s="5">
        <v>385.59205675964495</v>
      </c>
      <c r="P260" s="5">
        <v>377.05327940830512</v>
      </c>
      <c r="Q260" s="5">
        <v>312.76509773111491</v>
      </c>
      <c r="R260" s="5">
        <v>297.58699808022004</v>
      </c>
      <c r="S260" s="5">
        <v>299.24430432731003</v>
      </c>
      <c r="T260" s="5">
        <v>271.49717519087517</v>
      </c>
      <c r="U260" s="5">
        <v>304.03479278214002</v>
      </c>
      <c r="V260" s="5">
        <v>294.61103804668494</v>
      </c>
      <c r="W260" s="5">
        <v>396.12190037833994</v>
      </c>
      <c r="X260" s="5">
        <v>369.03174257801504</v>
      </c>
      <c r="Y260" s="5">
        <v>336.46994971359993</v>
      </c>
      <c r="Z260" s="5">
        <v>458.93531735620479</v>
      </c>
      <c r="AA260" s="5">
        <v>443.82702516769018</v>
      </c>
      <c r="AB260" s="5">
        <v>273.37528997656011</v>
      </c>
      <c r="AC260" s="5">
        <v>312.14849480060514</v>
      </c>
      <c r="AD260" s="5">
        <v>361.08195046225001</v>
      </c>
      <c r="AE260" s="5">
        <v>343.97669621028479</v>
      </c>
      <c r="AF260" s="5">
        <v>347.22416084201006</v>
      </c>
      <c r="AG260" s="5">
        <v>247.97916343095005</v>
      </c>
    </row>
    <row r="261" spans="1:33">
      <c r="A261" s="58" t="s">
        <v>134</v>
      </c>
      <c r="B261" s="61" t="s">
        <v>123</v>
      </c>
      <c r="C261" s="61" t="s">
        <v>181</v>
      </c>
      <c r="D261" s="61" t="s">
        <v>182</v>
      </c>
      <c r="E261" s="61" t="s">
        <v>154</v>
      </c>
      <c r="F261" s="5">
        <v>1821.067031241761</v>
      </c>
      <c r="G261" s="5">
        <v>1676.7687123221547</v>
      </c>
      <c r="H261" s="5">
        <v>2588.1825219140201</v>
      </c>
      <c r="I261" s="5">
        <v>2704.6206803326099</v>
      </c>
      <c r="J261" s="5">
        <v>2572.145941174525</v>
      </c>
      <c r="K261" s="5">
        <v>2798.0739912489908</v>
      </c>
      <c r="L261" s="5">
        <v>2943.2228230189012</v>
      </c>
      <c r="M261" s="5">
        <v>2577.7111784173699</v>
      </c>
      <c r="N261" s="5">
        <v>2584.6776556236255</v>
      </c>
      <c r="O261" s="5">
        <v>2491.4510701066251</v>
      </c>
      <c r="P261" s="5">
        <v>2599.8582058948405</v>
      </c>
      <c r="Q261" s="5">
        <v>2504.1331631694507</v>
      </c>
      <c r="R261" s="5">
        <v>2300.695842619205</v>
      </c>
      <c r="S261" s="5">
        <v>2439.6295165213241</v>
      </c>
      <c r="T261" s="5">
        <v>1804.7250936666203</v>
      </c>
      <c r="U261" s="5">
        <v>1632.7102123534155</v>
      </c>
      <c r="V261" s="5">
        <v>1839.6122968998855</v>
      </c>
      <c r="W261" s="5">
        <v>2499.8800580080956</v>
      </c>
      <c r="X261" s="5">
        <v>2402.1289446572</v>
      </c>
      <c r="Y261" s="5">
        <v>2416.5698085787553</v>
      </c>
      <c r="Z261" s="5">
        <v>2647.4827410933353</v>
      </c>
      <c r="AA261" s="5">
        <v>2778.7866999966586</v>
      </c>
      <c r="AB261" s="5">
        <v>2040.123502939166</v>
      </c>
      <c r="AC261" s="5">
        <v>1973.3963470712299</v>
      </c>
      <c r="AD261" s="5">
        <v>2455.2239035651705</v>
      </c>
      <c r="AE261" s="5">
        <v>2188.2001104450292</v>
      </c>
      <c r="AF261" s="5">
        <v>1971.4915278422504</v>
      </c>
      <c r="AG261" s="5">
        <v>1787.7440081694613</v>
      </c>
    </row>
    <row r="262" spans="1:33">
      <c r="A262" s="58" t="s">
        <v>134</v>
      </c>
      <c r="B262" s="61" t="s">
        <v>123</v>
      </c>
      <c r="C262" s="61" t="s">
        <v>183</v>
      </c>
      <c r="D262" s="61" t="s">
        <v>184</v>
      </c>
      <c r="E262" s="61" t="s">
        <v>154</v>
      </c>
      <c r="F262" s="5">
        <v>551.82880206171012</v>
      </c>
      <c r="G262" s="5">
        <v>500.72692739406</v>
      </c>
      <c r="H262" s="5">
        <v>795.36205858521976</v>
      </c>
      <c r="I262" s="5">
        <v>2374.8958704257857</v>
      </c>
      <c r="J262" s="5">
        <v>2213.0180821250851</v>
      </c>
      <c r="K262" s="5">
        <v>2427.2112047137862</v>
      </c>
      <c r="L262" s="5">
        <v>2683.1966667851902</v>
      </c>
      <c r="M262" s="5">
        <v>2717.5511218529678</v>
      </c>
      <c r="N262" s="5">
        <v>2781.7967978760389</v>
      </c>
      <c r="O262" s="5">
        <v>2497.2802023866061</v>
      </c>
      <c r="P262" s="5">
        <v>2620.314754591534</v>
      </c>
      <c r="Q262" s="5">
        <v>2751.817844230236</v>
      </c>
      <c r="R262" s="5">
        <v>2584.6590673860146</v>
      </c>
      <c r="S262" s="5">
        <v>2758.1946596394646</v>
      </c>
      <c r="T262" s="5">
        <v>2421.9066095451858</v>
      </c>
      <c r="U262" s="5">
        <v>2352.9765889389396</v>
      </c>
      <c r="V262" s="5">
        <v>2553.6237154080327</v>
      </c>
      <c r="W262" s="5">
        <v>2844.9281955374954</v>
      </c>
      <c r="X262" s="5">
        <v>2778.5473331095372</v>
      </c>
      <c r="Y262" s="5">
        <v>2780.1705694882608</v>
      </c>
      <c r="Z262" s="5">
        <v>2321.5170367155492</v>
      </c>
      <c r="AA262" s="5">
        <v>2518.3056499037598</v>
      </c>
      <c r="AB262" s="5">
        <v>2717.2897138510189</v>
      </c>
      <c r="AC262" s="5">
        <v>2537.6889641010589</v>
      </c>
      <c r="AD262" s="5">
        <v>2743.0894564307332</v>
      </c>
      <c r="AE262" s="5">
        <v>2705.7769880765345</v>
      </c>
      <c r="AF262" s="5">
        <v>2604.17956308881</v>
      </c>
      <c r="AG262" s="5">
        <v>2236.1735762506632</v>
      </c>
    </row>
    <row r="263" spans="1:33">
      <c r="A263" s="58" t="s">
        <v>134</v>
      </c>
      <c r="B263" s="61" t="s">
        <v>123</v>
      </c>
      <c r="C263" s="61" t="s">
        <v>185</v>
      </c>
      <c r="D263" s="61" t="s">
        <v>186</v>
      </c>
      <c r="E263" s="61" t="s">
        <v>154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</row>
    <row r="264" spans="1:33">
      <c r="A264" s="58" t="s">
        <v>134</v>
      </c>
      <c r="B264" s="61" t="s">
        <v>123</v>
      </c>
      <c r="C264" s="61" t="s">
        <v>187</v>
      </c>
      <c r="D264" s="61" t="s">
        <v>188</v>
      </c>
      <c r="E264" s="61" t="s">
        <v>154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</row>
    <row r="265" spans="1:33">
      <c r="A265" s="58" t="s">
        <v>134</v>
      </c>
      <c r="B265" s="61" t="s">
        <v>125</v>
      </c>
      <c r="C265" s="61" t="s">
        <v>189</v>
      </c>
      <c r="D265" s="61" t="s">
        <v>190</v>
      </c>
      <c r="E265" s="61" t="s">
        <v>154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7.4517826000000025E-4</v>
      </c>
      <c r="L265" s="5">
        <v>8.1077994000000023E-4</v>
      </c>
      <c r="M265" s="5">
        <v>1.6223760499999998E-3</v>
      </c>
      <c r="N265" s="5">
        <v>1.4406234150000001E-3</v>
      </c>
      <c r="O265" s="5">
        <v>1.4559743200000003E-3</v>
      </c>
      <c r="P265" s="5">
        <v>1.4698551650000008E-3</v>
      </c>
      <c r="Q265" s="5">
        <v>1.5437866599999996E-3</v>
      </c>
      <c r="R265" s="5">
        <v>1.4447294399999998E-3</v>
      </c>
      <c r="S265" s="5">
        <v>1.4481768450000001E-3</v>
      </c>
      <c r="T265" s="5">
        <v>1.3881434950000009E-3</v>
      </c>
      <c r="U265" s="5">
        <v>1.4126241300000005E-3</v>
      </c>
      <c r="V265" s="5">
        <v>1.3218016399999984E-3</v>
      </c>
      <c r="W265" s="5">
        <v>1.4248223249999986E-3</v>
      </c>
      <c r="X265" s="5">
        <v>1.4244654750000005E-3</v>
      </c>
      <c r="Y265" s="5">
        <v>1.2847254150000003E-3</v>
      </c>
      <c r="Z265" s="5">
        <v>1.1657121299999999E-3</v>
      </c>
      <c r="AA265" s="5">
        <v>1.1747083799999994E-3</v>
      </c>
      <c r="AB265" s="5">
        <v>1.41280599E-3</v>
      </c>
      <c r="AC265" s="5">
        <v>1.3360987650000002E-3</v>
      </c>
      <c r="AD265" s="5">
        <v>1.4245075349999985E-3</v>
      </c>
      <c r="AE265" s="5">
        <v>1.497828315000001E-3</v>
      </c>
      <c r="AF265" s="5">
        <v>1.5510405200000012E-3</v>
      </c>
      <c r="AG265" s="5">
        <v>1.5563639749999999E-3</v>
      </c>
    </row>
    <row r="266" spans="1:33">
      <c r="A266" s="58" t="s">
        <v>134</v>
      </c>
      <c r="B266" s="61" t="s">
        <v>125</v>
      </c>
      <c r="C266" s="61" t="s">
        <v>191</v>
      </c>
      <c r="D266" s="61" t="s">
        <v>192</v>
      </c>
      <c r="E266" s="61" t="s">
        <v>154</v>
      </c>
      <c r="F266" s="5">
        <v>0</v>
      </c>
      <c r="G266" s="5">
        <v>0</v>
      </c>
      <c r="H266" s="5">
        <v>0</v>
      </c>
      <c r="I266" s="5">
        <v>0</v>
      </c>
      <c r="J266" s="5">
        <v>645.79379399173945</v>
      </c>
      <c r="K266" s="5">
        <v>762.43721285686513</v>
      </c>
      <c r="L266" s="5">
        <v>767.6514968576804</v>
      </c>
      <c r="M266" s="5">
        <v>635.25517937119014</v>
      </c>
      <c r="N266" s="5">
        <v>643.38397358499969</v>
      </c>
      <c r="O266" s="5">
        <v>645.09402549850552</v>
      </c>
      <c r="P266" s="5">
        <v>642.77623359280017</v>
      </c>
      <c r="Q266" s="5">
        <v>673.0221260079154</v>
      </c>
      <c r="R266" s="5">
        <v>564.90041299774055</v>
      </c>
      <c r="S266" s="5">
        <v>710.8021855762604</v>
      </c>
      <c r="T266" s="5">
        <v>763.77625196790007</v>
      </c>
      <c r="U266" s="5">
        <v>696.54196145252479</v>
      </c>
      <c r="V266" s="5">
        <v>691.51663183917537</v>
      </c>
      <c r="W266" s="5">
        <v>763.51095216751924</v>
      </c>
      <c r="X266" s="5">
        <v>733.50979641499544</v>
      </c>
      <c r="Y266" s="5">
        <v>763.40532561382497</v>
      </c>
      <c r="Z266" s="5">
        <v>761.15434099131994</v>
      </c>
      <c r="AA266" s="5">
        <v>730.6376629771197</v>
      </c>
      <c r="AB266" s="5">
        <v>819.49868126277966</v>
      </c>
      <c r="AC266" s="5">
        <v>726.07247646344456</v>
      </c>
      <c r="AD266" s="5">
        <v>871.50086903427518</v>
      </c>
      <c r="AE266" s="5">
        <v>865.40976980476012</v>
      </c>
      <c r="AF266" s="5">
        <v>836.66640262287922</v>
      </c>
      <c r="AG266" s="5">
        <v>818.29458389361548</v>
      </c>
    </row>
    <row r="267" spans="1:33">
      <c r="A267" s="58" t="s">
        <v>134</v>
      </c>
      <c r="B267" s="61" t="s">
        <v>125</v>
      </c>
      <c r="C267" s="61" t="s">
        <v>193</v>
      </c>
      <c r="D267" s="61" t="s">
        <v>194</v>
      </c>
      <c r="E267" s="61" t="s">
        <v>154</v>
      </c>
      <c r="F267" s="5">
        <v>1132.8849350696753</v>
      </c>
      <c r="G267" s="5">
        <v>945.65400530646468</v>
      </c>
      <c r="H267" s="5">
        <v>997.07734363900545</v>
      </c>
      <c r="I267" s="5">
        <v>1043.3588685443847</v>
      </c>
      <c r="J267" s="5">
        <v>1087.4611201149053</v>
      </c>
      <c r="K267" s="5">
        <v>1166.3774669503748</v>
      </c>
      <c r="L267" s="5">
        <v>1206.3061486265149</v>
      </c>
      <c r="M267" s="5">
        <v>1808.02497989925</v>
      </c>
      <c r="N267" s="5">
        <v>4910.5384108249054</v>
      </c>
      <c r="O267" s="5">
        <v>5241.957912613163</v>
      </c>
      <c r="P267" s="5">
        <v>5458.6130747261032</v>
      </c>
      <c r="Q267" s="5">
        <v>5672.2710084327946</v>
      </c>
      <c r="R267" s="5">
        <v>5332.0367670168089</v>
      </c>
      <c r="S267" s="5">
        <v>5736.1490906825202</v>
      </c>
      <c r="T267" s="5">
        <v>5316.4056734646383</v>
      </c>
      <c r="U267" s="5">
        <v>7011.2836272250715</v>
      </c>
      <c r="V267" s="5">
        <v>7675.7286746739392</v>
      </c>
      <c r="W267" s="5">
        <v>10104.989705202523</v>
      </c>
      <c r="X267" s="5">
        <v>9590.0453103714663</v>
      </c>
      <c r="Y267" s="5">
        <v>9789.5323542384576</v>
      </c>
      <c r="Z267" s="5">
        <v>8948.854367077729</v>
      </c>
      <c r="AA267" s="5">
        <v>8394.3775492496043</v>
      </c>
      <c r="AB267" s="5">
        <v>7959.4686414794287</v>
      </c>
      <c r="AC267" s="5">
        <v>7496.7768515599055</v>
      </c>
      <c r="AD267" s="5">
        <v>8901.4943018572558</v>
      </c>
      <c r="AE267" s="5">
        <v>8555.3639510371668</v>
      </c>
      <c r="AF267" s="5">
        <v>8016.1010868305939</v>
      </c>
      <c r="AG267" s="5">
        <v>7532.4590367897999</v>
      </c>
    </row>
    <row r="268" spans="1:33">
      <c r="A268" s="58" t="s">
        <v>134</v>
      </c>
      <c r="B268" s="61" t="s">
        <v>125</v>
      </c>
      <c r="C268" s="61" t="s">
        <v>195</v>
      </c>
      <c r="D268" s="61" t="s">
        <v>196</v>
      </c>
      <c r="E268" s="61" t="s">
        <v>154</v>
      </c>
      <c r="F268" s="5">
        <v>0</v>
      </c>
      <c r="G268" s="5">
        <v>0</v>
      </c>
      <c r="H268" s="5">
        <v>0</v>
      </c>
      <c r="I268" s="5">
        <v>0</v>
      </c>
      <c r="J268" s="5">
        <v>674.82725316047606</v>
      </c>
      <c r="K268" s="5">
        <v>1613.4066366345146</v>
      </c>
      <c r="L268" s="5">
        <v>1662.0678708783655</v>
      </c>
      <c r="M268" s="5">
        <v>1264.9772124765543</v>
      </c>
      <c r="N268" s="5">
        <v>1072.2670705822554</v>
      </c>
      <c r="O268" s="5">
        <v>975.37882306550512</v>
      </c>
      <c r="P268" s="5">
        <v>1011.6142157303548</v>
      </c>
      <c r="Q268" s="5">
        <v>893.211274870225</v>
      </c>
      <c r="R268" s="5">
        <v>692.20050725580529</v>
      </c>
      <c r="S268" s="5">
        <v>854.10264233291093</v>
      </c>
      <c r="T268" s="5">
        <v>1037.5256703723542</v>
      </c>
      <c r="U268" s="5">
        <v>944.70814424207481</v>
      </c>
      <c r="V268" s="5">
        <v>1114.1712109355992</v>
      </c>
      <c r="W268" s="5">
        <v>1146.0270312517148</v>
      </c>
      <c r="X268" s="5">
        <v>1088.5242801740501</v>
      </c>
      <c r="Y268" s="5">
        <v>945.53894478113591</v>
      </c>
      <c r="Z268" s="5">
        <v>1041.6673761461752</v>
      </c>
      <c r="AA268" s="5">
        <v>1237.1357104409451</v>
      </c>
      <c r="AB268" s="5">
        <v>990.36668582576033</v>
      </c>
      <c r="AC268" s="5">
        <v>936.52844876346978</v>
      </c>
      <c r="AD268" s="5">
        <v>6052.0255659230497</v>
      </c>
      <c r="AE268" s="5">
        <v>6152.3232168017403</v>
      </c>
      <c r="AF268" s="5">
        <v>8261.6766862706299</v>
      </c>
      <c r="AG268" s="5">
        <v>8802.7545050250592</v>
      </c>
    </row>
    <row r="269" spans="1:33">
      <c r="A269" s="58" t="s">
        <v>134</v>
      </c>
      <c r="B269" s="61" t="s">
        <v>125</v>
      </c>
      <c r="C269" s="61" t="s">
        <v>197</v>
      </c>
      <c r="D269" s="61" t="s">
        <v>198</v>
      </c>
      <c r="E269" s="61" t="s">
        <v>154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</row>
    <row r="270" spans="1:33">
      <c r="A270" s="58" t="s">
        <v>134</v>
      </c>
      <c r="B270" s="61" t="s">
        <v>125</v>
      </c>
      <c r="C270" s="61" t="s">
        <v>199</v>
      </c>
      <c r="D270" s="61" t="s">
        <v>200</v>
      </c>
      <c r="E270" s="61" t="s">
        <v>154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871.83530087878967</v>
      </c>
      <c r="L270" s="5">
        <v>871.27374625831487</v>
      </c>
      <c r="M270" s="5">
        <v>849.37923661616026</v>
      </c>
      <c r="N270" s="5">
        <v>792.66177670181025</v>
      </c>
      <c r="O270" s="5">
        <v>760.99216562705078</v>
      </c>
      <c r="P270" s="5">
        <v>776.61095169735586</v>
      </c>
      <c r="Q270" s="5">
        <v>819.32515079478492</v>
      </c>
      <c r="R270" s="5">
        <v>770.22183199360984</v>
      </c>
      <c r="S270" s="5">
        <v>785.25051804443001</v>
      </c>
      <c r="T270" s="5">
        <v>757.77160529151024</v>
      </c>
      <c r="U270" s="5">
        <v>721.11761017959043</v>
      </c>
      <c r="V270" s="5">
        <v>766.25954814937506</v>
      </c>
      <c r="W270" s="5">
        <v>760.29761139131961</v>
      </c>
      <c r="X270" s="5">
        <v>761.56362752625546</v>
      </c>
      <c r="Y270" s="5">
        <v>740.66210023290091</v>
      </c>
      <c r="Z270" s="5">
        <v>666.21400241132073</v>
      </c>
      <c r="AA270" s="5">
        <v>623.79071185845555</v>
      </c>
      <c r="AB270" s="5">
        <v>730.17356395310537</v>
      </c>
      <c r="AC270" s="5">
        <v>692.22751839618047</v>
      </c>
      <c r="AD270" s="5">
        <v>722.8815336874402</v>
      </c>
      <c r="AE270" s="5">
        <v>755.02382933196566</v>
      </c>
      <c r="AF270" s="5">
        <v>774.52706453485052</v>
      </c>
      <c r="AG270" s="5">
        <v>770.32448018902005</v>
      </c>
    </row>
    <row r="271" spans="1:33">
      <c r="A271" s="58" t="s">
        <v>134</v>
      </c>
      <c r="B271" s="61" t="s">
        <v>125</v>
      </c>
      <c r="C271" s="61" t="s">
        <v>201</v>
      </c>
      <c r="D271" s="61" t="s">
        <v>202</v>
      </c>
      <c r="E271" s="61" t="s">
        <v>154</v>
      </c>
      <c r="F271" s="5">
        <v>605.35729801511002</v>
      </c>
      <c r="G271" s="5">
        <v>566.44553407238504</v>
      </c>
      <c r="H271" s="5">
        <v>777.06734409765522</v>
      </c>
      <c r="I271" s="5">
        <v>808.09509038509486</v>
      </c>
      <c r="J271" s="5">
        <v>1087.4011390257247</v>
      </c>
      <c r="K271" s="5">
        <v>1277.4997901469251</v>
      </c>
      <c r="L271" s="5">
        <v>1304.483210111475</v>
      </c>
      <c r="M271" s="5">
        <v>1258.6202403919849</v>
      </c>
      <c r="N271" s="5">
        <v>1202.5571362569701</v>
      </c>
      <c r="O271" s="5">
        <v>1236.3020720002144</v>
      </c>
      <c r="P271" s="5">
        <v>1221.6661525035506</v>
      </c>
      <c r="Q271" s="5">
        <v>1183.4544196655347</v>
      </c>
      <c r="R271" s="5">
        <v>1024.6008433088546</v>
      </c>
      <c r="S271" s="5">
        <v>2656.2290677557708</v>
      </c>
      <c r="T271" s="5">
        <v>2579.8172473819805</v>
      </c>
      <c r="U271" s="5">
        <v>3079.2268108230151</v>
      </c>
      <c r="V271" s="5">
        <v>3264.5668174980246</v>
      </c>
      <c r="W271" s="5">
        <v>3684.5991801074911</v>
      </c>
      <c r="X271" s="5">
        <v>3516.3897135933498</v>
      </c>
      <c r="Y271" s="5">
        <v>7391.0111932059353</v>
      </c>
      <c r="Z271" s="5">
        <v>10789.912540862535</v>
      </c>
      <c r="AA271" s="5">
        <v>11180.609450116792</v>
      </c>
      <c r="AB271" s="5">
        <v>10779.698673800936</v>
      </c>
      <c r="AC271" s="5">
        <v>9803.9431443567337</v>
      </c>
      <c r="AD271" s="5">
        <v>11616.98981926839</v>
      </c>
      <c r="AE271" s="5">
        <v>11987.411955732583</v>
      </c>
      <c r="AF271" s="5">
        <v>15019.006836144035</v>
      </c>
      <c r="AG271" s="5">
        <v>15693.231590988991</v>
      </c>
    </row>
    <row r="272" spans="1:33">
      <c r="A272" s="58" t="s">
        <v>134</v>
      </c>
      <c r="B272" s="61" t="s">
        <v>126</v>
      </c>
      <c r="C272" s="61" t="s">
        <v>203</v>
      </c>
      <c r="D272" s="61" t="s">
        <v>204</v>
      </c>
      <c r="E272" s="61" t="s">
        <v>154</v>
      </c>
      <c r="F272" s="5">
        <v>287.66234700929004</v>
      </c>
      <c r="G272" s="5">
        <v>204.77891491069005</v>
      </c>
      <c r="H272" s="5">
        <v>229.29860902725997</v>
      </c>
      <c r="I272" s="5">
        <v>247.83243819448501</v>
      </c>
      <c r="J272" s="5">
        <v>226.56430019031504</v>
      </c>
      <c r="K272" s="5">
        <v>268.59321321874006</v>
      </c>
      <c r="L272" s="5">
        <v>290.12146686067013</v>
      </c>
      <c r="M272" s="5">
        <v>268.1438400688852</v>
      </c>
      <c r="N272" s="5">
        <v>263.09425189740989</v>
      </c>
      <c r="O272" s="5">
        <v>237.53257193884511</v>
      </c>
      <c r="P272" s="5">
        <v>271.21726644769507</v>
      </c>
      <c r="Q272" s="5">
        <v>271.95318576254499</v>
      </c>
      <c r="R272" s="5">
        <v>255.38429017481499</v>
      </c>
      <c r="S272" s="5">
        <v>270.30125817936488</v>
      </c>
      <c r="T272" s="5">
        <v>269.45334934619495</v>
      </c>
      <c r="U272" s="5">
        <v>252.9214043854299</v>
      </c>
      <c r="V272" s="5">
        <v>264.61628736342499</v>
      </c>
      <c r="W272" s="5">
        <v>292.51139807261518</v>
      </c>
      <c r="X272" s="5">
        <v>291.62424370365522</v>
      </c>
      <c r="Y272" s="5">
        <v>268.66962334968491</v>
      </c>
      <c r="Z272" s="5">
        <v>424.84545369286514</v>
      </c>
      <c r="AA272" s="5">
        <v>461.14250010319006</v>
      </c>
      <c r="AB272" s="5">
        <v>475.77076198981001</v>
      </c>
      <c r="AC272" s="5">
        <v>437.37544465759009</v>
      </c>
      <c r="AD272" s="5">
        <v>477.43661314340989</v>
      </c>
      <c r="AE272" s="5">
        <v>472.84068239340002</v>
      </c>
      <c r="AF272" s="5">
        <v>212.65481742181009</v>
      </c>
      <c r="AG272" s="5">
        <v>231.91336323960002</v>
      </c>
    </row>
    <row r="273" spans="1:33">
      <c r="A273" s="58" t="s">
        <v>134</v>
      </c>
      <c r="B273" s="61" t="s">
        <v>126</v>
      </c>
      <c r="C273" s="61" t="s">
        <v>205</v>
      </c>
      <c r="D273" s="61" t="s">
        <v>206</v>
      </c>
      <c r="E273" s="61" t="s">
        <v>154</v>
      </c>
      <c r="F273" s="5">
        <v>42.241503463780006</v>
      </c>
      <c r="G273" s="5">
        <v>29.225873806705003</v>
      </c>
      <c r="H273" s="5">
        <v>34.267680729504981</v>
      </c>
      <c r="I273" s="5">
        <v>1026.1644319568854</v>
      </c>
      <c r="J273" s="5">
        <v>1774.2970425599003</v>
      </c>
      <c r="K273" s="5">
        <v>2113.4530767317738</v>
      </c>
      <c r="L273" s="5">
        <v>2207.5372647637205</v>
      </c>
      <c r="M273" s="5">
        <v>2147.652656930486</v>
      </c>
      <c r="N273" s="5">
        <v>2185.0967115790409</v>
      </c>
      <c r="O273" s="5">
        <v>1884.0082938224357</v>
      </c>
      <c r="P273" s="5">
        <v>2119.9007800725249</v>
      </c>
      <c r="Q273" s="5">
        <v>2222.8998533926988</v>
      </c>
      <c r="R273" s="5">
        <v>2013.1878085903904</v>
      </c>
      <c r="S273" s="5">
        <v>2094.5846989935944</v>
      </c>
      <c r="T273" s="5">
        <v>1905.1094483983759</v>
      </c>
      <c r="U273" s="5">
        <v>1723.9590218197691</v>
      </c>
      <c r="V273" s="5">
        <v>1760.2525591713209</v>
      </c>
      <c r="W273" s="5">
        <v>2234.8688147372332</v>
      </c>
      <c r="X273" s="5">
        <v>3688.2986350223218</v>
      </c>
      <c r="Y273" s="5">
        <v>3632.753528109256</v>
      </c>
      <c r="Z273" s="5">
        <v>5534.2142872231798</v>
      </c>
      <c r="AA273" s="5">
        <v>4719.4568608974514</v>
      </c>
      <c r="AB273" s="5">
        <v>4454.2905836742648</v>
      </c>
      <c r="AC273" s="5">
        <v>4333.6464555867433</v>
      </c>
      <c r="AD273" s="5">
        <v>4842.6467547993298</v>
      </c>
      <c r="AE273" s="5">
        <v>4646.3661073878866</v>
      </c>
      <c r="AF273" s="5">
        <v>3503.1416619362371</v>
      </c>
      <c r="AG273" s="5">
        <v>2764.0224429429049</v>
      </c>
    </row>
    <row r="274" spans="1:33">
      <c r="A274" s="58" t="s">
        <v>134</v>
      </c>
      <c r="B274" s="61" t="s">
        <v>126</v>
      </c>
      <c r="C274" s="61" t="s">
        <v>207</v>
      </c>
      <c r="D274" s="61" t="s">
        <v>208</v>
      </c>
      <c r="E274" s="61" t="s">
        <v>154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1614.5539849132701</v>
      </c>
      <c r="U274" s="5">
        <v>1495.0210365628398</v>
      </c>
      <c r="V274" s="5">
        <v>1370.2462525494338</v>
      </c>
      <c r="W274" s="5">
        <v>1853.7663628158302</v>
      </c>
      <c r="X274" s="5">
        <v>1568.2472699803398</v>
      </c>
      <c r="Y274" s="5">
        <v>1198.1787469145361</v>
      </c>
      <c r="Z274" s="5">
        <v>1387.4010100310595</v>
      </c>
      <c r="AA274" s="5">
        <v>2521.3316440600138</v>
      </c>
      <c r="AB274" s="5">
        <v>2679.0697029204307</v>
      </c>
      <c r="AC274" s="5">
        <v>2479.9820435163551</v>
      </c>
      <c r="AD274" s="5">
        <v>2801.8053906701948</v>
      </c>
      <c r="AE274" s="5">
        <v>2655.0804934388298</v>
      </c>
      <c r="AF274" s="5">
        <v>1851.1246988</v>
      </c>
      <c r="AG274" s="5">
        <v>1808.7291377192848</v>
      </c>
    </row>
    <row r="275" spans="1:33">
      <c r="A275" s="58" t="s">
        <v>134</v>
      </c>
      <c r="B275" s="61" t="s">
        <v>126</v>
      </c>
      <c r="C275" s="61" t="s">
        <v>209</v>
      </c>
      <c r="D275" s="61" t="s">
        <v>210</v>
      </c>
      <c r="E275" s="61" t="s">
        <v>154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</row>
    <row r="276" spans="1:33">
      <c r="A276" s="58" t="s">
        <v>134</v>
      </c>
      <c r="B276" s="61" t="s">
        <v>126</v>
      </c>
      <c r="C276" s="61" t="s">
        <v>211</v>
      </c>
      <c r="D276" s="61" t="s">
        <v>212</v>
      </c>
      <c r="E276" s="61" t="s">
        <v>154</v>
      </c>
      <c r="F276" s="5">
        <v>755.57847955066984</v>
      </c>
      <c r="G276" s="5">
        <v>686.21616868086528</v>
      </c>
      <c r="H276" s="5">
        <v>715.33229023680474</v>
      </c>
      <c r="I276" s="5">
        <v>714.1215204843603</v>
      </c>
      <c r="J276" s="5">
        <v>734.84508853073476</v>
      </c>
      <c r="K276" s="5">
        <v>1735.275350498174</v>
      </c>
      <c r="L276" s="5">
        <v>1781.3811636908049</v>
      </c>
      <c r="M276" s="5">
        <v>1561.8372883697552</v>
      </c>
      <c r="N276" s="5">
        <v>1488.8178523152001</v>
      </c>
      <c r="O276" s="5">
        <v>1790.1760460486544</v>
      </c>
      <c r="P276" s="5">
        <v>2400.9411301882355</v>
      </c>
      <c r="Q276" s="5">
        <v>2682.7209240902066</v>
      </c>
      <c r="R276" s="5">
        <v>2412.3311347632257</v>
      </c>
      <c r="S276" s="5">
        <v>6294.5641512468983</v>
      </c>
      <c r="T276" s="5">
        <v>5689.163197820023</v>
      </c>
      <c r="U276" s="5">
        <v>4981.7813576523959</v>
      </c>
      <c r="V276" s="5">
        <v>5109.5107694067374</v>
      </c>
      <c r="W276" s="5">
        <v>5609.6658987042429</v>
      </c>
      <c r="X276" s="5">
        <v>5193.3153402707712</v>
      </c>
      <c r="Y276" s="5">
        <v>4600.7618406011115</v>
      </c>
      <c r="Z276" s="5">
        <v>4776.1232213275971</v>
      </c>
      <c r="AA276" s="5">
        <v>4349.1239288981433</v>
      </c>
      <c r="AB276" s="5">
        <v>4213.3017903131276</v>
      </c>
      <c r="AC276" s="5">
        <v>4168.7472816961981</v>
      </c>
      <c r="AD276" s="5">
        <v>4693.269186608286</v>
      </c>
      <c r="AE276" s="5">
        <v>4338.9995580828345</v>
      </c>
      <c r="AF276" s="5">
        <v>2882.7052574888098</v>
      </c>
      <c r="AG276" s="5">
        <v>2481.9652441718836</v>
      </c>
    </row>
    <row r="277" spans="1:33">
      <c r="A277" s="58" t="s">
        <v>134</v>
      </c>
      <c r="B277" s="61" t="s">
        <v>126</v>
      </c>
      <c r="C277" s="61" t="s">
        <v>213</v>
      </c>
      <c r="D277" s="61" t="s">
        <v>214</v>
      </c>
      <c r="E277" s="61" t="s">
        <v>154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1025.8151496677106</v>
      </c>
      <c r="L277" s="5">
        <v>1095.3456962650894</v>
      </c>
      <c r="M277" s="5">
        <v>4885.0124815296303</v>
      </c>
      <c r="N277" s="5">
        <v>4665.1226102508645</v>
      </c>
      <c r="O277" s="5">
        <v>6264.6848025483487</v>
      </c>
      <c r="P277" s="5">
        <v>10733.118502166157</v>
      </c>
      <c r="Q277" s="5">
        <v>11031.022846521233</v>
      </c>
      <c r="R277" s="5">
        <v>14875.653792761805</v>
      </c>
      <c r="S277" s="5">
        <v>16772.278226212387</v>
      </c>
      <c r="T277" s="5">
        <v>17124.319839278982</v>
      </c>
      <c r="U277" s="5">
        <v>17400.786297310013</v>
      </c>
      <c r="V277" s="5">
        <v>18425.514206921798</v>
      </c>
      <c r="W277" s="5">
        <v>19893.063557552505</v>
      </c>
      <c r="X277" s="5">
        <v>41751.008650638156</v>
      </c>
      <c r="Y277" s="5">
        <v>40066.172939627228</v>
      </c>
      <c r="Z277" s="5">
        <v>40034.192117572573</v>
      </c>
      <c r="AA277" s="5">
        <v>34576.936489499458</v>
      </c>
      <c r="AB277" s="5">
        <v>35208.907883348948</v>
      </c>
      <c r="AC277" s="5">
        <v>37113.493435191187</v>
      </c>
      <c r="AD277" s="5">
        <v>47037.298320047979</v>
      </c>
      <c r="AE277" s="5">
        <v>63995.677322998818</v>
      </c>
      <c r="AF277" s="5">
        <v>71972.882576830976</v>
      </c>
      <c r="AG277" s="5">
        <v>73149.720623287154</v>
      </c>
    </row>
    <row r="278" spans="1:33">
      <c r="A278" s="58" t="s">
        <v>134</v>
      </c>
      <c r="B278" s="61" t="s">
        <v>126</v>
      </c>
      <c r="C278" s="61" t="s">
        <v>215</v>
      </c>
      <c r="D278" s="61" t="s">
        <v>216</v>
      </c>
      <c r="E278" s="61" t="s">
        <v>154</v>
      </c>
      <c r="F278" s="5">
        <v>0</v>
      </c>
      <c r="G278" s="5">
        <v>0</v>
      </c>
      <c r="H278" s="5">
        <v>0</v>
      </c>
      <c r="I278" s="5">
        <v>893.27225670271923</v>
      </c>
      <c r="J278" s="5">
        <v>972.23838522104961</v>
      </c>
      <c r="K278" s="5">
        <v>1016.8551560707604</v>
      </c>
      <c r="L278" s="5">
        <v>1120.074611889745</v>
      </c>
      <c r="M278" s="5">
        <v>908.03410132922409</v>
      </c>
      <c r="N278" s="5">
        <v>865.47653666675512</v>
      </c>
      <c r="O278" s="5">
        <v>867.83074315973488</v>
      </c>
      <c r="P278" s="5">
        <v>956.56052777450532</v>
      </c>
      <c r="Q278" s="5">
        <v>905.5349561791902</v>
      </c>
      <c r="R278" s="5">
        <v>759.08568070021477</v>
      </c>
      <c r="S278" s="5">
        <v>717.37205769823481</v>
      </c>
      <c r="T278" s="5">
        <v>729.34406832634511</v>
      </c>
      <c r="U278" s="5">
        <v>790.31796494189052</v>
      </c>
      <c r="V278" s="5">
        <v>719.72557937217982</v>
      </c>
      <c r="W278" s="5">
        <v>955.09442247353036</v>
      </c>
      <c r="X278" s="5">
        <v>728.42217791842427</v>
      </c>
      <c r="Y278" s="5">
        <v>630.06389683309476</v>
      </c>
      <c r="Z278" s="5">
        <v>856.91379660008533</v>
      </c>
      <c r="AA278" s="5">
        <v>3759.9467757068105</v>
      </c>
      <c r="AB278" s="5">
        <v>3421.5389918391934</v>
      </c>
      <c r="AC278" s="5">
        <v>3555.5896242070762</v>
      </c>
      <c r="AD278" s="5">
        <v>3817.962097522699</v>
      </c>
      <c r="AE278" s="5">
        <v>3819.6745193666775</v>
      </c>
      <c r="AF278" s="5">
        <v>2562.9555380109</v>
      </c>
      <c r="AG278" s="5">
        <v>1801.3676708333439</v>
      </c>
    </row>
    <row r="279" spans="1:33">
      <c r="A279" s="58" t="s">
        <v>134</v>
      </c>
      <c r="B279" s="61" t="s">
        <v>126</v>
      </c>
      <c r="C279" s="61" t="s">
        <v>217</v>
      </c>
      <c r="D279" s="61" t="s">
        <v>218</v>
      </c>
      <c r="E279" s="61" t="s">
        <v>154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7094.9449297925821</v>
      </c>
      <c r="AA279" s="5">
        <v>6967.7474635101689</v>
      </c>
      <c r="AB279" s="5">
        <v>6688.2947046486206</v>
      </c>
      <c r="AC279" s="5">
        <v>5788.0798356911582</v>
      </c>
      <c r="AD279" s="5">
        <v>6640.4511053340975</v>
      </c>
      <c r="AE279" s="5">
        <v>6621.4374468629476</v>
      </c>
      <c r="AF279" s="5">
        <v>4035.2750909618335</v>
      </c>
      <c r="AG279" s="5">
        <v>3341.1156907119166</v>
      </c>
    </row>
    <row r="280" spans="1:33">
      <c r="A280" s="58" t="s">
        <v>134</v>
      </c>
      <c r="B280" s="61" t="s">
        <v>126</v>
      </c>
      <c r="C280" s="61" t="s">
        <v>219</v>
      </c>
      <c r="D280" s="61" t="s">
        <v>220</v>
      </c>
      <c r="E280" s="61" t="s">
        <v>154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385.97549895359992</v>
      </c>
      <c r="Q280" s="5">
        <v>393.65832230723976</v>
      </c>
      <c r="R280" s="5">
        <v>359.40594864036024</v>
      </c>
      <c r="S280" s="5">
        <v>364.64492289856514</v>
      </c>
      <c r="T280" s="5">
        <v>1886.872466839354</v>
      </c>
      <c r="U280" s="5">
        <v>6381.552856644008</v>
      </c>
      <c r="V280" s="5">
        <v>6512.756031013716</v>
      </c>
      <c r="W280" s="5">
        <v>7264.925024894359</v>
      </c>
      <c r="X280" s="5">
        <v>6765.4766188840404</v>
      </c>
      <c r="Y280" s="5">
        <v>5622.4199696728192</v>
      </c>
      <c r="Z280" s="5">
        <v>6235.659954541693</v>
      </c>
      <c r="AA280" s="5">
        <v>4641.5417918358526</v>
      </c>
      <c r="AB280" s="5">
        <v>4279.804838994999</v>
      </c>
      <c r="AC280" s="5">
        <v>3845.6274487450014</v>
      </c>
      <c r="AD280" s="5">
        <v>4602.2697066700021</v>
      </c>
      <c r="AE280" s="5">
        <v>4857.9423685662086</v>
      </c>
      <c r="AF280" s="5">
        <v>34824.634924419821</v>
      </c>
      <c r="AG280" s="5">
        <v>33095.818167477039</v>
      </c>
    </row>
    <row r="281" spans="1:33">
      <c r="A281" s="58" t="s">
        <v>134</v>
      </c>
      <c r="B281" s="61" t="s">
        <v>127</v>
      </c>
      <c r="C281" s="61" t="s">
        <v>221</v>
      </c>
      <c r="D281" s="61" t="s">
        <v>222</v>
      </c>
      <c r="E281" s="61" t="s">
        <v>154</v>
      </c>
      <c r="F281" s="5">
        <v>0</v>
      </c>
      <c r="G281" s="5">
        <v>0</v>
      </c>
      <c r="H281" s="5">
        <v>63.655043582490045</v>
      </c>
      <c r="I281" s="5">
        <v>463.78484841363502</v>
      </c>
      <c r="J281" s="5">
        <v>440.29410220408022</v>
      </c>
      <c r="K281" s="5">
        <v>1862.9449151113661</v>
      </c>
      <c r="L281" s="5">
        <v>1851.7067226888694</v>
      </c>
      <c r="M281" s="5">
        <v>1455.4588104294446</v>
      </c>
      <c r="N281" s="5">
        <v>1504.8920988239502</v>
      </c>
      <c r="O281" s="5">
        <v>1525.9443038635361</v>
      </c>
      <c r="P281" s="5">
        <v>2682.8635554220073</v>
      </c>
      <c r="Q281" s="5">
        <v>2659.77048075947</v>
      </c>
      <c r="R281" s="5">
        <v>2412.9705256299544</v>
      </c>
      <c r="S281" s="5">
        <v>2888.0831300034492</v>
      </c>
      <c r="T281" s="5">
        <v>6399.6699584569651</v>
      </c>
      <c r="U281" s="5">
        <v>9251.9698555206123</v>
      </c>
      <c r="V281" s="5">
        <v>9917.8106698765787</v>
      </c>
      <c r="W281" s="5">
        <v>11754.51823097249</v>
      </c>
      <c r="X281" s="5">
        <v>10937.846228854962</v>
      </c>
      <c r="Y281" s="5">
        <v>10523.73327262788</v>
      </c>
      <c r="Z281" s="5">
        <v>17403.230587561986</v>
      </c>
      <c r="AA281" s="5">
        <v>18951.390738027196</v>
      </c>
      <c r="AB281" s="5">
        <v>19341.591196467863</v>
      </c>
      <c r="AC281" s="5">
        <v>17203.575389324105</v>
      </c>
      <c r="AD281" s="5">
        <v>19423.609357561403</v>
      </c>
      <c r="AE281" s="5">
        <v>19548.849597570657</v>
      </c>
      <c r="AF281" s="5">
        <v>43928.947477097288</v>
      </c>
      <c r="AG281" s="5">
        <v>45918.140147762562</v>
      </c>
    </row>
    <row r="282" spans="1:33">
      <c r="A282" s="58" t="s">
        <v>134</v>
      </c>
      <c r="B282" s="61" t="s">
        <v>127</v>
      </c>
      <c r="C282" s="61" t="s">
        <v>223</v>
      </c>
      <c r="D282" s="61" t="s">
        <v>224</v>
      </c>
      <c r="E282" s="61" t="s">
        <v>154</v>
      </c>
      <c r="F282" s="5">
        <v>0</v>
      </c>
      <c r="G282" s="5">
        <v>0</v>
      </c>
      <c r="H282" s="5">
        <v>0</v>
      </c>
      <c r="I282" s="5">
        <v>212.92609517895485</v>
      </c>
      <c r="J282" s="5">
        <v>185.44319682122503</v>
      </c>
      <c r="K282" s="5">
        <v>191.65303687078011</v>
      </c>
      <c r="L282" s="5">
        <v>187.32322551029492</v>
      </c>
      <c r="M282" s="5">
        <v>255.40789585077505</v>
      </c>
      <c r="N282" s="5">
        <v>240.34681321737497</v>
      </c>
      <c r="O282" s="5">
        <v>227.62144921092508</v>
      </c>
      <c r="P282" s="5">
        <v>249.96163142120503</v>
      </c>
      <c r="Q282" s="5">
        <v>254.94615862664014</v>
      </c>
      <c r="R282" s="5">
        <v>234.91269345000006</v>
      </c>
      <c r="S282" s="5">
        <v>241.48994678225984</v>
      </c>
      <c r="T282" s="5">
        <v>268.61917775554002</v>
      </c>
      <c r="U282" s="5">
        <v>223.70392665000014</v>
      </c>
      <c r="V282" s="5">
        <v>252.82579080000005</v>
      </c>
      <c r="W282" s="5">
        <v>260.11951960534992</v>
      </c>
      <c r="X282" s="5">
        <v>251.75361826216997</v>
      </c>
      <c r="Y282" s="5">
        <v>226.95538796069994</v>
      </c>
      <c r="Z282" s="5">
        <v>214.80339253987509</v>
      </c>
      <c r="AA282" s="5">
        <v>235.88800927090011</v>
      </c>
      <c r="AB282" s="5">
        <v>230.59055655000009</v>
      </c>
      <c r="AC282" s="5">
        <v>215.91015130884497</v>
      </c>
      <c r="AD282" s="5">
        <v>229.8479849278699</v>
      </c>
      <c r="AE282" s="5">
        <v>243.71837475000001</v>
      </c>
      <c r="AF282" s="5">
        <v>162.88233543990498</v>
      </c>
      <c r="AG282" s="5">
        <v>162.67037253771502</v>
      </c>
    </row>
    <row r="283" spans="1:33">
      <c r="A283" s="58" t="s">
        <v>134</v>
      </c>
      <c r="B283" s="61" t="s">
        <v>127</v>
      </c>
      <c r="C283" s="61" t="s">
        <v>225</v>
      </c>
      <c r="D283" s="61" t="s">
        <v>226</v>
      </c>
      <c r="E283" s="61" t="s">
        <v>154</v>
      </c>
      <c r="F283" s="5">
        <v>0</v>
      </c>
      <c r="G283" s="5">
        <v>0</v>
      </c>
      <c r="H283" s="5">
        <v>0</v>
      </c>
      <c r="I283" s="5">
        <v>233.350835328735</v>
      </c>
      <c r="J283" s="5">
        <v>199.95623100000012</v>
      </c>
      <c r="K283" s="5">
        <v>204.97486090172998</v>
      </c>
      <c r="L283" s="5">
        <v>212.8589595898849</v>
      </c>
      <c r="M283" s="5">
        <v>279.41609195191518</v>
      </c>
      <c r="N283" s="5">
        <v>261.0822810750002</v>
      </c>
      <c r="O283" s="5">
        <v>248.00758799999997</v>
      </c>
      <c r="P283" s="5">
        <v>249.88479007499998</v>
      </c>
      <c r="Q283" s="5">
        <v>266.69193229685015</v>
      </c>
      <c r="R283" s="5">
        <v>254.64330198866497</v>
      </c>
      <c r="S283" s="5">
        <v>259.93852955304516</v>
      </c>
      <c r="T283" s="5">
        <v>263.44429717717986</v>
      </c>
      <c r="U283" s="5">
        <v>240.56952386196002</v>
      </c>
      <c r="V283" s="5">
        <v>251.42296685897497</v>
      </c>
      <c r="W283" s="5">
        <v>255.09449965804504</v>
      </c>
      <c r="X283" s="5">
        <v>257.92914783784994</v>
      </c>
      <c r="Y283" s="5">
        <v>230.57824100483504</v>
      </c>
      <c r="Z283" s="5">
        <v>218.68719626219007</v>
      </c>
      <c r="AA283" s="5">
        <v>230.87606935144993</v>
      </c>
      <c r="AB283" s="5">
        <v>237.68069935854027</v>
      </c>
      <c r="AC283" s="5">
        <v>223.91682248056489</v>
      </c>
      <c r="AD283" s="5">
        <v>243.62529236865009</v>
      </c>
      <c r="AE283" s="5">
        <v>257.7449451438448</v>
      </c>
      <c r="AF283" s="5">
        <v>174.96394435960511</v>
      </c>
      <c r="AG283" s="5">
        <v>168.86154930683009</v>
      </c>
    </row>
    <row r="284" spans="1:33" ht="16.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33">
      <c r="A285" s="58" t="s">
        <v>134</v>
      </c>
      <c r="B285" s="61" t="s">
        <v>124</v>
      </c>
      <c r="C285" s="61" t="s">
        <v>152</v>
      </c>
      <c r="D285" s="61" t="s">
        <v>153</v>
      </c>
      <c r="E285" s="61" t="s">
        <v>92</v>
      </c>
      <c r="F285" s="5">
        <v>1399.9926637425997</v>
      </c>
      <c r="G285" s="5">
        <v>3520.6225457075666</v>
      </c>
      <c r="H285" s="5">
        <v>4628.2177984548134</v>
      </c>
      <c r="I285" s="5">
        <v>4122.5122603396849</v>
      </c>
      <c r="J285" s="5">
        <v>4245.8245513247721</v>
      </c>
      <c r="K285" s="5">
        <v>5719.2011725791181</v>
      </c>
      <c r="L285" s="5">
        <v>8573.3611019040745</v>
      </c>
      <c r="M285" s="5">
        <v>9328.565929005199</v>
      </c>
      <c r="N285" s="5">
        <v>11011.936922339155</v>
      </c>
      <c r="O285" s="5">
        <v>10482.896236999797</v>
      </c>
      <c r="P285" s="5">
        <v>11001.318678595433</v>
      </c>
      <c r="Q285" s="5">
        <v>31226.996310178361</v>
      </c>
      <c r="R285" s="5">
        <v>37027.273693062729</v>
      </c>
      <c r="S285" s="5">
        <v>40293.165960814586</v>
      </c>
      <c r="T285" s="5">
        <v>33668.590944714786</v>
      </c>
      <c r="U285" s="5">
        <v>34727.769809050536</v>
      </c>
      <c r="V285" s="5">
        <v>38031.412318773975</v>
      </c>
      <c r="W285" s="5">
        <v>39519.486389956961</v>
      </c>
      <c r="X285" s="5">
        <v>34550.773908383897</v>
      </c>
      <c r="Y285" s="5">
        <v>38671.389416212696</v>
      </c>
      <c r="Z285" s="5">
        <v>34727.511592096191</v>
      </c>
      <c r="AA285" s="5">
        <v>39661.558015365597</v>
      </c>
      <c r="AB285" s="5">
        <v>48458.153071897519</v>
      </c>
      <c r="AC285" s="5">
        <v>49520.280918290184</v>
      </c>
      <c r="AD285" s="5">
        <v>51282.360415052877</v>
      </c>
      <c r="AE285" s="5">
        <v>40855.386470545651</v>
      </c>
      <c r="AF285" s="5">
        <v>37348.215881454955</v>
      </c>
      <c r="AG285" s="5">
        <v>40176.099686612164</v>
      </c>
    </row>
    <row r="286" spans="1:33">
      <c r="A286" s="58" t="s">
        <v>134</v>
      </c>
      <c r="B286" s="61" t="s">
        <v>124</v>
      </c>
      <c r="C286" s="61" t="s">
        <v>155</v>
      </c>
      <c r="D286" s="61" t="s">
        <v>156</v>
      </c>
      <c r="E286" s="61" t="s">
        <v>92</v>
      </c>
      <c r="F286" s="5">
        <v>106.51185348480008</v>
      </c>
      <c r="G286" s="5">
        <v>2747.8203409260996</v>
      </c>
      <c r="H286" s="5">
        <v>2714.2386366831979</v>
      </c>
      <c r="I286" s="5">
        <v>2336.3626929325392</v>
      </c>
      <c r="J286" s="5">
        <v>3835.6620664863158</v>
      </c>
      <c r="K286" s="5">
        <v>3928.8029558301409</v>
      </c>
      <c r="L286" s="5">
        <v>4170.0313337369416</v>
      </c>
      <c r="M286" s="5">
        <v>9098.3526541930751</v>
      </c>
      <c r="N286" s="5">
        <v>13217.15198783264</v>
      </c>
      <c r="O286" s="5">
        <v>15656.607232671286</v>
      </c>
      <c r="P286" s="5">
        <v>17560.342449964162</v>
      </c>
      <c r="Q286" s="5">
        <v>18654.16468711081</v>
      </c>
      <c r="R286" s="5">
        <v>19241.991987296864</v>
      </c>
      <c r="S286" s="5">
        <v>17941.268827017517</v>
      </c>
      <c r="T286" s="5">
        <v>16392.004694760079</v>
      </c>
      <c r="U286" s="5">
        <v>17568.743632767186</v>
      </c>
      <c r="V286" s="5">
        <v>18866.02119095554</v>
      </c>
      <c r="W286" s="5">
        <v>19507.191842900702</v>
      </c>
      <c r="X286" s="5">
        <v>17036.954765767143</v>
      </c>
      <c r="Y286" s="5">
        <v>18332.932927735979</v>
      </c>
      <c r="Z286" s="5">
        <v>19612.356466001271</v>
      </c>
      <c r="AA286" s="5">
        <v>18677.23553256684</v>
      </c>
      <c r="AB286" s="5">
        <v>30407.010584314703</v>
      </c>
      <c r="AC286" s="5">
        <v>30637.837690164921</v>
      </c>
      <c r="AD286" s="5">
        <v>28742.89329728642</v>
      </c>
      <c r="AE286" s="5">
        <v>26689.111021286772</v>
      </c>
      <c r="AF286" s="5">
        <v>27626.338589183535</v>
      </c>
      <c r="AG286" s="5">
        <v>28431.090171477248</v>
      </c>
    </row>
    <row r="287" spans="1:33">
      <c r="A287" s="58" t="s">
        <v>134</v>
      </c>
      <c r="B287" s="61" t="s">
        <v>124</v>
      </c>
      <c r="C287" s="61" t="s">
        <v>157</v>
      </c>
      <c r="D287" s="61" t="s">
        <v>158</v>
      </c>
      <c r="E287" s="61" t="s">
        <v>92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</row>
    <row r="288" spans="1:33">
      <c r="A288" s="58" t="s">
        <v>134</v>
      </c>
      <c r="B288" s="61" t="s">
        <v>124</v>
      </c>
      <c r="C288" s="61" t="s">
        <v>159</v>
      </c>
      <c r="D288" s="61" t="s">
        <v>160</v>
      </c>
      <c r="E288" s="61" t="s">
        <v>92</v>
      </c>
      <c r="F288" s="5">
        <v>0</v>
      </c>
      <c r="G288" s="5">
        <v>1290.6509074439302</v>
      </c>
      <c r="H288" s="5">
        <v>2155.3892794804992</v>
      </c>
      <c r="I288" s="5">
        <v>2552.2356508027397</v>
      </c>
      <c r="J288" s="5">
        <v>2673.1954627994587</v>
      </c>
      <c r="K288" s="5">
        <v>2456.3025695302499</v>
      </c>
      <c r="L288" s="5">
        <v>4515.0862311932997</v>
      </c>
      <c r="M288" s="5">
        <v>4035.638440152421</v>
      </c>
      <c r="N288" s="5">
        <v>4376.4061432135559</v>
      </c>
      <c r="O288" s="5">
        <v>4279.5819268084897</v>
      </c>
      <c r="P288" s="5">
        <v>4253.3809061848133</v>
      </c>
      <c r="Q288" s="5">
        <v>8085.0575897969384</v>
      </c>
      <c r="R288" s="5">
        <v>8291.7698724194306</v>
      </c>
      <c r="S288" s="5">
        <v>7327.7497283626808</v>
      </c>
      <c r="T288" s="5">
        <v>8614.2731594174493</v>
      </c>
      <c r="U288" s="5">
        <v>8556.3318661047506</v>
      </c>
      <c r="V288" s="5">
        <v>8814.3952644521087</v>
      </c>
      <c r="W288" s="5">
        <v>10380.948164237998</v>
      </c>
      <c r="X288" s="5">
        <v>7878.9807825419903</v>
      </c>
      <c r="Y288" s="5">
        <v>9301.4328825905704</v>
      </c>
      <c r="Z288" s="5">
        <v>8328.2035539393473</v>
      </c>
      <c r="AA288" s="5">
        <v>9243.534300302299</v>
      </c>
      <c r="AB288" s="5">
        <v>30254.619360302269</v>
      </c>
      <c r="AC288" s="5">
        <v>49823.600432164894</v>
      </c>
      <c r="AD288" s="5">
        <v>59344.750473022716</v>
      </c>
      <c r="AE288" s="5">
        <v>59781.105149426847</v>
      </c>
      <c r="AF288" s="5">
        <v>86285.975916808995</v>
      </c>
      <c r="AG288" s="5">
        <v>81735.60073221098</v>
      </c>
    </row>
    <row r="289" spans="1:33">
      <c r="A289" s="58" t="s">
        <v>134</v>
      </c>
      <c r="B289" s="61" t="s">
        <v>124</v>
      </c>
      <c r="C289" s="61" t="s">
        <v>161</v>
      </c>
      <c r="D289" s="61" t="s">
        <v>162</v>
      </c>
      <c r="E289" s="61" t="s">
        <v>92</v>
      </c>
      <c r="F289" s="5">
        <v>0</v>
      </c>
      <c r="G289" s="5">
        <v>0</v>
      </c>
      <c r="H289" s="5">
        <v>144.27878320103991</v>
      </c>
      <c r="I289" s="5">
        <v>218.63894526713995</v>
      </c>
      <c r="J289" s="5">
        <v>218.53998698387511</v>
      </c>
      <c r="K289" s="5">
        <v>216.67724292209513</v>
      </c>
      <c r="L289" s="5">
        <v>247.4706022410551</v>
      </c>
      <c r="M289" s="5">
        <v>185.44606909990495</v>
      </c>
      <c r="N289" s="5">
        <v>204.79254452379513</v>
      </c>
      <c r="O289" s="5">
        <v>181.80943610778004</v>
      </c>
      <c r="P289" s="5">
        <v>185.13887266571504</v>
      </c>
      <c r="Q289" s="5">
        <v>198.03232789552479</v>
      </c>
      <c r="R289" s="5">
        <v>187.06337722540505</v>
      </c>
      <c r="S289" s="5">
        <v>170.98135377836005</v>
      </c>
      <c r="T289" s="5">
        <v>168.33680344110488</v>
      </c>
      <c r="U289" s="5">
        <v>144.17484306706507</v>
      </c>
      <c r="V289" s="5">
        <v>172.72385891900012</v>
      </c>
      <c r="W289" s="5">
        <v>271.54514801858011</v>
      </c>
      <c r="X289" s="5">
        <v>158.84758353429007</v>
      </c>
      <c r="Y289" s="5">
        <v>8854.4355130026161</v>
      </c>
      <c r="Z289" s="5">
        <v>6580.0833174603576</v>
      </c>
      <c r="AA289" s="5">
        <v>10105.1074596485</v>
      </c>
      <c r="AB289" s="5">
        <v>9736.28495690817</v>
      </c>
      <c r="AC289" s="5">
        <v>9779.1088813282258</v>
      </c>
      <c r="AD289" s="5">
        <v>9925.3348888794208</v>
      </c>
      <c r="AE289" s="5">
        <v>9086.1915043597182</v>
      </c>
      <c r="AF289" s="5">
        <v>9579.5677938705885</v>
      </c>
      <c r="AG289" s="5">
        <v>9516.9247567294187</v>
      </c>
    </row>
    <row r="290" spans="1:33">
      <c r="A290" s="58" t="s">
        <v>134</v>
      </c>
      <c r="B290" s="61" t="s">
        <v>124</v>
      </c>
      <c r="C290" s="61" t="s">
        <v>163</v>
      </c>
      <c r="D290" s="61" t="s">
        <v>164</v>
      </c>
      <c r="E290" s="61" t="s">
        <v>92</v>
      </c>
      <c r="F290" s="5">
        <v>0</v>
      </c>
      <c r="G290" s="5">
        <v>2826.7273155268044</v>
      </c>
      <c r="H290" s="5">
        <v>2734.2191420544618</v>
      </c>
      <c r="I290" s="5">
        <v>4348.1037692360096</v>
      </c>
      <c r="J290" s="5">
        <v>5591.7409519265184</v>
      </c>
      <c r="K290" s="5">
        <v>5388.9556719707616</v>
      </c>
      <c r="L290" s="5">
        <v>6442.8659746794583</v>
      </c>
      <c r="M290" s="5">
        <v>5818.4634140682538</v>
      </c>
      <c r="N290" s="5">
        <v>6175.4371259002392</v>
      </c>
      <c r="O290" s="5">
        <v>6634.2441865004785</v>
      </c>
      <c r="P290" s="5">
        <v>9795.8064903617706</v>
      </c>
      <c r="Q290" s="5">
        <v>9598.5837498150904</v>
      </c>
      <c r="R290" s="5">
        <v>9192.7836408225776</v>
      </c>
      <c r="S290" s="5">
        <v>8820.9298426150363</v>
      </c>
      <c r="T290" s="5">
        <v>8185.5145427710113</v>
      </c>
      <c r="U290" s="5">
        <v>8294.4395656691886</v>
      </c>
      <c r="V290" s="5">
        <v>8346.7802937001798</v>
      </c>
      <c r="W290" s="5">
        <v>9278.6774375203404</v>
      </c>
      <c r="X290" s="5">
        <v>7826.1951690322985</v>
      </c>
      <c r="Y290" s="5">
        <v>32579.007768181007</v>
      </c>
      <c r="Z290" s="5">
        <v>65888.127115596522</v>
      </c>
      <c r="AA290" s="5">
        <v>62792.110923831438</v>
      </c>
      <c r="AB290" s="5">
        <v>60711.011749007164</v>
      </c>
      <c r="AC290" s="5">
        <v>57577.035668256794</v>
      </c>
      <c r="AD290" s="5">
        <v>58229.1174067057</v>
      </c>
      <c r="AE290" s="5">
        <v>53095.607905025041</v>
      </c>
      <c r="AF290" s="5">
        <v>54064.542698324847</v>
      </c>
      <c r="AG290" s="5">
        <v>53779.832601462746</v>
      </c>
    </row>
    <row r="291" spans="1:33">
      <c r="A291" s="58" t="s">
        <v>134</v>
      </c>
      <c r="B291" s="61" t="s">
        <v>124</v>
      </c>
      <c r="C291" s="61" t="s">
        <v>165</v>
      </c>
      <c r="D291" s="61" t="s">
        <v>166</v>
      </c>
      <c r="E291" s="61" t="s">
        <v>92</v>
      </c>
      <c r="F291" s="5">
        <v>0</v>
      </c>
      <c r="G291" s="5">
        <v>0</v>
      </c>
      <c r="H291" s="5">
        <v>0</v>
      </c>
      <c r="I291" s="5">
        <v>800.03086207648494</v>
      </c>
      <c r="J291" s="5">
        <v>846.86625767845487</v>
      </c>
      <c r="K291" s="5">
        <v>848.84755488713995</v>
      </c>
      <c r="L291" s="5">
        <v>892.37409181733506</v>
      </c>
      <c r="M291" s="5">
        <v>792.73333779105474</v>
      </c>
      <c r="N291" s="5">
        <v>2430.1081210972256</v>
      </c>
      <c r="O291" s="5">
        <v>7159.9687793877083</v>
      </c>
      <c r="P291" s="5">
        <v>7158.8130143893459</v>
      </c>
      <c r="Q291" s="5">
        <v>7306.7961208937504</v>
      </c>
      <c r="R291" s="5">
        <v>6453.2297294666114</v>
      </c>
      <c r="S291" s="5">
        <v>6448.1976021850887</v>
      </c>
      <c r="T291" s="5">
        <v>6338.5071234901816</v>
      </c>
      <c r="U291" s="5">
        <v>6476.9454221288461</v>
      </c>
      <c r="V291" s="5">
        <v>6821.0398288100987</v>
      </c>
      <c r="W291" s="5">
        <v>6698.5442423153136</v>
      </c>
      <c r="X291" s="5">
        <v>5975.9211445377532</v>
      </c>
      <c r="Y291" s="5">
        <v>8640.4456230095893</v>
      </c>
      <c r="Z291" s="5">
        <v>15509.983497133655</v>
      </c>
      <c r="AA291" s="5">
        <v>16078.351095887369</v>
      </c>
      <c r="AB291" s="5">
        <v>14874.303689715798</v>
      </c>
      <c r="AC291" s="5">
        <v>13921.059972731666</v>
      </c>
      <c r="AD291" s="5">
        <v>14887.351329365951</v>
      </c>
      <c r="AE291" s="5">
        <v>13422.568200855836</v>
      </c>
      <c r="AF291" s="5">
        <v>13054.717213191023</v>
      </c>
      <c r="AG291" s="5">
        <v>13027.898778798464</v>
      </c>
    </row>
    <row r="292" spans="1:33">
      <c r="A292" s="58" t="s">
        <v>134</v>
      </c>
      <c r="B292" s="61" t="s">
        <v>124</v>
      </c>
      <c r="C292" s="61" t="s">
        <v>167</v>
      </c>
      <c r="D292" s="61" t="s">
        <v>168</v>
      </c>
      <c r="E292" s="61" t="s">
        <v>92</v>
      </c>
      <c r="F292" s="5">
        <v>1457.6033302756014</v>
      </c>
      <c r="G292" s="5">
        <v>6024.9831996991106</v>
      </c>
      <c r="H292" s="5">
        <v>14398.257031477857</v>
      </c>
      <c r="I292" s="5">
        <v>14396.895975233208</v>
      </c>
      <c r="J292" s="5">
        <v>13688.382657399579</v>
      </c>
      <c r="K292" s="5">
        <v>13532.1914036583</v>
      </c>
      <c r="L292" s="5">
        <v>14250.820678358319</v>
      </c>
      <c r="M292" s="5">
        <v>13968.269009087258</v>
      </c>
      <c r="N292" s="5">
        <v>16890.246151765339</v>
      </c>
      <c r="O292" s="5">
        <v>16835.657512711121</v>
      </c>
      <c r="P292" s="5">
        <v>17271.704932489662</v>
      </c>
      <c r="Q292" s="5">
        <v>20357.499539038894</v>
      </c>
      <c r="R292" s="5">
        <v>20057.665735066865</v>
      </c>
      <c r="S292" s="5">
        <v>28705.379725563896</v>
      </c>
      <c r="T292" s="5">
        <v>30706.655962624678</v>
      </c>
      <c r="U292" s="5">
        <v>29408.034152198117</v>
      </c>
      <c r="V292" s="5">
        <v>30367.702116447297</v>
      </c>
      <c r="W292" s="5">
        <v>30512.62727872036</v>
      </c>
      <c r="X292" s="5">
        <v>28846.750994193171</v>
      </c>
      <c r="Y292" s="5">
        <v>32390.516886745754</v>
      </c>
      <c r="Z292" s="5">
        <v>32868.329451190031</v>
      </c>
      <c r="AA292" s="5">
        <v>30741.38918923671</v>
      </c>
      <c r="AB292" s="5">
        <v>30708.70879945155</v>
      </c>
      <c r="AC292" s="5">
        <v>30175.47145317783</v>
      </c>
      <c r="AD292" s="5">
        <v>31523.183828397421</v>
      </c>
      <c r="AE292" s="5">
        <v>31535.682111219518</v>
      </c>
      <c r="AF292" s="5">
        <v>29693.627765288042</v>
      </c>
      <c r="AG292" s="5">
        <v>29860.737146921987</v>
      </c>
    </row>
    <row r="293" spans="1:33">
      <c r="A293" s="58" t="s">
        <v>134</v>
      </c>
      <c r="B293" s="61" t="s">
        <v>124</v>
      </c>
      <c r="C293" s="61" t="s">
        <v>169</v>
      </c>
      <c r="D293" s="61" t="s">
        <v>170</v>
      </c>
      <c r="E293" s="61" t="s">
        <v>92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104.80667029496001</v>
      </c>
      <c r="O293" s="5">
        <v>857.79687980369977</v>
      </c>
      <c r="P293" s="5">
        <v>877.76514542289999</v>
      </c>
      <c r="Q293" s="5">
        <v>2106.5225921509546</v>
      </c>
      <c r="R293" s="5">
        <v>2013.6452387229206</v>
      </c>
      <c r="S293" s="5">
        <v>1955.3342770500014</v>
      </c>
      <c r="T293" s="5">
        <v>2044.0811231384989</v>
      </c>
      <c r="U293" s="5">
        <v>2034.2758929390404</v>
      </c>
      <c r="V293" s="5">
        <v>2185.6781025993005</v>
      </c>
      <c r="W293" s="5">
        <v>2214.3877477886349</v>
      </c>
      <c r="X293" s="5">
        <v>1929.804198025832</v>
      </c>
      <c r="Y293" s="5">
        <v>2062.6524559002805</v>
      </c>
      <c r="Z293" s="5">
        <v>1804.9027815927279</v>
      </c>
      <c r="AA293" s="5">
        <v>2043.4345615060452</v>
      </c>
      <c r="AB293" s="5">
        <v>1907.0693225294954</v>
      </c>
      <c r="AC293" s="5">
        <v>1806.711990612135</v>
      </c>
      <c r="AD293" s="5">
        <v>1953.9394377056124</v>
      </c>
      <c r="AE293" s="5">
        <v>1705.9012292046257</v>
      </c>
      <c r="AF293" s="5">
        <v>1677.2815037303794</v>
      </c>
      <c r="AG293" s="5">
        <v>1875.7119996697797</v>
      </c>
    </row>
    <row r="294" spans="1:33">
      <c r="A294" s="58" t="s">
        <v>134</v>
      </c>
      <c r="B294" s="61" t="s">
        <v>123</v>
      </c>
      <c r="C294" s="61" t="s">
        <v>171</v>
      </c>
      <c r="D294" s="61" t="s">
        <v>172</v>
      </c>
      <c r="E294" s="61" t="s">
        <v>92</v>
      </c>
      <c r="F294" s="5">
        <v>4644.7358995779032</v>
      </c>
      <c r="G294" s="5">
        <v>4392.0323776588566</v>
      </c>
      <c r="H294" s="5">
        <v>4750.9668047308351</v>
      </c>
      <c r="I294" s="5">
        <v>4892.2865740661782</v>
      </c>
      <c r="J294" s="5">
        <v>4251.4202317540785</v>
      </c>
      <c r="K294" s="5">
        <v>4536.0648161176123</v>
      </c>
      <c r="L294" s="5">
        <v>4430.0738765628021</v>
      </c>
      <c r="M294" s="5">
        <v>5435.2808922150516</v>
      </c>
      <c r="N294" s="5">
        <v>5177.0501263152391</v>
      </c>
      <c r="O294" s="5">
        <v>5571.720369434549</v>
      </c>
      <c r="P294" s="5">
        <v>5260.6949713064814</v>
      </c>
      <c r="Q294" s="5">
        <v>5279.2085001053329</v>
      </c>
      <c r="R294" s="5">
        <v>5198.3078950139925</v>
      </c>
      <c r="S294" s="5">
        <v>5160.7649442239845</v>
      </c>
      <c r="T294" s="5">
        <v>5363.3052505066253</v>
      </c>
      <c r="U294" s="5">
        <v>4931.6113162388447</v>
      </c>
      <c r="V294" s="5">
        <v>5349.5684387307028</v>
      </c>
      <c r="W294" s="5">
        <v>5242.9372711801025</v>
      </c>
      <c r="X294" s="5">
        <v>5431.1972481933972</v>
      </c>
      <c r="Y294" s="5">
        <v>5183.3066924526247</v>
      </c>
      <c r="Z294" s="5">
        <v>5594.9341969484631</v>
      </c>
      <c r="AA294" s="5">
        <v>5223.8774613966816</v>
      </c>
      <c r="AB294" s="5">
        <v>5194.3674834425037</v>
      </c>
      <c r="AC294" s="5">
        <v>5081.5425725807572</v>
      </c>
      <c r="AD294" s="5">
        <v>5121.2468316057693</v>
      </c>
      <c r="AE294" s="5">
        <v>5339.7276888676761</v>
      </c>
      <c r="AF294" s="5">
        <v>4775.9303999971353</v>
      </c>
      <c r="AG294" s="5">
        <v>5246.549380673423</v>
      </c>
    </row>
    <row r="295" spans="1:33">
      <c r="A295" s="58" t="s">
        <v>134</v>
      </c>
      <c r="B295" s="61" t="s">
        <v>123</v>
      </c>
      <c r="C295" s="61" t="s">
        <v>173</v>
      </c>
      <c r="D295" s="61" t="s">
        <v>174</v>
      </c>
      <c r="E295" s="61" t="s">
        <v>92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</row>
    <row r="296" spans="1:33">
      <c r="A296" s="58" t="s">
        <v>134</v>
      </c>
      <c r="B296" s="61" t="s">
        <v>123</v>
      </c>
      <c r="C296" s="61" t="s">
        <v>175</v>
      </c>
      <c r="D296" s="61" t="s">
        <v>176</v>
      </c>
      <c r="E296" s="61" t="s">
        <v>92</v>
      </c>
      <c r="F296" s="5">
        <v>1910.4010538803764</v>
      </c>
      <c r="G296" s="5">
        <v>1759.6222247776846</v>
      </c>
      <c r="H296" s="5">
        <v>1886.4602805481254</v>
      </c>
      <c r="I296" s="5">
        <v>1861.6216377068254</v>
      </c>
      <c r="J296" s="5">
        <v>12934.866557849358</v>
      </c>
      <c r="K296" s="5">
        <v>13534.996478943391</v>
      </c>
      <c r="L296" s="5">
        <v>13140.822308775581</v>
      </c>
      <c r="M296" s="5">
        <v>12836.164034699799</v>
      </c>
      <c r="N296" s="5">
        <v>22813.317664647613</v>
      </c>
      <c r="O296" s="5">
        <v>24878.07469787528</v>
      </c>
      <c r="P296" s="5">
        <v>23538.479742229007</v>
      </c>
      <c r="Q296" s="5">
        <v>23971.738512546232</v>
      </c>
      <c r="R296" s="5">
        <v>22497.207922625068</v>
      </c>
      <c r="S296" s="5">
        <v>23968.610142891037</v>
      </c>
      <c r="T296" s="5">
        <v>21837.700961841761</v>
      </c>
      <c r="U296" s="5">
        <v>21722.921421305928</v>
      </c>
      <c r="V296" s="5">
        <v>23861.861683498446</v>
      </c>
      <c r="W296" s="5">
        <v>22494.922467156968</v>
      </c>
      <c r="X296" s="5">
        <v>21756.428923519969</v>
      </c>
      <c r="Y296" s="5">
        <v>29041.9556733752</v>
      </c>
      <c r="Z296" s="5">
        <v>31477.855181892643</v>
      </c>
      <c r="AA296" s="5">
        <v>28348.340515031017</v>
      </c>
      <c r="AB296" s="5">
        <v>27838.731463484575</v>
      </c>
      <c r="AC296" s="5">
        <v>25862.307795106324</v>
      </c>
      <c r="AD296" s="5">
        <v>27530.18978839193</v>
      </c>
      <c r="AE296" s="5">
        <v>26252.97407591416</v>
      </c>
      <c r="AF296" s="5">
        <v>28895.22144940812</v>
      </c>
      <c r="AG296" s="5">
        <v>31107.278802423374</v>
      </c>
    </row>
    <row r="297" spans="1:33">
      <c r="A297" s="58" t="s">
        <v>134</v>
      </c>
      <c r="B297" s="61" t="s">
        <v>123</v>
      </c>
      <c r="C297" s="61" t="s">
        <v>177</v>
      </c>
      <c r="D297" s="61" t="s">
        <v>178</v>
      </c>
      <c r="E297" s="61" t="s">
        <v>92</v>
      </c>
      <c r="F297" s="5">
        <v>9146.9355942498987</v>
      </c>
      <c r="G297" s="5">
        <v>8726.4280743829295</v>
      </c>
      <c r="H297" s="5">
        <v>8991.1924769559737</v>
      </c>
      <c r="I297" s="5">
        <v>9457.4773561009897</v>
      </c>
      <c r="J297" s="5">
        <v>9084.4144803986983</v>
      </c>
      <c r="K297" s="5">
        <v>10219.439464211864</v>
      </c>
      <c r="L297" s="5">
        <v>12357.06027428266</v>
      </c>
      <c r="M297" s="5">
        <v>12130.388832174285</v>
      </c>
      <c r="N297" s="5">
        <v>11810.202458799988</v>
      </c>
      <c r="O297" s="5">
        <v>12403.301700841554</v>
      </c>
      <c r="P297" s="5">
        <v>12311.197739639249</v>
      </c>
      <c r="Q297" s="5">
        <v>11717.182658104302</v>
      </c>
      <c r="R297" s="5">
        <v>11349.381075776475</v>
      </c>
      <c r="S297" s="5">
        <v>12194.783239857799</v>
      </c>
      <c r="T297" s="5">
        <v>14273.299398175364</v>
      </c>
      <c r="U297" s="5">
        <v>13418.787292619294</v>
      </c>
      <c r="V297" s="5">
        <v>14293.985163743047</v>
      </c>
      <c r="W297" s="5">
        <v>26340.290834082669</v>
      </c>
      <c r="X297" s="5">
        <v>24981.830046601986</v>
      </c>
      <c r="Y297" s="5">
        <v>24560.384027631659</v>
      </c>
      <c r="Z297" s="5">
        <v>29231.474792082161</v>
      </c>
      <c r="AA297" s="5">
        <v>28945.422401653763</v>
      </c>
      <c r="AB297" s="5">
        <v>30804.218564795719</v>
      </c>
      <c r="AC297" s="5">
        <v>32622.675540382774</v>
      </c>
      <c r="AD297" s="5">
        <v>34738.012101229862</v>
      </c>
      <c r="AE297" s="5">
        <v>37998.217523648971</v>
      </c>
      <c r="AF297" s="5">
        <v>34641.866127523594</v>
      </c>
      <c r="AG297" s="5">
        <v>34756.684308390293</v>
      </c>
    </row>
    <row r="298" spans="1:33">
      <c r="A298" s="58" t="s">
        <v>134</v>
      </c>
      <c r="B298" s="61" t="s">
        <v>123</v>
      </c>
      <c r="C298" s="61" t="s">
        <v>179</v>
      </c>
      <c r="D298" s="61" t="s">
        <v>180</v>
      </c>
      <c r="E298" s="61" t="s">
        <v>92</v>
      </c>
      <c r="F298" s="5">
        <v>649.17298498377966</v>
      </c>
      <c r="G298" s="5">
        <v>647.33424192126472</v>
      </c>
      <c r="H298" s="5">
        <v>663.29730608960051</v>
      </c>
      <c r="I298" s="5">
        <v>662.0962703798449</v>
      </c>
      <c r="J298" s="5">
        <v>605.71730830884019</v>
      </c>
      <c r="K298" s="5">
        <v>664.10220765148108</v>
      </c>
      <c r="L298" s="5">
        <v>627.50191789733537</v>
      </c>
      <c r="M298" s="5">
        <v>589.14555053692948</v>
      </c>
      <c r="N298" s="5">
        <v>650.91418599963515</v>
      </c>
      <c r="O298" s="5">
        <v>654.1693914052496</v>
      </c>
      <c r="P298" s="5">
        <v>645.78018335754018</v>
      </c>
      <c r="Q298" s="5">
        <v>601.22240031677438</v>
      </c>
      <c r="R298" s="5">
        <v>595.99429552341462</v>
      </c>
      <c r="S298" s="5">
        <v>617.1121916654298</v>
      </c>
      <c r="T298" s="5">
        <v>574.04161254627513</v>
      </c>
      <c r="U298" s="5">
        <v>502.00153535542012</v>
      </c>
      <c r="V298" s="5">
        <v>562.30754692488517</v>
      </c>
      <c r="W298" s="5">
        <v>559.62282100451512</v>
      </c>
      <c r="X298" s="5">
        <v>696.69538682043503</v>
      </c>
      <c r="Y298" s="5">
        <v>711.60893316468037</v>
      </c>
      <c r="Z298" s="5">
        <v>188.62224170276502</v>
      </c>
      <c r="AA298" s="5">
        <v>187.8144646484549</v>
      </c>
      <c r="AB298" s="5">
        <v>153.3765734625901</v>
      </c>
      <c r="AC298" s="5">
        <v>161.81443488282517</v>
      </c>
      <c r="AD298" s="5">
        <v>178.61066758399008</v>
      </c>
      <c r="AE298" s="5">
        <v>179.68340768849495</v>
      </c>
      <c r="AF298" s="5">
        <v>140.27191597425499</v>
      </c>
      <c r="AG298" s="5">
        <v>161.34998671319008</v>
      </c>
    </row>
    <row r="299" spans="1:33">
      <c r="A299" s="58" t="s">
        <v>134</v>
      </c>
      <c r="B299" s="61" t="s">
        <v>123</v>
      </c>
      <c r="C299" s="61" t="s">
        <v>181</v>
      </c>
      <c r="D299" s="61" t="s">
        <v>182</v>
      </c>
      <c r="E299" s="61" t="s">
        <v>92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</row>
    <row r="300" spans="1:33">
      <c r="A300" s="58" t="s">
        <v>134</v>
      </c>
      <c r="B300" s="61" t="s">
        <v>123</v>
      </c>
      <c r="C300" s="61" t="s">
        <v>183</v>
      </c>
      <c r="D300" s="61" t="s">
        <v>184</v>
      </c>
      <c r="E300" s="61" t="s">
        <v>92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</row>
    <row r="301" spans="1:33">
      <c r="A301" s="58" t="s">
        <v>134</v>
      </c>
      <c r="B301" s="61" t="s">
        <v>123</v>
      </c>
      <c r="C301" s="61" t="s">
        <v>185</v>
      </c>
      <c r="D301" s="61" t="s">
        <v>186</v>
      </c>
      <c r="E301" s="61" t="s">
        <v>92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</row>
    <row r="302" spans="1:33">
      <c r="A302" s="58" t="s">
        <v>134</v>
      </c>
      <c r="B302" s="61" t="s">
        <v>123</v>
      </c>
      <c r="C302" s="61" t="s">
        <v>187</v>
      </c>
      <c r="D302" s="61" t="s">
        <v>188</v>
      </c>
      <c r="E302" s="61" t="s">
        <v>92</v>
      </c>
      <c r="F302" s="5">
        <v>1434.7569815065299</v>
      </c>
      <c r="G302" s="5">
        <v>1381.6050657780702</v>
      </c>
      <c r="H302" s="5">
        <v>1302.5136307606799</v>
      </c>
      <c r="I302" s="5">
        <v>5231.4441736148628</v>
      </c>
      <c r="J302" s="5">
        <v>5186.5379104208732</v>
      </c>
      <c r="K302" s="5">
        <v>5313.5886600211807</v>
      </c>
      <c r="L302" s="5">
        <v>5269.3593716017385</v>
      </c>
      <c r="M302" s="5">
        <v>12250.35801495134</v>
      </c>
      <c r="N302" s="5">
        <v>11740.934184777794</v>
      </c>
      <c r="O302" s="5">
        <v>11764.69571008514</v>
      </c>
      <c r="P302" s="5">
        <v>13991.356588659182</v>
      </c>
      <c r="Q302" s="5">
        <v>14498.068466539322</v>
      </c>
      <c r="R302" s="5">
        <v>14418.564070230825</v>
      </c>
      <c r="S302" s="5">
        <v>13345.0008139081</v>
      </c>
      <c r="T302" s="5">
        <v>13937.69224858407</v>
      </c>
      <c r="U302" s="5">
        <v>13407.171543298371</v>
      </c>
      <c r="V302" s="5">
        <v>13660.185183885338</v>
      </c>
      <c r="W302" s="5">
        <v>13667.69298899647</v>
      </c>
      <c r="X302" s="5">
        <v>13986.709047219152</v>
      </c>
      <c r="Y302" s="5">
        <v>13243.332807761741</v>
      </c>
      <c r="Z302" s="5">
        <v>13015.39113607099</v>
      </c>
      <c r="AA302" s="5">
        <v>13260.445591956042</v>
      </c>
      <c r="AB302" s="5">
        <v>13158.066556767144</v>
      </c>
      <c r="AC302" s="5">
        <v>13111.072122502408</v>
      </c>
      <c r="AD302" s="5">
        <v>12833.425124889071</v>
      </c>
      <c r="AE302" s="5">
        <v>13389.719094865404</v>
      </c>
      <c r="AF302" s="5">
        <v>13254.884503051557</v>
      </c>
      <c r="AG302" s="5">
        <v>12456.208270033067</v>
      </c>
    </row>
    <row r="303" spans="1:33">
      <c r="A303" s="58" t="s">
        <v>134</v>
      </c>
      <c r="B303" s="61" t="s">
        <v>125</v>
      </c>
      <c r="C303" s="61" t="s">
        <v>189</v>
      </c>
      <c r="D303" s="61" t="s">
        <v>190</v>
      </c>
      <c r="E303" s="61" t="s">
        <v>92</v>
      </c>
      <c r="F303" s="5">
        <v>0</v>
      </c>
      <c r="G303" s="5">
        <v>0</v>
      </c>
      <c r="H303" s="5">
        <v>1.8453085949999995E-3</v>
      </c>
      <c r="I303" s="5">
        <v>600.18602525284018</v>
      </c>
      <c r="J303" s="5">
        <v>1251.0075593398051</v>
      </c>
      <c r="K303" s="5">
        <v>1298.9572907267352</v>
      </c>
      <c r="L303" s="5">
        <v>1338.8789037991203</v>
      </c>
      <c r="M303" s="5">
        <v>1322.2343305384998</v>
      </c>
      <c r="N303" s="5">
        <v>1116.6821327953351</v>
      </c>
      <c r="O303" s="5">
        <v>1184.2254880209148</v>
      </c>
      <c r="P303" s="5">
        <v>1277.4233490372897</v>
      </c>
      <c r="Q303" s="5">
        <v>1105.5051305069799</v>
      </c>
      <c r="R303" s="5">
        <v>1300.4485858950061</v>
      </c>
      <c r="S303" s="5">
        <v>1096.5153149711796</v>
      </c>
      <c r="T303" s="5">
        <v>1048.7168505565453</v>
      </c>
      <c r="U303" s="5">
        <v>965.9868306805804</v>
      </c>
      <c r="V303" s="5">
        <v>917.45762360519507</v>
      </c>
      <c r="W303" s="5">
        <v>1032.3130886546746</v>
      </c>
      <c r="X303" s="5">
        <v>1087.3503023083554</v>
      </c>
      <c r="Y303" s="5">
        <v>910.23353770895017</v>
      </c>
      <c r="Z303" s="5">
        <v>924.73061959700476</v>
      </c>
      <c r="AA303" s="5">
        <v>1041.8722309751001</v>
      </c>
      <c r="AB303" s="5">
        <v>856.66007787619458</v>
      </c>
      <c r="AC303" s="5">
        <v>1058.8956234850405</v>
      </c>
      <c r="AD303" s="5">
        <v>972.92672525120508</v>
      </c>
      <c r="AE303" s="5">
        <v>1077.506743712805</v>
      </c>
      <c r="AF303" s="5">
        <v>989.3619428509254</v>
      </c>
      <c r="AG303" s="5">
        <v>874.36681543919008</v>
      </c>
    </row>
    <row r="304" spans="1:33">
      <c r="A304" s="58" t="s">
        <v>134</v>
      </c>
      <c r="B304" s="61" t="s">
        <v>125</v>
      </c>
      <c r="C304" s="61" t="s">
        <v>191</v>
      </c>
      <c r="D304" s="61" t="s">
        <v>192</v>
      </c>
      <c r="E304" s="61" t="s">
        <v>92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</row>
    <row r="305" spans="1:33">
      <c r="A305" s="58" t="s">
        <v>134</v>
      </c>
      <c r="B305" s="61" t="s">
        <v>125</v>
      </c>
      <c r="C305" s="61" t="s">
        <v>193</v>
      </c>
      <c r="D305" s="61" t="s">
        <v>194</v>
      </c>
      <c r="E305" s="61" t="s">
        <v>92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</row>
    <row r="306" spans="1:33">
      <c r="A306" s="58" t="s">
        <v>134</v>
      </c>
      <c r="B306" s="61" t="s">
        <v>125</v>
      </c>
      <c r="C306" s="61" t="s">
        <v>195</v>
      </c>
      <c r="D306" s="61" t="s">
        <v>196</v>
      </c>
      <c r="E306" s="61" t="s">
        <v>92</v>
      </c>
      <c r="F306" s="5">
        <v>5370.0769203825957</v>
      </c>
      <c r="G306" s="5">
        <v>5825.2885350905681</v>
      </c>
      <c r="H306" s="5">
        <v>5485.363898384735</v>
      </c>
      <c r="I306" s="5">
        <v>5650.7855901898211</v>
      </c>
      <c r="J306" s="5">
        <v>5652.5285468671918</v>
      </c>
      <c r="K306" s="5">
        <v>7692.9921864568105</v>
      </c>
      <c r="L306" s="5">
        <v>7769.2677104289296</v>
      </c>
      <c r="M306" s="5">
        <v>8367.2116725469659</v>
      </c>
      <c r="N306" s="5">
        <v>7962.528116755454</v>
      </c>
      <c r="O306" s="5">
        <v>7730.8757369099585</v>
      </c>
      <c r="P306" s="5">
        <v>10063.189175396981</v>
      </c>
      <c r="Q306" s="5">
        <v>8945.6903707200763</v>
      </c>
      <c r="R306" s="5">
        <v>11911.201483107696</v>
      </c>
      <c r="S306" s="5">
        <v>11335.136902679056</v>
      </c>
      <c r="T306" s="5">
        <v>11515.081778984148</v>
      </c>
      <c r="U306" s="5">
        <v>10344.028088375922</v>
      </c>
      <c r="V306" s="5">
        <v>11279.301892342261</v>
      </c>
      <c r="W306" s="5">
        <v>11537.745699898254</v>
      </c>
      <c r="X306" s="5">
        <v>11898.546382913832</v>
      </c>
      <c r="Y306" s="5">
        <v>11408.563716449651</v>
      </c>
      <c r="Z306" s="5">
        <v>11816.846828387395</v>
      </c>
      <c r="AA306" s="5">
        <v>11385.649152625259</v>
      </c>
      <c r="AB306" s="5">
        <v>9651.2806867261497</v>
      </c>
      <c r="AC306" s="5">
        <v>11643.135901792912</v>
      </c>
      <c r="AD306" s="5">
        <v>11977.221738626789</v>
      </c>
      <c r="AE306" s="5">
        <v>12193.220733183731</v>
      </c>
      <c r="AF306" s="5">
        <v>12143.215871614564</v>
      </c>
      <c r="AG306" s="5">
        <v>13449.21043088115</v>
      </c>
    </row>
    <row r="307" spans="1:33">
      <c r="A307" s="58" t="s">
        <v>134</v>
      </c>
      <c r="B307" s="61" t="s">
        <v>125</v>
      </c>
      <c r="C307" s="61" t="s">
        <v>197</v>
      </c>
      <c r="D307" s="61" t="s">
        <v>198</v>
      </c>
      <c r="E307" s="61" t="s">
        <v>92</v>
      </c>
      <c r="F307" s="5">
        <v>5624.8983552342288</v>
      </c>
      <c r="G307" s="5">
        <v>7892.465285896933</v>
      </c>
      <c r="H307" s="5">
        <v>8316.4275031690413</v>
      </c>
      <c r="I307" s="5">
        <v>9529.4733177826329</v>
      </c>
      <c r="J307" s="5">
        <v>10074.669906665202</v>
      </c>
      <c r="K307" s="5">
        <v>10468.489534458868</v>
      </c>
      <c r="L307" s="5">
        <v>10749.13813971178</v>
      </c>
      <c r="M307" s="5">
        <v>16470.895016589795</v>
      </c>
      <c r="N307" s="5">
        <v>14948.787784241003</v>
      </c>
      <c r="O307" s="5">
        <v>15627.374268649819</v>
      </c>
      <c r="P307" s="5">
        <v>18394.034646419466</v>
      </c>
      <c r="Q307" s="5">
        <v>16979.351056856663</v>
      </c>
      <c r="R307" s="5">
        <v>19241.935318707376</v>
      </c>
      <c r="S307" s="5">
        <v>16787.831793767593</v>
      </c>
      <c r="T307" s="5">
        <v>20741.0725409554</v>
      </c>
      <c r="U307" s="5">
        <v>25703.113373512009</v>
      </c>
      <c r="V307" s="5">
        <v>26363.957963149664</v>
      </c>
      <c r="W307" s="5">
        <v>33949.10486798545</v>
      </c>
      <c r="X307" s="5">
        <v>34348.137113843288</v>
      </c>
      <c r="Y307" s="5">
        <v>30800.713800802936</v>
      </c>
      <c r="Z307" s="5">
        <v>31170.532567068549</v>
      </c>
      <c r="AA307" s="5">
        <v>40593.03003201005</v>
      </c>
      <c r="AB307" s="5">
        <v>44576.717615181966</v>
      </c>
      <c r="AC307" s="5">
        <v>51036.833608520945</v>
      </c>
      <c r="AD307" s="5">
        <v>47115.976182285995</v>
      </c>
      <c r="AE307" s="5">
        <v>49196.586454820339</v>
      </c>
      <c r="AF307" s="5">
        <v>46423.487318194653</v>
      </c>
      <c r="AG307" s="5">
        <v>46707.079767113508</v>
      </c>
    </row>
    <row r="308" spans="1:33">
      <c r="A308" s="58" t="s">
        <v>134</v>
      </c>
      <c r="B308" s="61" t="s">
        <v>125</v>
      </c>
      <c r="C308" s="61" t="s">
        <v>199</v>
      </c>
      <c r="D308" s="61" t="s">
        <v>200</v>
      </c>
      <c r="E308" s="61" t="s">
        <v>92</v>
      </c>
      <c r="F308" s="5">
        <v>0</v>
      </c>
      <c r="G308" s="5">
        <v>1688.3868787225551</v>
      </c>
      <c r="H308" s="5">
        <v>5644.2924918658609</v>
      </c>
      <c r="I308" s="5">
        <v>5645.8387774224175</v>
      </c>
      <c r="J308" s="5">
        <v>5478.3540708509881</v>
      </c>
      <c r="K308" s="5">
        <v>5580.1128686529837</v>
      </c>
      <c r="L308" s="5">
        <v>5534.2490093396282</v>
      </c>
      <c r="M308" s="5">
        <v>6166.7614463418849</v>
      </c>
      <c r="N308" s="5">
        <v>5660.9381266151941</v>
      </c>
      <c r="O308" s="5">
        <v>5446.9445004838071</v>
      </c>
      <c r="P308" s="5">
        <v>5734.555123202319</v>
      </c>
      <c r="Q308" s="5">
        <v>5251.5234724026504</v>
      </c>
      <c r="R308" s="5">
        <v>6140.1408338909378</v>
      </c>
      <c r="S308" s="5">
        <v>5432.8996396057173</v>
      </c>
      <c r="T308" s="5">
        <v>6158.432944836055</v>
      </c>
      <c r="U308" s="5">
        <v>5402.3737214434441</v>
      </c>
      <c r="V308" s="5">
        <v>5710.1359029415407</v>
      </c>
      <c r="W308" s="5">
        <v>6398.2517555026097</v>
      </c>
      <c r="X308" s="5">
        <v>8853.5646607123981</v>
      </c>
      <c r="Y308" s="5">
        <v>9484.2801922582748</v>
      </c>
      <c r="Z308" s="5">
        <v>9702.1999035462213</v>
      </c>
      <c r="AA308" s="5">
        <v>10263.299793070506</v>
      </c>
      <c r="AB308" s="5">
        <v>8823.408433964727</v>
      </c>
      <c r="AC308" s="5">
        <v>11591.422636054616</v>
      </c>
      <c r="AD308" s="5">
        <v>13389.874371853239</v>
      </c>
      <c r="AE308" s="5">
        <v>13890.641427537304</v>
      </c>
      <c r="AF308" s="5">
        <v>11943.445480964019</v>
      </c>
      <c r="AG308" s="5">
        <v>12613.538792054609</v>
      </c>
    </row>
    <row r="309" spans="1:33">
      <c r="A309" s="58" t="s">
        <v>134</v>
      </c>
      <c r="B309" s="61" t="s">
        <v>125</v>
      </c>
      <c r="C309" s="61" t="s">
        <v>201</v>
      </c>
      <c r="D309" s="61" t="s">
        <v>202</v>
      </c>
      <c r="E309" s="61" t="s">
        <v>92</v>
      </c>
      <c r="F309" s="5">
        <v>0</v>
      </c>
      <c r="G309" s="5">
        <v>0</v>
      </c>
      <c r="H309" s="5">
        <v>955.44710971639506</v>
      </c>
      <c r="I309" s="5">
        <v>971.55643567702566</v>
      </c>
      <c r="J309" s="5">
        <v>891.23881729986431</v>
      </c>
      <c r="K309" s="5">
        <v>1091.8607524207503</v>
      </c>
      <c r="L309" s="5">
        <v>1110.2880838382898</v>
      </c>
      <c r="M309" s="5">
        <v>1114.7997815617146</v>
      </c>
      <c r="N309" s="5">
        <v>1162.8507958530899</v>
      </c>
      <c r="O309" s="5">
        <v>1117.6577229326401</v>
      </c>
      <c r="P309" s="5">
        <v>1099.9233804552607</v>
      </c>
      <c r="Q309" s="5">
        <v>1088.8981679302597</v>
      </c>
      <c r="R309" s="5">
        <v>1130.5155850833501</v>
      </c>
      <c r="S309" s="5">
        <v>2463.0520937361553</v>
      </c>
      <c r="T309" s="5">
        <v>2470.3149268958091</v>
      </c>
      <c r="U309" s="5">
        <v>2038.1201690356052</v>
      </c>
      <c r="V309" s="5">
        <v>2322.0011122644119</v>
      </c>
      <c r="W309" s="5">
        <v>2519.6814523380908</v>
      </c>
      <c r="X309" s="5">
        <v>2356.8875771512344</v>
      </c>
      <c r="Y309" s="5">
        <v>3723.1118407551794</v>
      </c>
      <c r="Z309" s="5">
        <v>3594.1716554115828</v>
      </c>
      <c r="AA309" s="5">
        <v>3502.9143744260787</v>
      </c>
      <c r="AB309" s="5">
        <v>3026.8909127150091</v>
      </c>
      <c r="AC309" s="5">
        <v>3359.4071297876094</v>
      </c>
      <c r="AD309" s="5">
        <v>3520.0937025303615</v>
      </c>
      <c r="AE309" s="5">
        <v>3577.6314687294007</v>
      </c>
      <c r="AF309" s="5">
        <v>2971.3475326801072</v>
      </c>
      <c r="AG309" s="5">
        <v>3050.3728887737134</v>
      </c>
    </row>
    <row r="310" spans="1:33">
      <c r="A310" s="58" t="s">
        <v>134</v>
      </c>
      <c r="B310" s="61" t="s">
        <v>126</v>
      </c>
      <c r="C310" s="61" t="s">
        <v>203</v>
      </c>
      <c r="D310" s="61" t="s">
        <v>204</v>
      </c>
      <c r="E310" s="61" t="s">
        <v>92</v>
      </c>
      <c r="F310" s="5">
        <v>777.22386840867034</v>
      </c>
      <c r="G310" s="5">
        <v>1330.1272360006656</v>
      </c>
      <c r="H310" s="5">
        <v>2698.4140958932248</v>
      </c>
      <c r="I310" s="5">
        <v>4387.0237226435002</v>
      </c>
      <c r="J310" s="5">
        <v>4007.0686547121604</v>
      </c>
      <c r="K310" s="5">
        <v>6513.3875326104771</v>
      </c>
      <c r="L310" s="5">
        <v>6647.2929434818616</v>
      </c>
      <c r="M310" s="5">
        <v>6336.3515522997013</v>
      </c>
      <c r="N310" s="5">
        <v>6003.8826596626241</v>
      </c>
      <c r="O310" s="5">
        <v>5755.8163291184446</v>
      </c>
      <c r="P310" s="5">
        <v>10111.182007636704</v>
      </c>
      <c r="Q310" s="5">
        <v>9161.8510148415317</v>
      </c>
      <c r="R310" s="5">
        <v>10554.051304242963</v>
      </c>
      <c r="S310" s="5">
        <v>8961.4055449019288</v>
      </c>
      <c r="T310" s="5">
        <v>16011.966363681655</v>
      </c>
      <c r="U310" s="5">
        <v>14161.414068664544</v>
      </c>
      <c r="V310" s="5">
        <v>15462.521750442862</v>
      </c>
      <c r="W310" s="5">
        <v>16917.65151092357</v>
      </c>
      <c r="X310" s="5">
        <v>22584.404285993907</v>
      </c>
      <c r="Y310" s="5">
        <v>19397.181310837743</v>
      </c>
      <c r="Z310" s="5">
        <v>21179.716114487852</v>
      </c>
      <c r="AA310" s="5">
        <v>41683.917047447234</v>
      </c>
      <c r="AB310" s="5">
        <v>35548.086105816437</v>
      </c>
      <c r="AC310" s="5">
        <v>42381.236596013667</v>
      </c>
      <c r="AD310" s="5">
        <v>38771.749624201097</v>
      </c>
      <c r="AE310" s="5">
        <v>50702.303041689964</v>
      </c>
      <c r="AF310" s="5">
        <v>46045.743224997655</v>
      </c>
      <c r="AG310" s="5">
        <v>46928.767777525667</v>
      </c>
    </row>
    <row r="311" spans="1:33">
      <c r="A311" s="58" t="s">
        <v>134</v>
      </c>
      <c r="B311" s="61" t="s">
        <v>126</v>
      </c>
      <c r="C311" s="61" t="s">
        <v>205</v>
      </c>
      <c r="D311" s="61" t="s">
        <v>206</v>
      </c>
      <c r="E311" s="61" t="s">
        <v>92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</row>
    <row r="312" spans="1:33">
      <c r="A312" s="58" t="s">
        <v>134</v>
      </c>
      <c r="B312" s="61" t="s">
        <v>126</v>
      </c>
      <c r="C312" s="61" t="s">
        <v>207</v>
      </c>
      <c r="D312" s="61" t="s">
        <v>208</v>
      </c>
      <c r="E312" s="61" t="s">
        <v>92</v>
      </c>
      <c r="F312" s="5">
        <v>3940.7835835238297</v>
      </c>
      <c r="G312" s="5">
        <v>7081.1402975931278</v>
      </c>
      <c r="H312" s="5">
        <v>8211.8995370637986</v>
      </c>
      <c r="I312" s="5">
        <v>8483.9007002026046</v>
      </c>
      <c r="J312" s="5">
        <v>7796.5138039338526</v>
      </c>
      <c r="K312" s="5">
        <v>9884.61885923708</v>
      </c>
      <c r="L312" s="5">
        <v>9588.8531360490888</v>
      </c>
      <c r="M312" s="5">
        <v>9577.7929606897669</v>
      </c>
      <c r="N312" s="5">
        <v>9405.599448230756</v>
      </c>
      <c r="O312" s="5">
        <v>9849.6220123892745</v>
      </c>
      <c r="P312" s="5">
        <v>12193.796666731247</v>
      </c>
      <c r="Q312" s="5">
        <v>11601.757509610126</v>
      </c>
      <c r="R312" s="5">
        <v>18591.442156788064</v>
      </c>
      <c r="S312" s="5">
        <v>16344.334064236346</v>
      </c>
      <c r="T312" s="5">
        <v>16160.240571208653</v>
      </c>
      <c r="U312" s="5">
        <v>14200.224389007917</v>
      </c>
      <c r="V312" s="5">
        <v>15854.231260493239</v>
      </c>
      <c r="W312" s="5">
        <v>15861.117195381725</v>
      </c>
      <c r="X312" s="5">
        <v>22752.000092728202</v>
      </c>
      <c r="Y312" s="5">
        <v>20903.332517302922</v>
      </c>
      <c r="Z312" s="5">
        <v>26715.380856742344</v>
      </c>
      <c r="AA312" s="5">
        <v>25526.867884930743</v>
      </c>
      <c r="AB312" s="5">
        <v>28387.823295525141</v>
      </c>
      <c r="AC312" s="5">
        <v>34443.573879070609</v>
      </c>
      <c r="AD312" s="5">
        <v>33988.669133905059</v>
      </c>
      <c r="AE312" s="5">
        <v>34639.778415765431</v>
      </c>
      <c r="AF312" s="5">
        <v>26796.233062972995</v>
      </c>
      <c r="AG312" s="5">
        <v>30636.60490581721</v>
      </c>
    </row>
    <row r="313" spans="1:33">
      <c r="A313" s="58" t="s">
        <v>134</v>
      </c>
      <c r="B313" s="61" t="s">
        <v>126</v>
      </c>
      <c r="C313" s="61" t="s">
        <v>209</v>
      </c>
      <c r="D313" s="61" t="s">
        <v>210</v>
      </c>
      <c r="E313" s="61" t="s">
        <v>92</v>
      </c>
      <c r="F313" s="5">
        <v>273.21639498344507</v>
      </c>
      <c r="G313" s="5">
        <v>269.15533034775018</v>
      </c>
      <c r="H313" s="5">
        <v>292.77747495398</v>
      </c>
      <c r="I313" s="5">
        <v>314.33629200168991</v>
      </c>
      <c r="J313" s="5">
        <v>281.2030011268248</v>
      </c>
      <c r="K313" s="5">
        <v>338.66446292658509</v>
      </c>
      <c r="L313" s="5">
        <v>291.40994025239519</v>
      </c>
      <c r="M313" s="5">
        <v>246.22160146843981</v>
      </c>
      <c r="N313" s="5">
        <v>256.06278136421986</v>
      </c>
      <c r="O313" s="5">
        <v>234.27151177364516</v>
      </c>
      <c r="P313" s="5">
        <v>3540.0370695895031</v>
      </c>
      <c r="Q313" s="5">
        <v>3284.9671498765983</v>
      </c>
      <c r="R313" s="5">
        <v>3535.5961297765557</v>
      </c>
      <c r="S313" s="5">
        <v>2991.7979666614492</v>
      </c>
      <c r="T313" s="5">
        <v>3068.6611649995921</v>
      </c>
      <c r="U313" s="5">
        <v>2660.9634961423399</v>
      </c>
      <c r="V313" s="5">
        <v>2830.195859720412</v>
      </c>
      <c r="W313" s="5">
        <v>3131.9093491623157</v>
      </c>
      <c r="X313" s="5">
        <v>2840.6610613888743</v>
      </c>
      <c r="Y313" s="5">
        <v>2450.6394128975994</v>
      </c>
      <c r="Z313" s="5">
        <v>2862.9930325880937</v>
      </c>
      <c r="AA313" s="5">
        <v>3486.8921731294017</v>
      </c>
      <c r="AB313" s="5">
        <v>3307.0968797342894</v>
      </c>
      <c r="AC313" s="5">
        <v>3511.6056184785107</v>
      </c>
      <c r="AD313" s="5">
        <v>3460.8220415552878</v>
      </c>
      <c r="AE313" s="5">
        <v>3167.580551352557</v>
      </c>
      <c r="AF313" s="5">
        <v>2848.5420690320498</v>
      </c>
      <c r="AG313" s="5">
        <v>2979.1879804313703</v>
      </c>
    </row>
    <row r="314" spans="1:33">
      <c r="A314" s="58" t="s">
        <v>134</v>
      </c>
      <c r="B314" s="61" t="s">
        <v>126</v>
      </c>
      <c r="C314" s="61" t="s">
        <v>211</v>
      </c>
      <c r="D314" s="61" t="s">
        <v>212</v>
      </c>
      <c r="E314" s="61" t="s">
        <v>92</v>
      </c>
      <c r="F314" s="5">
        <v>1226.4384333928556</v>
      </c>
      <c r="G314" s="5">
        <v>1196.9599604203097</v>
      </c>
      <c r="H314" s="5">
        <v>1114.0253630507002</v>
      </c>
      <c r="I314" s="5">
        <v>1056.5139950795892</v>
      </c>
      <c r="J314" s="5">
        <v>1007.1042697226853</v>
      </c>
      <c r="K314" s="5">
        <v>1080.8873709654952</v>
      </c>
      <c r="L314" s="5">
        <v>1182.5835386806393</v>
      </c>
      <c r="M314" s="5">
        <v>1137.1130390100291</v>
      </c>
      <c r="N314" s="5">
        <v>1148.3768528235398</v>
      </c>
      <c r="O314" s="5">
        <v>1035.7330190740097</v>
      </c>
      <c r="P314" s="5">
        <v>1060.5413125702603</v>
      </c>
      <c r="Q314" s="5">
        <v>1042.0269994818593</v>
      </c>
      <c r="R314" s="5">
        <v>1092.2303883487098</v>
      </c>
      <c r="S314" s="5">
        <v>1039.6212575486604</v>
      </c>
      <c r="T314" s="5">
        <v>867.33447132825972</v>
      </c>
      <c r="U314" s="5">
        <v>852.36301312107548</v>
      </c>
      <c r="V314" s="5">
        <v>905.51647088001505</v>
      </c>
      <c r="W314" s="5">
        <v>997.97359737419492</v>
      </c>
      <c r="X314" s="5">
        <v>888.69156466793038</v>
      </c>
      <c r="Y314" s="5">
        <v>821.2783570107897</v>
      </c>
      <c r="Z314" s="5">
        <v>875.14781019600468</v>
      </c>
      <c r="AA314" s="5">
        <v>928.61447276960462</v>
      </c>
      <c r="AB314" s="5">
        <v>516.80386460400507</v>
      </c>
      <c r="AC314" s="5">
        <v>535.92640867561533</v>
      </c>
      <c r="AD314" s="5">
        <v>592.30080930804479</v>
      </c>
      <c r="AE314" s="5">
        <v>473.92232527500016</v>
      </c>
      <c r="AF314" s="5">
        <v>508.87688235579509</v>
      </c>
      <c r="AG314" s="5">
        <v>473.73417378000005</v>
      </c>
    </row>
    <row r="315" spans="1:33">
      <c r="A315" s="58" t="s">
        <v>134</v>
      </c>
      <c r="B315" s="61" t="s">
        <v>126</v>
      </c>
      <c r="C315" s="61" t="s">
        <v>213</v>
      </c>
      <c r="D315" s="61" t="s">
        <v>214</v>
      </c>
      <c r="E315" s="61" t="s">
        <v>92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1967.3401868393846</v>
      </c>
      <c r="L315" s="5">
        <v>1821.5950854318692</v>
      </c>
      <c r="M315" s="5">
        <v>7507.0085881919204</v>
      </c>
      <c r="N315" s="5">
        <v>7696.9146141839865</v>
      </c>
      <c r="O315" s="5">
        <v>9950.4664706883359</v>
      </c>
      <c r="P315" s="5">
        <v>9839.6026096930582</v>
      </c>
      <c r="Q315" s="5">
        <v>9588.9453296861702</v>
      </c>
      <c r="R315" s="5">
        <v>9058.9692753464515</v>
      </c>
      <c r="S315" s="5">
        <v>23678.221388757607</v>
      </c>
      <c r="T315" s="5">
        <v>23112.135434795917</v>
      </c>
      <c r="U315" s="5">
        <v>23928.484939863047</v>
      </c>
      <c r="V315" s="5">
        <v>25258.107286337403</v>
      </c>
      <c r="W315" s="5">
        <v>24666.372382609636</v>
      </c>
      <c r="X315" s="5">
        <v>43505.443966081235</v>
      </c>
      <c r="Y315" s="5">
        <v>52895.399957050555</v>
      </c>
      <c r="Z315" s="5">
        <v>53151.977264981913</v>
      </c>
      <c r="AA315" s="5">
        <v>57067.494682890727</v>
      </c>
      <c r="AB315" s="5">
        <v>54733.659297068385</v>
      </c>
      <c r="AC315" s="5">
        <v>52020.652462057107</v>
      </c>
      <c r="AD315" s="5">
        <v>57628.075286635365</v>
      </c>
      <c r="AE315" s="5">
        <v>54283.036611221367</v>
      </c>
      <c r="AF315" s="5">
        <v>49326.430587984469</v>
      </c>
      <c r="AG315" s="5">
        <v>53444.131139040197</v>
      </c>
    </row>
    <row r="316" spans="1:33">
      <c r="A316" s="58" t="s">
        <v>134</v>
      </c>
      <c r="B316" s="61" t="s">
        <v>126</v>
      </c>
      <c r="C316" s="61" t="s">
        <v>215</v>
      </c>
      <c r="D316" s="61" t="s">
        <v>216</v>
      </c>
      <c r="E316" s="61" t="s">
        <v>92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</row>
    <row r="317" spans="1:33">
      <c r="A317" s="58" t="s">
        <v>134</v>
      </c>
      <c r="B317" s="61" t="s">
        <v>126</v>
      </c>
      <c r="C317" s="61" t="s">
        <v>217</v>
      </c>
      <c r="D317" s="61" t="s">
        <v>218</v>
      </c>
      <c r="E317" s="61" t="s">
        <v>92</v>
      </c>
      <c r="F317" s="5">
        <v>367.22324147500024</v>
      </c>
      <c r="G317" s="5">
        <v>509.28790188300991</v>
      </c>
      <c r="H317" s="5">
        <v>1005.2353872181108</v>
      </c>
      <c r="I317" s="5">
        <v>1030.2448970076903</v>
      </c>
      <c r="J317" s="5">
        <v>910.28531927158463</v>
      </c>
      <c r="K317" s="5">
        <v>4645.5485951677665</v>
      </c>
      <c r="L317" s="5">
        <v>4688.0246289340985</v>
      </c>
      <c r="M317" s="5">
        <v>4378.2722143272094</v>
      </c>
      <c r="N317" s="5">
        <v>4355.3152962664244</v>
      </c>
      <c r="O317" s="5">
        <v>4170.71865012528</v>
      </c>
      <c r="P317" s="5">
        <v>4326.9368792802306</v>
      </c>
      <c r="Q317" s="5">
        <v>4172.7676768668507</v>
      </c>
      <c r="R317" s="5">
        <v>4240.988540667151</v>
      </c>
      <c r="S317" s="5">
        <v>3739.5315000940654</v>
      </c>
      <c r="T317" s="5">
        <v>3736.2157265664746</v>
      </c>
      <c r="U317" s="5">
        <v>3122.0686805046062</v>
      </c>
      <c r="V317" s="5">
        <v>3834.7273216732683</v>
      </c>
      <c r="W317" s="5">
        <v>4176.5233887915238</v>
      </c>
      <c r="X317" s="5">
        <v>3498.0290601504803</v>
      </c>
      <c r="Y317" s="5">
        <v>2906.3091527172746</v>
      </c>
      <c r="Z317" s="5">
        <v>3612.5263351121903</v>
      </c>
      <c r="AA317" s="5">
        <v>3164.0893527121348</v>
      </c>
      <c r="AB317" s="5">
        <v>2786.43725253513</v>
      </c>
      <c r="AC317" s="5">
        <v>2863.1364540889163</v>
      </c>
      <c r="AD317" s="5">
        <v>3128.7295838342843</v>
      </c>
      <c r="AE317" s="5">
        <v>3050.8109625086427</v>
      </c>
      <c r="AF317" s="5">
        <v>2480.6295853287602</v>
      </c>
      <c r="AG317" s="5">
        <v>2915.4192772610086</v>
      </c>
    </row>
    <row r="318" spans="1:33">
      <c r="A318" s="58" t="s">
        <v>134</v>
      </c>
      <c r="B318" s="61" t="s">
        <v>126</v>
      </c>
      <c r="C318" s="61" t="s">
        <v>219</v>
      </c>
      <c r="D318" s="61" t="s">
        <v>220</v>
      </c>
      <c r="E318" s="61" t="s">
        <v>92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966.43286376927449</v>
      </c>
      <c r="Q318" s="5">
        <v>937.84833029137974</v>
      </c>
      <c r="R318" s="5">
        <v>959.77882923820596</v>
      </c>
      <c r="S318" s="5">
        <v>805.55852963986956</v>
      </c>
      <c r="T318" s="5">
        <v>1077.0061296685699</v>
      </c>
      <c r="U318" s="5">
        <v>1076.9526994000005</v>
      </c>
      <c r="V318" s="5">
        <v>1214.7913536800004</v>
      </c>
      <c r="W318" s="5">
        <v>1301.4617296000006</v>
      </c>
      <c r="X318" s="5">
        <v>3222.2661789000003</v>
      </c>
      <c r="Y318" s="5">
        <v>2703.2026584499999</v>
      </c>
      <c r="Z318" s="5">
        <v>3584.4776117289985</v>
      </c>
      <c r="AA318" s="5">
        <v>2906.5042353049998</v>
      </c>
      <c r="AB318" s="5">
        <v>2436.6842991550006</v>
      </c>
      <c r="AC318" s="5">
        <v>2543.4548258600007</v>
      </c>
      <c r="AD318" s="5">
        <v>2720.7122668999996</v>
      </c>
      <c r="AE318" s="5">
        <v>2849.300446275</v>
      </c>
      <c r="AF318" s="5">
        <v>2454.90518991524</v>
      </c>
      <c r="AG318" s="5">
        <v>2707.7059288309006</v>
      </c>
    </row>
    <row r="319" spans="1:33">
      <c r="A319" s="58" t="s">
        <v>134</v>
      </c>
      <c r="B319" s="61" t="s">
        <v>127</v>
      </c>
      <c r="C319" s="61" t="s">
        <v>221</v>
      </c>
      <c r="D319" s="61" t="s">
        <v>222</v>
      </c>
      <c r="E319" s="61" t="s">
        <v>92</v>
      </c>
      <c r="F319" s="5">
        <v>539.79024069600018</v>
      </c>
      <c r="G319" s="5">
        <v>564.28648096799952</v>
      </c>
      <c r="H319" s="5">
        <v>795.38583840591491</v>
      </c>
      <c r="I319" s="5">
        <v>1267.9897577024799</v>
      </c>
      <c r="J319" s="5">
        <v>4015.0151167437452</v>
      </c>
      <c r="K319" s="5">
        <v>3682.8596953971232</v>
      </c>
      <c r="L319" s="5">
        <v>5648.2728894291577</v>
      </c>
      <c r="M319" s="5">
        <v>5613.201063616104</v>
      </c>
      <c r="N319" s="5">
        <v>5254.3630555134077</v>
      </c>
      <c r="O319" s="5">
        <v>5275.4390408192539</v>
      </c>
      <c r="P319" s="5">
        <v>5054.2018707641255</v>
      </c>
      <c r="Q319" s="5">
        <v>4844.6201759566402</v>
      </c>
      <c r="R319" s="5">
        <v>4977.9681386756984</v>
      </c>
      <c r="S319" s="5">
        <v>5217.3185359015806</v>
      </c>
      <c r="T319" s="5">
        <v>9319.9607717223716</v>
      </c>
      <c r="U319" s="5">
        <v>13734.410959218425</v>
      </c>
      <c r="V319" s="5">
        <v>12541.72693337216</v>
      </c>
      <c r="W319" s="5">
        <v>14884.889072126209</v>
      </c>
      <c r="X319" s="5">
        <v>15122.875092793769</v>
      </c>
      <c r="Y319" s="5">
        <v>12790.571873480561</v>
      </c>
      <c r="Z319" s="5">
        <v>21583.747767554909</v>
      </c>
      <c r="AA319" s="5">
        <v>20609.511992137421</v>
      </c>
      <c r="AB319" s="5">
        <v>17772.622601297298</v>
      </c>
      <c r="AC319" s="5">
        <v>24867.553102714908</v>
      </c>
      <c r="AD319" s="5">
        <v>27300.596313882881</v>
      </c>
      <c r="AE319" s="5">
        <v>57996.502151119035</v>
      </c>
      <c r="AF319" s="5">
        <v>52826.534958965967</v>
      </c>
      <c r="AG319" s="5">
        <v>46967.203336746112</v>
      </c>
    </row>
    <row r="320" spans="1:33">
      <c r="A320" s="58" t="s">
        <v>134</v>
      </c>
      <c r="B320" s="61" t="s">
        <v>127</v>
      </c>
      <c r="C320" s="61" t="s">
        <v>223</v>
      </c>
      <c r="D320" s="61" t="s">
        <v>224</v>
      </c>
      <c r="E320" s="61" t="s">
        <v>92</v>
      </c>
      <c r="F320" s="5">
        <v>846.7225745077003</v>
      </c>
      <c r="G320" s="5">
        <v>933.56531434434987</v>
      </c>
      <c r="H320" s="5">
        <v>2407.2386651794741</v>
      </c>
      <c r="I320" s="5">
        <v>2444.7052902483115</v>
      </c>
      <c r="J320" s="5">
        <v>4450.4525842849971</v>
      </c>
      <c r="K320" s="5">
        <v>6521.1667873202359</v>
      </c>
      <c r="L320" s="5">
        <v>6562.3253341133395</v>
      </c>
      <c r="M320" s="5">
        <v>6985.42166343796</v>
      </c>
      <c r="N320" s="5">
        <v>6601.3908670438468</v>
      </c>
      <c r="O320" s="5">
        <v>6597.203201308851</v>
      </c>
      <c r="P320" s="5">
        <v>7423.3189088559602</v>
      </c>
      <c r="Q320" s="5">
        <v>7608.2493802240033</v>
      </c>
      <c r="R320" s="5">
        <v>8418.2786106713338</v>
      </c>
      <c r="S320" s="5">
        <v>8244.5966485702356</v>
      </c>
      <c r="T320" s="5">
        <v>8009.7247751596569</v>
      </c>
      <c r="U320" s="5">
        <v>7772.063989925211</v>
      </c>
      <c r="V320" s="5">
        <v>8173.6397131270505</v>
      </c>
      <c r="W320" s="5">
        <v>8819.9637986392554</v>
      </c>
      <c r="X320" s="5">
        <v>9158.0468462045919</v>
      </c>
      <c r="Y320" s="5">
        <v>20817.177174568722</v>
      </c>
      <c r="Z320" s="5">
        <v>26241.122982331799</v>
      </c>
      <c r="AA320" s="5">
        <v>26039.256841218434</v>
      </c>
      <c r="AB320" s="5">
        <v>25001.58820775303</v>
      </c>
      <c r="AC320" s="5">
        <v>27276.202847502263</v>
      </c>
      <c r="AD320" s="5">
        <v>27129.760171971178</v>
      </c>
      <c r="AE320" s="5">
        <v>23718.703076507671</v>
      </c>
      <c r="AF320" s="5">
        <v>21980.371812596419</v>
      </c>
      <c r="AG320" s="5">
        <v>22072.014079793495</v>
      </c>
    </row>
    <row r="321" spans="1:33">
      <c r="A321" s="58" t="s">
        <v>134</v>
      </c>
      <c r="B321" s="61" t="s">
        <v>127</v>
      </c>
      <c r="C321" s="61" t="s">
        <v>225</v>
      </c>
      <c r="D321" s="61" t="s">
        <v>226</v>
      </c>
      <c r="E321" s="61" t="s">
        <v>92</v>
      </c>
      <c r="F321" s="5">
        <v>458.4883975919999</v>
      </c>
      <c r="G321" s="5">
        <v>3248.6983882990776</v>
      </c>
      <c r="H321" s="5">
        <v>6583.5121247513434</v>
      </c>
      <c r="I321" s="5">
        <v>6948.3438711637864</v>
      </c>
      <c r="J321" s="5">
        <v>16436.357852357902</v>
      </c>
      <c r="K321" s="5">
        <v>18016.933106339839</v>
      </c>
      <c r="L321" s="5">
        <v>22897.190518238123</v>
      </c>
      <c r="M321" s="5">
        <v>23340.86022776219</v>
      </c>
      <c r="N321" s="5">
        <v>25128.615906592218</v>
      </c>
      <c r="O321" s="5">
        <v>25296.285069960406</v>
      </c>
      <c r="P321" s="5">
        <v>29854.308790276584</v>
      </c>
      <c r="Q321" s="5">
        <v>44257.280730028586</v>
      </c>
      <c r="R321" s="5">
        <v>47874.590149640797</v>
      </c>
      <c r="S321" s="5">
        <v>55074.088537694552</v>
      </c>
      <c r="T321" s="5">
        <v>51143.093089963244</v>
      </c>
      <c r="U321" s="5">
        <v>52978.302759240956</v>
      </c>
      <c r="V321" s="5">
        <v>52834.882072855937</v>
      </c>
      <c r="W321" s="5">
        <v>54886.549037008655</v>
      </c>
      <c r="X321" s="5">
        <v>57378.599915758001</v>
      </c>
      <c r="Y321" s="5">
        <v>54149.219213518911</v>
      </c>
      <c r="Z321" s="5">
        <v>53826.351898320689</v>
      </c>
      <c r="AA321" s="5">
        <v>50568.602192614388</v>
      </c>
      <c r="AB321" s="5">
        <v>49355.622191853276</v>
      </c>
      <c r="AC321" s="5">
        <v>53646.514478109835</v>
      </c>
      <c r="AD321" s="5">
        <v>54018.781958783002</v>
      </c>
      <c r="AE321" s="5">
        <v>49723.647438451044</v>
      </c>
      <c r="AF321" s="5">
        <v>49432.97901700838</v>
      </c>
      <c r="AG321" s="5">
        <v>49178.605036991386</v>
      </c>
    </row>
    <row r="323" spans="1:33">
      <c r="A323" s="58" t="s">
        <v>134</v>
      </c>
      <c r="B323" s="61" t="s">
        <v>123</v>
      </c>
      <c r="C323" s="61" t="s">
        <v>227</v>
      </c>
      <c r="D323" s="61" t="s">
        <v>228</v>
      </c>
      <c r="E323" s="61" t="s">
        <v>91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</row>
    <row r="324" spans="1:33">
      <c r="A324" s="58" t="s">
        <v>134</v>
      </c>
      <c r="B324" s="61" t="s">
        <v>123</v>
      </c>
      <c r="C324" s="61" t="s">
        <v>229</v>
      </c>
      <c r="D324" s="61" t="s">
        <v>230</v>
      </c>
      <c r="E324" s="61" t="s">
        <v>91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</row>
    <row r="325" spans="1:33">
      <c r="A325" s="58" t="s">
        <v>134</v>
      </c>
      <c r="B325" s="61" t="s">
        <v>125</v>
      </c>
      <c r="C325" s="61" t="s">
        <v>231</v>
      </c>
      <c r="D325" s="61" t="s">
        <v>200</v>
      </c>
      <c r="E325" s="61" t="s">
        <v>91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</row>
    <row r="326" spans="1:33">
      <c r="A326" s="58" t="s">
        <v>134</v>
      </c>
      <c r="B326" s="61" t="s">
        <v>127</v>
      </c>
      <c r="C326" s="61" t="s">
        <v>232</v>
      </c>
      <c r="D326" s="61" t="s">
        <v>224</v>
      </c>
      <c r="E326" s="61" t="s">
        <v>91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</row>
    <row r="328" spans="1:33">
      <c r="A328" s="58" t="s">
        <v>136</v>
      </c>
      <c r="B328" s="61" t="s">
        <v>124</v>
      </c>
      <c r="C328" s="61" t="s">
        <v>152</v>
      </c>
      <c r="D328" s="61" t="s">
        <v>153</v>
      </c>
      <c r="E328" s="61" t="s">
        <v>154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1033.200816221434</v>
      </c>
      <c r="P328" s="5">
        <v>1515.1005456412101</v>
      </c>
      <c r="Q328" s="5">
        <v>1196.1446065288151</v>
      </c>
      <c r="R328" s="5">
        <v>1187.5839197506939</v>
      </c>
      <c r="S328" s="5">
        <v>1134.1582360430696</v>
      </c>
      <c r="T328" s="5">
        <v>1223.4409933743889</v>
      </c>
      <c r="U328" s="5">
        <v>1298.6094250896854</v>
      </c>
      <c r="V328" s="5">
        <v>1149.5003539269896</v>
      </c>
      <c r="W328" s="5">
        <v>1241.8651789600945</v>
      </c>
      <c r="X328" s="5">
        <v>999.82514340989553</v>
      </c>
      <c r="Y328" s="5">
        <v>3216.4582548031058</v>
      </c>
      <c r="Z328" s="5">
        <v>10976.483424673252</v>
      </c>
      <c r="AA328" s="5">
        <v>8584.1514012749703</v>
      </c>
      <c r="AB328" s="5">
        <v>7518.7002905459103</v>
      </c>
      <c r="AC328" s="5">
        <v>8268.2452530885566</v>
      </c>
      <c r="AD328" s="5">
        <v>9639.0900859866651</v>
      </c>
      <c r="AE328" s="5">
        <v>7410.8277608483277</v>
      </c>
      <c r="AF328" s="5">
        <v>8386.5193437238668</v>
      </c>
      <c r="AG328" s="5">
        <v>8490.2595079699277</v>
      </c>
    </row>
    <row r="329" spans="1:33">
      <c r="A329" s="58" t="s">
        <v>136</v>
      </c>
      <c r="B329" s="61" t="s">
        <v>124</v>
      </c>
      <c r="C329" s="61" t="s">
        <v>155</v>
      </c>
      <c r="D329" s="61" t="s">
        <v>156</v>
      </c>
      <c r="E329" s="61" t="s">
        <v>154</v>
      </c>
      <c r="F329" s="5">
        <v>196.8066895949801</v>
      </c>
      <c r="G329" s="5">
        <v>156.77552589323997</v>
      </c>
      <c r="H329" s="5">
        <v>190.23890570725001</v>
      </c>
      <c r="I329" s="5">
        <v>201.41340313231993</v>
      </c>
      <c r="J329" s="5">
        <v>618.39498062216512</v>
      </c>
      <c r="K329" s="5">
        <v>599.92367310872021</v>
      </c>
      <c r="L329" s="5">
        <v>643.03518570617041</v>
      </c>
      <c r="M329" s="5">
        <v>2987.3675847442123</v>
      </c>
      <c r="N329" s="5">
        <v>3296.9243363439655</v>
      </c>
      <c r="O329" s="5">
        <v>5615.997079576814</v>
      </c>
      <c r="P329" s="5">
        <v>7329.3335833041019</v>
      </c>
      <c r="Q329" s="5">
        <v>6897.4718240113343</v>
      </c>
      <c r="R329" s="5">
        <v>6815.667116603513</v>
      </c>
      <c r="S329" s="5">
        <v>6875.2292035719065</v>
      </c>
      <c r="T329" s="5">
        <v>10864.832384960635</v>
      </c>
      <c r="U329" s="5">
        <v>10067.256837194134</v>
      </c>
      <c r="V329" s="5">
        <v>10107.556484278555</v>
      </c>
      <c r="W329" s="5">
        <v>10078.828340122769</v>
      </c>
      <c r="X329" s="5">
        <v>10536.630270339436</v>
      </c>
      <c r="Y329" s="5">
        <v>11576.479378985623</v>
      </c>
      <c r="Z329" s="5">
        <v>9562.3040378718833</v>
      </c>
      <c r="AA329" s="5">
        <v>11498.102330672</v>
      </c>
      <c r="AB329" s="5">
        <v>17312.53240259608</v>
      </c>
      <c r="AC329" s="5">
        <v>17692.212039915998</v>
      </c>
      <c r="AD329" s="5">
        <v>18927.935799959068</v>
      </c>
      <c r="AE329" s="5">
        <v>14867.101134671599</v>
      </c>
      <c r="AF329" s="5">
        <v>8502.1749500461301</v>
      </c>
      <c r="AG329" s="5">
        <v>7695.703495309238</v>
      </c>
    </row>
    <row r="330" spans="1:33">
      <c r="A330" s="58" t="s">
        <v>136</v>
      </c>
      <c r="B330" s="61" t="s">
        <v>124</v>
      </c>
      <c r="C330" s="61" t="s">
        <v>157</v>
      </c>
      <c r="D330" s="61" t="s">
        <v>158</v>
      </c>
      <c r="E330" s="61" t="s">
        <v>154</v>
      </c>
      <c r="F330" s="5">
        <v>981.19612125279502</v>
      </c>
      <c r="G330" s="5">
        <v>895.95022316552536</v>
      </c>
      <c r="H330" s="5">
        <v>1041.4105949206751</v>
      </c>
      <c r="I330" s="5">
        <v>1036.6420886248602</v>
      </c>
      <c r="J330" s="5">
        <v>1014.6397127590899</v>
      </c>
      <c r="K330" s="5">
        <v>1039.6633900038303</v>
      </c>
      <c r="L330" s="5">
        <v>1019.9093414247047</v>
      </c>
      <c r="M330" s="5">
        <v>1077.7877049236401</v>
      </c>
      <c r="N330" s="5">
        <v>1074.2833977556202</v>
      </c>
      <c r="O330" s="5">
        <v>817.25384198422512</v>
      </c>
      <c r="P330" s="5">
        <v>945.89171394571486</v>
      </c>
      <c r="Q330" s="5">
        <v>8958.403917162861</v>
      </c>
      <c r="R330" s="5">
        <v>8576.0253258610501</v>
      </c>
      <c r="S330" s="5">
        <v>8195.3059009364188</v>
      </c>
      <c r="T330" s="5">
        <v>9732.11520283563</v>
      </c>
      <c r="U330" s="5">
        <v>9431.704432069695</v>
      </c>
      <c r="V330" s="5">
        <v>9630.7241385145517</v>
      </c>
      <c r="W330" s="5">
        <v>9469.5501712086807</v>
      </c>
      <c r="X330" s="5">
        <v>10042.680532737912</v>
      </c>
      <c r="Y330" s="5">
        <v>9396.48934821494</v>
      </c>
      <c r="Z330" s="5">
        <v>7053.3793706414663</v>
      </c>
      <c r="AA330" s="5">
        <v>8193.5568977165949</v>
      </c>
      <c r="AB330" s="5">
        <v>8721.5447994041806</v>
      </c>
      <c r="AC330" s="5">
        <v>8576.2578291906884</v>
      </c>
      <c r="AD330" s="5">
        <v>8852.9082128988248</v>
      </c>
      <c r="AE330" s="5">
        <v>9016.3960365229959</v>
      </c>
      <c r="AF330" s="5">
        <v>8602.8869512000056</v>
      </c>
      <c r="AG330" s="5">
        <v>8692.5850235999969</v>
      </c>
    </row>
    <row r="331" spans="1:33">
      <c r="A331" s="58" t="s">
        <v>136</v>
      </c>
      <c r="B331" s="61" t="s">
        <v>124</v>
      </c>
      <c r="C331" s="61" t="s">
        <v>159</v>
      </c>
      <c r="D331" s="61" t="s">
        <v>160</v>
      </c>
      <c r="E331" s="61" t="s">
        <v>154</v>
      </c>
      <c r="F331" s="5">
        <v>1358.11280205085</v>
      </c>
      <c r="G331" s="5">
        <v>1195.3334285308299</v>
      </c>
      <c r="H331" s="5">
        <v>1457.5351820069604</v>
      </c>
      <c r="I331" s="5">
        <v>1418.7737614826306</v>
      </c>
      <c r="J331" s="5">
        <v>1385.2681337294148</v>
      </c>
      <c r="K331" s="5">
        <v>1565.9549294998651</v>
      </c>
      <c r="L331" s="5">
        <v>2780.4152621038988</v>
      </c>
      <c r="M331" s="5">
        <v>2743.0245858414264</v>
      </c>
      <c r="N331" s="5">
        <v>2678.5292893162396</v>
      </c>
      <c r="O331" s="5">
        <v>2170.0514147420904</v>
      </c>
      <c r="P331" s="5">
        <v>2711.7902078564462</v>
      </c>
      <c r="Q331" s="5">
        <v>5749.6687163709094</v>
      </c>
      <c r="R331" s="5">
        <v>5808.8140193381942</v>
      </c>
      <c r="S331" s="5">
        <v>10687.091101982389</v>
      </c>
      <c r="T331" s="5">
        <v>8840.5549331432558</v>
      </c>
      <c r="U331" s="5">
        <v>8235.0190782548998</v>
      </c>
      <c r="V331" s="5">
        <v>9345.1526729283923</v>
      </c>
      <c r="W331" s="5">
        <v>9475.6065038072011</v>
      </c>
      <c r="X331" s="5">
        <v>15029.358574632059</v>
      </c>
      <c r="Y331" s="5">
        <v>17269.130904879959</v>
      </c>
      <c r="Z331" s="5">
        <v>12454.710701769738</v>
      </c>
      <c r="AA331" s="5">
        <v>16971.360694190917</v>
      </c>
      <c r="AB331" s="5">
        <v>25331.477736808014</v>
      </c>
      <c r="AC331" s="5">
        <v>26666.644452415909</v>
      </c>
      <c r="AD331" s="5">
        <v>32446.79864723991</v>
      </c>
      <c r="AE331" s="5">
        <v>44701.904659987231</v>
      </c>
      <c r="AF331" s="5">
        <v>85990.491669866751</v>
      </c>
      <c r="AG331" s="5">
        <v>91056.985965140411</v>
      </c>
    </row>
    <row r="332" spans="1:33">
      <c r="A332" s="58" t="s">
        <v>136</v>
      </c>
      <c r="B332" s="61" t="s">
        <v>124</v>
      </c>
      <c r="C332" s="61" t="s">
        <v>161</v>
      </c>
      <c r="D332" s="61" t="s">
        <v>162</v>
      </c>
      <c r="E332" s="61" t="s">
        <v>154</v>
      </c>
      <c r="F332" s="5">
        <v>34.544644167750036</v>
      </c>
      <c r="G332" s="5">
        <v>19.284381759999988</v>
      </c>
      <c r="H332" s="5">
        <v>108.07512603105997</v>
      </c>
      <c r="I332" s="5">
        <v>89.632609262195004</v>
      </c>
      <c r="J332" s="5">
        <v>80.024201019905021</v>
      </c>
      <c r="K332" s="5">
        <v>89.531604025139998</v>
      </c>
      <c r="L332" s="5">
        <v>98.050729803545025</v>
      </c>
      <c r="M332" s="5">
        <v>88.089832175710001</v>
      </c>
      <c r="N332" s="5">
        <v>93.715247513659961</v>
      </c>
      <c r="O332" s="5">
        <v>93.340430301985037</v>
      </c>
      <c r="P332" s="5">
        <v>96.41083649821006</v>
      </c>
      <c r="Q332" s="5">
        <v>76.595404348730014</v>
      </c>
      <c r="R332" s="5">
        <v>83.082865184404966</v>
      </c>
      <c r="S332" s="5">
        <v>78.684311043595017</v>
      </c>
      <c r="T332" s="5">
        <v>67.283193643830003</v>
      </c>
      <c r="U332" s="5">
        <v>66.59402860474502</v>
      </c>
      <c r="V332" s="5">
        <v>67.401049211830028</v>
      </c>
      <c r="W332" s="5">
        <v>93.172331272289938</v>
      </c>
      <c r="X332" s="5">
        <v>62.021796019509985</v>
      </c>
      <c r="Y332" s="5">
        <v>6887.2839357482362</v>
      </c>
      <c r="Z332" s="5">
        <v>4725.98650174671</v>
      </c>
      <c r="AA332" s="5">
        <v>7361.3400840774775</v>
      </c>
      <c r="AB332" s="5">
        <v>4982.4152284144811</v>
      </c>
      <c r="AC332" s="5">
        <v>5586.7800518794575</v>
      </c>
      <c r="AD332" s="5">
        <v>6306.5775412842495</v>
      </c>
      <c r="AE332" s="5">
        <v>6795.7410283147392</v>
      </c>
      <c r="AF332" s="5">
        <v>14152.597888320646</v>
      </c>
      <c r="AG332" s="5">
        <v>16573.012528214775</v>
      </c>
    </row>
    <row r="333" spans="1:33">
      <c r="A333" s="58" t="s">
        <v>136</v>
      </c>
      <c r="B333" s="61" t="s">
        <v>124</v>
      </c>
      <c r="C333" s="61" t="s">
        <v>163</v>
      </c>
      <c r="D333" s="61" t="s">
        <v>164</v>
      </c>
      <c r="E333" s="61" t="s">
        <v>154</v>
      </c>
      <c r="F333" s="5">
        <v>728.33776808281527</v>
      </c>
      <c r="G333" s="5">
        <v>600.60630997125031</v>
      </c>
      <c r="H333" s="5">
        <v>1039.1645687865848</v>
      </c>
      <c r="I333" s="5">
        <v>4345.587360038533</v>
      </c>
      <c r="J333" s="5">
        <v>4634.9565466263512</v>
      </c>
      <c r="K333" s="5">
        <v>6043.947352508043</v>
      </c>
      <c r="L333" s="5">
        <v>6304.6857145688273</v>
      </c>
      <c r="M333" s="5">
        <v>6498.7034198174288</v>
      </c>
      <c r="N333" s="5">
        <v>6234.062979268364</v>
      </c>
      <c r="O333" s="5">
        <v>4998.4459206999254</v>
      </c>
      <c r="P333" s="5">
        <v>7656.5235040359912</v>
      </c>
      <c r="Q333" s="5">
        <v>10559.079359276957</v>
      </c>
      <c r="R333" s="5">
        <v>11507.783769619753</v>
      </c>
      <c r="S333" s="5">
        <v>14537.905163744652</v>
      </c>
      <c r="T333" s="5">
        <v>14804.507936902319</v>
      </c>
      <c r="U333" s="5">
        <v>14254.639352053669</v>
      </c>
      <c r="V333" s="5">
        <v>14826.451328684556</v>
      </c>
      <c r="W333" s="5">
        <v>18058.82667076982</v>
      </c>
      <c r="X333" s="5">
        <v>46677.960201141985</v>
      </c>
      <c r="Y333" s="5">
        <v>54936.792397714868</v>
      </c>
      <c r="Z333" s="5">
        <v>44473.688389287898</v>
      </c>
      <c r="AA333" s="5">
        <v>67343.05257107233</v>
      </c>
      <c r="AB333" s="5">
        <v>97929.135458664416</v>
      </c>
      <c r="AC333" s="5">
        <v>107841.35141225686</v>
      </c>
      <c r="AD333" s="5">
        <v>109506.59768866353</v>
      </c>
      <c r="AE333" s="5">
        <v>124460.69789389199</v>
      </c>
      <c r="AF333" s="5">
        <v>133610.13834903119</v>
      </c>
      <c r="AG333" s="5">
        <v>136063.54718374406</v>
      </c>
    </row>
    <row r="334" spans="1:33">
      <c r="A334" s="58" t="s">
        <v>136</v>
      </c>
      <c r="B334" s="61" t="s">
        <v>124</v>
      </c>
      <c r="C334" s="61" t="s">
        <v>165</v>
      </c>
      <c r="D334" s="61" t="s">
        <v>166</v>
      </c>
      <c r="E334" s="61" t="s">
        <v>154</v>
      </c>
      <c r="F334" s="5">
        <v>1142.1984653174304</v>
      </c>
      <c r="G334" s="5">
        <v>756.67622806005511</v>
      </c>
      <c r="H334" s="5">
        <v>948.31467972576036</v>
      </c>
      <c r="I334" s="5">
        <v>1009.92047405368</v>
      </c>
      <c r="J334" s="5">
        <v>974.78251180689006</v>
      </c>
      <c r="K334" s="5">
        <v>1004.5566025692849</v>
      </c>
      <c r="L334" s="5">
        <v>1022.058620734805</v>
      </c>
      <c r="M334" s="5">
        <v>2995.3816757321038</v>
      </c>
      <c r="N334" s="5">
        <v>3095.2193588760201</v>
      </c>
      <c r="O334" s="5">
        <v>3829.654671114874</v>
      </c>
      <c r="P334" s="5">
        <v>4469.8517423313051</v>
      </c>
      <c r="Q334" s="5">
        <v>4394.7533961192094</v>
      </c>
      <c r="R334" s="5">
        <v>4093.0663336289799</v>
      </c>
      <c r="S334" s="5">
        <v>4000.9029958528681</v>
      </c>
      <c r="T334" s="5">
        <v>5193.602961470282</v>
      </c>
      <c r="U334" s="5">
        <v>5303.7251436462257</v>
      </c>
      <c r="V334" s="5">
        <v>5367.0114189247697</v>
      </c>
      <c r="W334" s="5">
        <v>13438.282100786353</v>
      </c>
      <c r="X334" s="5">
        <v>12453.376693605214</v>
      </c>
      <c r="Y334" s="5">
        <v>12857.228323271107</v>
      </c>
      <c r="Z334" s="5">
        <v>11404.0146676039</v>
      </c>
      <c r="AA334" s="5">
        <v>11667.763014834447</v>
      </c>
      <c r="AB334" s="5">
        <v>8806.5787250562826</v>
      </c>
      <c r="AC334" s="5">
        <v>10050.002357004636</v>
      </c>
      <c r="AD334" s="5">
        <v>10377.068698706145</v>
      </c>
      <c r="AE334" s="5">
        <v>15487.720185425458</v>
      </c>
      <c r="AF334" s="5">
        <v>13948.911897458194</v>
      </c>
      <c r="AG334" s="5">
        <v>12894.733290382757</v>
      </c>
    </row>
    <row r="335" spans="1:33">
      <c r="A335" s="58" t="s">
        <v>136</v>
      </c>
      <c r="B335" s="61" t="s">
        <v>124</v>
      </c>
      <c r="C335" s="61" t="s">
        <v>167</v>
      </c>
      <c r="D335" s="61" t="s">
        <v>168</v>
      </c>
      <c r="E335" s="61" t="s">
        <v>154</v>
      </c>
      <c r="F335" s="5">
        <v>2724.5713175210603</v>
      </c>
      <c r="G335" s="5">
        <v>3171.6904292130548</v>
      </c>
      <c r="H335" s="5">
        <v>3111.6232664472755</v>
      </c>
      <c r="I335" s="5">
        <v>3834.9355165383499</v>
      </c>
      <c r="J335" s="5">
        <v>7754.2508091539521</v>
      </c>
      <c r="K335" s="5">
        <v>8048.0680096716223</v>
      </c>
      <c r="L335" s="5">
        <v>8516.8034270162407</v>
      </c>
      <c r="M335" s="5">
        <v>10535.240275076785</v>
      </c>
      <c r="N335" s="5">
        <v>9966.0047552276446</v>
      </c>
      <c r="O335" s="5">
        <v>8423.6559846164309</v>
      </c>
      <c r="P335" s="5">
        <v>11478.751768157017</v>
      </c>
      <c r="Q335" s="5">
        <v>17463.808027795334</v>
      </c>
      <c r="R335" s="5">
        <v>18171.720553128431</v>
      </c>
      <c r="S335" s="5">
        <v>18158.734183171749</v>
      </c>
      <c r="T335" s="5">
        <v>21905.251103821924</v>
      </c>
      <c r="U335" s="5">
        <v>23966.452474367459</v>
      </c>
      <c r="V335" s="5">
        <v>24575.507992341078</v>
      </c>
      <c r="W335" s="5">
        <v>25620.710114418307</v>
      </c>
      <c r="X335" s="5">
        <v>26060.415637323749</v>
      </c>
      <c r="Y335" s="5">
        <v>24403.477228561456</v>
      </c>
      <c r="Z335" s="5">
        <v>19696.692751844552</v>
      </c>
      <c r="AA335" s="5">
        <v>22002.584292258391</v>
      </c>
      <c r="AB335" s="5">
        <v>22197.089094681705</v>
      </c>
      <c r="AC335" s="5">
        <v>23993.200791698469</v>
      </c>
      <c r="AD335" s="5">
        <v>23456.991707566074</v>
      </c>
      <c r="AE335" s="5">
        <v>25045.505382866377</v>
      </c>
      <c r="AF335" s="5">
        <v>26543.044453446368</v>
      </c>
      <c r="AG335" s="5">
        <v>27170.024277070668</v>
      </c>
    </row>
    <row r="336" spans="1:33">
      <c r="A336" s="58" t="s">
        <v>136</v>
      </c>
      <c r="B336" s="61" t="s">
        <v>124</v>
      </c>
      <c r="C336" s="61" t="s">
        <v>169</v>
      </c>
      <c r="D336" s="61" t="s">
        <v>170</v>
      </c>
      <c r="E336" s="61" t="s">
        <v>154</v>
      </c>
      <c r="F336" s="5">
        <v>0</v>
      </c>
      <c r="G336" s="5">
        <v>0</v>
      </c>
      <c r="H336" s="5">
        <v>0</v>
      </c>
      <c r="I336" s="5">
        <v>266.17484836928514</v>
      </c>
      <c r="J336" s="5">
        <v>226.46119437290517</v>
      </c>
      <c r="K336" s="5">
        <v>210.5162497515901</v>
      </c>
      <c r="L336" s="5">
        <v>239.80835551754006</v>
      </c>
      <c r="M336" s="5">
        <v>189.64179520439993</v>
      </c>
      <c r="N336" s="5">
        <v>194.76348921366002</v>
      </c>
      <c r="O336" s="5">
        <v>321.50772178077511</v>
      </c>
      <c r="P336" s="5">
        <v>513.1109510331554</v>
      </c>
      <c r="Q336" s="5">
        <v>1074.3211498739799</v>
      </c>
      <c r="R336" s="5">
        <v>13745.707353885991</v>
      </c>
      <c r="S336" s="5">
        <v>13826.661513025445</v>
      </c>
      <c r="T336" s="5">
        <v>14374.522673904345</v>
      </c>
      <c r="U336" s="5">
        <v>14129.119100029566</v>
      </c>
      <c r="V336" s="5">
        <v>14630.648361781576</v>
      </c>
      <c r="W336" s="5">
        <v>14506.736525508295</v>
      </c>
      <c r="X336" s="5">
        <v>14501.701826568184</v>
      </c>
      <c r="Y336" s="5">
        <v>14054.146928088283</v>
      </c>
      <c r="Z336" s="5">
        <v>11253.339375094934</v>
      </c>
      <c r="AA336" s="5">
        <v>13132.802013125378</v>
      </c>
      <c r="AB336" s="5">
        <v>11891.265489002904</v>
      </c>
      <c r="AC336" s="5">
        <v>13154.996854049474</v>
      </c>
      <c r="AD336" s="5">
        <v>13515.753329008272</v>
      </c>
      <c r="AE336" s="5">
        <v>12593.288321766187</v>
      </c>
      <c r="AF336" s="5">
        <v>12219.012958693382</v>
      </c>
      <c r="AG336" s="5">
        <v>12434.432393027126</v>
      </c>
    </row>
    <row r="337" spans="1:33">
      <c r="A337" s="58" t="s">
        <v>136</v>
      </c>
      <c r="B337" s="61" t="s">
        <v>123</v>
      </c>
      <c r="C337" s="61" t="s">
        <v>171</v>
      </c>
      <c r="D337" s="61" t="s">
        <v>172</v>
      </c>
      <c r="E337" s="61" t="s">
        <v>154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7.5216773999999995E-4</v>
      </c>
      <c r="L337" s="5">
        <v>7.4830881499999972E-4</v>
      </c>
      <c r="M337" s="5">
        <v>2.16923929E-3</v>
      </c>
      <c r="N337" s="5">
        <v>2.1406009300000005E-3</v>
      </c>
      <c r="O337" s="5">
        <v>1.8093669899999999E-3</v>
      </c>
      <c r="P337" s="5">
        <v>1.8905123949999993E-3</v>
      </c>
      <c r="Q337" s="5">
        <v>2.1595381150000003E-3</v>
      </c>
      <c r="R337" s="5">
        <v>2.2420010700000006E-3</v>
      </c>
      <c r="S337" s="5">
        <v>2.1201014449999992E-3</v>
      </c>
      <c r="T337" s="5">
        <v>2.1182939899999989E-3</v>
      </c>
      <c r="U337" s="5">
        <v>2.0726922850000011E-3</v>
      </c>
      <c r="V337" s="5">
        <v>2.2847909050000012E-3</v>
      </c>
      <c r="W337" s="5">
        <v>2.2393246549999991E-3</v>
      </c>
      <c r="X337" s="5">
        <v>2.1262646699999992E-3</v>
      </c>
      <c r="Y337" s="5">
        <v>2.118452749999999E-3</v>
      </c>
      <c r="Z337" s="5">
        <v>1.807344634999999E-3</v>
      </c>
      <c r="AA337" s="5">
        <v>1.8646403499999989E-3</v>
      </c>
      <c r="AB337" s="5">
        <v>2.1078698500000006E-3</v>
      </c>
      <c r="AC337" s="5">
        <v>2.1190067300000011E-3</v>
      </c>
      <c r="AD337" s="5">
        <v>2.1333882499999994E-3</v>
      </c>
      <c r="AE337" s="5">
        <v>2.0923390299999989E-3</v>
      </c>
      <c r="AF337" s="5">
        <v>2.0001793600000011E-3</v>
      </c>
      <c r="AG337" s="5">
        <v>2.2568864850000007E-3</v>
      </c>
    </row>
    <row r="338" spans="1:33">
      <c r="A338" s="58" t="s">
        <v>136</v>
      </c>
      <c r="B338" s="61" t="s">
        <v>123</v>
      </c>
      <c r="C338" s="61" t="s">
        <v>173</v>
      </c>
      <c r="D338" s="61" t="s">
        <v>174</v>
      </c>
      <c r="E338" s="61" t="s">
        <v>154</v>
      </c>
      <c r="F338" s="5">
        <v>297.50330663825497</v>
      </c>
      <c r="G338" s="5">
        <v>221.80834549038491</v>
      </c>
      <c r="H338" s="5">
        <v>270.83774705583011</v>
      </c>
      <c r="I338" s="5">
        <v>274.10816634563503</v>
      </c>
      <c r="J338" s="5">
        <v>268.54174230377004</v>
      </c>
      <c r="K338" s="5">
        <v>323.0441043657197</v>
      </c>
      <c r="L338" s="5">
        <v>323.51457401368509</v>
      </c>
      <c r="M338" s="5">
        <v>276.46140544537485</v>
      </c>
      <c r="N338" s="5">
        <v>273.27880886745004</v>
      </c>
      <c r="O338" s="5">
        <v>296.35740463026514</v>
      </c>
      <c r="P338" s="5">
        <v>296.21104163693013</v>
      </c>
      <c r="Q338" s="5">
        <v>262.39174585822002</v>
      </c>
      <c r="R338" s="5">
        <v>1320.4977831150654</v>
      </c>
      <c r="S338" s="5">
        <v>1399.6874743016806</v>
      </c>
      <c r="T338" s="5">
        <v>6555.5556179895812</v>
      </c>
      <c r="U338" s="5">
        <v>8397.1261751554721</v>
      </c>
      <c r="V338" s="5">
        <v>9196.7428680431458</v>
      </c>
      <c r="W338" s="5">
        <v>9820.8991024291809</v>
      </c>
      <c r="X338" s="5">
        <v>9627.9946710269378</v>
      </c>
      <c r="Y338" s="5">
        <v>10046.475216252104</v>
      </c>
      <c r="Z338" s="5">
        <v>9444.8700258111421</v>
      </c>
      <c r="AA338" s="5">
        <v>11109.26508594539</v>
      </c>
      <c r="AB338" s="5">
        <v>11391.827399321872</v>
      </c>
      <c r="AC338" s="5">
        <v>11508.675905166494</v>
      </c>
      <c r="AD338" s="5">
        <v>12314.932603648791</v>
      </c>
      <c r="AE338" s="5">
        <v>12241.638266781731</v>
      </c>
      <c r="AF338" s="5">
        <v>11091.254118637504</v>
      </c>
      <c r="AG338" s="5">
        <v>11977.595272983923</v>
      </c>
    </row>
    <row r="339" spans="1:33">
      <c r="A339" s="58" t="s">
        <v>136</v>
      </c>
      <c r="B339" s="61" t="s">
        <v>123</v>
      </c>
      <c r="C339" s="61" t="s">
        <v>175</v>
      </c>
      <c r="D339" s="61" t="s">
        <v>176</v>
      </c>
      <c r="E339" s="61" t="s">
        <v>154</v>
      </c>
      <c r="F339" s="5">
        <v>1051.3407321962952</v>
      </c>
      <c r="G339" s="5">
        <v>1018.7643831032194</v>
      </c>
      <c r="H339" s="5">
        <v>976.36778251593955</v>
      </c>
      <c r="I339" s="5">
        <v>1063.9872664310344</v>
      </c>
      <c r="J339" s="5">
        <v>5907.0207900143323</v>
      </c>
      <c r="K339" s="5">
        <v>6975.5806331509948</v>
      </c>
      <c r="L339" s="5">
        <v>7027.6249293554192</v>
      </c>
      <c r="M339" s="5">
        <v>6435.6899727654063</v>
      </c>
      <c r="N339" s="5">
        <v>7346.7072932554393</v>
      </c>
      <c r="O339" s="5">
        <v>6055.0583782408585</v>
      </c>
      <c r="P339" s="5">
        <v>6467.6622091229747</v>
      </c>
      <c r="Q339" s="5">
        <v>6786.680568168782</v>
      </c>
      <c r="R339" s="5">
        <v>7344.2847421111628</v>
      </c>
      <c r="S339" s="5">
        <v>7229.1625597622315</v>
      </c>
      <c r="T339" s="5">
        <v>8244.587514058343</v>
      </c>
      <c r="U339" s="5">
        <v>7944.7350670346132</v>
      </c>
      <c r="V339" s="5">
        <v>8565.1889772662071</v>
      </c>
      <c r="W339" s="5">
        <v>8547.9452229264298</v>
      </c>
      <c r="X339" s="5">
        <v>8208.1792286781292</v>
      </c>
      <c r="Y339" s="5">
        <v>7871.7380193349236</v>
      </c>
      <c r="Z339" s="5">
        <v>6606.6351572354488</v>
      </c>
      <c r="AA339" s="5">
        <v>7126.8483333664262</v>
      </c>
      <c r="AB339" s="5">
        <v>7731.5459567523321</v>
      </c>
      <c r="AC339" s="5">
        <v>8190.0139929799379</v>
      </c>
      <c r="AD339" s="5">
        <v>7880.8749281095943</v>
      </c>
      <c r="AE339" s="5">
        <v>8134.1322003040759</v>
      </c>
      <c r="AF339" s="5">
        <v>7707.4614348914911</v>
      </c>
      <c r="AG339" s="5">
        <v>7828.5368428483634</v>
      </c>
    </row>
    <row r="340" spans="1:33">
      <c r="A340" s="58" t="s">
        <v>136</v>
      </c>
      <c r="B340" s="61" t="s">
        <v>123</v>
      </c>
      <c r="C340" s="61" t="s">
        <v>177</v>
      </c>
      <c r="D340" s="61" t="s">
        <v>178</v>
      </c>
      <c r="E340" s="61" t="s">
        <v>154</v>
      </c>
      <c r="F340" s="5">
        <v>1705.8503787746699</v>
      </c>
      <c r="G340" s="5">
        <v>1643.8766010475147</v>
      </c>
      <c r="H340" s="5">
        <v>5968.064746127292</v>
      </c>
      <c r="I340" s="5">
        <v>8668.5203521092626</v>
      </c>
      <c r="J340" s="5">
        <v>7942.8230041934075</v>
      </c>
      <c r="K340" s="5">
        <v>8948.3708848416263</v>
      </c>
      <c r="L340" s="5">
        <v>9233.5533679040745</v>
      </c>
      <c r="M340" s="5">
        <v>8396.0339030860214</v>
      </c>
      <c r="N340" s="5">
        <v>8038.988423965</v>
      </c>
      <c r="O340" s="5">
        <v>7341.6168606363908</v>
      </c>
      <c r="P340" s="5">
        <v>7999.9976841201787</v>
      </c>
      <c r="Q340" s="5">
        <v>13810.082989880826</v>
      </c>
      <c r="R340" s="5">
        <v>13532.902369570293</v>
      </c>
      <c r="S340" s="5">
        <v>14630.239615179305</v>
      </c>
      <c r="T340" s="5">
        <v>13235.620697781616</v>
      </c>
      <c r="U340" s="5">
        <v>13547.457264934608</v>
      </c>
      <c r="V340" s="5">
        <v>15391.440602123066</v>
      </c>
      <c r="W340" s="5">
        <v>15882.291820734235</v>
      </c>
      <c r="X340" s="5">
        <v>18799.836697865201</v>
      </c>
      <c r="Y340" s="5">
        <v>18190.149521656331</v>
      </c>
      <c r="Z340" s="5">
        <v>16845.611312024819</v>
      </c>
      <c r="AA340" s="5">
        <v>19265.612895724895</v>
      </c>
      <c r="AB340" s="5">
        <v>24714.556883212903</v>
      </c>
      <c r="AC340" s="5">
        <v>27248.759704344859</v>
      </c>
      <c r="AD340" s="5">
        <v>29083.366337214586</v>
      </c>
      <c r="AE340" s="5">
        <v>29958.083397904018</v>
      </c>
      <c r="AF340" s="5">
        <v>32234.652777890093</v>
      </c>
      <c r="AG340" s="5">
        <v>35081.719206299771</v>
      </c>
    </row>
    <row r="341" spans="1:33">
      <c r="A341" s="58" t="s">
        <v>136</v>
      </c>
      <c r="B341" s="61" t="s">
        <v>123</v>
      </c>
      <c r="C341" s="61" t="s">
        <v>179</v>
      </c>
      <c r="D341" s="61" t="s">
        <v>180</v>
      </c>
      <c r="E341" s="61" t="s">
        <v>154</v>
      </c>
      <c r="F341" s="5">
        <v>289.92815249273991</v>
      </c>
      <c r="G341" s="5">
        <v>254.69001494914016</v>
      </c>
      <c r="H341" s="5">
        <v>352.45225859680517</v>
      </c>
      <c r="I341" s="5">
        <v>433.04371469006492</v>
      </c>
      <c r="J341" s="5">
        <v>367.01098728428974</v>
      </c>
      <c r="K341" s="5">
        <v>438.99305266355975</v>
      </c>
      <c r="L341" s="5">
        <v>463.9830640486752</v>
      </c>
      <c r="M341" s="5">
        <v>387.39644465081494</v>
      </c>
      <c r="N341" s="5">
        <v>333.26208948227492</v>
      </c>
      <c r="O341" s="5">
        <v>376.12817674551519</v>
      </c>
      <c r="P341" s="5">
        <v>367.32264050720505</v>
      </c>
      <c r="Q341" s="5">
        <v>301.87449549583499</v>
      </c>
      <c r="R341" s="5">
        <v>285.89549922305503</v>
      </c>
      <c r="S341" s="5">
        <v>290.63235271931001</v>
      </c>
      <c r="T341" s="5">
        <v>266.04213774903496</v>
      </c>
      <c r="U341" s="5">
        <v>291.39412795946492</v>
      </c>
      <c r="V341" s="5">
        <v>292.21865326404009</v>
      </c>
      <c r="W341" s="5">
        <v>385.60561665881499</v>
      </c>
      <c r="X341" s="5">
        <v>364.88170639027493</v>
      </c>
      <c r="Y341" s="5">
        <v>328.95106818878008</v>
      </c>
      <c r="Z341" s="5">
        <v>457.88783383427483</v>
      </c>
      <c r="AA341" s="5">
        <v>436.99313489814512</v>
      </c>
      <c r="AB341" s="5">
        <v>266.64512866616508</v>
      </c>
      <c r="AC341" s="5">
        <v>297.85980913133523</v>
      </c>
      <c r="AD341" s="5">
        <v>346.87225310678497</v>
      </c>
      <c r="AE341" s="5">
        <v>327.5196197995997</v>
      </c>
      <c r="AF341" s="5">
        <v>337.72901986801497</v>
      </c>
      <c r="AG341" s="5">
        <v>227.86780977309007</v>
      </c>
    </row>
    <row r="342" spans="1:33">
      <c r="A342" s="58" t="s">
        <v>136</v>
      </c>
      <c r="B342" s="61" t="s">
        <v>123</v>
      </c>
      <c r="C342" s="61" t="s">
        <v>181</v>
      </c>
      <c r="D342" s="61" t="s">
        <v>182</v>
      </c>
      <c r="E342" s="61" t="s">
        <v>154</v>
      </c>
      <c r="F342" s="5">
        <v>1817.4332579511954</v>
      </c>
      <c r="G342" s="5">
        <v>1675.1589028055548</v>
      </c>
      <c r="H342" s="5">
        <v>2586.6801032908102</v>
      </c>
      <c r="I342" s="5">
        <v>2555.78280760082</v>
      </c>
      <c r="J342" s="5">
        <v>2296.9482937006856</v>
      </c>
      <c r="K342" s="5">
        <v>2764.92175172617</v>
      </c>
      <c r="L342" s="5">
        <v>2909.1140992806013</v>
      </c>
      <c r="M342" s="5">
        <v>2588.3920146358555</v>
      </c>
      <c r="N342" s="5">
        <v>2577.0227593025152</v>
      </c>
      <c r="O342" s="5">
        <v>2517.8490660134248</v>
      </c>
      <c r="P342" s="5">
        <v>2583.1189889941152</v>
      </c>
      <c r="Q342" s="5">
        <v>2503.8171869794305</v>
      </c>
      <c r="R342" s="5">
        <v>2304.9786696962951</v>
      </c>
      <c r="S342" s="5">
        <v>2512.939440801435</v>
      </c>
      <c r="T342" s="5">
        <v>1754.4497796399746</v>
      </c>
      <c r="U342" s="5">
        <v>1611.5173840300508</v>
      </c>
      <c r="V342" s="5">
        <v>1852.454167658336</v>
      </c>
      <c r="W342" s="5">
        <v>2388.667401663331</v>
      </c>
      <c r="X342" s="5">
        <v>2316.5447942011497</v>
      </c>
      <c r="Y342" s="5">
        <v>2352.8344284020554</v>
      </c>
      <c r="Z342" s="5">
        <v>2599.9902296279602</v>
      </c>
      <c r="AA342" s="5">
        <v>2851.6822713715896</v>
      </c>
      <c r="AB342" s="5">
        <v>2072.1445765530907</v>
      </c>
      <c r="AC342" s="5">
        <v>1999.6001759589299</v>
      </c>
      <c r="AD342" s="5">
        <v>2365.4364957815797</v>
      </c>
      <c r="AE342" s="5">
        <v>2253.5760799183795</v>
      </c>
      <c r="AF342" s="5">
        <v>2039.4259846027851</v>
      </c>
      <c r="AG342" s="5">
        <v>1699.0553781446858</v>
      </c>
    </row>
    <row r="343" spans="1:33">
      <c r="A343" s="58" t="s">
        <v>136</v>
      </c>
      <c r="B343" s="61" t="s">
        <v>123</v>
      </c>
      <c r="C343" s="61" t="s">
        <v>183</v>
      </c>
      <c r="D343" s="61" t="s">
        <v>184</v>
      </c>
      <c r="E343" s="61" t="s">
        <v>154</v>
      </c>
      <c r="F343" s="5">
        <v>549.02846183049019</v>
      </c>
      <c r="G343" s="5">
        <v>508.09099203905487</v>
      </c>
      <c r="H343" s="5">
        <v>520.44283695264494</v>
      </c>
      <c r="I343" s="5">
        <v>517.07397273635524</v>
      </c>
      <c r="J343" s="5">
        <v>497.92461983904025</v>
      </c>
      <c r="K343" s="5">
        <v>2055.2311320730064</v>
      </c>
      <c r="L343" s="5">
        <v>2682.3355326277851</v>
      </c>
      <c r="M343" s="5">
        <v>2718.3410923426686</v>
      </c>
      <c r="N343" s="5">
        <v>2794.8890884407783</v>
      </c>
      <c r="O343" s="5">
        <v>2506.914726239726</v>
      </c>
      <c r="P343" s="5">
        <v>2623.2404643045934</v>
      </c>
      <c r="Q343" s="5">
        <v>2737.5900581561004</v>
      </c>
      <c r="R343" s="5">
        <v>2592.1740947860048</v>
      </c>
      <c r="S343" s="5">
        <v>2770.3776713544894</v>
      </c>
      <c r="T343" s="5">
        <v>2465.4559964107016</v>
      </c>
      <c r="U343" s="5">
        <v>2250.7735686329793</v>
      </c>
      <c r="V343" s="5">
        <v>2520.7720931043486</v>
      </c>
      <c r="W343" s="5">
        <v>2746.0767260123357</v>
      </c>
      <c r="X343" s="5">
        <v>2695.8440845100927</v>
      </c>
      <c r="Y343" s="5">
        <v>2698.2353345986157</v>
      </c>
      <c r="Z343" s="5">
        <v>2341.9038157810351</v>
      </c>
      <c r="AA343" s="5">
        <v>2534.2807117354009</v>
      </c>
      <c r="AB343" s="5">
        <v>2683.0597031173693</v>
      </c>
      <c r="AC343" s="5">
        <v>2500.0218318941033</v>
      </c>
      <c r="AD343" s="5">
        <v>2725.2883937356946</v>
      </c>
      <c r="AE343" s="5">
        <v>2624.4401858761207</v>
      </c>
      <c r="AF343" s="5">
        <v>2596.647608731535</v>
      </c>
      <c r="AG343" s="5">
        <v>2206.2460699391386</v>
      </c>
    </row>
    <row r="344" spans="1:33">
      <c r="A344" s="58" t="s">
        <v>136</v>
      </c>
      <c r="B344" s="61" t="s">
        <v>123</v>
      </c>
      <c r="C344" s="61" t="s">
        <v>185</v>
      </c>
      <c r="D344" s="61" t="s">
        <v>186</v>
      </c>
      <c r="E344" s="61" t="s">
        <v>154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</row>
    <row r="345" spans="1:33">
      <c r="A345" s="58" t="s">
        <v>136</v>
      </c>
      <c r="B345" s="61" t="s">
        <v>123</v>
      </c>
      <c r="C345" s="61" t="s">
        <v>187</v>
      </c>
      <c r="D345" s="61" t="s">
        <v>188</v>
      </c>
      <c r="E345" s="61" t="s">
        <v>154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</row>
    <row r="346" spans="1:33">
      <c r="A346" s="58" t="s">
        <v>136</v>
      </c>
      <c r="B346" s="61" t="s">
        <v>125</v>
      </c>
      <c r="C346" s="61" t="s">
        <v>189</v>
      </c>
      <c r="D346" s="61" t="s">
        <v>190</v>
      </c>
      <c r="E346" s="61" t="s">
        <v>154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7.4666928000000033E-4</v>
      </c>
      <c r="L346" s="5">
        <v>8.0355593000000015E-4</v>
      </c>
      <c r="M346" s="5">
        <v>1.6183954049999998E-3</v>
      </c>
      <c r="N346" s="5">
        <v>1.4483336900000005E-3</v>
      </c>
      <c r="O346" s="5">
        <v>1.4576417500000004E-3</v>
      </c>
      <c r="P346" s="5">
        <v>1.4634722650000013E-3</v>
      </c>
      <c r="Q346" s="5">
        <v>1.5303218499999995E-3</v>
      </c>
      <c r="R346" s="5">
        <v>1.4368793999999993E-3</v>
      </c>
      <c r="S346" s="5">
        <v>1.4448943000000005E-3</v>
      </c>
      <c r="T346" s="5">
        <v>1.3796364550000015E-3</v>
      </c>
      <c r="U346" s="5">
        <v>1.4675923850000017E-3</v>
      </c>
      <c r="V346" s="5">
        <v>1.4200258449999982E-3</v>
      </c>
      <c r="W346" s="5">
        <v>1.4734053199999982E-3</v>
      </c>
      <c r="X346" s="5">
        <v>1.4582446550000005E-3</v>
      </c>
      <c r="Y346" s="5">
        <v>1.3330404449999991E-3</v>
      </c>
      <c r="Z346" s="5">
        <v>1.1974255950000002E-3</v>
      </c>
      <c r="AA346" s="5">
        <v>1.1844365000000003E-3</v>
      </c>
      <c r="AB346" s="5">
        <v>1.4438953899999995E-3</v>
      </c>
      <c r="AC346" s="5">
        <v>1.3740891249999997E-3</v>
      </c>
      <c r="AD346" s="5">
        <v>1.3256872149999994E-3</v>
      </c>
      <c r="AE346" s="5">
        <v>1.410463675000001E-3</v>
      </c>
      <c r="AF346" s="5">
        <v>1.5376695000000008E-3</v>
      </c>
      <c r="AG346" s="5">
        <v>1.4953637849999999E-3</v>
      </c>
    </row>
    <row r="347" spans="1:33">
      <c r="A347" s="58" t="s">
        <v>136</v>
      </c>
      <c r="B347" s="61" t="s">
        <v>125</v>
      </c>
      <c r="C347" s="61" t="s">
        <v>191</v>
      </c>
      <c r="D347" s="61" t="s">
        <v>192</v>
      </c>
      <c r="E347" s="61" t="s">
        <v>154</v>
      </c>
      <c r="F347" s="5">
        <v>0</v>
      </c>
      <c r="G347" s="5">
        <v>0</v>
      </c>
      <c r="H347" s="5">
        <v>0</v>
      </c>
      <c r="I347" s="5">
        <v>0</v>
      </c>
      <c r="J347" s="5">
        <v>618.58403336426488</v>
      </c>
      <c r="K347" s="5">
        <v>776.8013066808453</v>
      </c>
      <c r="L347" s="5">
        <v>763.31867374183992</v>
      </c>
      <c r="M347" s="5">
        <v>634.1913834942402</v>
      </c>
      <c r="N347" s="5">
        <v>652.69202478309967</v>
      </c>
      <c r="O347" s="5">
        <v>643.27915862723057</v>
      </c>
      <c r="P347" s="5">
        <v>638.04124051325527</v>
      </c>
      <c r="Q347" s="5">
        <v>668.70078714403542</v>
      </c>
      <c r="R347" s="5">
        <v>574.61802640289534</v>
      </c>
      <c r="S347" s="5">
        <v>711.45835992774016</v>
      </c>
      <c r="T347" s="5">
        <v>763.76966115834489</v>
      </c>
      <c r="U347" s="5">
        <v>715.33824022068495</v>
      </c>
      <c r="V347" s="5">
        <v>725.59180314114042</v>
      </c>
      <c r="W347" s="5">
        <v>777.35424131424918</v>
      </c>
      <c r="X347" s="5">
        <v>748.09962580863566</v>
      </c>
      <c r="Y347" s="5">
        <v>786.97856677703976</v>
      </c>
      <c r="Z347" s="5">
        <v>776.11045465701977</v>
      </c>
      <c r="AA347" s="5">
        <v>731.09190451883489</v>
      </c>
      <c r="AB347" s="5">
        <v>841.03126485655423</v>
      </c>
      <c r="AC347" s="5">
        <v>748.50546531362954</v>
      </c>
      <c r="AD347" s="5">
        <v>849.42100988793595</v>
      </c>
      <c r="AE347" s="5">
        <v>863.82489322009519</v>
      </c>
      <c r="AF347" s="5">
        <v>868.55151298834892</v>
      </c>
      <c r="AG347" s="5">
        <v>836.45402265591065</v>
      </c>
    </row>
    <row r="348" spans="1:33">
      <c r="A348" s="58" t="s">
        <v>136</v>
      </c>
      <c r="B348" s="61" t="s">
        <v>125</v>
      </c>
      <c r="C348" s="61" t="s">
        <v>193</v>
      </c>
      <c r="D348" s="61" t="s">
        <v>194</v>
      </c>
      <c r="E348" s="61" t="s">
        <v>154</v>
      </c>
      <c r="F348" s="5">
        <v>1149.6007523789754</v>
      </c>
      <c r="G348" s="5">
        <v>954.2123836464699</v>
      </c>
      <c r="H348" s="5">
        <v>1013.2693555602805</v>
      </c>
      <c r="I348" s="5">
        <v>1028.5007497013698</v>
      </c>
      <c r="J348" s="5">
        <v>1084.3439426636853</v>
      </c>
      <c r="K348" s="5">
        <v>1172.73581872811</v>
      </c>
      <c r="L348" s="5">
        <v>1201.0752130665203</v>
      </c>
      <c r="M348" s="5">
        <v>1789.3292658317046</v>
      </c>
      <c r="N348" s="5">
        <v>4895.2040881875564</v>
      </c>
      <c r="O348" s="5">
        <v>5233.1080255798388</v>
      </c>
      <c r="P348" s="5">
        <v>5438.3784078179233</v>
      </c>
      <c r="Q348" s="5">
        <v>5699.4801792832486</v>
      </c>
      <c r="R348" s="5">
        <v>5338.3287441606089</v>
      </c>
      <c r="S348" s="5">
        <v>5728.7352237202904</v>
      </c>
      <c r="T348" s="5">
        <v>5290.7400264329826</v>
      </c>
      <c r="U348" s="5">
        <v>6777.7419819760225</v>
      </c>
      <c r="V348" s="5">
        <v>7505.671202402129</v>
      </c>
      <c r="W348" s="5">
        <v>9804.2566840823602</v>
      </c>
      <c r="X348" s="5">
        <v>9367.3680195618854</v>
      </c>
      <c r="Y348" s="5">
        <v>9634.5914410420519</v>
      </c>
      <c r="Z348" s="5">
        <v>8678.5153920255343</v>
      </c>
      <c r="AA348" s="5">
        <v>9112.6114150959202</v>
      </c>
      <c r="AB348" s="5">
        <v>8279.5750997920877</v>
      </c>
      <c r="AC348" s="5">
        <v>8143.2401243597642</v>
      </c>
      <c r="AD348" s="5">
        <v>9006.3111241556271</v>
      </c>
      <c r="AE348" s="5">
        <v>8896.9286268953729</v>
      </c>
      <c r="AF348" s="5">
        <v>8397.0020615449375</v>
      </c>
      <c r="AG348" s="5">
        <v>8158.1945317805503</v>
      </c>
    </row>
    <row r="349" spans="1:33">
      <c r="A349" s="58" t="s">
        <v>136</v>
      </c>
      <c r="B349" s="61" t="s">
        <v>125</v>
      </c>
      <c r="C349" s="61" t="s">
        <v>195</v>
      </c>
      <c r="D349" s="61" t="s">
        <v>196</v>
      </c>
      <c r="E349" s="61" t="s">
        <v>154</v>
      </c>
      <c r="F349" s="5">
        <v>0</v>
      </c>
      <c r="G349" s="5">
        <v>0</v>
      </c>
      <c r="H349" s="5">
        <v>0</v>
      </c>
      <c r="I349" s="5">
        <v>0</v>
      </c>
      <c r="J349" s="5">
        <v>660.73666640011106</v>
      </c>
      <c r="K349" s="5">
        <v>1660.8493072624051</v>
      </c>
      <c r="L349" s="5">
        <v>1677.9578340696405</v>
      </c>
      <c r="M349" s="5">
        <v>1253.8551582356752</v>
      </c>
      <c r="N349" s="5">
        <v>1102.9764980504253</v>
      </c>
      <c r="O349" s="5">
        <v>996.21822263149011</v>
      </c>
      <c r="P349" s="5">
        <v>1041.7235339129297</v>
      </c>
      <c r="Q349" s="5">
        <v>921.25249565129945</v>
      </c>
      <c r="R349" s="5">
        <v>704.87453841911042</v>
      </c>
      <c r="S349" s="5">
        <v>878.63346293977042</v>
      </c>
      <c r="T349" s="5">
        <v>1046.710738946296</v>
      </c>
      <c r="U349" s="5">
        <v>1003.5635313217596</v>
      </c>
      <c r="V349" s="5">
        <v>1163.0028984793591</v>
      </c>
      <c r="W349" s="5">
        <v>1166.6250094106799</v>
      </c>
      <c r="X349" s="5">
        <v>1107.53524777899</v>
      </c>
      <c r="Y349" s="5">
        <v>986.27051926347974</v>
      </c>
      <c r="Z349" s="5">
        <v>1076.0451367026396</v>
      </c>
      <c r="AA349" s="5">
        <v>1392.4813349532437</v>
      </c>
      <c r="AB349" s="5">
        <v>1169.0765016026251</v>
      </c>
      <c r="AC349" s="5">
        <v>1066.0456391531409</v>
      </c>
      <c r="AD349" s="5">
        <v>5712.6970117097726</v>
      </c>
      <c r="AE349" s="5">
        <v>5903.0984401269534</v>
      </c>
      <c r="AF349" s="5">
        <v>7471.8886453307623</v>
      </c>
      <c r="AG349" s="5">
        <v>7519.1154699285426</v>
      </c>
    </row>
    <row r="350" spans="1:33">
      <c r="A350" s="58" t="s">
        <v>136</v>
      </c>
      <c r="B350" s="61" t="s">
        <v>125</v>
      </c>
      <c r="C350" s="61" t="s">
        <v>197</v>
      </c>
      <c r="D350" s="61" t="s">
        <v>198</v>
      </c>
      <c r="E350" s="61" t="s">
        <v>154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</row>
    <row r="351" spans="1:33">
      <c r="A351" s="58" t="s">
        <v>136</v>
      </c>
      <c r="B351" s="61" t="s">
        <v>125</v>
      </c>
      <c r="C351" s="61" t="s">
        <v>199</v>
      </c>
      <c r="D351" s="61" t="s">
        <v>200</v>
      </c>
      <c r="E351" s="61" t="s">
        <v>154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870.13172458507483</v>
      </c>
      <c r="L351" s="5">
        <v>880.7192849759449</v>
      </c>
      <c r="M351" s="5">
        <v>836.2413522705001</v>
      </c>
      <c r="N351" s="5">
        <v>781.0978488271752</v>
      </c>
      <c r="O351" s="5">
        <v>762.40412881356065</v>
      </c>
      <c r="P351" s="5">
        <v>773.34666350000066</v>
      </c>
      <c r="Q351" s="5">
        <v>829.27541708173487</v>
      </c>
      <c r="R351" s="5">
        <v>759.92980759225497</v>
      </c>
      <c r="S351" s="5">
        <v>777.21317181197014</v>
      </c>
      <c r="T351" s="5">
        <v>731.80994630811017</v>
      </c>
      <c r="U351" s="5">
        <v>729.45294388749062</v>
      </c>
      <c r="V351" s="5">
        <v>739.30179066057508</v>
      </c>
      <c r="W351" s="5">
        <v>772.10335413315977</v>
      </c>
      <c r="X351" s="5">
        <v>781.54224038178029</v>
      </c>
      <c r="Y351" s="5">
        <v>717.81346305768579</v>
      </c>
      <c r="Z351" s="5">
        <v>677.57717206081065</v>
      </c>
      <c r="AA351" s="5">
        <v>613.86592904388999</v>
      </c>
      <c r="AB351" s="5">
        <v>710.65939188742004</v>
      </c>
      <c r="AC351" s="5">
        <v>651.10316622920504</v>
      </c>
      <c r="AD351" s="5">
        <v>679.12219244564085</v>
      </c>
      <c r="AE351" s="5">
        <v>743.05434456657065</v>
      </c>
      <c r="AF351" s="5">
        <v>775.49516272844573</v>
      </c>
      <c r="AG351" s="5">
        <v>800.41472725505014</v>
      </c>
    </row>
    <row r="352" spans="1:33">
      <c r="A352" s="58" t="s">
        <v>136</v>
      </c>
      <c r="B352" s="61" t="s">
        <v>125</v>
      </c>
      <c r="C352" s="61" t="s">
        <v>201</v>
      </c>
      <c r="D352" s="61" t="s">
        <v>202</v>
      </c>
      <c r="E352" s="61" t="s">
        <v>154</v>
      </c>
      <c r="F352" s="5">
        <v>602.09838525145494</v>
      </c>
      <c r="G352" s="5">
        <v>551.32979718912509</v>
      </c>
      <c r="H352" s="5">
        <v>674.50513787655018</v>
      </c>
      <c r="I352" s="5">
        <v>717.89838824113474</v>
      </c>
      <c r="J352" s="5">
        <v>1067.9367128077797</v>
      </c>
      <c r="K352" s="5">
        <v>1279.1017227241691</v>
      </c>
      <c r="L352" s="5">
        <v>1314.7677495843104</v>
      </c>
      <c r="M352" s="5">
        <v>1259.6044964177904</v>
      </c>
      <c r="N352" s="5">
        <v>1210.4344025286653</v>
      </c>
      <c r="O352" s="5">
        <v>1220.9205413519346</v>
      </c>
      <c r="P352" s="5">
        <v>1229.3323437889105</v>
      </c>
      <c r="Q352" s="5">
        <v>1171.9001776416358</v>
      </c>
      <c r="R352" s="5">
        <v>1018.2831906685701</v>
      </c>
      <c r="S352" s="5">
        <v>2638.8635519364302</v>
      </c>
      <c r="T352" s="5">
        <v>2618.583277537231</v>
      </c>
      <c r="U352" s="5">
        <v>3066.9809133621798</v>
      </c>
      <c r="V352" s="5">
        <v>3314.1724745149904</v>
      </c>
      <c r="W352" s="5">
        <v>3673.466022275401</v>
      </c>
      <c r="X352" s="5">
        <v>3463.7160223812853</v>
      </c>
      <c r="Y352" s="5">
        <v>7509.3222230828233</v>
      </c>
      <c r="Z352" s="5">
        <v>10881.868416604433</v>
      </c>
      <c r="AA352" s="5">
        <v>10815.110951975965</v>
      </c>
      <c r="AB352" s="5">
        <v>10718.867469761042</v>
      </c>
      <c r="AC352" s="5">
        <v>9648.9910159419196</v>
      </c>
      <c r="AD352" s="5">
        <v>11246.377337220414</v>
      </c>
      <c r="AE352" s="5">
        <v>11500.441675650198</v>
      </c>
      <c r="AF352" s="5">
        <v>14811.162741966242</v>
      </c>
      <c r="AG352" s="5">
        <v>15217.346953250404</v>
      </c>
    </row>
    <row r="353" spans="1:33">
      <c r="A353" s="58" t="s">
        <v>136</v>
      </c>
      <c r="B353" s="61" t="s">
        <v>126</v>
      </c>
      <c r="C353" s="61" t="s">
        <v>203</v>
      </c>
      <c r="D353" s="61" t="s">
        <v>204</v>
      </c>
      <c r="E353" s="61" t="s">
        <v>154</v>
      </c>
      <c r="F353" s="5">
        <v>287.58501877472003</v>
      </c>
      <c r="G353" s="5">
        <v>204.88964711824002</v>
      </c>
      <c r="H353" s="5">
        <v>222.86429683740511</v>
      </c>
      <c r="I353" s="5">
        <v>253.462150830365</v>
      </c>
      <c r="J353" s="5">
        <v>218.55613919093511</v>
      </c>
      <c r="K353" s="5">
        <v>270.65371926374007</v>
      </c>
      <c r="L353" s="5">
        <v>286.56173459798509</v>
      </c>
      <c r="M353" s="5">
        <v>269.20105763786512</v>
      </c>
      <c r="N353" s="5">
        <v>266.52328261054492</v>
      </c>
      <c r="O353" s="5">
        <v>238.97091611494514</v>
      </c>
      <c r="P353" s="5">
        <v>269.83755644739011</v>
      </c>
      <c r="Q353" s="5">
        <v>271.64087631375497</v>
      </c>
      <c r="R353" s="5">
        <v>255.11498149808995</v>
      </c>
      <c r="S353" s="5">
        <v>271.64047440788988</v>
      </c>
      <c r="T353" s="5">
        <v>269.00244709361493</v>
      </c>
      <c r="U353" s="5">
        <v>253.89888543047994</v>
      </c>
      <c r="V353" s="5">
        <v>265.12860493054495</v>
      </c>
      <c r="W353" s="5">
        <v>289.49264112217514</v>
      </c>
      <c r="X353" s="5">
        <v>294.38090515104022</v>
      </c>
      <c r="Y353" s="5">
        <v>267.81466235164993</v>
      </c>
      <c r="Z353" s="5">
        <v>425.83748383900519</v>
      </c>
      <c r="AA353" s="5">
        <v>460.93502786694012</v>
      </c>
      <c r="AB353" s="5">
        <v>472.49841559551999</v>
      </c>
      <c r="AC353" s="5">
        <v>441.35956020636013</v>
      </c>
      <c r="AD353" s="5">
        <v>474.19010234309997</v>
      </c>
      <c r="AE353" s="5">
        <v>464.97041922122503</v>
      </c>
      <c r="AF353" s="5">
        <v>196.05451881600004</v>
      </c>
      <c r="AG353" s="5">
        <v>209.50998337116999</v>
      </c>
    </row>
    <row r="354" spans="1:33">
      <c r="A354" s="58" t="s">
        <v>136</v>
      </c>
      <c r="B354" s="61" t="s">
        <v>126</v>
      </c>
      <c r="C354" s="61" t="s">
        <v>205</v>
      </c>
      <c r="D354" s="61" t="s">
        <v>206</v>
      </c>
      <c r="E354" s="61" t="s">
        <v>154</v>
      </c>
      <c r="F354" s="5">
        <v>42.226986242185006</v>
      </c>
      <c r="G354" s="5">
        <v>29.176827474309995</v>
      </c>
      <c r="H354" s="5">
        <v>33.678473138444986</v>
      </c>
      <c r="I354" s="5">
        <v>889.67823793862522</v>
      </c>
      <c r="J354" s="5">
        <v>1698.8943599904849</v>
      </c>
      <c r="K354" s="5">
        <v>2072.4980377022152</v>
      </c>
      <c r="L354" s="5">
        <v>2244.2487805922005</v>
      </c>
      <c r="M354" s="5">
        <v>2167.5099905084553</v>
      </c>
      <c r="N354" s="5">
        <v>2198.1913660604159</v>
      </c>
      <c r="O354" s="5">
        <v>1881.838413584547</v>
      </c>
      <c r="P354" s="5">
        <v>2118.7655184038053</v>
      </c>
      <c r="Q354" s="5">
        <v>2230.9139701752611</v>
      </c>
      <c r="R354" s="5">
        <v>2002.21762409711</v>
      </c>
      <c r="S354" s="5">
        <v>2082.9165990597912</v>
      </c>
      <c r="T354" s="5">
        <v>1869.5099736534289</v>
      </c>
      <c r="U354" s="5">
        <v>1690.7423565948554</v>
      </c>
      <c r="V354" s="5">
        <v>1713.2025093487491</v>
      </c>
      <c r="W354" s="5">
        <v>2235.8095753815901</v>
      </c>
      <c r="X354" s="5">
        <v>3643.1297810273923</v>
      </c>
      <c r="Y354" s="5">
        <v>3655.7284253072985</v>
      </c>
      <c r="Z354" s="5">
        <v>5516.0516307848502</v>
      </c>
      <c r="AA354" s="5">
        <v>4323.6774428782755</v>
      </c>
      <c r="AB354" s="5">
        <v>4113.4281166430792</v>
      </c>
      <c r="AC354" s="5">
        <v>4065.9683411222659</v>
      </c>
      <c r="AD354" s="5">
        <v>4450.6490164099851</v>
      </c>
      <c r="AE354" s="5">
        <v>4313.8685131277562</v>
      </c>
      <c r="AF354" s="5">
        <v>2880.2191411604203</v>
      </c>
      <c r="AG354" s="5">
        <v>2287.8049647694415</v>
      </c>
    </row>
    <row r="355" spans="1:33">
      <c r="A355" s="58" t="s">
        <v>136</v>
      </c>
      <c r="B355" s="61" t="s">
        <v>126</v>
      </c>
      <c r="C355" s="61" t="s">
        <v>207</v>
      </c>
      <c r="D355" s="61" t="s">
        <v>208</v>
      </c>
      <c r="E355" s="61" t="s">
        <v>154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1716.3819898135503</v>
      </c>
      <c r="U355" s="5">
        <v>1513.7194780200302</v>
      </c>
      <c r="V355" s="5">
        <v>1422.6657627573838</v>
      </c>
      <c r="W355" s="5">
        <v>1807.887237098025</v>
      </c>
      <c r="X355" s="5">
        <v>1632.8247121514453</v>
      </c>
      <c r="Y355" s="5">
        <v>1218.9475795704564</v>
      </c>
      <c r="Z355" s="5">
        <v>1382.6442526523495</v>
      </c>
      <c r="AA355" s="5">
        <v>2539.37746780507</v>
      </c>
      <c r="AB355" s="5">
        <v>2679.068873988022</v>
      </c>
      <c r="AC355" s="5">
        <v>2466.2167217408205</v>
      </c>
      <c r="AD355" s="5">
        <v>2764.9764125013494</v>
      </c>
      <c r="AE355" s="5">
        <v>2611.7046652200797</v>
      </c>
      <c r="AF355" s="5">
        <v>1649.0924838704545</v>
      </c>
      <c r="AG355" s="5">
        <v>1658.6277988430152</v>
      </c>
    </row>
    <row r="356" spans="1:33">
      <c r="A356" s="58" t="s">
        <v>136</v>
      </c>
      <c r="B356" s="61" t="s">
        <v>126</v>
      </c>
      <c r="C356" s="61" t="s">
        <v>209</v>
      </c>
      <c r="D356" s="61" t="s">
        <v>210</v>
      </c>
      <c r="E356" s="61" t="s">
        <v>154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</row>
    <row r="357" spans="1:33">
      <c r="A357" s="58" t="s">
        <v>136</v>
      </c>
      <c r="B357" s="61" t="s">
        <v>126</v>
      </c>
      <c r="C357" s="61" t="s">
        <v>211</v>
      </c>
      <c r="D357" s="61" t="s">
        <v>212</v>
      </c>
      <c r="E357" s="61" t="s">
        <v>154</v>
      </c>
      <c r="F357" s="5">
        <v>755.07647567832487</v>
      </c>
      <c r="G357" s="5">
        <v>688.54757526875517</v>
      </c>
      <c r="H357" s="5">
        <v>703.72486291006499</v>
      </c>
      <c r="I357" s="5">
        <v>716.21509990748518</v>
      </c>
      <c r="J357" s="5">
        <v>734.76868777570508</v>
      </c>
      <c r="K357" s="5">
        <v>1736.995024485414</v>
      </c>
      <c r="L357" s="5">
        <v>1773.7922818536299</v>
      </c>
      <c r="M357" s="5">
        <v>1548.0870791192101</v>
      </c>
      <c r="N357" s="5">
        <v>1474.4650563035048</v>
      </c>
      <c r="O357" s="5">
        <v>1789.109331562729</v>
      </c>
      <c r="P357" s="5">
        <v>2388.7456353377611</v>
      </c>
      <c r="Q357" s="5">
        <v>2637.9662212379608</v>
      </c>
      <c r="R357" s="5">
        <v>2405.3303363585155</v>
      </c>
      <c r="S357" s="5">
        <v>6310.9963526218253</v>
      </c>
      <c r="T357" s="5">
        <v>5331.1310336213082</v>
      </c>
      <c r="U357" s="5">
        <v>4796.8106354245456</v>
      </c>
      <c r="V357" s="5">
        <v>4923.1236143152291</v>
      </c>
      <c r="W357" s="5">
        <v>5353.4207381195911</v>
      </c>
      <c r="X357" s="5">
        <v>5125.9731381243419</v>
      </c>
      <c r="Y357" s="5">
        <v>4542.8914811966815</v>
      </c>
      <c r="Z357" s="5">
        <v>4738.8556179798461</v>
      </c>
      <c r="AA357" s="5">
        <v>4686.1825487072656</v>
      </c>
      <c r="AB357" s="5">
        <v>4500.5221672197958</v>
      </c>
      <c r="AC357" s="5">
        <v>4160.5797079179392</v>
      </c>
      <c r="AD357" s="5">
        <v>4614.2246582732923</v>
      </c>
      <c r="AE357" s="5">
        <v>4232.9775337739247</v>
      </c>
      <c r="AF357" s="5">
        <v>2697.485546048375</v>
      </c>
      <c r="AG357" s="5">
        <v>2298.5579245271938</v>
      </c>
    </row>
    <row r="358" spans="1:33">
      <c r="A358" s="58" t="s">
        <v>136</v>
      </c>
      <c r="B358" s="61" t="s">
        <v>126</v>
      </c>
      <c r="C358" s="61" t="s">
        <v>213</v>
      </c>
      <c r="D358" s="61" t="s">
        <v>214</v>
      </c>
      <c r="E358" s="61" t="s">
        <v>154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1054.2071442590047</v>
      </c>
      <c r="L358" s="5">
        <v>1109.7115600510751</v>
      </c>
      <c r="M358" s="5">
        <v>4904.4624483014795</v>
      </c>
      <c r="N358" s="5">
        <v>4708.1889960917497</v>
      </c>
      <c r="O358" s="5">
        <v>6255.9812360367878</v>
      </c>
      <c r="P358" s="5">
        <v>10749.755965596642</v>
      </c>
      <c r="Q358" s="5">
        <v>11113.712178760292</v>
      </c>
      <c r="R358" s="5">
        <v>14874.475863051448</v>
      </c>
      <c r="S358" s="5">
        <v>16757.503122755952</v>
      </c>
      <c r="T358" s="5">
        <v>16569.819064763746</v>
      </c>
      <c r="U358" s="5">
        <v>16869.737514479373</v>
      </c>
      <c r="V358" s="5">
        <v>17909.291527458292</v>
      </c>
      <c r="W358" s="5">
        <v>19491.626507785666</v>
      </c>
      <c r="X358" s="5">
        <v>42089.093467698724</v>
      </c>
      <c r="Y358" s="5">
        <v>40712.99337077856</v>
      </c>
      <c r="Z358" s="5">
        <v>40769.838856168441</v>
      </c>
      <c r="AA358" s="5">
        <v>40698.836998588318</v>
      </c>
      <c r="AB358" s="5">
        <v>41493.322618792728</v>
      </c>
      <c r="AC358" s="5">
        <v>43238.152126152891</v>
      </c>
      <c r="AD358" s="5">
        <v>56464.65525045964</v>
      </c>
      <c r="AE358" s="5">
        <v>73992.009625383231</v>
      </c>
      <c r="AF358" s="5">
        <v>81357.258358804102</v>
      </c>
      <c r="AG358" s="5">
        <v>84595.513972841538</v>
      </c>
    </row>
    <row r="359" spans="1:33">
      <c r="A359" s="58" t="s">
        <v>136</v>
      </c>
      <c r="B359" s="61" t="s">
        <v>126</v>
      </c>
      <c r="C359" s="61" t="s">
        <v>215</v>
      </c>
      <c r="D359" s="61" t="s">
        <v>216</v>
      </c>
      <c r="E359" s="61" t="s">
        <v>154</v>
      </c>
      <c r="F359" s="5">
        <v>0</v>
      </c>
      <c r="G359" s="5">
        <v>0</v>
      </c>
      <c r="H359" s="5">
        <v>0</v>
      </c>
      <c r="I359" s="5">
        <v>929.42525678099514</v>
      </c>
      <c r="J359" s="5">
        <v>922.26105839574052</v>
      </c>
      <c r="K359" s="5">
        <v>989.61969818584521</v>
      </c>
      <c r="L359" s="5">
        <v>1112.9319765815294</v>
      </c>
      <c r="M359" s="5">
        <v>910.54027125163486</v>
      </c>
      <c r="N359" s="5">
        <v>872.60504548317476</v>
      </c>
      <c r="O359" s="5">
        <v>871.18236415877971</v>
      </c>
      <c r="P359" s="5">
        <v>951.02882048205015</v>
      </c>
      <c r="Q359" s="5">
        <v>909.60070862114014</v>
      </c>
      <c r="R359" s="5">
        <v>759.78803196683975</v>
      </c>
      <c r="S359" s="5">
        <v>715.79267267887485</v>
      </c>
      <c r="T359" s="5">
        <v>760.101528767025</v>
      </c>
      <c r="U359" s="5">
        <v>773.85588528883068</v>
      </c>
      <c r="V359" s="5">
        <v>715.49462179919954</v>
      </c>
      <c r="W359" s="5">
        <v>933.64006324452521</v>
      </c>
      <c r="X359" s="5">
        <v>732.91405979662909</v>
      </c>
      <c r="Y359" s="5">
        <v>628.24326242642462</v>
      </c>
      <c r="Z359" s="5">
        <v>870.15355435552522</v>
      </c>
      <c r="AA359" s="5">
        <v>4309.0983769477507</v>
      </c>
      <c r="AB359" s="5">
        <v>3964.1016004854587</v>
      </c>
      <c r="AC359" s="5">
        <v>4020.8917425221853</v>
      </c>
      <c r="AD359" s="5">
        <v>4335.4642303333485</v>
      </c>
      <c r="AE359" s="5">
        <v>4130.8537042333437</v>
      </c>
      <c r="AF359" s="5">
        <v>2606.7674409666647</v>
      </c>
      <c r="AG359" s="5">
        <v>1729.4125664333449</v>
      </c>
    </row>
    <row r="360" spans="1:33">
      <c r="A360" s="58" t="s">
        <v>136</v>
      </c>
      <c r="B360" s="61" t="s">
        <v>126</v>
      </c>
      <c r="C360" s="61" t="s">
        <v>217</v>
      </c>
      <c r="D360" s="61" t="s">
        <v>218</v>
      </c>
      <c r="E360" s="61" t="s">
        <v>154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7176.4493957193608</v>
      </c>
      <c r="AA360" s="5">
        <v>6528.0087753473717</v>
      </c>
      <c r="AB360" s="5">
        <v>6506.4126182670716</v>
      </c>
      <c r="AC360" s="5">
        <v>6135.1811365625817</v>
      </c>
      <c r="AD360" s="5">
        <v>6558.971068288226</v>
      </c>
      <c r="AE360" s="5">
        <v>6077.0137282134701</v>
      </c>
      <c r="AF360" s="5">
        <v>4056.4300866559497</v>
      </c>
      <c r="AG360" s="5">
        <v>3235.3757025194705</v>
      </c>
    </row>
    <row r="361" spans="1:33">
      <c r="A361" s="58" t="s">
        <v>136</v>
      </c>
      <c r="B361" s="61" t="s">
        <v>126</v>
      </c>
      <c r="C361" s="61" t="s">
        <v>219</v>
      </c>
      <c r="D361" s="61" t="s">
        <v>220</v>
      </c>
      <c r="E361" s="61" t="s">
        <v>154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376.36891657331495</v>
      </c>
      <c r="Q361" s="5">
        <v>394.61454742858962</v>
      </c>
      <c r="R361" s="5">
        <v>360.50511596157025</v>
      </c>
      <c r="S361" s="5">
        <v>362.0291048526451</v>
      </c>
      <c r="T361" s="5">
        <v>2081.9484037524489</v>
      </c>
      <c r="U361" s="5">
        <v>6718.7403233935538</v>
      </c>
      <c r="V361" s="5">
        <v>6789.8697243180859</v>
      </c>
      <c r="W361" s="5">
        <v>7551.8521254999268</v>
      </c>
      <c r="X361" s="5">
        <v>6924.9098476801646</v>
      </c>
      <c r="Y361" s="5">
        <v>5689.331371138428</v>
      </c>
      <c r="Z361" s="5">
        <v>6181.1263232741503</v>
      </c>
      <c r="AA361" s="5">
        <v>5140.8624863526165</v>
      </c>
      <c r="AB361" s="5">
        <v>5080.1567918100081</v>
      </c>
      <c r="AC361" s="5">
        <v>4421.1136668566824</v>
      </c>
      <c r="AD361" s="5">
        <v>4992.7444596462992</v>
      </c>
      <c r="AE361" s="5">
        <v>5264.6069375750003</v>
      </c>
      <c r="AF361" s="5">
        <v>33359.527747132481</v>
      </c>
      <c r="AG361" s="5">
        <v>33063.798730840332</v>
      </c>
    </row>
    <row r="362" spans="1:33">
      <c r="A362" s="58" t="s">
        <v>136</v>
      </c>
      <c r="B362" s="61" t="s">
        <v>127</v>
      </c>
      <c r="C362" s="61" t="s">
        <v>221</v>
      </c>
      <c r="D362" s="61" t="s">
        <v>222</v>
      </c>
      <c r="E362" s="61" t="s">
        <v>154</v>
      </c>
      <c r="F362" s="5">
        <v>0</v>
      </c>
      <c r="G362" s="5">
        <v>0</v>
      </c>
      <c r="H362" s="5">
        <v>67.193415302610063</v>
      </c>
      <c r="I362" s="5">
        <v>461.46038709519985</v>
      </c>
      <c r="J362" s="5">
        <v>512.3297621324399</v>
      </c>
      <c r="K362" s="5">
        <v>1868.1486647594334</v>
      </c>
      <c r="L362" s="5">
        <v>1849.2813372662536</v>
      </c>
      <c r="M362" s="5">
        <v>1464.0593543036759</v>
      </c>
      <c r="N362" s="5">
        <v>1502.7663739203999</v>
      </c>
      <c r="O362" s="5">
        <v>1529.342219098015</v>
      </c>
      <c r="P362" s="5">
        <v>2662.8127296943617</v>
      </c>
      <c r="Q362" s="5">
        <v>2682.0209527950656</v>
      </c>
      <c r="R362" s="5">
        <v>2423.6260597127853</v>
      </c>
      <c r="S362" s="5">
        <v>2874.0366607513856</v>
      </c>
      <c r="T362" s="5">
        <v>6438.5118128631648</v>
      </c>
      <c r="U362" s="5">
        <v>9295.8290106485165</v>
      </c>
      <c r="V362" s="5">
        <v>9901.8164854807565</v>
      </c>
      <c r="W362" s="5">
        <v>11814.670699967735</v>
      </c>
      <c r="X362" s="5">
        <v>11061.911929535579</v>
      </c>
      <c r="Y362" s="5">
        <v>10542.639617473638</v>
      </c>
      <c r="Z362" s="5">
        <v>17626.811101081043</v>
      </c>
      <c r="AA362" s="5">
        <v>18221.374445641934</v>
      </c>
      <c r="AB362" s="5">
        <v>17650.347975088265</v>
      </c>
      <c r="AC362" s="5">
        <v>16783.698442033878</v>
      </c>
      <c r="AD362" s="5">
        <v>19052.595844470885</v>
      </c>
      <c r="AE362" s="5">
        <v>19410.324916142508</v>
      </c>
      <c r="AF362" s="5">
        <v>44248.385446225118</v>
      </c>
      <c r="AG362" s="5">
        <v>46436.182480407551</v>
      </c>
    </row>
    <row r="363" spans="1:33">
      <c r="A363" s="58" t="s">
        <v>136</v>
      </c>
      <c r="B363" s="61" t="s">
        <v>127</v>
      </c>
      <c r="C363" s="61" t="s">
        <v>223</v>
      </c>
      <c r="D363" s="61" t="s">
        <v>224</v>
      </c>
      <c r="E363" s="61" t="s">
        <v>154</v>
      </c>
      <c r="F363" s="5">
        <v>0</v>
      </c>
      <c r="G363" s="5">
        <v>0</v>
      </c>
      <c r="H363" s="5">
        <v>0</v>
      </c>
      <c r="I363" s="5">
        <v>216.98609063257507</v>
      </c>
      <c r="J363" s="5">
        <v>183.02578886324503</v>
      </c>
      <c r="K363" s="5">
        <v>191.8115591261101</v>
      </c>
      <c r="L363" s="5">
        <v>185.89775751746984</v>
      </c>
      <c r="M363" s="5">
        <v>255.40789585077505</v>
      </c>
      <c r="N363" s="5">
        <v>240.27479715095001</v>
      </c>
      <c r="O363" s="5">
        <v>227.41611196092509</v>
      </c>
      <c r="P363" s="5">
        <v>249.38192448717001</v>
      </c>
      <c r="Q363" s="5">
        <v>254.92834939968512</v>
      </c>
      <c r="R363" s="5">
        <v>234.65837647500007</v>
      </c>
      <c r="S363" s="5">
        <v>242.46253717995486</v>
      </c>
      <c r="T363" s="5">
        <v>270.56046075</v>
      </c>
      <c r="U363" s="5">
        <v>229.65170760000021</v>
      </c>
      <c r="V363" s="5">
        <v>252.82296577500011</v>
      </c>
      <c r="W363" s="5">
        <v>264.74871956990489</v>
      </c>
      <c r="X363" s="5">
        <v>252.56866477499997</v>
      </c>
      <c r="Y363" s="5">
        <v>240.85383712315488</v>
      </c>
      <c r="Z363" s="5">
        <v>221.5435235250001</v>
      </c>
      <c r="AA363" s="5">
        <v>234.73723261205009</v>
      </c>
      <c r="AB363" s="5">
        <v>235.78782465000006</v>
      </c>
      <c r="AC363" s="5">
        <v>213.9972529499999</v>
      </c>
      <c r="AD363" s="5">
        <v>229.55879505050495</v>
      </c>
      <c r="AE363" s="5">
        <v>242.74426935206</v>
      </c>
      <c r="AF363" s="5">
        <v>159.84675389999995</v>
      </c>
      <c r="AG363" s="5">
        <v>161.61727221407503</v>
      </c>
    </row>
    <row r="364" spans="1:33">
      <c r="A364" s="58" t="s">
        <v>136</v>
      </c>
      <c r="B364" s="61" t="s">
        <v>127</v>
      </c>
      <c r="C364" s="61" t="s">
        <v>225</v>
      </c>
      <c r="D364" s="61" t="s">
        <v>226</v>
      </c>
      <c r="E364" s="61" t="s">
        <v>154</v>
      </c>
      <c r="F364" s="5">
        <v>0</v>
      </c>
      <c r="G364" s="5">
        <v>0</v>
      </c>
      <c r="H364" s="5">
        <v>0</v>
      </c>
      <c r="I364" s="5">
        <v>231.55089778970003</v>
      </c>
      <c r="J364" s="5">
        <v>198.0285927000001</v>
      </c>
      <c r="K364" s="5">
        <v>205.48405682291997</v>
      </c>
      <c r="L364" s="5">
        <v>211.46028630710987</v>
      </c>
      <c r="M364" s="5">
        <v>279.49199679846515</v>
      </c>
      <c r="N364" s="5">
        <v>263.20946325000023</v>
      </c>
      <c r="O364" s="5">
        <v>247.80447599999999</v>
      </c>
      <c r="P364" s="5">
        <v>249.19261409999999</v>
      </c>
      <c r="Q364" s="5">
        <v>265.63516766562009</v>
      </c>
      <c r="R364" s="5">
        <v>254.028535891145</v>
      </c>
      <c r="S364" s="5">
        <v>261.65989618484019</v>
      </c>
      <c r="T364" s="5">
        <v>265.96624868952495</v>
      </c>
      <c r="U364" s="5">
        <v>256.00697570234013</v>
      </c>
      <c r="V364" s="5">
        <v>276.53919345000003</v>
      </c>
      <c r="W364" s="5">
        <v>268.63992762667499</v>
      </c>
      <c r="X364" s="5">
        <v>275.22935462215509</v>
      </c>
      <c r="Y364" s="5">
        <v>232.12298978708006</v>
      </c>
      <c r="Z364" s="5">
        <v>240.0234437021</v>
      </c>
      <c r="AA364" s="5">
        <v>232.14973439369498</v>
      </c>
      <c r="AB364" s="5">
        <v>239.53760531038037</v>
      </c>
      <c r="AC364" s="5">
        <v>226.60534177503999</v>
      </c>
      <c r="AD364" s="5">
        <v>245.6324723519852</v>
      </c>
      <c r="AE364" s="5">
        <v>258.56593823150473</v>
      </c>
      <c r="AF364" s="5">
        <v>175.75469680960512</v>
      </c>
      <c r="AG364" s="5">
        <v>175.42641536423497</v>
      </c>
    </row>
    <row r="365" spans="1:33" ht="16.5"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33">
      <c r="A366" s="58" t="s">
        <v>136</v>
      </c>
      <c r="B366" s="61" t="s">
        <v>124</v>
      </c>
      <c r="C366" s="61" t="s">
        <v>152</v>
      </c>
      <c r="D366" s="61" t="s">
        <v>153</v>
      </c>
      <c r="E366" s="61" t="s">
        <v>92</v>
      </c>
      <c r="F366" s="5">
        <v>1401.5854781327243</v>
      </c>
      <c r="G366" s="5">
        <v>3511.5934750164824</v>
      </c>
      <c r="H366" s="5">
        <v>4715.7050679364647</v>
      </c>
      <c r="I366" s="5">
        <v>4189.6915202141254</v>
      </c>
      <c r="J366" s="5">
        <v>4462.5158748395388</v>
      </c>
      <c r="K366" s="5">
        <v>5469.511282778516</v>
      </c>
      <c r="L366" s="5">
        <v>8608.6262337970293</v>
      </c>
      <c r="M366" s="5">
        <v>9323.1885686250971</v>
      </c>
      <c r="N366" s="5">
        <v>11160.044205595579</v>
      </c>
      <c r="O366" s="5">
        <v>10574.193519860502</v>
      </c>
      <c r="P366" s="5">
        <v>11058.683481808126</v>
      </c>
      <c r="Q366" s="5">
        <v>31075.097713207633</v>
      </c>
      <c r="R366" s="5">
        <v>36881.531292607026</v>
      </c>
      <c r="S366" s="5">
        <v>40029.157649993962</v>
      </c>
      <c r="T366" s="5">
        <v>32984.035387256779</v>
      </c>
      <c r="U366" s="5">
        <v>34797.764795833638</v>
      </c>
      <c r="V366" s="5">
        <v>37520.562809408439</v>
      </c>
      <c r="W366" s="5">
        <v>39362.756444879153</v>
      </c>
      <c r="X366" s="5">
        <v>34616.752412836511</v>
      </c>
      <c r="Y366" s="5">
        <v>38366.617471987149</v>
      </c>
      <c r="Z366" s="5">
        <v>34988.510931507699</v>
      </c>
      <c r="AA366" s="5">
        <v>39112.703650684125</v>
      </c>
      <c r="AB366" s="5">
        <v>44323.631250151491</v>
      </c>
      <c r="AC366" s="5">
        <v>47015.32847574936</v>
      </c>
      <c r="AD366" s="5">
        <v>48086.772910901258</v>
      </c>
      <c r="AE366" s="5">
        <v>40128.73060578938</v>
      </c>
      <c r="AF366" s="5">
        <v>37615.229020463121</v>
      </c>
      <c r="AG366" s="5">
        <v>40301.128811211209</v>
      </c>
    </row>
    <row r="367" spans="1:33">
      <c r="A367" s="58" t="s">
        <v>136</v>
      </c>
      <c r="B367" s="61" t="s">
        <v>124</v>
      </c>
      <c r="C367" s="61" t="s">
        <v>155</v>
      </c>
      <c r="D367" s="61" t="s">
        <v>156</v>
      </c>
      <c r="E367" s="61" t="s">
        <v>92</v>
      </c>
      <c r="F367" s="5">
        <v>106.47973737360007</v>
      </c>
      <c r="G367" s="5">
        <v>2736.1914767022968</v>
      </c>
      <c r="H367" s="5">
        <v>2719.7277763645884</v>
      </c>
      <c r="I367" s="5">
        <v>2347.6117209986746</v>
      </c>
      <c r="J367" s="5">
        <v>4014.0328674033231</v>
      </c>
      <c r="K367" s="5">
        <v>4096.3783819302744</v>
      </c>
      <c r="L367" s="5">
        <v>4366.4016924890093</v>
      </c>
      <c r="M367" s="5">
        <v>9152.5608895087662</v>
      </c>
      <c r="N367" s="5">
        <v>13239.735114410723</v>
      </c>
      <c r="O367" s="5">
        <v>15694.948524368665</v>
      </c>
      <c r="P367" s="5">
        <v>17542.118204325954</v>
      </c>
      <c r="Q367" s="5">
        <v>18738.58616798565</v>
      </c>
      <c r="R367" s="5">
        <v>19365.534645290121</v>
      </c>
      <c r="S367" s="5">
        <v>17960.211882652344</v>
      </c>
      <c r="T367" s="5">
        <v>16473.568814115799</v>
      </c>
      <c r="U367" s="5">
        <v>17677.253725465402</v>
      </c>
      <c r="V367" s="5">
        <v>18899.340703586691</v>
      </c>
      <c r="W367" s="5">
        <v>19670.076969750688</v>
      </c>
      <c r="X367" s="5">
        <v>17148.690140590727</v>
      </c>
      <c r="Y367" s="5">
        <v>18443.677987297338</v>
      </c>
      <c r="Z367" s="5">
        <v>19536.984697427015</v>
      </c>
      <c r="AA367" s="5">
        <v>19147.304362602943</v>
      </c>
      <c r="AB367" s="5">
        <v>32380.351701480176</v>
      </c>
      <c r="AC367" s="5">
        <v>32108.161175141257</v>
      </c>
      <c r="AD367" s="5">
        <v>30831.0280710027</v>
      </c>
      <c r="AE367" s="5">
        <v>27614.552203161526</v>
      </c>
      <c r="AF367" s="5">
        <v>28146.07191708127</v>
      </c>
      <c r="AG367" s="5">
        <v>29039.700772428005</v>
      </c>
    </row>
    <row r="368" spans="1:33">
      <c r="A368" s="58" t="s">
        <v>136</v>
      </c>
      <c r="B368" s="61" t="s">
        <v>124</v>
      </c>
      <c r="C368" s="61" t="s">
        <v>157</v>
      </c>
      <c r="D368" s="61" t="s">
        <v>158</v>
      </c>
      <c r="E368" s="61" t="s">
        <v>92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</row>
    <row r="369" spans="1:33">
      <c r="A369" s="58" t="s">
        <v>136</v>
      </c>
      <c r="B369" s="61" t="s">
        <v>124</v>
      </c>
      <c r="C369" s="61" t="s">
        <v>159</v>
      </c>
      <c r="D369" s="61" t="s">
        <v>160</v>
      </c>
      <c r="E369" s="61" t="s">
        <v>92</v>
      </c>
      <c r="F369" s="5">
        <v>0</v>
      </c>
      <c r="G369" s="5">
        <v>1368.8962260032408</v>
      </c>
      <c r="H369" s="5">
        <v>2058.796469895824</v>
      </c>
      <c r="I369" s="5">
        <v>2547.747602275711</v>
      </c>
      <c r="J369" s="5">
        <v>2606.6770362334041</v>
      </c>
      <c r="K369" s="5">
        <v>2457.4827228032195</v>
      </c>
      <c r="L369" s="5">
        <v>4335.7891280215954</v>
      </c>
      <c r="M369" s="5">
        <v>3887.2964027613598</v>
      </c>
      <c r="N369" s="5">
        <v>4198.0557391014036</v>
      </c>
      <c r="O369" s="5">
        <v>4135.3884710129432</v>
      </c>
      <c r="P369" s="5">
        <v>4103.9171826022612</v>
      </c>
      <c r="Q369" s="5">
        <v>8122.3106500123013</v>
      </c>
      <c r="R369" s="5">
        <v>8323.9606389989349</v>
      </c>
      <c r="S369" s="5">
        <v>7288.1944547375388</v>
      </c>
      <c r="T369" s="5">
        <v>8599.8616704493306</v>
      </c>
      <c r="U369" s="5">
        <v>8550.6996805635863</v>
      </c>
      <c r="V369" s="5">
        <v>8813.8330339220302</v>
      </c>
      <c r="W369" s="5">
        <v>10387.481993932561</v>
      </c>
      <c r="X369" s="5">
        <v>7901.4261375207807</v>
      </c>
      <c r="Y369" s="5">
        <v>9288.9328462791054</v>
      </c>
      <c r="Z369" s="5">
        <v>8406.9345798920112</v>
      </c>
      <c r="AA369" s="5">
        <v>9500.2075108412464</v>
      </c>
      <c r="AB369" s="5">
        <v>31447.180701075136</v>
      </c>
      <c r="AC369" s="5">
        <v>50386.484146424591</v>
      </c>
      <c r="AD369" s="5">
        <v>60656.222618996588</v>
      </c>
      <c r="AE369" s="5">
        <v>59863.542427744076</v>
      </c>
      <c r="AF369" s="5">
        <v>86168.874393907012</v>
      </c>
      <c r="AG369" s="5">
        <v>81642.522015437935</v>
      </c>
    </row>
    <row r="370" spans="1:33">
      <c r="A370" s="58" t="s">
        <v>136</v>
      </c>
      <c r="B370" s="61" t="s">
        <v>124</v>
      </c>
      <c r="C370" s="61" t="s">
        <v>161</v>
      </c>
      <c r="D370" s="61" t="s">
        <v>162</v>
      </c>
      <c r="E370" s="61" t="s">
        <v>92</v>
      </c>
      <c r="F370" s="5">
        <v>0</v>
      </c>
      <c r="G370" s="5">
        <v>0</v>
      </c>
      <c r="H370" s="5">
        <v>119.09375163805997</v>
      </c>
      <c r="I370" s="5">
        <v>220.53672351316987</v>
      </c>
      <c r="J370" s="5">
        <v>226.42088702626518</v>
      </c>
      <c r="K370" s="5">
        <v>221.33771861298999</v>
      </c>
      <c r="L370" s="5">
        <v>246.63463961048004</v>
      </c>
      <c r="M370" s="5">
        <v>186.67074689501987</v>
      </c>
      <c r="N370" s="5">
        <v>207.24270119655003</v>
      </c>
      <c r="O370" s="5">
        <v>182.29704690500998</v>
      </c>
      <c r="P370" s="5">
        <v>185.59944440875503</v>
      </c>
      <c r="Q370" s="5">
        <v>196.17659583013995</v>
      </c>
      <c r="R370" s="5">
        <v>188.78559611840996</v>
      </c>
      <c r="S370" s="5">
        <v>172.06461861639497</v>
      </c>
      <c r="T370" s="5">
        <v>168.22312733207986</v>
      </c>
      <c r="U370" s="5">
        <v>144.64119714586511</v>
      </c>
      <c r="V370" s="5">
        <v>171.14471641721505</v>
      </c>
      <c r="W370" s="5">
        <v>251.67694235223499</v>
      </c>
      <c r="X370" s="5">
        <v>146.39885966359998</v>
      </c>
      <c r="Y370" s="5">
        <v>8873.9043265985456</v>
      </c>
      <c r="Z370" s="5">
        <v>6778.6543656989597</v>
      </c>
      <c r="AA370" s="5">
        <v>10103.576412043789</v>
      </c>
      <c r="AB370" s="5">
        <v>9830.2946619686991</v>
      </c>
      <c r="AC370" s="5">
        <v>9910.1131228681734</v>
      </c>
      <c r="AD370" s="5">
        <v>10128.271342671229</v>
      </c>
      <c r="AE370" s="5">
        <v>9080.5258215340855</v>
      </c>
      <c r="AF370" s="5">
        <v>9603.2217647705875</v>
      </c>
      <c r="AG370" s="5">
        <v>9530.5515752294195</v>
      </c>
    </row>
    <row r="371" spans="1:33">
      <c r="A371" s="58" t="s">
        <v>136</v>
      </c>
      <c r="B371" s="61" t="s">
        <v>124</v>
      </c>
      <c r="C371" s="61" t="s">
        <v>163</v>
      </c>
      <c r="D371" s="61" t="s">
        <v>164</v>
      </c>
      <c r="E371" s="61" t="s">
        <v>92</v>
      </c>
      <c r="F371" s="5">
        <v>0</v>
      </c>
      <c r="G371" s="5">
        <v>2821.9079665111549</v>
      </c>
      <c r="H371" s="5">
        <v>2742.3110157667829</v>
      </c>
      <c r="I371" s="5">
        <v>4243.3034441129103</v>
      </c>
      <c r="J371" s="5">
        <v>5640.4926053289792</v>
      </c>
      <c r="K371" s="5">
        <v>5491.8709648891827</v>
      </c>
      <c r="L371" s="5">
        <v>6501.8023435400555</v>
      </c>
      <c r="M371" s="5">
        <v>5875.4637637739397</v>
      </c>
      <c r="N371" s="5">
        <v>6256.4383156757885</v>
      </c>
      <c r="O371" s="5">
        <v>6676.4880894208745</v>
      </c>
      <c r="P371" s="5">
        <v>9787.7416138991321</v>
      </c>
      <c r="Q371" s="5">
        <v>9607.5247430817653</v>
      </c>
      <c r="R371" s="5">
        <v>9139.5206315045616</v>
      </c>
      <c r="S371" s="5">
        <v>8808.6592145851409</v>
      </c>
      <c r="T371" s="5">
        <v>8210.6427785417709</v>
      </c>
      <c r="U371" s="5">
        <v>8296.8553963559061</v>
      </c>
      <c r="V371" s="5">
        <v>8373.633064266056</v>
      </c>
      <c r="W371" s="5">
        <v>9246.9486344676934</v>
      </c>
      <c r="X371" s="5">
        <v>7856.1510666632257</v>
      </c>
      <c r="Y371" s="5">
        <v>32681.073468928851</v>
      </c>
      <c r="Z371" s="5">
        <v>65604.021080265418</v>
      </c>
      <c r="AA371" s="5">
        <v>62917.703471397777</v>
      </c>
      <c r="AB371" s="5">
        <v>60989.865890842761</v>
      </c>
      <c r="AC371" s="5">
        <v>57773.259468811819</v>
      </c>
      <c r="AD371" s="5">
        <v>57881.137794740767</v>
      </c>
      <c r="AE371" s="5">
        <v>52997.36078762752</v>
      </c>
      <c r="AF371" s="5">
        <v>53736.777421754101</v>
      </c>
      <c r="AG371" s="5">
        <v>53276.122953341132</v>
      </c>
    </row>
    <row r="372" spans="1:33">
      <c r="A372" s="58" t="s">
        <v>136</v>
      </c>
      <c r="B372" s="61" t="s">
        <v>124</v>
      </c>
      <c r="C372" s="61" t="s">
        <v>165</v>
      </c>
      <c r="D372" s="61" t="s">
        <v>166</v>
      </c>
      <c r="E372" s="61" t="s">
        <v>92</v>
      </c>
      <c r="F372" s="5">
        <v>0</v>
      </c>
      <c r="G372" s="5">
        <v>0</v>
      </c>
      <c r="H372" s="5">
        <v>0</v>
      </c>
      <c r="I372" s="5">
        <v>679.37495125334999</v>
      </c>
      <c r="J372" s="5">
        <v>643.61020775086502</v>
      </c>
      <c r="K372" s="5">
        <v>663.03752990090504</v>
      </c>
      <c r="L372" s="5">
        <v>682.80087936933046</v>
      </c>
      <c r="M372" s="5">
        <v>762.05145993392989</v>
      </c>
      <c r="N372" s="5">
        <v>2618.139088326076</v>
      </c>
      <c r="O372" s="5">
        <v>7356.500367064903</v>
      </c>
      <c r="P372" s="5">
        <v>7412.4812460608755</v>
      </c>
      <c r="Q372" s="5">
        <v>7541.8006378631417</v>
      </c>
      <c r="R372" s="5">
        <v>6699.8076029564718</v>
      </c>
      <c r="S372" s="5">
        <v>6774.0260322354061</v>
      </c>
      <c r="T372" s="5">
        <v>6314.6855886115609</v>
      </c>
      <c r="U372" s="5">
        <v>6484.4141744237077</v>
      </c>
      <c r="V372" s="5">
        <v>6851.178971451578</v>
      </c>
      <c r="W372" s="5">
        <v>6708.0810637127124</v>
      </c>
      <c r="X372" s="5">
        <v>6024.4611257483948</v>
      </c>
      <c r="Y372" s="5">
        <v>8707.7040563197279</v>
      </c>
      <c r="Z372" s="5">
        <v>15596.50377364025</v>
      </c>
      <c r="AA372" s="5">
        <v>16209.422714023849</v>
      </c>
      <c r="AB372" s="5">
        <v>14979.142114540486</v>
      </c>
      <c r="AC372" s="5">
        <v>13948.589454078592</v>
      </c>
      <c r="AD372" s="5">
        <v>14929.054436411898</v>
      </c>
      <c r="AE372" s="5">
        <v>13573.797312199786</v>
      </c>
      <c r="AF372" s="5">
        <v>12978.981805349613</v>
      </c>
      <c r="AG372" s="5">
        <v>13338.432587220041</v>
      </c>
    </row>
    <row r="373" spans="1:33">
      <c r="A373" s="58" t="s">
        <v>136</v>
      </c>
      <c r="B373" s="61" t="s">
        <v>124</v>
      </c>
      <c r="C373" s="61" t="s">
        <v>167</v>
      </c>
      <c r="D373" s="61" t="s">
        <v>168</v>
      </c>
      <c r="E373" s="61" t="s">
        <v>92</v>
      </c>
      <c r="F373" s="5">
        <v>1454.7957300839612</v>
      </c>
      <c r="G373" s="5">
        <v>6033.2851387863248</v>
      </c>
      <c r="H373" s="5">
        <v>14491.927790447466</v>
      </c>
      <c r="I373" s="5">
        <v>14510.284602850821</v>
      </c>
      <c r="J373" s="5">
        <v>13756.299807566324</v>
      </c>
      <c r="K373" s="5">
        <v>13653.841330767396</v>
      </c>
      <c r="L373" s="5">
        <v>14372.83566778764</v>
      </c>
      <c r="M373" s="5">
        <v>13983.951300500899</v>
      </c>
      <c r="N373" s="5">
        <v>16773.421204083686</v>
      </c>
      <c r="O373" s="5">
        <v>16765.138989242922</v>
      </c>
      <c r="P373" s="5">
        <v>17258.063352284786</v>
      </c>
      <c r="Q373" s="5">
        <v>20333.394004437294</v>
      </c>
      <c r="R373" s="5">
        <v>20063.7429773369</v>
      </c>
      <c r="S373" s="5">
        <v>28750.331484950621</v>
      </c>
      <c r="T373" s="5">
        <v>30779.700793373642</v>
      </c>
      <c r="U373" s="5">
        <v>29450.778807738796</v>
      </c>
      <c r="V373" s="5">
        <v>30323.597183655511</v>
      </c>
      <c r="W373" s="5">
        <v>30317.682542838851</v>
      </c>
      <c r="X373" s="5">
        <v>28970.963349604375</v>
      </c>
      <c r="Y373" s="5">
        <v>32374.727045992626</v>
      </c>
      <c r="Z373" s="5">
        <v>33114.88204402414</v>
      </c>
      <c r="AA373" s="5">
        <v>31097.866424866137</v>
      </c>
      <c r="AB373" s="5">
        <v>31334.259810612293</v>
      </c>
      <c r="AC373" s="5">
        <v>30255.458382765133</v>
      </c>
      <c r="AD373" s="5">
        <v>31786.059191813223</v>
      </c>
      <c r="AE373" s="5">
        <v>31796.102781198126</v>
      </c>
      <c r="AF373" s="5">
        <v>29808.722617191142</v>
      </c>
      <c r="AG373" s="5">
        <v>30552.385001145547</v>
      </c>
    </row>
    <row r="374" spans="1:33">
      <c r="A374" s="58" t="s">
        <v>136</v>
      </c>
      <c r="B374" s="61" t="s">
        <v>124</v>
      </c>
      <c r="C374" s="61" t="s">
        <v>169</v>
      </c>
      <c r="D374" s="61" t="s">
        <v>170</v>
      </c>
      <c r="E374" s="61" t="s">
        <v>92</v>
      </c>
      <c r="F374" s="5">
        <v>0</v>
      </c>
      <c r="G374" s="5">
        <v>0</v>
      </c>
      <c r="H374" s="5">
        <v>0</v>
      </c>
      <c r="I374" s="5">
        <v>85.113980073510021</v>
      </c>
      <c r="J374" s="5">
        <v>79.138908997925</v>
      </c>
      <c r="K374" s="5">
        <v>76.774003752909948</v>
      </c>
      <c r="L374" s="5">
        <v>87.755620629854945</v>
      </c>
      <c r="M374" s="5">
        <v>73.766851534330016</v>
      </c>
      <c r="N374" s="5">
        <v>101.071088455875</v>
      </c>
      <c r="O374" s="5">
        <v>882.27976302403511</v>
      </c>
      <c r="P374" s="5">
        <v>900.5714629664443</v>
      </c>
      <c r="Q374" s="5">
        <v>2093.7175089580951</v>
      </c>
      <c r="R374" s="5">
        <v>1997.8402484767607</v>
      </c>
      <c r="S374" s="5">
        <v>1933.4732734462057</v>
      </c>
      <c r="T374" s="5">
        <v>2074.1024517173369</v>
      </c>
      <c r="U374" s="5">
        <v>2049.2048578070894</v>
      </c>
      <c r="V374" s="5">
        <v>2191.3809280821238</v>
      </c>
      <c r="W374" s="5">
        <v>2259.5909482677648</v>
      </c>
      <c r="X374" s="5">
        <v>1952.432070514481</v>
      </c>
      <c r="Y374" s="5">
        <v>2076.5853387184638</v>
      </c>
      <c r="Z374" s="5">
        <v>1802.0794049161759</v>
      </c>
      <c r="AA374" s="5">
        <v>2009.64436236438</v>
      </c>
      <c r="AB374" s="5">
        <v>1932.6843706661855</v>
      </c>
      <c r="AC374" s="5">
        <v>1928.7795943944693</v>
      </c>
      <c r="AD374" s="5">
        <v>1994.1744498551595</v>
      </c>
      <c r="AE374" s="5">
        <v>1737.053714419385</v>
      </c>
      <c r="AF374" s="5">
        <v>1677.448125628184</v>
      </c>
      <c r="AG374" s="5">
        <v>1940.3701122235307</v>
      </c>
    </row>
    <row r="375" spans="1:33">
      <c r="A375" s="58" t="s">
        <v>136</v>
      </c>
      <c r="B375" s="61" t="s">
        <v>123</v>
      </c>
      <c r="C375" s="61" t="s">
        <v>171</v>
      </c>
      <c r="D375" s="61" t="s">
        <v>172</v>
      </c>
      <c r="E375" s="61" t="s">
        <v>92</v>
      </c>
      <c r="F375" s="5">
        <v>4876.7556564437909</v>
      </c>
      <c r="G375" s="5">
        <v>4620.1167446019244</v>
      </c>
      <c r="H375" s="5">
        <v>4759.3888807264793</v>
      </c>
      <c r="I375" s="5">
        <v>4780.4107741828275</v>
      </c>
      <c r="J375" s="5">
        <v>4131.392558942629</v>
      </c>
      <c r="K375" s="5">
        <v>4559.7443853751029</v>
      </c>
      <c r="L375" s="5">
        <v>4466.7880178978776</v>
      </c>
      <c r="M375" s="5">
        <v>5431.823380014077</v>
      </c>
      <c r="N375" s="5">
        <v>5172.8050482947338</v>
      </c>
      <c r="O375" s="5">
        <v>5563.4242157926283</v>
      </c>
      <c r="P375" s="5">
        <v>5268.8959920622456</v>
      </c>
      <c r="Q375" s="5">
        <v>5279.2930704555629</v>
      </c>
      <c r="R375" s="5">
        <v>5205.4752820603571</v>
      </c>
      <c r="S375" s="5">
        <v>5178.95311561161</v>
      </c>
      <c r="T375" s="5">
        <v>5326.5697410948551</v>
      </c>
      <c r="U375" s="5">
        <v>4915.6187678002343</v>
      </c>
      <c r="V375" s="5">
        <v>5341.3099193678727</v>
      </c>
      <c r="W375" s="5">
        <v>5239.0213354199468</v>
      </c>
      <c r="X375" s="5">
        <v>5395.5006591856818</v>
      </c>
      <c r="Y375" s="5">
        <v>5167.9523915370646</v>
      </c>
      <c r="Z375" s="5">
        <v>5589.4838543959777</v>
      </c>
      <c r="AA375" s="5">
        <v>5268.6080198330219</v>
      </c>
      <c r="AB375" s="5">
        <v>5147.4732975077986</v>
      </c>
      <c r="AC375" s="5">
        <v>5101.0860239028834</v>
      </c>
      <c r="AD375" s="5">
        <v>5129.90195142637</v>
      </c>
      <c r="AE375" s="5">
        <v>5295.5591399496134</v>
      </c>
      <c r="AF375" s="5">
        <v>4731.5200731712048</v>
      </c>
      <c r="AG375" s="5">
        <v>5260.3093237722569</v>
      </c>
    </row>
    <row r="376" spans="1:33">
      <c r="A376" s="58" t="s">
        <v>136</v>
      </c>
      <c r="B376" s="61" t="s">
        <v>123</v>
      </c>
      <c r="C376" s="61" t="s">
        <v>173</v>
      </c>
      <c r="D376" s="61" t="s">
        <v>174</v>
      </c>
      <c r="E376" s="61" t="s">
        <v>92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</row>
    <row r="377" spans="1:33">
      <c r="A377" s="58" t="s">
        <v>136</v>
      </c>
      <c r="B377" s="61" t="s">
        <v>123</v>
      </c>
      <c r="C377" s="61" t="s">
        <v>175</v>
      </c>
      <c r="D377" s="61" t="s">
        <v>176</v>
      </c>
      <c r="E377" s="61" t="s">
        <v>92</v>
      </c>
      <c r="F377" s="5">
        <v>1911.3474815162567</v>
      </c>
      <c r="G377" s="5">
        <v>1755.108724938905</v>
      </c>
      <c r="H377" s="5">
        <v>1895.5984826627307</v>
      </c>
      <c r="I377" s="5">
        <v>1848.951905240255</v>
      </c>
      <c r="J377" s="5">
        <v>12745.753665113214</v>
      </c>
      <c r="K377" s="5">
        <v>13593.671342616824</v>
      </c>
      <c r="L377" s="5">
        <v>13177.297270288776</v>
      </c>
      <c r="M377" s="5">
        <v>12902.491768456395</v>
      </c>
      <c r="N377" s="5">
        <v>22799.882338098065</v>
      </c>
      <c r="O377" s="5">
        <v>24852.75513832242</v>
      </c>
      <c r="P377" s="5">
        <v>23497.614521581057</v>
      </c>
      <c r="Q377" s="5">
        <v>24046.702677497498</v>
      </c>
      <c r="R377" s="5">
        <v>22503.998383518159</v>
      </c>
      <c r="S377" s="5">
        <v>23898.837713111796</v>
      </c>
      <c r="T377" s="5">
        <v>21855.913017483261</v>
      </c>
      <c r="U377" s="5">
        <v>21889.113582640646</v>
      </c>
      <c r="V377" s="5">
        <v>23877.048542045421</v>
      </c>
      <c r="W377" s="5">
        <v>22456.159330474366</v>
      </c>
      <c r="X377" s="5">
        <v>21536.844362511245</v>
      </c>
      <c r="Y377" s="5">
        <v>29061.020836565658</v>
      </c>
      <c r="Z377" s="5">
        <v>31441.123677573982</v>
      </c>
      <c r="AA377" s="5">
        <v>28415.351048079559</v>
      </c>
      <c r="AB377" s="5">
        <v>27837.268947658777</v>
      </c>
      <c r="AC377" s="5">
        <v>25969.698354325119</v>
      </c>
      <c r="AD377" s="5">
        <v>27174.526510144828</v>
      </c>
      <c r="AE377" s="5">
        <v>26325.452050884618</v>
      </c>
      <c r="AF377" s="5">
        <v>28807.638239600357</v>
      </c>
      <c r="AG377" s="5">
        <v>31122.746743285992</v>
      </c>
    </row>
    <row r="378" spans="1:33">
      <c r="A378" s="58" t="s">
        <v>136</v>
      </c>
      <c r="B378" s="61" t="s">
        <v>123</v>
      </c>
      <c r="C378" s="61" t="s">
        <v>177</v>
      </c>
      <c r="D378" s="61" t="s">
        <v>178</v>
      </c>
      <c r="E378" s="61" t="s">
        <v>92</v>
      </c>
      <c r="F378" s="5">
        <v>9130.238156386793</v>
      </c>
      <c r="G378" s="5">
        <v>8734.4308765481146</v>
      </c>
      <c r="H378" s="5">
        <v>9005.5314657356721</v>
      </c>
      <c r="I378" s="5">
        <v>9757.5789916044723</v>
      </c>
      <c r="J378" s="5">
        <v>9331.0056588781135</v>
      </c>
      <c r="K378" s="5">
        <v>10347.415917686192</v>
      </c>
      <c r="L378" s="5">
        <v>12269.684442788261</v>
      </c>
      <c r="M378" s="5">
        <v>12036.56416650583</v>
      </c>
      <c r="N378" s="5">
        <v>11786.897683438014</v>
      </c>
      <c r="O378" s="5">
        <v>12361.357309025352</v>
      </c>
      <c r="P378" s="5">
        <v>12253.32065551885</v>
      </c>
      <c r="Q378" s="5">
        <v>11706.042221592998</v>
      </c>
      <c r="R378" s="5">
        <v>11246.43799914834</v>
      </c>
      <c r="S378" s="5">
        <v>12174.392704393893</v>
      </c>
      <c r="T378" s="5">
        <v>14200.490237979684</v>
      </c>
      <c r="U378" s="5">
        <v>13388.463669732251</v>
      </c>
      <c r="V378" s="5">
        <v>14364.725838304992</v>
      </c>
      <c r="W378" s="5">
        <v>26319.088677195825</v>
      </c>
      <c r="X378" s="5">
        <v>25049.650924436046</v>
      </c>
      <c r="Y378" s="5">
        <v>24741.207771625217</v>
      </c>
      <c r="Z378" s="5">
        <v>29194.987180385273</v>
      </c>
      <c r="AA378" s="5">
        <v>29442.70813950738</v>
      </c>
      <c r="AB378" s="5">
        <v>31442.88820792874</v>
      </c>
      <c r="AC378" s="5">
        <v>33717.497702187262</v>
      </c>
      <c r="AD378" s="5">
        <v>35260.387579862458</v>
      </c>
      <c r="AE378" s="5">
        <v>38439.792156105657</v>
      </c>
      <c r="AF378" s="5">
        <v>35486.161141186385</v>
      </c>
      <c r="AG378" s="5">
        <v>35777.9328388867</v>
      </c>
    </row>
    <row r="379" spans="1:33">
      <c r="A379" s="58" t="s">
        <v>136</v>
      </c>
      <c r="B379" s="61" t="s">
        <v>123</v>
      </c>
      <c r="C379" s="61" t="s">
        <v>179</v>
      </c>
      <c r="D379" s="61" t="s">
        <v>180</v>
      </c>
      <c r="E379" s="61" t="s">
        <v>92</v>
      </c>
      <c r="F379" s="5">
        <v>647.63308219231453</v>
      </c>
      <c r="G379" s="5">
        <v>647.94479033525465</v>
      </c>
      <c r="H379" s="5">
        <v>733.67740310487534</v>
      </c>
      <c r="I379" s="5">
        <v>705.82424873009984</v>
      </c>
      <c r="J379" s="5">
        <v>630.02970794187502</v>
      </c>
      <c r="K379" s="5">
        <v>705.9911895837605</v>
      </c>
      <c r="L379" s="5">
        <v>666.15619913376577</v>
      </c>
      <c r="M379" s="5">
        <v>632.27761723875972</v>
      </c>
      <c r="N379" s="5">
        <v>693.66572793600506</v>
      </c>
      <c r="O379" s="5">
        <v>694.7391164951498</v>
      </c>
      <c r="P379" s="5">
        <v>687.96409225329035</v>
      </c>
      <c r="Q379" s="5">
        <v>641.94995513344941</v>
      </c>
      <c r="R379" s="5">
        <v>638.0763092240951</v>
      </c>
      <c r="S379" s="5">
        <v>656.56125735981959</v>
      </c>
      <c r="T379" s="5">
        <v>612.76645368019979</v>
      </c>
      <c r="U379" s="5">
        <v>532.61568193771529</v>
      </c>
      <c r="V379" s="5">
        <v>598.80401277829014</v>
      </c>
      <c r="W379" s="5">
        <v>595.52580339116025</v>
      </c>
      <c r="X379" s="5">
        <v>697.94795022027995</v>
      </c>
      <c r="Y379" s="5">
        <v>709.95512252895526</v>
      </c>
      <c r="Z379" s="5">
        <v>188.60499767636497</v>
      </c>
      <c r="AA379" s="5">
        <v>187.52829326976493</v>
      </c>
      <c r="AB379" s="5">
        <v>153.29572502174508</v>
      </c>
      <c r="AC379" s="5">
        <v>161.09493283502016</v>
      </c>
      <c r="AD379" s="5">
        <v>177.81178953038506</v>
      </c>
      <c r="AE379" s="5">
        <v>179.38078013628001</v>
      </c>
      <c r="AF379" s="5">
        <v>140.23166951023001</v>
      </c>
      <c r="AG379" s="5">
        <v>161.04682052234008</v>
      </c>
    </row>
    <row r="380" spans="1:33">
      <c r="A380" s="58" t="s">
        <v>136</v>
      </c>
      <c r="B380" s="61" t="s">
        <v>123</v>
      </c>
      <c r="C380" s="61" t="s">
        <v>181</v>
      </c>
      <c r="D380" s="61" t="s">
        <v>182</v>
      </c>
      <c r="E380" s="61" t="s">
        <v>92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</row>
    <row r="381" spans="1:33">
      <c r="A381" s="58" t="s">
        <v>136</v>
      </c>
      <c r="B381" s="61" t="s">
        <v>123</v>
      </c>
      <c r="C381" s="61" t="s">
        <v>183</v>
      </c>
      <c r="D381" s="61" t="s">
        <v>184</v>
      </c>
      <c r="E381" s="61" t="s">
        <v>92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</row>
    <row r="382" spans="1:33">
      <c r="A382" s="58" t="s">
        <v>136</v>
      </c>
      <c r="B382" s="61" t="s">
        <v>123</v>
      </c>
      <c r="C382" s="61" t="s">
        <v>185</v>
      </c>
      <c r="D382" s="61" t="s">
        <v>186</v>
      </c>
      <c r="E382" s="61" t="s">
        <v>92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</row>
    <row r="383" spans="1:33">
      <c r="A383" s="58" t="s">
        <v>136</v>
      </c>
      <c r="B383" s="61" t="s">
        <v>123</v>
      </c>
      <c r="C383" s="61" t="s">
        <v>187</v>
      </c>
      <c r="D383" s="61" t="s">
        <v>188</v>
      </c>
      <c r="E383" s="61" t="s">
        <v>92</v>
      </c>
      <c r="F383" s="5">
        <v>1433.5968447209598</v>
      </c>
      <c r="G383" s="5">
        <v>1383.5294264517802</v>
      </c>
      <c r="H383" s="5">
        <v>1304.7807056402798</v>
      </c>
      <c r="I383" s="5">
        <v>5074.2786514384607</v>
      </c>
      <c r="J383" s="5">
        <v>4992.7864152396414</v>
      </c>
      <c r="K383" s="5">
        <v>5154.0294952753356</v>
      </c>
      <c r="L383" s="5">
        <v>5116.3786943903806</v>
      </c>
      <c r="M383" s="5">
        <v>12248.942131165108</v>
      </c>
      <c r="N383" s="5">
        <v>11685.767469716273</v>
      </c>
      <c r="O383" s="5">
        <v>11668.289309485936</v>
      </c>
      <c r="P383" s="5">
        <v>14005.386304188927</v>
      </c>
      <c r="Q383" s="5">
        <v>14489.777341492851</v>
      </c>
      <c r="R383" s="5">
        <v>14494.584458521007</v>
      </c>
      <c r="S383" s="5">
        <v>13487.756669848612</v>
      </c>
      <c r="T383" s="5">
        <v>13947.787398208278</v>
      </c>
      <c r="U383" s="5">
        <v>13201.749086418191</v>
      </c>
      <c r="V383" s="5">
        <v>13844.372364578452</v>
      </c>
      <c r="W383" s="5">
        <v>13779.473159477833</v>
      </c>
      <c r="X383" s="5">
        <v>14062.490623805286</v>
      </c>
      <c r="Y383" s="5">
        <v>13242.627432459876</v>
      </c>
      <c r="Z383" s="5">
        <v>13038.258377237333</v>
      </c>
      <c r="AA383" s="5">
        <v>13416.802009494899</v>
      </c>
      <c r="AB383" s="5">
        <v>13340.847667101169</v>
      </c>
      <c r="AC383" s="5">
        <v>13170.456902161821</v>
      </c>
      <c r="AD383" s="5">
        <v>12803.666065496742</v>
      </c>
      <c r="AE383" s="5">
        <v>13269.114602516274</v>
      </c>
      <c r="AF383" s="5">
        <v>13275.758574077085</v>
      </c>
      <c r="AG383" s="5">
        <v>12599.510418153881</v>
      </c>
    </row>
    <row r="384" spans="1:33">
      <c r="A384" s="58" t="s">
        <v>136</v>
      </c>
      <c r="B384" s="61" t="s">
        <v>125</v>
      </c>
      <c r="C384" s="61" t="s">
        <v>189</v>
      </c>
      <c r="D384" s="61" t="s">
        <v>190</v>
      </c>
      <c r="E384" s="61" t="s">
        <v>92</v>
      </c>
      <c r="F384" s="5">
        <v>0</v>
      </c>
      <c r="G384" s="5">
        <v>0</v>
      </c>
      <c r="H384" s="5">
        <v>1.8436524349999992E-3</v>
      </c>
      <c r="I384" s="5">
        <v>455.33321798282009</v>
      </c>
      <c r="J384" s="5">
        <v>1246.5617910359401</v>
      </c>
      <c r="K384" s="5">
        <v>1297.8071929732848</v>
      </c>
      <c r="L384" s="5">
        <v>1339.9912467296051</v>
      </c>
      <c r="M384" s="5">
        <v>1322.2506942554946</v>
      </c>
      <c r="N384" s="5">
        <v>1112.0450136416903</v>
      </c>
      <c r="O384" s="5">
        <v>1179.6340347663097</v>
      </c>
      <c r="P384" s="5">
        <v>1272.6880550385397</v>
      </c>
      <c r="Q384" s="5">
        <v>1102.0398425247299</v>
      </c>
      <c r="R384" s="5">
        <v>1287.6207210819659</v>
      </c>
      <c r="S384" s="5">
        <v>1091.5346159868946</v>
      </c>
      <c r="T384" s="5">
        <v>1037.8073422117807</v>
      </c>
      <c r="U384" s="5">
        <v>966.3424562672102</v>
      </c>
      <c r="V384" s="5">
        <v>944.42248211474021</v>
      </c>
      <c r="W384" s="5">
        <v>1048.9771485052597</v>
      </c>
      <c r="X384" s="5">
        <v>1113.5010215371308</v>
      </c>
      <c r="Y384" s="5">
        <v>919.69913535678484</v>
      </c>
      <c r="Z384" s="5">
        <v>940.36964277447453</v>
      </c>
      <c r="AA384" s="5">
        <v>1078.8120282744449</v>
      </c>
      <c r="AB384" s="5">
        <v>865.84111023076434</v>
      </c>
      <c r="AC384" s="5">
        <v>1109.5840471930005</v>
      </c>
      <c r="AD384" s="5">
        <v>961.77150910416492</v>
      </c>
      <c r="AE384" s="5">
        <v>1066.69018673097</v>
      </c>
      <c r="AF384" s="5">
        <v>1001.7788146717652</v>
      </c>
      <c r="AG384" s="5">
        <v>905.68346725955462</v>
      </c>
    </row>
    <row r="385" spans="1:33">
      <c r="A385" s="58" t="s">
        <v>136</v>
      </c>
      <c r="B385" s="61" t="s">
        <v>125</v>
      </c>
      <c r="C385" s="61" t="s">
        <v>191</v>
      </c>
      <c r="D385" s="61" t="s">
        <v>192</v>
      </c>
      <c r="E385" s="61" t="s">
        <v>92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</row>
    <row r="386" spans="1:33">
      <c r="A386" s="58" t="s">
        <v>136</v>
      </c>
      <c r="B386" s="61" t="s">
        <v>125</v>
      </c>
      <c r="C386" s="61" t="s">
        <v>193</v>
      </c>
      <c r="D386" s="61" t="s">
        <v>194</v>
      </c>
      <c r="E386" s="61" t="s">
        <v>92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</row>
    <row r="387" spans="1:33">
      <c r="A387" s="58" t="s">
        <v>136</v>
      </c>
      <c r="B387" s="61" t="s">
        <v>125</v>
      </c>
      <c r="C387" s="61" t="s">
        <v>195</v>
      </c>
      <c r="D387" s="61" t="s">
        <v>196</v>
      </c>
      <c r="E387" s="61" t="s">
        <v>92</v>
      </c>
      <c r="F387" s="5">
        <v>5357.3995758686497</v>
      </c>
      <c r="G387" s="5">
        <v>5848.0397201550886</v>
      </c>
      <c r="H387" s="5">
        <v>5491.7916636143291</v>
      </c>
      <c r="I387" s="5">
        <v>5690.0952711174596</v>
      </c>
      <c r="J387" s="5">
        <v>5643.0436810535048</v>
      </c>
      <c r="K387" s="5">
        <v>7709.3028671080319</v>
      </c>
      <c r="L387" s="5">
        <v>7774.9991566680255</v>
      </c>
      <c r="M387" s="5">
        <v>8361.682890699276</v>
      </c>
      <c r="N387" s="5">
        <v>7953.5351957813709</v>
      </c>
      <c r="O387" s="5">
        <v>7729.3801426069313</v>
      </c>
      <c r="P387" s="5">
        <v>10094.476025856393</v>
      </c>
      <c r="Q387" s="5">
        <v>8898.3330156381671</v>
      </c>
      <c r="R387" s="5">
        <v>11864.854511874148</v>
      </c>
      <c r="S387" s="5">
        <v>11298.722753691387</v>
      </c>
      <c r="T387" s="5">
        <v>11498.8885322897</v>
      </c>
      <c r="U387" s="5">
        <v>10288.616821199899</v>
      </c>
      <c r="V387" s="5">
        <v>11293.760153860077</v>
      </c>
      <c r="W387" s="5">
        <v>11532.433661305566</v>
      </c>
      <c r="X387" s="5">
        <v>11836.332145382876</v>
      </c>
      <c r="Y387" s="5">
        <v>11449.768181009316</v>
      </c>
      <c r="Z387" s="5">
        <v>11809.843730593522</v>
      </c>
      <c r="AA387" s="5">
        <v>11371.613167928441</v>
      </c>
      <c r="AB387" s="5">
        <v>9621.0542099826307</v>
      </c>
      <c r="AC387" s="5">
        <v>11376.680653102147</v>
      </c>
      <c r="AD387" s="5">
        <v>12001.354309950751</v>
      </c>
      <c r="AE387" s="5">
        <v>12286.882980231394</v>
      </c>
      <c r="AF387" s="5">
        <v>12051.28628993181</v>
      </c>
      <c r="AG387" s="5">
        <v>13189.221737446966</v>
      </c>
    </row>
    <row r="388" spans="1:33">
      <c r="A388" s="58" t="s">
        <v>136</v>
      </c>
      <c r="B388" s="61" t="s">
        <v>125</v>
      </c>
      <c r="C388" s="61" t="s">
        <v>197</v>
      </c>
      <c r="D388" s="61" t="s">
        <v>198</v>
      </c>
      <c r="E388" s="61" t="s">
        <v>92</v>
      </c>
      <c r="F388" s="5">
        <v>5640.2415943564238</v>
      </c>
      <c r="G388" s="5">
        <v>7895.1558389813927</v>
      </c>
      <c r="H388" s="5">
        <v>8335.7463224352705</v>
      </c>
      <c r="I388" s="5">
        <v>9561.8784804216866</v>
      </c>
      <c r="J388" s="5">
        <v>10105.686032003556</v>
      </c>
      <c r="K388" s="5">
        <v>10525.62738614139</v>
      </c>
      <c r="L388" s="5">
        <v>10792.872243862115</v>
      </c>
      <c r="M388" s="5">
        <v>16470.009746479423</v>
      </c>
      <c r="N388" s="5">
        <v>14959.231297962066</v>
      </c>
      <c r="O388" s="5">
        <v>15677.969847035511</v>
      </c>
      <c r="P388" s="5">
        <v>18417.403272567277</v>
      </c>
      <c r="Q388" s="5">
        <v>16993.506063803878</v>
      </c>
      <c r="R388" s="5">
        <v>19265.066260439675</v>
      </c>
      <c r="S388" s="5">
        <v>16796.914983758834</v>
      </c>
      <c r="T388" s="5">
        <v>20780.926009148781</v>
      </c>
      <c r="U388" s="5">
        <v>25848.969584868733</v>
      </c>
      <c r="V388" s="5">
        <v>26467.595213505665</v>
      </c>
      <c r="W388" s="5">
        <v>34255.326472986853</v>
      </c>
      <c r="X388" s="5">
        <v>34407.245399423555</v>
      </c>
      <c r="Y388" s="5">
        <v>30977.639848456507</v>
      </c>
      <c r="Z388" s="5">
        <v>31300.083671510431</v>
      </c>
      <c r="AA388" s="5">
        <v>40069.666866229047</v>
      </c>
      <c r="AB388" s="5">
        <v>43943.326328036463</v>
      </c>
      <c r="AC388" s="5">
        <v>49894.335109487089</v>
      </c>
      <c r="AD388" s="5">
        <v>47801.4201251501</v>
      </c>
      <c r="AE388" s="5">
        <v>49943.070368879584</v>
      </c>
      <c r="AF388" s="5">
        <v>47440.880097611152</v>
      </c>
      <c r="AG388" s="5">
        <v>48107.563739539917</v>
      </c>
    </row>
    <row r="389" spans="1:33">
      <c r="A389" s="58" t="s">
        <v>136</v>
      </c>
      <c r="B389" s="61" t="s">
        <v>125</v>
      </c>
      <c r="C389" s="61" t="s">
        <v>199</v>
      </c>
      <c r="D389" s="61" t="s">
        <v>200</v>
      </c>
      <c r="E389" s="61" t="s">
        <v>92</v>
      </c>
      <c r="F389" s="5">
        <v>0</v>
      </c>
      <c r="G389" s="5">
        <v>1678.3584478494306</v>
      </c>
      <c r="H389" s="5">
        <v>5617.1924158734246</v>
      </c>
      <c r="I389" s="5">
        <v>5550.5651469207278</v>
      </c>
      <c r="J389" s="5">
        <v>5364.4317413369827</v>
      </c>
      <c r="K389" s="5">
        <v>5585.7471099362228</v>
      </c>
      <c r="L389" s="5">
        <v>5536.1454385765064</v>
      </c>
      <c r="M389" s="5">
        <v>6168.8700937499989</v>
      </c>
      <c r="N389" s="5">
        <v>5681.0690666399687</v>
      </c>
      <c r="O389" s="5">
        <v>5472.5101740343271</v>
      </c>
      <c r="P389" s="5">
        <v>5742.8068825072141</v>
      </c>
      <c r="Q389" s="5">
        <v>5271.2711788365114</v>
      </c>
      <c r="R389" s="5">
        <v>6178.8108047689466</v>
      </c>
      <c r="S389" s="5">
        <v>5435.5524791632888</v>
      </c>
      <c r="T389" s="5">
        <v>6163.9397357354737</v>
      </c>
      <c r="U389" s="5">
        <v>5464.1941780061561</v>
      </c>
      <c r="V389" s="5">
        <v>5721.6127391462214</v>
      </c>
      <c r="W389" s="5">
        <v>6378.2890163485727</v>
      </c>
      <c r="X389" s="5">
        <v>8898.8532624720701</v>
      </c>
      <c r="Y389" s="5">
        <v>9356.0501048963615</v>
      </c>
      <c r="Z389" s="5">
        <v>9773.4614235419322</v>
      </c>
      <c r="AA389" s="5">
        <v>10446.71000192296</v>
      </c>
      <c r="AB389" s="5">
        <v>9073.1302267045285</v>
      </c>
      <c r="AC389" s="5">
        <v>11674.339493086633</v>
      </c>
      <c r="AD389" s="5">
        <v>13330.778576158091</v>
      </c>
      <c r="AE389" s="5">
        <v>14030.365672020915</v>
      </c>
      <c r="AF389" s="5">
        <v>12147.738521176241</v>
      </c>
      <c r="AG389" s="5">
        <v>12817.623685730146</v>
      </c>
    </row>
    <row r="390" spans="1:33">
      <c r="A390" s="58" t="s">
        <v>136</v>
      </c>
      <c r="B390" s="61" t="s">
        <v>125</v>
      </c>
      <c r="C390" s="61" t="s">
        <v>201</v>
      </c>
      <c r="D390" s="61" t="s">
        <v>202</v>
      </c>
      <c r="E390" s="61" t="s">
        <v>92</v>
      </c>
      <c r="F390" s="5">
        <v>0</v>
      </c>
      <c r="G390" s="5">
        <v>0</v>
      </c>
      <c r="H390" s="5">
        <v>1016.7018390961251</v>
      </c>
      <c r="I390" s="5">
        <v>1034.3776063373746</v>
      </c>
      <c r="J390" s="5">
        <v>928.20219620078979</v>
      </c>
      <c r="K390" s="5">
        <v>1077.9023738183855</v>
      </c>
      <c r="L390" s="5">
        <v>1097.1777784506994</v>
      </c>
      <c r="M390" s="5">
        <v>1100.9563248110651</v>
      </c>
      <c r="N390" s="5">
        <v>1144.87620404732</v>
      </c>
      <c r="O390" s="5">
        <v>1105.6966025059603</v>
      </c>
      <c r="P390" s="5">
        <v>1084.7253519616806</v>
      </c>
      <c r="Q390" s="5">
        <v>1080.7851245857601</v>
      </c>
      <c r="R390" s="5">
        <v>1115.8911117271252</v>
      </c>
      <c r="S390" s="5">
        <v>2455.6718137746157</v>
      </c>
      <c r="T390" s="5">
        <v>2483.0598434262761</v>
      </c>
      <c r="U390" s="5">
        <v>2020.6808381361961</v>
      </c>
      <c r="V390" s="5">
        <v>2336.2246542483108</v>
      </c>
      <c r="W390" s="5">
        <v>2501.7832696033893</v>
      </c>
      <c r="X390" s="5">
        <v>2350.4897396322904</v>
      </c>
      <c r="Y390" s="5">
        <v>3749.8857921416384</v>
      </c>
      <c r="Z390" s="5">
        <v>3603.9611433579071</v>
      </c>
      <c r="AA390" s="5">
        <v>3451.5611563059238</v>
      </c>
      <c r="AB390" s="5">
        <v>2986.7758397907196</v>
      </c>
      <c r="AC390" s="5">
        <v>3420.9747301738994</v>
      </c>
      <c r="AD390" s="5">
        <v>3552.7974504089152</v>
      </c>
      <c r="AE390" s="5">
        <v>3552.8565052546514</v>
      </c>
      <c r="AF390" s="5">
        <v>2982.325649129868</v>
      </c>
      <c r="AG390" s="5">
        <v>3086.9677081038117</v>
      </c>
    </row>
    <row r="391" spans="1:33">
      <c r="A391" s="58" t="s">
        <v>136</v>
      </c>
      <c r="B391" s="61" t="s">
        <v>126</v>
      </c>
      <c r="C391" s="61" t="s">
        <v>203</v>
      </c>
      <c r="D391" s="61" t="s">
        <v>204</v>
      </c>
      <c r="E391" s="61" t="s">
        <v>92</v>
      </c>
      <c r="F391" s="5">
        <v>777.17780992734538</v>
      </c>
      <c r="G391" s="5">
        <v>1320.5924691479306</v>
      </c>
      <c r="H391" s="5">
        <v>2610.856031550205</v>
      </c>
      <c r="I391" s="5">
        <v>4540.1713710451895</v>
      </c>
      <c r="J391" s="5">
        <v>4128.7390729622557</v>
      </c>
      <c r="K391" s="5">
        <v>6582.8340912561616</v>
      </c>
      <c r="L391" s="5">
        <v>6680.1433038124906</v>
      </c>
      <c r="M391" s="5">
        <v>6385.6763870417535</v>
      </c>
      <c r="N391" s="5">
        <v>6012.2180973800077</v>
      </c>
      <c r="O391" s="5">
        <v>5753.9146721878524</v>
      </c>
      <c r="P391" s="5">
        <v>10139.66982482811</v>
      </c>
      <c r="Q391" s="5">
        <v>9170.6056242105842</v>
      </c>
      <c r="R391" s="5">
        <v>10533.854220096333</v>
      </c>
      <c r="S391" s="5">
        <v>8978.3899763841055</v>
      </c>
      <c r="T391" s="5">
        <v>15846.837935262327</v>
      </c>
      <c r="U391" s="5">
        <v>14182.102576983876</v>
      </c>
      <c r="V391" s="5">
        <v>15427.437733330335</v>
      </c>
      <c r="W391" s="5">
        <v>16984.281490855647</v>
      </c>
      <c r="X391" s="5">
        <v>22130.547005105436</v>
      </c>
      <c r="Y391" s="5">
        <v>18917.321273194157</v>
      </c>
      <c r="Z391" s="5">
        <v>20939.113883632406</v>
      </c>
      <c r="AA391" s="5">
        <v>40419.260825915233</v>
      </c>
      <c r="AB391" s="5">
        <v>33023.33291664561</v>
      </c>
      <c r="AC391" s="5">
        <v>39703.536807985613</v>
      </c>
      <c r="AD391" s="5">
        <v>36836.393775997523</v>
      </c>
      <c r="AE391" s="5">
        <v>49513.171281574323</v>
      </c>
      <c r="AF391" s="5">
        <v>45555.270467538998</v>
      </c>
      <c r="AG391" s="5">
        <v>45794.485628964794</v>
      </c>
    </row>
    <row r="392" spans="1:33">
      <c r="A392" s="58" t="s">
        <v>136</v>
      </c>
      <c r="B392" s="61" t="s">
        <v>126</v>
      </c>
      <c r="C392" s="61" t="s">
        <v>205</v>
      </c>
      <c r="D392" s="61" t="s">
        <v>206</v>
      </c>
      <c r="E392" s="61" t="s">
        <v>92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</row>
    <row r="393" spans="1:33">
      <c r="A393" s="58" t="s">
        <v>136</v>
      </c>
      <c r="B393" s="61" t="s">
        <v>126</v>
      </c>
      <c r="C393" s="61" t="s">
        <v>207</v>
      </c>
      <c r="D393" s="61" t="s">
        <v>208</v>
      </c>
      <c r="E393" s="61" t="s">
        <v>92</v>
      </c>
      <c r="F393" s="5">
        <v>3940.0957289560502</v>
      </c>
      <c r="G393" s="5">
        <v>7059.9219152068817</v>
      </c>
      <c r="H393" s="5">
        <v>8249.8975007469471</v>
      </c>
      <c r="I393" s="5">
        <v>8501.0897035381531</v>
      </c>
      <c r="J393" s="5">
        <v>7765.8236315585063</v>
      </c>
      <c r="K393" s="5">
        <v>9874.957735735763</v>
      </c>
      <c r="L393" s="5">
        <v>9581.6799797126387</v>
      </c>
      <c r="M393" s="5">
        <v>9584.749425087939</v>
      </c>
      <c r="N393" s="5">
        <v>9433.9970153149461</v>
      </c>
      <c r="O393" s="5">
        <v>9867.6344819804417</v>
      </c>
      <c r="P393" s="5">
        <v>12192.468920919797</v>
      </c>
      <c r="Q393" s="5">
        <v>11594.435377516746</v>
      </c>
      <c r="R393" s="5">
        <v>18559.603880751903</v>
      </c>
      <c r="S393" s="5">
        <v>16306.472289614081</v>
      </c>
      <c r="T393" s="5">
        <v>16149.175739940129</v>
      </c>
      <c r="U393" s="5">
        <v>14100.146716676047</v>
      </c>
      <c r="V393" s="5">
        <v>15750.898517994305</v>
      </c>
      <c r="W393" s="5">
        <v>15888.495243829322</v>
      </c>
      <c r="X393" s="5">
        <v>22978.843723663991</v>
      </c>
      <c r="Y393" s="5">
        <v>20979.312492048317</v>
      </c>
      <c r="Z393" s="5">
        <v>26911.226379806423</v>
      </c>
      <c r="AA393" s="5">
        <v>25615.909826494059</v>
      </c>
      <c r="AB393" s="5">
        <v>28489.880441706777</v>
      </c>
      <c r="AC393" s="5">
        <v>33573.484167216971</v>
      </c>
      <c r="AD393" s="5">
        <v>34995.475132983032</v>
      </c>
      <c r="AE393" s="5">
        <v>34868.301708809377</v>
      </c>
      <c r="AF393" s="5">
        <v>27028.896004638915</v>
      </c>
      <c r="AG393" s="5">
        <v>31456.936020473731</v>
      </c>
    </row>
    <row r="394" spans="1:33">
      <c r="A394" s="58" t="s">
        <v>136</v>
      </c>
      <c r="B394" s="61" t="s">
        <v>126</v>
      </c>
      <c r="C394" s="61" t="s">
        <v>209</v>
      </c>
      <c r="D394" s="61" t="s">
        <v>210</v>
      </c>
      <c r="E394" s="61" t="s">
        <v>92</v>
      </c>
      <c r="F394" s="5">
        <v>273.10182894574507</v>
      </c>
      <c r="G394" s="5">
        <v>267.83788587187519</v>
      </c>
      <c r="H394" s="5">
        <v>291.71292482285503</v>
      </c>
      <c r="I394" s="5">
        <v>313.793425764875</v>
      </c>
      <c r="J394" s="5">
        <v>273.48125413130475</v>
      </c>
      <c r="K394" s="5">
        <v>338.55624976922991</v>
      </c>
      <c r="L394" s="5">
        <v>292.64884517341022</v>
      </c>
      <c r="M394" s="5">
        <v>245.74781274162481</v>
      </c>
      <c r="N394" s="5">
        <v>256.01857831044492</v>
      </c>
      <c r="O394" s="5">
        <v>233.42854541053509</v>
      </c>
      <c r="P394" s="5">
        <v>3540.7036271686779</v>
      </c>
      <c r="Q394" s="5">
        <v>3282.807478948529</v>
      </c>
      <c r="R394" s="5">
        <v>3527.6122245822398</v>
      </c>
      <c r="S394" s="5">
        <v>2998.398404031519</v>
      </c>
      <c r="T394" s="5">
        <v>3180.039243904313</v>
      </c>
      <c r="U394" s="5">
        <v>2726.3061196663939</v>
      </c>
      <c r="V394" s="5">
        <v>2923.3548831819426</v>
      </c>
      <c r="W394" s="5">
        <v>3167.4483445908027</v>
      </c>
      <c r="X394" s="5">
        <v>2848.3479266324516</v>
      </c>
      <c r="Y394" s="5">
        <v>2448.6509820738784</v>
      </c>
      <c r="Z394" s="5">
        <v>2863.35602493333</v>
      </c>
      <c r="AA394" s="5">
        <v>3471.8665281044791</v>
      </c>
      <c r="AB394" s="5">
        <v>3368.9882301732646</v>
      </c>
      <c r="AC394" s="5">
        <v>3691.2396169215704</v>
      </c>
      <c r="AD394" s="5">
        <v>3298.0030245315588</v>
      </c>
      <c r="AE394" s="5">
        <v>3108.5742239667752</v>
      </c>
      <c r="AF394" s="5">
        <v>2832.2350045713592</v>
      </c>
      <c r="AG394" s="5">
        <v>2801.7924224374501</v>
      </c>
    </row>
    <row r="395" spans="1:33">
      <c r="A395" s="58" t="s">
        <v>136</v>
      </c>
      <c r="B395" s="61" t="s">
        <v>126</v>
      </c>
      <c r="C395" s="61" t="s">
        <v>211</v>
      </c>
      <c r="D395" s="61" t="s">
        <v>212</v>
      </c>
      <c r="E395" s="61" t="s">
        <v>92</v>
      </c>
      <c r="F395" s="5">
        <v>1226.0980691381053</v>
      </c>
      <c r="G395" s="5">
        <v>1191.2681140711302</v>
      </c>
      <c r="H395" s="5">
        <v>1117.3163425951998</v>
      </c>
      <c r="I395" s="5">
        <v>1036.372740938855</v>
      </c>
      <c r="J395" s="5">
        <v>968.01236372391531</v>
      </c>
      <c r="K395" s="5">
        <v>1078.7329156470205</v>
      </c>
      <c r="L395" s="5">
        <v>1182.3893584408843</v>
      </c>
      <c r="M395" s="5">
        <v>1135.1228169901742</v>
      </c>
      <c r="N395" s="5">
        <v>1155.919198604855</v>
      </c>
      <c r="O395" s="5">
        <v>1040.578565909075</v>
      </c>
      <c r="P395" s="5">
        <v>1065.0048123874399</v>
      </c>
      <c r="Q395" s="5">
        <v>1053.9744194103346</v>
      </c>
      <c r="R395" s="5">
        <v>1083.8519192106849</v>
      </c>
      <c r="S395" s="5">
        <v>1035.3598155017503</v>
      </c>
      <c r="T395" s="5">
        <v>871.96708627279986</v>
      </c>
      <c r="U395" s="5">
        <v>862.84369993471034</v>
      </c>
      <c r="V395" s="5">
        <v>902.59973511755993</v>
      </c>
      <c r="W395" s="5">
        <v>986.1125270733346</v>
      </c>
      <c r="X395" s="5">
        <v>871.35487857681085</v>
      </c>
      <c r="Y395" s="5">
        <v>827.73365840101485</v>
      </c>
      <c r="Z395" s="5">
        <v>874.44098010803987</v>
      </c>
      <c r="AA395" s="5">
        <v>884.77812509290015</v>
      </c>
      <c r="AB395" s="5">
        <v>521.25993670490004</v>
      </c>
      <c r="AC395" s="5">
        <v>533.55549474489021</v>
      </c>
      <c r="AD395" s="5">
        <v>556.02530666564996</v>
      </c>
      <c r="AE395" s="5">
        <v>437.79826849499983</v>
      </c>
      <c r="AF395" s="5">
        <v>487.15752183000029</v>
      </c>
      <c r="AG395" s="5">
        <v>391.73313238499998</v>
      </c>
    </row>
    <row r="396" spans="1:33">
      <c r="A396" s="58" t="s">
        <v>136</v>
      </c>
      <c r="B396" s="61" t="s">
        <v>126</v>
      </c>
      <c r="C396" s="61" t="s">
        <v>213</v>
      </c>
      <c r="D396" s="61" t="s">
        <v>214</v>
      </c>
      <c r="E396" s="61" t="s">
        <v>92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1980.8265724205289</v>
      </c>
      <c r="L396" s="5">
        <v>1844.9276389614788</v>
      </c>
      <c r="M396" s="5">
        <v>7499.9899315648818</v>
      </c>
      <c r="N396" s="5">
        <v>7694.7145929493381</v>
      </c>
      <c r="O396" s="5">
        <v>9997.4633266913534</v>
      </c>
      <c r="P396" s="5">
        <v>9912.30434684789</v>
      </c>
      <c r="Q396" s="5">
        <v>9624.1071713458332</v>
      </c>
      <c r="R396" s="5">
        <v>9124.5979232260652</v>
      </c>
      <c r="S396" s="5">
        <v>23727.13963913163</v>
      </c>
      <c r="T396" s="5">
        <v>23853.342079975151</v>
      </c>
      <c r="U396" s="5">
        <v>24506.603415786896</v>
      </c>
      <c r="V396" s="5">
        <v>25773.75005586708</v>
      </c>
      <c r="W396" s="5">
        <v>25158.818006586123</v>
      </c>
      <c r="X396" s="5">
        <v>43432.742309516427</v>
      </c>
      <c r="Y396" s="5">
        <v>52635.950601821009</v>
      </c>
      <c r="Z396" s="5">
        <v>52555.401214335703</v>
      </c>
      <c r="AA396" s="5">
        <v>51273.457230622247</v>
      </c>
      <c r="AB396" s="5">
        <v>49134.004076425044</v>
      </c>
      <c r="AC396" s="5">
        <v>47522.451671020593</v>
      </c>
      <c r="AD396" s="5">
        <v>48469.056329464496</v>
      </c>
      <c r="AE396" s="5">
        <v>44991.160430873962</v>
      </c>
      <c r="AF396" s="5">
        <v>41307.304702373753</v>
      </c>
      <c r="AG396" s="5">
        <v>42688.452490244395</v>
      </c>
    </row>
    <row r="397" spans="1:33">
      <c r="A397" s="58" t="s">
        <v>136</v>
      </c>
      <c r="B397" s="61" t="s">
        <v>126</v>
      </c>
      <c r="C397" s="61" t="s">
        <v>215</v>
      </c>
      <c r="D397" s="61" t="s">
        <v>216</v>
      </c>
      <c r="E397" s="61" t="s">
        <v>92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</row>
    <row r="398" spans="1:33">
      <c r="A398" s="58" t="s">
        <v>136</v>
      </c>
      <c r="B398" s="61" t="s">
        <v>126</v>
      </c>
      <c r="C398" s="61" t="s">
        <v>217</v>
      </c>
      <c r="D398" s="61" t="s">
        <v>218</v>
      </c>
      <c r="E398" s="61" t="s">
        <v>92</v>
      </c>
      <c r="F398" s="5">
        <v>367.17118090000019</v>
      </c>
      <c r="G398" s="5">
        <v>551.66934095136503</v>
      </c>
      <c r="H398" s="5">
        <v>1023.7619389342901</v>
      </c>
      <c r="I398" s="5">
        <v>1030.6910151246452</v>
      </c>
      <c r="J398" s="5">
        <v>899.68909687017981</v>
      </c>
      <c r="K398" s="5">
        <v>4592.55161592269</v>
      </c>
      <c r="L398" s="5">
        <v>4625.5903235377327</v>
      </c>
      <c r="M398" s="5">
        <v>4312.1895505067132</v>
      </c>
      <c r="N398" s="5">
        <v>4302.5962653043862</v>
      </c>
      <c r="O398" s="5">
        <v>4106.6349549725201</v>
      </c>
      <c r="P398" s="5">
        <v>4247.9415578738372</v>
      </c>
      <c r="Q398" s="5">
        <v>4108.7227970120548</v>
      </c>
      <c r="R398" s="5">
        <v>4185.5542454060296</v>
      </c>
      <c r="S398" s="5">
        <v>3688.1179819136796</v>
      </c>
      <c r="T398" s="5">
        <v>3673.2226006792935</v>
      </c>
      <c r="U398" s="5">
        <v>3081.9851913636758</v>
      </c>
      <c r="V398" s="5">
        <v>3747.3674244212889</v>
      </c>
      <c r="W398" s="5">
        <v>4096.1555950857746</v>
      </c>
      <c r="X398" s="5">
        <v>3427.1723290772152</v>
      </c>
      <c r="Y398" s="5">
        <v>2874.8308338797256</v>
      </c>
      <c r="Z398" s="5">
        <v>3564.5516712865901</v>
      </c>
      <c r="AA398" s="5">
        <v>3399.485078629089</v>
      </c>
      <c r="AB398" s="5">
        <v>3110.897192335316</v>
      </c>
      <c r="AC398" s="5">
        <v>3338.2781126115897</v>
      </c>
      <c r="AD398" s="5">
        <v>3343.101794914684</v>
      </c>
      <c r="AE398" s="5">
        <v>3200.012276995988</v>
      </c>
      <c r="AF398" s="5">
        <v>2849.8542723328837</v>
      </c>
      <c r="AG398" s="5">
        <v>3167.4356602763028</v>
      </c>
    </row>
    <row r="399" spans="1:33">
      <c r="A399" s="58" t="s">
        <v>136</v>
      </c>
      <c r="B399" s="61" t="s">
        <v>126</v>
      </c>
      <c r="C399" s="61" t="s">
        <v>219</v>
      </c>
      <c r="D399" s="61" t="s">
        <v>220</v>
      </c>
      <c r="E399" s="61" t="s">
        <v>92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974.4069067469045</v>
      </c>
      <c r="Q399" s="5">
        <v>937.67177977728954</v>
      </c>
      <c r="R399" s="5">
        <v>962.21332764694603</v>
      </c>
      <c r="S399" s="5">
        <v>807.44739963986967</v>
      </c>
      <c r="T399" s="5">
        <v>1083.2995727863995</v>
      </c>
      <c r="U399" s="5">
        <v>1083.8496320399997</v>
      </c>
      <c r="V399" s="5">
        <v>1215.3786715466699</v>
      </c>
      <c r="W399" s="5">
        <v>1294.70277291704</v>
      </c>
      <c r="X399" s="5">
        <v>3245.7554974999994</v>
      </c>
      <c r="Y399" s="5">
        <v>2747.3191325499993</v>
      </c>
      <c r="Z399" s="5">
        <v>3573.0580346198885</v>
      </c>
      <c r="AA399" s="5">
        <v>3169.2840506599978</v>
      </c>
      <c r="AB399" s="5">
        <v>2832.9779199350019</v>
      </c>
      <c r="AC399" s="5">
        <v>2901.6942524450005</v>
      </c>
      <c r="AD399" s="5">
        <v>3082.6343728800002</v>
      </c>
      <c r="AE399" s="5">
        <v>3099.7250308375001</v>
      </c>
      <c r="AF399" s="5">
        <v>2932.2870969283458</v>
      </c>
      <c r="AG399" s="5">
        <v>3297.8186156538959</v>
      </c>
    </row>
    <row r="400" spans="1:33">
      <c r="A400" s="58" t="s">
        <v>136</v>
      </c>
      <c r="B400" s="61" t="s">
        <v>127</v>
      </c>
      <c r="C400" s="61" t="s">
        <v>221</v>
      </c>
      <c r="D400" s="61" t="s">
        <v>222</v>
      </c>
      <c r="E400" s="61" t="s">
        <v>92</v>
      </c>
      <c r="F400" s="5">
        <v>539.79024069600018</v>
      </c>
      <c r="G400" s="5">
        <v>564.28648096799952</v>
      </c>
      <c r="H400" s="5">
        <v>792.51512575616005</v>
      </c>
      <c r="I400" s="5">
        <v>1289.1865827607699</v>
      </c>
      <c r="J400" s="5">
        <v>3942.2354093990616</v>
      </c>
      <c r="K400" s="5">
        <v>3685.57222251234</v>
      </c>
      <c r="L400" s="5">
        <v>5647.2105787440842</v>
      </c>
      <c r="M400" s="5">
        <v>5616.4703213036082</v>
      </c>
      <c r="N400" s="5">
        <v>5266.0359814873536</v>
      </c>
      <c r="O400" s="5">
        <v>5256.3658494784358</v>
      </c>
      <c r="P400" s="5">
        <v>5056.1430480568242</v>
      </c>
      <c r="Q400" s="5">
        <v>4826.7051347625456</v>
      </c>
      <c r="R400" s="5">
        <v>4965.5711810294433</v>
      </c>
      <c r="S400" s="5">
        <v>5241.302291668786</v>
      </c>
      <c r="T400" s="5">
        <v>9310.6817408253228</v>
      </c>
      <c r="U400" s="5">
        <v>13593.52902085083</v>
      </c>
      <c r="V400" s="5">
        <v>12632.841053180042</v>
      </c>
      <c r="W400" s="5">
        <v>14847.867402685915</v>
      </c>
      <c r="X400" s="5">
        <v>15031.19290087101</v>
      </c>
      <c r="Y400" s="5">
        <v>12894.572661204475</v>
      </c>
      <c r="Z400" s="5">
        <v>21894.694128657207</v>
      </c>
      <c r="AA400" s="5">
        <v>20598.923274233017</v>
      </c>
      <c r="AB400" s="5">
        <v>18103.07704693608</v>
      </c>
      <c r="AC400" s="5">
        <v>24168.949498820639</v>
      </c>
      <c r="AD400" s="5">
        <v>27436.411034115685</v>
      </c>
      <c r="AE400" s="5">
        <v>57980.839450036539</v>
      </c>
      <c r="AF400" s="5">
        <v>52745.036022379041</v>
      </c>
      <c r="AG400" s="5">
        <v>46985.349994398865</v>
      </c>
    </row>
    <row r="401" spans="1:33">
      <c r="A401" s="58" t="s">
        <v>136</v>
      </c>
      <c r="B401" s="61" t="s">
        <v>127</v>
      </c>
      <c r="C401" s="61" t="s">
        <v>223</v>
      </c>
      <c r="D401" s="61" t="s">
        <v>224</v>
      </c>
      <c r="E401" s="61" t="s">
        <v>92</v>
      </c>
      <c r="F401" s="5">
        <v>846.7225745077003</v>
      </c>
      <c r="G401" s="5">
        <v>933.56531434434987</v>
      </c>
      <c r="H401" s="5">
        <v>2403.4663777328537</v>
      </c>
      <c r="I401" s="5">
        <v>2460.0127130866495</v>
      </c>
      <c r="J401" s="5">
        <v>4409.3288952774201</v>
      </c>
      <c r="K401" s="5">
        <v>6521.8261008275458</v>
      </c>
      <c r="L401" s="5">
        <v>6565.5068518418193</v>
      </c>
      <c r="M401" s="5">
        <v>6983.9136998975928</v>
      </c>
      <c r="N401" s="5">
        <v>6599.3065648622705</v>
      </c>
      <c r="O401" s="5">
        <v>6597.4035458946755</v>
      </c>
      <c r="P401" s="5">
        <v>7424.7027771917519</v>
      </c>
      <c r="Q401" s="5">
        <v>7620.9981677925916</v>
      </c>
      <c r="R401" s="5">
        <v>8422.531486794036</v>
      </c>
      <c r="S401" s="5">
        <v>8245.6477377778483</v>
      </c>
      <c r="T401" s="5">
        <v>7965.917134085953</v>
      </c>
      <c r="U401" s="5">
        <v>7580.9441489680685</v>
      </c>
      <c r="V401" s="5">
        <v>7867.8471509529509</v>
      </c>
      <c r="W401" s="5">
        <v>8790.5742547428017</v>
      </c>
      <c r="X401" s="5">
        <v>9064.0300247680152</v>
      </c>
      <c r="Y401" s="5">
        <v>20726.955537007645</v>
      </c>
      <c r="Z401" s="5">
        <v>25545.35598205663</v>
      </c>
      <c r="AA401" s="5">
        <v>26267.046039587349</v>
      </c>
      <c r="AB401" s="5">
        <v>25389.21568459929</v>
      </c>
      <c r="AC401" s="5">
        <v>27623.566659748034</v>
      </c>
      <c r="AD401" s="5">
        <v>27264.545722558967</v>
      </c>
      <c r="AE401" s="5">
        <v>23488.939612773764</v>
      </c>
      <c r="AF401" s="5">
        <v>21028.444970030061</v>
      </c>
      <c r="AG401" s="5">
        <v>21301.546068895834</v>
      </c>
    </row>
    <row r="402" spans="1:33">
      <c r="A402" s="58" t="s">
        <v>136</v>
      </c>
      <c r="B402" s="61" t="s">
        <v>127</v>
      </c>
      <c r="C402" s="61" t="s">
        <v>225</v>
      </c>
      <c r="D402" s="61" t="s">
        <v>226</v>
      </c>
      <c r="E402" s="61" t="s">
        <v>92</v>
      </c>
      <c r="F402" s="5">
        <v>458.4883975919999</v>
      </c>
      <c r="G402" s="5">
        <v>3248.0926893794081</v>
      </c>
      <c r="H402" s="5">
        <v>6579.519095376223</v>
      </c>
      <c r="I402" s="5">
        <v>6905.5358361169829</v>
      </c>
      <c r="J402" s="5">
        <v>16444.54865758547</v>
      </c>
      <c r="K402" s="5">
        <v>18010.883248489623</v>
      </c>
      <c r="L402" s="5">
        <v>22907.818201090733</v>
      </c>
      <c r="M402" s="5">
        <v>23403.669370762447</v>
      </c>
      <c r="N402" s="5">
        <v>25160.226746401782</v>
      </c>
      <c r="O402" s="5">
        <v>25325.911828564207</v>
      </c>
      <c r="P402" s="5">
        <v>29871.789346702302</v>
      </c>
      <c r="Q402" s="5">
        <v>44251.95964994152</v>
      </c>
      <c r="R402" s="5">
        <v>47872.666095953442</v>
      </c>
      <c r="S402" s="5">
        <v>55108.081165171432</v>
      </c>
      <c r="T402" s="5">
        <v>51172.590567725645</v>
      </c>
      <c r="U402" s="5">
        <v>53294.552623019263</v>
      </c>
      <c r="V402" s="5">
        <v>52944.141919079775</v>
      </c>
      <c r="W402" s="5">
        <v>54921.261828901472</v>
      </c>
      <c r="X402" s="5">
        <v>57384.786088533503</v>
      </c>
      <c r="Y402" s="5">
        <v>53984.65785639247</v>
      </c>
      <c r="Z402" s="5">
        <v>53876.996392785586</v>
      </c>
      <c r="AA402" s="5">
        <v>50822.152560918381</v>
      </c>
      <c r="AB402" s="5">
        <v>49963.899549523121</v>
      </c>
      <c r="AC402" s="5">
        <v>53955.037723006018</v>
      </c>
      <c r="AD402" s="5">
        <v>54086.509396841029</v>
      </c>
      <c r="AE402" s="5">
        <v>49872.526210846918</v>
      </c>
      <c r="AF402" s="5">
        <v>49282.29363397463</v>
      </c>
      <c r="AG402" s="5">
        <v>49082.36224982579</v>
      </c>
    </row>
    <row r="404" spans="1:33">
      <c r="A404" s="58" t="s">
        <v>136</v>
      </c>
      <c r="B404" s="61" t="s">
        <v>123</v>
      </c>
      <c r="C404" s="61" t="s">
        <v>227</v>
      </c>
      <c r="D404" s="61" t="s">
        <v>228</v>
      </c>
      <c r="E404" s="61" t="s">
        <v>91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</row>
    <row r="405" spans="1:33">
      <c r="A405" s="58" t="s">
        <v>136</v>
      </c>
      <c r="B405" s="61" t="s">
        <v>123</v>
      </c>
      <c r="C405" s="61" t="s">
        <v>229</v>
      </c>
      <c r="D405" s="61" t="s">
        <v>230</v>
      </c>
      <c r="E405" s="61" t="s">
        <v>91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</row>
    <row r="406" spans="1:33">
      <c r="A406" s="58" t="s">
        <v>136</v>
      </c>
      <c r="B406" s="61" t="s">
        <v>125</v>
      </c>
      <c r="C406" s="61" t="s">
        <v>231</v>
      </c>
      <c r="D406" s="61" t="s">
        <v>200</v>
      </c>
      <c r="E406" s="61" t="s">
        <v>91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</row>
    <row r="407" spans="1:33">
      <c r="A407" s="58" t="s">
        <v>136</v>
      </c>
      <c r="B407" s="61" t="s">
        <v>127</v>
      </c>
      <c r="C407" s="61" t="s">
        <v>232</v>
      </c>
      <c r="D407" s="61" t="s">
        <v>224</v>
      </c>
      <c r="E407" s="61" t="s">
        <v>91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</row>
    <row r="409" spans="1:33">
      <c r="A409" s="58" t="s">
        <v>137</v>
      </c>
      <c r="B409" s="61" t="s">
        <v>124</v>
      </c>
      <c r="C409" s="61" t="s">
        <v>152</v>
      </c>
      <c r="D409" s="61" t="s">
        <v>153</v>
      </c>
      <c r="E409" s="61" t="s">
        <v>154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964.77991486692451</v>
      </c>
      <c r="P409" s="5">
        <v>1490.4501452204554</v>
      </c>
      <c r="Q409" s="5">
        <v>1209.819894028974</v>
      </c>
      <c r="R409" s="5">
        <v>1165.7125188501439</v>
      </c>
      <c r="S409" s="5">
        <v>1129.4730528399093</v>
      </c>
      <c r="T409" s="5">
        <v>1229.0512633875094</v>
      </c>
      <c r="U409" s="5">
        <v>1311.6026317531603</v>
      </c>
      <c r="V409" s="5">
        <v>1176.7202067939049</v>
      </c>
      <c r="W409" s="5">
        <v>1256.923170322659</v>
      </c>
      <c r="X409" s="5">
        <v>1013.1598131907103</v>
      </c>
      <c r="Y409" s="5">
        <v>3043.6995881965681</v>
      </c>
      <c r="Z409" s="5">
        <v>11252.631680630697</v>
      </c>
      <c r="AA409" s="5">
        <v>10822.973676879623</v>
      </c>
      <c r="AB409" s="5">
        <v>8354.754585674993</v>
      </c>
      <c r="AC409" s="5">
        <v>8885.8529756454554</v>
      </c>
      <c r="AD409" s="5">
        <v>10333.922827050254</v>
      </c>
      <c r="AE409" s="5">
        <v>7469.7798098773974</v>
      </c>
      <c r="AF409" s="5">
        <v>8261.420192621772</v>
      </c>
      <c r="AG409" s="5">
        <v>8632.4376679715278</v>
      </c>
    </row>
    <row r="410" spans="1:33">
      <c r="A410" s="58" t="s">
        <v>137</v>
      </c>
      <c r="B410" s="61" t="s">
        <v>124</v>
      </c>
      <c r="C410" s="61" t="s">
        <v>155</v>
      </c>
      <c r="D410" s="61" t="s">
        <v>156</v>
      </c>
      <c r="E410" s="61" t="s">
        <v>154</v>
      </c>
      <c r="F410" s="5">
        <v>196.67710163005506</v>
      </c>
      <c r="G410" s="5">
        <v>166.33742445108498</v>
      </c>
      <c r="H410" s="5">
        <v>194.22976308024991</v>
      </c>
      <c r="I410" s="5">
        <v>226.75863016483493</v>
      </c>
      <c r="J410" s="5">
        <v>588.08660751726484</v>
      </c>
      <c r="K410" s="5">
        <v>580.6096444431148</v>
      </c>
      <c r="L410" s="5">
        <v>585.80126291504996</v>
      </c>
      <c r="M410" s="5">
        <v>2836.3863267699339</v>
      </c>
      <c r="N410" s="5">
        <v>3219.9462529104853</v>
      </c>
      <c r="O410" s="5">
        <v>5566.8709871561032</v>
      </c>
      <c r="P410" s="5">
        <v>7293.025855062534</v>
      </c>
      <c r="Q410" s="5">
        <v>6759.852580839849</v>
      </c>
      <c r="R410" s="5">
        <v>6784.637672456417</v>
      </c>
      <c r="S410" s="5">
        <v>6858.214304621566</v>
      </c>
      <c r="T410" s="5">
        <v>10399.042397935909</v>
      </c>
      <c r="U410" s="5">
        <v>9834.4893691294783</v>
      </c>
      <c r="V410" s="5">
        <v>9790.9587606575915</v>
      </c>
      <c r="W410" s="5">
        <v>10146.237199587835</v>
      </c>
      <c r="X410" s="5">
        <v>9950.5426817909447</v>
      </c>
      <c r="Y410" s="5">
        <v>11391.176913974952</v>
      </c>
      <c r="Z410" s="5">
        <v>9171.7104153326945</v>
      </c>
      <c r="AA410" s="5">
        <v>10853.687430943042</v>
      </c>
      <c r="AB410" s="5">
        <v>17238.819159455412</v>
      </c>
      <c r="AC410" s="5">
        <v>17663.193051613882</v>
      </c>
      <c r="AD410" s="5">
        <v>18196.267597682752</v>
      </c>
      <c r="AE410" s="5">
        <v>15038.287771940513</v>
      </c>
      <c r="AF410" s="5">
        <v>8455.766809865383</v>
      </c>
      <c r="AG410" s="5">
        <v>7684.0050519922379</v>
      </c>
    </row>
    <row r="411" spans="1:33">
      <c r="A411" s="58" t="s">
        <v>137</v>
      </c>
      <c r="B411" s="61" t="s">
        <v>124</v>
      </c>
      <c r="C411" s="61" t="s">
        <v>157</v>
      </c>
      <c r="D411" s="61" t="s">
        <v>158</v>
      </c>
      <c r="E411" s="61" t="s">
        <v>154</v>
      </c>
      <c r="F411" s="5">
        <v>985.35022920065501</v>
      </c>
      <c r="G411" s="5">
        <v>909.8200942639952</v>
      </c>
      <c r="H411" s="5">
        <v>1058.9531739644349</v>
      </c>
      <c r="I411" s="5">
        <v>1050.6749813546048</v>
      </c>
      <c r="J411" s="5">
        <v>1032.3915933369549</v>
      </c>
      <c r="K411" s="5">
        <v>1042.4801835754652</v>
      </c>
      <c r="L411" s="5">
        <v>1031.7436314101501</v>
      </c>
      <c r="M411" s="5">
        <v>1080.20215181708</v>
      </c>
      <c r="N411" s="5">
        <v>1068.477783679095</v>
      </c>
      <c r="O411" s="5">
        <v>821.99814014364517</v>
      </c>
      <c r="P411" s="5">
        <v>949.93021091220487</v>
      </c>
      <c r="Q411" s="5">
        <v>9042.5081590680347</v>
      </c>
      <c r="R411" s="5">
        <v>8583.6282446936857</v>
      </c>
      <c r="S411" s="5">
        <v>7966.0351966406824</v>
      </c>
      <c r="T411" s="5">
        <v>9764.4762908968605</v>
      </c>
      <c r="U411" s="5">
        <v>9487.2715714216502</v>
      </c>
      <c r="V411" s="5">
        <v>9654.3926361399899</v>
      </c>
      <c r="W411" s="5">
        <v>9469.0175047006323</v>
      </c>
      <c r="X411" s="5">
        <v>10101.903868986847</v>
      </c>
      <c r="Y411" s="5">
        <v>9382.6370228617197</v>
      </c>
      <c r="Z411" s="5">
        <v>7040.5980433087207</v>
      </c>
      <c r="AA411" s="5">
        <v>8176.6797966057366</v>
      </c>
      <c r="AB411" s="5">
        <v>8766.8864987133384</v>
      </c>
      <c r="AC411" s="5">
        <v>8531.3677756190464</v>
      </c>
      <c r="AD411" s="5">
        <v>8829.5501949169229</v>
      </c>
      <c r="AE411" s="5">
        <v>8840.9434308209002</v>
      </c>
      <c r="AF411" s="5">
        <v>8602.8832486000047</v>
      </c>
      <c r="AG411" s="5">
        <v>8691.7809116999979</v>
      </c>
    </row>
    <row r="412" spans="1:33">
      <c r="A412" s="58" t="s">
        <v>137</v>
      </c>
      <c r="B412" s="61" t="s">
        <v>124</v>
      </c>
      <c r="C412" s="61" t="s">
        <v>159</v>
      </c>
      <c r="D412" s="61" t="s">
        <v>160</v>
      </c>
      <c r="E412" s="61" t="s">
        <v>154</v>
      </c>
      <c r="F412" s="5">
        <v>1365.4359959542353</v>
      </c>
      <c r="G412" s="5">
        <v>1204.1760232322947</v>
      </c>
      <c r="H412" s="5">
        <v>1451.5320544519354</v>
      </c>
      <c r="I412" s="5">
        <v>1429.5791203906806</v>
      </c>
      <c r="J412" s="5">
        <v>1415.9998374182701</v>
      </c>
      <c r="K412" s="5">
        <v>1564.0517706164499</v>
      </c>
      <c r="L412" s="5">
        <v>2946.7489802131349</v>
      </c>
      <c r="M412" s="5">
        <v>2872.2369107007753</v>
      </c>
      <c r="N412" s="5">
        <v>2792.1339999766305</v>
      </c>
      <c r="O412" s="5">
        <v>2308.9958139818841</v>
      </c>
      <c r="P412" s="5">
        <v>2774.3103372868109</v>
      </c>
      <c r="Q412" s="5">
        <v>5813.3089144834248</v>
      </c>
      <c r="R412" s="5">
        <v>5999.0614030642464</v>
      </c>
      <c r="S412" s="5">
        <v>10695.603213098098</v>
      </c>
      <c r="T412" s="5">
        <v>8727.0842272582613</v>
      </c>
      <c r="U412" s="5">
        <v>8228.9975818380299</v>
      </c>
      <c r="V412" s="5">
        <v>9146.7327704111322</v>
      </c>
      <c r="W412" s="5">
        <v>9220.0870432826396</v>
      </c>
      <c r="X412" s="5">
        <v>15678.874320498009</v>
      </c>
      <c r="Y412" s="5">
        <v>17009.09477586922</v>
      </c>
      <c r="Z412" s="5">
        <v>12654.31286796391</v>
      </c>
      <c r="AA412" s="5">
        <v>16440.328086621019</v>
      </c>
      <c r="AB412" s="5">
        <v>24981.986896058628</v>
      </c>
      <c r="AC412" s="5">
        <v>26223.337122380344</v>
      </c>
      <c r="AD412" s="5">
        <v>32937.65640144128</v>
      </c>
      <c r="AE412" s="5">
        <v>44449.024150846075</v>
      </c>
      <c r="AF412" s="5">
        <v>86199.972638496038</v>
      </c>
      <c r="AG412" s="5">
        <v>91765.163183909986</v>
      </c>
    </row>
    <row r="413" spans="1:33">
      <c r="A413" s="58" t="s">
        <v>137</v>
      </c>
      <c r="B413" s="61" t="s">
        <v>124</v>
      </c>
      <c r="C413" s="61" t="s">
        <v>161</v>
      </c>
      <c r="D413" s="61" t="s">
        <v>162</v>
      </c>
      <c r="E413" s="61" t="s">
        <v>154</v>
      </c>
      <c r="F413" s="5">
        <v>34.659535323000028</v>
      </c>
      <c r="G413" s="5">
        <v>19.574997469999985</v>
      </c>
      <c r="H413" s="5">
        <v>101.47530158832004</v>
      </c>
      <c r="I413" s="5">
        <v>85.662439063459999</v>
      </c>
      <c r="J413" s="5">
        <v>79.655066531790027</v>
      </c>
      <c r="K413" s="5">
        <v>88.652504288844966</v>
      </c>
      <c r="L413" s="5">
        <v>97.327611474255022</v>
      </c>
      <c r="M413" s="5">
        <v>87.263795703014978</v>
      </c>
      <c r="N413" s="5">
        <v>92.887714468040002</v>
      </c>
      <c r="O413" s="5">
        <v>92.765937146000027</v>
      </c>
      <c r="P413" s="5">
        <v>96.122553310755009</v>
      </c>
      <c r="Q413" s="5">
        <v>76.525139855394968</v>
      </c>
      <c r="R413" s="5">
        <v>83.162606453425042</v>
      </c>
      <c r="S413" s="5">
        <v>76.637860633215013</v>
      </c>
      <c r="T413" s="5">
        <v>67.199487386175008</v>
      </c>
      <c r="U413" s="5">
        <v>66.785541452585022</v>
      </c>
      <c r="V413" s="5">
        <v>67.930279870705021</v>
      </c>
      <c r="W413" s="5">
        <v>101.68278459153011</v>
      </c>
      <c r="X413" s="5">
        <v>67.284757816114976</v>
      </c>
      <c r="Y413" s="5">
        <v>6867.1707480571604</v>
      </c>
      <c r="Z413" s="5">
        <v>4953.4317020810058</v>
      </c>
      <c r="AA413" s="5">
        <v>7047.6886027170294</v>
      </c>
      <c r="AB413" s="5">
        <v>4333.6606403168444</v>
      </c>
      <c r="AC413" s="5">
        <v>5347.9735017506619</v>
      </c>
      <c r="AD413" s="5">
        <v>6227.1213429993786</v>
      </c>
      <c r="AE413" s="5">
        <v>6950.0115652544346</v>
      </c>
      <c r="AF413" s="5">
        <v>14132.074885611799</v>
      </c>
      <c r="AG413" s="5">
        <v>16652.447199882412</v>
      </c>
    </row>
    <row r="414" spans="1:33">
      <c r="A414" s="58" t="s">
        <v>137</v>
      </c>
      <c r="B414" s="61" t="s">
        <v>124</v>
      </c>
      <c r="C414" s="61" t="s">
        <v>163</v>
      </c>
      <c r="D414" s="61" t="s">
        <v>164</v>
      </c>
      <c r="E414" s="61" t="s">
        <v>154</v>
      </c>
      <c r="F414" s="5">
        <v>734.31860795332034</v>
      </c>
      <c r="G414" s="5">
        <v>594.63456757375036</v>
      </c>
      <c r="H414" s="5">
        <v>800.25995643461988</v>
      </c>
      <c r="I414" s="5">
        <v>4339.0773249702606</v>
      </c>
      <c r="J414" s="5">
        <v>4893.8733569759224</v>
      </c>
      <c r="K414" s="5">
        <v>6079.4078119742353</v>
      </c>
      <c r="L414" s="5">
        <v>6370.3774825603186</v>
      </c>
      <c r="M414" s="5">
        <v>6623.1370915851612</v>
      </c>
      <c r="N414" s="5">
        <v>6333.0918266913504</v>
      </c>
      <c r="O414" s="5">
        <v>5041.6020963150631</v>
      </c>
      <c r="P414" s="5">
        <v>7691.3039096607454</v>
      </c>
      <c r="Q414" s="5">
        <v>10600.612023041089</v>
      </c>
      <c r="R414" s="5">
        <v>11550.182745798869</v>
      </c>
      <c r="S414" s="5">
        <v>14542.359454348265</v>
      </c>
      <c r="T414" s="5">
        <v>14883.474590973645</v>
      </c>
      <c r="U414" s="5">
        <v>14389.239573475381</v>
      </c>
      <c r="V414" s="5">
        <v>14892.172599516154</v>
      </c>
      <c r="W414" s="5">
        <v>18149.433961984334</v>
      </c>
      <c r="X414" s="5">
        <v>46605.928545720635</v>
      </c>
      <c r="Y414" s="5">
        <v>55110.508701980776</v>
      </c>
      <c r="Z414" s="5">
        <v>44451.903011796523</v>
      </c>
      <c r="AA414" s="5">
        <v>67182.740547838781</v>
      </c>
      <c r="AB414" s="5">
        <v>97593.361722424641</v>
      </c>
      <c r="AC414" s="5">
        <v>107713.44196851454</v>
      </c>
      <c r="AD414" s="5">
        <v>109083.4384615133</v>
      </c>
      <c r="AE414" s="5">
        <v>124430.24069005781</v>
      </c>
      <c r="AF414" s="5">
        <v>133247.5318836559</v>
      </c>
      <c r="AG414" s="5">
        <v>135504.6976080311</v>
      </c>
    </row>
    <row r="415" spans="1:33">
      <c r="A415" s="58" t="s">
        <v>137</v>
      </c>
      <c r="B415" s="61" t="s">
        <v>124</v>
      </c>
      <c r="C415" s="61" t="s">
        <v>165</v>
      </c>
      <c r="D415" s="61" t="s">
        <v>166</v>
      </c>
      <c r="E415" s="61" t="s">
        <v>154</v>
      </c>
      <c r="F415" s="5">
        <v>1142.6461240844953</v>
      </c>
      <c r="G415" s="5">
        <v>753.91862373791514</v>
      </c>
      <c r="H415" s="5">
        <v>943.20345491156525</v>
      </c>
      <c r="I415" s="5">
        <v>1004.62626746207</v>
      </c>
      <c r="J415" s="5">
        <v>967.88308308376509</v>
      </c>
      <c r="K415" s="5">
        <v>978.90134415549983</v>
      </c>
      <c r="L415" s="5">
        <v>1003.9947142564602</v>
      </c>
      <c r="M415" s="5">
        <v>3086.5432527409152</v>
      </c>
      <c r="N415" s="5">
        <v>3212.8408258995987</v>
      </c>
      <c r="O415" s="5">
        <v>3935.6899769893034</v>
      </c>
      <c r="P415" s="5">
        <v>4542.2300185846725</v>
      </c>
      <c r="Q415" s="5">
        <v>4464.7653760146723</v>
      </c>
      <c r="R415" s="5">
        <v>4146.0885398357568</v>
      </c>
      <c r="S415" s="5">
        <v>4075.0064133104129</v>
      </c>
      <c r="T415" s="5">
        <v>4854.6122388601152</v>
      </c>
      <c r="U415" s="5">
        <v>5294.0028803651312</v>
      </c>
      <c r="V415" s="5">
        <v>5165.073714286772</v>
      </c>
      <c r="W415" s="5">
        <v>13143.063956716507</v>
      </c>
      <c r="X415" s="5">
        <v>12293.452478976395</v>
      </c>
      <c r="Y415" s="5">
        <v>12986.037598774468</v>
      </c>
      <c r="Z415" s="5">
        <v>11452.016813857579</v>
      </c>
      <c r="AA415" s="5">
        <v>11668.852595156543</v>
      </c>
      <c r="AB415" s="5">
        <v>8843.5936362934626</v>
      </c>
      <c r="AC415" s="5">
        <v>10180.608593672583</v>
      </c>
      <c r="AD415" s="5">
        <v>10483.673304796523</v>
      </c>
      <c r="AE415" s="5">
        <v>15733.497637465785</v>
      </c>
      <c r="AF415" s="5">
        <v>14262.412606018079</v>
      </c>
      <c r="AG415" s="5">
        <v>13402.473374574896</v>
      </c>
    </row>
    <row r="416" spans="1:33">
      <c r="A416" s="58" t="s">
        <v>137</v>
      </c>
      <c r="B416" s="61" t="s">
        <v>124</v>
      </c>
      <c r="C416" s="61" t="s">
        <v>167</v>
      </c>
      <c r="D416" s="61" t="s">
        <v>168</v>
      </c>
      <c r="E416" s="61" t="s">
        <v>154</v>
      </c>
      <c r="F416" s="5">
        <v>2709.3849698042554</v>
      </c>
      <c r="G416" s="5">
        <v>3174.30996491407</v>
      </c>
      <c r="H416" s="5">
        <v>3110.894737495481</v>
      </c>
      <c r="I416" s="5">
        <v>3668.2804185097903</v>
      </c>
      <c r="J416" s="5">
        <v>7210.357451181053</v>
      </c>
      <c r="K416" s="5">
        <v>8108.5229514258417</v>
      </c>
      <c r="L416" s="5">
        <v>8660.575027605315</v>
      </c>
      <c r="M416" s="5">
        <v>10513.827449732342</v>
      </c>
      <c r="N416" s="5">
        <v>9898.1808029581134</v>
      </c>
      <c r="O416" s="5">
        <v>8455.8637866373647</v>
      </c>
      <c r="P416" s="5">
        <v>11495.404598291181</v>
      </c>
      <c r="Q416" s="5">
        <v>17504.605302114567</v>
      </c>
      <c r="R416" s="5">
        <v>18153.874792666113</v>
      </c>
      <c r="S416" s="5">
        <v>18191.737064816571</v>
      </c>
      <c r="T416" s="5">
        <v>22129.71491200777</v>
      </c>
      <c r="U416" s="5">
        <v>24163.150492942583</v>
      </c>
      <c r="V416" s="5">
        <v>24629.215846333776</v>
      </c>
      <c r="W416" s="5">
        <v>25618.615253349592</v>
      </c>
      <c r="X416" s="5">
        <v>26419.155432408734</v>
      </c>
      <c r="Y416" s="5">
        <v>24626.568625347485</v>
      </c>
      <c r="Z416" s="5">
        <v>19940.550636205968</v>
      </c>
      <c r="AA416" s="5">
        <v>22359.662824192004</v>
      </c>
      <c r="AB416" s="5">
        <v>23356.571242313763</v>
      </c>
      <c r="AC416" s="5">
        <v>24441.572081722676</v>
      </c>
      <c r="AD416" s="5">
        <v>23880.239602657104</v>
      </c>
      <c r="AE416" s="5">
        <v>25513.597293075007</v>
      </c>
      <c r="AF416" s="5">
        <v>26939.480339434303</v>
      </c>
      <c r="AG416" s="5">
        <v>27901.430781780902</v>
      </c>
    </row>
    <row r="417" spans="1:33">
      <c r="A417" s="58" t="s">
        <v>137</v>
      </c>
      <c r="B417" s="61" t="s">
        <v>124</v>
      </c>
      <c r="C417" s="61" t="s">
        <v>169</v>
      </c>
      <c r="D417" s="61" t="s">
        <v>170</v>
      </c>
      <c r="E417" s="61" t="s">
        <v>154</v>
      </c>
      <c r="F417" s="5">
        <v>0</v>
      </c>
      <c r="G417" s="5">
        <v>0</v>
      </c>
      <c r="H417" s="5">
        <v>0</v>
      </c>
      <c r="I417" s="5">
        <v>265.29061591514977</v>
      </c>
      <c r="J417" s="5">
        <v>232.15123325970507</v>
      </c>
      <c r="K417" s="5">
        <v>210.31137217990002</v>
      </c>
      <c r="L417" s="5">
        <v>244.37253375220487</v>
      </c>
      <c r="M417" s="5">
        <v>192.03385547420476</v>
      </c>
      <c r="N417" s="5">
        <v>194.94123568605502</v>
      </c>
      <c r="O417" s="5">
        <v>304.63200756941524</v>
      </c>
      <c r="P417" s="5">
        <v>494.82414618071004</v>
      </c>
      <c r="Q417" s="5">
        <v>1065.0309299111248</v>
      </c>
      <c r="R417" s="5">
        <v>13712.414586181638</v>
      </c>
      <c r="S417" s="5">
        <v>13852.68984261985</v>
      </c>
      <c r="T417" s="5">
        <v>14379.393278909751</v>
      </c>
      <c r="U417" s="5">
        <v>14126.586693794658</v>
      </c>
      <c r="V417" s="5">
        <v>14664.005840885022</v>
      </c>
      <c r="W417" s="5">
        <v>14470.642195802391</v>
      </c>
      <c r="X417" s="5">
        <v>14400.298551156005</v>
      </c>
      <c r="Y417" s="5">
        <v>14040.427486782877</v>
      </c>
      <c r="Z417" s="5">
        <v>11151.284238326289</v>
      </c>
      <c r="AA417" s="5">
        <v>12879.729121181999</v>
      </c>
      <c r="AB417" s="5">
        <v>11321.644965484997</v>
      </c>
      <c r="AC417" s="5">
        <v>12798.412283772948</v>
      </c>
      <c r="AD417" s="5">
        <v>13444.287101615628</v>
      </c>
      <c r="AE417" s="5">
        <v>12517.588749852754</v>
      </c>
      <c r="AF417" s="5">
        <v>11748.51996120237</v>
      </c>
      <c r="AG417" s="5">
        <v>12103.35792761574</v>
      </c>
    </row>
    <row r="418" spans="1:33">
      <c r="A418" s="58" t="s">
        <v>137</v>
      </c>
      <c r="B418" s="61" t="s">
        <v>123</v>
      </c>
      <c r="C418" s="61" t="s">
        <v>171</v>
      </c>
      <c r="D418" s="61" t="s">
        <v>172</v>
      </c>
      <c r="E418" s="61" t="s">
        <v>154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7.4180328000000005E-4</v>
      </c>
      <c r="L418" s="5">
        <v>7.627151499999998E-4</v>
      </c>
      <c r="M418" s="5">
        <v>2.1627854549999995E-3</v>
      </c>
      <c r="N418" s="5">
        <v>2.1429688799999998E-3</v>
      </c>
      <c r="O418" s="5">
        <v>1.80099498E-3</v>
      </c>
      <c r="P418" s="5">
        <v>1.8903209699999994E-3</v>
      </c>
      <c r="Q418" s="5">
        <v>2.1586263800000001E-3</v>
      </c>
      <c r="R418" s="5">
        <v>2.2298166100000005E-3</v>
      </c>
      <c r="S418" s="5">
        <v>2.1224196899999989E-3</v>
      </c>
      <c r="T418" s="5">
        <v>2.134540104999999E-3</v>
      </c>
      <c r="U418" s="5">
        <v>2.1002977250000015E-3</v>
      </c>
      <c r="V418" s="5">
        <v>2.2865326300000009E-3</v>
      </c>
      <c r="W418" s="5">
        <v>2.2542950049999995E-3</v>
      </c>
      <c r="X418" s="5">
        <v>2.1599275299999995E-3</v>
      </c>
      <c r="Y418" s="5">
        <v>2.1328565149999995E-3</v>
      </c>
      <c r="Z418" s="5">
        <v>1.8082905649999992E-3</v>
      </c>
      <c r="AA418" s="5">
        <v>1.8806174499999993E-3</v>
      </c>
      <c r="AB418" s="5">
        <v>2.1025764200000002E-3</v>
      </c>
      <c r="AC418" s="5">
        <v>2.1161720100000012E-3</v>
      </c>
      <c r="AD418" s="5">
        <v>2.1229578799999991E-3</v>
      </c>
      <c r="AE418" s="5">
        <v>2.1111084199999988E-3</v>
      </c>
      <c r="AF418" s="5">
        <v>2.0188504850000015E-3</v>
      </c>
      <c r="AG418" s="5">
        <v>2.2592117700000001E-3</v>
      </c>
    </row>
    <row r="419" spans="1:33">
      <c r="A419" s="58" t="s">
        <v>137</v>
      </c>
      <c r="B419" s="61" t="s">
        <v>123</v>
      </c>
      <c r="C419" s="61" t="s">
        <v>173</v>
      </c>
      <c r="D419" s="61" t="s">
        <v>174</v>
      </c>
      <c r="E419" s="61" t="s">
        <v>154</v>
      </c>
      <c r="F419" s="5">
        <v>297.18921451360495</v>
      </c>
      <c r="G419" s="5">
        <v>223.9130555053849</v>
      </c>
      <c r="H419" s="5">
        <v>268.78564030205507</v>
      </c>
      <c r="I419" s="5">
        <v>269.74749654325996</v>
      </c>
      <c r="J419" s="5">
        <v>283.48957283987511</v>
      </c>
      <c r="K419" s="5">
        <v>316.07452769300971</v>
      </c>
      <c r="L419" s="5">
        <v>320.03798495260509</v>
      </c>
      <c r="M419" s="5">
        <v>274.13507119135983</v>
      </c>
      <c r="N419" s="5">
        <v>272.13270402738004</v>
      </c>
      <c r="O419" s="5">
        <v>295.32642383646504</v>
      </c>
      <c r="P419" s="5">
        <v>295.85349256470016</v>
      </c>
      <c r="Q419" s="5">
        <v>261.11561722446504</v>
      </c>
      <c r="R419" s="5">
        <v>1327.5052220817097</v>
      </c>
      <c r="S419" s="5">
        <v>1404.5745867839751</v>
      </c>
      <c r="T419" s="5">
        <v>6457.6415762599772</v>
      </c>
      <c r="U419" s="5">
        <v>8412.2918724628853</v>
      </c>
      <c r="V419" s="5">
        <v>9346.4731351793125</v>
      </c>
      <c r="W419" s="5">
        <v>10013.772301107761</v>
      </c>
      <c r="X419" s="5">
        <v>9645.4038314046811</v>
      </c>
      <c r="Y419" s="5">
        <v>10058.504737323079</v>
      </c>
      <c r="Z419" s="5">
        <v>9510.6373553498433</v>
      </c>
      <c r="AA419" s="5">
        <v>11238.19491989215</v>
      </c>
      <c r="AB419" s="5">
        <v>11835.513597265486</v>
      </c>
      <c r="AC419" s="5">
        <v>12204.570292274529</v>
      </c>
      <c r="AD419" s="5">
        <v>12570.953372025826</v>
      </c>
      <c r="AE419" s="5">
        <v>12509.482130667269</v>
      </c>
      <c r="AF419" s="5">
        <v>11752.256693897632</v>
      </c>
      <c r="AG419" s="5">
        <v>12218.003494035493</v>
      </c>
    </row>
    <row r="420" spans="1:33">
      <c r="A420" s="58" t="s">
        <v>137</v>
      </c>
      <c r="B420" s="61" t="s">
        <v>123</v>
      </c>
      <c r="C420" s="61" t="s">
        <v>175</v>
      </c>
      <c r="D420" s="61" t="s">
        <v>176</v>
      </c>
      <c r="E420" s="61" t="s">
        <v>154</v>
      </c>
      <c r="F420" s="5">
        <v>1049.3305663089352</v>
      </c>
      <c r="G420" s="5">
        <v>1039.6464394499299</v>
      </c>
      <c r="H420" s="5">
        <v>970.02206929918952</v>
      </c>
      <c r="I420" s="5">
        <v>1082.7874529964299</v>
      </c>
      <c r="J420" s="5">
        <v>4825.8692143333083</v>
      </c>
      <c r="K420" s="5">
        <v>6834.4953882506197</v>
      </c>
      <c r="L420" s="5">
        <v>6880.0378275014473</v>
      </c>
      <c r="M420" s="5">
        <v>6303.9632567103072</v>
      </c>
      <c r="N420" s="5">
        <v>7315.6476920832038</v>
      </c>
      <c r="O420" s="5">
        <v>6060.6814671514485</v>
      </c>
      <c r="P420" s="5">
        <v>6444.2531743930649</v>
      </c>
      <c r="Q420" s="5">
        <v>6836.4703389337546</v>
      </c>
      <c r="R420" s="5">
        <v>7317.9538872512994</v>
      </c>
      <c r="S420" s="5">
        <v>7249.165895389352</v>
      </c>
      <c r="T420" s="5">
        <v>8241.2949768222134</v>
      </c>
      <c r="U420" s="5">
        <v>7916.4207035016907</v>
      </c>
      <c r="V420" s="5">
        <v>8560.2441923245078</v>
      </c>
      <c r="W420" s="5">
        <v>8442.9663790810409</v>
      </c>
      <c r="X420" s="5">
        <v>8065.2186113397693</v>
      </c>
      <c r="Y420" s="5">
        <v>7869.3064419084139</v>
      </c>
      <c r="Z420" s="5">
        <v>6576.9032465304626</v>
      </c>
      <c r="AA420" s="5">
        <v>7085.4895232801364</v>
      </c>
      <c r="AB420" s="5">
        <v>7431.7196102899043</v>
      </c>
      <c r="AC420" s="5">
        <v>7908.4797852715801</v>
      </c>
      <c r="AD420" s="5">
        <v>7837.5278207840638</v>
      </c>
      <c r="AE420" s="5">
        <v>7985.2185120078248</v>
      </c>
      <c r="AF420" s="5">
        <v>7250.8720163125618</v>
      </c>
      <c r="AG420" s="5">
        <v>7455.5118841703525</v>
      </c>
    </row>
    <row r="421" spans="1:33">
      <c r="A421" s="58" t="s">
        <v>137</v>
      </c>
      <c r="B421" s="61" t="s">
        <v>123</v>
      </c>
      <c r="C421" s="61" t="s">
        <v>177</v>
      </c>
      <c r="D421" s="61" t="s">
        <v>178</v>
      </c>
      <c r="E421" s="61" t="s">
        <v>154</v>
      </c>
      <c r="F421" s="5">
        <v>1707.0771490394102</v>
      </c>
      <c r="G421" s="5">
        <v>1641.9964884435446</v>
      </c>
      <c r="H421" s="5">
        <v>5769.6669321644604</v>
      </c>
      <c r="I421" s="5">
        <v>8635.3116712188912</v>
      </c>
      <c r="J421" s="5">
        <v>8002.4847344092386</v>
      </c>
      <c r="K421" s="5">
        <v>8786.5562438430898</v>
      </c>
      <c r="L421" s="5">
        <v>8944.1373912388881</v>
      </c>
      <c r="M421" s="5">
        <v>8383.504283643555</v>
      </c>
      <c r="N421" s="5">
        <v>8072.3894850656106</v>
      </c>
      <c r="O421" s="5">
        <v>7311.7088069683678</v>
      </c>
      <c r="P421" s="5">
        <v>8039.280850277396</v>
      </c>
      <c r="Q421" s="5">
        <v>13842.78096917957</v>
      </c>
      <c r="R421" s="5">
        <v>13534.193161387295</v>
      </c>
      <c r="S421" s="5">
        <v>14994.191254842048</v>
      </c>
      <c r="T421" s="5">
        <v>13409.791504621762</v>
      </c>
      <c r="U421" s="5">
        <v>13747.376320431906</v>
      </c>
      <c r="V421" s="5">
        <v>15576.211914496265</v>
      </c>
      <c r="W421" s="5">
        <v>16117.491495998227</v>
      </c>
      <c r="X421" s="5">
        <v>18912.691598529418</v>
      </c>
      <c r="Y421" s="5">
        <v>18534.718735405775</v>
      </c>
      <c r="Z421" s="5">
        <v>16971.84874181902</v>
      </c>
      <c r="AA421" s="5">
        <v>20267.177227465989</v>
      </c>
      <c r="AB421" s="5">
        <v>25696.79602285687</v>
      </c>
      <c r="AC421" s="5">
        <v>28117.457177057084</v>
      </c>
      <c r="AD421" s="5">
        <v>29513.872973789395</v>
      </c>
      <c r="AE421" s="5">
        <v>30405.290910794265</v>
      </c>
      <c r="AF421" s="5">
        <v>32810.300842435427</v>
      </c>
      <c r="AG421" s="5">
        <v>36643.416276162083</v>
      </c>
    </row>
    <row r="422" spans="1:33">
      <c r="A422" s="58" t="s">
        <v>137</v>
      </c>
      <c r="B422" s="61" t="s">
        <v>123</v>
      </c>
      <c r="C422" s="61" t="s">
        <v>179</v>
      </c>
      <c r="D422" s="61" t="s">
        <v>180</v>
      </c>
      <c r="E422" s="61" t="s">
        <v>154</v>
      </c>
      <c r="F422" s="5">
        <v>275.88474327321978</v>
      </c>
      <c r="G422" s="5">
        <v>242.85713974247005</v>
      </c>
      <c r="H422" s="5">
        <v>375.07628682661488</v>
      </c>
      <c r="I422" s="5">
        <v>450.83107235929998</v>
      </c>
      <c r="J422" s="5">
        <v>400.62605487870985</v>
      </c>
      <c r="K422" s="5">
        <v>441.61773448647523</v>
      </c>
      <c r="L422" s="5">
        <v>474.48856080351493</v>
      </c>
      <c r="M422" s="5">
        <v>399.32854573099007</v>
      </c>
      <c r="N422" s="5">
        <v>340.67814406707998</v>
      </c>
      <c r="O422" s="5">
        <v>385.59205675964495</v>
      </c>
      <c r="P422" s="5">
        <v>377.05327940830512</v>
      </c>
      <c r="Q422" s="5">
        <v>312.76509773111491</v>
      </c>
      <c r="R422" s="5">
        <v>297.58699808022004</v>
      </c>
      <c r="S422" s="5">
        <v>299.24430432731003</v>
      </c>
      <c r="T422" s="5">
        <v>271.49717519087517</v>
      </c>
      <c r="U422" s="5">
        <v>304.03479278214002</v>
      </c>
      <c r="V422" s="5">
        <v>294.61103804668494</v>
      </c>
      <c r="W422" s="5">
        <v>396.12190037833994</v>
      </c>
      <c r="X422" s="5">
        <v>369.03174257801504</v>
      </c>
      <c r="Y422" s="5">
        <v>336.46994971359993</v>
      </c>
      <c r="Z422" s="5">
        <v>458.93531735620479</v>
      </c>
      <c r="AA422" s="5">
        <v>443.82702516769018</v>
      </c>
      <c r="AB422" s="5">
        <v>273.37528997656011</v>
      </c>
      <c r="AC422" s="5">
        <v>312.14849480060514</v>
      </c>
      <c r="AD422" s="5">
        <v>361.08195046225001</v>
      </c>
      <c r="AE422" s="5">
        <v>343.97669621028479</v>
      </c>
      <c r="AF422" s="5">
        <v>347.22416084201006</v>
      </c>
      <c r="AG422" s="5">
        <v>247.97916343095005</v>
      </c>
    </row>
    <row r="423" spans="1:33">
      <c r="A423" s="58" t="s">
        <v>137</v>
      </c>
      <c r="B423" s="61" t="s">
        <v>123</v>
      </c>
      <c r="C423" s="61" t="s">
        <v>181</v>
      </c>
      <c r="D423" s="61" t="s">
        <v>182</v>
      </c>
      <c r="E423" s="61" t="s">
        <v>154</v>
      </c>
      <c r="F423" s="5">
        <v>1821.067031241761</v>
      </c>
      <c r="G423" s="5">
        <v>1676.7687123221547</v>
      </c>
      <c r="H423" s="5">
        <v>2588.1825219140201</v>
      </c>
      <c r="I423" s="5">
        <v>2704.6206803326099</v>
      </c>
      <c r="J423" s="5">
        <v>2572.145941174525</v>
      </c>
      <c r="K423" s="5">
        <v>2798.0739912489908</v>
      </c>
      <c r="L423" s="5">
        <v>2943.2228230189012</v>
      </c>
      <c r="M423" s="5">
        <v>2577.7111784173699</v>
      </c>
      <c r="N423" s="5">
        <v>2584.6776556236255</v>
      </c>
      <c r="O423" s="5">
        <v>2491.4510701066251</v>
      </c>
      <c r="P423" s="5">
        <v>2599.8582058948405</v>
      </c>
      <c r="Q423" s="5">
        <v>2504.1331631694507</v>
      </c>
      <c r="R423" s="5">
        <v>2300.695842619205</v>
      </c>
      <c r="S423" s="5">
        <v>2439.6295165213241</v>
      </c>
      <c r="T423" s="5">
        <v>1804.7250936666203</v>
      </c>
      <c r="U423" s="5">
        <v>1632.7102123534155</v>
      </c>
      <c r="V423" s="5">
        <v>1839.6122968998855</v>
      </c>
      <c r="W423" s="5">
        <v>2499.8800580080956</v>
      </c>
      <c r="X423" s="5">
        <v>2402.1289446572</v>
      </c>
      <c r="Y423" s="5">
        <v>2416.5698085787553</v>
      </c>
      <c r="Z423" s="5">
        <v>2647.4827410933353</v>
      </c>
      <c r="AA423" s="5">
        <v>2778.7866999966586</v>
      </c>
      <c r="AB423" s="5">
        <v>2040.123502939166</v>
      </c>
      <c r="AC423" s="5">
        <v>1973.3963470712299</v>
      </c>
      <c r="AD423" s="5">
        <v>2455.2239035651705</v>
      </c>
      <c r="AE423" s="5">
        <v>2188.2001104450292</v>
      </c>
      <c r="AF423" s="5">
        <v>1971.4915278422504</v>
      </c>
      <c r="AG423" s="5">
        <v>1787.7440081694613</v>
      </c>
    </row>
    <row r="424" spans="1:33">
      <c r="A424" s="58" t="s">
        <v>137</v>
      </c>
      <c r="B424" s="61" t="s">
        <v>123</v>
      </c>
      <c r="C424" s="61" t="s">
        <v>183</v>
      </c>
      <c r="D424" s="61" t="s">
        <v>184</v>
      </c>
      <c r="E424" s="61" t="s">
        <v>154</v>
      </c>
      <c r="F424" s="5">
        <v>551.82880206171012</v>
      </c>
      <c r="G424" s="5">
        <v>500.72692739406</v>
      </c>
      <c r="H424" s="5">
        <v>795.36205858521976</v>
      </c>
      <c r="I424" s="5">
        <v>2374.8958704257857</v>
      </c>
      <c r="J424" s="5">
        <v>2213.0180821250851</v>
      </c>
      <c r="K424" s="5">
        <v>2427.2112047137862</v>
      </c>
      <c r="L424" s="5">
        <v>2683.1966667851902</v>
      </c>
      <c r="M424" s="5">
        <v>2717.5511218529678</v>
      </c>
      <c r="N424" s="5">
        <v>2781.7967978760389</v>
      </c>
      <c r="O424" s="5">
        <v>2497.2802023866061</v>
      </c>
      <c r="P424" s="5">
        <v>2620.314754591534</v>
      </c>
      <c r="Q424" s="5">
        <v>2751.817844230236</v>
      </c>
      <c r="R424" s="5">
        <v>2584.6590673860146</v>
      </c>
      <c r="S424" s="5">
        <v>2758.1946596394646</v>
      </c>
      <c r="T424" s="5">
        <v>2421.9066095451858</v>
      </c>
      <c r="U424" s="5">
        <v>2352.9765889389396</v>
      </c>
      <c r="V424" s="5">
        <v>2553.6237154080327</v>
      </c>
      <c r="W424" s="5">
        <v>2844.9281955374954</v>
      </c>
      <c r="X424" s="5">
        <v>2778.5473331095372</v>
      </c>
      <c r="Y424" s="5">
        <v>2780.1705694882608</v>
      </c>
      <c r="Z424" s="5">
        <v>2321.5170367155492</v>
      </c>
      <c r="AA424" s="5">
        <v>2518.3056499037598</v>
      </c>
      <c r="AB424" s="5">
        <v>2717.2897138510189</v>
      </c>
      <c r="AC424" s="5">
        <v>2537.6889641010589</v>
      </c>
      <c r="AD424" s="5">
        <v>2743.0894564307332</v>
      </c>
      <c r="AE424" s="5">
        <v>2705.7769880765345</v>
      </c>
      <c r="AF424" s="5">
        <v>2604.17956308881</v>
      </c>
      <c r="AG424" s="5">
        <v>2236.1735762506632</v>
      </c>
    </row>
    <row r="425" spans="1:33">
      <c r="A425" s="58" t="s">
        <v>137</v>
      </c>
      <c r="B425" s="61" t="s">
        <v>123</v>
      </c>
      <c r="C425" s="61" t="s">
        <v>185</v>
      </c>
      <c r="D425" s="61" t="s">
        <v>186</v>
      </c>
      <c r="E425" s="61" t="s">
        <v>154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</row>
    <row r="426" spans="1:33">
      <c r="A426" s="58" t="s">
        <v>137</v>
      </c>
      <c r="B426" s="61" t="s">
        <v>123</v>
      </c>
      <c r="C426" s="61" t="s">
        <v>187</v>
      </c>
      <c r="D426" s="61" t="s">
        <v>188</v>
      </c>
      <c r="E426" s="61" t="s">
        <v>154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>
      <c r="A427" s="58" t="s">
        <v>137</v>
      </c>
      <c r="B427" s="61" t="s">
        <v>125</v>
      </c>
      <c r="C427" s="61" t="s">
        <v>189</v>
      </c>
      <c r="D427" s="61" t="s">
        <v>190</v>
      </c>
      <c r="E427" s="61" t="s">
        <v>154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7.4517826000000025E-4</v>
      </c>
      <c r="L427" s="5">
        <v>8.1077994000000023E-4</v>
      </c>
      <c r="M427" s="5">
        <v>1.6223760499999998E-3</v>
      </c>
      <c r="N427" s="5">
        <v>1.4406234150000001E-3</v>
      </c>
      <c r="O427" s="5">
        <v>1.4559743200000003E-3</v>
      </c>
      <c r="P427" s="5">
        <v>1.4698551650000008E-3</v>
      </c>
      <c r="Q427" s="5">
        <v>1.5437866599999996E-3</v>
      </c>
      <c r="R427" s="5">
        <v>1.4447294399999998E-3</v>
      </c>
      <c r="S427" s="5">
        <v>1.4481768450000001E-3</v>
      </c>
      <c r="T427" s="5">
        <v>1.3881434950000009E-3</v>
      </c>
      <c r="U427" s="5">
        <v>1.4126241300000005E-3</v>
      </c>
      <c r="V427" s="5">
        <v>1.3218016399999984E-3</v>
      </c>
      <c r="W427" s="5">
        <v>1.4248223249999986E-3</v>
      </c>
      <c r="X427" s="5">
        <v>1.4244654750000005E-3</v>
      </c>
      <c r="Y427" s="5">
        <v>1.2847254150000003E-3</v>
      </c>
      <c r="Z427" s="5">
        <v>1.1657121299999999E-3</v>
      </c>
      <c r="AA427" s="5">
        <v>1.1747083799999994E-3</v>
      </c>
      <c r="AB427" s="5">
        <v>1.41280599E-3</v>
      </c>
      <c r="AC427" s="5">
        <v>1.3360987650000002E-3</v>
      </c>
      <c r="AD427" s="5">
        <v>1.4245075349999985E-3</v>
      </c>
      <c r="AE427" s="5">
        <v>1.497828315000001E-3</v>
      </c>
      <c r="AF427" s="5">
        <v>1.5510405200000012E-3</v>
      </c>
      <c r="AG427" s="5">
        <v>1.5563639749999999E-3</v>
      </c>
    </row>
    <row r="428" spans="1:33">
      <c r="A428" s="58" t="s">
        <v>137</v>
      </c>
      <c r="B428" s="61" t="s">
        <v>125</v>
      </c>
      <c r="C428" s="61" t="s">
        <v>191</v>
      </c>
      <c r="D428" s="61" t="s">
        <v>192</v>
      </c>
      <c r="E428" s="61" t="s">
        <v>154</v>
      </c>
      <c r="F428" s="5">
        <v>0</v>
      </c>
      <c r="G428" s="5">
        <v>0</v>
      </c>
      <c r="H428" s="5">
        <v>0</v>
      </c>
      <c r="I428" s="5">
        <v>0</v>
      </c>
      <c r="J428" s="5">
        <v>645.79379399173945</v>
      </c>
      <c r="K428" s="5">
        <v>762.43721285686513</v>
      </c>
      <c r="L428" s="5">
        <v>767.6514968576804</v>
      </c>
      <c r="M428" s="5">
        <v>635.25517937119014</v>
      </c>
      <c r="N428" s="5">
        <v>643.38397358499969</v>
      </c>
      <c r="O428" s="5">
        <v>645.09402549850552</v>
      </c>
      <c r="P428" s="5">
        <v>642.77623359280017</v>
      </c>
      <c r="Q428" s="5">
        <v>673.0221260079154</v>
      </c>
      <c r="R428" s="5">
        <v>564.90041299774055</v>
      </c>
      <c r="S428" s="5">
        <v>710.8021855762604</v>
      </c>
      <c r="T428" s="5">
        <v>763.77625196790007</v>
      </c>
      <c r="U428" s="5">
        <v>696.54196145252479</v>
      </c>
      <c r="V428" s="5">
        <v>691.51663183917537</v>
      </c>
      <c r="W428" s="5">
        <v>763.51095216751924</v>
      </c>
      <c r="X428" s="5">
        <v>733.50979641499544</v>
      </c>
      <c r="Y428" s="5">
        <v>763.40532561382497</v>
      </c>
      <c r="Z428" s="5">
        <v>761.15434099131994</v>
      </c>
      <c r="AA428" s="5">
        <v>730.6376629771197</v>
      </c>
      <c r="AB428" s="5">
        <v>819.49868126277966</v>
      </c>
      <c r="AC428" s="5">
        <v>726.07247646344456</v>
      </c>
      <c r="AD428" s="5">
        <v>871.50086903427518</v>
      </c>
      <c r="AE428" s="5">
        <v>865.40976980476012</v>
      </c>
      <c r="AF428" s="5">
        <v>836.66640262287922</v>
      </c>
      <c r="AG428" s="5">
        <v>818.29458389361548</v>
      </c>
    </row>
    <row r="429" spans="1:33">
      <c r="A429" s="58" t="s">
        <v>137</v>
      </c>
      <c r="B429" s="61" t="s">
        <v>125</v>
      </c>
      <c r="C429" s="61" t="s">
        <v>193</v>
      </c>
      <c r="D429" s="61" t="s">
        <v>194</v>
      </c>
      <c r="E429" s="61" t="s">
        <v>154</v>
      </c>
      <c r="F429" s="5">
        <v>1132.8849350696753</v>
      </c>
      <c r="G429" s="5">
        <v>945.65400530646468</v>
      </c>
      <c r="H429" s="5">
        <v>997.07734363900545</v>
      </c>
      <c r="I429" s="5">
        <v>1043.3588685443847</v>
      </c>
      <c r="J429" s="5">
        <v>1087.4611201149053</v>
      </c>
      <c r="K429" s="5">
        <v>1166.3774669503748</v>
      </c>
      <c r="L429" s="5">
        <v>1206.3061486265149</v>
      </c>
      <c r="M429" s="5">
        <v>1808.02497989925</v>
      </c>
      <c r="N429" s="5">
        <v>4910.5384108249054</v>
      </c>
      <c r="O429" s="5">
        <v>5241.957912613163</v>
      </c>
      <c r="P429" s="5">
        <v>5458.6130747261032</v>
      </c>
      <c r="Q429" s="5">
        <v>5672.2710084327946</v>
      </c>
      <c r="R429" s="5">
        <v>5332.0367670168089</v>
      </c>
      <c r="S429" s="5">
        <v>5736.1490906825202</v>
      </c>
      <c r="T429" s="5">
        <v>5316.4056734646383</v>
      </c>
      <c r="U429" s="5">
        <v>7011.2836272250715</v>
      </c>
      <c r="V429" s="5">
        <v>7675.7286746739392</v>
      </c>
      <c r="W429" s="5">
        <v>10104.989705202523</v>
      </c>
      <c r="X429" s="5">
        <v>9590.0453103714663</v>
      </c>
      <c r="Y429" s="5">
        <v>9789.5323542384576</v>
      </c>
      <c r="Z429" s="5">
        <v>8948.854367077729</v>
      </c>
      <c r="AA429" s="5">
        <v>8394.3775492496043</v>
      </c>
      <c r="AB429" s="5">
        <v>7959.4686414794287</v>
      </c>
      <c r="AC429" s="5">
        <v>7496.7768515599055</v>
      </c>
      <c r="AD429" s="5">
        <v>8901.4943018572558</v>
      </c>
      <c r="AE429" s="5">
        <v>8555.3639510371668</v>
      </c>
      <c r="AF429" s="5">
        <v>8016.1010868305939</v>
      </c>
      <c r="AG429" s="5">
        <v>7532.4590367897999</v>
      </c>
    </row>
    <row r="430" spans="1:33">
      <c r="A430" s="58" t="s">
        <v>137</v>
      </c>
      <c r="B430" s="61" t="s">
        <v>125</v>
      </c>
      <c r="C430" s="61" t="s">
        <v>195</v>
      </c>
      <c r="D430" s="61" t="s">
        <v>196</v>
      </c>
      <c r="E430" s="61" t="s">
        <v>154</v>
      </c>
      <c r="F430" s="5">
        <v>0</v>
      </c>
      <c r="G430" s="5">
        <v>0</v>
      </c>
      <c r="H430" s="5">
        <v>0</v>
      </c>
      <c r="I430" s="5">
        <v>0</v>
      </c>
      <c r="J430" s="5">
        <v>674.82725316047606</v>
      </c>
      <c r="K430" s="5">
        <v>1613.4066366345146</v>
      </c>
      <c r="L430" s="5">
        <v>1662.0678708783655</v>
      </c>
      <c r="M430" s="5">
        <v>1264.9772124765543</v>
      </c>
      <c r="N430" s="5">
        <v>1072.2670705822554</v>
      </c>
      <c r="O430" s="5">
        <v>975.37882306550512</v>
      </c>
      <c r="P430" s="5">
        <v>1011.6142157303548</v>
      </c>
      <c r="Q430" s="5">
        <v>893.211274870225</v>
      </c>
      <c r="R430" s="5">
        <v>692.20050725580529</v>
      </c>
      <c r="S430" s="5">
        <v>854.10264233291093</v>
      </c>
      <c r="T430" s="5">
        <v>1037.5256703723542</v>
      </c>
      <c r="U430" s="5">
        <v>944.70814424207481</v>
      </c>
      <c r="V430" s="5">
        <v>1114.1712109355992</v>
      </c>
      <c r="W430" s="5">
        <v>1146.0270312517148</v>
      </c>
      <c r="X430" s="5">
        <v>1088.5242801740501</v>
      </c>
      <c r="Y430" s="5">
        <v>945.53894478113591</v>
      </c>
      <c r="Z430" s="5">
        <v>1041.6673761461752</v>
      </c>
      <c r="AA430" s="5">
        <v>1237.1357104409451</v>
      </c>
      <c r="AB430" s="5">
        <v>990.36668582576033</v>
      </c>
      <c r="AC430" s="5">
        <v>936.52844876346978</v>
      </c>
      <c r="AD430" s="5">
        <v>6052.0255659230497</v>
      </c>
      <c r="AE430" s="5">
        <v>6152.3232168017403</v>
      </c>
      <c r="AF430" s="5">
        <v>8261.6766862706299</v>
      </c>
      <c r="AG430" s="5">
        <v>8802.7545050250592</v>
      </c>
    </row>
    <row r="431" spans="1:33">
      <c r="A431" s="58" t="s">
        <v>137</v>
      </c>
      <c r="B431" s="61" t="s">
        <v>125</v>
      </c>
      <c r="C431" s="61" t="s">
        <v>197</v>
      </c>
      <c r="D431" s="61" t="s">
        <v>198</v>
      </c>
      <c r="E431" s="61" t="s">
        <v>154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>
      <c r="A432" s="58" t="s">
        <v>137</v>
      </c>
      <c r="B432" s="61" t="s">
        <v>125</v>
      </c>
      <c r="C432" s="61" t="s">
        <v>199</v>
      </c>
      <c r="D432" s="61" t="s">
        <v>200</v>
      </c>
      <c r="E432" s="61" t="s">
        <v>154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871.83530087878967</v>
      </c>
      <c r="L432" s="5">
        <v>871.27374625831487</v>
      </c>
      <c r="M432" s="5">
        <v>849.37923661616026</v>
      </c>
      <c r="N432" s="5">
        <v>792.66177670181025</v>
      </c>
      <c r="O432" s="5">
        <v>760.99216562705078</v>
      </c>
      <c r="P432" s="5">
        <v>776.61095169735586</v>
      </c>
      <c r="Q432" s="5">
        <v>819.32515079478492</v>
      </c>
      <c r="R432" s="5">
        <v>770.22183199360984</v>
      </c>
      <c r="S432" s="5">
        <v>785.25051804443001</v>
      </c>
      <c r="T432" s="5">
        <v>757.77160529151024</v>
      </c>
      <c r="U432" s="5">
        <v>721.11761017959043</v>
      </c>
      <c r="V432" s="5">
        <v>766.25954814937506</v>
      </c>
      <c r="W432" s="5">
        <v>760.29761139131961</v>
      </c>
      <c r="X432" s="5">
        <v>761.56362752625546</v>
      </c>
      <c r="Y432" s="5">
        <v>740.66210023290091</v>
      </c>
      <c r="Z432" s="5">
        <v>666.21400241132073</v>
      </c>
      <c r="AA432" s="5">
        <v>623.79071185845555</v>
      </c>
      <c r="AB432" s="5">
        <v>730.17356395310537</v>
      </c>
      <c r="AC432" s="5">
        <v>692.22751839618047</v>
      </c>
      <c r="AD432" s="5">
        <v>722.8815336874402</v>
      </c>
      <c r="AE432" s="5">
        <v>755.02382933196566</v>
      </c>
      <c r="AF432" s="5">
        <v>774.52706453485052</v>
      </c>
      <c r="AG432" s="5">
        <v>770.32448018902005</v>
      </c>
    </row>
    <row r="433" spans="1:33">
      <c r="A433" s="58" t="s">
        <v>137</v>
      </c>
      <c r="B433" s="61" t="s">
        <v>125</v>
      </c>
      <c r="C433" s="61" t="s">
        <v>201</v>
      </c>
      <c r="D433" s="61" t="s">
        <v>202</v>
      </c>
      <c r="E433" s="61" t="s">
        <v>154</v>
      </c>
      <c r="F433" s="5">
        <v>605.35729801511002</v>
      </c>
      <c r="G433" s="5">
        <v>566.44553407238504</v>
      </c>
      <c r="H433" s="5">
        <v>777.06734409765522</v>
      </c>
      <c r="I433" s="5">
        <v>808.09509038509486</v>
      </c>
      <c r="J433" s="5">
        <v>1087.4011390257247</v>
      </c>
      <c r="K433" s="5">
        <v>1277.4997901469251</v>
      </c>
      <c r="L433" s="5">
        <v>1304.483210111475</v>
      </c>
      <c r="M433" s="5">
        <v>1258.6202403919849</v>
      </c>
      <c r="N433" s="5">
        <v>1202.5571362569701</v>
      </c>
      <c r="O433" s="5">
        <v>1236.3020720002144</v>
      </c>
      <c r="P433" s="5">
        <v>1221.6661525035506</v>
      </c>
      <c r="Q433" s="5">
        <v>1183.4544196655347</v>
      </c>
      <c r="R433" s="5">
        <v>1024.6008433088546</v>
      </c>
      <c r="S433" s="5">
        <v>2656.2290677557708</v>
      </c>
      <c r="T433" s="5">
        <v>2579.8172473819805</v>
      </c>
      <c r="U433" s="5">
        <v>3079.2268108230151</v>
      </c>
      <c r="V433" s="5">
        <v>3264.5668174980246</v>
      </c>
      <c r="W433" s="5">
        <v>3684.5991801074911</v>
      </c>
      <c r="X433" s="5">
        <v>3516.3897135933498</v>
      </c>
      <c r="Y433" s="5">
        <v>7391.0111932059353</v>
      </c>
      <c r="Z433" s="5">
        <v>10789.912540862535</v>
      </c>
      <c r="AA433" s="5">
        <v>11180.609450116792</v>
      </c>
      <c r="AB433" s="5">
        <v>10779.698673800936</v>
      </c>
      <c r="AC433" s="5">
        <v>9803.9431443567337</v>
      </c>
      <c r="AD433" s="5">
        <v>11616.98981926839</v>
      </c>
      <c r="AE433" s="5">
        <v>11987.411955732583</v>
      </c>
      <c r="AF433" s="5">
        <v>15019.006836144035</v>
      </c>
      <c r="AG433" s="5">
        <v>15693.231590988991</v>
      </c>
    </row>
    <row r="434" spans="1:33">
      <c r="A434" s="58" t="s">
        <v>137</v>
      </c>
      <c r="B434" s="61" t="s">
        <v>126</v>
      </c>
      <c r="C434" s="61" t="s">
        <v>203</v>
      </c>
      <c r="D434" s="61" t="s">
        <v>204</v>
      </c>
      <c r="E434" s="61" t="s">
        <v>154</v>
      </c>
      <c r="F434" s="5">
        <v>287.66234700929004</v>
      </c>
      <c r="G434" s="5">
        <v>204.77891491069005</v>
      </c>
      <c r="H434" s="5">
        <v>229.29860902725997</v>
      </c>
      <c r="I434" s="5">
        <v>247.83243819448501</v>
      </c>
      <c r="J434" s="5">
        <v>226.56430019031504</v>
      </c>
      <c r="K434" s="5">
        <v>268.59321321874006</v>
      </c>
      <c r="L434" s="5">
        <v>290.12146686067013</v>
      </c>
      <c r="M434" s="5">
        <v>268.1438400688852</v>
      </c>
      <c r="N434" s="5">
        <v>263.09425189740989</v>
      </c>
      <c r="O434" s="5">
        <v>237.53257193884511</v>
      </c>
      <c r="P434" s="5">
        <v>271.21726644769507</v>
      </c>
      <c r="Q434" s="5">
        <v>271.95318576254499</v>
      </c>
      <c r="R434" s="5">
        <v>255.38429017481499</v>
      </c>
      <c r="S434" s="5">
        <v>270.30125817936488</v>
      </c>
      <c r="T434" s="5">
        <v>269.45334934619495</v>
      </c>
      <c r="U434" s="5">
        <v>252.9214043854299</v>
      </c>
      <c r="V434" s="5">
        <v>264.61628736342499</v>
      </c>
      <c r="W434" s="5">
        <v>292.51139807261518</v>
      </c>
      <c r="X434" s="5">
        <v>291.62424370365522</v>
      </c>
      <c r="Y434" s="5">
        <v>268.66962334968491</v>
      </c>
      <c r="Z434" s="5">
        <v>424.84545369286514</v>
      </c>
      <c r="AA434" s="5">
        <v>461.14250010319006</v>
      </c>
      <c r="AB434" s="5">
        <v>475.77076198981001</v>
      </c>
      <c r="AC434" s="5">
        <v>437.37544465759009</v>
      </c>
      <c r="AD434" s="5">
        <v>477.43661314340989</v>
      </c>
      <c r="AE434" s="5">
        <v>472.84068239340002</v>
      </c>
      <c r="AF434" s="5">
        <v>212.65481742181009</v>
      </c>
      <c r="AG434" s="5">
        <v>231.91336323960002</v>
      </c>
    </row>
    <row r="435" spans="1:33">
      <c r="A435" s="58" t="s">
        <v>137</v>
      </c>
      <c r="B435" s="61" t="s">
        <v>126</v>
      </c>
      <c r="C435" s="61" t="s">
        <v>205</v>
      </c>
      <c r="D435" s="61" t="s">
        <v>206</v>
      </c>
      <c r="E435" s="61" t="s">
        <v>154</v>
      </c>
      <c r="F435" s="5">
        <v>42.241503463780006</v>
      </c>
      <c r="G435" s="5">
        <v>29.225873806705003</v>
      </c>
      <c r="H435" s="5">
        <v>34.267680729504981</v>
      </c>
      <c r="I435" s="5">
        <v>1026.1644319568854</v>
      </c>
      <c r="J435" s="5">
        <v>1774.2970425599003</v>
      </c>
      <c r="K435" s="5">
        <v>2113.4530767317738</v>
      </c>
      <c r="L435" s="5">
        <v>2207.5372647637205</v>
      </c>
      <c r="M435" s="5">
        <v>2147.652656930486</v>
      </c>
      <c r="N435" s="5">
        <v>2185.0967115790409</v>
      </c>
      <c r="O435" s="5">
        <v>1884.0082938224357</v>
      </c>
      <c r="P435" s="5">
        <v>2119.9007800725249</v>
      </c>
      <c r="Q435" s="5">
        <v>2222.8998533926988</v>
      </c>
      <c r="R435" s="5">
        <v>2013.1878085903904</v>
      </c>
      <c r="S435" s="5">
        <v>2094.5846989935944</v>
      </c>
      <c r="T435" s="5">
        <v>1905.1094483983759</v>
      </c>
      <c r="U435" s="5">
        <v>1723.9590218197691</v>
      </c>
      <c r="V435" s="5">
        <v>1760.2525591713209</v>
      </c>
      <c r="W435" s="5">
        <v>2234.8688147372332</v>
      </c>
      <c r="X435" s="5">
        <v>3688.2986350223218</v>
      </c>
      <c r="Y435" s="5">
        <v>3632.753528109256</v>
      </c>
      <c r="Z435" s="5">
        <v>5534.2142872231798</v>
      </c>
      <c r="AA435" s="5">
        <v>4719.4568608974514</v>
      </c>
      <c r="AB435" s="5">
        <v>4454.2905836742648</v>
      </c>
      <c r="AC435" s="5">
        <v>4333.6464555867433</v>
      </c>
      <c r="AD435" s="5">
        <v>4842.6467547993298</v>
      </c>
      <c r="AE435" s="5">
        <v>4646.3661073878866</v>
      </c>
      <c r="AF435" s="5">
        <v>3503.1416619362371</v>
      </c>
      <c r="AG435" s="5">
        <v>2764.0224429429049</v>
      </c>
    </row>
    <row r="436" spans="1:33">
      <c r="A436" s="58" t="s">
        <v>137</v>
      </c>
      <c r="B436" s="61" t="s">
        <v>126</v>
      </c>
      <c r="C436" s="61" t="s">
        <v>207</v>
      </c>
      <c r="D436" s="61" t="s">
        <v>208</v>
      </c>
      <c r="E436" s="61" t="s">
        <v>154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1614.5539849132701</v>
      </c>
      <c r="U436" s="5">
        <v>1495.0210365628398</v>
      </c>
      <c r="V436" s="5">
        <v>1370.2462525494338</v>
      </c>
      <c r="W436" s="5">
        <v>1853.7663628158302</v>
      </c>
      <c r="X436" s="5">
        <v>1568.2472699803398</v>
      </c>
      <c r="Y436" s="5">
        <v>1198.1787469145361</v>
      </c>
      <c r="Z436" s="5">
        <v>1387.4010100310595</v>
      </c>
      <c r="AA436" s="5">
        <v>2521.3316440600138</v>
      </c>
      <c r="AB436" s="5">
        <v>2679.0697029204307</v>
      </c>
      <c r="AC436" s="5">
        <v>2479.9820435163551</v>
      </c>
      <c r="AD436" s="5">
        <v>2801.8053906701948</v>
      </c>
      <c r="AE436" s="5">
        <v>2655.0804934388298</v>
      </c>
      <c r="AF436" s="5">
        <v>1851.1246988</v>
      </c>
      <c r="AG436" s="5">
        <v>1808.7291377192848</v>
      </c>
    </row>
    <row r="437" spans="1:33">
      <c r="A437" s="58" t="s">
        <v>137</v>
      </c>
      <c r="B437" s="61" t="s">
        <v>126</v>
      </c>
      <c r="C437" s="61" t="s">
        <v>209</v>
      </c>
      <c r="D437" s="61" t="s">
        <v>210</v>
      </c>
      <c r="E437" s="61" t="s">
        <v>154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</row>
    <row r="438" spans="1:33">
      <c r="A438" s="58" t="s">
        <v>137</v>
      </c>
      <c r="B438" s="61" t="s">
        <v>126</v>
      </c>
      <c r="C438" s="61" t="s">
        <v>211</v>
      </c>
      <c r="D438" s="61" t="s">
        <v>212</v>
      </c>
      <c r="E438" s="61" t="s">
        <v>154</v>
      </c>
      <c r="F438" s="5">
        <v>755.57847955066984</v>
      </c>
      <c r="G438" s="5">
        <v>686.21616868086528</v>
      </c>
      <c r="H438" s="5">
        <v>715.33229023680474</v>
      </c>
      <c r="I438" s="5">
        <v>714.1215204843603</v>
      </c>
      <c r="J438" s="5">
        <v>734.84508853073476</v>
      </c>
      <c r="K438" s="5">
        <v>1735.275350498174</v>
      </c>
      <c r="L438" s="5">
        <v>1781.3811636908049</v>
      </c>
      <c r="M438" s="5">
        <v>1561.8372883697552</v>
      </c>
      <c r="N438" s="5">
        <v>1488.8178523152001</v>
      </c>
      <c r="O438" s="5">
        <v>1790.1760460486544</v>
      </c>
      <c r="P438" s="5">
        <v>2400.9411301882355</v>
      </c>
      <c r="Q438" s="5">
        <v>2682.7209240902066</v>
      </c>
      <c r="R438" s="5">
        <v>2412.3311347632257</v>
      </c>
      <c r="S438" s="5">
        <v>6294.5641512468983</v>
      </c>
      <c r="T438" s="5">
        <v>5689.163197820023</v>
      </c>
      <c r="U438" s="5">
        <v>4981.7813576523959</v>
      </c>
      <c r="V438" s="5">
        <v>5109.5107694067374</v>
      </c>
      <c r="W438" s="5">
        <v>5609.6658987042429</v>
      </c>
      <c r="X438" s="5">
        <v>5193.3153402707712</v>
      </c>
      <c r="Y438" s="5">
        <v>4600.7618406011115</v>
      </c>
      <c r="Z438" s="5">
        <v>4776.1232213275971</v>
      </c>
      <c r="AA438" s="5">
        <v>4349.1239288981433</v>
      </c>
      <c r="AB438" s="5">
        <v>4213.3017903131276</v>
      </c>
      <c r="AC438" s="5">
        <v>4168.7472816961981</v>
      </c>
      <c r="AD438" s="5">
        <v>4693.269186608286</v>
      </c>
      <c r="AE438" s="5">
        <v>4338.9995580828345</v>
      </c>
      <c r="AF438" s="5">
        <v>2882.7052574888098</v>
      </c>
      <c r="AG438" s="5">
        <v>2481.9652441718836</v>
      </c>
    </row>
    <row r="439" spans="1:33">
      <c r="A439" s="58" t="s">
        <v>137</v>
      </c>
      <c r="B439" s="61" t="s">
        <v>126</v>
      </c>
      <c r="C439" s="61" t="s">
        <v>213</v>
      </c>
      <c r="D439" s="61" t="s">
        <v>214</v>
      </c>
      <c r="E439" s="61" t="s">
        <v>154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1025.8151496677106</v>
      </c>
      <c r="L439" s="5">
        <v>1095.3456962650894</v>
      </c>
      <c r="M439" s="5">
        <v>4885.0124815296303</v>
      </c>
      <c r="N439" s="5">
        <v>4665.1226102508645</v>
      </c>
      <c r="O439" s="5">
        <v>6264.6848025483487</v>
      </c>
      <c r="P439" s="5">
        <v>10733.118502166157</v>
      </c>
      <c r="Q439" s="5">
        <v>11031.022846521233</v>
      </c>
      <c r="R439" s="5">
        <v>14875.653792761805</v>
      </c>
      <c r="S439" s="5">
        <v>16772.278226212387</v>
      </c>
      <c r="T439" s="5">
        <v>17124.319839278982</v>
      </c>
      <c r="U439" s="5">
        <v>17400.786297310013</v>
      </c>
      <c r="V439" s="5">
        <v>18425.514206921798</v>
      </c>
      <c r="W439" s="5">
        <v>19893.063557552505</v>
      </c>
      <c r="X439" s="5">
        <v>41751.008650638156</v>
      </c>
      <c r="Y439" s="5">
        <v>40066.172939627228</v>
      </c>
      <c r="Z439" s="5">
        <v>40034.192117572573</v>
      </c>
      <c r="AA439" s="5">
        <v>34576.936489499458</v>
      </c>
      <c r="AB439" s="5">
        <v>35208.907883348948</v>
      </c>
      <c r="AC439" s="5">
        <v>37113.493435191187</v>
      </c>
      <c r="AD439" s="5">
        <v>47037.298320047979</v>
      </c>
      <c r="AE439" s="5">
        <v>63995.677322998818</v>
      </c>
      <c r="AF439" s="5">
        <v>71972.882576830976</v>
      </c>
      <c r="AG439" s="5">
        <v>73149.720623287154</v>
      </c>
    </row>
    <row r="440" spans="1:33">
      <c r="A440" s="58" t="s">
        <v>137</v>
      </c>
      <c r="B440" s="61" t="s">
        <v>126</v>
      </c>
      <c r="C440" s="61" t="s">
        <v>215</v>
      </c>
      <c r="D440" s="61" t="s">
        <v>216</v>
      </c>
      <c r="E440" s="61" t="s">
        <v>154</v>
      </c>
      <c r="F440" s="5">
        <v>0</v>
      </c>
      <c r="G440" s="5">
        <v>0</v>
      </c>
      <c r="H440" s="5">
        <v>0</v>
      </c>
      <c r="I440" s="5">
        <v>893.27225670271923</v>
      </c>
      <c r="J440" s="5">
        <v>972.23838522104961</v>
      </c>
      <c r="K440" s="5">
        <v>1016.8551560707604</v>
      </c>
      <c r="L440" s="5">
        <v>1120.074611889745</v>
      </c>
      <c r="M440" s="5">
        <v>908.03410132922409</v>
      </c>
      <c r="N440" s="5">
        <v>865.47653666675512</v>
      </c>
      <c r="O440" s="5">
        <v>867.83074315973488</v>
      </c>
      <c r="P440" s="5">
        <v>956.56052777450532</v>
      </c>
      <c r="Q440" s="5">
        <v>905.5349561791902</v>
      </c>
      <c r="R440" s="5">
        <v>759.08568070021477</v>
      </c>
      <c r="S440" s="5">
        <v>717.37205769823481</v>
      </c>
      <c r="T440" s="5">
        <v>729.34406832634511</v>
      </c>
      <c r="U440" s="5">
        <v>790.31796494189052</v>
      </c>
      <c r="V440" s="5">
        <v>719.72557937217982</v>
      </c>
      <c r="W440" s="5">
        <v>955.09442247353036</v>
      </c>
      <c r="X440" s="5">
        <v>728.42217791842427</v>
      </c>
      <c r="Y440" s="5">
        <v>630.06389683309476</v>
      </c>
      <c r="Z440" s="5">
        <v>856.91379660008533</v>
      </c>
      <c r="AA440" s="5">
        <v>3759.9467757068105</v>
      </c>
      <c r="AB440" s="5">
        <v>3421.5389918391934</v>
      </c>
      <c r="AC440" s="5">
        <v>3555.5896242070762</v>
      </c>
      <c r="AD440" s="5">
        <v>3817.962097522699</v>
      </c>
      <c r="AE440" s="5">
        <v>3819.6745193666775</v>
      </c>
      <c r="AF440" s="5">
        <v>2562.9555380109</v>
      </c>
      <c r="AG440" s="5">
        <v>1801.3676708333439</v>
      </c>
    </row>
    <row r="441" spans="1:33">
      <c r="A441" s="58" t="s">
        <v>137</v>
      </c>
      <c r="B441" s="61" t="s">
        <v>126</v>
      </c>
      <c r="C441" s="61" t="s">
        <v>217</v>
      </c>
      <c r="D441" s="61" t="s">
        <v>218</v>
      </c>
      <c r="E441" s="61" t="s">
        <v>154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7094.9449297925821</v>
      </c>
      <c r="AA441" s="5">
        <v>6967.7474635101689</v>
      </c>
      <c r="AB441" s="5">
        <v>6688.2947046486206</v>
      </c>
      <c r="AC441" s="5">
        <v>5788.0798356911582</v>
      </c>
      <c r="AD441" s="5">
        <v>6640.4511053340975</v>
      </c>
      <c r="AE441" s="5">
        <v>6621.4374468629476</v>
      </c>
      <c r="AF441" s="5">
        <v>4035.2750909618335</v>
      </c>
      <c r="AG441" s="5">
        <v>3341.1156907119166</v>
      </c>
    </row>
    <row r="442" spans="1:33">
      <c r="A442" s="58" t="s">
        <v>137</v>
      </c>
      <c r="B442" s="61" t="s">
        <v>126</v>
      </c>
      <c r="C442" s="61" t="s">
        <v>219</v>
      </c>
      <c r="D442" s="61" t="s">
        <v>220</v>
      </c>
      <c r="E442" s="61" t="s">
        <v>154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385.97549895359992</v>
      </c>
      <c r="Q442" s="5">
        <v>393.65832230723976</v>
      </c>
      <c r="R442" s="5">
        <v>359.40594864036024</v>
      </c>
      <c r="S442" s="5">
        <v>364.64492289856514</v>
      </c>
      <c r="T442" s="5">
        <v>1886.872466839354</v>
      </c>
      <c r="U442" s="5">
        <v>6381.552856644008</v>
      </c>
      <c r="V442" s="5">
        <v>6512.756031013716</v>
      </c>
      <c r="W442" s="5">
        <v>7264.925024894359</v>
      </c>
      <c r="X442" s="5">
        <v>6765.4766188840404</v>
      </c>
      <c r="Y442" s="5">
        <v>5622.4199696728192</v>
      </c>
      <c r="Z442" s="5">
        <v>6235.659954541693</v>
      </c>
      <c r="AA442" s="5">
        <v>4641.5417918358526</v>
      </c>
      <c r="AB442" s="5">
        <v>4279.804838994999</v>
      </c>
      <c r="AC442" s="5">
        <v>3845.6274487450014</v>
      </c>
      <c r="AD442" s="5">
        <v>4602.2697066700021</v>
      </c>
      <c r="AE442" s="5">
        <v>4857.9423685662086</v>
      </c>
      <c r="AF442" s="5">
        <v>34824.634924419821</v>
      </c>
      <c r="AG442" s="5">
        <v>33095.818167477039</v>
      </c>
    </row>
    <row r="443" spans="1:33">
      <c r="A443" s="58" t="s">
        <v>137</v>
      </c>
      <c r="B443" s="61" t="s">
        <v>127</v>
      </c>
      <c r="C443" s="61" t="s">
        <v>221</v>
      </c>
      <c r="D443" s="61" t="s">
        <v>222</v>
      </c>
      <c r="E443" s="61" t="s">
        <v>154</v>
      </c>
      <c r="F443" s="5">
        <v>0</v>
      </c>
      <c r="G443" s="5">
        <v>0</v>
      </c>
      <c r="H443" s="5">
        <v>63.655043582490045</v>
      </c>
      <c r="I443" s="5">
        <v>463.78484841363502</v>
      </c>
      <c r="J443" s="5">
        <v>440.29410220408022</v>
      </c>
      <c r="K443" s="5">
        <v>1862.9449151113661</v>
      </c>
      <c r="L443" s="5">
        <v>1851.7067226888694</v>
      </c>
      <c r="M443" s="5">
        <v>1455.4588104294446</v>
      </c>
      <c r="N443" s="5">
        <v>1504.8920988239502</v>
      </c>
      <c r="O443" s="5">
        <v>1525.9443038635361</v>
      </c>
      <c r="P443" s="5">
        <v>2682.8635554220073</v>
      </c>
      <c r="Q443" s="5">
        <v>2659.77048075947</v>
      </c>
      <c r="R443" s="5">
        <v>2412.9705256299544</v>
      </c>
      <c r="S443" s="5">
        <v>2888.0831300034492</v>
      </c>
      <c r="T443" s="5">
        <v>6399.6699584569651</v>
      </c>
      <c r="U443" s="5">
        <v>9251.9698555206123</v>
      </c>
      <c r="V443" s="5">
        <v>9917.8106698765787</v>
      </c>
      <c r="W443" s="5">
        <v>11754.51823097249</v>
      </c>
      <c r="X443" s="5">
        <v>10937.846228854962</v>
      </c>
      <c r="Y443" s="5">
        <v>10523.73327262788</v>
      </c>
      <c r="Z443" s="5">
        <v>17403.230587561986</v>
      </c>
      <c r="AA443" s="5">
        <v>18951.390738027196</v>
      </c>
      <c r="AB443" s="5">
        <v>19341.591196467863</v>
      </c>
      <c r="AC443" s="5">
        <v>17203.575389324105</v>
      </c>
      <c r="AD443" s="5">
        <v>19423.609357561403</v>
      </c>
      <c r="AE443" s="5">
        <v>19548.849597570657</v>
      </c>
      <c r="AF443" s="5">
        <v>43928.947477097288</v>
      </c>
      <c r="AG443" s="5">
        <v>45918.140147762562</v>
      </c>
    </row>
    <row r="444" spans="1:33">
      <c r="A444" s="58" t="s">
        <v>137</v>
      </c>
      <c r="B444" s="61" t="s">
        <v>127</v>
      </c>
      <c r="C444" s="61" t="s">
        <v>223</v>
      </c>
      <c r="D444" s="61" t="s">
        <v>224</v>
      </c>
      <c r="E444" s="61" t="s">
        <v>154</v>
      </c>
      <c r="F444" s="5">
        <v>0</v>
      </c>
      <c r="G444" s="5">
        <v>0</v>
      </c>
      <c r="H444" s="5">
        <v>0</v>
      </c>
      <c r="I444" s="5">
        <v>212.92609517895485</v>
      </c>
      <c r="J444" s="5">
        <v>185.44319682122503</v>
      </c>
      <c r="K444" s="5">
        <v>191.65303687078011</v>
      </c>
      <c r="L444" s="5">
        <v>187.32322551029492</v>
      </c>
      <c r="M444" s="5">
        <v>255.40789585077505</v>
      </c>
      <c r="N444" s="5">
        <v>240.34681321737497</v>
      </c>
      <c r="O444" s="5">
        <v>227.62144921092508</v>
      </c>
      <c r="P444" s="5">
        <v>249.96163142120503</v>
      </c>
      <c r="Q444" s="5">
        <v>254.94615862664014</v>
      </c>
      <c r="R444" s="5">
        <v>234.91269345000006</v>
      </c>
      <c r="S444" s="5">
        <v>241.48994678225984</v>
      </c>
      <c r="T444" s="5">
        <v>268.61917775554002</v>
      </c>
      <c r="U444" s="5">
        <v>223.70392665000014</v>
      </c>
      <c r="V444" s="5">
        <v>252.82579080000005</v>
      </c>
      <c r="W444" s="5">
        <v>260.11951960534992</v>
      </c>
      <c r="X444" s="5">
        <v>251.75361826216997</v>
      </c>
      <c r="Y444" s="5">
        <v>226.95538796069994</v>
      </c>
      <c r="Z444" s="5">
        <v>214.80339253987509</v>
      </c>
      <c r="AA444" s="5">
        <v>235.88800927090011</v>
      </c>
      <c r="AB444" s="5">
        <v>230.59055655000009</v>
      </c>
      <c r="AC444" s="5">
        <v>215.91015130884497</v>
      </c>
      <c r="AD444" s="5">
        <v>229.8479849278699</v>
      </c>
      <c r="AE444" s="5">
        <v>243.71837475000001</v>
      </c>
      <c r="AF444" s="5">
        <v>162.88233543990498</v>
      </c>
      <c r="AG444" s="5">
        <v>162.67037253771502</v>
      </c>
    </row>
    <row r="445" spans="1:33">
      <c r="A445" s="58" t="s">
        <v>137</v>
      </c>
      <c r="B445" s="61" t="s">
        <v>127</v>
      </c>
      <c r="C445" s="61" t="s">
        <v>225</v>
      </c>
      <c r="D445" s="61" t="s">
        <v>226</v>
      </c>
      <c r="E445" s="61" t="s">
        <v>154</v>
      </c>
      <c r="F445" s="5">
        <v>0</v>
      </c>
      <c r="G445" s="5">
        <v>0</v>
      </c>
      <c r="H445" s="5">
        <v>0</v>
      </c>
      <c r="I445" s="5">
        <v>233.350835328735</v>
      </c>
      <c r="J445" s="5">
        <v>199.95623100000012</v>
      </c>
      <c r="K445" s="5">
        <v>204.97486090172998</v>
      </c>
      <c r="L445" s="5">
        <v>212.8589595898849</v>
      </c>
      <c r="M445" s="5">
        <v>279.41609195191518</v>
      </c>
      <c r="N445" s="5">
        <v>261.0822810750002</v>
      </c>
      <c r="O445" s="5">
        <v>248.00758799999997</v>
      </c>
      <c r="P445" s="5">
        <v>249.88479007499998</v>
      </c>
      <c r="Q445" s="5">
        <v>266.69193229685015</v>
      </c>
      <c r="R445" s="5">
        <v>254.64330198866497</v>
      </c>
      <c r="S445" s="5">
        <v>259.93852955304516</v>
      </c>
      <c r="T445" s="5">
        <v>263.44429717717986</v>
      </c>
      <c r="U445" s="5">
        <v>240.56952386196002</v>
      </c>
      <c r="V445" s="5">
        <v>251.42296685897497</v>
      </c>
      <c r="W445" s="5">
        <v>255.09449965804504</v>
      </c>
      <c r="X445" s="5">
        <v>257.92914783784994</v>
      </c>
      <c r="Y445" s="5">
        <v>230.57824100483504</v>
      </c>
      <c r="Z445" s="5">
        <v>218.68719626219007</v>
      </c>
      <c r="AA445" s="5">
        <v>230.87606935144993</v>
      </c>
      <c r="AB445" s="5">
        <v>237.68069935854027</v>
      </c>
      <c r="AC445" s="5">
        <v>223.91682248056489</v>
      </c>
      <c r="AD445" s="5">
        <v>243.62529236865009</v>
      </c>
      <c r="AE445" s="5">
        <v>257.7449451438448</v>
      </c>
      <c r="AF445" s="5">
        <v>174.96394435960511</v>
      </c>
      <c r="AG445" s="5">
        <v>168.86154930683009</v>
      </c>
    </row>
    <row r="446" spans="1:33" ht="16.5"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33">
      <c r="A447" s="58" t="s">
        <v>137</v>
      </c>
      <c r="B447" s="61" t="s">
        <v>124</v>
      </c>
      <c r="C447" s="61" t="s">
        <v>152</v>
      </c>
      <c r="D447" s="61" t="s">
        <v>153</v>
      </c>
      <c r="E447" s="61" t="s">
        <v>92</v>
      </c>
      <c r="F447" s="5">
        <v>1399.9926637425997</v>
      </c>
      <c r="G447" s="5">
        <v>3520.6225457075666</v>
      </c>
      <c r="H447" s="5">
        <v>4628.2177984548134</v>
      </c>
      <c r="I447" s="5">
        <v>4122.5122603396849</v>
      </c>
      <c r="J447" s="5">
        <v>4245.8245513247721</v>
      </c>
      <c r="K447" s="5">
        <v>5719.2011725791181</v>
      </c>
      <c r="L447" s="5">
        <v>8573.3611019040745</v>
      </c>
      <c r="M447" s="5">
        <v>9328.565929005199</v>
      </c>
      <c r="N447" s="5">
        <v>11011.936922339155</v>
      </c>
      <c r="O447" s="5">
        <v>10482.896236999797</v>
      </c>
      <c r="P447" s="5">
        <v>11001.318678595433</v>
      </c>
      <c r="Q447" s="5">
        <v>31226.996310178361</v>
      </c>
      <c r="R447" s="5">
        <v>37027.273693062729</v>
      </c>
      <c r="S447" s="5">
        <v>40293.165960814586</v>
      </c>
      <c r="T447" s="5">
        <v>33668.590944714786</v>
      </c>
      <c r="U447" s="5">
        <v>34727.769809050536</v>
      </c>
      <c r="V447" s="5">
        <v>38031.412318773975</v>
      </c>
      <c r="W447" s="5">
        <v>39519.486389956961</v>
      </c>
      <c r="X447" s="5">
        <v>34550.773908383897</v>
      </c>
      <c r="Y447" s="5">
        <v>38671.389416212696</v>
      </c>
      <c r="Z447" s="5">
        <v>34727.511592096191</v>
      </c>
      <c r="AA447" s="5">
        <v>39661.558015365597</v>
      </c>
      <c r="AB447" s="5">
        <v>48458.153071897519</v>
      </c>
      <c r="AC447" s="5">
        <v>49520.280918290184</v>
      </c>
      <c r="AD447" s="5">
        <v>51282.360415052877</v>
      </c>
      <c r="AE447" s="5">
        <v>40855.386470545651</v>
      </c>
      <c r="AF447" s="5">
        <v>37348.215881454955</v>
      </c>
      <c r="AG447" s="5">
        <v>40176.099686612164</v>
      </c>
    </row>
    <row r="448" spans="1:33">
      <c r="A448" s="58" t="s">
        <v>137</v>
      </c>
      <c r="B448" s="61" t="s">
        <v>124</v>
      </c>
      <c r="C448" s="61" t="s">
        <v>155</v>
      </c>
      <c r="D448" s="61" t="s">
        <v>156</v>
      </c>
      <c r="E448" s="61" t="s">
        <v>92</v>
      </c>
      <c r="F448" s="5">
        <v>106.51185348480008</v>
      </c>
      <c r="G448" s="5">
        <v>2747.8203409260996</v>
      </c>
      <c r="H448" s="5">
        <v>2714.2386366831979</v>
      </c>
      <c r="I448" s="5">
        <v>2336.3626929325392</v>
      </c>
      <c r="J448" s="5">
        <v>3835.6620664863158</v>
      </c>
      <c r="K448" s="5">
        <v>3928.8029558301409</v>
      </c>
      <c r="L448" s="5">
        <v>4170.0313337369416</v>
      </c>
      <c r="M448" s="5">
        <v>9098.3526541930751</v>
      </c>
      <c r="N448" s="5">
        <v>13217.15198783264</v>
      </c>
      <c r="O448" s="5">
        <v>15656.607232671286</v>
      </c>
      <c r="P448" s="5">
        <v>17560.342449964162</v>
      </c>
      <c r="Q448" s="5">
        <v>18654.16468711081</v>
      </c>
      <c r="R448" s="5">
        <v>19241.991987296864</v>
      </c>
      <c r="S448" s="5">
        <v>17941.268827017517</v>
      </c>
      <c r="T448" s="5">
        <v>16392.004694760079</v>
      </c>
      <c r="U448" s="5">
        <v>17568.743632767186</v>
      </c>
      <c r="V448" s="5">
        <v>18866.02119095554</v>
      </c>
      <c r="W448" s="5">
        <v>19507.191842900702</v>
      </c>
      <c r="X448" s="5">
        <v>17036.954765767143</v>
      </c>
      <c r="Y448" s="5">
        <v>18332.932927735979</v>
      </c>
      <c r="Z448" s="5">
        <v>19612.356466001271</v>
      </c>
      <c r="AA448" s="5">
        <v>18677.23553256684</v>
      </c>
      <c r="AB448" s="5">
        <v>30407.010584314703</v>
      </c>
      <c r="AC448" s="5">
        <v>30637.837690164921</v>
      </c>
      <c r="AD448" s="5">
        <v>28742.89329728642</v>
      </c>
      <c r="AE448" s="5">
        <v>26689.111021286772</v>
      </c>
      <c r="AF448" s="5">
        <v>27626.338589183535</v>
      </c>
      <c r="AG448" s="5">
        <v>28431.090171477248</v>
      </c>
    </row>
    <row r="449" spans="1:33">
      <c r="A449" s="58" t="s">
        <v>137</v>
      </c>
      <c r="B449" s="61" t="s">
        <v>124</v>
      </c>
      <c r="C449" s="61" t="s">
        <v>157</v>
      </c>
      <c r="D449" s="61" t="s">
        <v>158</v>
      </c>
      <c r="E449" s="61" t="s">
        <v>92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>
      <c r="A450" s="58" t="s">
        <v>137</v>
      </c>
      <c r="B450" s="61" t="s">
        <v>124</v>
      </c>
      <c r="C450" s="61" t="s">
        <v>159</v>
      </c>
      <c r="D450" s="61" t="s">
        <v>160</v>
      </c>
      <c r="E450" s="61" t="s">
        <v>92</v>
      </c>
      <c r="F450" s="5">
        <v>0</v>
      </c>
      <c r="G450" s="5">
        <v>1290.6509074439302</v>
      </c>
      <c r="H450" s="5">
        <v>2155.3892794804992</v>
      </c>
      <c r="I450" s="5">
        <v>2552.2356508027397</v>
      </c>
      <c r="J450" s="5">
        <v>2673.1954627994587</v>
      </c>
      <c r="K450" s="5">
        <v>2456.3025695302499</v>
      </c>
      <c r="L450" s="5">
        <v>4515.0862311932997</v>
      </c>
      <c r="M450" s="5">
        <v>4035.638440152421</v>
      </c>
      <c r="N450" s="5">
        <v>4376.4061432135559</v>
      </c>
      <c r="O450" s="5">
        <v>4279.5819268084897</v>
      </c>
      <c r="P450" s="5">
        <v>4253.3809061848133</v>
      </c>
      <c r="Q450" s="5">
        <v>8085.0575897969384</v>
      </c>
      <c r="R450" s="5">
        <v>8291.7698724194306</v>
      </c>
      <c r="S450" s="5">
        <v>7327.7497283626808</v>
      </c>
      <c r="T450" s="5">
        <v>8614.2731594174493</v>
      </c>
      <c r="U450" s="5">
        <v>8556.3318661047506</v>
      </c>
      <c r="V450" s="5">
        <v>8814.3952644521087</v>
      </c>
      <c r="W450" s="5">
        <v>10380.948164237998</v>
      </c>
      <c r="X450" s="5">
        <v>7878.9807825419903</v>
      </c>
      <c r="Y450" s="5">
        <v>9301.4328825905704</v>
      </c>
      <c r="Z450" s="5">
        <v>8328.2035539393473</v>
      </c>
      <c r="AA450" s="5">
        <v>9243.534300302299</v>
      </c>
      <c r="AB450" s="5">
        <v>30254.619360302269</v>
      </c>
      <c r="AC450" s="5">
        <v>49823.600432164894</v>
      </c>
      <c r="AD450" s="5">
        <v>59344.750473022716</v>
      </c>
      <c r="AE450" s="5">
        <v>59781.105149426847</v>
      </c>
      <c r="AF450" s="5">
        <v>86285.975916808995</v>
      </c>
      <c r="AG450" s="5">
        <v>81735.60073221098</v>
      </c>
    </row>
    <row r="451" spans="1:33">
      <c r="A451" s="58" t="s">
        <v>137</v>
      </c>
      <c r="B451" s="61" t="s">
        <v>124</v>
      </c>
      <c r="C451" s="61" t="s">
        <v>161</v>
      </c>
      <c r="D451" s="61" t="s">
        <v>162</v>
      </c>
      <c r="E451" s="61" t="s">
        <v>92</v>
      </c>
      <c r="F451" s="5">
        <v>0</v>
      </c>
      <c r="G451" s="5">
        <v>0</v>
      </c>
      <c r="H451" s="5">
        <v>144.27878320103991</v>
      </c>
      <c r="I451" s="5">
        <v>218.63894526713995</v>
      </c>
      <c r="J451" s="5">
        <v>218.53998698387511</v>
      </c>
      <c r="K451" s="5">
        <v>216.67724292209513</v>
      </c>
      <c r="L451" s="5">
        <v>247.4706022410551</v>
      </c>
      <c r="M451" s="5">
        <v>185.44606909990495</v>
      </c>
      <c r="N451" s="5">
        <v>204.79254452379513</v>
      </c>
      <c r="O451" s="5">
        <v>181.80943610778004</v>
      </c>
      <c r="P451" s="5">
        <v>185.13887266571504</v>
      </c>
      <c r="Q451" s="5">
        <v>198.03232789552479</v>
      </c>
      <c r="R451" s="5">
        <v>187.06337722540505</v>
      </c>
      <c r="S451" s="5">
        <v>170.98135377836005</v>
      </c>
      <c r="T451" s="5">
        <v>168.33680344110488</v>
      </c>
      <c r="U451" s="5">
        <v>144.17484306706507</v>
      </c>
      <c r="V451" s="5">
        <v>172.72385891900012</v>
      </c>
      <c r="W451" s="5">
        <v>271.54514801858011</v>
      </c>
      <c r="X451" s="5">
        <v>158.84758353429007</v>
      </c>
      <c r="Y451" s="5">
        <v>8854.4355130026161</v>
      </c>
      <c r="Z451" s="5">
        <v>6580.0833174603576</v>
      </c>
      <c r="AA451" s="5">
        <v>10105.1074596485</v>
      </c>
      <c r="AB451" s="5">
        <v>9736.28495690817</v>
      </c>
      <c r="AC451" s="5">
        <v>9779.1088813282258</v>
      </c>
      <c r="AD451" s="5">
        <v>9925.3348888794208</v>
      </c>
      <c r="AE451" s="5">
        <v>9086.1915043597182</v>
      </c>
      <c r="AF451" s="5">
        <v>9579.5677938705885</v>
      </c>
      <c r="AG451" s="5">
        <v>9516.9247567294187</v>
      </c>
    </row>
    <row r="452" spans="1:33">
      <c r="A452" s="58" t="s">
        <v>137</v>
      </c>
      <c r="B452" s="61" t="s">
        <v>124</v>
      </c>
      <c r="C452" s="61" t="s">
        <v>163</v>
      </c>
      <c r="D452" s="61" t="s">
        <v>164</v>
      </c>
      <c r="E452" s="61" t="s">
        <v>92</v>
      </c>
      <c r="F452" s="5">
        <v>0</v>
      </c>
      <c r="G452" s="5">
        <v>2826.7273155268044</v>
      </c>
      <c r="H452" s="5">
        <v>2734.2191420544618</v>
      </c>
      <c r="I452" s="5">
        <v>4348.1037692360096</v>
      </c>
      <c r="J452" s="5">
        <v>5591.7409519265184</v>
      </c>
      <c r="K452" s="5">
        <v>5388.9556719707616</v>
      </c>
      <c r="L452" s="5">
        <v>6442.8659746794583</v>
      </c>
      <c r="M452" s="5">
        <v>5818.4634140682538</v>
      </c>
      <c r="N452" s="5">
        <v>6175.4371259002392</v>
      </c>
      <c r="O452" s="5">
        <v>6634.2441865004785</v>
      </c>
      <c r="P452" s="5">
        <v>9795.8064903617706</v>
      </c>
      <c r="Q452" s="5">
        <v>9598.5837498150904</v>
      </c>
      <c r="R452" s="5">
        <v>9192.7836408225776</v>
      </c>
      <c r="S452" s="5">
        <v>8820.9298426150363</v>
      </c>
      <c r="T452" s="5">
        <v>8185.5145427710113</v>
      </c>
      <c r="U452" s="5">
        <v>8294.4395656691886</v>
      </c>
      <c r="V452" s="5">
        <v>8346.7802937001798</v>
      </c>
      <c r="W452" s="5">
        <v>9278.6774375203404</v>
      </c>
      <c r="X452" s="5">
        <v>7826.1951690322985</v>
      </c>
      <c r="Y452" s="5">
        <v>32579.007768181007</v>
      </c>
      <c r="Z452" s="5">
        <v>65888.127115596522</v>
      </c>
      <c r="AA452" s="5">
        <v>62792.110923831438</v>
      </c>
      <c r="AB452" s="5">
        <v>60711.011749007164</v>
      </c>
      <c r="AC452" s="5">
        <v>57577.035668256794</v>
      </c>
      <c r="AD452" s="5">
        <v>58229.1174067057</v>
      </c>
      <c r="AE452" s="5">
        <v>53095.607905025041</v>
      </c>
      <c r="AF452" s="5">
        <v>54064.542698324847</v>
      </c>
      <c r="AG452" s="5">
        <v>53779.832601462746</v>
      </c>
    </row>
    <row r="453" spans="1:33">
      <c r="A453" s="58" t="s">
        <v>137</v>
      </c>
      <c r="B453" s="61" t="s">
        <v>124</v>
      </c>
      <c r="C453" s="61" t="s">
        <v>165</v>
      </c>
      <c r="D453" s="61" t="s">
        <v>166</v>
      </c>
      <c r="E453" s="61" t="s">
        <v>92</v>
      </c>
      <c r="F453" s="5">
        <v>0</v>
      </c>
      <c r="G453" s="5">
        <v>0</v>
      </c>
      <c r="H453" s="5">
        <v>0</v>
      </c>
      <c r="I453" s="5">
        <v>800.03086207648494</v>
      </c>
      <c r="J453" s="5">
        <v>846.86625767845487</v>
      </c>
      <c r="K453" s="5">
        <v>848.84755488713995</v>
      </c>
      <c r="L453" s="5">
        <v>892.37409181733506</v>
      </c>
      <c r="M453" s="5">
        <v>792.73333779105474</v>
      </c>
      <c r="N453" s="5">
        <v>2430.1081210972256</v>
      </c>
      <c r="O453" s="5">
        <v>7159.9687793877083</v>
      </c>
      <c r="P453" s="5">
        <v>7158.8130143893459</v>
      </c>
      <c r="Q453" s="5">
        <v>7306.7961208937504</v>
      </c>
      <c r="R453" s="5">
        <v>6453.2297294666114</v>
      </c>
      <c r="S453" s="5">
        <v>6448.1976021850887</v>
      </c>
      <c r="T453" s="5">
        <v>6338.5071234901816</v>
      </c>
      <c r="U453" s="5">
        <v>6476.9454221288461</v>
      </c>
      <c r="V453" s="5">
        <v>6821.0398288100987</v>
      </c>
      <c r="W453" s="5">
        <v>6698.5442423153136</v>
      </c>
      <c r="X453" s="5">
        <v>5975.9211445377532</v>
      </c>
      <c r="Y453" s="5">
        <v>8640.4456230095893</v>
      </c>
      <c r="Z453" s="5">
        <v>15509.983497133655</v>
      </c>
      <c r="AA453" s="5">
        <v>16078.351095887369</v>
      </c>
      <c r="AB453" s="5">
        <v>14874.303689715798</v>
      </c>
      <c r="AC453" s="5">
        <v>13921.059972731666</v>
      </c>
      <c r="AD453" s="5">
        <v>14887.351329365951</v>
      </c>
      <c r="AE453" s="5">
        <v>13422.568200855836</v>
      </c>
      <c r="AF453" s="5">
        <v>13054.717213191023</v>
      </c>
      <c r="AG453" s="5">
        <v>13027.898778798464</v>
      </c>
    </row>
    <row r="454" spans="1:33">
      <c r="A454" s="58" t="s">
        <v>137</v>
      </c>
      <c r="B454" s="61" t="s">
        <v>124</v>
      </c>
      <c r="C454" s="61" t="s">
        <v>167</v>
      </c>
      <c r="D454" s="61" t="s">
        <v>168</v>
      </c>
      <c r="E454" s="61" t="s">
        <v>92</v>
      </c>
      <c r="F454" s="5">
        <v>1457.6033302756014</v>
      </c>
      <c r="G454" s="5">
        <v>6024.9831996991106</v>
      </c>
      <c r="H454" s="5">
        <v>14398.257031477857</v>
      </c>
      <c r="I454" s="5">
        <v>14396.895975233208</v>
      </c>
      <c r="J454" s="5">
        <v>13688.382657399579</v>
      </c>
      <c r="K454" s="5">
        <v>13532.1914036583</v>
      </c>
      <c r="L454" s="5">
        <v>14250.820678358319</v>
      </c>
      <c r="M454" s="5">
        <v>13968.269009087258</v>
      </c>
      <c r="N454" s="5">
        <v>16890.246151765339</v>
      </c>
      <c r="O454" s="5">
        <v>16835.657512711121</v>
      </c>
      <c r="P454" s="5">
        <v>17271.704932489662</v>
      </c>
      <c r="Q454" s="5">
        <v>20357.499539038894</v>
      </c>
      <c r="R454" s="5">
        <v>20057.665735066865</v>
      </c>
      <c r="S454" s="5">
        <v>28705.379725563896</v>
      </c>
      <c r="T454" s="5">
        <v>30706.655962624678</v>
      </c>
      <c r="U454" s="5">
        <v>29408.034152198117</v>
      </c>
      <c r="V454" s="5">
        <v>30367.702116447297</v>
      </c>
      <c r="W454" s="5">
        <v>30512.62727872036</v>
      </c>
      <c r="X454" s="5">
        <v>28846.750994193171</v>
      </c>
      <c r="Y454" s="5">
        <v>32390.516886745754</v>
      </c>
      <c r="Z454" s="5">
        <v>32868.329451190031</v>
      </c>
      <c r="AA454" s="5">
        <v>30741.38918923671</v>
      </c>
      <c r="AB454" s="5">
        <v>30708.70879945155</v>
      </c>
      <c r="AC454" s="5">
        <v>30175.47145317783</v>
      </c>
      <c r="AD454" s="5">
        <v>31523.183828397421</v>
      </c>
      <c r="AE454" s="5">
        <v>31535.682111219518</v>
      </c>
      <c r="AF454" s="5">
        <v>29693.627765288042</v>
      </c>
      <c r="AG454" s="5">
        <v>29860.737146921987</v>
      </c>
    </row>
    <row r="455" spans="1:33">
      <c r="A455" s="58" t="s">
        <v>137</v>
      </c>
      <c r="B455" s="61" t="s">
        <v>124</v>
      </c>
      <c r="C455" s="61" t="s">
        <v>169</v>
      </c>
      <c r="D455" s="61" t="s">
        <v>170</v>
      </c>
      <c r="E455" s="61" t="s">
        <v>92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104.80667029496001</v>
      </c>
      <c r="O455" s="5">
        <v>857.79687980369977</v>
      </c>
      <c r="P455" s="5">
        <v>877.76514542289999</v>
      </c>
      <c r="Q455" s="5">
        <v>2106.5225921509546</v>
      </c>
      <c r="R455" s="5">
        <v>2013.6452387229206</v>
      </c>
      <c r="S455" s="5">
        <v>1955.3342770500014</v>
      </c>
      <c r="T455" s="5">
        <v>2044.0811231384989</v>
      </c>
      <c r="U455" s="5">
        <v>2034.2758929390404</v>
      </c>
      <c r="V455" s="5">
        <v>2185.6781025993005</v>
      </c>
      <c r="W455" s="5">
        <v>2214.3877477886349</v>
      </c>
      <c r="X455" s="5">
        <v>1929.804198025832</v>
      </c>
      <c r="Y455" s="5">
        <v>2062.6524559002805</v>
      </c>
      <c r="Z455" s="5">
        <v>1804.9027815927279</v>
      </c>
      <c r="AA455" s="5">
        <v>2043.4345615060452</v>
      </c>
      <c r="AB455" s="5">
        <v>1907.0693225294954</v>
      </c>
      <c r="AC455" s="5">
        <v>1806.711990612135</v>
      </c>
      <c r="AD455" s="5">
        <v>1953.9394377056124</v>
      </c>
      <c r="AE455" s="5">
        <v>1705.9012292046257</v>
      </c>
      <c r="AF455" s="5">
        <v>1677.2815037303794</v>
      </c>
      <c r="AG455" s="5">
        <v>1875.7119996697797</v>
      </c>
    </row>
    <row r="456" spans="1:33">
      <c r="A456" s="58" t="s">
        <v>137</v>
      </c>
      <c r="B456" s="61" t="s">
        <v>123</v>
      </c>
      <c r="C456" s="61" t="s">
        <v>171</v>
      </c>
      <c r="D456" s="61" t="s">
        <v>172</v>
      </c>
      <c r="E456" s="61" t="s">
        <v>92</v>
      </c>
      <c r="F456" s="5">
        <v>4644.7358995779032</v>
      </c>
      <c r="G456" s="5">
        <v>4392.0323776588566</v>
      </c>
      <c r="H456" s="5">
        <v>4750.9668047308351</v>
      </c>
      <c r="I456" s="5">
        <v>4892.2865740661782</v>
      </c>
      <c r="J456" s="5">
        <v>4251.4202317540785</v>
      </c>
      <c r="K456" s="5">
        <v>4536.0648161176123</v>
      </c>
      <c r="L456" s="5">
        <v>4430.0738765628021</v>
      </c>
      <c r="M456" s="5">
        <v>5435.2808922150516</v>
      </c>
      <c r="N456" s="5">
        <v>5177.0501263152391</v>
      </c>
      <c r="O456" s="5">
        <v>5571.720369434549</v>
      </c>
      <c r="P456" s="5">
        <v>5260.6949713064814</v>
      </c>
      <c r="Q456" s="5">
        <v>5279.2085001053329</v>
      </c>
      <c r="R456" s="5">
        <v>5198.3078950139925</v>
      </c>
      <c r="S456" s="5">
        <v>5160.7649442239845</v>
      </c>
      <c r="T456" s="5">
        <v>5363.3052505066253</v>
      </c>
      <c r="U456" s="5">
        <v>4931.6113162388447</v>
      </c>
      <c r="V456" s="5">
        <v>5349.5684387307028</v>
      </c>
      <c r="W456" s="5">
        <v>5242.9372711801025</v>
      </c>
      <c r="X456" s="5">
        <v>5431.1972481933972</v>
      </c>
      <c r="Y456" s="5">
        <v>5183.3066924526247</v>
      </c>
      <c r="Z456" s="5">
        <v>5594.9341969484631</v>
      </c>
      <c r="AA456" s="5">
        <v>5223.8774613966816</v>
      </c>
      <c r="AB456" s="5">
        <v>5194.3674834425037</v>
      </c>
      <c r="AC456" s="5">
        <v>5081.5425725807572</v>
      </c>
      <c r="AD456" s="5">
        <v>5121.2468316057693</v>
      </c>
      <c r="AE456" s="5">
        <v>5339.7276888676761</v>
      </c>
      <c r="AF456" s="5">
        <v>4775.9303999971353</v>
      </c>
      <c r="AG456" s="5">
        <v>5246.549380673423</v>
      </c>
    </row>
    <row r="457" spans="1:33">
      <c r="A457" s="58" t="s">
        <v>137</v>
      </c>
      <c r="B457" s="61" t="s">
        <v>123</v>
      </c>
      <c r="C457" s="61" t="s">
        <v>173</v>
      </c>
      <c r="D457" s="61" t="s">
        <v>174</v>
      </c>
      <c r="E457" s="61" t="s">
        <v>92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>
      <c r="A458" s="58" t="s">
        <v>137</v>
      </c>
      <c r="B458" s="61" t="s">
        <v>123</v>
      </c>
      <c r="C458" s="61" t="s">
        <v>175</v>
      </c>
      <c r="D458" s="61" t="s">
        <v>176</v>
      </c>
      <c r="E458" s="61" t="s">
        <v>92</v>
      </c>
      <c r="F458" s="5">
        <v>1910.4010538803764</v>
      </c>
      <c r="G458" s="5">
        <v>1759.6222247776846</v>
      </c>
      <c r="H458" s="5">
        <v>1886.4602805481254</v>
      </c>
      <c r="I458" s="5">
        <v>1861.6216377068254</v>
      </c>
      <c r="J458" s="5">
        <v>12934.866557849358</v>
      </c>
      <c r="K458" s="5">
        <v>13534.996478943391</v>
      </c>
      <c r="L458" s="5">
        <v>13140.822308775581</v>
      </c>
      <c r="M458" s="5">
        <v>12836.164034699799</v>
      </c>
      <c r="N458" s="5">
        <v>22813.317664647613</v>
      </c>
      <c r="O458" s="5">
        <v>24878.07469787528</v>
      </c>
      <c r="P458" s="5">
        <v>23538.479742229007</v>
      </c>
      <c r="Q458" s="5">
        <v>23971.738512546232</v>
      </c>
      <c r="R458" s="5">
        <v>22497.207922625068</v>
      </c>
      <c r="S458" s="5">
        <v>23968.610142891037</v>
      </c>
      <c r="T458" s="5">
        <v>21837.700961841761</v>
      </c>
      <c r="U458" s="5">
        <v>21722.921421305928</v>
      </c>
      <c r="V458" s="5">
        <v>23861.861683498446</v>
      </c>
      <c r="W458" s="5">
        <v>22494.922467156968</v>
      </c>
      <c r="X458" s="5">
        <v>21756.428923519969</v>
      </c>
      <c r="Y458" s="5">
        <v>29041.9556733752</v>
      </c>
      <c r="Z458" s="5">
        <v>31477.855181892643</v>
      </c>
      <c r="AA458" s="5">
        <v>28348.340515031017</v>
      </c>
      <c r="AB458" s="5">
        <v>27838.731463484575</v>
      </c>
      <c r="AC458" s="5">
        <v>25862.307795106324</v>
      </c>
      <c r="AD458" s="5">
        <v>27530.18978839193</v>
      </c>
      <c r="AE458" s="5">
        <v>26252.97407591416</v>
      </c>
      <c r="AF458" s="5">
        <v>28895.22144940812</v>
      </c>
      <c r="AG458" s="5">
        <v>31107.278802423374</v>
      </c>
    </row>
    <row r="459" spans="1:33">
      <c r="A459" s="58" t="s">
        <v>137</v>
      </c>
      <c r="B459" s="61" t="s">
        <v>123</v>
      </c>
      <c r="C459" s="61" t="s">
        <v>177</v>
      </c>
      <c r="D459" s="61" t="s">
        <v>178</v>
      </c>
      <c r="E459" s="61" t="s">
        <v>92</v>
      </c>
      <c r="F459" s="5">
        <v>9146.9355942498987</v>
      </c>
      <c r="G459" s="5">
        <v>8726.4280743829295</v>
      </c>
      <c r="H459" s="5">
        <v>8991.1924769559737</v>
      </c>
      <c r="I459" s="5">
        <v>9457.4773561009897</v>
      </c>
      <c r="J459" s="5">
        <v>9084.4144803986983</v>
      </c>
      <c r="K459" s="5">
        <v>10219.439464211864</v>
      </c>
      <c r="L459" s="5">
        <v>12357.06027428266</v>
      </c>
      <c r="M459" s="5">
        <v>12130.388832174285</v>
      </c>
      <c r="N459" s="5">
        <v>11810.202458799988</v>
      </c>
      <c r="O459" s="5">
        <v>12403.301700841554</v>
      </c>
      <c r="P459" s="5">
        <v>12311.197739639249</v>
      </c>
      <c r="Q459" s="5">
        <v>11717.182658104302</v>
      </c>
      <c r="R459" s="5">
        <v>11349.381075776475</v>
      </c>
      <c r="S459" s="5">
        <v>12194.783239857799</v>
      </c>
      <c r="T459" s="5">
        <v>14273.299398175364</v>
      </c>
      <c r="U459" s="5">
        <v>13418.787292619294</v>
      </c>
      <c r="V459" s="5">
        <v>14293.985163743047</v>
      </c>
      <c r="W459" s="5">
        <v>26340.290834082669</v>
      </c>
      <c r="X459" s="5">
        <v>24981.830046601986</v>
      </c>
      <c r="Y459" s="5">
        <v>24560.384027631659</v>
      </c>
      <c r="Z459" s="5">
        <v>29231.474792082161</v>
      </c>
      <c r="AA459" s="5">
        <v>28945.422401653763</v>
      </c>
      <c r="AB459" s="5">
        <v>30804.218564795719</v>
      </c>
      <c r="AC459" s="5">
        <v>32622.675540382774</v>
      </c>
      <c r="AD459" s="5">
        <v>34738.012101229862</v>
      </c>
      <c r="AE459" s="5">
        <v>37998.217523648971</v>
      </c>
      <c r="AF459" s="5">
        <v>34641.866127523594</v>
      </c>
      <c r="AG459" s="5">
        <v>34756.684308390293</v>
      </c>
    </row>
    <row r="460" spans="1:33">
      <c r="A460" s="58" t="s">
        <v>137</v>
      </c>
      <c r="B460" s="61" t="s">
        <v>123</v>
      </c>
      <c r="C460" s="61" t="s">
        <v>179</v>
      </c>
      <c r="D460" s="61" t="s">
        <v>180</v>
      </c>
      <c r="E460" s="61" t="s">
        <v>92</v>
      </c>
      <c r="F460" s="5">
        <v>649.17298498377966</v>
      </c>
      <c r="G460" s="5">
        <v>647.33424192126472</v>
      </c>
      <c r="H460" s="5">
        <v>663.29730608960051</v>
      </c>
      <c r="I460" s="5">
        <v>662.0962703798449</v>
      </c>
      <c r="J460" s="5">
        <v>605.71730830884019</v>
      </c>
      <c r="K460" s="5">
        <v>664.10220765148108</v>
      </c>
      <c r="L460" s="5">
        <v>627.50191789733537</v>
      </c>
      <c r="M460" s="5">
        <v>589.14555053692948</v>
      </c>
      <c r="N460" s="5">
        <v>650.91418599963515</v>
      </c>
      <c r="O460" s="5">
        <v>654.1693914052496</v>
      </c>
      <c r="P460" s="5">
        <v>645.78018335754018</v>
      </c>
      <c r="Q460" s="5">
        <v>601.22240031677438</v>
      </c>
      <c r="R460" s="5">
        <v>595.99429552341462</v>
      </c>
      <c r="S460" s="5">
        <v>617.1121916654298</v>
      </c>
      <c r="T460" s="5">
        <v>574.04161254627513</v>
      </c>
      <c r="U460" s="5">
        <v>502.00153535542012</v>
      </c>
      <c r="V460" s="5">
        <v>562.30754692488517</v>
      </c>
      <c r="W460" s="5">
        <v>559.62282100451512</v>
      </c>
      <c r="X460" s="5">
        <v>696.69538682043503</v>
      </c>
      <c r="Y460" s="5">
        <v>711.60893316468037</v>
      </c>
      <c r="Z460" s="5">
        <v>188.62224170276502</v>
      </c>
      <c r="AA460" s="5">
        <v>187.8144646484549</v>
      </c>
      <c r="AB460" s="5">
        <v>153.3765734625901</v>
      </c>
      <c r="AC460" s="5">
        <v>161.81443488282517</v>
      </c>
      <c r="AD460" s="5">
        <v>178.61066758399008</v>
      </c>
      <c r="AE460" s="5">
        <v>179.68340768849495</v>
      </c>
      <c r="AF460" s="5">
        <v>140.27191597425499</v>
      </c>
      <c r="AG460" s="5">
        <v>161.34998671319008</v>
      </c>
    </row>
    <row r="461" spans="1:33">
      <c r="A461" s="58" t="s">
        <v>137</v>
      </c>
      <c r="B461" s="61" t="s">
        <v>123</v>
      </c>
      <c r="C461" s="61" t="s">
        <v>181</v>
      </c>
      <c r="D461" s="61" t="s">
        <v>182</v>
      </c>
      <c r="E461" s="61" t="s">
        <v>92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>
      <c r="A462" s="58" t="s">
        <v>137</v>
      </c>
      <c r="B462" s="61" t="s">
        <v>123</v>
      </c>
      <c r="C462" s="61" t="s">
        <v>183</v>
      </c>
      <c r="D462" s="61" t="s">
        <v>184</v>
      </c>
      <c r="E462" s="61" t="s">
        <v>92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>
      <c r="A463" s="58" t="s">
        <v>137</v>
      </c>
      <c r="B463" s="61" t="s">
        <v>123</v>
      </c>
      <c r="C463" s="61" t="s">
        <v>185</v>
      </c>
      <c r="D463" s="61" t="s">
        <v>186</v>
      </c>
      <c r="E463" s="61" t="s">
        <v>92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>
      <c r="A464" s="58" t="s">
        <v>137</v>
      </c>
      <c r="B464" s="61" t="s">
        <v>123</v>
      </c>
      <c r="C464" s="61" t="s">
        <v>187</v>
      </c>
      <c r="D464" s="61" t="s">
        <v>188</v>
      </c>
      <c r="E464" s="61" t="s">
        <v>92</v>
      </c>
      <c r="F464" s="5">
        <v>1434.7569815065299</v>
      </c>
      <c r="G464" s="5">
        <v>1381.6050657780702</v>
      </c>
      <c r="H464" s="5">
        <v>1302.5136307606799</v>
      </c>
      <c r="I464" s="5">
        <v>5231.4441736148628</v>
      </c>
      <c r="J464" s="5">
        <v>5186.5379104208732</v>
      </c>
      <c r="K464" s="5">
        <v>5313.5886600211807</v>
      </c>
      <c r="L464" s="5">
        <v>5269.3593716017385</v>
      </c>
      <c r="M464" s="5">
        <v>12250.35801495134</v>
      </c>
      <c r="N464" s="5">
        <v>11740.934184777794</v>
      </c>
      <c r="O464" s="5">
        <v>11764.69571008514</v>
      </c>
      <c r="P464" s="5">
        <v>13991.356588659182</v>
      </c>
      <c r="Q464" s="5">
        <v>14498.068466539322</v>
      </c>
      <c r="R464" s="5">
        <v>14418.564070230825</v>
      </c>
      <c r="S464" s="5">
        <v>13345.0008139081</v>
      </c>
      <c r="T464" s="5">
        <v>13937.69224858407</v>
      </c>
      <c r="U464" s="5">
        <v>13407.171543298371</v>
      </c>
      <c r="V464" s="5">
        <v>13660.185183885338</v>
      </c>
      <c r="W464" s="5">
        <v>13667.69298899647</v>
      </c>
      <c r="X464" s="5">
        <v>13986.709047219152</v>
      </c>
      <c r="Y464" s="5">
        <v>13243.332807761741</v>
      </c>
      <c r="Z464" s="5">
        <v>13015.39113607099</v>
      </c>
      <c r="AA464" s="5">
        <v>13260.445591956042</v>
      </c>
      <c r="AB464" s="5">
        <v>13158.066556767144</v>
      </c>
      <c r="AC464" s="5">
        <v>13111.072122502408</v>
      </c>
      <c r="AD464" s="5">
        <v>12833.425124889071</v>
      </c>
      <c r="AE464" s="5">
        <v>13389.719094865404</v>
      </c>
      <c r="AF464" s="5">
        <v>13254.884503051557</v>
      </c>
      <c r="AG464" s="5">
        <v>12456.208270033067</v>
      </c>
    </row>
    <row r="465" spans="1:33">
      <c r="A465" s="58" t="s">
        <v>137</v>
      </c>
      <c r="B465" s="61" t="s">
        <v>125</v>
      </c>
      <c r="C465" s="61" t="s">
        <v>189</v>
      </c>
      <c r="D465" s="61" t="s">
        <v>190</v>
      </c>
      <c r="E465" s="61" t="s">
        <v>92</v>
      </c>
      <c r="F465" s="5">
        <v>0</v>
      </c>
      <c r="G465" s="5">
        <v>0</v>
      </c>
      <c r="H465" s="5">
        <v>1.8453085949999995E-3</v>
      </c>
      <c r="I465" s="5">
        <v>600.18602525284018</v>
      </c>
      <c r="J465" s="5">
        <v>1251.0075593398051</v>
      </c>
      <c r="K465" s="5">
        <v>1298.9572907267352</v>
      </c>
      <c r="L465" s="5">
        <v>1338.8789037991203</v>
      </c>
      <c r="M465" s="5">
        <v>1322.2343305384998</v>
      </c>
      <c r="N465" s="5">
        <v>1116.6821327953351</v>
      </c>
      <c r="O465" s="5">
        <v>1184.2254880209148</v>
      </c>
      <c r="P465" s="5">
        <v>1277.4233490372897</v>
      </c>
      <c r="Q465" s="5">
        <v>1105.5051305069799</v>
      </c>
      <c r="R465" s="5">
        <v>1300.4485858950061</v>
      </c>
      <c r="S465" s="5">
        <v>1096.5153149711796</v>
      </c>
      <c r="T465" s="5">
        <v>1048.7168505565453</v>
      </c>
      <c r="U465" s="5">
        <v>965.9868306805804</v>
      </c>
      <c r="V465" s="5">
        <v>917.45762360519507</v>
      </c>
      <c r="W465" s="5">
        <v>1032.3130886546746</v>
      </c>
      <c r="X465" s="5">
        <v>1087.3503023083554</v>
      </c>
      <c r="Y465" s="5">
        <v>910.23353770895017</v>
      </c>
      <c r="Z465" s="5">
        <v>924.73061959700476</v>
      </c>
      <c r="AA465" s="5">
        <v>1041.8722309751001</v>
      </c>
      <c r="AB465" s="5">
        <v>856.66007787619458</v>
      </c>
      <c r="AC465" s="5">
        <v>1058.8956234850405</v>
      </c>
      <c r="AD465" s="5">
        <v>972.92672525120508</v>
      </c>
      <c r="AE465" s="5">
        <v>1077.506743712805</v>
      </c>
      <c r="AF465" s="5">
        <v>989.3619428509254</v>
      </c>
      <c r="AG465" s="5">
        <v>874.36681543919008</v>
      </c>
    </row>
    <row r="466" spans="1:33">
      <c r="A466" s="58" t="s">
        <v>137</v>
      </c>
      <c r="B466" s="61" t="s">
        <v>125</v>
      </c>
      <c r="C466" s="61" t="s">
        <v>191</v>
      </c>
      <c r="D466" s="61" t="s">
        <v>192</v>
      </c>
      <c r="E466" s="61" t="s">
        <v>92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</row>
    <row r="467" spans="1:33">
      <c r="A467" s="58" t="s">
        <v>137</v>
      </c>
      <c r="B467" s="61" t="s">
        <v>125</v>
      </c>
      <c r="C467" s="61" t="s">
        <v>193</v>
      </c>
      <c r="D467" s="61" t="s">
        <v>194</v>
      </c>
      <c r="E467" s="61" t="s">
        <v>92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</row>
    <row r="468" spans="1:33">
      <c r="A468" s="58" t="s">
        <v>137</v>
      </c>
      <c r="B468" s="61" t="s">
        <v>125</v>
      </c>
      <c r="C468" s="61" t="s">
        <v>195</v>
      </c>
      <c r="D468" s="61" t="s">
        <v>196</v>
      </c>
      <c r="E468" s="61" t="s">
        <v>92</v>
      </c>
      <c r="F468" s="5">
        <v>5370.0769203825957</v>
      </c>
      <c r="G468" s="5">
        <v>5825.2885350905681</v>
      </c>
      <c r="H468" s="5">
        <v>5485.363898384735</v>
      </c>
      <c r="I468" s="5">
        <v>5650.7855901898211</v>
      </c>
      <c r="J468" s="5">
        <v>5652.5285468671918</v>
      </c>
      <c r="K468" s="5">
        <v>7692.9921864568105</v>
      </c>
      <c r="L468" s="5">
        <v>7769.2677104289296</v>
      </c>
      <c r="M468" s="5">
        <v>8367.2116725469659</v>
      </c>
      <c r="N468" s="5">
        <v>7962.528116755454</v>
      </c>
      <c r="O468" s="5">
        <v>7730.8757369099585</v>
      </c>
      <c r="P468" s="5">
        <v>10063.189175396981</v>
      </c>
      <c r="Q468" s="5">
        <v>8945.6903707200763</v>
      </c>
      <c r="R468" s="5">
        <v>11911.201483107696</v>
      </c>
      <c r="S468" s="5">
        <v>11335.136902679056</v>
      </c>
      <c r="T468" s="5">
        <v>11515.081778984148</v>
      </c>
      <c r="U468" s="5">
        <v>10344.028088375922</v>
      </c>
      <c r="V468" s="5">
        <v>11279.301892342261</v>
      </c>
      <c r="W468" s="5">
        <v>11537.745699898254</v>
      </c>
      <c r="X468" s="5">
        <v>11898.546382913832</v>
      </c>
      <c r="Y468" s="5">
        <v>11408.563716449651</v>
      </c>
      <c r="Z468" s="5">
        <v>11816.846828387395</v>
      </c>
      <c r="AA468" s="5">
        <v>11385.649152625259</v>
      </c>
      <c r="AB468" s="5">
        <v>9651.2806867261497</v>
      </c>
      <c r="AC468" s="5">
        <v>11643.135901792912</v>
      </c>
      <c r="AD468" s="5">
        <v>11977.221738626789</v>
      </c>
      <c r="AE468" s="5">
        <v>12193.220733183731</v>
      </c>
      <c r="AF468" s="5">
        <v>12143.215871614564</v>
      </c>
      <c r="AG468" s="5">
        <v>13449.21043088115</v>
      </c>
    </row>
    <row r="469" spans="1:33">
      <c r="A469" s="58" t="s">
        <v>137</v>
      </c>
      <c r="B469" s="61" t="s">
        <v>125</v>
      </c>
      <c r="C469" s="61" t="s">
        <v>197</v>
      </c>
      <c r="D469" s="61" t="s">
        <v>198</v>
      </c>
      <c r="E469" s="61" t="s">
        <v>92</v>
      </c>
      <c r="F469" s="5">
        <v>5624.8983552342288</v>
      </c>
      <c r="G469" s="5">
        <v>7892.465285896933</v>
      </c>
      <c r="H469" s="5">
        <v>8316.4275031690413</v>
      </c>
      <c r="I469" s="5">
        <v>9529.4733177826329</v>
      </c>
      <c r="J469" s="5">
        <v>10074.669906665202</v>
      </c>
      <c r="K469" s="5">
        <v>10468.489534458868</v>
      </c>
      <c r="L469" s="5">
        <v>10749.13813971178</v>
      </c>
      <c r="M469" s="5">
        <v>16470.895016589795</v>
      </c>
      <c r="N469" s="5">
        <v>14948.787784241003</v>
      </c>
      <c r="O469" s="5">
        <v>15627.374268649819</v>
      </c>
      <c r="P469" s="5">
        <v>18394.034646419466</v>
      </c>
      <c r="Q469" s="5">
        <v>16979.351056856663</v>
      </c>
      <c r="R469" s="5">
        <v>19241.935318707376</v>
      </c>
      <c r="S469" s="5">
        <v>16787.831793767593</v>
      </c>
      <c r="T469" s="5">
        <v>20741.0725409554</v>
      </c>
      <c r="U469" s="5">
        <v>25703.113373512009</v>
      </c>
      <c r="V469" s="5">
        <v>26363.957963149664</v>
      </c>
      <c r="W469" s="5">
        <v>33949.10486798545</v>
      </c>
      <c r="X469" s="5">
        <v>34348.137113843288</v>
      </c>
      <c r="Y469" s="5">
        <v>30800.713800802936</v>
      </c>
      <c r="Z469" s="5">
        <v>31170.532567068549</v>
      </c>
      <c r="AA469" s="5">
        <v>40593.03003201005</v>
      </c>
      <c r="AB469" s="5">
        <v>44576.717615181966</v>
      </c>
      <c r="AC469" s="5">
        <v>51036.833608520945</v>
      </c>
      <c r="AD469" s="5">
        <v>47115.976182285995</v>
      </c>
      <c r="AE469" s="5">
        <v>49196.586454820339</v>
      </c>
      <c r="AF469" s="5">
        <v>46423.487318194653</v>
      </c>
      <c r="AG469" s="5">
        <v>46707.079767113508</v>
      </c>
    </row>
    <row r="470" spans="1:33">
      <c r="A470" s="58" t="s">
        <v>137</v>
      </c>
      <c r="B470" s="61" t="s">
        <v>125</v>
      </c>
      <c r="C470" s="61" t="s">
        <v>199</v>
      </c>
      <c r="D470" s="61" t="s">
        <v>200</v>
      </c>
      <c r="E470" s="61" t="s">
        <v>92</v>
      </c>
      <c r="F470" s="5">
        <v>0</v>
      </c>
      <c r="G470" s="5">
        <v>1688.3868787225551</v>
      </c>
      <c r="H470" s="5">
        <v>5644.2924918658609</v>
      </c>
      <c r="I470" s="5">
        <v>5645.8387774224175</v>
      </c>
      <c r="J470" s="5">
        <v>5478.3540708509881</v>
      </c>
      <c r="K470" s="5">
        <v>5580.1128686529837</v>
      </c>
      <c r="L470" s="5">
        <v>5534.2490093396282</v>
      </c>
      <c r="M470" s="5">
        <v>6166.7614463418849</v>
      </c>
      <c r="N470" s="5">
        <v>5660.9381266151941</v>
      </c>
      <c r="O470" s="5">
        <v>5446.9445004838071</v>
      </c>
      <c r="P470" s="5">
        <v>5734.555123202319</v>
      </c>
      <c r="Q470" s="5">
        <v>5251.5234724026504</v>
      </c>
      <c r="R470" s="5">
        <v>6140.1408338909378</v>
      </c>
      <c r="S470" s="5">
        <v>5432.8996396057173</v>
      </c>
      <c r="T470" s="5">
        <v>6158.432944836055</v>
      </c>
      <c r="U470" s="5">
        <v>5402.3737214434441</v>
      </c>
      <c r="V470" s="5">
        <v>5710.1359029415407</v>
      </c>
      <c r="W470" s="5">
        <v>6398.2517555026097</v>
      </c>
      <c r="X470" s="5">
        <v>8853.5646607123981</v>
      </c>
      <c r="Y470" s="5">
        <v>9484.2801922582748</v>
      </c>
      <c r="Z470" s="5">
        <v>9702.1999035462213</v>
      </c>
      <c r="AA470" s="5">
        <v>10263.299793070506</v>
      </c>
      <c r="AB470" s="5">
        <v>8823.408433964727</v>
      </c>
      <c r="AC470" s="5">
        <v>11591.422636054616</v>
      </c>
      <c r="AD470" s="5">
        <v>13389.874371853239</v>
      </c>
      <c r="AE470" s="5">
        <v>13890.641427537304</v>
      </c>
      <c r="AF470" s="5">
        <v>11943.445480964019</v>
      </c>
      <c r="AG470" s="5">
        <v>12613.538792054609</v>
      </c>
    </row>
    <row r="471" spans="1:33">
      <c r="A471" s="58" t="s">
        <v>137</v>
      </c>
      <c r="B471" s="61" t="s">
        <v>125</v>
      </c>
      <c r="C471" s="61" t="s">
        <v>201</v>
      </c>
      <c r="D471" s="61" t="s">
        <v>202</v>
      </c>
      <c r="E471" s="61" t="s">
        <v>92</v>
      </c>
      <c r="F471" s="5">
        <v>0</v>
      </c>
      <c r="G471" s="5">
        <v>0</v>
      </c>
      <c r="H471" s="5">
        <v>955.44710971639506</v>
      </c>
      <c r="I471" s="5">
        <v>971.55643567702566</v>
      </c>
      <c r="J471" s="5">
        <v>891.23881729986431</v>
      </c>
      <c r="K471" s="5">
        <v>1091.8607524207503</v>
      </c>
      <c r="L471" s="5">
        <v>1110.2880838382898</v>
      </c>
      <c r="M471" s="5">
        <v>1114.7997815617146</v>
      </c>
      <c r="N471" s="5">
        <v>1162.8507958530899</v>
      </c>
      <c r="O471" s="5">
        <v>1117.6577229326401</v>
      </c>
      <c r="P471" s="5">
        <v>1099.9233804552607</v>
      </c>
      <c r="Q471" s="5">
        <v>1088.8981679302597</v>
      </c>
      <c r="R471" s="5">
        <v>1130.5155850833501</v>
      </c>
      <c r="S471" s="5">
        <v>2463.0520937361553</v>
      </c>
      <c r="T471" s="5">
        <v>2470.3149268958091</v>
      </c>
      <c r="U471" s="5">
        <v>2038.1201690356052</v>
      </c>
      <c r="V471" s="5">
        <v>2322.0011122644119</v>
      </c>
      <c r="W471" s="5">
        <v>2519.6814523380908</v>
      </c>
      <c r="X471" s="5">
        <v>2356.8875771512344</v>
      </c>
      <c r="Y471" s="5">
        <v>3723.1118407551794</v>
      </c>
      <c r="Z471" s="5">
        <v>3594.1716554115828</v>
      </c>
      <c r="AA471" s="5">
        <v>3502.9143744260787</v>
      </c>
      <c r="AB471" s="5">
        <v>3026.8909127150091</v>
      </c>
      <c r="AC471" s="5">
        <v>3359.4071297876094</v>
      </c>
      <c r="AD471" s="5">
        <v>3520.0937025303615</v>
      </c>
      <c r="AE471" s="5">
        <v>3577.6314687294007</v>
      </c>
      <c r="AF471" s="5">
        <v>2971.3475326801072</v>
      </c>
      <c r="AG471" s="5">
        <v>3050.3728887737134</v>
      </c>
    </row>
    <row r="472" spans="1:33">
      <c r="A472" s="58" t="s">
        <v>137</v>
      </c>
      <c r="B472" s="61" t="s">
        <v>126</v>
      </c>
      <c r="C472" s="61" t="s">
        <v>203</v>
      </c>
      <c r="D472" s="61" t="s">
        <v>204</v>
      </c>
      <c r="E472" s="61" t="s">
        <v>92</v>
      </c>
      <c r="F472" s="5">
        <v>777.22386840867034</v>
      </c>
      <c r="G472" s="5">
        <v>1330.1272360006656</v>
      </c>
      <c r="H472" s="5">
        <v>2698.4140958932248</v>
      </c>
      <c r="I472" s="5">
        <v>4387.0237226435002</v>
      </c>
      <c r="J472" s="5">
        <v>4007.0686547121604</v>
      </c>
      <c r="K472" s="5">
        <v>6513.3875326104771</v>
      </c>
      <c r="L472" s="5">
        <v>6647.2929434818616</v>
      </c>
      <c r="M472" s="5">
        <v>6336.3515522997013</v>
      </c>
      <c r="N472" s="5">
        <v>6003.8826596626241</v>
      </c>
      <c r="O472" s="5">
        <v>5755.8163291184446</v>
      </c>
      <c r="P472" s="5">
        <v>10111.182007636704</v>
      </c>
      <c r="Q472" s="5">
        <v>9161.8510148415317</v>
      </c>
      <c r="R472" s="5">
        <v>10554.051304242963</v>
      </c>
      <c r="S472" s="5">
        <v>8961.4055449019288</v>
      </c>
      <c r="T472" s="5">
        <v>16011.966363681655</v>
      </c>
      <c r="U472" s="5">
        <v>14161.414068664544</v>
      </c>
      <c r="V472" s="5">
        <v>15462.521750442862</v>
      </c>
      <c r="W472" s="5">
        <v>16917.65151092357</v>
      </c>
      <c r="X472" s="5">
        <v>22584.404285993907</v>
      </c>
      <c r="Y472" s="5">
        <v>19397.181310837743</v>
      </c>
      <c r="Z472" s="5">
        <v>21179.716114487852</v>
      </c>
      <c r="AA472" s="5">
        <v>41683.917047447234</v>
      </c>
      <c r="AB472" s="5">
        <v>35548.086105816437</v>
      </c>
      <c r="AC472" s="5">
        <v>42381.236596013667</v>
      </c>
      <c r="AD472" s="5">
        <v>38771.749624201097</v>
      </c>
      <c r="AE472" s="5">
        <v>50702.303041689964</v>
      </c>
      <c r="AF472" s="5">
        <v>46045.743224997655</v>
      </c>
      <c r="AG472" s="5">
        <v>46928.767777525667</v>
      </c>
    </row>
    <row r="473" spans="1:33">
      <c r="A473" s="58" t="s">
        <v>137</v>
      </c>
      <c r="B473" s="61" t="s">
        <v>126</v>
      </c>
      <c r="C473" s="61" t="s">
        <v>205</v>
      </c>
      <c r="D473" s="61" t="s">
        <v>206</v>
      </c>
      <c r="E473" s="61" t="s">
        <v>92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>
      <c r="A474" s="58" t="s">
        <v>137</v>
      </c>
      <c r="B474" s="61" t="s">
        <v>126</v>
      </c>
      <c r="C474" s="61" t="s">
        <v>207</v>
      </c>
      <c r="D474" s="61" t="s">
        <v>208</v>
      </c>
      <c r="E474" s="61" t="s">
        <v>92</v>
      </c>
      <c r="F474" s="5">
        <v>3940.7835835238297</v>
      </c>
      <c r="G474" s="5">
        <v>7081.1402975931278</v>
      </c>
      <c r="H474" s="5">
        <v>8211.8995370637986</v>
      </c>
      <c r="I474" s="5">
        <v>8483.9007002026046</v>
      </c>
      <c r="J474" s="5">
        <v>7796.5138039338526</v>
      </c>
      <c r="K474" s="5">
        <v>9884.61885923708</v>
      </c>
      <c r="L474" s="5">
        <v>9588.8531360490888</v>
      </c>
      <c r="M474" s="5">
        <v>9577.7929606897669</v>
      </c>
      <c r="N474" s="5">
        <v>9405.599448230756</v>
      </c>
      <c r="O474" s="5">
        <v>9849.6220123892745</v>
      </c>
      <c r="P474" s="5">
        <v>12193.796666731247</v>
      </c>
      <c r="Q474" s="5">
        <v>11601.757509610126</v>
      </c>
      <c r="R474" s="5">
        <v>18591.442156788064</v>
      </c>
      <c r="S474" s="5">
        <v>16344.334064236346</v>
      </c>
      <c r="T474" s="5">
        <v>16160.240571208653</v>
      </c>
      <c r="U474" s="5">
        <v>14200.224389007917</v>
      </c>
      <c r="V474" s="5">
        <v>15854.231260493239</v>
      </c>
      <c r="W474" s="5">
        <v>15861.117195381725</v>
      </c>
      <c r="X474" s="5">
        <v>22752.000092728202</v>
      </c>
      <c r="Y474" s="5">
        <v>20903.332517302922</v>
      </c>
      <c r="Z474" s="5">
        <v>26715.380856742344</v>
      </c>
      <c r="AA474" s="5">
        <v>25526.867884930743</v>
      </c>
      <c r="AB474" s="5">
        <v>28387.823295525141</v>
      </c>
      <c r="AC474" s="5">
        <v>34443.573879070609</v>
      </c>
      <c r="AD474" s="5">
        <v>33988.669133905059</v>
      </c>
      <c r="AE474" s="5">
        <v>34639.778415765431</v>
      </c>
      <c r="AF474" s="5">
        <v>26796.233062972995</v>
      </c>
      <c r="AG474" s="5">
        <v>30636.60490581721</v>
      </c>
    </row>
    <row r="475" spans="1:33">
      <c r="A475" s="58" t="s">
        <v>137</v>
      </c>
      <c r="B475" s="61" t="s">
        <v>126</v>
      </c>
      <c r="C475" s="61" t="s">
        <v>209</v>
      </c>
      <c r="D475" s="61" t="s">
        <v>210</v>
      </c>
      <c r="E475" s="61" t="s">
        <v>92</v>
      </c>
      <c r="F475" s="5">
        <v>273.21639498344507</v>
      </c>
      <c r="G475" s="5">
        <v>269.15533034775018</v>
      </c>
      <c r="H475" s="5">
        <v>292.77747495398</v>
      </c>
      <c r="I475" s="5">
        <v>314.33629200168991</v>
      </c>
      <c r="J475" s="5">
        <v>281.2030011268248</v>
      </c>
      <c r="K475" s="5">
        <v>338.66446292658509</v>
      </c>
      <c r="L475" s="5">
        <v>291.40994025239519</v>
      </c>
      <c r="M475" s="5">
        <v>246.22160146843981</v>
      </c>
      <c r="N475" s="5">
        <v>256.06278136421986</v>
      </c>
      <c r="O475" s="5">
        <v>234.27151177364516</v>
      </c>
      <c r="P475" s="5">
        <v>3540.0370695895031</v>
      </c>
      <c r="Q475" s="5">
        <v>3284.9671498765983</v>
      </c>
      <c r="R475" s="5">
        <v>3535.5961297765557</v>
      </c>
      <c r="S475" s="5">
        <v>2991.7979666614492</v>
      </c>
      <c r="T475" s="5">
        <v>3068.6611649995921</v>
      </c>
      <c r="U475" s="5">
        <v>2660.9634961423399</v>
      </c>
      <c r="V475" s="5">
        <v>2830.195859720412</v>
      </c>
      <c r="W475" s="5">
        <v>3131.9093491623157</v>
      </c>
      <c r="X475" s="5">
        <v>2840.6610613888743</v>
      </c>
      <c r="Y475" s="5">
        <v>2450.6394128975994</v>
      </c>
      <c r="Z475" s="5">
        <v>2862.9930325880937</v>
      </c>
      <c r="AA475" s="5">
        <v>3486.8921731294017</v>
      </c>
      <c r="AB475" s="5">
        <v>3307.0968797342894</v>
      </c>
      <c r="AC475" s="5">
        <v>3511.6056184785107</v>
      </c>
      <c r="AD475" s="5">
        <v>3460.8220415552878</v>
      </c>
      <c r="AE475" s="5">
        <v>3167.580551352557</v>
      </c>
      <c r="AF475" s="5">
        <v>2848.5420690320498</v>
      </c>
      <c r="AG475" s="5">
        <v>2979.1879804313703</v>
      </c>
    </row>
    <row r="476" spans="1:33">
      <c r="A476" s="58" t="s">
        <v>137</v>
      </c>
      <c r="B476" s="61" t="s">
        <v>126</v>
      </c>
      <c r="C476" s="61" t="s">
        <v>211</v>
      </c>
      <c r="D476" s="61" t="s">
        <v>212</v>
      </c>
      <c r="E476" s="61" t="s">
        <v>92</v>
      </c>
      <c r="F476" s="5">
        <v>1226.4384333928556</v>
      </c>
      <c r="G476" s="5">
        <v>1196.9599604203097</v>
      </c>
      <c r="H476" s="5">
        <v>1114.0253630507002</v>
      </c>
      <c r="I476" s="5">
        <v>1056.5139950795892</v>
      </c>
      <c r="J476" s="5">
        <v>1007.1042697226853</v>
      </c>
      <c r="K476" s="5">
        <v>1080.8873709654952</v>
      </c>
      <c r="L476" s="5">
        <v>1182.5835386806393</v>
      </c>
      <c r="M476" s="5">
        <v>1137.1130390100291</v>
      </c>
      <c r="N476" s="5">
        <v>1148.3768528235398</v>
      </c>
      <c r="O476" s="5">
        <v>1035.7330190740097</v>
      </c>
      <c r="P476" s="5">
        <v>1060.5413125702603</v>
      </c>
      <c r="Q476" s="5">
        <v>1042.0269994818593</v>
      </c>
      <c r="R476" s="5">
        <v>1092.2303883487098</v>
      </c>
      <c r="S476" s="5">
        <v>1039.6212575486604</v>
      </c>
      <c r="T476" s="5">
        <v>867.33447132825972</v>
      </c>
      <c r="U476" s="5">
        <v>852.36301312107548</v>
      </c>
      <c r="V476" s="5">
        <v>905.51647088001505</v>
      </c>
      <c r="W476" s="5">
        <v>997.97359737419492</v>
      </c>
      <c r="X476" s="5">
        <v>888.69156466793038</v>
      </c>
      <c r="Y476" s="5">
        <v>821.2783570107897</v>
      </c>
      <c r="Z476" s="5">
        <v>875.14781019600468</v>
      </c>
      <c r="AA476" s="5">
        <v>928.61447276960462</v>
      </c>
      <c r="AB476" s="5">
        <v>516.80386460400507</v>
      </c>
      <c r="AC476" s="5">
        <v>535.92640867561533</v>
      </c>
      <c r="AD476" s="5">
        <v>592.30080930804479</v>
      </c>
      <c r="AE476" s="5">
        <v>473.92232527500016</v>
      </c>
      <c r="AF476" s="5">
        <v>508.87688235579509</v>
      </c>
      <c r="AG476" s="5">
        <v>473.73417378000005</v>
      </c>
    </row>
    <row r="477" spans="1:33">
      <c r="A477" s="58" t="s">
        <v>137</v>
      </c>
      <c r="B477" s="61" t="s">
        <v>126</v>
      </c>
      <c r="C477" s="61" t="s">
        <v>213</v>
      </c>
      <c r="D477" s="61" t="s">
        <v>214</v>
      </c>
      <c r="E477" s="61" t="s">
        <v>92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1967.3401868393846</v>
      </c>
      <c r="L477" s="5">
        <v>1821.5950854318692</v>
      </c>
      <c r="M477" s="5">
        <v>7507.0085881919204</v>
      </c>
      <c r="N477" s="5">
        <v>7696.9146141839865</v>
      </c>
      <c r="O477" s="5">
        <v>9950.4664706883359</v>
      </c>
      <c r="P477" s="5">
        <v>9839.6026096930582</v>
      </c>
      <c r="Q477" s="5">
        <v>9588.9453296861702</v>
      </c>
      <c r="R477" s="5">
        <v>9058.9692753464515</v>
      </c>
      <c r="S477" s="5">
        <v>23678.221388757607</v>
      </c>
      <c r="T477" s="5">
        <v>23112.135434795917</v>
      </c>
      <c r="U477" s="5">
        <v>23928.484939863047</v>
      </c>
      <c r="V477" s="5">
        <v>25258.107286337403</v>
      </c>
      <c r="W477" s="5">
        <v>24666.372382609636</v>
      </c>
      <c r="X477" s="5">
        <v>43505.443966081235</v>
      </c>
      <c r="Y477" s="5">
        <v>52895.399957050555</v>
      </c>
      <c r="Z477" s="5">
        <v>53151.977264981913</v>
      </c>
      <c r="AA477" s="5">
        <v>57067.494682890727</v>
      </c>
      <c r="AB477" s="5">
        <v>54733.659297068385</v>
      </c>
      <c r="AC477" s="5">
        <v>52020.652462057107</v>
      </c>
      <c r="AD477" s="5">
        <v>57628.075286635365</v>
      </c>
      <c r="AE477" s="5">
        <v>54283.036611221367</v>
      </c>
      <c r="AF477" s="5">
        <v>49326.430587984469</v>
      </c>
      <c r="AG477" s="5">
        <v>53444.131139040197</v>
      </c>
    </row>
    <row r="478" spans="1:33">
      <c r="A478" s="58" t="s">
        <v>137</v>
      </c>
      <c r="B478" s="61" t="s">
        <v>126</v>
      </c>
      <c r="C478" s="61" t="s">
        <v>215</v>
      </c>
      <c r="D478" s="61" t="s">
        <v>216</v>
      </c>
      <c r="E478" s="61" t="s">
        <v>92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>
      <c r="A479" s="58" t="s">
        <v>137</v>
      </c>
      <c r="B479" s="61" t="s">
        <v>126</v>
      </c>
      <c r="C479" s="61" t="s">
        <v>217</v>
      </c>
      <c r="D479" s="61" t="s">
        <v>218</v>
      </c>
      <c r="E479" s="61" t="s">
        <v>92</v>
      </c>
      <c r="F479" s="5">
        <v>367.22324147500024</v>
      </c>
      <c r="G479" s="5">
        <v>509.28790188300991</v>
      </c>
      <c r="H479" s="5">
        <v>1005.2353872181108</v>
      </c>
      <c r="I479" s="5">
        <v>1030.2448970076903</v>
      </c>
      <c r="J479" s="5">
        <v>910.28531927158463</v>
      </c>
      <c r="K479" s="5">
        <v>4645.5485951677665</v>
      </c>
      <c r="L479" s="5">
        <v>4688.0246289340985</v>
      </c>
      <c r="M479" s="5">
        <v>4378.2722143272094</v>
      </c>
      <c r="N479" s="5">
        <v>4355.3152962664244</v>
      </c>
      <c r="O479" s="5">
        <v>4170.71865012528</v>
      </c>
      <c r="P479" s="5">
        <v>4326.9368792802306</v>
      </c>
      <c r="Q479" s="5">
        <v>4172.7676768668507</v>
      </c>
      <c r="R479" s="5">
        <v>4240.988540667151</v>
      </c>
      <c r="S479" s="5">
        <v>3739.5315000940654</v>
      </c>
      <c r="T479" s="5">
        <v>3736.2157265664746</v>
      </c>
      <c r="U479" s="5">
        <v>3122.0686805046062</v>
      </c>
      <c r="V479" s="5">
        <v>3834.7273216732683</v>
      </c>
      <c r="W479" s="5">
        <v>4176.5233887915238</v>
      </c>
      <c r="X479" s="5">
        <v>3498.0290601504803</v>
      </c>
      <c r="Y479" s="5">
        <v>2906.3091527172746</v>
      </c>
      <c r="Z479" s="5">
        <v>3612.5263351121903</v>
      </c>
      <c r="AA479" s="5">
        <v>3164.0893527121348</v>
      </c>
      <c r="AB479" s="5">
        <v>2786.43725253513</v>
      </c>
      <c r="AC479" s="5">
        <v>2863.1364540889163</v>
      </c>
      <c r="AD479" s="5">
        <v>3128.7295838342843</v>
      </c>
      <c r="AE479" s="5">
        <v>3050.8109625086427</v>
      </c>
      <c r="AF479" s="5">
        <v>2480.6295853287602</v>
      </c>
      <c r="AG479" s="5">
        <v>2915.4192772610086</v>
      </c>
    </row>
    <row r="480" spans="1:33">
      <c r="A480" s="58" t="s">
        <v>137</v>
      </c>
      <c r="B480" s="61" t="s">
        <v>126</v>
      </c>
      <c r="C480" s="61" t="s">
        <v>219</v>
      </c>
      <c r="D480" s="61" t="s">
        <v>220</v>
      </c>
      <c r="E480" s="61" t="s">
        <v>92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966.43286376927449</v>
      </c>
      <c r="Q480" s="5">
        <v>937.84833029137974</v>
      </c>
      <c r="R480" s="5">
        <v>959.77882923820596</v>
      </c>
      <c r="S480" s="5">
        <v>805.55852963986956</v>
      </c>
      <c r="T480" s="5">
        <v>1077.0061296685699</v>
      </c>
      <c r="U480" s="5">
        <v>1076.9526994000005</v>
      </c>
      <c r="V480" s="5">
        <v>1214.7913536800004</v>
      </c>
      <c r="W480" s="5">
        <v>1301.4617296000006</v>
      </c>
      <c r="X480" s="5">
        <v>3222.2661789000003</v>
      </c>
      <c r="Y480" s="5">
        <v>2703.2026584499999</v>
      </c>
      <c r="Z480" s="5">
        <v>3584.4776117289985</v>
      </c>
      <c r="AA480" s="5">
        <v>2906.5042353049998</v>
      </c>
      <c r="AB480" s="5">
        <v>2436.6842991550006</v>
      </c>
      <c r="AC480" s="5">
        <v>2543.4548258600007</v>
      </c>
      <c r="AD480" s="5">
        <v>2720.7122668999996</v>
      </c>
      <c r="AE480" s="5">
        <v>2849.300446275</v>
      </c>
      <c r="AF480" s="5">
        <v>2454.90518991524</v>
      </c>
      <c r="AG480" s="5">
        <v>2707.7059288309006</v>
      </c>
    </row>
    <row r="481" spans="1:33">
      <c r="A481" s="58" t="s">
        <v>137</v>
      </c>
      <c r="B481" s="61" t="s">
        <v>127</v>
      </c>
      <c r="C481" s="61" t="s">
        <v>221</v>
      </c>
      <c r="D481" s="61" t="s">
        <v>222</v>
      </c>
      <c r="E481" s="61" t="s">
        <v>92</v>
      </c>
      <c r="F481" s="5">
        <v>539.79024069600018</v>
      </c>
      <c r="G481" s="5">
        <v>564.28648096799952</v>
      </c>
      <c r="H481" s="5">
        <v>795.38583840591491</v>
      </c>
      <c r="I481" s="5">
        <v>1267.9897577024799</v>
      </c>
      <c r="J481" s="5">
        <v>4015.0151167437452</v>
      </c>
      <c r="K481" s="5">
        <v>3682.8596953971232</v>
      </c>
      <c r="L481" s="5">
        <v>5648.2728894291577</v>
      </c>
      <c r="M481" s="5">
        <v>5613.201063616104</v>
      </c>
      <c r="N481" s="5">
        <v>5254.3630555134077</v>
      </c>
      <c r="O481" s="5">
        <v>5275.4390408192539</v>
      </c>
      <c r="P481" s="5">
        <v>5054.2018707641255</v>
      </c>
      <c r="Q481" s="5">
        <v>4844.6201759566402</v>
      </c>
      <c r="R481" s="5">
        <v>4977.9681386756984</v>
      </c>
      <c r="S481" s="5">
        <v>5217.3185359015806</v>
      </c>
      <c r="T481" s="5">
        <v>9319.9607717223716</v>
      </c>
      <c r="U481" s="5">
        <v>13734.410959218425</v>
      </c>
      <c r="V481" s="5">
        <v>12541.72693337216</v>
      </c>
      <c r="W481" s="5">
        <v>14884.889072126209</v>
      </c>
      <c r="X481" s="5">
        <v>15122.875092793769</v>
      </c>
      <c r="Y481" s="5">
        <v>12790.571873480561</v>
      </c>
      <c r="Z481" s="5">
        <v>21583.747767554909</v>
      </c>
      <c r="AA481" s="5">
        <v>20609.511992137421</v>
      </c>
      <c r="AB481" s="5">
        <v>17772.622601297298</v>
      </c>
      <c r="AC481" s="5">
        <v>24867.553102714908</v>
      </c>
      <c r="AD481" s="5">
        <v>27300.596313882881</v>
      </c>
      <c r="AE481" s="5">
        <v>57996.502151119035</v>
      </c>
      <c r="AF481" s="5">
        <v>52826.534958965967</v>
      </c>
      <c r="AG481" s="5">
        <v>46967.203336746112</v>
      </c>
    </row>
    <row r="482" spans="1:33">
      <c r="A482" s="58" t="s">
        <v>137</v>
      </c>
      <c r="B482" s="61" t="s">
        <v>127</v>
      </c>
      <c r="C482" s="61" t="s">
        <v>223</v>
      </c>
      <c r="D482" s="61" t="s">
        <v>224</v>
      </c>
      <c r="E482" s="61" t="s">
        <v>92</v>
      </c>
      <c r="F482" s="5">
        <v>846.7225745077003</v>
      </c>
      <c r="G482" s="5">
        <v>933.56531434434987</v>
      </c>
      <c r="H482" s="5">
        <v>2407.2386651794741</v>
      </c>
      <c r="I482" s="5">
        <v>2444.7052902483115</v>
      </c>
      <c r="J482" s="5">
        <v>4450.4525842849971</v>
      </c>
      <c r="K482" s="5">
        <v>6521.1667873202359</v>
      </c>
      <c r="L482" s="5">
        <v>6562.3253341133395</v>
      </c>
      <c r="M482" s="5">
        <v>6985.42166343796</v>
      </c>
      <c r="N482" s="5">
        <v>6601.3908670438468</v>
      </c>
      <c r="O482" s="5">
        <v>6597.203201308851</v>
      </c>
      <c r="P482" s="5">
        <v>7423.3189088559602</v>
      </c>
      <c r="Q482" s="5">
        <v>7608.2493802240033</v>
      </c>
      <c r="R482" s="5">
        <v>8418.2786106713338</v>
      </c>
      <c r="S482" s="5">
        <v>8244.5966485702356</v>
      </c>
      <c r="T482" s="5">
        <v>8009.7247751596569</v>
      </c>
      <c r="U482" s="5">
        <v>7772.063989925211</v>
      </c>
      <c r="V482" s="5">
        <v>8173.6397131270505</v>
      </c>
      <c r="W482" s="5">
        <v>8819.9637986392554</v>
      </c>
      <c r="X482" s="5">
        <v>9158.0468462045919</v>
      </c>
      <c r="Y482" s="5">
        <v>20817.177174568722</v>
      </c>
      <c r="Z482" s="5">
        <v>26241.122982331799</v>
      </c>
      <c r="AA482" s="5">
        <v>26039.256841218434</v>
      </c>
      <c r="AB482" s="5">
        <v>25001.58820775303</v>
      </c>
      <c r="AC482" s="5">
        <v>27276.202847502263</v>
      </c>
      <c r="AD482" s="5">
        <v>27129.760171971178</v>
      </c>
      <c r="AE482" s="5">
        <v>23718.703076507671</v>
      </c>
      <c r="AF482" s="5">
        <v>21980.371812596419</v>
      </c>
      <c r="AG482" s="5">
        <v>22072.014079793495</v>
      </c>
    </row>
    <row r="483" spans="1:33">
      <c r="A483" s="58" t="s">
        <v>137</v>
      </c>
      <c r="B483" s="61" t="s">
        <v>127</v>
      </c>
      <c r="C483" s="61" t="s">
        <v>225</v>
      </c>
      <c r="D483" s="61" t="s">
        <v>226</v>
      </c>
      <c r="E483" s="61" t="s">
        <v>92</v>
      </c>
      <c r="F483" s="5">
        <v>458.4883975919999</v>
      </c>
      <c r="G483" s="5">
        <v>3248.6983882990776</v>
      </c>
      <c r="H483" s="5">
        <v>6583.5121247513434</v>
      </c>
      <c r="I483" s="5">
        <v>6948.3438711637864</v>
      </c>
      <c r="J483" s="5">
        <v>16436.357852357902</v>
      </c>
      <c r="K483" s="5">
        <v>18016.933106339839</v>
      </c>
      <c r="L483" s="5">
        <v>22897.190518238123</v>
      </c>
      <c r="M483" s="5">
        <v>23340.86022776219</v>
      </c>
      <c r="N483" s="5">
        <v>25128.615906592218</v>
      </c>
      <c r="O483" s="5">
        <v>25296.285069960406</v>
      </c>
      <c r="P483" s="5">
        <v>29854.308790276584</v>
      </c>
      <c r="Q483" s="5">
        <v>44257.280730028586</v>
      </c>
      <c r="R483" s="5">
        <v>47874.590149640797</v>
      </c>
      <c r="S483" s="5">
        <v>55074.088537694552</v>
      </c>
      <c r="T483" s="5">
        <v>51143.093089963244</v>
      </c>
      <c r="U483" s="5">
        <v>52978.302759240956</v>
      </c>
      <c r="V483" s="5">
        <v>52834.882072855937</v>
      </c>
      <c r="W483" s="5">
        <v>54886.549037008655</v>
      </c>
      <c r="X483" s="5">
        <v>57378.599915758001</v>
      </c>
      <c r="Y483" s="5">
        <v>54149.219213518911</v>
      </c>
      <c r="Z483" s="5">
        <v>53826.351898320689</v>
      </c>
      <c r="AA483" s="5">
        <v>50568.602192614388</v>
      </c>
      <c r="AB483" s="5">
        <v>49355.622191853276</v>
      </c>
      <c r="AC483" s="5">
        <v>53646.514478109835</v>
      </c>
      <c r="AD483" s="5">
        <v>54018.781958783002</v>
      </c>
      <c r="AE483" s="5">
        <v>49723.647438451044</v>
      </c>
      <c r="AF483" s="5">
        <v>49432.97901700838</v>
      </c>
      <c r="AG483" s="5">
        <v>49178.605036991386</v>
      </c>
    </row>
    <row r="485" spans="1:33">
      <c r="A485" s="58" t="s">
        <v>137</v>
      </c>
      <c r="B485" s="61" t="s">
        <v>123</v>
      </c>
      <c r="C485" s="61" t="s">
        <v>227</v>
      </c>
      <c r="D485" s="61" t="s">
        <v>228</v>
      </c>
      <c r="E485" s="61" t="s">
        <v>91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>
      <c r="A486" s="58" t="s">
        <v>137</v>
      </c>
      <c r="B486" s="61" t="s">
        <v>123</v>
      </c>
      <c r="C486" s="61" t="s">
        <v>229</v>
      </c>
      <c r="D486" s="61" t="s">
        <v>230</v>
      </c>
      <c r="E486" s="61" t="s">
        <v>91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</row>
    <row r="487" spans="1:33">
      <c r="A487" s="58" t="s">
        <v>137</v>
      </c>
      <c r="B487" s="61" t="s">
        <v>125</v>
      </c>
      <c r="C487" s="61" t="s">
        <v>231</v>
      </c>
      <c r="D487" s="61" t="s">
        <v>200</v>
      </c>
      <c r="E487" s="61" t="s">
        <v>91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>
      <c r="A488" s="58" t="s">
        <v>137</v>
      </c>
      <c r="B488" s="61" t="s">
        <v>127</v>
      </c>
      <c r="C488" s="61" t="s">
        <v>232</v>
      </c>
      <c r="D488" s="61" t="s">
        <v>224</v>
      </c>
      <c r="E488" s="61" t="s">
        <v>91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</row>
    <row r="490" spans="1:33">
      <c r="A490" s="58" t="s">
        <v>138</v>
      </c>
      <c r="B490" s="61" t="s">
        <v>124</v>
      </c>
      <c r="C490" s="61" t="s">
        <v>152</v>
      </c>
      <c r="D490" s="61" t="s">
        <v>153</v>
      </c>
      <c r="E490" s="61" t="s">
        <v>154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964.77991486692451</v>
      </c>
      <c r="P490" s="5">
        <v>1490.4501452204554</v>
      </c>
      <c r="Q490" s="5">
        <v>1209.819894028974</v>
      </c>
      <c r="R490" s="5">
        <v>1165.7125188501439</v>
      </c>
      <c r="S490" s="5">
        <v>1129.4730528399093</v>
      </c>
      <c r="T490" s="5">
        <v>1229.0512633875094</v>
      </c>
      <c r="U490" s="5">
        <v>1311.6026317531603</v>
      </c>
      <c r="V490" s="5">
        <v>1176.7202067939049</v>
      </c>
      <c r="W490" s="5">
        <v>1256.923170322659</v>
      </c>
      <c r="X490" s="5">
        <v>1013.1598131907103</v>
      </c>
      <c r="Y490" s="5">
        <v>3043.6995881965681</v>
      </c>
      <c r="Z490" s="5">
        <v>11252.631680630697</v>
      </c>
      <c r="AA490" s="5">
        <v>10822.973676879623</v>
      </c>
      <c r="AB490" s="5">
        <v>8354.754585674993</v>
      </c>
      <c r="AC490" s="5">
        <v>8885.8529756454554</v>
      </c>
      <c r="AD490" s="5">
        <v>10333.922827050254</v>
      </c>
      <c r="AE490" s="5">
        <v>7469.7798098773974</v>
      </c>
      <c r="AF490" s="5">
        <v>8261.420192621772</v>
      </c>
      <c r="AG490" s="5">
        <v>8632.4376679715278</v>
      </c>
    </row>
    <row r="491" spans="1:33">
      <c r="A491" s="58" t="s">
        <v>138</v>
      </c>
      <c r="B491" s="61" t="s">
        <v>124</v>
      </c>
      <c r="C491" s="61" t="s">
        <v>155</v>
      </c>
      <c r="D491" s="61" t="s">
        <v>156</v>
      </c>
      <c r="E491" s="61" t="s">
        <v>154</v>
      </c>
      <c r="F491" s="5">
        <v>196.67710163005506</v>
      </c>
      <c r="G491" s="5">
        <v>166.33742445108498</v>
      </c>
      <c r="H491" s="5">
        <v>194.22976308024991</v>
      </c>
      <c r="I491" s="5">
        <v>226.75863016483493</v>
      </c>
      <c r="J491" s="5">
        <v>588.08660751726484</v>
      </c>
      <c r="K491" s="5">
        <v>580.6096444431148</v>
      </c>
      <c r="L491" s="5">
        <v>585.80126291504996</v>
      </c>
      <c r="M491" s="5">
        <v>2836.3863267699339</v>
      </c>
      <c r="N491" s="5">
        <v>3219.9462529104853</v>
      </c>
      <c r="O491" s="5">
        <v>5566.8709871561032</v>
      </c>
      <c r="P491" s="5">
        <v>7293.025855062534</v>
      </c>
      <c r="Q491" s="5">
        <v>6759.852580839849</v>
      </c>
      <c r="R491" s="5">
        <v>6784.637672456417</v>
      </c>
      <c r="S491" s="5">
        <v>6858.214304621566</v>
      </c>
      <c r="T491" s="5">
        <v>10399.042397935909</v>
      </c>
      <c r="U491" s="5">
        <v>9834.4893691294783</v>
      </c>
      <c r="V491" s="5">
        <v>9790.9587606575915</v>
      </c>
      <c r="W491" s="5">
        <v>10146.237199587835</v>
      </c>
      <c r="X491" s="5">
        <v>9950.5426817909447</v>
      </c>
      <c r="Y491" s="5">
        <v>11391.176913974952</v>
      </c>
      <c r="Z491" s="5">
        <v>9171.7104153326945</v>
      </c>
      <c r="AA491" s="5">
        <v>10853.687430943042</v>
      </c>
      <c r="AB491" s="5">
        <v>17238.819159455412</v>
      </c>
      <c r="AC491" s="5">
        <v>17663.193051613882</v>
      </c>
      <c r="AD491" s="5">
        <v>18196.267597682752</v>
      </c>
      <c r="AE491" s="5">
        <v>15038.287771940513</v>
      </c>
      <c r="AF491" s="5">
        <v>8455.766809865383</v>
      </c>
      <c r="AG491" s="5">
        <v>7684.0050519922379</v>
      </c>
    </row>
    <row r="492" spans="1:33">
      <c r="A492" s="58" t="s">
        <v>138</v>
      </c>
      <c r="B492" s="61" t="s">
        <v>124</v>
      </c>
      <c r="C492" s="61" t="s">
        <v>157</v>
      </c>
      <c r="D492" s="61" t="s">
        <v>158</v>
      </c>
      <c r="E492" s="61" t="s">
        <v>154</v>
      </c>
      <c r="F492" s="5">
        <v>985.35022920065501</v>
      </c>
      <c r="G492" s="5">
        <v>909.8200942639952</v>
      </c>
      <c r="H492" s="5">
        <v>1058.9531739644349</v>
      </c>
      <c r="I492" s="5">
        <v>1050.6749813546048</v>
      </c>
      <c r="J492" s="5">
        <v>1032.3915933369549</v>
      </c>
      <c r="K492" s="5">
        <v>1042.4801835754652</v>
      </c>
      <c r="L492" s="5">
        <v>1031.7436314101501</v>
      </c>
      <c r="M492" s="5">
        <v>1080.20215181708</v>
      </c>
      <c r="N492" s="5">
        <v>1068.477783679095</v>
      </c>
      <c r="O492" s="5">
        <v>821.99814014364517</v>
      </c>
      <c r="P492" s="5">
        <v>949.93021091220487</v>
      </c>
      <c r="Q492" s="5">
        <v>9042.5081590680347</v>
      </c>
      <c r="R492" s="5">
        <v>8583.6282446936857</v>
      </c>
      <c r="S492" s="5">
        <v>7966.0351966406824</v>
      </c>
      <c r="T492" s="5">
        <v>9764.4762908968605</v>
      </c>
      <c r="U492" s="5">
        <v>9487.2715714216502</v>
      </c>
      <c r="V492" s="5">
        <v>9654.3926361399899</v>
      </c>
      <c r="W492" s="5">
        <v>9469.0175047006323</v>
      </c>
      <c r="X492" s="5">
        <v>10101.903868986847</v>
      </c>
      <c r="Y492" s="5">
        <v>9382.6370228617197</v>
      </c>
      <c r="Z492" s="5">
        <v>7040.5980433087207</v>
      </c>
      <c r="AA492" s="5">
        <v>8176.6797966057366</v>
      </c>
      <c r="AB492" s="5">
        <v>8766.8864987133384</v>
      </c>
      <c r="AC492" s="5">
        <v>8531.3677756190464</v>
      </c>
      <c r="AD492" s="5">
        <v>8829.5501949169229</v>
      </c>
      <c r="AE492" s="5">
        <v>8840.9434308209002</v>
      </c>
      <c r="AF492" s="5">
        <v>8602.8832486000047</v>
      </c>
      <c r="AG492" s="5">
        <v>8691.7809116999979</v>
      </c>
    </row>
    <row r="493" spans="1:33">
      <c r="A493" s="58" t="s">
        <v>138</v>
      </c>
      <c r="B493" s="61" t="s">
        <v>124</v>
      </c>
      <c r="C493" s="61" t="s">
        <v>159</v>
      </c>
      <c r="D493" s="61" t="s">
        <v>160</v>
      </c>
      <c r="E493" s="61" t="s">
        <v>154</v>
      </c>
      <c r="F493" s="5">
        <v>1365.4359959542353</v>
      </c>
      <c r="G493" s="5">
        <v>1204.1760232322947</v>
      </c>
      <c r="H493" s="5">
        <v>1451.5320544519354</v>
      </c>
      <c r="I493" s="5">
        <v>1429.5791203906806</v>
      </c>
      <c r="J493" s="5">
        <v>1415.9998374182701</v>
      </c>
      <c r="K493" s="5">
        <v>1564.0517706164499</v>
      </c>
      <c r="L493" s="5">
        <v>2946.7489802131349</v>
      </c>
      <c r="M493" s="5">
        <v>2872.2369107007753</v>
      </c>
      <c r="N493" s="5">
        <v>2792.1339999766305</v>
      </c>
      <c r="O493" s="5">
        <v>2308.9958139818841</v>
      </c>
      <c r="P493" s="5">
        <v>2774.3103372868109</v>
      </c>
      <c r="Q493" s="5">
        <v>5813.3089144834248</v>
      </c>
      <c r="R493" s="5">
        <v>5999.0614030642464</v>
      </c>
      <c r="S493" s="5">
        <v>10695.603213098098</v>
      </c>
      <c r="T493" s="5">
        <v>8727.0842272582613</v>
      </c>
      <c r="U493" s="5">
        <v>8228.9975818380299</v>
      </c>
      <c r="V493" s="5">
        <v>9146.7327704111322</v>
      </c>
      <c r="W493" s="5">
        <v>9220.0870432826396</v>
      </c>
      <c r="X493" s="5">
        <v>15678.874320498009</v>
      </c>
      <c r="Y493" s="5">
        <v>17009.09477586922</v>
      </c>
      <c r="Z493" s="5">
        <v>12654.31286796391</v>
      </c>
      <c r="AA493" s="5">
        <v>16440.328086621019</v>
      </c>
      <c r="AB493" s="5">
        <v>24981.986896058628</v>
      </c>
      <c r="AC493" s="5">
        <v>26223.337122380344</v>
      </c>
      <c r="AD493" s="5">
        <v>32937.65640144128</v>
      </c>
      <c r="AE493" s="5">
        <v>44449.024150846075</v>
      </c>
      <c r="AF493" s="5">
        <v>86199.972638496038</v>
      </c>
      <c r="AG493" s="5">
        <v>91765.163183909986</v>
      </c>
    </row>
    <row r="494" spans="1:33">
      <c r="A494" s="58" t="s">
        <v>138</v>
      </c>
      <c r="B494" s="61" t="s">
        <v>124</v>
      </c>
      <c r="C494" s="61" t="s">
        <v>161</v>
      </c>
      <c r="D494" s="61" t="s">
        <v>162</v>
      </c>
      <c r="E494" s="61" t="s">
        <v>154</v>
      </c>
      <c r="F494" s="5">
        <v>34.659535323000028</v>
      </c>
      <c r="G494" s="5">
        <v>19.574997469999985</v>
      </c>
      <c r="H494" s="5">
        <v>101.47530158832004</v>
      </c>
      <c r="I494" s="5">
        <v>85.662439063459999</v>
      </c>
      <c r="J494" s="5">
        <v>79.655066531790027</v>
      </c>
      <c r="K494" s="5">
        <v>88.652504288844966</v>
      </c>
      <c r="L494" s="5">
        <v>97.327611474255022</v>
      </c>
      <c r="M494" s="5">
        <v>87.263795703014978</v>
      </c>
      <c r="N494" s="5">
        <v>92.887714468040002</v>
      </c>
      <c r="O494" s="5">
        <v>92.765937146000027</v>
      </c>
      <c r="P494" s="5">
        <v>96.122553310755009</v>
      </c>
      <c r="Q494" s="5">
        <v>76.525139855394968</v>
      </c>
      <c r="R494" s="5">
        <v>83.162606453425042</v>
      </c>
      <c r="S494" s="5">
        <v>76.637860633215013</v>
      </c>
      <c r="T494" s="5">
        <v>67.199487386175008</v>
      </c>
      <c r="U494" s="5">
        <v>66.785541452585022</v>
      </c>
      <c r="V494" s="5">
        <v>67.930279870705021</v>
      </c>
      <c r="W494" s="5">
        <v>101.68278459153011</v>
      </c>
      <c r="X494" s="5">
        <v>67.284757816114976</v>
      </c>
      <c r="Y494" s="5">
        <v>6867.1707480571604</v>
      </c>
      <c r="Z494" s="5">
        <v>4953.4317020810058</v>
      </c>
      <c r="AA494" s="5">
        <v>7047.6886027170294</v>
      </c>
      <c r="AB494" s="5">
        <v>4333.6606403168444</v>
      </c>
      <c r="AC494" s="5">
        <v>5347.9735017506619</v>
      </c>
      <c r="AD494" s="5">
        <v>6227.1213429993786</v>
      </c>
      <c r="AE494" s="5">
        <v>6950.0115652544346</v>
      </c>
      <c r="AF494" s="5">
        <v>14132.074885611799</v>
      </c>
      <c r="AG494" s="5">
        <v>16652.447199882412</v>
      </c>
    </row>
    <row r="495" spans="1:33">
      <c r="A495" s="58" t="s">
        <v>138</v>
      </c>
      <c r="B495" s="61" t="s">
        <v>124</v>
      </c>
      <c r="C495" s="61" t="s">
        <v>163</v>
      </c>
      <c r="D495" s="61" t="s">
        <v>164</v>
      </c>
      <c r="E495" s="61" t="s">
        <v>154</v>
      </c>
      <c r="F495" s="5">
        <v>734.31860795332034</v>
      </c>
      <c r="G495" s="5">
        <v>594.63456757375036</v>
      </c>
      <c r="H495" s="5">
        <v>800.25995643461988</v>
      </c>
      <c r="I495" s="5">
        <v>4339.0773249702606</v>
      </c>
      <c r="J495" s="5">
        <v>4893.8733569759224</v>
      </c>
      <c r="K495" s="5">
        <v>6079.4078119742353</v>
      </c>
      <c r="L495" s="5">
        <v>6370.3774825603186</v>
      </c>
      <c r="M495" s="5">
        <v>6623.1370915851612</v>
      </c>
      <c r="N495" s="5">
        <v>6333.0918266913504</v>
      </c>
      <c r="O495" s="5">
        <v>5041.6020963150631</v>
      </c>
      <c r="P495" s="5">
        <v>7691.3039096607454</v>
      </c>
      <c r="Q495" s="5">
        <v>10600.612023041089</v>
      </c>
      <c r="R495" s="5">
        <v>11550.182745798869</v>
      </c>
      <c r="S495" s="5">
        <v>14542.359454348265</v>
      </c>
      <c r="T495" s="5">
        <v>14883.474590973645</v>
      </c>
      <c r="U495" s="5">
        <v>14389.239573475381</v>
      </c>
      <c r="V495" s="5">
        <v>14892.172599516154</v>
      </c>
      <c r="W495" s="5">
        <v>18149.433961984334</v>
      </c>
      <c r="X495" s="5">
        <v>46605.928545720635</v>
      </c>
      <c r="Y495" s="5">
        <v>55110.508701980776</v>
      </c>
      <c r="Z495" s="5">
        <v>44451.903011796523</v>
      </c>
      <c r="AA495" s="5">
        <v>67182.740547838781</v>
      </c>
      <c r="AB495" s="5">
        <v>97593.361722424641</v>
      </c>
      <c r="AC495" s="5">
        <v>107713.44196851454</v>
      </c>
      <c r="AD495" s="5">
        <v>109083.4384615133</v>
      </c>
      <c r="AE495" s="5">
        <v>124430.24069005781</v>
      </c>
      <c r="AF495" s="5">
        <v>133247.5318836559</v>
      </c>
      <c r="AG495" s="5">
        <v>135504.6976080311</v>
      </c>
    </row>
    <row r="496" spans="1:33">
      <c r="A496" s="58" t="s">
        <v>138</v>
      </c>
      <c r="B496" s="61" t="s">
        <v>124</v>
      </c>
      <c r="C496" s="61" t="s">
        <v>165</v>
      </c>
      <c r="D496" s="61" t="s">
        <v>166</v>
      </c>
      <c r="E496" s="61" t="s">
        <v>154</v>
      </c>
      <c r="F496" s="5">
        <v>1142.6461240844953</v>
      </c>
      <c r="G496" s="5">
        <v>753.91862373791514</v>
      </c>
      <c r="H496" s="5">
        <v>943.20345491156525</v>
      </c>
      <c r="I496" s="5">
        <v>1004.62626746207</v>
      </c>
      <c r="J496" s="5">
        <v>967.88308308376509</v>
      </c>
      <c r="K496" s="5">
        <v>978.90134415549983</v>
      </c>
      <c r="L496" s="5">
        <v>1003.9947142564602</v>
      </c>
      <c r="M496" s="5">
        <v>3086.5432527409152</v>
      </c>
      <c r="N496" s="5">
        <v>3212.8408258995987</v>
      </c>
      <c r="O496" s="5">
        <v>3935.6899769893034</v>
      </c>
      <c r="P496" s="5">
        <v>4542.2300185846725</v>
      </c>
      <c r="Q496" s="5">
        <v>4464.7653760146723</v>
      </c>
      <c r="R496" s="5">
        <v>4146.0885398357568</v>
      </c>
      <c r="S496" s="5">
        <v>4075.0064133104129</v>
      </c>
      <c r="T496" s="5">
        <v>4854.6122388601152</v>
      </c>
      <c r="U496" s="5">
        <v>5294.0028803651312</v>
      </c>
      <c r="V496" s="5">
        <v>5165.073714286772</v>
      </c>
      <c r="W496" s="5">
        <v>13143.063956716507</v>
      </c>
      <c r="X496" s="5">
        <v>12293.452478976395</v>
      </c>
      <c r="Y496" s="5">
        <v>12986.037598774468</v>
      </c>
      <c r="Z496" s="5">
        <v>11452.016813857579</v>
      </c>
      <c r="AA496" s="5">
        <v>11668.852595156543</v>
      </c>
      <c r="AB496" s="5">
        <v>8843.5936362934626</v>
      </c>
      <c r="AC496" s="5">
        <v>10180.608593672583</v>
      </c>
      <c r="AD496" s="5">
        <v>10483.673304796523</v>
      </c>
      <c r="AE496" s="5">
        <v>15733.497637465785</v>
      </c>
      <c r="AF496" s="5">
        <v>14262.412606018079</v>
      </c>
      <c r="AG496" s="5">
        <v>13402.473374574896</v>
      </c>
    </row>
    <row r="497" spans="1:33">
      <c r="A497" s="58" t="s">
        <v>138</v>
      </c>
      <c r="B497" s="61" t="s">
        <v>124</v>
      </c>
      <c r="C497" s="61" t="s">
        <v>167</v>
      </c>
      <c r="D497" s="61" t="s">
        <v>168</v>
      </c>
      <c r="E497" s="61" t="s">
        <v>154</v>
      </c>
      <c r="F497" s="5">
        <v>2709.3849698042554</v>
      </c>
      <c r="G497" s="5">
        <v>3174.30996491407</v>
      </c>
      <c r="H497" s="5">
        <v>3110.894737495481</v>
      </c>
      <c r="I497" s="5">
        <v>3668.2804185097903</v>
      </c>
      <c r="J497" s="5">
        <v>7210.357451181053</v>
      </c>
      <c r="K497" s="5">
        <v>8108.5229514258417</v>
      </c>
      <c r="L497" s="5">
        <v>8660.575027605315</v>
      </c>
      <c r="M497" s="5">
        <v>10513.827449732342</v>
      </c>
      <c r="N497" s="5">
        <v>9898.1808029581134</v>
      </c>
      <c r="O497" s="5">
        <v>8455.8637866373647</v>
      </c>
      <c r="P497" s="5">
        <v>11495.404598291181</v>
      </c>
      <c r="Q497" s="5">
        <v>17504.605302114567</v>
      </c>
      <c r="R497" s="5">
        <v>18153.874792666113</v>
      </c>
      <c r="S497" s="5">
        <v>18191.737064816571</v>
      </c>
      <c r="T497" s="5">
        <v>22129.71491200777</v>
      </c>
      <c r="U497" s="5">
        <v>24163.150492942583</v>
      </c>
      <c r="V497" s="5">
        <v>24629.215846333776</v>
      </c>
      <c r="W497" s="5">
        <v>25618.615253349592</v>
      </c>
      <c r="X497" s="5">
        <v>26419.155432408734</v>
      </c>
      <c r="Y497" s="5">
        <v>24626.568625347485</v>
      </c>
      <c r="Z497" s="5">
        <v>19940.550636205968</v>
      </c>
      <c r="AA497" s="5">
        <v>22359.662824192004</v>
      </c>
      <c r="AB497" s="5">
        <v>23356.571242313763</v>
      </c>
      <c r="AC497" s="5">
        <v>24441.572081722676</v>
      </c>
      <c r="AD497" s="5">
        <v>23880.239602657104</v>
      </c>
      <c r="AE497" s="5">
        <v>25513.597293075007</v>
      </c>
      <c r="AF497" s="5">
        <v>26939.480339434303</v>
      </c>
      <c r="AG497" s="5">
        <v>27901.430781780902</v>
      </c>
    </row>
    <row r="498" spans="1:33">
      <c r="A498" s="58" t="s">
        <v>138</v>
      </c>
      <c r="B498" s="61" t="s">
        <v>124</v>
      </c>
      <c r="C498" s="61" t="s">
        <v>169</v>
      </c>
      <c r="D498" s="61" t="s">
        <v>170</v>
      </c>
      <c r="E498" s="61" t="s">
        <v>154</v>
      </c>
      <c r="F498" s="5">
        <v>0</v>
      </c>
      <c r="G498" s="5">
        <v>0</v>
      </c>
      <c r="H498" s="5">
        <v>0</v>
      </c>
      <c r="I498" s="5">
        <v>265.29061591514977</v>
      </c>
      <c r="J498" s="5">
        <v>232.15123325970507</v>
      </c>
      <c r="K498" s="5">
        <v>210.31137217990002</v>
      </c>
      <c r="L498" s="5">
        <v>244.37253375220487</v>
      </c>
      <c r="M498" s="5">
        <v>192.03385547420476</v>
      </c>
      <c r="N498" s="5">
        <v>194.94123568605502</v>
      </c>
      <c r="O498" s="5">
        <v>304.63200756941524</v>
      </c>
      <c r="P498" s="5">
        <v>494.82414618071004</v>
      </c>
      <c r="Q498" s="5">
        <v>1065.0309299111248</v>
      </c>
      <c r="R498" s="5">
        <v>13712.414586181638</v>
      </c>
      <c r="S498" s="5">
        <v>13852.68984261985</v>
      </c>
      <c r="T498" s="5">
        <v>14379.393278909751</v>
      </c>
      <c r="U498" s="5">
        <v>14126.586693794658</v>
      </c>
      <c r="V498" s="5">
        <v>14664.005840885022</v>
      </c>
      <c r="W498" s="5">
        <v>14470.642195802391</v>
      </c>
      <c r="X498" s="5">
        <v>14400.298551156005</v>
      </c>
      <c r="Y498" s="5">
        <v>14040.427486782877</v>
      </c>
      <c r="Z498" s="5">
        <v>11151.284238326289</v>
      </c>
      <c r="AA498" s="5">
        <v>12879.729121181999</v>
      </c>
      <c r="AB498" s="5">
        <v>11321.644965484997</v>
      </c>
      <c r="AC498" s="5">
        <v>12798.412283772948</v>
      </c>
      <c r="AD498" s="5">
        <v>13444.287101615628</v>
      </c>
      <c r="AE498" s="5">
        <v>12517.588749852754</v>
      </c>
      <c r="AF498" s="5">
        <v>11748.51996120237</v>
      </c>
      <c r="AG498" s="5">
        <v>12103.35792761574</v>
      </c>
    </row>
    <row r="499" spans="1:33">
      <c r="A499" s="58" t="s">
        <v>138</v>
      </c>
      <c r="B499" s="61" t="s">
        <v>123</v>
      </c>
      <c r="C499" s="61" t="s">
        <v>171</v>
      </c>
      <c r="D499" s="61" t="s">
        <v>172</v>
      </c>
      <c r="E499" s="61" t="s">
        <v>154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7.4180328000000005E-4</v>
      </c>
      <c r="L499" s="5">
        <v>7.627151499999998E-4</v>
      </c>
      <c r="M499" s="5">
        <v>2.1627854549999995E-3</v>
      </c>
      <c r="N499" s="5">
        <v>2.1429688799999998E-3</v>
      </c>
      <c r="O499" s="5">
        <v>1.80099498E-3</v>
      </c>
      <c r="P499" s="5">
        <v>1.8903209699999994E-3</v>
      </c>
      <c r="Q499" s="5">
        <v>2.1586263800000001E-3</v>
      </c>
      <c r="R499" s="5">
        <v>2.2298166100000005E-3</v>
      </c>
      <c r="S499" s="5">
        <v>2.1224196899999989E-3</v>
      </c>
      <c r="T499" s="5">
        <v>2.134540104999999E-3</v>
      </c>
      <c r="U499" s="5">
        <v>2.1002977250000015E-3</v>
      </c>
      <c r="V499" s="5">
        <v>2.2865326300000009E-3</v>
      </c>
      <c r="W499" s="5">
        <v>2.2542950049999995E-3</v>
      </c>
      <c r="X499" s="5">
        <v>2.1599275299999995E-3</v>
      </c>
      <c r="Y499" s="5">
        <v>2.1328565149999995E-3</v>
      </c>
      <c r="Z499" s="5">
        <v>1.8082905649999992E-3</v>
      </c>
      <c r="AA499" s="5">
        <v>1.8806174499999993E-3</v>
      </c>
      <c r="AB499" s="5">
        <v>2.1025764200000002E-3</v>
      </c>
      <c r="AC499" s="5">
        <v>2.1161720100000012E-3</v>
      </c>
      <c r="AD499" s="5">
        <v>2.1229578799999991E-3</v>
      </c>
      <c r="AE499" s="5">
        <v>2.1111084199999988E-3</v>
      </c>
      <c r="AF499" s="5">
        <v>2.0188504850000015E-3</v>
      </c>
      <c r="AG499" s="5">
        <v>2.2592117700000001E-3</v>
      </c>
    </row>
    <row r="500" spans="1:33">
      <c r="A500" s="58" t="s">
        <v>138</v>
      </c>
      <c r="B500" s="61" t="s">
        <v>123</v>
      </c>
      <c r="C500" s="61" t="s">
        <v>173</v>
      </c>
      <c r="D500" s="61" t="s">
        <v>174</v>
      </c>
      <c r="E500" s="61" t="s">
        <v>154</v>
      </c>
      <c r="F500" s="5">
        <v>297.18921451360495</v>
      </c>
      <c r="G500" s="5">
        <v>223.9130555053849</v>
      </c>
      <c r="H500" s="5">
        <v>268.78564030205507</v>
      </c>
      <c r="I500" s="5">
        <v>269.74749654325996</v>
      </c>
      <c r="J500" s="5">
        <v>283.48957283987511</v>
      </c>
      <c r="K500" s="5">
        <v>316.07452769300971</v>
      </c>
      <c r="L500" s="5">
        <v>320.03798495260509</v>
      </c>
      <c r="M500" s="5">
        <v>274.13507119135983</v>
      </c>
      <c r="N500" s="5">
        <v>272.13270402738004</v>
      </c>
      <c r="O500" s="5">
        <v>295.32642383646504</v>
      </c>
      <c r="P500" s="5">
        <v>295.85349256470016</v>
      </c>
      <c r="Q500" s="5">
        <v>261.11561722446504</v>
      </c>
      <c r="R500" s="5">
        <v>1327.5052220817097</v>
      </c>
      <c r="S500" s="5">
        <v>1404.5745867839751</v>
      </c>
      <c r="T500" s="5">
        <v>6457.6415762599772</v>
      </c>
      <c r="U500" s="5">
        <v>8412.2918724628853</v>
      </c>
      <c r="V500" s="5">
        <v>9346.4731351793125</v>
      </c>
      <c r="W500" s="5">
        <v>10013.772301107761</v>
      </c>
      <c r="X500" s="5">
        <v>9645.4038314046811</v>
      </c>
      <c r="Y500" s="5">
        <v>10058.504737323079</v>
      </c>
      <c r="Z500" s="5">
        <v>9510.6373553498433</v>
      </c>
      <c r="AA500" s="5">
        <v>11238.19491989215</v>
      </c>
      <c r="AB500" s="5">
        <v>11835.513597265486</v>
      </c>
      <c r="AC500" s="5">
        <v>12204.570292274529</v>
      </c>
      <c r="AD500" s="5">
        <v>12570.953372025826</v>
      </c>
      <c r="AE500" s="5">
        <v>12509.482130667269</v>
      </c>
      <c r="AF500" s="5">
        <v>11752.256693897632</v>
      </c>
      <c r="AG500" s="5">
        <v>12218.003494035493</v>
      </c>
    </row>
    <row r="501" spans="1:33">
      <c r="A501" s="58" t="s">
        <v>138</v>
      </c>
      <c r="B501" s="61" t="s">
        <v>123</v>
      </c>
      <c r="C501" s="61" t="s">
        <v>175</v>
      </c>
      <c r="D501" s="61" t="s">
        <v>176</v>
      </c>
      <c r="E501" s="61" t="s">
        <v>154</v>
      </c>
      <c r="F501" s="5">
        <v>1049.3305663089352</v>
      </c>
      <c r="G501" s="5">
        <v>1039.6464394499299</v>
      </c>
      <c r="H501" s="5">
        <v>970.02206929918952</v>
      </c>
      <c r="I501" s="5">
        <v>1082.7874529964299</v>
      </c>
      <c r="J501" s="5">
        <v>4825.8692143333083</v>
      </c>
      <c r="K501" s="5">
        <v>6834.4953882506197</v>
      </c>
      <c r="L501" s="5">
        <v>6880.0378275014473</v>
      </c>
      <c r="M501" s="5">
        <v>6303.9632567103072</v>
      </c>
      <c r="N501" s="5">
        <v>7315.6476920832038</v>
      </c>
      <c r="O501" s="5">
        <v>6060.6814671514485</v>
      </c>
      <c r="P501" s="5">
        <v>6444.2531743930649</v>
      </c>
      <c r="Q501" s="5">
        <v>6836.4703389337546</v>
      </c>
      <c r="R501" s="5">
        <v>7317.9538872512994</v>
      </c>
      <c r="S501" s="5">
        <v>7249.165895389352</v>
      </c>
      <c r="T501" s="5">
        <v>8241.2949768222134</v>
      </c>
      <c r="U501" s="5">
        <v>7916.4207035016907</v>
      </c>
      <c r="V501" s="5">
        <v>8560.2441923245078</v>
      </c>
      <c r="W501" s="5">
        <v>8442.9663790810409</v>
      </c>
      <c r="X501" s="5">
        <v>8065.2186113397693</v>
      </c>
      <c r="Y501" s="5">
        <v>7869.3064419084139</v>
      </c>
      <c r="Z501" s="5">
        <v>6576.9032465304626</v>
      </c>
      <c r="AA501" s="5">
        <v>7085.4895232801364</v>
      </c>
      <c r="AB501" s="5">
        <v>7431.7196102899043</v>
      </c>
      <c r="AC501" s="5">
        <v>7908.4797852715801</v>
      </c>
      <c r="AD501" s="5">
        <v>7837.5278207840638</v>
      </c>
      <c r="AE501" s="5">
        <v>7985.2185120078248</v>
      </c>
      <c r="AF501" s="5">
        <v>7250.8720163125618</v>
      </c>
      <c r="AG501" s="5">
        <v>7455.5118841703525</v>
      </c>
    </row>
    <row r="502" spans="1:33">
      <c r="A502" s="58" t="s">
        <v>138</v>
      </c>
      <c r="B502" s="61" t="s">
        <v>123</v>
      </c>
      <c r="C502" s="61" t="s">
        <v>177</v>
      </c>
      <c r="D502" s="61" t="s">
        <v>178</v>
      </c>
      <c r="E502" s="61" t="s">
        <v>154</v>
      </c>
      <c r="F502" s="5">
        <v>1707.0771490394102</v>
      </c>
      <c r="G502" s="5">
        <v>1641.9964884435446</v>
      </c>
      <c r="H502" s="5">
        <v>5769.6669321644604</v>
      </c>
      <c r="I502" s="5">
        <v>8635.3116712188912</v>
      </c>
      <c r="J502" s="5">
        <v>8002.4847344092386</v>
      </c>
      <c r="K502" s="5">
        <v>8786.5562438430898</v>
      </c>
      <c r="L502" s="5">
        <v>8944.1373912388881</v>
      </c>
      <c r="M502" s="5">
        <v>8383.504283643555</v>
      </c>
      <c r="N502" s="5">
        <v>8072.3894850656106</v>
      </c>
      <c r="O502" s="5">
        <v>7311.7088069683678</v>
      </c>
      <c r="P502" s="5">
        <v>8039.280850277396</v>
      </c>
      <c r="Q502" s="5">
        <v>13842.78096917957</v>
      </c>
      <c r="R502" s="5">
        <v>13534.193161387295</v>
      </c>
      <c r="S502" s="5">
        <v>14994.191254842048</v>
      </c>
      <c r="T502" s="5">
        <v>13409.791504621762</v>
      </c>
      <c r="U502" s="5">
        <v>13747.376320431906</v>
      </c>
      <c r="V502" s="5">
        <v>15576.211914496265</v>
      </c>
      <c r="W502" s="5">
        <v>16117.491495998227</v>
      </c>
      <c r="X502" s="5">
        <v>18912.691598529418</v>
      </c>
      <c r="Y502" s="5">
        <v>18534.718735405775</v>
      </c>
      <c r="Z502" s="5">
        <v>16971.84874181902</v>
      </c>
      <c r="AA502" s="5">
        <v>20267.177227465989</v>
      </c>
      <c r="AB502" s="5">
        <v>25696.79602285687</v>
      </c>
      <c r="AC502" s="5">
        <v>28117.457177057084</v>
      </c>
      <c r="AD502" s="5">
        <v>29513.872973789395</v>
      </c>
      <c r="AE502" s="5">
        <v>30405.290910794265</v>
      </c>
      <c r="AF502" s="5">
        <v>32810.300842435427</v>
      </c>
      <c r="AG502" s="5">
        <v>36643.416276162083</v>
      </c>
    </row>
    <row r="503" spans="1:33">
      <c r="A503" s="58" t="s">
        <v>138</v>
      </c>
      <c r="B503" s="61" t="s">
        <v>123</v>
      </c>
      <c r="C503" s="61" t="s">
        <v>179</v>
      </c>
      <c r="D503" s="61" t="s">
        <v>180</v>
      </c>
      <c r="E503" s="61" t="s">
        <v>154</v>
      </c>
      <c r="F503" s="5">
        <v>275.88474327321978</v>
      </c>
      <c r="G503" s="5">
        <v>242.85713974247005</v>
      </c>
      <c r="H503" s="5">
        <v>375.07628682661488</v>
      </c>
      <c r="I503" s="5">
        <v>450.83107235929998</v>
      </c>
      <c r="J503" s="5">
        <v>400.62605487870985</v>
      </c>
      <c r="K503" s="5">
        <v>441.61773448647523</v>
      </c>
      <c r="L503" s="5">
        <v>474.48856080351493</v>
      </c>
      <c r="M503" s="5">
        <v>399.32854573099007</v>
      </c>
      <c r="N503" s="5">
        <v>340.67814406707998</v>
      </c>
      <c r="O503" s="5">
        <v>385.59205675964495</v>
      </c>
      <c r="P503" s="5">
        <v>377.05327940830512</v>
      </c>
      <c r="Q503" s="5">
        <v>312.76509773111491</v>
      </c>
      <c r="R503" s="5">
        <v>297.58699808022004</v>
      </c>
      <c r="S503" s="5">
        <v>299.24430432731003</v>
      </c>
      <c r="T503" s="5">
        <v>271.49717519087517</v>
      </c>
      <c r="U503" s="5">
        <v>304.03479278214002</v>
      </c>
      <c r="V503" s="5">
        <v>294.61103804668494</v>
      </c>
      <c r="W503" s="5">
        <v>396.12190037833994</v>
      </c>
      <c r="X503" s="5">
        <v>369.03174257801504</v>
      </c>
      <c r="Y503" s="5">
        <v>336.46994971359993</v>
      </c>
      <c r="Z503" s="5">
        <v>458.93531735620479</v>
      </c>
      <c r="AA503" s="5">
        <v>443.82702516769018</v>
      </c>
      <c r="AB503" s="5">
        <v>273.37528997656011</v>
      </c>
      <c r="AC503" s="5">
        <v>312.14849480060514</v>
      </c>
      <c r="AD503" s="5">
        <v>361.08195046225001</v>
      </c>
      <c r="AE503" s="5">
        <v>343.97669621028479</v>
      </c>
      <c r="AF503" s="5">
        <v>347.22416084201006</v>
      </c>
      <c r="AG503" s="5">
        <v>247.97916343095005</v>
      </c>
    </row>
    <row r="504" spans="1:33">
      <c r="A504" s="58" t="s">
        <v>138</v>
      </c>
      <c r="B504" s="61" t="s">
        <v>123</v>
      </c>
      <c r="C504" s="61" t="s">
        <v>181</v>
      </c>
      <c r="D504" s="61" t="s">
        <v>182</v>
      </c>
      <c r="E504" s="61" t="s">
        <v>154</v>
      </c>
      <c r="F504" s="5">
        <v>1821.067031241761</v>
      </c>
      <c r="G504" s="5">
        <v>1676.7687123221547</v>
      </c>
      <c r="H504" s="5">
        <v>2588.1825219140201</v>
      </c>
      <c r="I504" s="5">
        <v>2704.6206803326099</v>
      </c>
      <c r="J504" s="5">
        <v>2572.145941174525</v>
      </c>
      <c r="K504" s="5">
        <v>2798.0739912489908</v>
      </c>
      <c r="L504" s="5">
        <v>2943.2228230189012</v>
      </c>
      <c r="M504" s="5">
        <v>2577.7111784173699</v>
      </c>
      <c r="N504" s="5">
        <v>2584.6776556236255</v>
      </c>
      <c r="O504" s="5">
        <v>2491.4510701066251</v>
      </c>
      <c r="P504" s="5">
        <v>2599.8582058948405</v>
      </c>
      <c r="Q504" s="5">
        <v>2504.1331631694507</v>
      </c>
      <c r="R504" s="5">
        <v>2300.695842619205</v>
      </c>
      <c r="S504" s="5">
        <v>2439.6295165213241</v>
      </c>
      <c r="T504" s="5">
        <v>1804.7250936666203</v>
      </c>
      <c r="U504" s="5">
        <v>1632.7102123534155</v>
      </c>
      <c r="V504" s="5">
        <v>1839.6122968998855</v>
      </c>
      <c r="W504" s="5">
        <v>2499.8800580080956</v>
      </c>
      <c r="X504" s="5">
        <v>2402.1289446572</v>
      </c>
      <c r="Y504" s="5">
        <v>2416.5698085787553</v>
      </c>
      <c r="Z504" s="5">
        <v>2647.4827410933353</v>
      </c>
      <c r="AA504" s="5">
        <v>2778.7866999966586</v>
      </c>
      <c r="AB504" s="5">
        <v>2040.123502939166</v>
      </c>
      <c r="AC504" s="5">
        <v>1973.3963470712299</v>
      </c>
      <c r="AD504" s="5">
        <v>2455.2239035651705</v>
      </c>
      <c r="AE504" s="5">
        <v>2188.2001104450292</v>
      </c>
      <c r="AF504" s="5">
        <v>1971.4915278422504</v>
      </c>
      <c r="AG504" s="5">
        <v>1787.7440081694613</v>
      </c>
    </row>
    <row r="505" spans="1:33">
      <c r="A505" s="58" t="s">
        <v>138</v>
      </c>
      <c r="B505" s="61" t="s">
        <v>123</v>
      </c>
      <c r="C505" s="61" t="s">
        <v>183</v>
      </c>
      <c r="D505" s="61" t="s">
        <v>184</v>
      </c>
      <c r="E505" s="61" t="s">
        <v>154</v>
      </c>
      <c r="F505" s="5">
        <v>551.82880206171012</v>
      </c>
      <c r="G505" s="5">
        <v>500.72692739406</v>
      </c>
      <c r="H505" s="5">
        <v>795.36205858521976</v>
      </c>
      <c r="I505" s="5">
        <v>2374.8958704257857</v>
      </c>
      <c r="J505" s="5">
        <v>2213.0180821250851</v>
      </c>
      <c r="K505" s="5">
        <v>2427.2112047137862</v>
      </c>
      <c r="L505" s="5">
        <v>2683.1966667851902</v>
      </c>
      <c r="M505" s="5">
        <v>2717.5511218529678</v>
      </c>
      <c r="N505" s="5">
        <v>2781.7967978760389</v>
      </c>
      <c r="O505" s="5">
        <v>2497.2802023866061</v>
      </c>
      <c r="P505" s="5">
        <v>2620.314754591534</v>
      </c>
      <c r="Q505" s="5">
        <v>2751.817844230236</v>
      </c>
      <c r="R505" s="5">
        <v>2584.6590673860146</v>
      </c>
      <c r="S505" s="5">
        <v>2758.1946596394646</v>
      </c>
      <c r="T505" s="5">
        <v>2421.9066095451858</v>
      </c>
      <c r="U505" s="5">
        <v>2352.9765889389396</v>
      </c>
      <c r="V505" s="5">
        <v>2553.6237154080327</v>
      </c>
      <c r="W505" s="5">
        <v>2844.9281955374954</v>
      </c>
      <c r="X505" s="5">
        <v>2778.5473331095372</v>
      </c>
      <c r="Y505" s="5">
        <v>2780.1705694882608</v>
      </c>
      <c r="Z505" s="5">
        <v>2321.5170367155492</v>
      </c>
      <c r="AA505" s="5">
        <v>2518.3056499037598</v>
      </c>
      <c r="AB505" s="5">
        <v>2717.2897138510189</v>
      </c>
      <c r="AC505" s="5">
        <v>2537.6889641010589</v>
      </c>
      <c r="AD505" s="5">
        <v>2743.0894564307332</v>
      </c>
      <c r="AE505" s="5">
        <v>2705.7769880765345</v>
      </c>
      <c r="AF505" s="5">
        <v>2604.17956308881</v>
      </c>
      <c r="AG505" s="5">
        <v>2236.1735762506632</v>
      </c>
    </row>
    <row r="506" spans="1:33">
      <c r="A506" s="58" t="s">
        <v>138</v>
      </c>
      <c r="B506" s="61" t="s">
        <v>123</v>
      </c>
      <c r="C506" s="61" t="s">
        <v>185</v>
      </c>
      <c r="D506" s="61" t="s">
        <v>186</v>
      </c>
      <c r="E506" s="61" t="s">
        <v>154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>
      <c r="A507" s="58" t="s">
        <v>138</v>
      </c>
      <c r="B507" s="61" t="s">
        <v>123</v>
      </c>
      <c r="C507" s="61" t="s">
        <v>187</v>
      </c>
      <c r="D507" s="61" t="s">
        <v>188</v>
      </c>
      <c r="E507" s="61" t="s">
        <v>154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>
      <c r="A508" s="58" t="s">
        <v>138</v>
      </c>
      <c r="B508" s="61" t="s">
        <v>125</v>
      </c>
      <c r="C508" s="61" t="s">
        <v>189</v>
      </c>
      <c r="D508" s="61" t="s">
        <v>190</v>
      </c>
      <c r="E508" s="61" t="s">
        <v>154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7.4517826000000025E-4</v>
      </c>
      <c r="L508" s="5">
        <v>8.1077994000000023E-4</v>
      </c>
      <c r="M508" s="5">
        <v>1.6223760499999998E-3</v>
      </c>
      <c r="N508" s="5">
        <v>1.4406234150000001E-3</v>
      </c>
      <c r="O508" s="5">
        <v>1.4559743200000003E-3</v>
      </c>
      <c r="P508" s="5">
        <v>1.4698551650000008E-3</v>
      </c>
      <c r="Q508" s="5">
        <v>1.5437866599999996E-3</v>
      </c>
      <c r="R508" s="5">
        <v>1.4447294399999998E-3</v>
      </c>
      <c r="S508" s="5">
        <v>1.4481768450000001E-3</v>
      </c>
      <c r="T508" s="5">
        <v>1.3881434950000009E-3</v>
      </c>
      <c r="U508" s="5">
        <v>1.4126241300000005E-3</v>
      </c>
      <c r="V508" s="5">
        <v>1.3218016399999984E-3</v>
      </c>
      <c r="W508" s="5">
        <v>1.4248223249999986E-3</v>
      </c>
      <c r="X508" s="5">
        <v>1.4244654750000005E-3</v>
      </c>
      <c r="Y508" s="5">
        <v>1.2847254150000003E-3</v>
      </c>
      <c r="Z508" s="5">
        <v>1.1657121299999999E-3</v>
      </c>
      <c r="AA508" s="5">
        <v>1.1747083799999994E-3</v>
      </c>
      <c r="AB508" s="5">
        <v>1.41280599E-3</v>
      </c>
      <c r="AC508" s="5">
        <v>1.3360987650000002E-3</v>
      </c>
      <c r="AD508" s="5">
        <v>1.4245075349999985E-3</v>
      </c>
      <c r="AE508" s="5">
        <v>1.497828315000001E-3</v>
      </c>
      <c r="AF508" s="5">
        <v>1.5510405200000012E-3</v>
      </c>
      <c r="AG508" s="5">
        <v>1.5563639749999999E-3</v>
      </c>
    </row>
    <row r="509" spans="1:33">
      <c r="A509" s="58" t="s">
        <v>138</v>
      </c>
      <c r="B509" s="61" t="s">
        <v>125</v>
      </c>
      <c r="C509" s="61" t="s">
        <v>191</v>
      </c>
      <c r="D509" s="61" t="s">
        <v>192</v>
      </c>
      <c r="E509" s="61" t="s">
        <v>154</v>
      </c>
      <c r="F509" s="5">
        <v>0</v>
      </c>
      <c r="G509" s="5">
        <v>0</v>
      </c>
      <c r="H509" s="5">
        <v>0</v>
      </c>
      <c r="I509" s="5">
        <v>0</v>
      </c>
      <c r="J509" s="5">
        <v>645.79379399173945</v>
      </c>
      <c r="K509" s="5">
        <v>762.43721285686513</v>
      </c>
      <c r="L509" s="5">
        <v>767.6514968576804</v>
      </c>
      <c r="M509" s="5">
        <v>635.25517937119014</v>
      </c>
      <c r="N509" s="5">
        <v>643.38397358499969</v>
      </c>
      <c r="O509" s="5">
        <v>645.09402549850552</v>
      </c>
      <c r="P509" s="5">
        <v>642.77623359280017</v>
      </c>
      <c r="Q509" s="5">
        <v>673.0221260079154</v>
      </c>
      <c r="R509" s="5">
        <v>564.90041299774055</v>
      </c>
      <c r="S509" s="5">
        <v>710.8021855762604</v>
      </c>
      <c r="T509" s="5">
        <v>763.77625196790007</v>
      </c>
      <c r="U509" s="5">
        <v>696.54196145252479</v>
      </c>
      <c r="V509" s="5">
        <v>691.51663183917537</v>
      </c>
      <c r="W509" s="5">
        <v>763.51095216751924</v>
      </c>
      <c r="X509" s="5">
        <v>733.50979641499544</v>
      </c>
      <c r="Y509" s="5">
        <v>763.40532561382497</v>
      </c>
      <c r="Z509" s="5">
        <v>761.15434099131994</v>
      </c>
      <c r="AA509" s="5">
        <v>730.6376629771197</v>
      </c>
      <c r="AB509" s="5">
        <v>819.49868126277966</v>
      </c>
      <c r="AC509" s="5">
        <v>726.07247646344456</v>
      </c>
      <c r="AD509" s="5">
        <v>871.50086903427518</v>
      </c>
      <c r="AE509" s="5">
        <v>865.40976980476012</v>
      </c>
      <c r="AF509" s="5">
        <v>836.66640262287922</v>
      </c>
      <c r="AG509" s="5">
        <v>818.29458389361548</v>
      </c>
    </row>
    <row r="510" spans="1:33">
      <c r="A510" s="58" t="s">
        <v>138</v>
      </c>
      <c r="B510" s="61" t="s">
        <v>125</v>
      </c>
      <c r="C510" s="61" t="s">
        <v>193</v>
      </c>
      <c r="D510" s="61" t="s">
        <v>194</v>
      </c>
      <c r="E510" s="61" t="s">
        <v>154</v>
      </c>
      <c r="F510" s="5">
        <v>1132.8849350696753</v>
      </c>
      <c r="G510" s="5">
        <v>945.65400530646468</v>
      </c>
      <c r="H510" s="5">
        <v>997.07734363900545</v>
      </c>
      <c r="I510" s="5">
        <v>1043.3588685443847</v>
      </c>
      <c r="J510" s="5">
        <v>1087.4611201149053</v>
      </c>
      <c r="K510" s="5">
        <v>1166.3774669503748</v>
      </c>
      <c r="L510" s="5">
        <v>1206.3061486265149</v>
      </c>
      <c r="M510" s="5">
        <v>1808.02497989925</v>
      </c>
      <c r="N510" s="5">
        <v>4910.5384108249054</v>
      </c>
      <c r="O510" s="5">
        <v>5241.957912613163</v>
      </c>
      <c r="P510" s="5">
        <v>5458.6130747261032</v>
      </c>
      <c r="Q510" s="5">
        <v>5672.2710084327946</v>
      </c>
      <c r="R510" s="5">
        <v>5332.0367670168089</v>
      </c>
      <c r="S510" s="5">
        <v>5736.1490906825202</v>
      </c>
      <c r="T510" s="5">
        <v>5316.4056734646383</v>
      </c>
      <c r="U510" s="5">
        <v>7011.2836272250715</v>
      </c>
      <c r="V510" s="5">
        <v>7675.7286746739392</v>
      </c>
      <c r="W510" s="5">
        <v>10104.989705202523</v>
      </c>
      <c r="X510" s="5">
        <v>9590.0453103714663</v>
      </c>
      <c r="Y510" s="5">
        <v>9789.5323542384576</v>
      </c>
      <c r="Z510" s="5">
        <v>8948.854367077729</v>
      </c>
      <c r="AA510" s="5">
        <v>8394.3775492496043</v>
      </c>
      <c r="AB510" s="5">
        <v>7959.4686414794287</v>
      </c>
      <c r="AC510" s="5">
        <v>7496.7768515599055</v>
      </c>
      <c r="AD510" s="5">
        <v>8901.4943018572558</v>
      </c>
      <c r="AE510" s="5">
        <v>8555.3639510371668</v>
      </c>
      <c r="AF510" s="5">
        <v>8016.1010868305939</v>
      </c>
      <c r="AG510" s="5">
        <v>7532.4590367897999</v>
      </c>
    </row>
    <row r="511" spans="1:33">
      <c r="A511" s="58" t="s">
        <v>138</v>
      </c>
      <c r="B511" s="61" t="s">
        <v>125</v>
      </c>
      <c r="C511" s="61" t="s">
        <v>195</v>
      </c>
      <c r="D511" s="61" t="s">
        <v>196</v>
      </c>
      <c r="E511" s="61" t="s">
        <v>154</v>
      </c>
      <c r="F511" s="5">
        <v>0</v>
      </c>
      <c r="G511" s="5">
        <v>0</v>
      </c>
      <c r="H511" s="5">
        <v>0</v>
      </c>
      <c r="I511" s="5">
        <v>0</v>
      </c>
      <c r="J511" s="5">
        <v>674.82725316047606</v>
      </c>
      <c r="K511" s="5">
        <v>1613.4066366345146</v>
      </c>
      <c r="L511" s="5">
        <v>1662.0678708783655</v>
      </c>
      <c r="M511" s="5">
        <v>1264.9772124765543</v>
      </c>
      <c r="N511" s="5">
        <v>1072.2670705822554</v>
      </c>
      <c r="O511" s="5">
        <v>975.37882306550512</v>
      </c>
      <c r="P511" s="5">
        <v>1011.6142157303548</v>
      </c>
      <c r="Q511" s="5">
        <v>893.211274870225</v>
      </c>
      <c r="R511" s="5">
        <v>692.20050725580529</v>
      </c>
      <c r="S511" s="5">
        <v>854.10264233291093</v>
      </c>
      <c r="T511" s="5">
        <v>1037.5256703723542</v>
      </c>
      <c r="U511" s="5">
        <v>944.70814424207481</v>
      </c>
      <c r="V511" s="5">
        <v>1114.1712109355992</v>
      </c>
      <c r="W511" s="5">
        <v>1146.0270312517148</v>
      </c>
      <c r="X511" s="5">
        <v>1088.5242801740501</v>
      </c>
      <c r="Y511" s="5">
        <v>945.53894478113591</v>
      </c>
      <c r="Z511" s="5">
        <v>1041.6673761461752</v>
      </c>
      <c r="AA511" s="5">
        <v>1237.1357104409451</v>
      </c>
      <c r="AB511" s="5">
        <v>990.36668582576033</v>
      </c>
      <c r="AC511" s="5">
        <v>936.52844876346978</v>
      </c>
      <c r="AD511" s="5">
        <v>6052.0255659230497</v>
      </c>
      <c r="AE511" s="5">
        <v>6152.3232168017403</v>
      </c>
      <c r="AF511" s="5">
        <v>8261.6766862706299</v>
      </c>
      <c r="AG511" s="5">
        <v>8802.7545050250592</v>
      </c>
    </row>
    <row r="512" spans="1:33">
      <c r="A512" s="58" t="s">
        <v>138</v>
      </c>
      <c r="B512" s="61" t="s">
        <v>125</v>
      </c>
      <c r="C512" s="61" t="s">
        <v>197</v>
      </c>
      <c r="D512" s="61" t="s">
        <v>198</v>
      </c>
      <c r="E512" s="61" t="s">
        <v>154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>
      <c r="A513" s="58" t="s">
        <v>138</v>
      </c>
      <c r="B513" s="61" t="s">
        <v>125</v>
      </c>
      <c r="C513" s="61" t="s">
        <v>199</v>
      </c>
      <c r="D513" s="61" t="s">
        <v>200</v>
      </c>
      <c r="E513" s="61" t="s">
        <v>154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871.83530087878967</v>
      </c>
      <c r="L513" s="5">
        <v>871.27374625831487</v>
      </c>
      <c r="M513" s="5">
        <v>849.37923661616026</v>
      </c>
      <c r="N513" s="5">
        <v>792.66177670181025</v>
      </c>
      <c r="O513" s="5">
        <v>760.99216562705078</v>
      </c>
      <c r="P513" s="5">
        <v>776.61095169735586</v>
      </c>
      <c r="Q513" s="5">
        <v>819.32515079478492</v>
      </c>
      <c r="R513" s="5">
        <v>770.22183199360984</v>
      </c>
      <c r="S513" s="5">
        <v>785.25051804443001</v>
      </c>
      <c r="T513" s="5">
        <v>757.77160529151024</v>
      </c>
      <c r="U513" s="5">
        <v>721.11761017959043</v>
      </c>
      <c r="V513" s="5">
        <v>766.25954814937506</v>
      </c>
      <c r="W513" s="5">
        <v>760.29761139131961</v>
      </c>
      <c r="X513" s="5">
        <v>761.56362752625546</v>
      </c>
      <c r="Y513" s="5">
        <v>740.66210023290091</v>
      </c>
      <c r="Z513" s="5">
        <v>666.21400241132073</v>
      </c>
      <c r="AA513" s="5">
        <v>623.79071185845555</v>
      </c>
      <c r="AB513" s="5">
        <v>730.17356395310537</v>
      </c>
      <c r="AC513" s="5">
        <v>692.22751839618047</v>
      </c>
      <c r="AD513" s="5">
        <v>722.8815336874402</v>
      </c>
      <c r="AE513" s="5">
        <v>755.02382933196566</v>
      </c>
      <c r="AF513" s="5">
        <v>774.52706453485052</v>
      </c>
      <c r="AG513" s="5">
        <v>770.32448018902005</v>
      </c>
    </row>
    <row r="514" spans="1:33">
      <c r="A514" s="58" t="s">
        <v>138</v>
      </c>
      <c r="B514" s="61" t="s">
        <v>125</v>
      </c>
      <c r="C514" s="61" t="s">
        <v>201</v>
      </c>
      <c r="D514" s="61" t="s">
        <v>202</v>
      </c>
      <c r="E514" s="61" t="s">
        <v>154</v>
      </c>
      <c r="F514" s="5">
        <v>605.35729801511002</v>
      </c>
      <c r="G514" s="5">
        <v>566.44553407238504</v>
      </c>
      <c r="H514" s="5">
        <v>777.06734409765522</v>
      </c>
      <c r="I514" s="5">
        <v>808.09509038509486</v>
      </c>
      <c r="J514" s="5">
        <v>1087.4011390257247</v>
      </c>
      <c r="K514" s="5">
        <v>1277.4997901469251</v>
      </c>
      <c r="L514" s="5">
        <v>1304.483210111475</v>
      </c>
      <c r="M514" s="5">
        <v>1258.6202403919849</v>
      </c>
      <c r="N514" s="5">
        <v>1202.5571362569701</v>
      </c>
      <c r="O514" s="5">
        <v>1236.3020720002144</v>
      </c>
      <c r="P514" s="5">
        <v>1221.6661525035506</v>
      </c>
      <c r="Q514" s="5">
        <v>1183.4544196655347</v>
      </c>
      <c r="R514" s="5">
        <v>1024.6008433088546</v>
      </c>
      <c r="S514" s="5">
        <v>2656.2290677557708</v>
      </c>
      <c r="T514" s="5">
        <v>2579.8172473819805</v>
      </c>
      <c r="U514" s="5">
        <v>3079.2268108230151</v>
      </c>
      <c r="V514" s="5">
        <v>3264.5668174980246</v>
      </c>
      <c r="W514" s="5">
        <v>3684.5991801074911</v>
      </c>
      <c r="X514" s="5">
        <v>3516.3897135933498</v>
      </c>
      <c r="Y514" s="5">
        <v>7391.0111932059353</v>
      </c>
      <c r="Z514" s="5">
        <v>10789.912540862535</v>
      </c>
      <c r="AA514" s="5">
        <v>11180.609450116792</v>
      </c>
      <c r="AB514" s="5">
        <v>10779.698673800936</v>
      </c>
      <c r="AC514" s="5">
        <v>9803.9431443567337</v>
      </c>
      <c r="AD514" s="5">
        <v>11616.98981926839</v>
      </c>
      <c r="AE514" s="5">
        <v>11987.411955732583</v>
      </c>
      <c r="AF514" s="5">
        <v>15019.006836144035</v>
      </c>
      <c r="AG514" s="5">
        <v>15693.231590988991</v>
      </c>
    </row>
    <row r="515" spans="1:33">
      <c r="A515" s="58" t="s">
        <v>138</v>
      </c>
      <c r="B515" s="61" t="s">
        <v>126</v>
      </c>
      <c r="C515" s="61" t="s">
        <v>203</v>
      </c>
      <c r="D515" s="61" t="s">
        <v>204</v>
      </c>
      <c r="E515" s="61" t="s">
        <v>154</v>
      </c>
      <c r="F515" s="5">
        <v>287.66234700929004</v>
      </c>
      <c r="G515" s="5">
        <v>204.77891491069005</v>
      </c>
      <c r="H515" s="5">
        <v>229.29860902725997</v>
      </c>
      <c r="I515" s="5">
        <v>247.83243819448501</v>
      </c>
      <c r="J515" s="5">
        <v>226.56430019031504</v>
      </c>
      <c r="K515" s="5">
        <v>268.59321321874006</v>
      </c>
      <c r="L515" s="5">
        <v>290.12146686067013</v>
      </c>
      <c r="M515" s="5">
        <v>268.1438400688852</v>
      </c>
      <c r="N515" s="5">
        <v>263.09425189740989</v>
      </c>
      <c r="O515" s="5">
        <v>237.53257193884511</v>
      </c>
      <c r="P515" s="5">
        <v>271.21726644769507</v>
      </c>
      <c r="Q515" s="5">
        <v>271.95318576254499</v>
      </c>
      <c r="R515" s="5">
        <v>255.38429017481499</v>
      </c>
      <c r="S515" s="5">
        <v>270.30125817936488</v>
      </c>
      <c r="T515" s="5">
        <v>269.45334934619495</v>
      </c>
      <c r="U515" s="5">
        <v>252.9214043854299</v>
      </c>
      <c r="V515" s="5">
        <v>264.61628736342499</v>
      </c>
      <c r="W515" s="5">
        <v>292.51139807261518</v>
      </c>
      <c r="X515" s="5">
        <v>291.62424370365522</v>
      </c>
      <c r="Y515" s="5">
        <v>268.66962334968491</v>
      </c>
      <c r="Z515" s="5">
        <v>424.84545369286514</v>
      </c>
      <c r="AA515" s="5">
        <v>461.14250010319006</v>
      </c>
      <c r="AB515" s="5">
        <v>475.77076198981001</v>
      </c>
      <c r="AC515" s="5">
        <v>437.37544465759009</v>
      </c>
      <c r="AD515" s="5">
        <v>477.43661314340989</v>
      </c>
      <c r="AE515" s="5">
        <v>472.84068239340002</v>
      </c>
      <c r="AF515" s="5">
        <v>212.65481742181009</v>
      </c>
      <c r="AG515" s="5">
        <v>231.91336323960002</v>
      </c>
    </row>
    <row r="516" spans="1:33">
      <c r="A516" s="58" t="s">
        <v>138</v>
      </c>
      <c r="B516" s="61" t="s">
        <v>126</v>
      </c>
      <c r="C516" s="61" t="s">
        <v>205</v>
      </c>
      <c r="D516" s="61" t="s">
        <v>206</v>
      </c>
      <c r="E516" s="61" t="s">
        <v>154</v>
      </c>
      <c r="F516" s="5">
        <v>42.241503463780006</v>
      </c>
      <c r="G516" s="5">
        <v>29.225873806705003</v>
      </c>
      <c r="H516" s="5">
        <v>34.267680729504981</v>
      </c>
      <c r="I516" s="5">
        <v>1026.1644319568854</v>
      </c>
      <c r="J516" s="5">
        <v>1774.2970425599003</v>
      </c>
      <c r="K516" s="5">
        <v>2113.4530767317738</v>
      </c>
      <c r="L516" s="5">
        <v>2207.5372647637205</v>
      </c>
      <c r="M516" s="5">
        <v>2147.652656930486</v>
      </c>
      <c r="N516" s="5">
        <v>2185.0967115790409</v>
      </c>
      <c r="O516" s="5">
        <v>1884.0082938224357</v>
      </c>
      <c r="P516" s="5">
        <v>2119.9007800725249</v>
      </c>
      <c r="Q516" s="5">
        <v>2222.8998533926988</v>
      </c>
      <c r="R516" s="5">
        <v>2013.1878085903904</v>
      </c>
      <c r="S516" s="5">
        <v>2094.5846989935944</v>
      </c>
      <c r="T516" s="5">
        <v>1905.1094483983759</v>
      </c>
      <c r="U516" s="5">
        <v>1723.9590218197691</v>
      </c>
      <c r="V516" s="5">
        <v>1760.2525591713209</v>
      </c>
      <c r="W516" s="5">
        <v>2234.8688147372332</v>
      </c>
      <c r="X516" s="5">
        <v>3688.2986350223218</v>
      </c>
      <c r="Y516" s="5">
        <v>3632.753528109256</v>
      </c>
      <c r="Z516" s="5">
        <v>5534.2142872231798</v>
      </c>
      <c r="AA516" s="5">
        <v>4719.4568608974514</v>
      </c>
      <c r="AB516" s="5">
        <v>4454.2905836742648</v>
      </c>
      <c r="AC516" s="5">
        <v>4333.6464555867433</v>
      </c>
      <c r="AD516" s="5">
        <v>4842.6467547993298</v>
      </c>
      <c r="AE516" s="5">
        <v>4646.3661073878866</v>
      </c>
      <c r="AF516" s="5">
        <v>3503.1416619362371</v>
      </c>
      <c r="AG516" s="5">
        <v>2764.0224429429049</v>
      </c>
    </row>
    <row r="517" spans="1:33">
      <c r="A517" s="58" t="s">
        <v>138</v>
      </c>
      <c r="B517" s="61" t="s">
        <v>126</v>
      </c>
      <c r="C517" s="61" t="s">
        <v>207</v>
      </c>
      <c r="D517" s="61" t="s">
        <v>208</v>
      </c>
      <c r="E517" s="61" t="s">
        <v>154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1614.5539849132701</v>
      </c>
      <c r="U517" s="5">
        <v>1495.0210365628398</v>
      </c>
      <c r="V517" s="5">
        <v>1370.2462525494338</v>
      </c>
      <c r="W517" s="5">
        <v>1853.7663628158302</v>
      </c>
      <c r="X517" s="5">
        <v>1568.2472699803398</v>
      </c>
      <c r="Y517" s="5">
        <v>1198.1787469145361</v>
      </c>
      <c r="Z517" s="5">
        <v>1387.4010100310595</v>
      </c>
      <c r="AA517" s="5">
        <v>2521.3316440600138</v>
      </c>
      <c r="AB517" s="5">
        <v>2679.0697029204307</v>
      </c>
      <c r="AC517" s="5">
        <v>2479.9820435163551</v>
      </c>
      <c r="AD517" s="5">
        <v>2801.8053906701948</v>
      </c>
      <c r="AE517" s="5">
        <v>2655.0804934388298</v>
      </c>
      <c r="AF517" s="5">
        <v>1851.1246988</v>
      </c>
      <c r="AG517" s="5">
        <v>1808.7291377192848</v>
      </c>
    </row>
    <row r="518" spans="1:33">
      <c r="A518" s="58" t="s">
        <v>138</v>
      </c>
      <c r="B518" s="61" t="s">
        <v>126</v>
      </c>
      <c r="C518" s="61" t="s">
        <v>209</v>
      </c>
      <c r="D518" s="61" t="s">
        <v>210</v>
      </c>
      <c r="E518" s="61" t="s">
        <v>154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>
      <c r="A519" s="58" t="s">
        <v>138</v>
      </c>
      <c r="B519" s="61" t="s">
        <v>126</v>
      </c>
      <c r="C519" s="61" t="s">
        <v>211</v>
      </c>
      <c r="D519" s="61" t="s">
        <v>212</v>
      </c>
      <c r="E519" s="61" t="s">
        <v>154</v>
      </c>
      <c r="F519" s="5">
        <v>755.57847955066984</v>
      </c>
      <c r="G519" s="5">
        <v>686.21616868086528</v>
      </c>
      <c r="H519" s="5">
        <v>715.33229023680474</v>
      </c>
      <c r="I519" s="5">
        <v>714.1215204843603</v>
      </c>
      <c r="J519" s="5">
        <v>734.84508853073476</v>
      </c>
      <c r="K519" s="5">
        <v>1735.275350498174</v>
      </c>
      <c r="L519" s="5">
        <v>1781.3811636908049</v>
      </c>
      <c r="M519" s="5">
        <v>1561.8372883697552</v>
      </c>
      <c r="N519" s="5">
        <v>1488.8178523152001</v>
      </c>
      <c r="O519" s="5">
        <v>1790.1760460486544</v>
      </c>
      <c r="P519" s="5">
        <v>2400.9411301882355</v>
      </c>
      <c r="Q519" s="5">
        <v>2682.7209240902066</v>
      </c>
      <c r="R519" s="5">
        <v>2412.3311347632257</v>
      </c>
      <c r="S519" s="5">
        <v>6294.5641512468983</v>
      </c>
      <c r="T519" s="5">
        <v>5689.163197820023</v>
      </c>
      <c r="U519" s="5">
        <v>4981.7813576523959</v>
      </c>
      <c r="V519" s="5">
        <v>5109.5107694067374</v>
      </c>
      <c r="W519" s="5">
        <v>5609.6658987042429</v>
      </c>
      <c r="X519" s="5">
        <v>5193.3153402707712</v>
      </c>
      <c r="Y519" s="5">
        <v>4600.7618406011115</v>
      </c>
      <c r="Z519" s="5">
        <v>4776.1232213275971</v>
      </c>
      <c r="AA519" s="5">
        <v>4349.1239288981433</v>
      </c>
      <c r="AB519" s="5">
        <v>4213.3017903131276</v>
      </c>
      <c r="AC519" s="5">
        <v>4168.7472816961981</v>
      </c>
      <c r="AD519" s="5">
        <v>4693.269186608286</v>
      </c>
      <c r="AE519" s="5">
        <v>4338.9995580828345</v>
      </c>
      <c r="AF519" s="5">
        <v>2882.7052574888098</v>
      </c>
      <c r="AG519" s="5">
        <v>2481.9652441718836</v>
      </c>
    </row>
    <row r="520" spans="1:33">
      <c r="A520" s="58" t="s">
        <v>138</v>
      </c>
      <c r="B520" s="61" t="s">
        <v>126</v>
      </c>
      <c r="C520" s="61" t="s">
        <v>213</v>
      </c>
      <c r="D520" s="61" t="s">
        <v>214</v>
      </c>
      <c r="E520" s="61" t="s">
        <v>154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1025.8151496677106</v>
      </c>
      <c r="L520" s="5">
        <v>1095.3456962650894</v>
      </c>
      <c r="M520" s="5">
        <v>4885.0124815296303</v>
      </c>
      <c r="N520" s="5">
        <v>4665.1226102508645</v>
      </c>
      <c r="O520" s="5">
        <v>6264.6848025483487</v>
      </c>
      <c r="P520" s="5">
        <v>10733.118502166157</v>
      </c>
      <c r="Q520" s="5">
        <v>11031.022846521233</v>
      </c>
      <c r="R520" s="5">
        <v>14875.653792761805</v>
      </c>
      <c r="S520" s="5">
        <v>16772.278226212387</v>
      </c>
      <c r="T520" s="5">
        <v>17124.319839278982</v>
      </c>
      <c r="U520" s="5">
        <v>17400.786297310013</v>
      </c>
      <c r="V520" s="5">
        <v>18425.514206921798</v>
      </c>
      <c r="W520" s="5">
        <v>19893.063557552505</v>
      </c>
      <c r="X520" s="5">
        <v>41751.008650638156</v>
      </c>
      <c r="Y520" s="5">
        <v>40066.172939627228</v>
      </c>
      <c r="Z520" s="5">
        <v>40034.192117572573</v>
      </c>
      <c r="AA520" s="5">
        <v>34576.936489499458</v>
      </c>
      <c r="AB520" s="5">
        <v>35208.907883348948</v>
      </c>
      <c r="AC520" s="5">
        <v>37113.493435191187</v>
      </c>
      <c r="AD520" s="5">
        <v>47037.298320047979</v>
      </c>
      <c r="AE520" s="5">
        <v>63995.677322998818</v>
      </c>
      <c r="AF520" s="5">
        <v>71972.882576830976</v>
      </c>
      <c r="AG520" s="5">
        <v>73149.720623287154</v>
      </c>
    </row>
    <row r="521" spans="1:33">
      <c r="A521" s="58" t="s">
        <v>138</v>
      </c>
      <c r="B521" s="61" t="s">
        <v>126</v>
      </c>
      <c r="C521" s="61" t="s">
        <v>215</v>
      </c>
      <c r="D521" s="61" t="s">
        <v>216</v>
      </c>
      <c r="E521" s="61" t="s">
        <v>154</v>
      </c>
      <c r="F521" s="5">
        <v>0</v>
      </c>
      <c r="G521" s="5">
        <v>0</v>
      </c>
      <c r="H521" s="5">
        <v>0</v>
      </c>
      <c r="I521" s="5">
        <v>893.27225670271923</v>
      </c>
      <c r="J521" s="5">
        <v>972.23838522104961</v>
      </c>
      <c r="K521" s="5">
        <v>1016.8551560707604</v>
      </c>
      <c r="L521" s="5">
        <v>1120.074611889745</v>
      </c>
      <c r="M521" s="5">
        <v>908.03410132922409</v>
      </c>
      <c r="N521" s="5">
        <v>865.47653666675512</v>
      </c>
      <c r="O521" s="5">
        <v>867.83074315973488</v>
      </c>
      <c r="P521" s="5">
        <v>956.56052777450532</v>
      </c>
      <c r="Q521" s="5">
        <v>905.5349561791902</v>
      </c>
      <c r="R521" s="5">
        <v>759.08568070021477</v>
      </c>
      <c r="S521" s="5">
        <v>717.37205769823481</v>
      </c>
      <c r="T521" s="5">
        <v>729.34406832634511</v>
      </c>
      <c r="U521" s="5">
        <v>790.31796494189052</v>
      </c>
      <c r="V521" s="5">
        <v>719.72557937217982</v>
      </c>
      <c r="W521" s="5">
        <v>955.09442247353036</v>
      </c>
      <c r="X521" s="5">
        <v>728.42217791842427</v>
      </c>
      <c r="Y521" s="5">
        <v>630.06389683309476</v>
      </c>
      <c r="Z521" s="5">
        <v>856.91379660008533</v>
      </c>
      <c r="AA521" s="5">
        <v>3759.9467757068105</v>
      </c>
      <c r="AB521" s="5">
        <v>3421.5389918391934</v>
      </c>
      <c r="AC521" s="5">
        <v>3555.5896242070762</v>
      </c>
      <c r="AD521" s="5">
        <v>3817.962097522699</v>
      </c>
      <c r="AE521" s="5">
        <v>3819.6745193666775</v>
      </c>
      <c r="AF521" s="5">
        <v>2562.9555380109</v>
      </c>
      <c r="AG521" s="5">
        <v>1801.3676708333439</v>
      </c>
    </row>
    <row r="522" spans="1:33">
      <c r="A522" s="58" t="s">
        <v>138</v>
      </c>
      <c r="B522" s="61" t="s">
        <v>126</v>
      </c>
      <c r="C522" s="61" t="s">
        <v>217</v>
      </c>
      <c r="D522" s="61" t="s">
        <v>218</v>
      </c>
      <c r="E522" s="61" t="s">
        <v>154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7094.9449297925821</v>
      </c>
      <c r="AA522" s="5">
        <v>6967.7474635101689</v>
      </c>
      <c r="AB522" s="5">
        <v>6688.2947046486206</v>
      </c>
      <c r="AC522" s="5">
        <v>5788.0798356911582</v>
      </c>
      <c r="AD522" s="5">
        <v>6640.4511053340975</v>
      </c>
      <c r="AE522" s="5">
        <v>6621.4374468629476</v>
      </c>
      <c r="AF522" s="5">
        <v>4035.2750909618335</v>
      </c>
      <c r="AG522" s="5">
        <v>3341.1156907119166</v>
      </c>
    </row>
    <row r="523" spans="1:33">
      <c r="A523" s="58" t="s">
        <v>138</v>
      </c>
      <c r="B523" s="61" t="s">
        <v>126</v>
      </c>
      <c r="C523" s="61" t="s">
        <v>219</v>
      </c>
      <c r="D523" s="61" t="s">
        <v>220</v>
      </c>
      <c r="E523" s="61" t="s">
        <v>154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385.97549895359992</v>
      </c>
      <c r="Q523" s="5">
        <v>393.65832230723976</v>
      </c>
      <c r="R523" s="5">
        <v>359.40594864036024</v>
      </c>
      <c r="S523" s="5">
        <v>364.64492289856514</v>
      </c>
      <c r="T523" s="5">
        <v>1886.872466839354</v>
      </c>
      <c r="U523" s="5">
        <v>6381.552856644008</v>
      </c>
      <c r="V523" s="5">
        <v>6512.756031013716</v>
      </c>
      <c r="W523" s="5">
        <v>7264.925024894359</v>
      </c>
      <c r="X523" s="5">
        <v>6765.4766188840404</v>
      </c>
      <c r="Y523" s="5">
        <v>5622.4199696728192</v>
      </c>
      <c r="Z523" s="5">
        <v>6235.659954541693</v>
      </c>
      <c r="AA523" s="5">
        <v>4641.5417918358526</v>
      </c>
      <c r="AB523" s="5">
        <v>4279.804838994999</v>
      </c>
      <c r="AC523" s="5">
        <v>3845.6274487450014</v>
      </c>
      <c r="AD523" s="5">
        <v>4602.2697066700021</v>
      </c>
      <c r="AE523" s="5">
        <v>4857.9423685662086</v>
      </c>
      <c r="AF523" s="5">
        <v>34824.634924419821</v>
      </c>
      <c r="AG523" s="5">
        <v>33095.818167477039</v>
      </c>
    </row>
    <row r="524" spans="1:33">
      <c r="A524" s="58" t="s">
        <v>138</v>
      </c>
      <c r="B524" s="61" t="s">
        <v>127</v>
      </c>
      <c r="C524" s="61" t="s">
        <v>221</v>
      </c>
      <c r="D524" s="61" t="s">
        <v>222</v>
      </c>
      <c r="E524" s="61" t="s">
        <v>154</v>
      </c>
      <c r="F524" s="5">
        <v>0</v>
      </c>
      <c r="G524" s="5">
        <v>0</v>
      </c>
      <c r="H524" s="5">
        <v>63.655043582490045</v>
      </c>
      <c r="I524" s="5">
        <v>463.78484841363502</v>
      </c>
      <c r="J524" s="5">
        <v>440.29410220408022</v>
      </c>
      <c r="K524" s="5">
        <v>1862.9449151113661</v>
      </c>
      <c r="L524" s="5">
        <v>1851.7067226888694</v>
      </c>
      <c r="M524" s="5">
        <v>1455.4588104294446</v>
      </c>
      <c r="N524" s="5">
        <v>1504.8920988239502</v>
      </c>
      <c r="O524" s="5">
        <v>1525.9443038635361</v>
      </c>
      <c r="P524" s="5">
        <v>2682.8635554220073</v>
      </c>
      <c r="Q524" s="5">
        <v>2659.77048075947</v>
      </c>
      <c r="R524" s="5">
        <v>2412.9705256299544</v>
      </c>
      <c r="S524" s="5">
        <v>2888.0831300034492</v>
      </c>
      <c r="T524" s="5">
        <v>6399.6699584569651</v>
      </c>
      <c r="U524" s="5">
        <v>9251.9698555206123</v>
      </c>
      <c r="V524" s="5">
        <v>9917.8106698765787</v>
      </c>
      <c r="W524" s="5">
        <v>11754.51823097249</v>
      </c>
      <c r="X524" s="5">
        <v>10937.846228854962</v>
      </c>
      <c r="Y524" s="5">
        <v>10523.73327262788</v>
      </c>
      <c r="Z524" s="5">
        <v>17403.230587561986</v>
      </c>
      <c r="AA524" s="5">
        <v>18951.390738027196</v>
      </c>
      <c r="AB524" s="5">
        <v>19341.591196467863</v>
      </c>
      <c r="AC524" s="5">
        <v>17203.575389324105</v>
      </c>
      <c r="AD524" s="5">
        <v>19423.609357561403</v>
      </c>
      <c r="AE524" s="5">
        <v>19548.849597570657</v>
      </c>
      <c r="AF524" s="5">
        <v>43928.947477097288</v>
      </c>
      <c r="AG524" s="5">
        <v>45918.140147762562</v>
      </c>
    </row>
    <row r="525" spans="1:33">
      <c r="A525" s="58" t="s">
        <v>138</v>
      </c>
      <c r="B525" s="61" t="s">
        <v>127</v>
      </c>
      <c r="C525" s="61" t="s">
        <v>223</v>
      </c>
      <c r="D525" s="61" t="s">
        <v>224</v>
      </c>
      <c r="E525" s="61" t="s">
        <v>154</v>
      </c>
      <c r="F525" s="5">
        <v>0</v>
      </c>
      <c r="G525" s="5">
        <v>0</v>
      </c>
      <c r="H525" s="5">
        <v>0</v>
      </c>
      <c r="I525" s="5">
        <v>212.92609517895485</v>
      </c>
      <c r="J525" s="5">
        <v>185.44319682122503</v>
      </c>
      <c r="K525" s="5">
        <v>191.65303687078011</v>
      </c>
      <c r="L525" s="5">
        <v>187.32322551029492</v>
      </c>
      <c r="M525" s="5">
        <v>255.40789585077505</v>
      </c>
      <c r="N525" s="5">
        <v>240.34681321737497</v>
      </c>
      <c r="O525" s="5">
        <v>227.62144921092508</v>
      </c>
      <c r="P525" s="5">
        <v>249.96163142120503</v>
      </c>
      <c r="Q525" s="5">
        <v>254.94615862664014</v>
      </c>
      <c r="R525" s="5">
        <v>234.91269345000006</v>
      </c>
      <c r="S525" s="5">
        <v>241.48994678225984</v>
      </c>
      <c r="T525" s="5">
        <v>268.61917775554002</v>
      </c>
      <c r="U525" s="5">
        <v>223.70392665000014</v>
      </c>
      <c r="V525" s="5">
        <v>252.82579080000005</v>
      </c>
      <c r="W525" s="5">
        <v>260.11951960534992</v>
      </c>
      <c r="X525" s="5">
        <v>251.75361826216997</v>
      </c>
      <c r="Y525" s="5">
        <v>226.95538796069994</v>
      </c>
      <c r="Z525" s="5">
        <v>214.80339253987509</v>
      </c>
      <c r="AA525" s="5">
        <v>235.88800927090011</v>
      </c>
      <c r="AB525" s="5">
        <v>230.59055655000009</v>
      </c>
      <c r="AC525" s="5">
        <v>215.91015130884497</v>
      </c>
      <c r="AD525" s="5">
        <v>229.8479849278699</v>
      </c>
      <c r="AE525" s="5">
        <v>243.71837475000001</v>
      </c>
      <c r="AF525" s="5">
        <v>162.88233543990498</v>
      </c>
      <c r="AG525" s="5">
        <v>162.67037253771502</v>
      </c>
    </row>
    <row r="526" spans="1:33">
      <c r="A526" s="58" t="s">
        <v>138</v>
      </c>
      <c r="B526" s="61" t="s">
        <v>127</v>
      </c>
      <c r="C526" s="61" t="s">
        <v>225</v>
      </c>
      <c r="D526" s="61" t="s">
        <v>226</v>
      </c>
      <c r="E526" s="61" t="s">
        <v>154</v>
      </c>
      <c r="F526" s="5">
        <v>0</v>
      </c>
      <c r="G526" s="5">
        <v>0</v>
      </c>
      <c r="H526" s="5">
        <v>0</v>
      </c>
      <c r="I526" s="5">
        <v>233.350835328735</v>
      </c>
      <c r="J526" s="5">
        <v>199.95623100000012</v>
      </c>
      <c r="K526" s="5">
        <v>204.97486090172998</v>
      </c>
      <c r="L526" s="5">
        <v>212.8589595898849</v>
      </c>
      <c r="M526" s="5">
        <v>279.41609195191518</v>
      </c>
      <c r="N526" s="5">
        <v>261.0822810750002</v>
      </c>
      <c r="O526" s="5">
        <v>248.00758799999997</v>
      </c>
      <c r="P526" s="5">
        <v>249.88479007499998</v>
      </c>
      <c r="Q526" s="5">
        <v>266.69193229685015</v>
      </c>
      <c r="R526" s="5">
        <v>254.64330198866497</v>
      </c>
      <c r="S526" s="5">
        <v>259.93852955304516</v>
      </c>
      <c r="T526" s="5">
        <v>263.44429717717986</v>
      </c>
      <c r="U526" s="5">
        <v>240.56952386196002</v>
      </c>
      <c r="V526" s="5">
        <v>251.42296685897497</v>
      </c>
      <c r="W526" s="5">
        <v>255.09449965804504</v>
      </c>
      <c r="X526" s="5">
        <v>257.92914783784994</v>
      </c>
      <c r="Y526" s="5">
        <v>230.57824100483504</v>
      </c>
      <c r="Z526" s="5">
        <v>218.68719626219007</v>
      </c>
      <c r="AA526" s="5">
        <v>230.87606935144993</v>
      </c>
      <c r="AB526" s="5">
        <v>237.68069935854027</v>
      </c>
      <c r="AC526" s="5">
        <v>223.91682248056489</v>
      </c>
      <c r="AD526" s="5">
        <v>243.62529236865009</v>
      </c>
      <c r="AE526" s="5">
        <v>257.7449451438448</v>
      </c>
      <c r="AF526" s="5">
        <v>174.96394435960511</v>
      </c>
      <c r="AG526" s="5">
        <v>168.86154930683009</v>
      </c>
    </row>
    <row r="527" spans="1:33" ht="16.5"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33">
      <c r="A528" s="58" t="s">
        <v>138</v>
      </c>
      <c r="B528" s="61" t="s">
        <v>124</v>
      </c>
      <c r="C528" s="61" t="s">
        <v>152</v>
      </c>
      <c r="D528" s="61" t="s">
        <v>153</v>
      </c>
      <c r="E528" s="61" t="s">
        <v>92</v>
      </c>
      <c r="F528" s="5">
        <v>1399.9926637425997</v>
      </c>
      <c r="G528" s="5">
        <v>3520.6225457075666</v>
      </c>
      <c r="H528" s="5">
        <v>4628.2177984548134</v>
      </c>
      <c r="I528" s="5">
        <v>4122.5122603396849</v>
      </c>
      <c r="J528" s="5">
        <v>4245.8245513247721</v>
      </c>
      <c r="K528" s="5">
        <v>5719.2011725791181</v>
      </c>
      <c r="L528" s="5">
        <v>8573.3611019040745</v>
      </c>
      <c r="M528" s="5">
        <v>9328.565929005199</v>
      </c>
      <c r="N528" s="5">
        <v>11011.936922339155</v>
      </c>
      <c r="O528" s="5">
        <v>10482.896236999797</v>
      </c>
      <c r="P528" s="5">
        <v>11001.318678595433</v>
      </c>
      <c r="Q528" s="5">
        <v>31226.996310178361</v>
      </c>
      <c r="R528" s="5">
        <v>37027.273693062729</v>
      </c>
      <c r="S528" s="5">
        <v>40293.165960814586</v>
      </c>
      <c r="T528" s="5">
        <v>33668.590944714786</v>
      </c>
      <c r="U528" s="5">
        <v>34727.769809050536</v>
      </c>
      <c r="V528" s="5">
        <v>38031.412318773975</v>
      </c>
      <c r="W528" s="5">
        <v>39519.486389956961</v>
      </c>
      <c r="X528" s="5">
        <v>34550.773908383897</v>
      </c>
      <c r="Y528" s="5">
        <v>38671.389416212696</v>
      </c>
      <c r="Z528" s="5">
        <v>34727.511592096191</v>
      </c>
      <c r="AA528" s="5">
        <v>39661.558015365597</v>
      </c>
      <c r="AB528" s="5">
        <v>48458.153071897519</v>
      </c>
      <c r="AC528" s="5">
        <v>49520.280918290184</v>
      </c>
      <c r="AD528" s="5">
        <v>51282.360415052877</v>
      </c>
      <c r="AE528" s="5">
        <v>40855.386470545651</v>
      </c>
      <c r="AF528" s="5">
        <v>37348.215881454955</v>
      </c>
      <c r="AG528" s="5">
        <v>40176.099686612164</v>
      </c>
    </row>
    <row r="529" spans="1:33">
      <c r="A529" s="58" t="s">
        <v>138</v>
      </c>
      <c r="B529" s="61" t="s">
        <v>124</v>
      </c>
      <c r="C529" s="61" t="s">
        <v>155</v>
      </c>
      <c r="D529" s="61" t="s">
        <v>156</v>
      </c>
      <c r="E529" s="61" t="s">
        <v>92</v>
      </c>
      <c r="F529" s="5">
        <v>106.51185348480008</v>
      </c>
      <c r="G529" s="5">
        <v>2747.8203409260996</v>
      </c>
      <c r="H529" s="5">
        <v>2714.2386366831979</v>
      </c>
      <c r="I529" s="5">
        <v>2336.3626929325392</v>
      </c>
      <c r="J529" s="5">
        <v>3835.6620664863158</v>
      </c>
      <c r="K529" s="5">
        <v>3928.8029558301409</v>
      </c>
      <c r="L529" s="5">
        <v>4170.0313337369416</v>
      </c>
      <c r="M529" s="5">
        <v>9098.3526541930751</v>
      </c>
      <c r="N529" s="5">
        <v>13217.15198783264</v>
      </c>
      <c r="O529" s="5">
        <v>15656.607232671286</v>
      </c>
      <c r="P529" s="5">
        <v>17560.342449964162</v>
      </c>
      <c r="Q529" s="5">
        <v>18654.16468711081</v>
      </c>
      <c r="R529" s="5">
        <v>19241.991987296864</v>
      </c>
      <c r="S529" s="5">
        <v>17941.268827017517</v>
      </c>
      <c r="T529" s="5">
        <v>16392.004694760079</v>
      </c>
      <c r="U529" s="5">
        <v>17568.743632767186</v>
      </c>
      <c r="V529" s="5">
        <v>18866.02119095554</v>
      </c>
      <c r="W529" s="5">
        <v>19507.191842900702</v>
      </c>
      <c r="X529" s="5">
        <v>17036.954765767143</v>
      </c>
      <c r="Y529" s="5">
        <v>18332.932927735979</v>
      </c>
      <c r="Z529" s="5">
        <v>19612.356466001271</v>
      </c>
      <c r="AA529" s="5">
        <v>18677.23553256684</v>
      </c>
      <c r="AB529" s="5">
        <v>30407.010584314703</v>
      </c>
      <c r="AC529" s="5">
        <v>30637.837690164921</v>
      </c>
      <c r="AD529" s="5">
        <v>28742.89329728642</v>
      </c>
      <c r="AE529" s="5">
        <v>26689.111021286772</v>
      </c>
      <c r="AF529" s="5">
        <v>27626.338589183535</v>
      </c>
      <c r="AG529" s="5">
        <v>28431.090171477248</v>
      </c>
    </row>
    <row r="530" spans="1:33">
      <c r="A530" s="58" t="s">
        <v>138</v>
      </c>
      <c r="B530" s="61" t="s">
        <v>124</v>
      </c>
      <c r="C530" s="61" t="s">
        <v>157</v>
      </c>
      <c r="D530" s="61" t="s">
        <v>158</v>
      </c>
      <c r="E530" s="61" t="s">
        <v>92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>
      <c r="A531" s="58" t="s">
        <v>138</v>
      </c>
      <c r="B531" s="61" t="s">
        <v>124</v>
      </c>
      <c r="C531" s="61" t="s">
        <v>159</v>
      </c>
      <c r="D531" s="61" t="s">
        <v>160</v>
      </c>
      <c r="E531" s="61" t="s">
        <v>92</v>
      </c>
      <c r="F531" s="5">
        <v>0</v>
      </c>
      <c r="G531" s="5">
        <v>1290.6509074439302</v>
      </c>
      <c r="H531" s="5">
        <v>2155.3892794804992</v>
      </c>
      <c r="I531" s="5">
        <v>2552.2356508027397</v>
      </c>
      <c r="J531" s="5">
        <v>2673.1954627994587</v>
      </c>
      <c r="K531" s="5">
        <v>2456.3025695302499</v>
      </c>
      <c r="L531" s="5">
        <v>4515.0862311932997</v>
      </c>
      <c r="M531" s="5">
        <v>4035.638440152421</v>
      </c>
      <c r="N531" s="5">
        <v>4376.4061432135559</v>
      </c>
      <c r="O531" s="5">
        <v>4279.5819268084897</v>
      </c>
      <c r="P531" s="5">
        <v>4253.3809061848133</v>
      </c>
      <c r="Q531" s="5">
        <v>8085.0575897969384</v>
      </c>
      <c r="R531" s="5">
        <v>8291.7698724194306</v>
      </c>
      <c r="S531" s="5">
        <v>7327.7497283626808</v>
      </c>
      <c r="T531" s="5">
        <v>8614.2731594174493</v>
      </c>
      <c r="U531" s="5">
        <v>8556.3318661047506</v>
      </c>
      <c r="V531" s="5">
        <v>8814.3952644521087</v>
      </c>
      <c r="W531" s="5">
        <v>10380.948164237998</v>
      </c>
      <c r="X531" s="5">
        <v>7878.9807825419903</v>
      </c>
      <c r="Y531" s="5">
        <v>9301.4328825905704</v>
      </c>
      <c r="Z531" s="5">
        <v>8328.2035539393473</v>
      </c>
      <c r="AA531" s="5">
        <v>9243.534300302299</v>
      </c>
      <c r="AB531" s="5">
        <v>30254.619360302269</v>
      </c>
      <c r="AC531" s="5">
        <v>49823.600432164894</v>
      </c>
      <c r="AD531" s="5">
        <v>59344.750473022716</v>
      </c>
      <c r="AE531" s="5">
        <v>59781.105149426847</v>
      </c>
      <c r="AF531" s="5">
        <v>86285.975916808995</v>
      </c>
      <c r="AG531" s="5">
        <v>81735.60073221098</v>
      </c>
    </row>
    <row r="532" spans="1:33">
      <c r="A532" s="58" t="s">
        <v>138</v>
      </c>
      <c r="B532" s="61" t="s">
        <v>124</v>
      </c>
      <c r="C532" s="61" t="s">
        <v>161</v>
      </c>
      <c r="D532" s="61" t="s">
        <v>162</v>
      </c>
      <c r="E532" s="61" t="s">
        <v>92</v>
      </c>
      <c r="F532" s="5">
        <v>0</v>
      </c>
      <c r="G532" s="5">
        <v>0</v>
      </c>
      <c r="H532" s="5">
        <v>144.27878320103991</v>
      </c>
      <c r="I532" s="5">
        <v>218.63894526713995</v>
      </c>
      <c r="J532" s="5">
        <v>218.53998698387511</v>
      </c>
      <c r="K532" s="5">
        <v>216.67724292209513</v>
      </c>
      <c r="L532" s="5">
        <v>247.4706022410551</v>
      </c>
      <c r="M532" s="5">
        <v>185.44606909990495</v>
      </c>
      <c r="N532" s="5">
        <v>204.79254452379513</v>
      </c>
      <c r="O532" s="5">
        <v>181.80943610778004</v>
      </c>
      <c r="P532" s="5">
        <v>185.13887266571504</v>
      </c>
      <c r="Q532" s="5">
        <v>198.03232789552479</v>
      </c>
      <c r="R532" s="5">
        <v>187.06337722540505</v>
      </c>
      <c r="S532" s="5">
        <v>170.98135377836005</v>
      </c>
      <c r="T532" s="5">
        <v>168.33680344110488</v>
      </c>
      <c r="U532" s="5">
        <v>144.17484306706507</v>
      </c>
      <c r="V532" s="5">
        <v>172.72385891900012</v>
      </c>
      <c r="W532" s="5">
        <v>271.54514801858011</v>
      </c>
      <c r="X532" s="5">
        <v>158.84758353429007</v>
      </c>
      <c r="Y532" s="5">
        <v>8854.4355130026161</v>
      </c>
      <c r="Z532" s="5">
        <v>6580.0833174603576</v>
      </c>
      <c r="AA532" s="5">
        <v>10105.1074596485</v>
      </c>
      <c r="AB532" s="5">
        <v>9736.28495690817</v>
      </c>
      <c r="AC532" s="5">
        <v>9779.1088813282258</v>
      </c>
      <c r="AD532" s="5">
        <v>9925.3348888794208</v>
      </c>
      <c r="AE532" s="5">
        <v>9086.1915043597182</v>
      </c>
      <c r="AF532" s="5">
        <v>9579.5677938705885</v>
      </c>
      <c r="AG532" s="5">
        <v>9516.9247567294187</v>
      </c>
    </row>
    <row r="533" spans="1:33">
      <c r="A533" s="58" t="s">
        <v>138</v>
      </c>
      <c r="B533" s="61" t="s">
        <v>124</v>
      </c>
      <c r="C533" s="61" t="s">
        <v>163</v>
      </c>
      <c r="D533" s="61" t="s">
        <v>164</v>
      </c>
      <c r="E533" s="61" t="s">
        <v>92</v>
      </c>
      <c r="F533" s="5">
        <v>0</v>
      </c>
      <c r="G533" s="5">
        <v>2826.7273155268044</v>
      </c>
      <c r="H533" s="5">
        <v>2734.2191420544618</v>
      </c>
      <c r="I533" s="5">
        <v>4348.1037692360096</v>
      </c>
      <c r="J533" s="5">
        <v>5591.7409519265184</v>
      </c>
      <c r="K533" s="5">
        <v>5388.9556719707616</v>
      </c>
      <c r="L533" s="5">
        <v>6442.8659746794583</v>
      </c>
      <c r="M533" s="5">
        <v>5818.4634140682538</v>
      </c>
      <c r="N533" s="5">
        <v>6175.4371259002392</v>
      </c>
      <c r="O533" s="5">
        <v>6634.2441865004785</v>
      </c>
      <c r="P533" s="5">
        <v>9795.8064903617706</v>
      </c>
      <c r="Q533" s="5">
        <v>9598.5837498150904</v>
      </c>
      <c r="R533" s="5">
        <v>9192.7836408225776</v>
      </c>
      <c r="S533" s="5">
        <v>8820.9298426150363</v>
      </c>
      <c r="T533" s="5">
        <v>8185.5145427710113</v>
      </c>
      <c r="U533" s="5">
        <v>8294.4395656691886</v>
      </c>
      <c r="V533" s="5">
        <v>8346.7802937001798</v>
      </c>
      <c r="W533" s="5">
        <v>9278.6774375203404</v>
      </c>
      <c r="X533" s="5">
        <v>7826.1951690322985</v>
      </c>
      <c r="Y533" s="5">
        <v>32579.007768181007</v>
      </c>
      <c r="Z533" s="5">
        <v>65888.127115596522</v>
      </c>
      <c r="AA533" s="5">
        <v>62792.110923831438</v>
      </c>
      <c r="AB533" s="5">
        <v>60711.011749007164</v>
      </c>
      <c r="AC533" s="5">
        <v>57577.035668256794</v>
      </c>
      <c r="AD533" s="5">
        <v>58229.1174067057</v>
      </c>
      <c r="AE533" s="5">
        <v>53095.607905025041</v>
      </c>
      <c r="AF533" s="5">
        <v>54064.542698324847</v>
      </c>
      <c r="AG533" s="5">
        <v>53779.832601462746</v>
      </c>
    </row>
    <row r="534" spans="1:33">
      <c r="A534" s="58" t="s">
        <v>138</v>
      </c>
      <c r="B534" s="61" t="s">
        <v>124</v>
      </c>
      <c r="C534" s="61" t="s">
        <v>165</v>
      </c>
      <c r="D534" s="61" t="s">
        <v>166</v>
      </c>
      <c r="E534" s="61" t="s">
        <v>92</v>
      </c>
      <c r="F534" s="5">
        <v>0</v>
      </c>
      <c r="G534" s="5">
        <v>0</v>
      </c>
      <c r="H534" s="5">
        <v>0</v>
      </c>
      <c r="I534" s="5">
        <v>800.03086207648494</v>
      </c>
      <c r="J534" s="5">
        <v>846.86625767845487</v>
      </c>
      <c r="K534" s="5">
        <v>848.84755488713995</v>
      </c>
      <c r="L534" s="5">
        <v>892.37409181733506</v>
      </c>
      <c r="M534" s="5">
        <v>792.73333779105474</v>
      </c>
      <c r="N534" s="5">
        <v>2430.1081210972256</v>
      </c>
      <c r="O534" s="5">
        <v>7159.9687793877083</v>
      </c>
      <c r="P534" s="5">
        <v>7158.8130143893459</v>
      </c>
      <c r="Q534" s="5">
        <v>7306.7961208937504</v>
      </c>
      <c r="R534" s="5">
        <v>6453.2297294666114</v>
      </c>
      <c r="S534" s="5">
        <v>6448.1976021850887</v>
      </c>
      <c r="T534" s="5">
        <v>6338.5071234901816</v>
      </c>
      <c r="U534" s="5">
        <v>6476.9454221288461</v>
      </c>
      <c r="V534" s="5">
        <v>6821.0398288100987</v>
      </c>
      <c r="W534" s="5">
        <v>6698.5442423153136</v>
      </c>
      <c r="X534" s="5">
        <v>5975.9211445377532</v>
      </c>
      <c r="Y534" s="5">
        <v>8640.4456230095893</v>
      </c>
      <c r="Z534" s="5">
        <v>15509.983497133655</v>
      </c>
      <c r="AA534" s="5">
        <v>16078.351095887369</v>
      </c>
      <c r="AB534" s="5">
        <v>14874.303689715798</v>
      </c>
      <c r="AC534" s="5">
        <v>13921.059972731666</v>
      </c>
      <c r="AD534" s="5">
        <v>14887.351329365951</v>
      </c>
      <c r="AE534" s="5">
        <v>13422.568200855836</v>
      </c>
      <c r="AF534" s="5">
        <v>13054.717213191023</v>
      </c>
      <c r="AG534" s="5">
        <v>13027.898778798464</v>
      </c>
    </row>
    <row r="535" spans="1:33">
      <c r="A535" s="58" t="s">
        <v>138</v>
      </c>
      <c r="B535" s="61" t="s">
        <v>124</v>
      </c>
      <c r="C535" s="61" t="s">
        <v>167</v>
      </c>
      <c r="D535" s="61" t="s">
        <v>168</v>
      </c>
      <c r="E535" s="61" t="s">
        <v>92</v>
      </c>
      <c r="F535" s="5">
        <v>1457.6033302756014</v>
      </c>
      <c r="G535" s="5">
        <v>6024.9831996991106</v>
      </c>
      <c r="H535" s="5">
        <v>14398.257031477857</v>
      </c>
      <c r="I535" s="5">
        <v>14396.895975233208</v>
      </c>
      <c r="J535" s="5">
        <v>13688.382657399579</v>
      </c>
      <c r="K535" s="5">
        <v>13532.1914036583</v>
      </c>
      <c r="L535" s="5">
        <v>14250.820678358319</v>
      </c>
      <c r="M535" s="5">
        <v>13968.269009087258</v>
      </c>
      <c r="N535" s="5">
        <v>16890.246151765339</v>
      </c>
      <c r="O535" s="5">
        <v>16835.657512711121</v>
      </c>
      <c r="P535" s="5">
        <v>17271.704932489662</v>
      </c>
      <c r="Q535" s="5">
        <v>20357.499539038894</v>
      </c>
      <c r="R535" s="5">
        <v>20057.665735066865</v>
      </c>
      <c r="S535" s="5">
        <v>28705.379725563896</v>
      </c>
      <c r="T535" s="5">
        <v>30706.655962624678</v>
      </c>
      <c r="U535" s="5">
        <v>29408.034152198117</v>
      </c>
      <c r="V535" s="5">
        <v>30367.702116447297</v>
      </c>
      <c r="W535" s="5">
        <v>30512.62727872036</v>
      </c>
      <c r="X535" s="5">
        <v>28846.750994193171</v>
      </c>
      <c r="Y535" s="5">
        <v>32390.516886745754</v>
      </c>
      <c r="Z535" s="5">
        <v>32868.329451190031</v>
      </c>
      <c r="AA535" s="5">
        <v>30741.38918923671</v>
      </c>
      <c r="AB535" s="5">
        <v>30708.70879945155</v>
      </c>
      <c r="AC535" s="5">
        <v>30175.47145317783</v>
      </c>
      <c r="AD535" s="5">
        <v>31523.183828397421</v>
      </c>
      <c r="AE535" s="5">
        <v>31535.682111219518</v>
      </c>
      <c r="AF535" s="5">
        <v>29693.627765288042</v>
      </c>
      <c r="AG535" s="5">
        <v>29860.737146921987</v>
      </c>
    </row>
    <row r="536" spans="1:33">
      <c r="A536" s="58" t="s">
        <v>138</v>
      </c>
      <c r="B536" s="61" t="s">
        <v>124</v>
      </c>
      <c r="C536" s="61" t="s">
        <v>169</v>
      </c>
      <c r="D536" s="61" t="s">
        <v>170</v>
      </c>
      <c r="E536" s="61" t="s">
        <v>92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104.80667029496001</v>
      </c>
      <c r="O536" s="5">
        <v>857.79687980369977</v>
      </c>
      <c r="P536" s="5">
        <v>877.76514542289999</v>
      </c>
      <c r="Q536" s="5">
        <v>2106.5225921509546</v>
      </c>
      <c r="R536" s="5">
        <v>2013.6452387229206</v>
      </c>
      <c r="S536" s="5">
        <v>1955.3342770500014</v>
      </c>
      <c r="T536" s="5">
        <v>2044.0811231384989</v>
      </c>
      <c r="U536" s="5">
        <v>2034.2758929390404</v>
      </c>
      <c r="V536" s="5">
        <v>2185.6781025993005</v>
      </c>
      <c r="W536" s="5">
        <v>2214.3877477886349</v>
      </c>
      <c r="X536" s="5">
        <v>1929.804198025832</v>
      </c>
      <c r="Y536" s="5">
        <v>2062.6524559002805</v>
      </c>
      <c r="Z536" s="5">
        <v>1804.9027815927279</v>
      </c>
      <c r="AA536" s="5">
        <v>2043.4345615060452</v>
      </c>
      <c r="AB536" s="5">
        <v>1907.0693225294954</v>
      </c>
      <c r="AC536" s="5">
        <v>1806.711990612135</v>
      </c>
      <c r="AD536" s="5">
        <v>1953.9394377056124</v>
      </c>
      <c r="AE536" s="5">
        <v>1705.9012292046257</v>
      </c>
      <c r="AF536" s="5">
        <v>1677.2815037303794</v>
      </c>
      <c r="AG536" s="5">
        <v>1875.7119996697797</v>
      </c>
    </row>
    <row r="537" spans="1:33">
      <c r="A537" s="58" t="s">
        <v>138</v>
      </c>
      <c r="B537" s="61" t="s">
        <v>123</v>
      </c>
      <c r="C537" s="61" t="s">
        <v>171</v>
      </c>
      <c r="D537" s="61" t="s">
        <v>172</v>
      </c>
      <c r="E537" s="61" t="s">
        <v>92</v>
      </c>
      <c r="F537" s="5">
        <v>4644.7358995779032</v>
      </c>
      <c r="G537" s="5">
        <v>4392.0323776588566</v>
      </c>
      <c r="H537" s="5">
        <v>4750.9668047308351</v>
      </c>
      <c r="I537" s="5">
        <v>4892.2865740661782</v>
      </c>
      <c r="J537" s="5">
        <v>4251.4202317540785</v>
      </c>
      <c r="K537" s="5">
        <v>4536.0648161176123</v>
      </c>
      <c r="L537" s="5">
        <v>4430.0738765628021</v>
      </c>
      <c r="M537" s="5">
        <v>5435.2808922150516</v>
      </c>
      <c r="N537" s="5">
        <v>5177.0501263152391</v>
      </c>
      <c r="O537" s="5">
        <v>5571.720369434549</v>
      </c>
      <c r="P537" s="5">
        <v>5260.6949713064814</v>
      </c>
      <c r="Q537" s="5">
        <v>5279.2085001053329</v>
      </c>
      <c r="R537" s="5">
        <v>5198.3078950139925</v>
      </c>
      <c r="S537" s="5">
        <v>5160.7649442239845</v>
      </c>
      <c r="T537" s="5">
        <v>5363.3052505066253</v>
      </c>
      <c r="U537" s="5">
        <v>4931.6113162388447</v>
      </c>
      <c r="V537" s="5">
        <v>5349.5684387307028</v>
      </c>
      <c r="W537" s="5">
        <v>5242.9372711801025</v>
      </c>
      <c r="X537" s="5">
        <v>5431.1972481933972</v>
      </c>
      <c r="Y537" s="5">
        <v>5183.3066924526247</v>
      </c>
      <c r="Z537" s="5">
        <v>5594.9341969484631</v>
      </c>
      <c r="AA537" s="5">
        <v>5223.8774613966816</v>
      </c>
      <c r="AB537" s="5">
        <v>5194.3674834425037</v>
      </c>
      <c r="AC537" s="5">
        <v>5081.5425725807572</v>
      </c>
      <c r="AD537" s="5">
        <v>5121.2468316057693</v>
      </c>
      <c r="AE537" s="5">
        <v>5339.7276888676761</v>
      </c>
      <c r="AF537" s="5">
        <v>4775.9303999971353</v>
      </c>
      <c r="AG537" s="5">
        <v>5246.549380673423</v>
      </c>
    </row>
    <row r="538" spans="1:33">
      <c r="A538" s="58" t="s">
        <v>138</v>
      </c>
      <c r="B538" s="61" t="s">
        <v>123</v>
      </c>
      <c r="C538" s="61" t="s">
        <v>173</v>
      </c>
      <c r="D538" s="61" t="s">
        <v>174</v>
      </c>
      <c r="E538" s="61" t="s">
        <v>92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>
      <c r="A539" s="58" t="s">
        <v>138</v>
      </c>
      <c r="B539" s="61" t="s">
        <v>123</v>
      </c>
      <c r="C539" s="61" t="s">
        <v>175</v>
      </c>
      <c r="D539" s="61" t="s">
        <v>176</v>
      </c>
      <c r="E539" s="61" t="s">
        <v>92</v>
      </c>
      <c r="F539" s="5">
        <v>1910.4010538803764</v>
      </c>
      <c r="G539" s="5">
        <v>1759.6222247776846</v>
      </c>
      <c r="H539" s="5">
        <v>1886.4602805481254</v>
      </c>
      <c r="I539" s="5">
        <v>1861.6216377068254</v>
      </c>
      <c r="J539" s="5">
        <v>12934.866557849358</v>
      </c>
      <c r="K539" s="5">
        <v>13534.996478943391</v>
      </c>
      <c r="L539" s="5">
        <v>13140.822308775581</v>
      </c>
      <c r="M539" s="5">
        <v>12836.164034699799</v>
      </c>
      <c r="N539" s="5">
        <v>22813.317664647613</v>
      </c>
      <c r="O539" s="5">
        <v>24878.07469787528</v>
      </c>
      <c r="P539" s="5">
        <v>23538.479742229007</v>
      </c>
      <c r="Q539" s="5">
        <v>23971.738512546232</v>
      </c>
      <c r="R539" s="5">
        <v>22497.207922625068</v>
      </c>
      <c r="S539" s="5">
        <v>23968.610142891037</v>
      </c>
      <c r="T539" s="5">
        <v>21837.700961841761</v>
      </c>
      <c r="U539" s="5">
        <v>21722.921421305928</v>
      </c>
      <c r="V539" s="5">
        <v>23861.861683498446</v>
      </c>
      <c r="W539" s="5">
        <v>22494.922467156968</v>
      </c>
      <c r="X539" s="5">
        <v>21756.428923519969</v>
      </c>
      <c r="Y539" s="5">
        <v>29041.9556733752</v>
      </c>
      <c r="Z539" s="5">
        <v>31477.855181892643</v>
      </c>
      <c r="AA539" s="5">
        <v>28348.340515031017</v>
      </c>
      <c r="AB539" s="5">
        <v>27838.731463484575</v>
      </c>
      <c r="AC539" s="5">
        <v>25862.307795106324</v>
      </c>
      <c r="AD539" s="5">
        <v>27530.18978839193</v>
      </c>
      <c r="AE539" s="5">
        <v>26252.97407591416</v>
      </c>
      <c r="AF539" s="5">
        <v>28895.22144940812</v>
      </c>
      <c r="AG539" s="5">
        <v>31107.278802423374</v>
      </c>
    </row>
    <row r="540" spans="1:33">
      <c r="A540" s="58" t="s">
        <v>138</v>
      </c>
      <c r="B540" s="61" t="s">
        <v>123</v>
      </c>
      <c r="C540" s="61" t="s">
        <v>177</v>
      </c>
      <c r="D540" s="61" t="s">
        <v>178</v>
      </c>
      <c r="E540" s="61" t="s">
        <v>92</v>
      </c>
      <c r="F540" s="5">
        <v>9146.9355942498987</v>
      </c>
      <c r="G540" s="5">
        <v>8726.4280743829295</v>
      </c>
      <c r="H540" s="5">
        <v>8991.1924769559737</v>
      </c>
      <c r="I540" s="5">
        <v>9457.4773561009897</v>
      </c>
      <c r="J540" s="5">
        <v>9084.4144803986983</v>
      </c>
      <c r="K540" s="5">
        <v>10219.439464211864</v>
      </c>
      <c r="L540" s="5">
        <v>12357.06027428266</v>
      </c>
      <c r="M540" s="5">
        <v>12130.388832174285</v>
      </c>
      <c r="N540" s="5">
        <v>11810.202458799988</v>
      </c>
      <c r="O540" s="5">
        <v>12403.301700841554</v>
      </c>
      <c r="P540" s="5">
        <v>12311.197739639249</v>
      </c>
      <c r="Q540" s="5">
        <v>11717.182658104302</v>
      </c>
      <c r="R540" s="5">
        <v>11349.381075776475</v>
      </c>
      <c r="S540" s="5">
        <v>12194.783239857799</v>
      </c>
      <c r="T540" s="5">
        <v>14273.299398175364</v>
      </c>
      <c r="U540" s="5">
        <v>13418.787292619294</v>
      </c>
      <c r="V540" s="5">
        <v>14293.985163743047</v>
      </c>
      <c r="W540" s="5">
        <v>26340.290834082669</v>
      </c>
      <c r="X540" s="5">
        <v>24981.830046601986</v>
      </c>
      <c r="Y540" s="5">
        <v>24560.384027631659</v>
      </c>
      <c r="Z540" s="5">
        <v>29231.474792082161</v>
      </c>
      <c r="AA540" s="5">
        <v>28945.422401653763</v>
      </c>
      <c r="AB540" s="5">
        <v>30804.218564795719</v>
      </c>
      <c r="AC540" s="5">
        <v>32622.675540382774</v>
      </c>
      <c r="AD540" s="5">
        <v>34738.012101229862</v>
      </c>
      <c r="AE540" s="5">
        <v>37998.217523648971</v>
      </c>
      <c r="AF540" s="5">
        <v>34641.866127523594</v>
      </c>
      <c r="AG540" s="5">
        <v>34756.684308390293</v>
      </c>
    </row>
    <row r="541" spans="1:33">
      <c r="A541" s="58" t="s">
        <v>138</v>
      </c>
      <c r="B541" s="61" t="s">
        <v>123</v>
      </c>
      <c r="C541" s="61" t="s">
        <v>179</v>
      </c>
      <c r="D541" s="61" t="s">
        <v>180</v>
      </c>
      <c r="E541" s="61" t="s">
        <v>92</v>
      </c>
      <c r="F541" s="5">
        <v>649.17298498377966</v>
      </c>
      <c r="G541" s="5">
        <v>647.33424192126472</v>
      </c>
      <c r="H541" s="5">
        <v>663.29730608960051</v>
      </c>
      <c r="I541" s="5">
        <v>662.0962703798449</v>
      </c>
      <c r="J541" s="5">
        <v>605.71730830884019</v>
      </c>
      <c r="K541" s="5">
        <v>664.10220765148108</v>
      </c>
      <c r="L541" s="5">
        <v>627.50191789733537</v>
      </c>
      <c r="M541" s="5">
        <v>589.14555053692948</v>
      </c>
      <c r="N541" s="5">
        <v>650.91418599963515</v>
      </c>
      <c r="O541" s="5">
        <v>654.1693914052496</v>
      </c>
      <c r="P541" s="5">
        <v>645.78018335754018</v>
      </c>
      <c r="Q541" s="5">
        <v>601.22240031677438</v>
      </c>
      <c r="R541" s="5">
        <v>595.99429552341462</v>
      </c>
      <c r="S541" s="5">
        <v>617.1121916654298</v>
      </c>
      <c r="T541" s="5">
        <v>574.04161254627513</v>
      </c>
      <c r="U541" s="5">
        <v>502.00153535542012</v>
      </c>
      <c r="V541" s="5">
        <v>562.30754692488517</v>
      </c>
      <c r="W541" s="5">
        <v>559.62282100451512</v>
      </c>
      <c r="X541" s="5">
        <v>696.69538682043503</v>
      </c>
      <c r="Y541" s="5">
        <v>711.60893316468037</v>
      </c>
      <c r="Z541" s="5">
        <v>188.62224170276502</v>
      </c>
      <c r="AA541" s="5">
        <v>187.8144646484549</v>
      </c>
      <c r="AB541" s="5">
        <v>153.3765734625901</v>
      </c>
      <c r="AC541" s="5">
        <v>161.81443488282517</v>
      </c>
      <c r="AD541" s="5">
        <v>178.61066758399008</v>
      </c>
      <c r="AE541" s="5">
        <v>179.68340768849495</v>
      </c>
      <c r="AF541" s="5">
        <v>140.27191597425499</v>
      </c>
      <c r="AG541" s="5">
        <v>161.34998671319008</v>
      </c>
    </row>
    <row r="542" spans="1:33">
      <c r="A542" s="58" t="s">
        <v>138</v>
      </c>
      <c r="B542" s="61" t="s">
        <v>123</v>
      </c>
      <c r="C542" s="61" t="s">
        <v>181</v>
      </c>
      <c r="D542" s="61" t="s">
        <v>182</v>
      </c>
      <c r="E542" s="61" t="s">
        <v>92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>
      <c r="A543" s="58" t="s">
        <v>138</v>
      </c>
      <c r="B543" s="61" t="s">
        <v>123</v>
      </c>
      <c r="C543" s="61" t="s">
        <v>183</v>
      </c>
      <c r="D543" s="61" t="s">
        <v>184</v>
      </c>
      <c r="E543" s="61" t="s">
        <v>92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</row>
    <row r="544" spans="1:33">
      <c r="A544" s="58" t="s">
        <v>138</v>
      </c>
      <c r="B544" s="61" t="s">
        <v>123</v>
      </c>
      <c r="C544" s="61" t="s">
        <v>185</v>
      </c>
      <c r="D544" s="61" t="s">
        <v>186</v>
      </c>
      <c r="E544" s="61" t="s">
        <v>92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>
      <c r="A545" s="58" t="s">
        <v>138</v>
      </c>
      <c r="B545" s="61" t="s">
        <v>123</v>
      </c>
      <c r="C545" s="61" t="s">
        <v>187</v>
      </c>
      <c r="D545" s="61" t="s">
        <v>188</v>
      </c>
      <c r="E545" s="61" t="s">
        <v>92</v>
      </c>
      <c r="F545" s="5">
        <v>1434.7569815065299</v>
      </c>
      <c r="G545" s="5">
        <v>1381.6050657780702</v>
      </c>
      <c r="H545" s="5">
        <v>1302.5136307606799</v>
      </c>
      <c r="I545" s="5">
        <v>5231.4441736148628</v>
      </c>
      <c r="J545" s="5">
        <v>5186.5379104208732</v>
      </c>
      <c r="K545" s="5">
        <v>5313.5886600211807</v>
      </c>
      <c r="L545" s="5">
        <v>5269.3593716017385</v>
      </c>
      <c r="M545" s="5">
        <v>12250.35801495134</v>
      </c>
      <c r="N545" s="5">
        <v>11740.934184777794</v>
      </c>
      <c r="O545" s="5">
        <v>11764.69571008514</v>
      </c>
      <c r="P545" s="5">
        <v>13991.356588659182</v>
      </c>
      <c r="Q545" s="5">
        <v>14498.068466539322</v>
      </c>
      <c r="R545" s="5">
        <v>14418.564070230825</v>
      </c>
      <c r="S545" s="5">
        <v>13345.0008139081</v>
      </c>
      <c r="T545" s="5">
        <v>13937.69224858407</v>
      </c>
      <c r="U545" s="5">
        <v>13407.171543298371</v>
      </c>
      <c r="V545" s="5">
        <v>13660.185183885338</v>
      </c>
      <c r="W545" s="5">
        <v>13667.69298899647</v>
      </c>
      <c r="X545" s="5">
        <v>13986.709047219152</v>
      </c>
      <c r="Y545" s="5">
        <v>13243.332807761741</v>
      </c>
      <c r="Z545" s="5">
        <v>13015.39113607099</v>
      </c>
      <c r="AA545" s="5">
        <v>13260.445591956042</v>
      </c>
      <c r="AB545" s="5">
        <v>13158.066556767144</v>
      </c>
      <c r="AC545" s="5">
        <v>13111.072122502408</v>
      </c>
      <c r="AD545" s="5">
        <v>12833.425124889071</v>
      </c>
      <c r="AE545" s="5">
        <v>13389.719094865404</v>
      </c>
      <c r="AF545" s="5">
        <v>13254.884503051557</v>
      </c>
      <c r="AG545" s="5">
        <v>12456.208270033067</v>
      </c>
    </row>
    <row r="546" spans="1:33">
      <c r="A546" s="58" t="s">
        <v>138</v>
      </c>
      <c r="B546" s="61" t="s">
        <v>125</v>
      </c>
      <c r="C546" s="61" t="s">
        <v>189</v>
      </c>
      <c r="D546" s="61" t="s">
        <v>190</v>
      </c>
      <c r="E546" s="61" t="s">
        <v>92</v>
      </c>
      <c r="F546" s="5">
        <v>0</v>
      </c>
      <c r="G546" s="5">
        <v>0</v>
      </c>
      <c r="H546" s="5">
        <v>1.8453085949999995E-3</v>
      </c>
      <c r="I546" s="5">
        <v>600.18602525284018</v>
      </c>
      <c r="J546" s="5">
        <v>1251.0075593398051</v>
      </c>
      <c r="K546" s="5">
        <v>1298.9572907267352</v>
      </c>
      <c r="L546" s="5">
        <v>1338.8789037991203</v>
      </c>
      <c r="M546" s="5">
        <v>1322.2343305384998</v>
      </c>
      <c r="N546" s="5">
        <v>1116.6821327953351</v>
      </c>
      <c r="O546" s="5">
        <v>1184.2254880209148</v>
      </c>
      <c r="P546" s="5">
        <v>1277.4233490372897</v>
      </c>
      <c r="Q546" s="5">
        <v>1105.5051305069799</v>
      </c>
      <c r="R546" s="5">
        <v>1300.4485858950061</v>
      </c>
      <c r="S546" s="5">
        <v>1096.5153149711796</v>
      </c>
      <c r="T546" s="5">
        <v>1048.7168505565453</v>
      </c>
      <c r="U546" s="5">
        <v>965.9868306805804</v>
      </c>
      <c r="V546" s="5">
        <v>917.45762360519507</v>
      </c>
      <c r="W546" s="5">
        <v>1032.3130886546746</v>
      </c>
      <c r="X546" s="5">
        <v>1087.3503023083554</v>
      </c>
      <c r="Y546" s="5">
        <v>910.23353770895017</v>
      </c>
      <c r="Z546" s="5">
        <v>924.73061959700476</v>
      </c>
      <c r="AA546" s="5">
        <v>1041.8722309751001</v>
      </c>
      <c r="AB546" s="5">
        <v>856.66007787619458</v>
      </c>
      <c r="AC546" s="5">
        <v>1058.8956234850405</v>
      </c>
      <c r="AD546" s="5">
        <v>972.92672525120508</v>
      </c>
      <c r="AE546" s="5">
        <v>1077.506743712805</v>
      </c>
      <c r="AF546" s="5">
        <v>989.3619428509254</v>
      </c>
      <c r="AG546" s="5">
        <v>874.36681543919008</v>
      </c>
    </row>
    <row r="547" spans="1:33">
      <c r="A547" s="58" t="s">
        <v>138</v>
      </c>
      <c r="B547" s="61" t="s">
        <v>125</v>
      </c>
      <c r="C547" s="61" t="s">
        <v>191</v>
      </c>
      <c r="D547" s="61" t="s">
        <v>192</v>
      </c>
      <c r="E547" s="61" t="s">
        <v>92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</row>
    <row r="548" spans="1:33">
      <c r="A548" s="58" t="s">
        <v>138</v>
      </c>
      <c r="B548" s="61" t="s">
        <v>125</v>
      </c>
      <c r="C548" s="61" t="s">
        <v>193</v>
      </c>
      <c r="D548" s="61" t="s">
        <v>194</v>
      </c>
      <c r="E548" s="61" t="s">
        <v>92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</row>
    <row r="549" spans="1:33">
      <c r="A549" s="58" t="s">
        <v>138</v>
      </c>
      <c r="B549" s="61" t="s">
        <v>125</v>
      </c>
      <c r="C549" s="61" t="s">
        <v>195</v>
      </c>
      <c r="D549" s="61" t="s">
        <v>196</v>
      </c>
      <c r="E549" s="61" t="s">
        <v>92</v>
      </c>
      <c r="F549" s="5">
        <v>5370.0769203825957</v>
      </c>
      <c r="G549" s="5">
        <v>5825.2885350905681</v>
      </c>
      <c r="H549" s="5">
        <v>5485.363898384735</v>
      </c>
      <c r="I549" s="5">
        <v>5650.7855901898211</v>
      </c>
      <c r="J549" s="5">
        <v>5652.5285468671918</v>
      </c>
      <c r="K549" s="5">
        <v>7692.9921864568105</v>
      </c>
      <c r="L549" s="5">
        <v>7769.2677104289296</v>
      </c>
      <c r="M549" s="5">
        <v>8367.2116725469659</v>
      </c>
      <c r="N549" s="5">
        <v>7962.528116755454</v>
      </c>
      <c r="O549" s="5">
        <v>7730.8757369099585</v>
      </c>
      <c r="P549" s="5">
        <v>10063.189175396981</v>
      </c>
      <c r="Q549" s="5">
        <v>8945.6903707200763</v>
      </c>
      <c r="R549" s="5">
        <v>11911.201483107696</v>
      </c>
      <c r="S549" s="5">
        <v>11335.136902679056</v>
      </c>
      <c r="T549" s="5">
        <v>11515.081778984148</v>
      </c>
      <c r="U549" s="5">
        <v>10344.028088375922</v>
      </c>
      <c r="V549" s="5">
        <v>11279.301892342261</v>
      </c>
      <c r="W549" s="5">
        <v>11537.745699898254</v>
      </c>
      <c r="X549" s="5">
        <v>11898.546382913832</v>
      </c>
      <c r="Y549" s="5">
        <v>11408.563716449651</v>
      </c>
      <c r="Z549" s="5">
        <v>11816.846828387395</v>
      </c>
      <c r="AA549" s="5">
        <v>11385.649152625259</v>
      </c>
      <c r="AB549" s="5">
        <v>9651.2806867261497</v>
      </c>
      <c r="AC549" s="5">
        <v>11643.135901792912</v>
      </c>
      <c r="AD549" s="5">
        <v>11977.221738626789</v>
      </c>
      <c r="AE549" s="5">
        <v>12193.220733183731</v>
      </c>
      <c r="AF549" s="5">
        <v>12143.215871614564</v>
      </c>
      <c r="AG549" s="5">
        <v>13449.21043088115</v>
      </c>
    </row>
    <row r="550" spans="1:33">
      <c r="A550" s="58" t="s">
        <v>138</v>
      </c>
      <c r="B550" s="61" t="s">
        <v>125</v>
      </c>
      <c r="C550" s="61" t="s">
        <v>197</v>
      </c>
      <c r="D550" s="61" t="s">
        <v>198</v>
      </c>
      <c r="E550" s="61" t="s">
        <v>92</v>
      </c>
      <c r="F550" s="5">
        <v>5624.8983552342288</v>
      </c>
      <c r="G550" s="5">
        <v>7892.465285896933</v>
      </c>
      <c r="H550" s="5">
        <v>8316.4275031690413</v>
      </c>
      <c r="I550" s="5">
        <v>9529.4733177826329</v>
      </c>
      <c r="J550" s="5">
        <v>10074.669906665202</v>
      </c>
      <c r="K550" s="5">
        <v>10468.489534458868</v>
      </c>
      <c r="L550" s="5">
        <v>10749.13813971178</v>
      </c>
      <c r="M550" s="5">
        <v>16470.895016589795</v>
      </c>
      <c r="N550" s="5">
        <v>14948.787784241003</v>
      </c>
      <c r="O550" s="5">
        <v>15627.374268649819</v>
      </c>
      <c r="P550" s="5">
        <v>18394.034646419466</v>
      </c>
      <c r="Q550" s="5">
        <v>16979.351056856663</v>
      </c>
      <c r="R550" s="5">
        <v>19241.935318707376</v>
      </c>
      <c r="S550" s="5">
        <v>16787.831793767593</v>
      </c>
      <c r="T550" s="5">
        <v>20741.0725409554</v>
      </c>
      <c r="U550" s="5">
        <v>25703.113373512009</v>
      </c>
      <c r="V550" s="5">
        <v>26363.957963149664</v>
      </c>
      <c r="W550" s="5">
        <v>33949.10486798545</v>
      </c>
      <c r="X550" s="5">
        <v>34348.137113843288</v>
      </c>
      <c r="Y550" s="5">
        <v>30800.713800802936</v>
      </c>
      <c r="Z550" s="5">
        <v>31170.532567068549</v>
      </c>
      <c r="AA550" s="5">
        <v>40593.03003201005</v>
      </c>
      <c r="AB550" s="5">
        <v>44576.717615181966</v>
      </c>
      <c r="AC550" s="5">
        <v>51036.833608520945</v>
      </c>
      <c r="AD550" s="5">
        <v>47115.976182285995</v>
      </c>
      <c r="AE550" s="5">
        <v>49196.586454820339</v>
      </c>
      <c r="AF550" s="5">
        <v>46423.487318194653</v>
      </c>
      <c r="AG550" s="5">
        <v>46707.079767113508</v>
      </c>
    </row>
    <row r="551" spans="1:33">
      <c r="A551" s="58" t="s">
        <v>138</v>
      </c>
      <c r="B551" s="61" t="s">
        <v>125</v>
      </c>
      <c r="C551" s="61" t="s">
        <v>199</v>
      </c>
      <c r="D551" s="61" t="s">
        <v>200</v>
      </c>
      <c r="E551" s="61" t="s">
        <v>92</v>
      </c>
      <c r="F551" s="5">
        <v>0</v>
      </c>
      <c r="G551" s="5">
        <v>1688.3868787225551</v>
      </c>
      <c r="H551" s="5">
        <v>5644.2924918658609</v>
      </c>
      <c r="I551" s="5">
        <v>5645.8387774224175</v>
      </c>
      <c r="J551" s="5">
        <v>5478.3540708509881</v>
      </c>
      <c r="K551" s="5">
        <v>5580.1128686529837</v>
      </c>
      <c r="L551" s="5">
        <v>5534.2490093396282</v>
      </c>
      <c r="M551" s="5">
        <v>6166.7614463418849</v>
      </c>
      <c r="N551" s="5">
        <v>5660.9381266151941</v>
      </c>
      <c r="O551" s="5">
        <v>5446.9445004838071</v>
      </c>
      <c r="P551" s="5">
        <v>5734.555123202319</v>
      </c>
      <c r="Q551" s="5">
        <v>5251.5234724026504</v>
      </c>
      <c r="R551" s="5">
        <v>6140.1408338909378</v>
      </c>
      <c r="S551" s="5">
        <v>5432.8996396057173</v>
      </c>
      <c r="T551" s="5">
        <v>6158.432944836055</v>
      </c>
      <c r="U551" s="5">
        <v>5402.3737214434441</v>
      </c>
      <c r="V551" s="5">
        <v>5710.1359029415407</v>
      </c>
      <c r="W551" s="5">
        <v>6398.2517555026097</v>
      </c>
      <c r="X551" s="5">
        <v>8853.5646607123981</v>
      </c>
      <c r="Y551" s="5">
        <v>9484.2801922582748</v>
      </c>
      <c r="Z551" s="5">
        <v>9702.1999035462213</v>
      </c>
      <c r="AA551" s="5">
        <v>10263.299793070506</v>
      </c>
      <c r="AB551" s="5">
        <v>8823.408433964727</v>
      </c>
      <c r="AC551" s="5">
        <v>11591.422636054616</v>
      </c>
      <c r="AD551" s="5">
        <v>13389.874371853239</v>
      </c>
      <c r="AE551" s="5">
        <v>13890.641427537304</v>
      </c>
      <c r="AF551" s="5">
        <v>11943.445480964019</v>
      </c>
      <c r="AG551" s="5">
        <v>12613.538792054609</v>
      </c>
    </row>
    <row r="552" spans="1:33">
      <c r="A552" s="58" t="s">
        <v>138</v>
      </c>
      <c r="B552" s="61" t="s">
        <v>125</v>
      </c>
      <c r="C552" s="61" t="s">
        <v>201</v>
      </c>
      <c r="D552" s="61" t="s">
        <v>202</v>
      </c>
      <c r="E552" s="61" t="s">
        <v>92</v>
      </c>
      <c r="F552" s="5">
        <v>0</v>
      </c>
      <c r="G552" s="5">
        <v>0</v>
      </c>
      <c r="H552" s="5">
        <v>955.44710971639506</v>
      </c>
      <c r="I552" s="5">
        <v>971.55643567702566</v>
      </c>
      <c r="J552" s="5">
        <v>891.23881729986431</v>
      </c>
      <c r="K552" s="5">
        <v>1091.8607524207503</v>
      </c>
      <c r="L552" s="5">
        <v>1110.2880838382898</v>
      </c>
      <c r="M552" s="5">
        <v>1114.7997815617146</v>
      </c>
      <c r="N552" s="5">
        <v>1162.8507958530899</v>
      </c>
      <c r="O552" s="5">
        <v>1117.6577229326401</v>
      </c>
      <c r="P552" s="5">
        <v>1099.9233804552607</v>
      </c>
      <c r="Q552" s="5">
        <v>1088.8981679302597</v>
      </c>
      <c r="R552" s="5">
        <v>1130.5155850833501</v>
      </c>
      <c r="S552" s="5">
        <v>2463.0520937361553</v>
      </c>
      <c r="T552" s="5">
        <v>2470.3149268958091</v>
      </c>
      <c r="U552" s="5">
        <v>2038.1201690356052</v>
      </c>
      <c r="V552" s="5">
        <v>2322.0011122644119</v>
      </c>
      <c r="W552" s="5">
        <v>2519.6814523380908</v>
      </c>
      <c r="X552" s="5">
        <v>2356.8875771512344</v>
      </c>
      <c r="Y552" s="5">
        <v>3723.1118407551794</v>
      </c>
      <c r="Z552" s="5">
        <v>3594.1716554115828</v>
      </c>
      <c r="AA552" s="5">
        <v>3502.9143744260787</v>
      </c>
      <c r="AB552" s="5">
        <v>3026.8909127150091</v>
      </c>
      <c r="AC552" s="5">
        <v>3359.4071297876094</v>
      </c>
      <c r="AD552" s="5">
        <v>3520.0937025303615</v>
      </c>
      <c r="AE552" s="5">
        <v>3577.6314687294007</v>
      </c>
      <c r="AF552" s="5">
        <v>2971.3475326801072</v>
      </c>
      <c r="AG552" s="5">
        <v>3050.3728887737134</v>
      </c>
    </row>
    <row r="553" spans="1:33">
      <c r="A553" s="58" t="s">
        <v>138</v>
      </c>
      <c r="B553" s="61" t="s">
        <v>126</v>
      </c>
      <c r="C553" s="61" t="s">
        <v>203</v>
      </c>
      <c r="D553" s="61" t="s">
        <v>204</v>
      </c>
      <c r="E553" s="61" t="s">
        <v>92</v>
      </c>
      <c r="F553" s="5">
        <v>777.22386840867034</v>
      </c>
      <c r="G553" s="5">
        <v>1330.1272360006656</v>
      </c>
      <c r="H553" s="5">
        <v>2698.4140958932248</v>
      </c>
      <c r="I553" s="5">
        <v>4387.0237226435002</v>
      </c>
      <c r="J553" s="5">
        <v>4007.0686547121604</v>
      </c>
      <c r="K553" s="5">
        <v>6513.3875326104771</v>
      </c>
      <c r="L553" s="5">
        <v>6647.2929434818616</v>
      </c>
      <c r="M553" s="5">
        <v>6336.3515522997013</v>
      </c>
      <c r="N553" s="5">
        <v>6003.8826596626241</v>
      </c>
      <c r="O553" s="5">
        <v>5755.8163291184446</v>
      </c>
      <c r="P553" s="5">
        <v>10111.182007636704</v>
      </c>
      <c r="Q553" s="5">
        <v>9161.8510148415317</v>
      </c>
      <c r="R553" s="5">
        <v>10554.051304242963</v>
      </c>
      <c r="S553" s="5">
        <v>8961.4055449019288</v>
      </c>
      <c r="T553" s="5">
        <v>16011.966363681655</v>
      </c>
      <c r="U553" s="5">
        <v>14161.414068664544</v>
      </c>
      <c r="V553" s="5">
        <v>15462.521750442862</v>
      </c>
      <c r="W553" s="5">
        <v>16917.65151092357</v>
      </c>
      <c r="X553" s="5">
        <v>22584.404285993907</v>
      </c>
      <c r="Y553" s="5">
        <v>19397.181310837743</v>
      </c>
      <c r="Z553" s="5">
        <v>21179.716114487852</v>
      </c>
      <c r="AA553" s="5">
        <v>41683.917047447234</v>
      </c>
      <c r="AB553" s="5">
        <v>35548.086105816437</v>
      </c>
      <c r="AC553" s="5">
        <v>42381.236596013667</v>
      </c>
      <c r="AD553" s="5">
        <v>38771.749624201097</v>
      </c>
      <c r="AE553" s="5">
        <v>50702.303041689964</v>
      </c>
      <c r="AF553" s="5">
        <v>46045.743224997655</v>
      </c>
      <c r="AG553" s="5">
        <v>46928.767777525667</v>
      </c>
    </row>
    <row r="554" spans="1:33">
      <c r="A554" s="58" t="s">
        <v>138</v>
      </c>
      <c r="B554" s="61" t="s">
        <v>126</v>
      </c>
      <c r="C554" s="61" t="s">
        <v>205</v>
      </c>
      <c r="D554" s="61" t="s">
        <v>206</v>
      </c>
      <c r="E554" s="61" t="s">
        <v>92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</row>
    <row r="555" spans="1:33">
      <c r="A555" s="58" t="s">
        <v>138</v>
      </c>
      <c r="B555" s="61" t="s">
        <v>126</v>
      </c>
      <c r="C555" s="61" t="s">
        <v>207</v>
      </c>
      <c r="D555" s="61" t="s">
        <v>208</v>
      </c>
      <c r="E555" s="61" t="s">
        <v>92</v>
      </c>
      <c r="F555" s="5">
        <v>3940.7835835238297</v>
      </c>
      <c r="G555" s="5">
        <v>7081.1402975931278</v>
      </c>
      <c r="H555" s="5">
        <v>8211.8995370637986</v>
      </c>
      <c r="I555" s="5">
        <v>8483.9007002026046</v>
      </c>
      <c r="J555" s="5">
        <v>7796.5138039338526</v>
      </c>
      <c r="K555" s="5">
        <v>9884.61885923708</v>
      </c>
      <c r="L555" s="5">
        <v>9588.8531360490888</v>
      </c>
      <c r="M555" s="5">
        <v>9577.7929606897669</v>
      </c>
      <c r="N555" s="5">
        <v>9405.599448230756</v>
      </c>
      <c r="O555" s="5">
        <v>9849.6220123892745</v>
      </c>
      <c r="P555" s="5">
        <v>12193.796666731247</v>
      </c>
      <c r="Q555" s="5">
        <v>11601.757509610126</v>
      </c>
      <c r="R555" s="5">
        <v>18591.442156788064</v>
      </c>
      <c r="S555" s="5">
        <v>16344.334064236346</v>
      </c>
      <c r="T555" s="5">
        <v>16160.240571208653</v>
      </c>
      <c r="U555" s="5">
        <v>14200.224389007917</v>
      </c>
      <c r="V555" s="5">
        <v>15854.231260493239</v>
      </c>
      <c r="W555" s="5">
        <v>15861.117195381725</v>
      </c>
      <c r="X555" s="5">
        <v>22752.000092728202</v>
      </c>
      <c r="Y555" s="5">
        <v>20903.332517302922</v>
      </c>
      <c r="Z555" s="5">
        <v>26715.380856742344</v>
      </c>
      <c r="AA555" s="5">
        <v>25526.867884930743</v>
      </c>
      <c r="AB555" s="5">
        <v>28387.823295525141</v>
      </c>
      <c r="AC555" s="5">
        <v>34443.573879070609</v>
      </c>
      <c r="AD555" s="5">
        <v>33988.669133905059</v>
      </c>
      <c r="AE555" s="5">
        <v>34639.778415765431</v>
      </c>
      <c r="AF555" s="5">
        <v>26796.233062972995</v>
      </c>
      <c r="AG555" s="5">
        <v>30636.60490581721</v>
      </c>
    </row>
    <row r="556" spans="1:33">
      <c r="A556" s="58" t="s">
        <v>138</v>
      </c>
      <c r="B556" s="61" t="s">
        <v>126</v>
      </c>
      <c r="C556" s="61" t="s">
        <v>209</v>
      </c>
      <c r="D556" s="61" t="s">
        <v>210</v>
      </c>
      <c r="E556" s="61" t="s">
        <v>92</v>
      </c>
      <c r="F556" s="5">
        <v>273.21639498344507</v>
      </c>
      <c r="G556" s="5">
        <v>269.15533034775018</v>
      </c>
      <c r="H556" s="5">
        <v>292.77747495398</v>
      </c>
      <c r="I556" s="5">
        <v>314.33629200168991</v>
      </c>
      <c r="J556" s="5">
        <v>281.2030011268248</v>
      </c>
      <c r="K556" s="5">
        <v>338.66446292658509</v>
      </c>
      <c r="L556" s="5">
        <v>291.40994025239519</v>
      </c>
      <c r="M556" s="5">
        <v>246.22160146843981</v>
      </c>
      <c r="N556" s="5">
        <v>256.06278136421986</v>
      </c>
      <c r="O556" s="5">
        <v>234.27151177364516</v>
      </c>
      <c r="P556" s="5">
        <v>3540.0370695895031</v>
      </c>
      <c r="Q556" s="5">
        <v>3284.9671498765983</v>
      </c>
      <c r="R556" s="5">
        <v>3535.5961297765557</v>
      </c>
      <c r="S556" s="5">
        <v>2991.7979666614492</v>
      </c>
      <c r="T556" s="5">
        <v>3068.6611649995921</v>
      </c>
      <c r="U556" s="5">
        <v>2660.9634961423399</v>
      </c>
      <c r="V556" s="5">
        <v>2830.195859720412</v>
      </c>
      <c r="W556" s="5">
        <v>3131.9093491623157</v>
      </c>
      <c r="X556" s="5">
        <v>2840.6610613888743</v>
      </c>
      <c r="Y556" s="5">
        <v>2450.6394128975994</v>
      </c>
      <c r="Z556" s="5">
        <v>2862.9930325880937</v>
      </c>
      <c r="AA556" s="5">
        <v>3486.8921731294017</v>
      </c>
      <c r="AB556" s="5">
        <v>3307.0968797342894</v>
      </c>
      <c r="AC556" s="5">
        <v>3511.6056184785107</v>
      </c>
      <c r="AD556" s="5">
        <v>3460.8220415552878</v>
      </c>
      <c r="AE556" s="5">
        <v>3167.580551352557</v>
      </c>
      <c r="AF556" s="5">
        <v>2848.5420690320498</v>
      </c>
      <c r="AG556" s="5">
        <v>2979.1879804313703</v>
      </c>
    </row>
    <row r="557" spans="1:33">
      <c r="A557" s="58" t="s">
        <v>138</v>
      </c>
      <c r="B557" s="61" t="s">
        <v>126</v>
      </c>
      <c r="C557" s="61" t="s">
        <v>211</v>
      </c>
      <c r="D557" s="61" t="s">
        <v>212</v>
      </c>
      <c r="E557" s="61" t="s">
        <v>92</v>
      </c>
      <c r="F557" s="5">
        <v>1226.4384333928556</v>
      </c>
      <c r="G557" s="5">
        <v>1196.9599604203097</v>
      </c>
      <c r="H557" s="5">
        <v>1114.0253630507002</v>
      </c>
      <c r="I557" s="5">
        <v>1056.5139950795892</v>
      </c>
      <c r="J557" s="5">
        <v>1007.1042697226853</v>
      </c>
      <c r="K557" s="5">
        <v>1080.8873709654952</v>
      </c>
      <c r="L557" s="5">
        <v>1182.5835386806393</v>
      </c>
      <c r="M557" s="5">
        <v>1137.1130390100291</v>
      </c>
      <c r="N557" s="5">
        <v>1148.3768528235398</v>
      </c>
      <c r="O557" s="5">
        <v>1035.7330190740097</v>
      </c>
      <c r="P557" s="5">
        <v>1060.5413125702603</v>
      </c>
      <c r="Q557" s="5">
        <v>1042.0269994818593</v>
      </c>
      <c r="R557" s="5">
        <v>1092.2303883487098</v>
      </c>
      <c r="S557" s="5">
        <v>1039.6212575486604</v>
      </c>
      <c r="T557" s="5">
        <v>867.33447132825972</v>
      </c>
      <c r="U557" s="5">
        <v>852.36301312107548</v>
      </c>
      <c r="V557" s="5">
        <v>905.51647088001505</v>
      </c>
      <c r="W557" s="5">
        <v>997.97359737419492</v>
      </c>
      <c r="X557" s="5">
        <v>888.69156466793038</v>
      </c>
      <c r="Y557" s="5">
        <v>821.2783570107897</v>
      </c>
      <c r="Z557" s="5">
        <v>875.14781019600468</v>
      </c>
      <c r="AA557" s="5">
        <v>928.61447276960462</v>
      </c>
      <c r="AB557" s="5">
        <v>516.80386460400507</v>
      </c>
      <c r="AC557" s="5">
        <v>535.92640867561533</v>
      </c>
      <c r="AD557" s="5">
        <v>592.30080930804479</v>
      </c>
      <c r="AE557" s="5">
        <v>473.92232527500016</v>
      </c>
      <c r="AF557" s="5">
        <v>508.87688235579509</v>
      </c>
      <c r="AG557" s="5">
        <v>473.73417378000005</v>
      </c>
    </row>
    <row r="558" spans="1:33">
      <c r="A558" s="58" t="s">
        <v>138</v>
      </c>
      <c r="B558" s="61" t="s">
        <v>126</v>
      </c>
      <c r="C558" s="61" t="s">
        <v>213</v>
      </c>
      <c r="D558" s="61" t="s">
        <v>214</v>
      </c>
      <c r="E558" s="61" t="s">
        <v>92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1967.3401868393846</v>
      </c>
      <c r="L558" s="5">
        <v>1821.5950854318692</v>
      </c>
      <c r="M558" s="5">
        <v>7507.0085881919204</v>
      </c>
      <c r="N558" s="5">
        <v>7696.9146141839865</v>
      </c>
      <c r="O558" s="5">
        <v>9950.4664706883359</v>
      </c>
      <c r="P558" s="5">
        <v>9839.6026096930582</v>
      </c>
      <c r="Q558" s="5">
        <v>9588.9453296861702</v>
      </c>
      <c r="R558" s="5">
        <v>9058.9692753464515</v>
      </c>
      <c r="S558" s="5">
        <v>23678.221388757607</v>
      </c>
      <c r="T558" s="5">
        <v>23112.135434795917</v>
      </c>
      <c r="U558" s="5">
        <v>23928.484939863047</v>
      </c>
      <c r="V558" s="5">
        <v>25258.107286337403</v>
      </c>
      <c r="W558" s="5">
        <v>24666.372382609636</v>
      </c>
      <c r="X558" s="5">
        <v>43505.443966081235</v>
      </c>
      <c r="Y558" s="5">
        <v>52895.399957050555</v>
      </c>
      <c r="Z558" s="5">
        <v>53151.977264981913</v>
      </c>
      <c r="AA558" s="5">
        <v>57067.494682890727</v>
      </c>
      <c r="AB558" s="5">
        <v>54733.659297068385</v>
      </c>
      <c r="AC558" s="5">
        <v>52020.652462057107</v>
      </c>
      <c r="AD558" s="5">
        <v>57628.075286635365</v>
      </c>
      <c r="AE558" s="5">
        <v>54283.036611221367</v>
      </c>
      <c r="AF558" s="5">
        <v>49326.430587984469</v>
      </c>
      <c r="AG558" s="5">
        <v>53444.131139040197</v>
      </c>
    </row>
    <row r="559" spans="1:33">
      <c r="A559" s="58" t="s">
        <v>138</v>
      </c>
      <c r="B559" s="61" t="s">
        <v>126</v>
      </c>
      <c r="C559" s="61" t="s">
        <v>215</v>
      </c>
      <c r="D559" s="61" t="s">
        <v>216</v>
      </c>
      <c r="E559" s="61" t="s">
        <v>92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>
      <c r="A560" s="58" t="s">
        <v>138</v>
      </c>
      <c r="B560" s="61" t="s">
        <v>126</v>
      </c>
      <c r="C560" s="61" t="s">
        <v>217</v>
      </c>
      <c r="D560" s="61" t="s">
        <v>218</v>
      </c>
      <c r="E560" s="61" t="s">
        <v>92</v>
      </c>
      <c r="F560" s="5">
        <v>367.22324147500024</v>
      </c>
      <c r="G560" s="5">
        <v>509.28790188300991</v>
      </c>
      <c r="H560" s="5">
        <v>1005.2353872181108</v>
      </c>
      <c r="I560" s="5">
        <v>1030.2448970076903</v>
      </c>
      <c r="J560" s="5">
        <v>910.28531927158463</v>
      </c>
      <c r="K560" s="5">
        <v>4645.5485951677665</v>
      </c>
      <c r="L560" s="5">
        <v>4688.0246289340985</v>
      </c>
      <c r="M560" s="5">
        <v>4378.2722143272094</v>
      </c>
      <c r="N560" s="5">
        <v>4355.3152962664244</v>
      </c>
      <c r="O560" s="5">
        <v>4170.71865012528</v>
      </c>
      <c r="P560" s="5">
        <v>4326.9368792802306</v>
      </c>
      <c r="Q560" s="5">
        <v>4172.7676768668507</v>
      </c>
      <c r="R560" s="5">
        <v>4240.988540667151</v>
      </c>
      <c r="S560" s="5">
        <v>3739.5315000940654</v>
      </c>
      <c r="T560" s="5">
        <v>3736.2157265664746</v>
      </c>
      <c r="U560" s="5">
        <v>3122.0686805046062</v>
      </c>
      <c r="V560" s="5">
        <v>3834.7273216732683</v>
      </c>
      <c r="W560" s="5">
        <v>4176.5233887915238</v>
      </c>
      <c r="X560" s="5">
        <v>3498.0290601504803</v>
      </c>
      <c r="Y560" s="5">
        <v>2906.3091527172746</v>
      </c>
      <c r="Z560" s="5">
        <v>3612.5263351121903</v>
      </c>
      <c r="AA560" s="5">
        <v>3164.0893527121348</v>
      </c>
      <c r="AB560" s="5">
        <v>2786.43725253513</v>
      </c>
      <c r="AC560" s="5">
        <v>2863.1364540889163</v>
      </c>
      <c r="AD560" s="5">
        <v>3128.7295838342843</v>
      </c>
      <c r="AE560" s="5">
        <v>3050.8109625086427</v>
      </c>
      <c r="AF560" s="5">
        <v>2480.6295853287602</v>
      </c>
      <c r="AG560" s="5">
        <v>2915.4192772610086</v>
      </c>
    </row>
    <row r="561" spans="1:33">
      <c r="A561" s="58" t="s">
        <v>138</v>
      </c>
      <c r="B561" s="61" t="s">
        <v>126</v>
      </c>
      <c r="C561" s="61" t="s">
        <v>219</v>
      </c>
      <c r="D561" s="61" t="s">
        <v>220</v>
      </c>
      <c r="E561" s="61" t="s">
        <v>92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966.43286376927449</v>
      </c>
      <c r="Q561" s="5">
        <v>937.84833029137974</v>
      </c>
      <c r="R561" s="5">
        <v>959.77882923820596</v>
      </c>
      <c r="S561" s="5">
        <v>805.55852963986956</v>
      </c>
      <c r="T561" s="5">
        <v>1077.0061296685699</v>
      </c>
      <c r="U561" s="5">
        <v>1076.9526994000005</v>
      </c>
      <c r="V561" s="5">
        <v>1214.7913536800004</v>
      </c>
      <c r="W561" s="5">
        <v>1301.4617296000006</v>
      </c>
      <c r="X561" s="5">
        <v>3222.2661789000003</v>
      </c>
      <c r="Y561" s="5">
        <v>2703.2026584499999</v>
      </c>
      <c r="Z561" s="5">
        <v>3584.4776117289985</v>
      </c>
      <c r="AA561" s="5">
        <v>2906.5042353049998</v>
      </c>
      <c r="AB561" s="5">
        <v>2436.6842991550006</v>
      </c>
      <c r="AC561" s="5">
        <v>2543.4548258600007</v>
      </c>
      <c r="AD561" s="5">
        <v>2720.7122668999996</v>
      </c>
      <c r="AE561" s="5">
        <v>2849.300446275</v>
      </c>
      <c r="AF561" s="5">
        <v>2454.90518991524</v>
      </c>
      <c r="AG561" s="5">
        <v>2707.7059288309006</v>
      </c>
    </row>
    <row r="562" spans="1:33">
      <c r="A562" s="58" t="s">
        <v>138</v>
      </c>
      <c r="B562" s="61" t="s">
        <v>127</v>
      </c>
      <c r="C562" s="61" t="s">
        <v>221</v>
      </c>
      <c r="D562" s="61" t="s">
        <v>222</v>
      </c>
      <c r="E562" s="61" t="s">
        <v>92</v>
      </c>
      <c r="F562" s="5">
        <v>539.79024069600018</v>
      </c>
      <c r="G562" s="5">
        <v>564.28648096799952</v>
      </c>
      <c r="H562" s="5">
        <v>795.38583840591491</v>
      </c>
      <c r="I562" s="5">
        <v>1267.9897577024799</v>
      </c>
      <c r="J562" s="5">
        <v>4015.0151167437452</v>
      </c>
      <c r="K562" s="5">
        <v>3682.8596953971232</v>
      </c>
      <c r="L562" s="5">
        <v>5648.2728894291577</v>
      </c>
      <c r="M562" s="5">
        <v>5613.201063616104</v>
      </c>
      <c r="N562" s="5">
        <v>5254.3630555134077</v>
      </c>
      <c r="O562" s="5">
        <v>5275.4390408192539</v>
      </c>
      <c r="P562" s="5">
        <v>5054.2018707641255</v>
      </c>
      <c r="Q562" s="5">
        <v>4844.6201759566402</v>
      </c>
      <c r="R562" s="5">
        <v>4977.9681386756984</v>
      </c>
      <c r="S562" s="5">
        <v>5217.3185359015806</v>
      </c>
      <c r="T562" s="5">
        <v>9319.9607717223716</v>
      </c>
      <c r="U562" s="5">
        <v>13734.410959218425</v>
      </c>
      <c r="V562" s="5">
        <v>12541.72693337216</v>
      </c>
      <c r="W562" s="5">
        <v>14884.889072126209</v>
      </c>
      <c r="X562" s="5">
        <v>15122.875092793769</v>
      </c>
      <c r="Y562" s="5">
        <v>12790.571873480561</v>
      </c>
      <c r="Z562" s="5">
        <v>21583.747767554909</v>
      </c>
      <c r="AA562" s="5">
        <v>20609.511992137421</v>
      </c>
      <c r="AB562" s="5">
        <v>17772.622601297298</v>
      </c>
      <c r="AC562" s="5">
        <v>24867.553102714908</v>
      </c>
      <c r="AD562" s="5">
        <v>27300.596313882881</v>
      </c>
      <c r="AE562" s="5">
        <v>57996.502151119035</v>
      </c>
      <c r="AF562" s="5">
        <v>52826.534958965967</v>
      </c>
      <c r="AG562" s="5">
        <v>46967.203336746112</v>
      </c>
    </row>
    <row r="563" spans="1:33">
      <c r="A563" s="58" t="s">
        <v>138</v>
      </c>
      <c r="B563" s="61" t="s">
        <v>127</v>
      </c>
      <c r="C563" s="61" t="s">
        <v>223</v>
      </c>
      <c r="D563" s="61" t="s">
        <v>224</v>
      </c>
      <c r="E563" s="61" t="s">
        <v>92</v>
      </c>
      <c r="F563" s="5">
        <v>846.7225745077003</v>
      </c>
      <c r="G563" s="5">
        <v>933.56531434434987</v>
      </c>
      <c r="H563" s="5">
        <v>2407.2386651794741</v>
      </c>
      <c r="I563" s="5">
        <v>2444.7052902483115</v>
      </c>
      <c r="J563" s="5">
        <v>4450.4525842849971</v>
      </c>
      <c r="K563" s="5">
        <v>6521.1667873202359</v>
      </c>
      <c r="L563" s="5">
        <v>6562.3253341133395</v>
      </c>
      <c r="M563" s="5">
        <v>6985.42166343796</v>
      </c>
      <c r="N563" s="5">
        <v>6601.3908670438468</v>
      </c>
      <c r="O563" s="5">
        <v>6597.203201308851</v>
      </c>
      <c r="P563" s="5">
        <v>7423.3189088559602</v>
      </c>
      <c r="Q563" s="5">
        <v>7608.2493802240033</v>
      </c>
      <c r="R563" s="5">
        <v>8418.2786106713338</v>
      </c>
      <c r="S563" s="5">
        <v>8244.5966485702356</v>
      </c>
      <c r="T563" s="5">
        <v>8009.7247751596569</v>
      </c>
      <c r="U563" s="5">
        <v>7772.063989925211</v>
      </c>
      <c r="V563" s="5">
        <v>8173.6397131270505</v>
      </c>
      <c r="W563" s="5">
        <v>8819.9637986392554</v>
      </c>
      <c r="X563" s="5">
        <v>9158.0468462045919</v>
      </c>
      <c r="Y563" s="5">
        <v>20817.177174568722</v>
      </c>
      <c r="Z563" s="5">
        <v>26241.122982331799</v>
      </c>
      <c r="AA563" s="5">
        <v>26039.256841218434</v>
      </c>
      <c r="AB563" s="5">
        <v>25001.58820775303</v>
      </c>
      <c r="AC563" s="5">
        <v>27276.202847502263</v>
      </c>
      <c r="AD563" s="5">
        <v>27129.760171971178</v>
      </c>
      <c r="AE563" s="5">
        <v>23718.703076507671</v>
      </c>
      <c r="AF563" s="5">
        <v>21980.371812596419</v>
      </c>
      <c r="AG563" s="5">
        <v>22072.014079793495</v>
      </c>
    </row>
    <row r="564" spans="1:33">
      <c r="A564" s="58" t="s">
        <v>138</v>
      </c>
      <c r="B564" s="61" t="s">
        <v>127</v>
      </c>
      <c r="C564" s="61" t="s">
        <v>225</v>
      </c>
      <c r="D564" s="61" t="s">
        <v>226</v>
      </c>
      <c r="E564" s="61" t="s">
        <v>92</v>
      </c>
      <c r="F564" s="5">
        <v>458.4883975919999</v>
      </c>
      <c r="G564" s="5">
        <v>3248.6983882990776</v>
      </c>
      <c r="H564" s="5">
        <v>6583.5121247513434</v>
      </c>
      <c r="I564" s="5">
        <v>6948.3438711637864</v>
      </c>
      <c r="J564" s="5">
        <v>16436.357852357902</v>
      </c>
      <c r="K564" s="5">
        <v>18016.933106339839</v>
      </c>
      <c r="L564" s="5">
        <v>22897.190518238123</v>
      </c>
      <c r="M564" s="5">
        <v>23340.86022776219</v>
      </c>
      <c r="N564" s="5">
        <v>25128.615906592218</v>
      </c>
      <c r="O564" s="5">
        <v>25296.285069960406</v>
      </c>
      <c r="P564" s="5">
        <v>29854.308790276584</v>
      </c>
      <c r="Q564" s="5">
        <v>44257.280730028586</v>
      </c>
      <c r="R564" s="5">
        <v>47874.590149640797</v>
      </c>
      <c r="S564" s="5">
        <v>55074.088537694552</v>
      </c>
      <c r="T564" s="5">
        <v>51143.093089963244</v>
      </c>
      <c r="U564" s="5">
        <v>52978.302759240956</v>
      </c>
      <c r="V564" s="5">
        <v>52834.882072855937</v>
      </c>
      <c r="W564" s="5">
        <v>54886.549037008655</v>
      </c>
      <c r="X564" s="5">
        <v>57378.599915758001</v>
      </c>
      <c r="Y564" s="5">
        <v>54149.219213518911</v>
      </c>
      <c r="Z564" s="5">
        <v>53826.351898320689</v>
      </c>
      <c r="AA564" s="5">
        <v>50568.602192614388</v>
      </c>
      <c r="AB564" s="5">
        <v>49355.622191853276</v>
      </c>
      <c r="AC564" s="5">
        <v>53646.514478109835</v>
      </c>
      <c r="AD564" s="5">
        <v>54018.781958783002</v>
      </c>
      <c r="AE564" s="5">
        <v>49723.647438451044</v>
      </c>
      <c r="AF564" s="5">
        <v>49432.97901700838</v>
      </c>
      <c r="AG564" s="5">
        <v>49178.605036991386</v>
      </c>
    </row>
    <row r="566" spans="1:33">
      <c r="A566" s="58" t="s">
        <v>138</v>
      </c>
      <c r="B566" s="61" t="s">
        <v>123</v>
      </c>
      <c r="C566" s="61" t="s">
        <v>227</v>
      </c>
      <c r="D566" s="61" t="s">
        <v>228</v>
      </c>
      <c r="E566" s="61" t="s">
        <v>91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</row>
    <row r="567" spans="1:33">
      <c r="A567" s="58" t="s">
        <v>138</v>
      </c>
      <c r="B567" s="61" t="s">
        <v>123</v>
      </c>
      <c r="C567" s="61" t="s">
        <v>229</v>
      </c>
      <c r="D567" s="61" t="s">
        <v>230</v>
      </c>
      <c r="E567" s="61" t="s">
        <v>91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</row>
    <row r="568" spans="1:33">
      <c r="A568" s="58" t="s">
        <v>138</v>
      </c>
      <c r="B568" s="61" t="s">
        <v>125</v>
      </c>
      <c r="C568" s="61" t="s">
        <v>231</v>
      </c>
      <c r="D568" s="61" t="s">
        <v>200</v>
      </c>
      <c r="E568" s="61" t="s">
        <v>91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</row>
    <row r="569" spans="1:33">
      <c r="A569" s="58" t="s">
        <v>138</v>
      </c>
      <c r="B569" s="61" t="s">
        <v>127</v>
      </c>
      <c r="C569" s="61" t="s">
        <v>232</v>
      </c>
      <c r="D569" s="61" t="s">
        <v>224</v>
      </c>
      <c r="E569" s="61" t="s">
        <v>91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</row>
    <row r="571" spans="1:33">
      <c r="A571" s="58" t="s">
        <v>37</v>
      </c>
      <c r="B571" s="61" t="s">
        <v>124</v>
      </c>
      <c r="C571" s="61" t="s">
        <v>152</v>
      </c>
      <c r="D571" s="61" t="s">
        <v>153</v>
      </c>
      <c r="E571" s="61" t="s">
        <v>154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>
      <c r="A572" s="58" t="s">
        <v>37</v>
      </c>
      <c r="B572" s="61" t="s">
        <v>124</v>
      </c>
      <c r="C572" s="61" t="s">
        <v>155</v>
      </c>
      <c r="D572" s="61" t="s">
        <v>156</v>
      </c>
      <c r="E572" s="61" t="s">
        <v>154</v>
      </c>
      <c r="F572" s="5">
        <v>196.62551483634505</v>
      </c>
      <c r="G572" s="5">
        <v>142.60022624067005</v>
      </c>
      <c r="H572" s="5">
        <v>180.24971676521992</v>
      </c>
      <c r="I572" s="5">
        <v>841.91906195814988</v>
      </c>
      <c r="J572" s="5">
        <v>838.37291346711527</v>
      </c>
      <c r="K572" s="5">
        <v>1107.5298106062546</v>
      </c>
      <c r="L572" s="5">
        <v>1356.4997970379754</v>
      </c>
      <c r="M572" s="5">
        <v>782.95202850200542</v>
      </c>
      <c r="N572" s="5">
        <v>820.5857063013807</v>
      </c>
      <c r="O572" s="5">
        <v>782.82180991566997</v>
      </c>
      <c r="P572" s="5">
        <v>813.20527245563517</v>
      </c>
      <c r="Q572" s="5">
        <v>673.39855681413951</v>
      </c>
      <c r="R572" s="5">
        <v>588.71904251194007</v>
      </c>
      <c r="S572" s="5">
        <v>780.58369478506529</v>
      </c>
      <c r="T572" s="5">
        <v>573.20689288232995</v>
      </c>
      <c r="U572" s="5">
        <v>559.85624051902994</v>
      </c>
      <c r="V572" s="5">
        <v>504.63025830417479</v>
      </c>
      <c r="W572" s="5">
        <v>579.42696084027</v>
      </c>
      <c r="X572" s="5">
        <v>526.91024154555487</v>
      </c>
      <c r="Y572" s="5">
        <v>780.58425800920566</v>
      </c>
      <c r="Z572" s="5">
        <v>847.20266278871941</v>
      </c>
      <c r="AA572" s="5">
        <v>788.90243187362</v>
      </c>
      <c r="AB572" s="5">
        <v>662.16857562860025</v>
      </c>
      <c r="AC572" s="5">
        <v>566.78326496364491</v>
      </c>
      <c r="AD572" s="5">
        <v>772.52012552665497</v>
      </c>
      <c r="AE572" s="5">
        <v>990.39312540940489</v>
      </c>
      <c r="AF572" s="5">
        <v>1058.5260406647203</v>
      </c>
      <c r="AG572" s="5">
        <v>960.40057961793002</v>
      </c>
    </row>
    <row r="573" spans="1:33">
      <c r="A573" s="58" t="s">
        <v>37</v>
      </c>
      <c r="B573" s="61" t="s">
        <v>124</v>
      </c>
      <c r="C573" s="61" t="s">
        <v>157</v>
      </c>
      <c r="D573" s="61" t="s">
        <v>158</v>
      </c>
      <c r="E573" s="61" t="s">
        <v>154</v>
      </c>
      <c r="F573" s="5">
        <v>982.81499031596002</v>
      </c>
      <c r="G573" s="5">
        <v>772.57603405471991</v>
      </c>
      <c r="H573" s="5">
        <v>1177.2537878019805</v>
      </c>
      <c r="I573" s="5">
        <v>1226.1181695767698</v>
      </c>
      <c r="J573" s="5">
        <v>1666.0327754805994</v>
      </c>
      <c r="K573" s="5">
        <v>1956.8397152039347</v>
      </c>
      <c r="L573" s="5">
        <v>1933.83359492041</v>
      </c>
      <c r="M573" s="5">
        <v>1391.5183818258147</v>
      </c>
      <c r="N573" s="5">
        <v>1429.4226647065952</v>
      </c>
      <c r="O573" s="5">
        <v>1209.5513977779651</v>
      </c>
      <c r="P573" s="5">
        <v>1380.197504236045</v>
      </c>
      <c r="Q573" s="5">
        <v>1145.06113896324</v>
      </c>
      <c r="R573" s="5">
        <v>963.08105093847053</v>
      </c>
      <c r="S573" s="5">
        <v>1239.4354518220057</v>
      </c>
      <c r="T573" s="5">
        <v>1242.4749982092599</v>
      </c>
      <c r="U573" s="5">
        <v>1044.7012149894897</v>
      </c>
      <c r="V573" s="5">
        <v>1108.5331319766497</v>
      </c>
      <c r="W573" s="5">
        <v>865.85591034899539</v>
      </c>
      <c r="X573" s="5">
        <v>846.71955033354482</v>
      </c>
      <c r="Y573" s="5">
        <v>1257.8294340626251</v>
      </c>
      <c r="Z573" s="5">
        <v>679.24704136882497</v>
      </c>
      <c r="AA573" s="5">
        <v>525.40164219373492</v>
      </c>
      <c r="AB573" s="5">
        <v>432.81038016903</v>
      </c>
      <c r="AC573" s="5">
        <v>361.53603136418991</v>
      </c>
      <c r="AD573" s="5">
        <v>425.9447412855402</v>
      </c>
      <c r="AE573" s="5">
        <v>760.23463199309469</v>
      </c>
      <c r="AF573" s="5">
        <v>633.11933341206509</v>
      </c>
      <c r="AG573" s="5">
        <v>593.58739476480991</v>
      </c>
    </row>
    <row r="574" spans="1:33">
      <c r="A574" s="58" t="s">
        <v>37</v>
      </c>
      <c r="B574" s="61" t="s">
        <v>124</v>
      </c>
      <c r="C574" s="61" t="s">
        <v>159</v>
      </c>
      <c r="D574" s="61" t="s">
        <v>160</v>
      </c>
      <c r="E574" s="61" t="s">
        <v>154</v>
      </c>
      <c r="F574" s="5">
        <v>1362.3069041538351</v>
      </c>
      <c r="G574" s="5">
        <v>1273.4689351485251</v>
      </c>
      <c r="H574" s="5">
        <v>1398.236826029575</v>
      </c>
      <c r="I574" s="5">
        <v>1399.4570298009207</v>
      </c>
      <c r="J574" s="5">
        <v>1406.609719474875</v>
      </c>
      <c r="K574" s="5">
        <v>2569.671520818225</v>
      </c>
      <c r="L574" s="5">
        <v>2637.027927425725</v>
      </c>
      <c r="M574" s="5">
        <v>1858.9153501518404</v>
      </c>
      <c r="N574" s="5">
        <v>1902.3847020586845</v>
      </c>
      <c r="O574" s="5">
        <v>1615.6336392419903</v>
      </c>
      <c r="P574" s="5">
        <v>1839.41480514676</v>
      </c>
      <c r="Q574" s="5">
        <v>1548.699045821365</v>
      </c>
      <c r="R574" s="5">
        <v>1467.4559947571402</v>
      </c>
      <c r="S574" s="5">
        <v>1771.5066648409745</v>
      </c>
      <c r="T574" s="5">
        <v>1743.8955074977248</v>
      </c>
      <c r="U574" s="5">
        <v>1587.7218103310745</v>
      </c>
      <c r="V574" s="5">
        <v>1673.9589609015002</v>
      </c>
      <c r="W574" s="5">
        <v>1347.8657192176254</v>
      </c>
      <c r="X574" s="5">
        <v>1177.0625691836649</v>
      </c>
      <c r="Y574" s="5">
        <v>2011.8257546600696</v>
      </c>
      <c r="Z574" s="5">
        <v>1327.6594739010056</v>
      </c>
      <c r="AA574" s="5">
        <v>1619.23109462862</v>
      </c>
      <c r="AB574" s="5">
        <v>1235.1926763118945</v>
      </c>
      <c r="AC574" s="5">
        <v>1101.1474418689152</v>
      </c>
      <c r="AD574" s="5">
        <v>1617.728929957955</v>
      </c>
      <c r="AE574" s="5">
        <v>531.74814971149021</v>
      </c>
      <c r="AF574" s="5">
        <v>349.18273478072012</v>
      </c>
      <c r="AG574" s="5">
        <v>306.97550986329509</v>
      </c>
    </row>
    <row r="575" spans="1:33">
      <c r="A575" s="58" t="s">
        <v>37</v>
      </c>
      <c r="B575" s="61" t="s">
        <v>124</v>
      </c>
      <c r="C575" s="61" t="s">
        <v>161</v>
      </c>
      <c r="D575" s="61" t="s">
        <v>162</v>
      </c>
      <c r="E575" s="61" t="s">
        <v>154</v>
      </c>
      <c r="F575" s="5">
        <v>35.177075990000041</v>
      </c>
      <c r="G575" s="5">
        <v>15.396759112000002</v>
      </c>
      <c r="H575" s="5">
        <v>75.256761590474952</v>
      </c>
      <c r="I575" s="5">
        <v>70.96866020803499</v>
      </c>
      <c r="J575" s="5">
        <v>87.884469137955037</v>
      </c>
      <c r="K575" s="5">
        <v>154.52767702638508</v>
      </c>
      <c r="L575" s="5">
        <v>182.04980935461495</v>
      </c>
      <c r="M575" s="5">
        <v>76.894818484844919</v>
      </c>
      <c r="N575" s="5">
        <v>84.134297642405031</v>
      </c>
      <c r="O575" s="5">
        <v>76.421992942330007</v>
      </c>
      <c r="P575" s="5">
        <v>83.537854959005045</v>
      </c>
      <c r="Q575" s="5">
        <v>64.896346891915002</v>
      </c>
      <c r="R575" s="5">
        <v>56.287472163784997</v>
      </c>
      <c r="S575" s="5">
        <v>80.456436137889995</v>
      </c>
      <c r="T575" s="5">
        <v>48.577795167300003</v>
      </c>
      <c r="U575" s="5">
        <v>51.37826657325499</v>
      </c>
      <c r="V575" s="5">
        <v>38.461997692785005</v>
      </c>
      <c r="W575" s="5">
        <v>55.891240502009971</v>
      </c>
      <c r="X575" s="5">
        <v>42.943266564119995</v>
      </c>
      <c r="Y575" s="5">
        <v>83.994991092104996</v>
      </c>
      <c r="Z575" s="5">
        <v>38.312037557215014</v>
      </c>
      <c r="AA575" s="5">
        <v>33.908190291985008</v>
      </c>
      <c r="AB575" s="5">
        <v>31.584934138590011</v>
      </c>
      <c r="AC575" s="5">
        <v>24.835051381145011</v>
      </c>
      <c r="AD575" s="5">
        <v>39.660253611829987</v>
      </c>
      <c r="AE575" s="5">
        <v>26.376571174799992</v>
      </c>
      <c r="AF575" s="5">
        <v>29.539063521089997</v>
      </c>
      <c r="AG575" s="5">
        <v>27.698621447910011</v>
      </c>
    </row>
    <row r="576" spans="1:33">
      <c r="A576" s="58" t="s">
        <v>37</v>
      </c>
      <c r="B576" s="61" t="s">
        <v>124</v>
      </c>
      <c r="C576" s="61" t="s">
        <v>163</v>
      </c>
      <c r="D576" s="61" t="s">
        <v>164</v>
      </c>
      <c r="E576" s="61" t="s">
        <v>154</v>
      </c>
      <c r="F576" s="5">
        <v>733.2565330485952</v>
      </c>
      <c r="G576" s="5">
        <v>647.04300017720061</v>
      </c>
      <c r="H576" s="5">
        <v>4114.4749309185827</v>
      </c>
      <c r="I576" s="5">
        <v>6959.6166972193496</v>
      </c>
      <c r="J576" s="5">
        <v>7279.088533761058</v>
      </c>
      <c r="K576" s="5">
        <v>7798.6522494418605</v>
      </c>
      <c r="L576" s="5">
        <v>8110.8740050371971</v>
      </c>
      <c r="M576" s="5">
        <v>15709.821162727008</v>
      </c>
      <c r="N576" s="5">
        <v>15884.90078708994</v>
      </c>
      <c r="O576" s="5">
        <v>13127.39251734858</v>
      </c>
      <c r="P576" s="5">
        <v>15048.820116009252</v>
      </c>
      <c r="Q576" s="5">
        <v>24269.283585779714</v>
      </c>
      <c r="R576" s="5">
        <v>30774.634250955056</v>
      </c>
      <c r="S576" s="5">
        <v>32658.056251407794</v>
      </c>
      <c r="T576" s="5">
        <v>35102.010166998611</v>
      </c>
      <c r="U576" s="5">
        <v>36130.504727952008</v>
      </c>
      <c r="V576" s="5">
        <v>37283.254939462859</v>
      </c>
      <c r="W576" s="5">
        <v>45416.707281944437</v>
      </c>
      <c r="X576" s="5">
        <v>65972.18924263095</v>
      </c>
      <c r="Y576" s="5">
        <v>71795.533114606806</v>
      </c>
      <c r="Z576" s="5">
        <v>58904.322681023827</v>
      </c>
      <c r="AA576" s="5">
        <v>62109.306472253833</v>
      </c>
      <c r="AB576" s="5">
        <v>67470.668867663626</v>
      </c>
      <c r="AC576" s="5">
        <v>71145.313668722767</v>
      </c>
      <c r="AD576" s="5">
        <v>101543.69400192534</v>
      </c>
      <c r="AE576" s="5">
        <v>126888.17969608976</v>
      </c>
      <c r="AF576" s="5">
        <v>120428.37342343479</v>
      </c>
      <c r="AG576" s="5">
        <v>126243.3357672011</v>
      </c>
    </row>
    <row r="577" spans="1:33">
      <c r="A577" s="58" t="s">
        <v>37</v>
      </c>
      <c r="B577" s="61" t="s">
        <v>124</v>
      </c>
      <c r="C577" s="61" t="s">
        <v>165</v>
      </c>
      <c r="D577" s="61" t="s">
        <v>166</v>
      </c>
      <c r="E577" s="61" t="s">
        <v>154</v>
      </c>
      <c r="F577" s="5">
        <v>1202.0804315488754</v>
      </c>
      <c r="G577" s="5">
        <v>798.89985489554499</v>
      </c>
      <c r="H577" s="5">
        <v>858.03975522334986</v>
      </c>
      <c r="I577" s="5">
        <v>1043.4865997391801</v>
      </c>
      <c r="J577" s="5">
        <v>1064.0299876361098</v>
      </c>
      <c r="K577" s="5">
        <v>1435.9537524489349</v>
      </c>
      <c r="L577" s="5">
        <v>1459.8108217834897</v>
      </c>
      <c r="M577" s="5">
        <v>781.00397466649997</v>
      </c>
      <c r="N577" s="5">
        <v>794.91167332620978</v>
      </c>
      <c r="O577" s="5">
        <v>776.74601286947006</v>
      </c>
      <c r="P577" s="5">
        <v>819.96431025983998</v>
      </c>
      <c r="Q577" s="5">
        <v>639.46248969491012</v>
      </c>
      <c r="R577" s="5">
        <v>543.88173308578985</v>
      </c>
      <c r="S577" s="5">
        <v>726.07915442445506</v>
      </c>
      <c r="T577" s="5">
        <v>559.90197796351492</v>
      </c>
      <c r="U577" s="5">
        <v>586.55465842059016</v>
      </c>
      <c r="V577" s="5">
        <v>580.84675238104501</v>
      </c>
      <c r="W577" s="5">
        <v>526.34108146878009</v>
      </c>
      <c r="X577" s="5">
        <v>601.95168227260001</v>
      </c>
      <c r="Y577" s="5">
        <v>795.537472449495</v>
      </c>
      <c r="Z577" s="5">
        <v>527.5405290048551</v>
      </c>
      <c r="AA577" s="5">
        <v>561.47350308060004</v>
      </c>
      <c r="AB577" s="5">
        <v>489.97349399484517</v>
      </c>
      <c r="AC577" s="5">
        <v>411.25367825530998</v>
      </c>
      <c r="AD577" s="5">
        <v>388.70752962347012</v>
      </c>
      <c r="AE577" s="5">
        <v>432.8482544865999</v>
      </c>
      <c r="AF577" s="5">
        <v>353.77392457647477</v>
      </c>
      <c r="AG577" s="5">
        <v>308.31228805682508</v>
      </c>
    </row>
    <row r="578" spans="1:33">
      <c r="A578" s="58" t="s">
        <v>37</v>
      </c>
      <c r="B578" s="61" t="s">
        <v>124</v>
      </c>
      <c r="C578" s="61" t="s">
        <v>167</v>
      </c>
      <c r="D578" s="61" t="s">
        <v>168</v>
      </c>
      <c r="E578" s="61" t="s">
        <v>154</v>
      </c>
      <c r="F578" s="5">
        <v>2758.4712798183405</v>
      </c>
      <c r="G578" s="5">
        <v>3078.0337037138897</v>
      </c>
      <c r="H578" s="5">
        <v>3287.0341613655664</v>
      </c>
      <c r="I578" s="5">
        <v>6072.421626128159</v>
      </c>
      <c r="J578" s="5">
        <v>7567.627060301068</v>
      </c>
      <c r="K578" s="5">
        <v>8991.6288826837681</v>
      </c>
      <c r="L578" s="5">
        <v>9606.7317928833181</v>
      </c>
      <c r="M578" s="5">
        <v>13677.613864055556</v>
      </c>
      <c r="N578" s="5">
        <v>12829.184414045583</v>
      </c>
      <c r="O578" s="5">
        <v>11908.514667617157</v>
      </c>
      <c r="P578" s="5">
        <v>14011.081935586659</v>
      </c>
      <c r="Q578" s="5">
        <v>18107.557208601578</v>
      </c>
      <c r="R578" s="5">
        <v>21884.468363155334</v>
      </c>
      <c r="S578" s="5">
        <v>22257.922990136631</v>
      </c>
      <c r="T578" s="5">
        <v>29038.347479114873</v>
      </c>
      <c r="U578" s="5">
        <v>34536.388677272473</v>
      </c>
      <c r="V578" s="5">
        <v>35697.857839090728</v>
      </c>
      <c r="W578" s="5">
        <v>34648.963560768854</v>
      </c>
      <c r="X578" s="5">
        <v>35052.114128212015</v>
      </c>
      <c r="Y578" s="5">
        <v>35841.604797219079</v>
      </c>
      <c r="Z578" s="5">
        <v>29393.261196521195</v>
      </c>
      <c r="AA578" s="5">
        <v>33495.367391850959</v>
      </c>
      <c r="AB578" s="5">
        <v>34790.99000149854</v>
      </c>
      <c r="AC578" s="5">
        <v>44263.505242097919</v>
      </c>
      <c r="AD578" s="5">
        <v>45254.384799790896</v>
      </c>
      <c r="AE578" s="5">
        <v>44794.694437549399</v>
      </c>
      <c r="AF578" s="5">
        <v>53223.124227192711</v>
      </c>
      <c r="AG578" s="5">
        <v>55524.856774546133</v>
      </c>
    </row>
    <row r="579" spans="1:33">
      <c r="A579" s="58" t="s">
        <v>37</v>
      </c>
      <c r="B579" s="61" t="s">
        <v>124</v>
      </c>
      <c r="C579" s="61" t="s">
        <v>169</v>
      </c>
      <c r="D579" s="61" t="s">
        <v>170</v>
      </c>
      <c r="E579" s="61" t="s">
        <v>154</v>
      </c>
      <c r="F579" s="5">
        <v>0</v>
      </c>
      <c r="G579" s="5">
        <v>0</v>
      </c>
      <c r="H579" s="5">
        <v>179.53610548699498</v>
      </c>
      <c r="I579" s="5">
        <v>192.52420786951996</v>
      </c>
      <c r="J579" s="5">
        <v>218.62322473800515</v>
      </c>
      <c r="K579" s="5">
        <v>365.70139003359981</v>
      </c>
      <c r="L579" s="5">
        <v>422.56076143560006</v>
      </c>
      <c r="M579" s="5">
        <v>2341.731607292947</v>
      </c>
      <c r="N579" s="5">
        <v>2964.2650434280554</v>
      </c>
      <c r="O579" s="5">
        <v>3675.8356042421692</v>
      </c>
      <c r="P579" s="5">
        <v>4431.8757959187178</v>
      </c>
      <c r="Q579" s="5">
        <v>12379.252744893234</v>
      </c>
      <c r="R579" s="5">
        <v>12155.116599346504</v>
      </c>
      <c r="S579" s="5">
        <v>13207.497308020842</v>
      </c>
      <c r="T579" s="5">
        <v>13160.553704855589</v>
      </c>
      <c r="U579" s="5">
        <v>12466.096683799649</v>
      </c>
      <c r="V579" s="5">
        <v>13842.778660961279</v>
      </c>
      <c r="W579" s="5">
        <v>12409.65573199434</v>
      </c>
      <c r="X579" s="5">
        <v>12750.759844299666</v>
      </c>
      <c r="Y579" s="5">
        <v>14017.515640118861</v>
      </c>
      <c r="Z579" s="5">
        <v>10041.946113823647</v>
      </c>
      <c r="AA579" s="5">
        <v>11381.72211427468</v>
      </c>
      <c r="AB579" s="5">
        <v>11005.371260580934</v>
      </c>
      <c r="AC579" s="5">
        <v>8832.2074552768427</v>
      </c>
      <c r="AD579" s="5">
        <v>11078.978955646257</v>
      </c>
      <c r="AE579" s="5">
        <v>10057.438842039028</v>
      </c>
      <c r="AF579" s="5">
        <v>7711.7296364249423</v>
      </c>
      <c r="AG579" s="5">
        <v>7306.9836519124974</v>
      </c>
    </row>
    <row r="580" spans="1:33">
      <c r="A580" s="58" t="s">
        <v>37</v>
      </c>
      <c r="B580" s="61" t="s">
        <v>123</v>
      </c>
      <c r="C580" s="61" t="s">
        <v>171</v>
      </c>
      <c r="D580" s="61" t="s">
        <v>172</v>
      </c>
      <c r="E580" s="61" t="s">
        <v>154</v>
      </c>
      <c r="F580" s="5">
        <v>0</v>
      </c>
      <c r="G580" s="5">
        <v>0</v>
      </c>
      <c r="H580" s="5">
        <v>0</v>
      </c>
      <c r="I580" s="5">
        <v>485.05707728699008</v>
      </c>
      <c r="J580" s="5">
        <v>2741.4645689783451</v>
      </c>
      <c r="K580" s="5">
        <v>3397.4535891635333</v>
      </c>
      <c r="L580" s="5">
        <v>3480.5566133890889</v>
      </c>
      <c r="M580" s="5">
        <v>3562.7670116774061</v>
      </c>
      <c r="N580" s="5">
        <v>3449.1224069221225</v>
      </c>
      <c r="O580" s="5">
        <v>2896.7749848757803</v>
      </c>
      <c r="P580" s="5">
        <v>3062.349767835557</v>
      </c>
      <c r="Q580" s="5">
        <v>3422.3231974669429</v>
      </c>
      <c r="R580" s="5">
        <v>3523.1675465344624</v>
      </c>
      <c r="S580" s="5">
        <v>3446.6004887964577</v>
      </c>
      <c r="T580" s="5">
        <v>3467.8548362566385</v>
      </c>
      <c r="U580" s="5">
        <v>3412.4568301122795</v>
      </c>
      <c r="V580" s="5">
        <v>3706.4955107686742</v>
      </c>
      <c r="W580" s="5">
        <v>3627.3571420880899</v>
      </c>
      <c r="X580" s="5">
        <v>3511.9752644678406</v>
      </c>
      <c r="Y580" s="5">
        <v>3417.4587602588572</v>
      </c>
      <c r="Z580" s="5">
        <v>2942.009871931341</v>
      </c>
      <c r="AA580" s="5">
        <v>3059.3154917989227</v>
      </c>
      <c r="AB580" s="5">
        <v>3489.8218509472231</v>
      </c>
      <c r="AC580" s="5">
        <v>3599.5230291333824</v>
      </c>
      <c r="AD580" s="5">
        <v>3484.585361304602</v>
      </c>
      <c r="AE580" s="5">
        <v>3480.166259929093</v>
      </c>
      <c r="AF580" s="5">
        <v>3480.7968613031544</v>
      </c>
      <c r="AG580" s="5">
        <v>3715.2982587228985</v>
      </c>
    </row>
    <row r="581" spans="1:33">
      <c r="A581" s="58" t="s">
        <v>37</v>
      </c>
      <c r="B581" s="61" t="s">
        <v>123</v>
      </c>
      <c r="C581" s="61" t="s">
        <v>173</v>
      </c>
      <c r="D581" s="61" t="s">
        <v>174</v>
      </c>
      <c r="E581" s="61" t="s">
        <v>154</v>
      </c>
      <c r="F581" s="5">
        <v>226.66831218546508</v>
      </c>
      <c r="G581" s="5">
        <v>149.21658446237507</v>
      </c>
      <c r="H581" s="5">
        <v>230.12964301345016</v>
      </c>
      <c r="I581" s="5">
        <v>239.52849381891494</v>
      </c>
      <c r="J581" s="5">
        <v>287.99089267812008</v>
      </c>
      <c r="K581" s="5">
        <v>490.87003340903004</v>
      </c>
      <c r="L581" s="5">
        <v>541.0978990243002</v>
      </c>
      <c r="M581" s="5">
        <v>530.57770669923025</v>
      </c>
      <c r="N581" s="5">
        <v>516.77912934684014</v>
      </c>
      <c r="O581" s="5">
        <v>469.62817552469494</v>
      </c>
      <c r="P581" s="5">
        <v>495.06579780773995</v>
      </c>
      <c r="Q581" s="5">
        <v>493.12938655074515</v>
      </c>
      <c r="R581" s="5">
        <v>512.93379585242008</v>
      </c>
      <c r="S581" s="5">
        <v>503.47877936620006</v>
      </c>
      <c r="T581" s="5">
        <v>459.06161539518007</v>
      </c>
      <c r="U581" s="5">
        <v>453.17820884836999</v>
      </c>
      <c r="V581" s="5">
        <v>445.05679837743008</v>
      </c>
      <c r="W581" s="5">
        <v>481.32459197334003</v>
      </c>
      <c r="X581" s="5">
        <v>493.69616800073993</v>
      </c>
      <c r="Y581" s="5">
        <v>533.56611097486484</v>
      </c>
      <c r="Z581" s="5">
        <v>483.92983027732987</v>
      </c>
      <c r="AA581" s="5">
        <v>524.43192624341521</v>
      </c>
      <c r="AB581" s="5">
        <v>514.45401898529553</v>
      </c>
      <c r="AC581" s="5">
        <v>527.21964990490471</v>
      </c>
      <c r="AD581" s="5">
        <v>537.23682100731003</v>
      </c>
      <c r="AE581" s="5">
        <v>548.16926142986529</v>
      </c>
      <c r="AF581" s="5">
        <v>495.34416594479001</v>
      </c>
      <c r="AG581" s="5">
        <v>553.88677815022027</v>
      </c>
    </row>
    <row r="582" spans="1:33">
      <c r="A582" s="58" t="s">
        <v>37</v>
      </c>
      <c r="B582" s="61" t="s">
        <v>123</v>
      </c>
      <c r="C582" s="61" t="s">
        <v>175</v>
      </c>
      <c r="D582" s="61" t="s">
        <v>176</v>
      </c>
      <c r="E582" s="61" t="s">
        <v>154</v>
      </c>
      <c r="F582" s="5">
        <v>1000.1252650117102</v>
      </c>
      <c r="G582" s="5">
        <v>985.65661212825421</v>
      </c>
      <c r="H582" s="5">
        <v>916.27125404814979</v>
      </c>
      <c r="I582" s="5">
        <v>1003.9498920661943</v>
      </c>
      <c r="J582" s="5">
        <v>1004.2063106552745</v>
      </c>
      <c r="K582" s="5">
        <v>1573.3191032979653</v>
      </c>
      <c r="L582" s="5">
        <v>1690.9230506372953</v>
      </c>
      <c r="M582" s="5">
        <v>1350.8863698507503</v>
      </c>
      <c r="N582" s="5">
        <v>1276.7500296133348</v>
      </c>
      <c r="O582" s="5">
        <v>1158.1446512708853</v>
      </c>
      <c r="P582" s="5">
        <v>1198.2124805371145</v>
      </c>
      <c r="Q582" s="5">
        <v>1284.0467891482856</v>
      </c>
      <c r="R582" s="5">
        <v>1288.2861074733346</v>
      </c>
      <c r="S582" s="5">
        <v>1289.6164661202997</v>
      </c>
      <c r="T582" s="5">
        <v>1357.8208201913892</v>
      </c>
      <c r="U582" s="5">
        <v>1236.8638396220488</v>
      </c>
      <c r="V582" s="5">
        <v>1407.2732717729405</v>
      </c>
      <c r="W582" s="5">
        <v>1408.1643749391062</v>
      </c>
      <c r="X582" s="5">
        <v>1440.0027938951009</v>
      </c>
      <c r="Y582" s="5">
        <v>1466.4457159227743</v>
      </c>
      <c r="Z582" s="5">
        <v>1255.2069186149201</v>
      </c>
      <c r="AA582" s="5">
        <v>1348.4968158208801</v>
      </c>
      <c r="AB582" s="5">
        <v>1422.5134080702751</v>
      </c>
      <c r="AC582" s="5">
        <v>1501.8068364051994</v>
      </c>
      <c r="AD582" s="5">
        <v>1479.3447265524305</v>
      </c>
      <c r="AE582" s="5">
        <v>1533.0027989827195</v>
      </c>
      <c r="AF582" s="5">
        <v>1432.8484870173997</v>
      </c>
      <c r="AG582" s="5">
        <v>1486.3760499752552</v>
      </c>
    </row>
    <row r="583" spans="1:33">
      <c r="A583" s="58" t="s">
        <v>37</v>
      </c>
      <c r="B583" s="61" t="s">
        <v>123</v>
      </c>
      <c r="C583" s="61" t="s">
        <v>177</v>
      </c>
      <c r="D583" s="61" t="s">
        <v>178</v>
      </c>
      <c r="E583" s="61" t="s">
        <v>154</v>
      </c>
      <c r="F583" s="5">
        <v>5636.7788793887521</v>
      </c>
      <c r="G583" s="5">
        <v>5340.2068325018809</v>
      </c>
      <c r="H583" s="5">
        <v>8182.2702601206311</v>
      </c>
      <c r="I583" s="5">
        <v>9714.8755970248458</v>
      </c>
      <c r="J583" s="5">
        <v>10304.679861495175</v>
      </c>
      <c r="K583" s="5">
        <v>11615.724387217426</v>
      </c>
      <c r="L583" s="5">
        <v>11999.358184103767</v>
      </c>
      <c r="M583" s="5">
        <v>10204.211200175941</v>
      </c>
      <c r="N583" s="5">
        <v>10118.727000486559</v>
      </c>
      <c r="O583" s="5">
        <v>9417.7116509543557</v>
      </c>
      <c r="P583" s="5">
        <v>9635.3769424648945</v>
      </c>
      <c r="Q583" s="5">
        <v>9942.5296507531766</v>
      </c>
      <c r="R583" s="5">
        <v>9426.5243302506169</v>
      </c>
      <c r="S583" s="5">
        <v>9824.2743326987656</v>
      </c>
      <c r="T583" s="5">
        <v>9252.8392387773856</v>
      </c>
      <c r="U583" s="5">
        <v>8770.2003196021196</v>
      </c>
      <c r="V583" s="5">
        <v>9815.9929771009429</v>
      </c>
      <c r="W583" s="5">
        <v>9837.5323301253738</v>
      </c>
      <c r="X583" s="5">
        <v>10042.672254171866</v>
      </c>
      <c r="Y583" s="5">
        <v>10737.711450959616</v>
      </c>
      <c r="Z583" s="5">
        <v>10276.628991810114</v>
      </c>
      <c r="AA583" s="5">
        <v>10883.505053072666</v>
      </c>
      <c r="AB583" s="5">
        <v>11021.099561014933</v>
      </c>
      <c r="AC583" s="5">
        <v>11259.053212397892</v>
      </c>
      <c r="AD583" s="5">
        <v>11330.839396853835</v>
      </c>
      <c r="AE583" s="5">
        <v>11545.85736023235</v>
      </c>
      <c r="AF583" s="5">
        <v>10948.407034691158</v>
      </c>
      <c r="AG583" s="5">
        <v>12270.886923536485</v>
      </c>
    </row>
    <row r="584" spans="1:33">
      <c r="A584" s="58" t="s">
        <v>37</v>
      </c>
      <c r="B584" s="61" t="s">
        <v>123</v>
      </c>
      <c r="C584" s="61" t="s">
        <v>179</v>
      </c>
      <c r="D584" s="61" t="s">
        <v>180</v>
      </c>
      <c r="E584" s="61" t="s">
        <v>154</v>
      </c>
      <c r="F584" s="5">
        <v>240.61025577278977</v>
      </c>
      <c r="G584" s="5">
        <v>166.08564571418501</v>
      </c>
      <c r="H584" s="5">
        <v>222.08109003350506</v>
      </c>
      <c r="I584" s="5">
        <v>335.58528632743008</v>
      </c>
      <c r="J584" s="5">
        <v>479.85430623626496</v>
      </c>
      <c r="K584" s="5">
        <v>609.54388834939482</v>
      </c>
      <c r="L584" s="5">
        <v>713.42117997518471</v>
      </c>
      <c r="M584" s="5">
        <v>569.7519143899251</v>
      </c>
      <c r="N584" s="5">
        <v>539.63348548222973</v>
      </c>
      <c r="O584" s="5">
        <v>533.1994380373053</v>
      </c>
      <c r="P584" s="5">
        <v>559.27070422149484</v>
      </c>
      <c r="Q584" s="5">
        <v>504.7013954639749</v>
      </c>
      <c r="R584" s="5">
        <v>458.89750020296475</v>
      </c>
      <c r="S584" s="5">
        <v>506.07146901287518</v>
      </c>
      <c r="T584" s="5">
        <v>668.91423466381957</v>
      </c>
      <c r="U584" s="5">
        <v>634.83369123215493</v>
      </c>
      <c r="V584" s="5">
        <v>676.86116422554494</v>
      </c>
      <c r="W584" s="5">
        <v>710.80796949136516</v>
      </c>
      <c r="X584" s="5">
        <v>736.76638018423955</v>
      </c>
      <c r="Y584" s="5">
        <v>730.01781210765489</v>
      </c>
      <c r="Z584" s="5">
        <v>683.75371881408557</v>
      </c>
      <c r="AA584" s="5">
        <v>767.81516541739472</v>
      </c>
      <c r="AB584" s="5">
        <v>786.24636299808515</v>
      </c>
      <c r="AC584" s="5">
        <v>768.65256956270514</v>
      </c>
      <c r="AD584" s="5">
        <v>784.5555398201252</v>
      </c>
      <c r="AE584" s="5">
        <v>755.6378361986242</v>
      </c>
      <c r="AF584" s="5">
        <v>767.95788151352974</v>
      </c>
      <c r="AG584" s="5">
        <v>812.21074419934916</v>
      </c>
    </row>
    <row r="585" spans="1:33">
      <c r="A585" s="58" t="s">
        <v>37</v>
      </c>
      <c r="B585" s="61" t="s">
        <v>123</v>
      </c>
      <c r="C585" s="61" t="s">
        <v>181</v>
      </c>
      <c r="D585" s="61" t="s">
        <v>182</v>
      </c>
      <c r="E585" s="61" t="s">
        <v>154</v>
      </c>
      <c r="F585" s="5">
        <v>1354.4378598151259</v>
      </c>
      <c r="G585" s="5">
        <v>1119.3607640657694</v>
      </c>
      <c r="H585" s="5">
        <v>2475.6064053214559</v>
      </c>
      <c r="I585" s="5">
        <v>2533.6788307947249</v>
      </c>
      <c r="J585" s="5">
        <v>3235.8565923759106</v>
      </c>
      <c r="K585" s="5">
        <v>3543.9367421168449</v>
      </c>
      <c r="L585" s="5">
        <v>3692.0303769576863</v>
      </c>
      <c r="M585" s="5">
        <v>3215.1872334511399</v>
      </c>
      <c r="N585" s="5">
        <v>3270.0931143092603</v>
      </c>
      <c r="O585" s="5">
        <v>3023.9203223744048</v>
      </c>
      <c r="P585" s="5">
        <v>3023.5784062964299</v>
      </c>
      <c r="Q585" s="5">
        <v>3123.1664713020859</v>
      </c>
      <c r="R585" s="5">
        <v>2967.6957338590651</v>
      </c>
      <c r="S585" s="5">
        <v>3137.2637696912543</v>
      </c>
      <c r="T585" s="5">
        <v>2872.865600745039</v>
      </c>
      <c r="U585" s="5">
        <v>2649.1687913586302</v>
      </c>
      <c r="V585" s="5">
        <v>2842.6418951921705</v>
      </c>
      <c r="W585" s="5">
        <v>3010.6197057142863</v>
      </c>
      <c r="X585" s="5">
        <v>2960.4636939507691</v>
      </c>
      <c r="Y585" s="5">
        <v>3028.9321939409288</v>
      </c>
      <c r="Z585" s="5">
        <v>3144.3631942650195</v>
      </c>
      <c r="AA585" s="5">
        <v>3398.4354339852143</v>
      </c>
      <c r="AB585" s="5">
        <v>3543.9052910645341</v>
      </c>
      <c r="AC585" s="5">
        <v>3326.7524101566605</v>
      </c>
      <c r="AD585" s="5">
        <v>3518.8754954720348</v>
      </c>
      <c r="AE585" s="5">
        <v>3429.1458246247244</v>
      </c>
      <c r="AF585" s="5">
        <v>3420.076766634053</v>
      </c>
      <c r="AG585" s="5">
        <v>3463.9689093136376</v>
      </c>
    </row>
    <row r="586" spans="1:33">
      <c r="A586" s="58" t="s">
        <v>37</v>
      </c>
      <c r="B586" s="61" t="s">
        <v>123</v>
      </c>
      <c r="C586" s="61" t="s">
        <v>183</v>
      </c>
      <c r="D586" s="61" t="s">
        <v>184</v>
      </c>
      <c r="E586" s="61" t="s">
        <v>154</v>
      </c>
      <c r="F586" s="5">
        <v>515.1414256486903</v>
      </c>
      <c r="G586" s="5">
        <v>439.18536561860509</v>
      </c>
      <c r="H586" s="5">
        <v>977.81311661700443</v>
      </c>
      <c r="I586" s="5">
        <v>2510.4741694518011</v>
      </c>
      <c r="J586" s="5">
        <v>2881.8082174388346</v>
      </c>
      <c r="K586" s="5">
        <v>2907.041835346075</v>
      </c>
      <c r="L586" s="5">
        <v>3109.6986070770463</v>
      </c>
      <c r="M586" s="5">
        <v>2940.8784220247971</v>
      </c>
      <c r="N586" s="5">
        <v>3011.6376166624937</v>
      </c>
      <c r="O586" s="5">
        <v>2721.5564427712548</v>
      </c>
      <c r="P586" s="5">
        <v>2830.1245397745124</v>
      </c>
      <c r="Q586" s="5">
        <v>2880.0958557081462</v>
      </c>
      <c r="R586" s="5">
        <v>2802.4131536533278</v>
      </c>
      <c r="S586" s="5">
        <v>2866.10685834777</v>
      </c>
      <c r="T586" s="5">
        <v>2962.659044042196</v>
      </c>
      <c r="U586" s="5">
        <v>2854.0798927137444</v>
      </c>
      <c r="V586" s="5">
        <v>2947.8794089762191</v>
      </c>
      <c r="W586" s="5">
        <v>2983.2564624209849</v>
      </c>
      <c r="X586" s="5">
        <v>2951.2278626406528</v>
      </c>
      <c r="Y586" s="5">
        <v>3053.4322583107864</v>
      </c>
      <c r="Z586" s="5">
        <v>2831.0446925950673</v>
      </c>
      <c r="AA586" s="5">
        <v>3074.5394848061546</v>
      </c>
      <c r="AB586" s="5">
        <v>3168.7374391903923</v>
      </c>
      <c r="AC586" s="5">
        <v>3016.9122718634458</v>
      </c>
      <c r="AD586" s="5">
        <v>3040.8812120220314</v>
      </c>
      <c r="AE586" s="5">
        <v>2970.5821350720789</v>
      </c>
      <c r="AF586" s="5">
        <v>2901.0035732216529</v>
      </c>
      <c r="AG586" s="5">
        <v>3001.8450382181572</v>
      </c>
    </row>
    <row r="587" spans="1:33">
      <c r="A587" s="58" t="s">
        <v>37</v>
      </c>
      <c r="B587" s="61" t="s">
        <v>123</v>
      </c>
      <c r="C587" s="61" t="s">
        <v>185</v>
      </c>
      <c r="D587" s="61" t="s">
        <v>186</v>
      </c>
      <c r="E587" s="61" t="s">
        <v>154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>
      <c r="A588" s="58" t="s">
        <v>37</v>
      </c>
      <c r="B588" s="61" t="s">
        <v>123</v>
      </c>
      <c r="C588" s="61" t="s">
        <v>187</v>
      </c>
      <c r="D588" s="61" t="s">
        <v>188</v>
      </c>
      <c r="E588" s="61" t="s">
        <v>154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>
      <c r="A589" s="58" t="s">
        <v>37</v>
      </c>
      <c r="B589" s="61" t="s">
        <v>125</v>
      </c>
      <c r="C589" s="61" t="s">
        <v>189</v>
      </c>
      <c r="D589" s="61" t="s">
        <v>190</v>
      </c>
      <c r="E589" s="61" t="s">
        <v>154</v>
      </c>
      <c r="F589" s="5">
        <v>0</v>
      </c>
      <c r="G589" s="5">
        <v>0</v>
      </c>
      <c r="H589" s="5">
        <v>0</v>
      </c>
      <c r="I589" s="5">
        <v>0</v>
      </c>
      <c r="J589" s="5">
        <v>123.99868135669011</v>
      </c>
      <c r="K589" s="5">
        <v>599.91984642736554</v>
      </c>
      <c r="L589" s="5">
        <v>707.73242784026434</v>
      </c>
      <c r="M589" s="5">
        <v>657.5479207926453</v>
      </c>
      <c r="N589" s="5">
        <v>587.41083646635957</v>
      </c>
      <c r="O589" s="5">
        <v>558.02301237186509</v>
      </c>
      <c r="P589" s="5">
        <v>547.88226181029472</v>
      </c>
      <c r="Q589" s="5">
        <v>621.3270686015702</v>
      </c>
      <c r="R589" s="5">
        <v>588.20496981495501</v>
      </c>
      <c r="S589" s="5">
        <v>589.39624310668034</v>
      </c>
      <c r="T589" s="5">
        <v>537.57544945037989</v>
      </c>
      <c r="U589" s="5">
        <v>581.02836930548528</v>
      </c>
      <c r="V589" s="5">
        <v>539.62963022019039</v>
      </c>
      <c r="W589" s="5">
        <v>559.89660992813504</v>
      </c>
      <c r="X589" s="5">
        <v>539.5850137031498</v>
      </c>
      <c r="Y589" s="5">
        <v>511.78685174412999</v>
      </c>
      <c r="Z589" s="5">
        <v>447.13527349944474</v>
      </c>
      <c r="AA589" s="5">
        <v>476.51842187272467</v>
      </c>
      <c r="AB589" s="5">
        <v>593.10134758566062</v>
      </c>
      <c r="AC589" s="5">
        <v>545.62714360587961</v>
      </c>
      <c r="AD589" s="5">
        <v>584.69786766626521</v>
      </c>
      <c r="AE589" s="5">
        <v>555.51828301543969</v>
      </c>
      <c r="AF589" s="5">
        <v>581.27763443216998</v>
      </c>
      <c r="AG589" s="5">
        <v>565.869319834885</v>
      </c>
    </row>
    <row r="590" spans="1:33">
      <c r="A590" s="58" t="s">
        <v>37</v>
      </c>
      <c r="B590" s="61" t="s">
        <v>125</v>
      </c>
      <c r="C590" s="61" t="s">
        <v>191</v>
      </c>
      <c r="D590" s="61" t="s">
        <v>192</v>
      </c>
      <c r="E590" s="61" t="s">
        <v>154</v>
      </c>
      <c r="F590" s="5">
        <v>0</v>
      </c>
      <c r="G590" s="5">
        <v>0</v>
      </c>
      <c r="H590" s="5">
        <v>103.42894063548998</v>
      </c>
      <c r="I590" s="5">
        <v>602.63137394065927</v>
      </c>
      <c r="J590" s="5">
        <v>930.39333066288543</v>
      </c>
      <c r="K590" s="5">
        <v>1061.5418214107601</v>
      </c>
      <c r="L590" s="5">
        <v>1160.7818573526854</v>
      </c>
      <c r="M590" s="5">
        <v>1035.2050545497802</v>
      </c>
      <c r="N590" s="5">
        <v>995.66125026718021</v>
      </c>
      <c r="O590" s="5">
        <v>963.99043400930941</v>
      </c>
      <c r="P590" s="5">
        <v>920.87432282948021</v>
      </c>
      <c r="Q590" s="5">
        <v>969.50886530713058</v>
      </c>
      <c r="R590" s="5">
        <v>868.47330177983474</v>
      </c>
      <c r="S590" s="5">
        <v>947.68764634151569</v>
      </c>
      <c r="T590" s="5">
        <v>881.68897485747436</v>
      </c>
      <c r="U590" s="5">
        <v>890.73683852314514</v>
      </c>
      <c r="V590" s="5">
        <v>840.53037795505497</v>
      </c>
      <c r="W590" s="5">
        <v>906.97988900705411</v>
      </c>
      <c r="X590" s="5">
        <v>903.08723608082005</v>
      </c>
      <c r="Y590" s="5">
        <v>857.64426342333991</v>
      </c>
      <c r="Z590" s="5">
        <v>829.71156201418955</v>
      </c>
      <c r="AA590" s="5">
        <v>806.06077316049982</v>
      </c>
      <c r="AB590" s="5">
        <v>889.46230310418002</v>
      </c>
      <c r="AC590" s="5">
        <v>797.48897546472062</v>
      </c>
      <c r="AD590" s="5">
        <v>883.81802063011537</v>
      </c>
      <c r="AE590" s="5">
        <v>846.65365145958469</v>
      </c>
      <c r="AF590" s="5">
        <v>811.18962347718059</v>
      </c>
      <c r="AG590" s="5">
        <v>757.72133246980479</v>
      </c>
    </row>
    <row r="591" spans="1:33">
      <c r="A591" s="58" t="s">
        <v>37</v>
      </c>
      <c r="B591" s="61" t="s">
        <v>125</v>
      </c>
      <c r="C591" s="61" t="s">
        <v>193</v>
      </c>
      <c r="D591" s="61" t="s">
        <v>194</v>
      </c>
      <c r="E591" s="61" t="s">
        <v>154</v>
      </c>
      <c r="F591" s="5">
        <v>1130.7360809123604</v>
      </c>
      <c r="G591" s="5">
        <v>708.41942307100476</v>
      </c>
      <c r="H591" s="5">
        <v>874.87537696608501</v>
      </c>
      <c r="I591" s="5">
        <v>1024.7421993928499</v>
      </c>
      <c r="J591" s="5">
        <v>1144.6810083118999</v>
      </c>
      <c r="K591" s="5">
        <v>1316.9479359705649</v>
      </c>
      <c r="L591" s="5">
        <v>1425.4227368258707</v>
      </c>
      <c r="M591" s="5">
        <v>1039.7671923315697</v>
      </c>
      <c r="N591" s="5">
        <v>987.9852408317704</v>
      </c>
      <c r="O591" s="5">
        <v>1035.910680610395</v>
      </c>
      <c r="P591" s="5">
        <v>866.79355742196992</v>
      </c>
      <c r="Q591" s="5">
        <v>768.59334788872479</v>
      </c>
      <c r="R591" s="5">
        <v>761.88290689273458</v>
      </c>
      <c r="S591" s="5">
        <v>794.74892587059492</v>
      </c>
      <c r="T591" s="5">
        <v>877.32089189563999</v>
      </c>
      <c r="U591" s="5">
        <v>705.00315843302997</v>
      </c>
      <c r="V591" s="5">
        <v>791.5210466412401</v>
      </c>
      <c r="W591" s="5">
        <v>1015.3763125395899</v>
      </c>
      <c r="X591" s="5">
        <v>944.31741552629978</v>
      </c>
      <c r="Y591" s="5">
        <v>762.30870447860025</v>
      </c>
      <c r="Z591" s="5">
        <v>847.95054317378504</v>
      </c>
      <c r="AA591" s="5">
        <v>861.43078385621482</v>
      </c>
      <c r="AB591" s="5">
        <v>672.65397273705003</v>
      </c>
      <c r="AC591" s="5">
        <v>607.06267621100494</v>
      </c>
      <c r="AD591" s="5">
        <v>500.10970555629507</v>
      </c>
      <c r="AE591" s="5">
        <v>652.93902686138995</v>
      </c>
      <c r="AF591" s="5">
        <v>444.40411651393981</v>
      </c>
      <c r="AG591" s="5">
        <v>363.59381139340479</v>
      </c>
    </row>
    <row r="592" spans="1:33">
      <c r="A592" s="58" t="s">
        <v>37</v>
      </c>
      <c r="B592" s="61" t="s">
        <v>125</v>
      </c>
      <c r="C592" s="61" t="s">
        <v>195</v>
      </c>
      <c r="D592" s="61" t="s">
        <v>196</v>
      </c>
      <c r="E592" s="61" t="s">
        <v>154</v>
      </c>
      <c r="F592" s="5">
        <v>0</v>
      </c>
      <c r="G592" s="5">
        <v>0</v>
      </c>
      <c r="H592" s="5">
        <v>0</v>
      </c>
      <c r="I592" s="5">
        <v>2.7625130420500015</v>
      </c>
      <c r="J592" s="5">
        <v>1244.554692592194</v>
      </c>
      <c r="K592" s="5">
        <v>2389.2955956538203</v>
      </c>
      <c r="L592" s="5">
        <v>2696.9411478388292</v>
      </c>
      <c r="M592" s="5">
        <v>2749.5838794255064</v>
      </c>
      <c r="N592" s="5">
        <v>4208.8901353595411</v>
      </c>
      <c r="O592" s="5">
        <v>3988.9774845884954</v>
      </c>
      <c r="P592" s="5">
        <v>3951.2482307651271</v>
      </c>
      <c r="Q592" s="5">
        <v>5840.3539380107122</v>
      </c>
      <c r="R592" s="5">
        <v>5441.9528187483484</v>
      </c>
      <c r="S592" s="5">
        <v>6313.3454740370144</v>
      </c>
      <c r="T592" s="5">
        <v>6502.3639188104526</v>
      </c>
      <c r="U592" s="5">
        <v>10118.271760120349</v>
      </c>
      <c r="V592" s="5">
        <v>12331.075986868278</v>
      </c>
      <c r="W592" s="5">
        <v>13142.151543697188</v>
      </c>
      <c r="X592" s="5">
        <v>12320.156837461638</v>
      </c>
      <c r="Y592" s="5">
        <v>17074.436429658734</v>
      </c>
      <c r="Z592" s="5">
        <v>17041.80120771307</v>
      </c>
      <c r="AA592" s="5">
        <v>18598.28560678221</v>
      </c>
      <c r="AB592" s="5">
        <v>26384.683713409162</v>
      </c>
      <c r="AC592" s="5">
        <v>26115.834184522293</v>
      </c>
      <c r="AD592" s="5">
        <v>42350.495592370688</v>
      </c>
      <c r="AE592" s="5">
        <v>56414.439627118823</v>
      </c>
      <c r="AF592" s="5">
        <v>66248.442107162438</v>
      </c>
      <c r="AG592" s="5">
        <v>71119.898059251267</v>
      </c>
    </row>
    <row r="593" spans="1:33">
      <c r="A593" s="58" t="s">
        <v>37</v>
      </c>
      <c r="B593" s="61" t="s">
        <v>125</v>
      </c>
      <c r="C593" s="61" t="s">
        <v>197</v>
      </c>
      <c r="D593" s="61" t="s">
        <v>198</v>
      </c>
      <c r="E593" s="61" t="s">
        <v>154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>
      <c r="A594" s="58" t="s">
        <v>37</v>
      </c>
      <c r="B594" s="61" t="s">
        <v>125</v>
      </c>
      <c r="C594" s="61" t="s">
        <v>199</v>
      </c>
      <c r="D594" s="61" t="s">
        <v>200</v>
      </c>
      <c r="E594" s="61" t="s">
        <v>154</v>
      </c>
      <c r="F594" s="5">
        <v>0</v>
      </c>
      <c r="G594" s="5">
        <v>0</v>
      </c>
      <c r="H594" s="5">
        <v>0</v>
      </c>
      <c r="I594" s="5">
        <v>0</v>
      </c>
      <c r="J594" s="5">
        <v>606.18027428797029</v>
      </c>
      <c r="K594" s="5">
        <v>3858.4513728598431</v>
      </c>
      <c r="L594" s="5">
        <v>4281.9918216713158</v>
      </c>
      <c r="M594" s="5">
        <v>4057.8237344052118</v>
      </c>
      <c r="N594" s="5">
        <v>3883.5238870191565</v>
      </c>
      <c r="O594" s="5">
        <v>3643.7320129345539</v>
      </c>
      <c r="P594" s="5">
        <v>3584.6858954687277</v>
      </c>
      <c r="Q594" s="5">
        <v>3651.3509935960351</v>
      </c>
      <c r="R594" s="5">
        <v>3446.54650149601</v>
      </c>
      <c r="S594" s="5">
        <v>5337.9654580515289</v>
      </c>
      <c r="T594" s="5">
        <v>5902.1809879036209</v>
      </c>
      <c r="U594" s="5">
        <v>5392.0208909778021</v>
      </c>
      <c r="V594" s="5">
        <v>5998.4931318526387</v>
      </c>
      <c r="W594" s="5">
        <v>6445.1336608773363</v>
      </c>
      <c r="X594" s="5">
        <v>5822.3734766638318</v>
      </c>
      <c r="Y594" s="5">
        <v>7810.0916096935589</v>
      </c>
      <c r="Z594" s="5">
        <v>7554.6600306966702</v>
      </c>
      <c r="AA594" s="5">
        <v>6993.6958458980398</v>
      </c>
      <c r="AB594" s="5">
        <v>6600.3799861539119</v>
      </c>
      <c r="AC594" s="5">
        <v>5850.4699484225866</v>
      </c>
      <c r="AD594" s="5">
        <v>4845.2430253932143</v>
      </c>
      <c r="AE594" s="5">
        <v>6912.9659401413928</v>
      </c>
      <c r="AF594" s="5">
        <v>6268.5304880888261</v>
      </c>
      <c r="AG594" s="5">
        <v>5861.630453876468</v>
      </c>
    </row>
    <row r="595" spans="1:33">
      <c r="A595" s="58" t="s">
        <v>37</v>
      </c>
      <c r="B595" s="61" t="s">
        <v>125</v>
      </c>
      <c r="C595" s="61" t="s">
        <v>201</v>
      </c>
      <c r="D595" s="61" t="s">
        <v>202</v>
      </c>
      <c r="E595" s="61" t="s">
        <v>154</v>
      </c>
      <c r="F595" s="5">
        <v>590.36138784372497</v>
      </c>
      <c r="G595" s="5">
        <v>493.61463719285018</v>
      </c>
      <c r="H595" s="5">
        <v>719.70816468338523</v>
      </c>
      <c r="I595" s="5">
        <v>986.50696799148488</v>
      </c>
      <c r="J595" s="5">
        <v>1570.6157862446114</v>
      </c>
      <c r="K595" s="5">
        <v>1718.9197704308049</v>
      </c>
      <c r="L595" s="5">
        <v>1871.2362493272492</v>
      </c>
      <c r="M595" s="5">
        <v>1317.5112465762454</v>
      </c>
      <c r="N595" s="5">
        <v>1267.4588322976658</v>
      </c>
      <c r="O595" s="5">
        <v>1286.824944480489</v>
      </c>
      <c r="P595" s="5">
        <v>1193.51448442278</v>
      </c>
      <c r="Q595" s="5">
        <v>1067.34686841804</v>
      </c>
      <c r="R595" s="5">
        <v>927.66873063706964</v>
      </c>
      <c r="S595" s="5">
        <v>1076.3880729294094</v>
      </c>
      <c r="T595" s="5">
        <v>1044.89226543882</v>
      </c>
      <c r="U595" s="5">
        <v>882.06389367873419</v>
      </c>
      <c r="V595" s="5">
        <v>986.29167782808952</v>
      </c>
      <c r="W595" s="5">
        <v>1200.8769748301647</v>
      </c>
      <c r="X595" s="5">
        <v>1104.0498638337046</v>
      </c>
      <c r="Y595" s="5">
        <v>913.80408208556514</v>
      </c>
      <c r="Z595" s="5">
        <v>1097.0650749458955</v>
      </c>
      <c r="AA595" s="5">
        <v>1086.24789102208</v>
      </c>
      <c r="AB595" s="5">
        <v>810.14690079009983</v>
      </c>
      <c r="AC595" s="5">
        <v>724.01179096089515</v>
      </c>
      <c r="AD595" s="5">
        <v>688.96212859445518</v>
      </c>
      <c r="AE595" s="5">
        <v>935.01559951516094</v>
      </c>
      <c r="AF595" s="5">
        <v>615.21650514585008</v>
      </c>
      <c r="AG595" s="5">
        <v>499.70614464094012</v>
      </c>
    </row>
    <row r="596" spans="1:33">
      <c r="A596" s="58" t="s">
        <v>37</v>
      </c>
      <c r="B596" s="61" t="s">
        <v>126</v>
      </c>
      <c r="C596" s="61" t="s">
        <v>203</v>
      </c>
      <c r="D596" s="61" t="s">
        <v>204</v>
      </c>
      <c r="E596" s="61" t="s">
        <v>154</v>
      </c>
      <c r="F596" s="5">
        <v>284.91711245403997</v>
      </c>
      <c r="G596" s="5">
        <v>169.26956590776501</v>
      </c>
      <c r="H596" s="5">
        <v>205.68936432757997</v>
      </c>
      <c r="I596" s="5">
        <v>191.43374802112996</v>
      </c>
      <c r="J596" s="5">
        <v>220.61255972894506</v>
      </c>
      <c r="K596" s="5">
        <v>578.45557261368447</v>
      </c>
      <c r="L596" s="5">
        <v>734.06683330153464</v>
      </c>
      <c r="M596" s="5">
        <v>264.05124711172493</v>
      </c>
      <c r="N596" s="5">
        <v>263.12071524806004</v>
      </c>
      <c r="O596" s="5">
        <v>266.75595269807991</v>
      </c>
      <c r="P596" s="5">
        <v>269.66438309148509</v>
      </c>
      <c r="Q596" s="5">
        <v>218.55882232535009</v>
      </c>
      <c r="R596" s="5">
        <v>198.856566784265</v>
      </c>
      <c r="S596" s="5">
        <v>193.856628982225</v>
      </c>
      <c r="T596" s="5">
        <v>225.73172629968008</v>
      </c>
      <c r="U596" s="5">
        <v>231.67771649980503</v>
      </c>
      <c r="V596" s="5">
        <v>203.20137739850503</v>
      </c>
      <c r="W596" s="5">
        <v>245.87292380867999</v>
      </c>
      <c r="X596" s="5">
        <v>191.90876968576498</v>
      </c>
      <c r="Y596" s="5">
        <v>171.73132986213005</v>
      </c>
      <c r="Z596" s="5">
        <v>150.02483148676009</v>
      </c>
      <c r="AA596" s="5">
        <v>147.18619554723</v>
      </c>
      <c r="AB596" s="5">
        <v>127.80980842304</v>
      </c>
      <c r="AC596" s="5">
        <v>108.62873608986001</v>
      </c>
      <c r="AD596" s="5">
        <v>130.31297971659006</v>
      </c>
      <c r="AE596" s="5">
        <v>142.00569813660499</v>
      </c>
      <c r="AF596" s="5">
        <v>79.832638076444994</v>
      </c>
      <c r="AG596" s="5">
        <v>41.078911026140013</v>
      </c>
    </row>
    <row r="597" spans="1:33">
      <c r="A597" s="58" t="s">
        <v>37</v>
      </c>
      <c r="B597" s="61" t="s">
        <v>126</v>
      </c>
      <c r="C597" s="61" t="s">
        <v>205</v>
      </c>
      <c r="D597" s="61" t="s">
        <v>206</v>
      </c>
      <c r="E597" s="61" t="s">
        <v>154</v>
      </c>
      <c r="F597" s="5">
        <v>41.765199341560013</v>
      </c>
      <c r="G597" s="5">
        <v>21.616034420369992</v>
      </c>
      <c r="H597" s="5">
        <v>32.631515085504986</v>
      </c>
      <c r="I597" s="5">
        <v>1825.0007851427056</v>
      </c>
      <c r="J597" s="5">
        <v>2199.9201381865755</v>
      </c>
      <c r="K597" s="5">
        <v>2622.2177365899056</v>
      </c>
      <c r="L597" s="5">
        <v>2861.26063782949</v>
      </c>
      <c r="M597" s="5">
        <v>1657.2780471027786</v>
      </c>
      <c r="N597" s="5">
        <v>1873.1563162930456</v>
      </c>
      <c r="O597" s="5">
        <v>1749.9029038261845</v>
      </c>
      <c r="P597" s="5">
        <v>1772.0707262932594</v>
      </c>
      <c r="Q597" s="5">
        <v>1700.4137616053956</v>
      </c>
      <c r="R597" s="5">
        <v>1605.010997984705</v>
      </c>
      <c r="S597" s="5">
        <v>1322.6882089031701</v>
      </c>
      <c r="T597" s="5">
        <v>1521.5907173885905</v>
      </c>
      <c r="U597" s="5">
        <v>1585.0080403075058</v>
      </c>
      <c r="V597" s="5">
        <v>1373.3310801125249</v>
      </c>
      <c r="W597" s="5">
        <v>1305.4916700094448</v>
      </c>
      <c r="X597" s="5">
        <v>1046.5729394972743</v>
      </c>
      <c r="Y597" s="5">
        <v>835.49287712388525</v>
      </c>
      <c r="Z597" s="5">
        <v>894.57523245460027</v>
      </c>
      <c r="AA597" s="5">
        <v>709.38953215882532</v>
      </c>
      <c r="AB597" s="5">
        <v>442.43260543132499</v>
      </c>
      <c r="AC597" s="5">
        <v>575.32819138109971</v>
      </c>
      <c r="AD597" s="5">
        <v>639.59343481177564</v>
      </c>
      <c r="AE597" s="5">
        <v>666.23143668911007</v>
      </c>
      <c r="AF597" s="5">
        <v>577.38171767944482</v>
      </c>
      <c r="AG597" s="5">
        <v>298.79677389481503</v>
      </c>
    </row>
    <row r="598" spans="1:33">
      <c r="A598" s="58" t="s">
        <v>37</v>
      </c>
      <c r="B598" s="61" t="s">
        <v>126</v>
      </c>
      <c r="C598" s="61" t="s">
        <v>207</v>
      </c>
      <c r="D598" s="61" t="s">
        <v>208</v>
      </c>
      <c r="E598" s="61" t="s">
        <v>154</v>
      </c>
      <c r="F598" s="5">
        <v>0</v>
      </c>
      <c r="G598" s="5">
        <v>0</v>
      </c>
      <c r="H598" s="5">
        <v>0</v>
      </c>
      <c r="I598" s="5">
        <v>0</v>
      </c>
      <c r="J598" s="5">
        <v>3691.0911015363145</v>
      </c>
      <c r="K598" s="5">
        <v>4900.0052350420438</v>
      </c>
      <c r="L598" s="5">
        <v>6001.390859282681</v>
      </c>
      <c r="M598" s="5">
        <v>5985.4882897376365</v>
      </c>
      <c r="N598" s="5">
        <v>5569.3418276464117</v>
      </c>
      <c r="O598" s="5">
        <v>4512.8818430204747</v>
      </c>
      <c r="P598" s="5">
        <v>4694.5410403644837</v>
      </c>
      <c r="Q598" s="5">
        <v>4246.8061429314357</v>
      </c>
      <c r="R598" s="5">
        <v>4046.5257263333865</v>
      </c>
      <c r="S598" s="5">
        <v>3836.2348419594782</v>
      </c>
      <c r="T598" s="5">
        <v>3747.9060752219862</v>
      </c>
      <c r="U598" s="5">
        <v>3179.6721144170879</v>
      </c>
      <c r="V598" s="5">
        <v>3265.6732856858612</v>
      </c>
      <c r="W598" s="5">
        <v>4484.1098447557297</v>
      </c>
      <c r="X598" s="5">
        <v>3499.2035703245651</v>
      </c>
      <c r="Y598" s="5">
        <v>2493.0275481018302</v>
      </c>
      <c r="Z598" s="5">
        <v>1691.0631277142759</v>
      </c>
      <c r="AA598" s="5">
        <v>1419.4599928555856</v>
      </c>
      <c r="AB598" s="5">
        <v>23730.315303475887</v>
      </c>
      <c r="AC598" s="5">
        <v>34255.792486828293</v>
      </c>
      <c r="AD598" s="5">
        <v>39653.749223743711</v>
      </c>
      <c r="AE598" s="5">
        <v>35671.428214379499</v>
      </c>
      <c r="AF598" s="5">
        <v>87640.982058186666</v>
      </c>
      <c r="AG598" s="5">
        <v>84964.752841701309</v>
      </c>
    </row>
    <row r="599" spans="1:33">
      <c r="A599" s="58" t="s">
        <v>37</v>
      </c>
      <c r="B599" s="61" t="s">
        <v>126</v>
      </c>
      <c r="C599" s="61" t="s">
        <v>209</v>
      </c>
      <c r="D599" s="61" t="s">
        <v>210</v>
      </c>
      <c r="E599" s="61" t="s">
        <v>154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>
      <c r="A600" s="58" t="s">
        <v>37</v>
      </c>
      <c r="B600" s="61" t="s">
        <v>126</v>
      </c>
      <c r="C600" s="61" t="s">
        <v>211</v>
      </c>
      <c r="D600" s="61" t="s">
        <v>212</v>
      </c>
      <c r="E600" s="61" t="s">
        <v>154</v>
      </c>
      <c r="F600" s="5">
        <v>762.23229110147963</v>
      </c>
      <c r="G600" s="5">
        <v>611.35462353962521</v>
      </c>
      <c r="H600" s="5">
        <v>709.67957377590017</v>
      </c>
      <c r="I600" s="5">
        <v>1318.4762152030155</v>
      </c>
      <c r="J600" s="5">
        <v>2814.3341122083193</v>
      </c>
      <c r="K600" s="5">
        <v>3143.1692783051676</v>
      </c>
      <c r="L600" s="5">
        <v>3380.0919981871325</v>
      </c>
      <c r="M600" s="5">
        <v>2934.2226922104956</v>
      </c>
      <c r="N600" s="5">
        <v>2621.073512787998</v>
      </c>
      <c r="O600" s="5">
        <v>2692.8464766677835</v>
      </c>
      <c r="P600" s="5">
        <v>2829.1097940092841</v>
      </c>
      <c r="Q600" s="5">
        <v>2601.4987888922237</v>
      </c>
      <c r="R600" s="5">
        <v>2516.0336014778445</v>
      </c>
      <c r="S600" s="5">
        <v>5271.379136528677</v>
      </c>
      <c r="T600" s="5">
        <v>4779.1798348093198</v>
      </c>
      <c r="U600" s="5">
        <v>4447.505611635007</v>
      </c>
      <c r="V600" s="5">
        <v>5024.5778523979052</v>
      </c>
      <c r="W600" s="5">
        <v>5230.7936149317338</v>
      </c>
      <c r="X600" s="5">
        <v>4342.6593234938073</v>
      </c>
      <c r="Y600" s="5">
        <v>11499.601697006043</v>
      </c>
      <c r="Z600" s="5">
        <v>40380.767633587289</v>
      </c>
      <c r="AA600" s="5">
        <v>37824.843368097369</v>
      </c>
      <c r="AB600" s="5">
        <v>33604.115572469571</v>
      </c>
      <c r="AC600" s="5">
        <v>25365.228188732872</v>
      </c>
      <c r="AD600" s="5">
        <v>26643.567840807638</v>
      </c>
      <c r="AE600" s="5">
        <v>27038.435726743541</v>
      </c>
      <c r="AF600" s="5">
        <v>27670.431446484159</v>
      </c>
      <c r="AG600" s="5">
        <v>24826.744672581401</v>
      </c>
    </row>
    <row r="601" spans="1:33">
      <c r="A601" s="58" t="s">
        <v>37</v>
      </c>
      <c r="B601" s="61" t="s">
        <v>126</v>
      </c>
      <c r="C601" s="61" t="s">
        <v>213</v>
      </c>
      <c r="D601" s="61" t="s">
        <v>214</v>
      </c>
      <c r="E601" s="61" t="s">
        <v>154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4830.4120182308134</v>
      </c>
      <c r="N601" s="5">
        <v>4432.3995375323593</v>
      </c>
      <c r="O601" s="5">
        <v>6385.3813274665908</v>
      </c>
      <c r="P601" s="5">
        <v>7244.7792859450456</v>
      </c>
      <c r="Q601" s="5">
        <v>10630.160539082393</v>
      </c>
      <c r="R601" s="5">
        <v>14809.782460853465</v>
      </c>
      <c r="S601" s="5">
        <v>15548.650212397566</v>
      </c>
      <c r="T601" s="5">
        <v>15525.514015345729</v>
      </c>
      <c r="U601" s="5">
        <v>16508.679843695045</v>
      </c>
      <c r="V601" s="5">
        <v>17712.530601039718</v>
      </c>
      <c r="W601" s="5">
        <v>22116.210040622311</v>
      </c>
      <c r="X601" s="5">
        <v>38537.123107525957</v>
      </c>
      <c r="Y601" s="5">
        <v>44991.72586123462</v>
      </c>
      <c r="Z601" s="5">
        <v>41361.956965070749</v>
      </c>
      <c r="AA601" s="5">
        <v>70370.349284889104</v>
      </c>
      <c r="AB601" s="5">
        <v>75437.174481606096</v>
      </c>
      <c r="AC601" s="5">
        <v>91164.242472051061</v>
      </c>
      <c r="AD601" s="5">
        <v>92449.94499899901</v>
      </c>
      <c r="AE601" s="5">
        <v>86498.816365673847</v>
      </c>
      <c r="AF601" s="5">
        <v>58617.578316492771</v>
      </c>
      <c r="AG601" s="5">
        <v>61635.344749600503</v>
      </c>
    </row>
    <row r="602" spans="1:33">
      <c r="A602" s="58" t="s">
        <v>37</v>
      </c>
      <c r="B602" s="61" t="s">
        <v>126</v>
      </c>
      <c r="C602" s="61" t="s">
        <v>215</v>
      </c>
      <c r="D602" s="61" t="s">
        <v>216</v>
      </c>
      <c r="E602" s="61" t="s">
        <v>154</v>
      </c>
      <c r="F602" s="5">
        <v>0</v>
      </c>
      <c r="G602" s="5">
        <v>0</v>
      </c>
      <c r="H602" s="5">
        <v>912.2992134873158</v>
      </c>
      <c r="I602" s="5">
        <v>1052.0956112353047</v>
      </c>
      <c r="J602" s="5">
        <v>1548.0678136264287</v>
      </c>
      <c r="K602" s="5">
        <v>1738.5903632150798</v>
      </c>
      <c r="L602" s="5">
        <v>1828.7963419158398</v>
      </c>
      <c r="M602" s="5">
        <v>1469.6997106453637</v>
      </c>
      <c r="N602" s="5">
        <v>1413.9544799694152</v>
      </c>
      <c r="O602" s="5">
        <v>1160.23615088939</v>
      </c>
      <c r="P602" s="5">
        <v>1297.965031051066</v>
      </c>
      <c r="Q602" s="5">
        <v>1234.0442421474713</v>
      </c>
      <c r="R602" s="5">
        <v>1190.1977338421607</v>
      </c>
      <c r="S602" s="5">
        <v>834.64316722143508</v>
      </c>
      <c r="T602" s="5">
        <v>961.89420586321569</v>
      </c>
      <c r="U602" s="5">
        <v>3220.3380852030587</v>
      </c>
      <c r="V602" s="5">
        <v>3125.2461818083457</v>
      </c>
      <c r="W602" s="5">
        <v>6379.4131215056677</v>
      </c>
      <c r="X602" s="5">
        <v>5393.5571819991856</v>
      </c>
      <c r="Y602" s="5">
        <v>3638.7808239381957</v>
      </c>
      <c r="Z602" s="5">
        <v>3051.1588189156519</v>
      </c>
      <c r="AA602" s="5">
        <v>2601.3061873609408</v>
      </c>
      <c r="AB602" s="5">
        <v>8418.8542345206297</v>
      </c>
      <c r="AC602" s="5">
        <v>13466.801411865879</v>
      </c>
      <c r="AD602" s="5">
        <v>12820.356888380171</v>
      </c>
      <c r="AE602" s="5">
        <v>26250.953556311495</v>
      </c>
      <c r="AF602" s="5">
        <v>114856.76755575404</v>
      </c>
      <c r="AG602" s="5">
        <v>112238.43596256169</v>
      </c>
    </row>
    <row r="603" spans="1:33">
      <c r="A603" s="58" t="s">
        <v>37</v>
      </c>
      <c r="B603" s="61" t="s">
        <v>126</v>
      </c>
      <c r="C603" s="61" t="s">
        <v>217</v>
      </c>
      <c r="D603" s="61" t="s">
        <v>218</v>
      </c>
      <c r="E603" s="61" t="s">
        <v>154</v>
      </c>
      <c r="F603" s="5">
        <v>0</v>
      </c>
      <c r="G603" s="5">
        <v>0</v>
      </c>
      <c r="H603" s="5">
        <v>0</v>
      </c>
      <c r="I603" s="5">
        <v>0</v>
      </c>
      <c r="J603" s="5">
        <v>463.77902449503989</v>
      </c>
      <c r="K603" s="5">
        <v>627.81526906294971</v>
      </c>
      <c r="L603" s="5">
        <v>763.15610812574982</v>
      </c>
      <c r="M603" s="5">
        <v>346.42266238549013</v>
      </c>
      <c r="N603" s="5">
        <v>349.50548567921521</v>
      </c>
      <c r="O603" s="5">
        <v>280.10238737434014</v>
      </c>
      <c r="P603" s="5">
        <v>323.19115396016508</v>
      </c>
      <c r="Q603" s="5">
        <v>334.26850491826002</v>
      </c>
      <c r="R603" s="5">
        <v>276.40502771304489</v>
      </c>
      <c r="S603" s="5">
        <v>227.11345368455997</v>
      </c>
      <c r="T603" s="5">
        <v>266.27098430348502</v>
      </c>
      <c r="U603" s="5">
        <v>301.20929282204514</v>
      </c>
      <c r="V603" s="5">
        <v>229.56071719583483</v>
      </c>
      <c r="W603" s="5">
        <v>402.53141139189</v>
      </c>
      <c r="X603" s="5">
        <v>299.18542482014476</v>
      </c>
      <c r="Y603" s="5">
        <v>5365.0949798045431</v>
      </c>
      <c r="Z603" s="5">
        <v>3526.9840386435399</v>
      </c>
      <c r="AA603" s="5">
        <v>5535.0773875030281</v>
      </c>
      <c r="AB603" s="5">
        <v>10097.105887870519</v>
      </c>
      <c r="AC603" s="5">
        <v>9577.3687731010086</v>
      </c>
      <c r="AD603" s="5">
        <v>9895.643189150278</v>
      </c>
      <c r="AE603" s="5">
        <v>10252.263220280858</v>
      </c>
      <c r="AF603" s="5">
        <v>10094.301909560911</v>
      </c>
      <c r="AG603" s="5">
        <v>9672.462304225779</v>
      </c>
    </row>
    <row r="604" spans="1:33">
      <c r="A604" s="58" t="s">
        <v>37</v>
      </c>
      <c r="B604" s="61" t="s">
        <v>126</v>
      </c>
      <c r="C604" s="61" t="s">
        <v>219</v>
      </c>
      <c r="D604" s="61" t="s">
        <v>220</v>
      </c>
      <c r="E604" s="61" t="s">
        <v>154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>
      <c r="A605" s="58" t="s">
        <v>37</v>
      </c>
      <c r="B605" s="61" t="s">
        <v>127</v>
      </c>
      <c r="C605" s="61" t="s">
        <v>221</v>
      </c>
      <c r="D605" s="61" t="s">
        <v>222</v>
      </c>
      <c r="E605" s="61" t="s">
        <v>154</v>
      </c>
      <c r="F605" s="5">
        <v>0</v>
      </c>
      <c r="G605" s="5">
        <v>0</v>
      </c>
      <c r="H605" s="5">
        <v>120.61757784780494</v>
      </c>
      <c r="I605" s="5">
        <v>325.99221425492522</v>
      </c>
      <c r="J605" s="5">
        <v>316.10937196072985</v>
      </c>
      <c r="K605" s="5">
        <v>450.77361199821473</v>
      </c>
      <c r="L605" s="5">
        <v>493.19073208484474</v>
      </c>
      <c r="M605" s="5">
        <v>468.87714906917518</v>
      </c>
      <c r="N605" s="5">
        <v>420.55178798832526</v>
      </c>
      <c r="O605" s="5">
        <v>440.65505840388005</v>
      </c>
      <c r="P605" s="5">
        <v>15636.262678710153</v>
      </c>
      <c r="Q605" s="5">
        <v>14830.3539347019</v>
      </c>
      <c r="R605" s="5">
        <v>15589.622225558271</v>
      </c>
      <c r="S605" s="5">
        <v>20654.916323540787</v>
      </c>
      <c r="T605" s="5">
        <v>22480.652414198888</v>
      </c>
      <c r="U605" s="5">
        <v>23361.511986218055</v>
      </c>
      <c r="V605" s="5">
        <v>24703.35799657684</v>
      </c>
      <c r="W605" s="5">
        <v>26049.496667035288</v>
      </c>
      <c r="X605" s="5">
        <v>24633.970804372802</v>
      </c>
      <c r="Y605" s="5">
        <v>24293.607416862636</v>
      </c>
      <c r="Z605" s="5">
        <v>26320.286500545692</v>
      </c>
      <c r="AA605" s="5">
        <v>31831.335537356656</v>
      </c>
      <c r="AB605" s="5">
        <v>34124.130893719477</v>
      </c>
      <c r="AC605" s="5">
        <v>30726.532099233456</v>
      </c>
      <c r="AD605" s="5">
        <v>34141.218989713358</v>
      </c>
      <c r="AE605" s="5">
        <v>38052.208936579882</v>
      </c>
      <c r="AF605" s="5">
        <v>54463.457690124589</v>
      </c>
      <c r="AG605" s="5">
        <v>57491.40976807502</v>
      </c>
    </row>
    <row r="606" spans="1:33">
      <c r="A606" s="58" t="s">
        <v>37</v>
      </c>
      <c r="B606" s="61" t="s">
        <v>127</v>
      </c>
      <c r="C606" s="61" t="s">
        <v>223</v>
      </c>
      <c r="D606" s="61" t="s">
        <v>224</v>
      </c>
      <c r="E606" s="61" t="s">
        <v>154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557.35348413611496</v>
      </c>
      <c r="L606" s="5">
        <v>891.26531235426535</v>
      </c>
      <c r="M606" s="5">
        <v>825.57629686358507</v>
      </c>
      <c r="N606" s="5">
        <v>731.58340769995004</v>
      </c>
      <c r="O606" s="5">
        <v>736.98498092192017</v>
      </c>
      <c r="P606" s="5">
        <v>656.26270206713991</v>
      </c>
      <c r="Q606" s="5">
        <v>510.56645289085515</v>
      </c>
      <c r="R606" s="5">
        <v>448.17361482884496</v>
      </c>
      <c r="S606" s="5">
        <v>534.1410994890449</v>
      </c>
      <c r="T606" s="5">
        <v>602.91500054569565</v>
      </c>
      <c r="U606" s="5">
        <v>359.49166486933518</v>
      </c>
      <c r="V606" s="5">
        <v>341.68537398086983</v>
      </c>
      <c r="W606" s="5">
        <v>414.9037730701902</v>
      </c>
      <c r="X606" s="5">
        <v>506.54702728655485</v>
      </c>
      <c r="Y606" s="5">
        <v>393.25645196892992</v>
      </c>
      <c r="Z606" s="5">
        <v>383.85517940923995</v>
      </c>
      <c r="AA606" s="5">
        <v>431.53307433111524</v>
      </c>
      <c r="AB606" s="5">
        <v>278.08689273650003</v>
      </c>
      <c r="AC606" s="5">
        <v>296.02983268181987</v>
      </c>
      <c r="AD606" s="5">
        <v>284.85109250437017</v>
      </c>
      <c r="AE606" s="5">
        <v>478.60563834898005</v>
      </c>
      <c r="AF606" s="5">
        <v>229.78844811633994</v>
      </c>
      <c r="AG606" s="5">
        <v>199.75891008317015</v>
      </c>
    </row>
    <row r="607" spans="1:33">
      <c r="A607" s="58" t="s">
        <v>37</v>
      </c>
      <c r="B607" s="61" t="s">
        <v>127</v>
      </c>
      <c r="C607" s="61" t="s">
        <v>225</v>
      </c>
      <c r="D607" s="61" t="s">
        <v>226</v>
      </c>
      <c r="E607" s="61" t="s">
        <v>154</v>
      </c>
      <c r="F607" s="5">
        <v>0</v>
      </c>
      <c r="G607" s="5">
        <v>0</v>
      </c>
      <c r="H607" s="5">
        <v>0</v>
      </c>
      <c r="I607" s="5">
        <v>72.206252522785036</v>
      </c>
      <c r="J607" s="5">
        <v>67.392691944554969</v>
      </c>
      <c r="K607" s="5">
        <v>746.32658800084573</v>
      </c>
      <c r="L607" s="5">
        <v>985.44237856284929</v>
      </c>
      <c r="M607" s="5">
        <v>907.80398935454548</v>
      </c>
      <c r="N607" s="5">
        <v>795.51216664373067</v>
      </c>
      <c r="O607" s="5">
        <v>777.48782730903042</v>
      </c>
      <c r="P607" s="5">
        <v>698.9647566699</v>
      </c>
      <c r="Q607" s="5">
        <v>607.49018254918496</v>
      </c>
      <c r="R607" s="5">
        <v>558.3256402520102</v>
      </c>
      <c r="S607" s="5">
        <v>645.11997298553524</v>
      </c>
      <c r="T607" s="5">
        <v>1069.5007830179552</v>
      </c>
      <c r="U607" s="5">
        <v>2456.8112418514243</v>
      </c>
      <c r="V607" s="5">
        <v>2406.3104511426168</v>
      </c>
      <c r="W607" s="5">
        <v>3292.0504818541217</v>
      </c>
      <c r="X607" s="5">
        <v>3096.179498405399</v>
      </c>
      <c r="Y607" s="5">
        <v>3005.6232457874426</v>
      </c>
      <c r="Z607" s="5">
        <v>2524.6043005452225</v>
      </c>
      <c r="AA607" s="5">
        <v>2584.0022105523158</v>
      </c>
      <c r="AB607" s="5">
        <v>1713.3876209163909</v>
      </c>
      <c r="AC607" s="5">
        <v>2157.4401292446446</v>
      </c>
      <c r="AD607" s="5">
        <v>2625.8978382537625</v>
      </c>
      <c r="AE607" s="5">
        <v>3439.9323033194164</v>
      </c>
      <c r="AF607" s="5">
        <v>1688.6251648356902</v>
      </c>
      <c r="AG607" s="5">
        <v>1500.1640361996403</v>
      </c>
    </row>
    <row r="608" spans="1:33" ht="16.5"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33">
      <c r="A609" s="58" t="s">
        <v>37</v>
      </c>
      <c r="B609" s="61" t="s">
        <v>124</v>
      </c>
      <c r="C609" s="61" t="s">
        <v>152</v>
      </c>
      <c r="D609" s="61" t="s">
        <v>153</v>
      </c>
      <c r="E609" s="61" t="s">
        <v>92</v>
      </c>
      <c r="F609" s="5">
        <v>1420.6865154068196</v>
      </c>
      <c r="G609" s="5">
        <v>3275.8695435881868</v>
      </c>
      <c r="H609" s="5">
        <v>3809.3916394687499</v>
      </c>
      <c r="I609" s="5">
        <v>3365.7999059205008</v>
      </c>
      <c r="J609" s="5">
        <v>3353.6190938544346</v>
      </c>
      <c r="K609" s="5">
        <v>3126.0327890264061</v>
      </c>
      <c r="L609" s="5">
        <v>2943.5412159032808</v>
      </c>
      <c r="M609" s="5">
        <v>3135.9350402403611</v>
      </c>
      <c r="N609" s="5">
        <v>3436.9713892348095</v>
      </c>
      <c r="O609" s="5">
        <v>3262.6112847026361</v>
      </c>
      <c r="P609" s="5">
        <v>3453.8247547194451</v>
      </c>
      <c r="Q609" s="5">
        <v>3041.8564978266454</v>
      </c>
      <c r="R609" s="5">
        <v>2766.9261271347955</v>
      </c>
      <c r="S609" s="5">
        <v>3221.8012014489268</v>
      </c>
      <c r="T609" s="5">
        <v>2913.5919945893697</v>
      </c>
      <c r="U609" s="5">
        <v>2644.8376133199508</v>
      </c>
      <c r="V609" s="5">
        <v>3130.9496731790946</v>
      </c>
      <c r="W609" s="5">
        <v>2706.7086208562155</v>
      </c>
      <c r="X609" s="5">
        <v>2376.3334018259602</v>
      </c>
      <c r="Y609" s="5">
        <v>3110.9496214391761</v>
      </c>
      <c r="Z609" s="5">
        <v>2329.7529176985054</v>
      </c>
      <c r="AA609" s="5">
        <v>2661.85813834289</v>
      </c>
      <c r="AB609" s="5">
        <v>2359.1582377691407</v>
      </c>
      <c r="AC609" s="5">
        <v>2020.6076739184555</v>
      </c>
      <c r="AD609" s="5">
        <v>2692.4036714142662</v>
      </c>
      <c r="AE609" s="5">
        <v>2185.9675551939363</v>
      </c>
      <c r="AF609" s="5">
        <v>1864.0107307417356</v>
      </c>
      <c r="AG609" s="5">
        <v>2245.5518512145154</v>
      </c>
    </row>
    <row r="610" spans="1:33">
      <c r="A610" s="58" t="s">
        <v>37</v>
      </c>
      <c r="B610" s="61" t="s">
        <v>124</v>
      </c>
      <c r="C610" s="61" t="s">
        <v>155</v>
      </c>
      <c r="D610" s="61" t="s">
        <v>156</v>
      </c>
      <c r="E610" s="61" t="s">
        <v>92</v>
      </c>
      <c r="F610" s="5">
        <v>107.20977389280006</v>
      </c>
      <c r="G610" s="5">
        <v>2669.9053904349439</v>
      </c>
      <c r="H610" s="5">
        <v>2672.4925653025248</v>
      </c>
      <c r="I610" s="5">
        <v>2371.6442771740453</v>
      </c>
      <c r="J610" s="5">
        <v>2528.2562519593566</v>
      </c>
      <c r="K610" s="5">
        <v>2383.186666426996</v>
      </c>
      <c r="L610" s="5">
        <v>2134.5049588721104</v>
      </c>
      <c r="M610" s="5">
        <v>1929.2523896668154</v>
      </c>
      <c r="N610" s="5">
        <v>1898.3943970770395</v>
      </c>
      <c r="O610" s="5">
        <v>2137.0915981109815</v>
      </c>
      <c r="P610" s="5">
        <v>2065.1489439814291</v>
      </c>
      <c r="Q610" s="5">
        <v>1806.2038443534952</v>
      </c>
      <c r="R610" s="5">
        <v>1748.0249133084749</v>
      </c>
      <c r="S610" s="5">
        <v>1785.7328869605251</v>
      </c>
      <c r="T610" s="5">
        <v>1734.41481863082</v>
      </c>
      <c r="U610" s="5">
        <v>1768.5025995067085</v>
      </c>
      <c r="V610" s="5">
        <v>2060.1535541382063</v>
      </c>
      <c r="W610" s="5">
        <v>1803.0701365862642</v>
      </c>
      <c r="X610" s="5">
        <v>1725.1060730595455</v>
      </c>
      <c r="Y610" s="5">
        <v>1831.1674155428052</v>
      </c>
      <c r="Z610" s="5">
        <v>1729.1496992066157</v>
      </c>
      <c r="AA610" s="5">
        <v>1759.2414402205452</v>
      </c>
      <c r="AB610" s="5">
        <v>1560.1507901789857</v>
      </c>
      <c r="AC610" s="5">
        <v>1249.0887463436407</v>
      </c>
      <c r="AD610" s="5">
        <v>1703.8959846838948</v>
      </c>
      <c r="AE610" s="5">
        <v>1357.6951427956888</v>
      </c>
      <c r="AF610" s="5">
        <v>1852.8319788445353</v>
      </c>
      <c r="AG610" s="5">
        <v>2134.9710081733047</v>
      </c>
    </row>
    <row r="611" spans="1:33">
      <c r="A611" s="58" t="s">
        <v>37</v>
      </c>
      <c r="B611" s="61" t="s">
        <v>124</v>
      </c>
      <c r="C611" s="61" t="s">
        <v>157</v>
      </c>
      <c r="D611" s="61" t="s">
        <v>158</v>
      </c>
      <c r="E611" s="61" t="s">
        <v>92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>
      <c r="A612" s="58" t="s">
        <v>37</v>
      </c>
      <c r="B612" s="61" t="s">
        <v>124</v>
      </c>
      <c r="C612" s="61" t="s">
        <v>159</v>
      </c>
      <c r="D612" s="61" t="s">
        <v>160</v>
      </c>
      <c r="E612" s="61" t="s">
        <v>92</v>
      </c>
      <c r="F612" s="5">
        <v>0</v>
      </c>
      <c r="G612" s="5">
        <v>3225.2188424266906</v>
      </c>
      <c r="H612" s="5">
        <v>3369.580858503562</v>
      </c>
      <c r="I612" s="5">
        <v>4474.7337165019326</v>
      </c>
      <c r="J612" s="5">
        <v>4770.7097032829461</v>
      </c>
      <c r="K612" s="5">
        <v>7036.7944493535342</v>
      </c>
      <c r="L612" s="5">
        <v>7982.0605966347048</v>
      </c>
      <c r="M612" s="5">
        <v>6855.0728120645035</v>
      </c>
      <c r="N612" s="5">
        <v>7456.4182524368171</v>
      </c>
      <c r="O612" s="5">
        <v>7456.5988534042917</v>
      </c>
      <c r="P612" s="5">
        <v>7355.4495140013696</v>
      </c>
      <c r="Q612" s="5">
        <v>7295.0922243710693</v>
      </c>
      <c r="R612" s="5">
        <v>7133.5544325442497</v>
      </c>
      <c r="S612" s="5">
        <v>7061.5611294883702</v>
      </c>
      <c r="T612" s="5">
        <v>6289.5880635387693</v>
      </c>
      <c r="U612" s="5">
        <v>6270.9812472318299</v>
      </c>
      <c r="V612" s="5">
        <v>6174.8673868534433</v>
      </c>
      <c r="W612" s="5">
        <v>6206.1699418241806</v>
      </c>
      <c r="X612" s="5">
        <v>5102.4342351600217</v>
      </c>
      <c r="Y612" s="5">
        <v>6956.5444531468456</v>
      </c>
      <c r="Z612" s="5">
        <v>5649.7192108059608</v>
      </c>
      <c r="AA612" s="5">
        <v>6725.1361199896619</v>
      </c>
      <c r="AB612" s="5">
        <v>6658.7480457499069</v>
      </c>
      <c r="AC612" s="5">
        <v>5883.430269052993</v>
      </c>
      <c r="AD612" s="5">
        <v>6807.1752977096785</v>
      </c>
      <c r="AE612" s="5">
        <v>5905.0698053804226</v>
      </c>
      <c r="AF612" s="5">
        <v>5832.6284664308341</v>
      </c>
      <c r="AG612" s="5">
        <v>5493.2270920967712</v>
      </c>
    </row>
    <row r="613" spans="1:33">
      <c r="A613" s="58" t="s">
        <v>37</v>
      </c>
      <c r="B613" s="61" t="s">
        <v>124</v>
      </c>
      <c r="C613" s="61" t="s">
        <v>161</v>
      </c>
      <c r="D613" s="61" t="s">
        <v>162</v>
      </c>
      <c r="E613" s="61" t="s">
        <v>92</v>
      </c>
      <c r="F613" s="5">
        <v>0</v>
      </c>
      <c r="G613" s="5">
        <v>0</v>
      </c>
      <c r="H613" s="5">
        <v>215.56337125890971</v>
      </c>
      <c r="I613" s="5">
        <v>196.80381390936506</v>
      </c>
      <c r="J613" s="5">
        <v>205.01857856693488</v>
      </c>
      <c r="K613" s="5">
        <v>229.28352578990513</v>
      </c>
      <c r="L613" s="5">
        <v>220.12197329975496</v>
      </c>
      <c r="M613" s="5">
        <v>155.41956716645515</v>
      </c>
      <c r="N613" s="5">
        <v>192.60312549678008</v>
      </c>
      <c r="O613" s="5">
        <v>177.4703241521151</v>
      </c>
      <c r="P613" s="5">
        <v>167.4898305027551</v>
      </c>
      <c r="Q613" s="5">
        <v>145.42135723841503</v>
      </c>
      <c r="R613" s="5">
        <v>127.33859267818994</v>
      </c>
      <c r="S613" s="5">
        <v>174.31048085232993</v>
      </c>
      <c r="T613" s="5">
        <v>144.45155710246513</v>
      </c>
      <c r="U613" s="5">
        <v>137.74335096555507</v>
      </c>
      <c r="V613" s="5">
        <v>146.82687390275021</v>
      </c>
      <c r="W613" s="5">
        <v>130.13356950053492</v>
      </c>
      <c r="X613" s="5">
        <v>114.63836101287504</v>
      </c>
      <c r="Y613" s="5">
        <v>170.3766307337699</v>
      </c>
      <c r="Z613" s="5">
        <v>127.23281391669003</v>
      </c>
      <c r="AA613" s="5">
        <v>110.17942511145503</v>
      </c>
      <c r="AB613" s="5">
        <v>101.06602200224499</v>
      </c>
      <c r="AC613" s="5">
        <v>83.904884451404996</v>
      </c>
      <c r="AD613" s="5">
        <v>136.81230433183003</v>
      </c>
      <c r="AE613" s="5">
        <v>98.129769495235067</v>
      </c>
      <c r="AF613" s="5">
        <v>88.841055111835061</v>
      </c>
      <c r="AG613" s="5">
        <v>95.375025885474955</v>
      </c>
    </row>
    <row r="614" spans="1:33">
      <c r="A614" s="58" t="s">
        <v>37</v>
      </c>
      <c r="B614" s="61" t="s">
        <v>124</v>
      </c>
      <c r="C614" s="61" t="s">
        <v>163</v>
      </c>
      <c r="D614" s="61" t="s">
        <v>164</v>
      </c>
      <c r="E614" s="61" t="s">
        <v>92</v>
      </c>
      <c r="F614" s="5">
        <v>0</v>
      </c>
      <c r="G614" s="5">
        <v>2595.0991658842945</v>
      </c>
      <c r="H614" s="5">
        <v>3450.541555865062</v>
      </c>
      <c r="I614" s="5">
        <v>3744.487529485084</v>
      </c>
      <c r="J614" s="5">
        <v>7712.6909040644741</v>
      </c>
      <c r="K614" s="5">
        <v>8362.8644114101062</v>
      </c>
      <c r="L614" s="5">
        <v>9424.9414884255839</v>
      </c>
      <c r="M614" s="5">
        <v>11156.031846845877</v>
      </c>
      <c r="N614" s="5">
        <v>11947.222670211737</v>
      </c>
      <c r="O614" s="5">
        <v>14183.408558770927</v>
      </c>
      <c r="P614" s="5">
        <v>13721.961085915473</v>
      </c>
      <c r="Q614" s="5">
        <v>31629.761318293251</v>
      </c>
      <c r="R614" s="5">
        <v>28922.230756063153</v>
      </c>
      <c r="S614" s="5">
        <v>29236.892062967789</v>
      </c>
      <c r="T614" s="5">
        <v>27665.423007718233</v>
      </c>
      <c r="U614" s="5">
        <v>28843.797414653451</v>
      </c>
      <c r="V614" s="5">
        <v>28608.497320645321</v>
      </c>
      <c r="W614" s="5">
        <v>37034.634644888982</v>
      </c>
      <c r="X614" s="5">
        <v>37985.489495729824</v>
      </c>
      <c r="Y614" s="5">
        <v>47095.592560959172</v>
      </c>
      <c r="Z614" s="5">
        <v>64897.188313194805</v>
      </c>
      <c r="AA614" s="5">
        <v>70446.794495291251</v>
      </c>
      <c r="AB614" s="5">
        <v>71128.932191190557</v>
      </c>
      <c r="AC614" s="5">
        <v>66259.82942611289</v>
      </c>
      <c r="AD614" s="5">
        <v>68462.011749049954</v>
      </c>
      <c r="AE614" s="5">
        <v>63176.970953937758</v>
      </c>
      <c r="AF614" s="5">
        <v>65011.658124580725</v>
      </c>
      <c r="AG614" s="5">
        <v>63516.413461088203</v>
      </c>
    </row>
    <row r="615" spans="1:33">
      <c r="A615" s="58" t="s">
        <v>37</v>
      </c>
      <c r="B615" s="61" t="s">
        <v>124</v>
      </c>
      <c r="C615" s="61" t="s">
        <v>165</v>
      </c>
      <c r="D615" s="61" t="s">
        <v>166</v>
      </c>
      <c r="E615" s="61" t="s">
        <v>92</v>
      </c>
      <c r="F615" s="5">
        <v>0</v>
      </c>
      <c r="G615" s="5">
        <v>0</v>
      </c>
      <c r="H615" s="5">
        <v>1159.5645778336298</v>
      </c>
      <c r="I615" s="5">
        <v>1205.4151256493296</v>
      </c>
      <c r="J615" s="5">
        <v>1246.4992754844798</v>
      </c>
      <c r="K615" s="5">
        <v>1677.0867460938352</v>
      </c>
      <c r="L615" s="5">
        <v>1903.4888041815968</v>
      </c>
      <c r="M615" s="5">
        <v>1580.6698113816401</v>
      </c>
      <c r="N615" s="5">
        <v>1784.7907765546197</v>
      </c>
      <c r="O615" s="5">
        <v>1874.7932559543999</v>
      </c>
      <c r="P615" s="5">
        <v>1839.1109775544448</v>
      </c>
      <c r="Q615" s="5">
        <v>1598.4425286838548</v>
      </c>
      <c r="R615" s="5">
        <v>1299.1034113762155</v>
      </c>
      <c r="S615" s="5">
        <v>1654.1784493381303</v>
      </c>
      <c r="T615" s="5">
        <v>1642.4934337789098</v>
      </c>
      <c r="U615" s="5">
        <v>1557.2136932257154</v>
      </c>
      <c r="V615" s="5">
        <v>1645.9604937112149</v>
      </c>
      <c r="W615" s="5">
        <v>1571.4115292006695</v>
      </c>
      <c r="X615" s="5">
        <v>1512.6083338809044</v>
      </c>
      <c r="Y615" s="5">
        <v>1819.8430969599453</v>
      </c>
      <c r="Z615" s="5">
        <v>1553.7284953538294</v>
      </c>
      <c r="AA615" s="5">
        <v>1712.4585596414747</v>
      </c>
      <c r="AB615" s="5">
        <v>1691.3131164109811</v>
      </c>
      <c r="AC615" s="5">
        <v>1353.9129531170354</v>
      </c>
      <c r="AD615" s="5">
        <v>1674.6463920072647</v>
      </c>
      <c r="AE615" s="5">
        <v>1435.3754319943696</v>
      </c>
      <c r="AF615" s="5">
        <v>1415.4698960580758</v>
      </c>
      <c r="AG615" s="5">
        <v>1358.7303476163991</v>
      </c>
    </row>
    <row r="616" spans="1:33">
      <c r="A616" s="58" t="s">
        <v>37</v>
      </c>
      <c r="B616" s="61" t="s">
        <v>124</v>
      </c>
      <c r="C616" s="61" t="s">
        <v>167</v>
      </c>
      <c r="D616" s="61" t="s">
        <v>168</v>
      </c>
      <c r="E616" s="61" t="s">
        <v>92</v>
      </c>
      <c r="F616" s="5">
        <v>1464.2616233470064</v>
      </c>
      <c r="G616" s="5">
        <v>7374.9093693529439</v>
      </c>
      <c r="H616" s="5">
        <v>12447.716648495216</v>
      </c>
      <c r="I616" s="5">
        <v>12280.849628724627</v>
      </c>
      <c r="J616" s="5">
        <v>11956.050840681979</v>
      </c>
      <c r="K616" s="5">
        <v>12027.57702043005</v>
      </c>
      <c r="L616" s="5">
        <v>12276.432775782439</v>
      </c>
      <c r="M616" s="5">
        <v>15805.190876389746</v>
      </c>
      <c r="N616" s="5">
        <v>17303.519642983658</v>
      </c>
      <c r="O616" s="5">
        <v>17302.704511562493</v>
      </c>
      <c r="P616" s="5">
        <v>16669.405898620444</v>
      </c>
      <c r="Q616" s="5">
        <v>25366.292930973912</v>
      </c>
      <c r="R616" s="5">
        <v>23209.013014194064</v>
      </c>
      <c r="S616" s="5">
        <v>27803.648343422712</v>
      </c>
      <c r="T616" s="5">
        <v>33761.511239492909</v>
      </c>
      <c r="U616" s="5">
        <v>32267.307684071206</v>
      </c>
      <c r="V616" s="5">
        <v>32201.946633319363</v>
      </c>
      <c r="W616" s="5">
        <v>32560.060760923185</v>
      </c>
      <c r="X616" s="5">
        <v>32738.022574177761</v>
      </c>
      <c r="Y616" s="5">
        <v>35377.553637488658</v>
      </c>
      <c r="Z616" s="5">
        <v>49266.72819702077</v>
      </c>
      <c r="AA616" s="5">
        <v>46221.513794201826</v>
      </c>
      <c r="AB616" s="5">
        <v>47684.217928970429</v>
      </c>
      <c r="AC616" s="5">
        <v>43080.139786459862</v>
      </c>
      <c r="AD616" s="5">
        <v>46048.856532400496</v>
      </c>
      <c r="AE616" s="5">
        <v>45450.447275567029</v>
      </c>
      <c r="AF616" s="5">
        <v>42603.033284285979</v>
      </c>
      <c r="AG616" s="5">
        <v>42653.173789773617</v>
      </c>
    </row>
    <row r="617" spans="1:33">
      <c r="A617" s="58" t="s">
        <v>37</v>
      </c>
      <c r="B617" s="61" t="s">
        <v>124</v>
      </c>
      <c r="C617" s="61" t="s">
        <v>169</v>
      </c>
      <c r="D617" s="61" t="s">
        <v>170</v>
      </c>
      <c r="E617" s="61" t="s">
        <v>92</v>
      </c>
      <c r="F617" s="5">
        <v>0</v>
      </c>
      <c r="G617" s="5">
        <v>0</v>
      </c>
      <c r="H617" s="5">
        <v>302.70308225269503</v>
      </c>
      <c r="I617" s="5">
        <v>333.67230996628524</v>
      </c>
      <c r="J617" s="5">
        <v>412.91971251755507</v>
      </c>
      <c r="K617" s="5">
        <v>513.17619988902982</v>
      </c>
      <c r="L617" s="5">
        <v>581.05001771014963</v>
      </c>
      <c r="M617" s="5">
        <v>476.8071596225202</v>
      </c>
      <c r="N617" s="5">
        <v>3217.8781648246222</v>
      </c>
      <c r="O617" s="5">
        <v>4849.213872379979</v>
      </c>
      <c r="P617" s="5">
        <v>4685.3480769903099</v>
      </c>
      <c r="Q617" s="5">
        <v>6709.9635464887506</v>
      </c>
      <c r="R617" s="5">
        <v>6118.5129051888916</v>
      </c>
      <c r="S617" s="5">
        <v>7219.6872389613809</v>
      </c>
      <c r="T617" s="5">
        <v>7030.8744954293416</v>
      </c>
      <c r="U617" s="5">
        <v>6869.7176025513509</v>
      </c>
      <c r="V617" s="5">
        <v>6970.3574646634561</v>
      </c>
      <c r="W617" s="5">
        <v>6842.9174565568401</v>
      </c>
      <c r="X617" s="5">
        <v>6739.2872574418643</v>
      </c>
      <c r="Y617" s="5">
        <v>7631.3902368328072</v>
      </c>
      <c r="Z617" s="5">
        <v>6369.9276088866718</v>
      </c>
      <c r="AA617" s="5">
        <v>6548.7308417114909</v>
      </c>
      <c r="AB617" s="5">
        <v>6252.0306594851936</v>
      </c>
      <c r="AC617" s="5">
        <v>5239.5161258232056</v>
      </c>
      <c r="AD617" s="5">
        <v>6567.2422031376827</v>
      </c>
      <c r="AE617" s="5">
        <v>5553.9959720871484</v>
      </c>
      <c r="AF617" s="5">
        <v>5640.1705247210884</v>
      </c>
      <c r="AG617" s="5">
        <v>5514.782742131355</v>
      </c>
    </row>
    <row r="618" spans="1:33">
      <c r="A618" s="58" t="s">
        <v>37</v>
      </c>
      <c r="B618" s="61" t="s">
        <v>123</v>
      </c>
      <c r="C618" s="61" t="s">
        <v>171</v>
      </c>
      <c r="D618" s="61" t="s">
        <v>172</v>
      </c>
      <c r="E618" s="61" t="s">
        <v>92</v>
      </c>
      <c r="F618" s="5">
        <v>4708.0887445842545</v>
      </c>
      <c r="G618" s="5">
        <v>4269.0683800255765</v>
      </c>
      <c r="H618" s="5">
        <v>4508.2722987250399</v>
      </c>
      <c r="I618" s="5">
        <v>4694.3800942848002</v>
      </c>
      <c r="J618" s="5">
        <v>4466.3714310677497</v>
      </c>
      <c r="K618" s="5">
        <v>5045.194129333423</v>
      </c>
      <c r="L618" s="5">
        <v>5062.0630118032659</v>
      </c>
      <c r="M618" s="5">
        <v>5130.4289512061041</v>
      </c>
      <c r="N618" s="5">
        <v>5027.6346195802535</v>
      </c>
      <c r="O618" s="5">
        <v>5422.5437221486118</v>
      </c>
      <c r="P618" s="5">
        <v>4823.7347668340535</v>
      </c>
      <c r="Q618" s="5">
        <v>4862.5781768068919</v>
      </c>
      <c r="R618" s="5">
        <v>5005.1216922766107</v>
      </c>
      <c r="S618" s="5">
        <v>4940.435815765165</v>
      </c>
      <c r="T618" s="5">
        <v>5170.3919238790304</v>
      </c>
      <c r="U618" s="5">
        <v>4844.786427885283</v>
      </c>
      <c r="V618" s="5">
        <v>5012.1225841053783</v>
      </c>
      <c r="W618" s="5">
        <v>4714.4153255026022</v>
      </c>
      <c r="X618" s="5">
        <v>5049.3062629041897</v>
      </c>
      <c r="Y618" s="5">
        <v>4235.4497483826262</v>
      </c>
      <c r="Z618" s="5">
        <v>4927.7377408273815</v>
      </c>
      <c r="AA618" s="5">
        <v>4268.6107521290323</v>
      </c>
      <c r="AB618" s="5">
        <v>4297.4412521392969</v>
      </c>
      <c r="AC618" s="5">
        <v>4017.085196322575</v>
      </c>
      <c r="AD618" s="5">
        <v>3911.0927602468237</v>
      </c>
      <c r="AE618" s="5">
        <v>4247.0965229061894</v>
      </c>
      <c r="AF618" s="5">
        <v>4259.9696198703714</v>
      </c>
      <c r="AG618" s="5">
        <v>3968.3359450367552</v>
      </c>
    </row>
    <row r="619" spans="1:33">
      <c r="A619" s="58" t="s">
        <v>37</v>
      </c>
      <c r="B619" s="61" t="s">
        <v>123</v>
      </c>
      <c r="C619" s="61" t="s">
        <v>173</v>
      </c>
      <c r="D619" s="61" t="s">
        <v>174</v>
      </c>
      <c r="E619" s="61" t="s">
        <v>92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>
      <c r="A620" s="58" t="s">
        <v>37</v>
      </c>
      <c r="B620" s="61" t="s">
        <v>123</v>
      </c>
      <c r="C620" s="61" t="s">
        <v>175</v>
      </c>
      <c r="D620" s="61" t="s">
        <v>176</v>
      </c>
      <c r="E620" s="61" t="s">
        <v>92</v>
      </c>
      <c r="F620" s="5">
        <v>2187.5250143050112</v>
      </c>
      <c r="G620" s="5">
        <v>1855.6419641245998</v>
      </c>
      <c r="H620" s="5">
        <v>2101.7933816812397</v>
      </c>
      <c r="I620" s="5">
        <v>2035.3346559648801</v>
      </c>
      <c r="J620" s="5">
        <v>2180.7581576194502</v>
      </c>
      <c r="K620" s="5">
        <v>2366.7369534439499</v>
      </c>
      <c r="L620" s="5">
        <v>2376.5782967827208</v>
      </c>
      <c r="M620" s="5">
        <v>2268.2823879278803</v>
      </c>
      <c r="N620" s="5">
        <v>2425.3246431435955</v>
      </c>
      <c r="O620" s="5">
        <v>2632.4870637579206</v>
      </c>
      <c r="P620" s="5">
        <v>2500.9779655262196</v>
      </c>
      <c r="Q620" s="5">
        <v>2299.5513392543162</v>
      </c>
      <c r="R620" s="5">
        <v>2153.0648077175902</v>
      </c>
      <c r="S620" s="5">
        <v>2365.9763639450057</v>
      </c>
      <c r="T620" s="5">
        <v>2155.8229579200142</v>
      </c>
      <c r="U620" s="5">
        <v>1905.9470283566607</v>
      </c>
      <c r="V620" s="5">
        <v>2079.2797997656653</v>
      </c>
      <c r="W620" s="5">
        <v>2070.8364819196449</v>
      </c>
      <c r="X620" s="5">
        <v>2000.7685969548902</v>
      </c>
      <c r="Y620" s="5">
        <v>2305.5798772385992</v>
      </c>
      <c r="Z620" s="5">
        <v>2431.9482532417414</v>
      </c>
      <c r="AA620" s="5">
        <v>2482.3333110818703</v>
      </c>
      <c r="AB620" s="5">
        <v>2410.6276794782088</v>
      </c>
      <c r="AC620" s="5">
        <v>2331.4153213792056</v>
      </c>
      <c r="AD620" s="5">
        <v>2512.5588695939355</v>
      </c>
      <c r="AE620" s="5">
        <v>2340.0102843250006</v>
      </c>
      <c r="AF620" s="5">
        <v>2262.89641797691</v>
      </c>
      <c r="AG620" s="5">
        <v>2526.5304882446335</v>
      </c>
    </row>
    <row r="621" spans="1:33">
      <c r="A621" s="58" t="s">
        <v>37</v>
      </c>
      <c r="B621" s="61" t="s">
        <v>123</v>
      </c>
      <c r="C621" s="61" t="s">
        <v>177</v>
      </c>
      <c r="D621" s="61" t="s">
        <v>178</v>
      </c>
      <c r="E621" s="61" t="s">
        <v>92</v>
      </c>
      <c r="F621" s="5">
        <v>13772.98875851368</v>
      </c>
      <c r="G621" s="5">
        <v>12988.835657754076</v>
      </c>
      <c r="H621" s="5">
        <v>13535.171537097716</v>
      </c>
      <c r="I621" s="5">
        <v>12806.499229162802</v>
      </c>
      <c r="J621" s="5">
        <v>13948.142837292648</v>
      </c>
      <c r="K621" s="5">
        <v>14589.636219583772</v>
      </c>
      <c r="L621" s="5">
        <v>15352.351740354223</v>
      </c>
      <c r="M621" s="5">
        <v>14234.46461918674</v>
      </c>
      <c r="N621" s="5">
        <v>14553.920362225967</v>
      </c>
      <c r="O621" s="5">
        <v>15549.259251992295</v>
      </c>
      <c r="P621" s="5">
        <v>14410.922570902856</v>
      </c>
      <c r="Q621" s="5">
        <v>14082.45200700293</v>
      </c>
      <c r="R621" s="5">
        <v>14004.161858442782</v>
      </c>
      <c r="S621" s="5">
        <v>13988.802456078662</v>
      </c>
      <c r="T621" s="5">
        <v>14147.92841370218</v>
      </c>
      <c r="U621" s="5">
        <v>13595.505626293098</v>
      </c>
      <c r="V621" s="5">
        <v>13682.045222119183</v>
      </c>
      <c r="W621" s="5">
        <v>13332.0954259631</v>
      </c>
      <c r="X621" s="5">
        <v>12703.761449871954</v>
      </c>
      <c r="Y621" s="5">
        <v>11586.226879236568</v>
      </c>
      <c r="Z621" s="5">
        <v>12647.460125159381</v>
      </c>
      <c r="AA621" s="5">
        <v>11266.548906965663</v>
      </c>
      <c r="AB621" s="5">
        <v>11316.533823264033</v>
      </c>
      <c r="AC621" s="5">
        <v>10156.031491446531</v>
      </c>
      <c r="AD621" s="5">
        <v>10718.502692388411</v>
      </c>
      <c r="AE621" s="5">
        <v>10465.853920346381</v>
      </c>
      <c r="AF621" s="5">
        <v>11911.313314920595</v>
      </c>
      <c r="AG621" s="5">
        <v>9773.0221186218623</v>
      </c>
    </row>
    <row r="622" spans="1:33">
      <c r="A622" s="58" t="s">
        <v>37</v>
      </c>
      <c r="B622" s="61" t="s">
        <v>123</v>
      </c>
      <c r="C622" s="61" t="s">
        <v>179</v>
      </c>
      <c r="D622" s="61" t="s">
        <v>180</v>
      </c>
      <c r="E622" s="61" t="s">
        <v>92</v>
      </c>
      <c r="F622" s="5">
        <v>778.75276459783493</v>
      </c>
      <c r="G622" s="5">
        <v>716.5188501188652</v>
      </c>
      <c r="H622" s="5">
        <v>848.20060609552536</v>
      </c>
      <c r="I622" s="5">
        <v>847.79532352584488</v>
      </c>
      <c r="J622" s="5">
        <v>771.00837211467501</v>
      </c>
      <c r="K622" s="5">
        <v>947.1337913422301</v>
      </c>
      <c r="L622" s="5">
        <v>910.01234309670008</v>
      </c>
      <c r="M622" s="5">
        <v>925.04282708993969</v>
      </c>
      <c r="N622" s="5">
        <v>927.27570644397542</v>
      </c>
      <c r="O622" s="5">
        <v>950.01183789542029</v>
      </c>
      <c r="P622" s="5">
        <v>946.71279616214474</v>
      </c>
      <c r="Q622" s="5">
        <v>874.36866423506558</v>
      </c>
      <c r="R622" s="5">
        <v>866.52852659056498</v>
      </c>
      <c r="S622" s="5">
        <v>899.21848829078476</v>
      </c>
      <c r="T622" s="5">
        <v>906.50070711700482</v>
      </c>
      <c r="U622" s="5">
        <v>782.29106527850035</v>
      </c>
      <c r="V622" s="5">
        <v>909.68079928822499</v>
      </c>
      <c r="W622" s="5">
        <v>860.75408672383969</v>
      </c>
      <c r="X622" s="5">
        <v>848.39838955412006</v>
      </c>
      <c r="Y622" s="5">
        <v>938.3129155281855</v>
      </c>
      <c r="Z622" s="5">
        <v>865.61094166795533</v>
      </c>
      <c r="AA622" s="5">
        <v>896.78593024557995</v>
      </c>
      <c r="AB622" s="5">
        <v>860.05661848372949</v>
      </c>
      <c r="AC622" s="5">
        <v>944.12109154625045</v>
      </c>
      <c r="AD622" s="5">
        <v>947.87117247888057</v>
      </c>
      <c r="AE622" s="5">
        <v>950.8678764176002</v>
      </c>
      <c r="AF622" s="5">
        <v>863.95272809069024</v>
      </c>
      <c r="AG622" s="5">
        <v>960.98789299338068</v>
      </c>
    </row>
    <row r="623" spans="1:33">
      <c r="A623" s="58" t="s">
        <v>37</v>
      </c>
      <c r="B623" s="61" t="s">
        <v>123</v>
      </c>
      <c r="C623" s="61" t="s">
        <v>181</v>
      </c>
      <c r="D623" s="61" t="s">
        <v>182</v>
      </c>
      <c r="E623" s="61" t="s">
        <v>92</v>
      </c>
      <c r="F623" s="5">
        <v>1360.0243958071655</v>
      </c>
      <c r="G623" s="5">
        <v>1417.5079425026047</v>
      </c>
      <c r="H623" s="5">
        <v>2730.5817622756649</v>
      </c>
      <c r="I623" s="5">
        <v>3173.6349903782402</v>
      </c>
      <c r="J623" s="5">
        <v>2997.6481688195172</v>
      </c>
      <c r="K623" s="5">
        <v>3812.9428581522589</v>
      </c>
      <c r="L623" s="5">
        <v>3968.823676584057</v>
      </c>
      <c r="M623" s="5">
        <v>4140.3704555437198</v>
      </c>
      <c r="N623" s="5">
        <v>4169.0728811369136</v>
      </c>
      <c r="O623" s="5">
        <v>4161.0595419037672</v>
      </c>
      <c r="P623" s="5">
        <v>4278.6307188166129</v>
      </c>
      <c r="Q623" s="5">
        <v>4133.1627949806361</v>
      </c>
      <c r="R623" s="5">
        <v>4221.6651097973245</v>
      </c>
      <c r="S623" s="5">
        <v>4132.5598426586848</v>
      </c>
      <c r="T623" s="5">
        <v>4218.607282003577</v>
      </c>
      <c r="U623" s="5">
        <v>3660.6760188088169</v>
      </c>
      <c r="V623" s="5">
        <v>4189.5718065736946</v>
      </c>
      <c r="W623" s="5">
        <v>4087.5716893837416</v>
      </c>
      <c r="X623" s="5">
        <v>3979.3518121103107</v>
      </c>
      <c r="Y623" s="5">
        <v>4237.2441185457747</v>
      </c>
      <c r="Z623" s="5">
        <v>4104.2110878386293</v>
      </c>
      <c r="AA623" s="5">
        <v>4210.2178372055369</v>
      </c>
      <c r="AB623" s="5">
        <v>4073.87644177742</v>
      </c>
      <c r="AC623" s="5">
        <v>4402.7487632926495</v>
      </c>
      <c r="AD623" s="5">
        <v>4255.6636922005928</v>
      </c>
      <c r="AE623" s="5">
        <v>4387.672533305873</v>
      </c>
      <c r="AF623" s="5">
        <v>3889.4895136582813</v>
      </c>
      <c r="AG623" s="5">
        <v>4332.3455292316894</v>
      </c>
    </row>
    <row r="624" spans="1:33">
      <c r="A624" s="58" t="s">
        <v>37</v>
      </c>
      <c r="B624" s="61" t="s">
        <v>123</v>
      </c>
      <c r="C624" s="61" t="s">
        <v>183</v>
      </c>
      <c r="D624" s="61" t="s">
        <v>184</v>
      </c>
      <c r="E624" s="61" t="s">
        <v>92</v>
      </c>
      <c r="F624" s="5">
        <v>564.42883905495466</v>
      </c>
      <c r="G624" s="5">
        <v>509.02029345</v>
      </c>
      <c r="H624" s="5">
        <v>568.59275685000011</v>
      </c>
      <c r="I624" s="5">
        <v>596.1252511111104</v>
      </c>
      <c r="J624" s="5">
        <v>1892.4781620999952</v>
      </c>
      <c r="K624" s="5">
        <v>3450.2275242899341</v>
      </c>
      <c r="L624" s="5">
        <v>3773.9057248053109</v>
      </c>
      <c r="M624" s="5">
        <v>3622.9704503520252</v>
      </c>
      <c r="N624" s="5">
        <v>3483.5073982118229</v>
      </c>
      <c r="O624" s="5">
        <v>3505.4325540615246</v>
      </c>
      <c r="P624" s="5">
        <v>3634.5671628674768</v>
      </c>
      <c r="Q624" s="5">
        <v>3617.6548205266145</v>
      </c>
      <c r="R624" s="5">
        <v>3615.6611542629148</v>
      </c>
      <c r="S624" s="5">
        <v>3473.9863973003626</v>
      </c>
      <c r="T624" s="5">
        <v>3618.787614149408</v>
      </c>
      <c r="U624" s="5">
        <v>3162.1332051616341</v>
      </c>
      <c r="V624" s="5">
        <v>3572.1126947489361</v>
      </c>
      <c r="W624" s="5">
        <v>3616.2564403431957</v>
      </c>
      <c r="X624" s="5">
        <v>3465.9489715396426</v>
      </c>
      <c r="Y624" s="5">
        <v>3465.7647029814411</v>
      </c>
      <c r="Z624" s="5">
        <v>3561.002513420292</v>
      </c>
      <c r="AA624" s="5">
        <v>3645.8698229061106</v>
      </c>
      <c r="AB624" s="5">
        <v>3551.1009255329104</v>
      </c>
      <c r="AC624" s="5">
        <v>3647.0917805737831</v>
      </c>
      <c r="AD624" s="5">
        <v>3407.2100266815514</v>
      </c>
      <c r="AE624" s="5">
        <v>3563.0787765793407</v>
      </c>
      <c r="AF624" s="5">
        <v>3251.663332316456</v>
      </c>
      <c r="AG624" s="5">
        <v>3641.5108351906679</v>
      </c>
    </row>
    <row r="625" spans="1:33">
      <c r="A625" s="58" t="s">
        <v>37</v>
      </c>
      <c r="B625" s="61" t="s">
        <v>123</v>
      </c>
      <c r="C625" s="61" t="s">
        <v>185</v>
      </c>
      <c r="D625" s="61" t="s">
        <v>186</v>
      </c>
      <c r="E625" s="61" t="s">
        <v>92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>
      <c r="A626" s="58" t="s">
        <v>37</v>
      </c>
      <c r="B626" s="61" t="s">
        <v>123</v>
      </c>
      <c r="C626" s="61" t="s">
        <v>187</v>
      </c>
      <c r="D626" s="61" t="s">
        <v>188</v>
      </c>
      <c r="E626" s="61" t="s">
        <v>92</v>
      </c>
      <c r="F626" s="5">
        <v>1275.5055002246345</v>
      </c>
      <c r="G626" s="5">
        <v>1120.031537719655</v>
      </c>
      <c r="H626" s="5">
        <v>1192.6829132131502</v>
      </c>
      <c r="I626" s="5">
        <v>1307.6729526199545</v>
      </c>
      <c r="J626" s="5">
        <v>1363.9824232689848</v>
      </c>
      <c r="K626" s="5">
        <v>1520.9531995759546</v>
      </c>
      <c r="L626" s="5">
        <v>1704.1964112778137</v>
      </c>
      <c r="M626" s="5">
        <v>1700.0057468268549</v>
      </c>
      <c r="N626" s="5">
        <v>1611.118989184904</v>
      </c>
      <c r="O626" s="5">
        <v>1621.2688601081154</v>
      </c>
      <c r="P626" s="5">
        <v>1594.5288513481196</v>
      </c>
      <c r="Q626" s="5">
        <v>1637.3345288498901</v>
      </c>
      <c r="R626" s="5">
        <v>1630.0592952639759</v>
      </c>
      <c r="S626" s="5">
        <v>1567.7006600583045</v>
      </c>
      <c r="T626" s="5">
        <v>1607.6548834387149</v>
      </c>
      <c r="U626" s="5">
        <v>1530.3931471514711</v>
      </c>
      <c r="V626" s="5">
        <v>1619.8716200995486</v>
      </c>
      <c r="W626" s="5">
        <v>1442.6271400426244</v>
      </c>
      <c r="X626" s="5">
        <v>1466.9621551737191</v>
      </c>
      <c r="Y626" s="5">
        <v>1470.6482471811203</v>
      </c>
      <c r="Z626" s="5">
        <v>1497.9003553596858</v>
      </c>
      <c r="AA626" s="5">
        <v>1526.7289925712662</v>
      </c>
      <c r="AB626" s="5">
        <v>1644.0108759102354</v>
      </c>
      <c r="AC626" s="5">
        <v>1660.4172119333091</v>
      </c>
      <c r="AD626" s="5">
        <v>1556.9606929336903</v>
      </c>
      <c r="AE626" s="5">
        <v>1643.5703684970645</v>
      </c>
      <c r="AF626" s="5">
        <v>1542.4071651175846</v>
      </c>
      <c r="AG626" s="5">
        <v>1654.0789154749464</v>
      </c>
    </row>
    <row r="627" spans="1:33">
      <c r="A627" s="58" t="s">
        <v>37</v>
      </c>
      <c r="B627" s="61" t="s">
        <v>125</v>
      </c>
      <c r="C627" s="61" t="s">
        <v>189</v>
      </c>
      <c r="D627" s="61" t="s">
        <v>190</v>
      </c>
      <c r="E627" s="61" t="s">
        <v>92</v>
      </c>
      <c r="F627" s="5">
        <v>0</v>
      </c>
      <c r="G627" s="5">
        <v>1.4243464649999994E-3</v>
      </c>
      <c r="H627" s="5">
        <v>502.81372249326512</v>
      </c>
      <c r="I627" s="5">
        <v>943.02566322434006</v>
      </c>
      <c r="J627" s="5">
        <v>991.19004498102504</v>
      </c>
      <c r="K627" s="5">
        <v>1200.2191745227751</v>
      </c>
      <c r="L627" s="5">
        <v>1292.6826496477102</v>
      </c>
      <c r="M627" s="5">
        <v>1241.3333190609355</v>
      </c>
      <c r="N627" s="5">
        <v>997.90852485435448</v>
      </c>
      <c r="O627" s="5">
        <v>1104.2489896757247</v>
      </c>
      <c r="P627" s="5">
        <v>1160.9674484578395</v>
      </c>
      <c r="Q627" s="5">
        <v>1061.1028742006645</v>
      </c>
      <c r="R627" s="5">
        <v>1250.1188222245255</v>
      </c>
      <c r="S627" s="5">
        <v>984.5083231812655</v>
      </c>
      <c r="T627" s="5">
        <v>974.15507499697492</v>
      </c>
      <c r="U627" s="5">
        <v>930.75165712678086</v>
      </c>
      <c r="V627" s="5">
        <v>858.00836351267549</v>
      </c>
      <c r="W627" s="5">
        <v>978.66358130475021</v>
      </c>
      <c r="X627" s="5">
        <v>957.02110974681023</v>
      </c>
      <c r="Y627" s="5">
        <v>804.09429054750512</v>
      </c>
      <c r="Z627" s="5">
        <v>852.60377506559507</v>
      </c>
      <c r="AA627" s="5">
        <v>1065.941830330685</v>
      </c>
      <c r="AB627" s="5">
        <v>898.51460677818432</v>
      </c>
      <c r="AC627" s="5">
        <v>1023.4584841250947</v>
      </c>
      <c r="AD627" s="5">
        <v>894.53277735349502</v>
      </c>
      <c r="AE627" s="5">
        <v>948.28786659046966</v>
      </c>
      <c r="AF627" s="5">
        <v>986.82653156956599</v>
      </c>
      <c r="AG627" s="5">
        <v>887.5838285828554</v>
      </c>
    </row>
    <row r="628" spans="1:33">
      <c r="A628" s="58" t="s">
        <v>37</v>
      </c>
      <c r="B628" s="61" t="s">
        <v>125</v>
      </c>
      <c r="C628" s="61" t="s">
        <v>191</v>
      </c>
      <c r="D628" s="61" t="s">
        <v>192</v>
      </c>
      <c r="E628" s="61" t="s">
        <v>92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>
      <c r="A629" s="58" t="s">
        <v>37</v>
      </c>
      <c r="B629" s="61" t="s">
        <v>125</v>
      </c>
      <c r="C629" s="61" t="s">
        <v>193</v>
      </c>
      <c r="D629" s="61" t="s">
        <v>194</v>
      </c>
      <c r="E629" s="61" t="s">
        <v>92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</row>
    <row r="630" spans="1:33">
      <c r="A630" s="58" t="s">
        <v>37</v>
      </c>
      <c r="B630" s="61" t="s">
        <v>125</v>
      </c>
      <c r="C630" s="61" t="s">
        <v>195</v>
      </c>
      <c r="D630" s="61" t="s">
        <v>196</v>
      </c>
      <c r="E630" s="61" t="s">
        <v>92</v>
      </c>
      <c r="F630" s="5">
        <v>5283.4668833744008</v>
      </c>
      <c r="G630" s="5">
        <v>5408.207675485638</v>
      </c>
      <c r="H630" s="5">
        <v>5618.4583416698451</v>
      </c>
      <c r="I630" s="5">
        <v>6123.0079149326248</v>
      </c>
      <c r="J630" s="5">
        <v>6393.8098762532954</v>
      </c>
      <c r="K630" s="5">
        <v>6233.0244557479582</v>
      </c>
      <c r="L630" s="5">
        <v>6039.9452339187774</v>
      </c>
      <c r="M630" s="5">
        <v>8399.7419555454144</v>
      </c>
      <c r="N630" s="5">
        <v>10857.321975381095</v>
      </c>
      <c r="O630" s="5">
        <v>10793.389680839082</v>
      </c>
      <c r="P630" s="5">
        <v>11027.158331955323</v>
      </c>
      <c r="Q630" s="5">
        <v>10815.56872597343</v>
      </c>
      <c r="R630" s="5">
        <v>12566.292192992256</v>
      </c>
      <c r="S630" s="5">
        <v>11127.081906334693</v>
      </c>
      <c r="T630" s="5">
        <v>11135.616641485522</v>
      </c>
      <c r="U630" s="5">
        <v>10054.15916693466</v>
      </c>
      <c r="V630" s="5">
        <v>11012.232857850735</v>
      </c>
      <c r="W630" s="5">
        <v>11592.563612561778</v>
      </c>
      <c r="X630" s="5">
        <v>11389.976290319766</v>
      </c>
      <c r="Y630" s="5">
        <v>14803.883905216215</v>
      </c>
      <c r="Z630" s="5">
        <v>15299.555312638209</v>
      </c>
      <c r="AA630" s="5">
        <v>20786.677553757054</v>
      </c>
      <c r="AB630" s="5">
        <v>34844.841538151195</v>
      </c>
      <c r="AC630" s="5">
        <v>40709.207186562657</v>
      </c>
      <c r="AD630" s="5">
        <v>49069.954262325729</v>
      </c>
      <c r="AE630" s="5">
        <v>62713.898187955194</v>
      </c>
      <c r="AF630" s="5">
        <v>55042.734612409411</v>
      </c>
      <c r="AG630" s="5">
        <v>59396.067115138001</v>
      </c>
    </row>
    <row r="631" spans="1:33">
      <c r="A631" s="58" t="s">
        <v>37</v>
      </c>
      <c r="B631" s="61" t="s">
        <v>125</v>
      </c>
      <c r="C631" s="61" t="s">
        <v>197</v>
      </c>
      <c r="D631" s="61" t="s">
        <v>198</v>
      </c>
      <c r="E631" s="61" t="s">
        <v>92</v>
      </c>
      <c r="F631" s="5">
        <v>5574.3697936560038</v>
      </c>
      <c r="G631" s="5">
        <v>8927.092341746029</v>
      </c>
      <c r="H631" s="5">
        <v>8864.571784599626</v>
      </c>
      <c r="I631" s="5">
        <v>10974.723996658304</v>
      </c>
      <c r="J631" s="5">
        <v>12708.353570261201</v>
      </c>
      <c r="K631" s="5">
        <v>12846.358416606472</v>
      </c>
      <c r="L631" s="5">
        <v>14294.376410777921</v>
      </c>
      <c r="M631" s="5">
        <v>18511.363531922514</v>
      </c>
      <c r="N631" s="5">
        <v>16565.906616922475</v>
      </c>
      <c r="O631" s="5">
        <v>17389.848895905408</v>
      </c>
      <c r="P631" s="5">
        <v>23699.783401643701</v>
      </c>
      <c r="Q631" s="5">
        <v>21603.502726826835</v>
      </c>
      <c r="R631" s="5">
        <v>23922.124463076143</v>
      </c>
      <c r="S631" s="5">
        <v>21019.989305459578</v>
      </c>
      <c r="T631" s="5">
        <v>25569.28191441415</v>
      </c>
      <c r="U631" s="5">
        <v>27402.869169353631</v>
      </c>
      <c r="V631" s="5">
        <v>29046.499973955804</v>
      </c>
      <c r="W631" s="5">
        <v>31812.178480841088</v>
      </c>
      <c r="X631" s="5">
        <v>40819.784389743225</v>
      </c>
      <c r="Y631" s="5">
        <v>36128.904447600427</v>
      </c>
      <c r="Z631" s="5">
        <v>40368.971241672894</v>
      </c>
      <c r="AA631" s="5">
        <v>47941.916985123884</v>
      </c>
      <c r="AB631" s="5">
        <v>41692.728166181078</v>
      </c>
      <c r="AC631" s="5">
        <v>47445.008280605602</v>
      </c>
      <c r="AD631" s="5">
        <v>39724.255025908104</v>
      </c>
      <c r="AE631" s="5">
        <v>45125.270453254918</v>
      </c>
      <c r="AF631" s="5">
        <v>43625.809905585025</v>
      </c>
      <c r="AG631" s="5">
        <v>42230.48320918707</v>
      </c>
    </row>
    <row r="632" spans="1:33">
      <c r="A632" s="58" t="s">
        <v>37</v>
      </c>
      <c r="B632" s="61" t="s">
        <v>125</v>
      </c>
      <c r="C632" s="61" t="s">
        <v>199</v>
      </c>
      <c r="D632" s="61" t="s">
        <v>200</v>
      </c>
      <c r="E632" s="61" t="s">
        <v>92</v>
      </c>
      <c r="F632" s="5">
        <v>0</v>
      </c>
      <c r="G632" s="5">
        <v>4688.4295340876415</v>
      </c>
      <c r="H632" s="5">
        <v>5985.5164564000552</v>
      </c>
      <c r="I632" s="5">
        <v>7408.4805464385754</v>
      </c>
      <c r="J632" s="5">
        <v>8270.6653265473942</v>
      </c>
      <c r="K632" s="5">
        <v>7589.2288874816741</v>
      </c>
      <c r="L632" s="5">
        <v>7682.3440878983292</v>
      </c>
      <c r="M632" s="5">
        <v>10673.069051779748</v>
      </c>
      <c r="N632" s="5">
        <v>10004.233811261785</v>
      </c>
      <c r="O632" s="5">
        <v>10412.79125406745</v>
      </c>
      <c r="P632" s="5">
        <v>10992.625172565491</v>
      </c>
      <c r="Q632" s="5">
        <v>10667.642633547352</v>
      </c>
      <c r="R632" s="5">
        <v>12744.309542683766</v>
      </c>
      <c r="S632" s="5">
        <v>12778.18738919898</v>
      </c>
      <c r="T632" s="5">
        <v>12908.675556586062</v>
      </c>
      <c r="U632" s="5">
        <v>12486.594643487264</v>
      </c>
      <c r="V632" s="5">
        <v>12893.239626381714</v>
      </c>
      <c r="W632" s="5">
        <v>13109.336578791557</v>
      </c>
      <c r="X632" s="5">
        <v>13720.303160104988</v>
      </c>
      <c r="Y632" s="5">
        <v>12449.33565910594</v>
      </c>
      <c r="Z632" s="5">
        <v>12330.066497295038</v>
      </c>
      <c r="AA632" s="5">
        <v>12403.065976951468</v>
      </c>
      <c r="AB632" s="5">
        <v>10373.673939390326</v>
      </c>
      <c r="AC632" s="5">
        <v>11513.461498137867</v>
      </c>
      <c r="AD632" s="5">
        <v>11102.021035228034</v>
      </c>
      <c r="AE632" s="5">
        <v>11852.60824685019</v>
      </c>
      <c r="AF632" s="5">
        <v>11636.902763312251</v>
      </c>
      <c r="AG632" s="5">
        <v>10942.247688325888</v>
      </c>
    </row>
    <row r="633" spans="1:33">
      <c r="A633" s="58" t="s">
        <v>37</v>
      </c>
      <c r="B633" s="61" t="s">
        <v>125</v>
      </c>
      <c r="C633" s="61" t="s">
        <v>201</v>
      </c>
      <c r="D633" s="61" t="s">
        <v>202</v>
      </c>
      <c r="E633" s="61" t="s">
        <v>92</v>
      </c>
      <c r="F633" s="5">
        <v>0</v>
      </c>
      <c r="G633" s="5">
        <v>0</v>
      </c>
      <c r="H633" s="5">
        <v>1622.5171726203498</v>
      </c>
      <c r="I633" s="5">
        <v>1884.1241510710349</v>
      </c>
      <c r="J633" s="5">
        <v>1935.9503293784546</v>
      </c>
      <c r="K633" s="5">
        <v>2485.644873964065</v>
      </c>
      <c r="L633" s="5">
        <v>2426.7587092365247</v>
      </c>
      <c r="M633" s="5">
        <v>2159.8629405293254</v>
      </c>
      <c r="N633" s="5">
        <v>2138.4152951897954</v>
      </c>
      <c r="O633" s="5">
        <v>2154.9200631559656</v>
      </c>
      <c r="P633" s="5">
        <v>1893.2164707645154</v>
      </c>
      <c r="Q633" s="5">
        <v>1889.0367775855452</v>
      </c>
      <c r="R633" s="5">
        <v>1743.4304885244896</v>
      </c>
      <c r="S633" s="5">
        <v>1882.0130254679057</v>
      </c>
      <c r="T633" s="5">
        <v>1899.006160894075</v>
      </c>
      <c r="U633" s="5">
        <v>1676.0627384105653</v>
      </c>
      <c r="V633" s="5">
        <v>1822.8907574970847</v>
      </c>
      <c r="W633" s="5">
        <v>2001.6532042856491</v>
      </c>
      <c r="X633" s="5">
        <v>1855.487369067115</v>
      </c>
      <c r="Y633" s="5">
        <v>1795.7919542737905</v>
      </c>
      <c r="Z633" s="5">
        <v>1802.0974437330697</v>
      </c>
      <c r="AA633" s="5">
        <v>1703.4628733476854</v>
      </c>
      <c r="AB633" s="5">
        <v>1663.9323705232891</v>
      </c>
      <c r="AC633" s="5">
        <v>1487.4175764318302</v>
      </c>
      <c r="AD633" s="5">
        <v>1482.8418818277014</v>
      </c>
      <c r="AE633" s="5">
        <v>1674.4141407835295</v>
      </c>
      <c r="AF633" s="5">
        <v>1349.7324044849709</v>
      </c>
      <c r="AG633" s="5">
        <v>1303.9269225608596</v>
      </c>
    </row>
    <row r="634" spans="1:33">
      <c r="A634" s="58" t="s">
        <v>37</v>
      </c>
      <c r="B634" s="61" t="s">
        <v>126</v>
      </c>
      <c r="C634" s="61" t="s">
        <v>203</v>
      </c>
      <c r="D634" s="61" t="s">
        <v>204</v>
      </c>
      <c r="E634" s="61" t="s">
        <v>92</v>
      </c>
      <c r="F634" s="5">
        <v>770.17073556786545</v>
      </c>
      <c r="G634" s="5">
        <v>1015.0471210755347</v>
      </c>
      <c r="H634" s="5">
        <v>1204.0557209639401</v>
      </c>
      <c r="I634" s="5">
        <v>1389.1300444334352</v>
      </c>
      <c r="J634" s="5">
        <v>1556.9403923616396</v>
      </c>
      <c r="K634" s="5">
        <v>1837.5852868247753</v>
      </c>
      <c r="L634" s="5">
        <v>1895.2925842423301</v>
      </c>
      <c r="M634" s="5">
        <v>1519.9556469242798</v>
      </c>
      <c r="N634" s="5">
        <v>1406.8298995366504</v>
      </c>
      <c r="O634" s="5">
        <v>1414.1599018238403</v>
      </c>
      <c r="P634" s="5">
        <v>1325.7834520840502</v>
      </c>
      <c r="Q634" s="5">
        <v>1221.2169168726505</v>
      </c>
      <c r="R634" s="5">
        <v>1166.8433770370245</v>
      </c>
      <c r="S634" s="5">
        <v>1034.2880742708448</v>
      </c>
      <c r="T634" s="5">
        <v>1154.0791184380898</v>
      </c>
      <c r="U634" s="5">
        <v>846.69178531078023</v>
      </c>
      <c r="V634" s="5">
        <v>1034.2502839745248</v>
      </c>
      <c r="W634" s="5">
        <v>1255.6455388302652</v>
      </c>
      <c r="X634" s="5">
        <v>872.15354882363511</v>
      </c>
      <c r="Y634" s="5">
        <v>624.53551384585501</v>
      </c>
      <c r="Z634" s="5">
        <v>691.14295479321527</v>
      </c>
      <c r="AA634" s="5">
        <v>594.05596747109507</v>
      </c>
      <c r="AB634" s="5">
        <v>487.42766720588497</v>
      </c>
      <c r="AC634" s="5">
        <v>612.55402946953495</v>
      </c>
      <c r="AD634" s="5">
        <v>620.16080587375518</v>
      </c>
      <c r="AE634" s="5">
        <v>718.4973261335399</v>
      </c>
      <c r="AF634" s="5">
        <v>613.75532344494513</v>
      </c>
      <c r="AG634" s="5">
        <v>292.11618169826994</v>
      </c>
    </row>
    <row r="635" spans="1:33">
      <c r="A635" s="58" t="s">
        <v>37</v>
      </c>
      <c r="B635" s="61" t="s">
        <v>126</v>
      </c>
      <c r="C635" s="61" t="s">
        <v>205</v>
      </c>
      <c r="D635" s="61" t="s">
        <v>206</v>
      </c>
      <c r="E635" s="61" t="s">
        <v>92</v>
      </c>
      <c r="F635" s="5">
        <v>0</v>
      </c>
      <c r="G635" s="5">
        <v>0</v>
      </c>
      <c r="H635" s="5">
        <v>0</v>
      </c>
      <c r="I635" s="5">
        <v>1726.0134678587301</v>
      </c>
      <c r="J635" s="5">
        <v>2284.5777832519361</v>
      </c>
      <c r="K635" s="5">
        <v>3197.6220586558834</v>
      </c>
      <c r="L635" s="5">
        <v>3140.4951300712114</v>
      </c>
      <c r="M635" s="5">
        <v>3116.6858629693993</v>
      </c>
      <c r="N635" s="5">
        <v>2901.6709519821034</v>
      </c>
      <c r="O635" s="5">
        <v>2825.8438893490511</v>
      </c>
      <c r="P635" s="5">
        <v>2804.5053397906067</v>
      </c>
      <c r="Q635" s="5">
        <v>2608.1227015068598</v>
      </c>
      <c r="R635" s="5">
        <v>2792.6201904616655</v>
      </c>
      <c r="S635" s="5">
        <v>2343.0953987136054</v>
      </c>
      <c r="T635" s="5">
        <v>2313.2540769193411</v>
      </c>
      <c r="U635" s="5">
        <v>1820.3949412905613</v>
      </c>
      <c r="V635" s="5">
        <v>2420.113555458056</v>
      </c>
      <c r="W635" s="5">
        <v>2619.3557697772894</v>
      </c>
      <c r="X635" s="5">
        <v>1940.2293699791601</v>
      </c>
      <c r="Y635" s="5">
        <v>1454.7461430244853</v>
      </c>
      <c r="Z635" s="5">
        <v>1557.4739561317549</v>
      </c>
      <c r="AA635" s="5">
        <v>1611.282516248755</v>
      </c>
      <c r="AB635" s="5">
        <v>1445.3443794911752</v>
      </c>
      <c r="AC635" s="5">
        <v>1934.5727654963346</v>
      </c>
      <c r="AD635" s="5">
        <v>1833.1482509721545</v>
      </c>
      <c r="AE635" s="5">
        <v>1860.7009662376104</v>
      </c>
      <c r="AF635" s="5">
        <v>1414.8463050305293</v>
      </c>
      <c r="AG635" s="5">
        <v>1575.2660919106795</v>
      </c>
    </row>
    <row r="636" spans="1:33">
      <c r="A636" s="58" t="s">
        <v>37</v>
      </c>
      <c r="B636" s="61" t="s">
        <v>126</v>
      </c>
      <c r="C636" s="61" t="s">
        <v>207</v>
      </c>
      <c r="D636" s="61" t="s">
        <v>208</v>
      </c>
      <c r="E636" s="61" t="s">
        <v>92</v>
      </c>
      <c r="F636" s="5">
        <v>3907.3221612721759</v>
      </c>
      <c r="G636" s="5">
        <v>7857.0803324579583</v>
      </c>
      <c r="H636" s="5">
        <v>9879.3442537448154</v>
      </c>
      <c r="I636" s="5">
        <v>10345.072291736837</v>
      </c>
      <c r="J636" s="5">
        <v>9993.2223594151001</v>
      </c>
      <c r="K636" s="5">
        <v>11892.551031665927</v>
      </c>
      <c r="L636" s="5">
        <v>11086.957821797912</v>
      </c>
      <c r="M636" s="5">
        <v>15023.438740967367</v>
      </c>
      <c r="N636" s="5">
        <v>14393.365201368377</v>
      </c>
      <c r="O636" s="5">
        <v>14316.077483490713</v>
      </c>
      <c r="P636" s="5">
        <v>17588.155024852756</v>
      </c>
      <c r="Q636" s="5">
        <v>16369.621236209945</v>
      </c>
      <c r="R636" s="5">
        <v>23386.184505954971</v>
      </c>
      <c r="S636" s="5">
        <v>20745.609293459471</v>
      </c>
      <c r="T636" s="5">
        <v>20789.523177668372</v>
      </c>
      <c r="U636" s="5">
        <v>18247.860100872571</v>
      </c>
      <c r="V636" s="5">
        <v>20779.687464087128</v>
      </c>
      <c r="W636" s="5">
        <v>20958.941673857691</v>
      </c>
      <c r="X636" s="5">
        <v>39258.709152794909</v>
      </c>
      <c r="Y636" s="5">
        <v>62578.893603964643</v>
      </c>
      <c r="Z636" s="5">
        <v>77642.566875763761</v>
      </c>
      <c r="AA636" s="5">
        <v>84334.987494509769</v>
      </c>
      <c r="AB636" s="5">
        <v>76177.056380381095</v>
      </c>
      <c r="AC636" s="5">
        <v>92881.688089068222</v>
      </c>
      <c r="AD636" s="5">
        <v>83707.031480835474</v>
      </c>
      <c r="AE636" s="5">
        <v>88177.452096629073</v>
      </c>
      <c r="AF636" s="5">
        <v>75918.285499210382</v>
      </c>
      <c r="AG636" s="5">
        <v>84817.002081579136</v>
      </c>
    </row>
    <row r="637" spans="1:33">
      <c r="A637" s="58" t="s">
        <v>37</v>
      </c>
      <c r="B637" s="61" t="s">
        <v>126</v>
      </c>
      <c r="C637" s="61" t="s">
        <v>209</v>
      </c>
      <c r="D637" s="61" t="s">
        <v>210</v>
      </c>
      <c r="E637" s="61" t="s">
        <v>92</v>
      </c>
      <c r="F637" s="5">
        <v>273.52191494601016</v>
      </c>
      <c r="G637" s="5">
        <v>188.19562715662488</v>
      </c>
      <c r="H637" s="5">
        <v>274.91190777483507</v>
      </c>
      <c r="I637" s="5">
        <v>304.13832343439503</v>
      </c>
      <c r="J637" s="5">
        <v>345.77420632126973</v>
      </c>
      <c r="K637" s="5">
        <v>493.15725258392001</v>
      </c>
      <c r="L637" s="5">
        <v>543.20407100231489</v>
      </c>
      <c r="M637" s="5">
        <v>426.65575329921489</v>
      </c>
      <c r="N637" s="5">
        <v>394.2206217939098</v>
      </c>
      <c r="O637" s="5">
        <v>416.68922691105996</v>
      </c>
      <c r="P637" s="5">
        <v>399.28705124866013</v>
      </c>
      <c r="Q637" s="5">
        <v>351.60782728022991</v>
      </c>
      <c r="R637" s="5">
        <v>380.64665833655499</v>
      </c>
      <c r="S637" s="5">
        <v>318.21590505717506</v>
      </c>
      <c r="T637" s="5">
        <v>329.54122503007517</v>
      </c>
      <c r="U637" s="5">
        <v>270.51266188319994</v>
      </c>
      <c r="V637" s="5">
        <v>299.27776682168496</v>
      </c>
      <c r="W637" s="5">
        <v>364.84022075313987</v>
      </c>
      <c r="X637" s="5">
        <v>310.896223756045</v>
      </c>
      <c r="Y637" s="5">
        <v>254.34601456392002</v>
      </c>
      <c r="Z637" s="5">
        <v>241.74023032146516</v>
      </c>
      <c r="AA637" s="5">
        <v>241.91103533819009</v>
      </c>
      <c r="AB637" s="5">
        <v>200.99089182137004</v>
      </c>
      <c r="AC637" s="5">
        <v>260.66216715086512</v>
      </c>
      <c r="AD637" s="5">
        <v>229.11953979422489</v>
      </c>
      <c r="AE637" s="5">
        <v>246.15070392152001</v>
      </c>
      <c r="AF637" s="5">
        <v>205.72074332979503</v>
      </c>
      <c r="AG637" s="5">
        <v>167.46903600447999</v>
      </c>
    </row>
    <row r="638" spans="1:33">
      <c r="A638" s="58" t="s">
        <v>37</v>
      </c>
      <c r="B638" s="61" t="s">
        <v>126</v>
      </c>
      <c r="C638" s="61" t="s">
        <v>211</v>
      </c>
      <c r="D638" s="61" t="s">
        <v>212</v>
      </c>
      <c r="E638" s="61" t="s">
        <v>92</v>
      </c>
      <c r="F638" s="5">
        <v>1225.7562222210304</v>
      </c>
      <c r="G638" s="5">
        <v>1095.1037967026602</v>
      </c>
      <c r="H638" s="5">
        <v>1219.1895854083853</v>
      </c>
      <c r="I638" s="5">
        <v>1138.8195654740553</v>
      </c>
      <c r="J638" s="5">
        <v>1088.3569969913851</v>
      </c>
      <c r="K638" s="5">
        <v>1061.5895955908306</v>
      </c>
      <c r="L638" s="5">
        <v>1035.13698900793</v>
      </c>
      <c r="M638" s="5">
        <v>942.36047562631563</v>
      </c>
      <c r="N638" s="5">
        <v>915.93127736310521</v>
      </c>
      <c r="O638" s="5">
        <v>922.41229980233504</v>
      </c>
      <c r="P638" s="5">
        <v>949.68159336059944</v>
      </c>
      <c r="Q638" s="5">
        <v>846.18896607934539</v>
      </c>
      <c r="R638" s="5">
        <v>945.73323484231514</v>
      </c>
      <c r="S638" s="5">
        <v>832.92388624837554</v>
      </c>
      <c r="T638" s="5">
        <v>761.42680461014027</v>
      </c>
      <c r="U638" s="5">
        <v>779.10322837297008</v>
      </c>
      <c r="V638" s="5">
        <v>771.45037712228986</v>
      </c>
      <c r="W638" s="5">
        <v>856.10720160723451</v>
      </c>
      <c r="X638" s="5">
        <v>681.48564188532987</v>
      </c>
      <c r="Y638" s="5">
        <v>788.85072589517029</v>
      </c>
      <c r="Z638" s="5">
        <v>865.94271308681937</v>
      </c>
      <c r="AA638" s="5">
        <v>994.51866028023051</v>
      </c>
      <c r="AB638" s="5">
        <v>576.6296194050002</v>
      </c>
      <c r="AC638" s="5">
        <v>563.37071260575476</v>
      </c>
      <c r="AD638" s="5">
        <v>547.0319067977299</v>
      </c>
      <c r="AE638" s="5">
        <v>465.64632712500054</v>
      </c>
      <c r="AF638" s="5">
        <v>526.00448575500013</v>
      </c>
      <c r="AG638" s="5">
        <v>456.8909942100002</v>
      </c>
    </row>
    <row r="639" spans="1:33">
      <c r="A639" s="58" t="s">
        <v>37</v>
      </c>
      <c r="B639" s="61" t="s">
        <v>126</v>
      </c>
      <c r="C639" s="61" t="s">
        <v>213</v>
      </c>
      <c r="D639" s="61" t="s">
        <v>214</v>
      </c>
      <c r="E639" s="61" t="s">
        <v>92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6380.2626638211486</v>
      </c>
      <c r="N639" s="5">
        <v>8474.0188569577003</v>
      </c>
      <c r="O639" s="5">
        <v>9772.3870648549582</v>
      </c>
      <c r="P639" s="5">
        <v>9667.9756813365293</v>
      </c>
      <c r="Q639" s="5">
        <v>11193.567461575996</v>
      </c>
      <c r="R639" s="5">
        <v>10543.023190754669</v>
      </c>
      <c r="S639" s="5">
        <v>23423.27511374095</v>
      </c>
      <c r="T639" s="5">
        <v>22387.364878983957</v>
      </c>
      <c r="U639" s="5">
        <v>21685.433626780668</v>
      </c>
      <c r="V639" s="5">
        <v>22469.220793913646</v>
      </c>
      <c r="W639" s="5">
        <v>23552.897887978979</v>
      </c>
      <c r="X639" s="5">
        <v>36407.838687732808</v>
      </c>
      <c r="Y639" s="5">
        <v>48704.545186820222</v>
      </c>
      <c r="Z639" s="5">
        <v>49983.52331156304</v>
      </c>
      <c r="AA639" s="5">
        <v>45855.956216515697</v>
      </c>
      <c r="AB639" s="5">
        <v>39171.818169119215</v>
      </c>
      <c r="AC639" s="5">
        <v>42822.68097781721</v>
      </c>
      <c r="AD639" s="5">
        <v>45100.082084958965</v>
      </c>
      <c r="AE639" s="5">
        <v>43493.304134093443</v>
      </c>
      <c r="AF639" s="5">
        <v>39932.901003255814</v>
      </c>
      <c r="AG639" s="5">
        <v>42028.884290963804</v>
      </c>
    </row>
    <row r="640" spans="1:33">
      <c r="A640" s="58" t="s">
        <v>37</v>
      </c>
      <c r="B640" s="61" t="s">
        <v>126</v>
      </c>
      <c r="C640" s="61" t="s">
        <v>215</v>
      </c>
      <c r="D640" s="61" t="s">
        <v>216</v>
      </c>
      <c r="E640" s="61" t="s">
        <v>92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>
      <c r="A641" s="58" t="s">
        <v>37</v>
      </c>
      <c r="B641" s="61" t="s">
        <v>126</v>
      </c>
      <c r="C641" s="61" t="s">
        <v>217</v>
      </c>
      <c r="D641" s="61" t="s">
        <v>218</v>
      </c>
      <c r="E641" s="61" t="s">
        <v>92</v>
      </c>
      <c r="F641" s="5">
        <v>364.89145524000014</v>
      </c>
      <c r="G641" s="5">
        <v>877.00564517913983</v>
      </c>
      <c r="H641" s="5">
        <v>1049.0170050457248</v>
      </c>
      <c r="I641" s="5">
        <v>1104.3808144477107</v>
      </c>
      <c r="J641" s="5">
        <v>1029.9881322470649</v>
      </c>
      <c r="K641" s="5">
        <v>1340.9908111651796</v>
      </c>
      <c r="L641" s="5">
        <v>1348.3019428646753</v>
      </c>
      <c r="M641" s="5">
        <v>1254.2303237100305</v>
      </c>
      <c r="N641" s="5">
        <v>1185.8690202075852</v>
      </c>
      <c r="O641" s="5">
        <v>1175.67551129969</v>
      </c>
      <c r="P641" s="5">
        <v>1723.5203507549252</v>
      </c>
      <c r="Q641" s="5">
        <v>1538.6167247627204</v>
      </c>
      <c r="R641" s="5">
        <v>1466.8056553707297</v>
      </c>
      <c r="S641" s="5">
        <v>1191.3537168996397</v>
      </c>
      <c r="T641" s="5">
        <v>1484.0474711953293</v>
      </c>
      <c r="U641" s="5">
        <v>1203.7540064740544</v>
      </c>
      <c r="V641" s="5">
        <v>1527.3810227128556</v>
      </c>
      <c r="W641" s="5">
        <v>2518.1724101761902</v>
      </c>
      <c r="X641" s="5">
        <v>1820.5179400314705</v>
      </c>
      <c r="Y641" s="5">
        <v>2260.1353071741496</v>
      </c>
      <c r="Z641" s="5">
        <v>2232.4030951867298</v>
      </c>
      <c r="AA641" s="5">
        <v>11611.357236864396</v>
      </c>
      <c r="AB641" s="5">
        <v>41991.052688103628</v>
      </c>
      <c r="AC641" s="5">
        <v>50688.929170975767</v>
      </c>
      <c r="AD641" s="5">
        <v>44202.476583784257</v>
      </c>
      <c r="AE641" s="5">
        <v>45844.052977695254</v>
      </c>
      <c r="AF641" s="5">
        <v>38661.762392404016</v>
      </c>
      <c r="AG641" s="5">
        <v>43930.623424576232</v>
      </c>
    </row>
    <row r="642" spans="1:33">
      <c r="A642" s="58" t="s">
        <v>37</v>
      </c>
      <c r="B642" s="61" t="s">
        <v>126</v>
      </c>
      <c r="C642" s="61" t="s">
        <v>219</v>
      </c>
      <c r="D642" s="61" t="s">
        <v>220</v>
      </c>
      <c r="E642" s="61" t="s">
        <v>92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</row>
    <row r="643" spans="1:33">
      <c r="A643" s="58" t="s">
        <v>37</v>
      </c>
      <c r="B643" s="61" t="s">
        <v>127</v>
      </c>
      <c r="C643" s="61" t="s">
        <v>221</v>
      </c>
      <c r="D643" s="61" t="s">
        <v>222</v>
      </c>
      <c r="E643" s="61" t="s">
        <v>92</v>
      </c>
      <c r="F643" s="5">
        <v>539.79024069600018</v>
      </c>
      <c r="G643" s="5">
        <v>564.28648096799952</v>
      </c>
      <c r="H643" s="5">
        <v>539.69431202399994</v>
      </c>
      <c r="I643" s="5">
        <v>820.80664410039458</v>
      </c>
      <c r="J643" s="5">
        <v>1216.7646306935205</v>
      </c>
      <c r="K643" s="5">
        <v>1161.2491774784353</v>
      </c>
      <c r="L643" s="5">
        <v>1333.4836192613352</v>
      </c>
      <c r="M643" s="5">
        <v>1948.9188001820703</v>
      </c>
      <c r="N643" s="5">
        <v>1437.9522325683342</v>
      </c>
      <c r="O643" s="5">
        <v>1630.1339345575198</v>
      </c>
      <c r="P643" s="5">
        <v>4987.1426761714265</v>
      </c>
      <c r="Q643" s="5">
        <v>3928.0362929661314</v>
      </c>
      <c r="R643" s="5">
        <v>3908.3924866507923</v>
      </c>
      <c r="S643" s="5">
        <v>11807.167280336085</v>
      </c>
      <c r="T643" s="5">
        <v>21791.139435706606</v>
      </c>
      <c r="U643" s="5">
        <v>28147.833558208342</v>
      </c>
      <c r="V643" s="5">
        <v>24996.869842889118</v>
      </c>
      <c r="W643" s="5">
        <v>32551.175664438244</v>
      </c>
      <c r="X643" s="5">
        <v>35303.924255461505</v>
      </c>
      <c r="Y643" s="5">
        <v>31415.200555824831</v>
      </c>
      <c r="Z643" s="5">
        <v>47003.1495965387</v>
      </c>
      <c r="AA643" s="5">
        <v>44232.655272223361</v>
      </c>
      <c r="AB643" s="5">
        <v>37090.607454514291</v>
      </c>
      <c r="AC643" s="5">
        <v>41232.910630656654</v>
      </c>
      <c r="AD643" s="5">
        <v>45359.863007895023</v>
      </c>
      <c r="AE643" s="5">
        <v>47076.862866163385</v>
      </c>
      <c r="AF643" s="5">
        <v>44601.77720144733</v>
      </c>
      <c r="AG643" s="5">
        <v>38815.053836022526</v>
      </c>
    </row>
    <row r="644" spans="1:33">
      <c r="A644" s="58" t="s">
        <v>37</v>
      </c>
      <c r="B644" s="61" t="s">
        <v>127</v>
      </c>
      <c r="C644" s="61" t="s">
        <v>223</v>
      </c>
      <c r="D644" s="61" t="s">
        <v>224</v>
      </c>
      <c r="E644" s="61" t="s">
        <v>92</v>
      </c>
      <c r="F644" s="5">
        <v>846.7225745077003</v>
      </c>
      <c r="G644" s="5">
        <v>933.56531434434987</v>
      </c>
      <c r="H644" s="5">
        <v>2549.6515788041688</v>
      </c>
      <c r="I644" s="5">
        <v>2605.5303398391711</v>
      </c>
      <c r="J644" s="5">
        <v>2982.562377602897</v>
      </c>
      <c r="K644" s="5">
        <v>3241.3133571763074</v>
      </c>
      <c r="L644" s="5">
        <v>3251.5532222606453</v>
      </c>
      <c r="M644" s="5">
        <v>4432.5723393169428</v>
      </c>
      <c r="N644" s="5">
        <v>3955.0759004864963</v>
      </c>
      <c r="O644" s="5">
        <v>4170.770507434564</v>
      </c>
      <c r="P644" s="5">
        <v>17340.978981052274</v>
      </c>
      <c r="Q644" s="5">
        <v>16380.070929631886</v>
      </c>
      <c r="R644" s="5">
        <v>27230.934953228585</v>
      </c>
      <c r="S644" s="5">
        <v>26789.544428249355</v>
      </c>
      <c r="T644" s="5">
        <v>26022.307933228389</v>
      </c>
      <c r="U644" s="5">
        <v>25157.781159110415</v>
      </c>
      <c r="V644" s="5">
        <v>26285.550246835992</v>
      </c>
      <c r="W644" s="5">
        <v>27365.295388344621</v>
      </c>
      <c r="X644" s="5">
        <v>28473.620706985286</v>
      </c>
      <c r="Y644" s="5">
        <v>27723.228490688667</v>
      </c>
      <c r="Z644" s="5">
        <v>26218.482608970706</v>
      </c>
      <c r="AA644" s="5">
        <v>26263.591192797041</v>
      </c>
      <c r="AB644" s="5">
        <v>24500.270303425979</v>
      </c>
      <c r="AC644" s="5">
        <v>27517.239409847003</v>
      </c>
      <c r="AD644" s="5">
        <v>27020.72299486434</v>
      </c>
      <c r="AE644" s="5">
        <v>25637.211221453472</v>
      </c>
      <c r="AF644" s="5">
        <v>24126.485920805535</v>
      </c>
      <c r="AG644" s="5">
        <v>23890.800663249189</v>
      </c>
    </row>
    <row r="645" spans="1:33">
      <c r="A645" s="58" t="s">
        <v>37</v>
      </c>
      <c r="B645" s="61" t="s">
        <v>127</v>
      </c>
      <c r="C645" s="61" t="s">
        <v>225</v>
      </c>
      <c r="D645" s="61" t="s">
        <v>226</v>
      </c>
      <c r="E645" s="61" t="s">
        <v>92</v>
      </c>
      <c r="F645" s="5">
        <v>458.4883975919999</v>
      </c>
      <c r="G645" s="5">
        <v>1275.3320313523645</v>
      </c>
      <c r="H645" s="5">
        <v>3123.0165773477552</v>
      </c>
      <c r="I645" s="5">
        <v>2981.4259919121705</v>
      </c>
      <c r="J645" s="5">
        <v>3425.5280488890667</v>
      </c>
      <c r="K645" s="5">
        <v>3412.6829150255107</v>
      </c>
      <c r="L645" s="5">
        <v>3444.417998932724</v>
      </c>
      <c r="M645" s="5">
        <v>9251.2427452905958</v>
      </c>
      <c r="N645" s="5">
        <v>20957.575831297392</v>
      </c>
      <c r="O645" s="5">
        <v>24945.498545685365</v>
      </c>
      <c r="P645" s="5">
        <v>28195.539099927235</v>
      </c>
      <c r="Q645" s="5">
        <v>50497.222173429691</v>
      </c>
      <c r="R645" s="5">
        <v>55193.699653997377</v>
      </c>
      <c r="S645" s="5">
        <v>54515.569824284103</v>
      </c>
      <c r="T645" s="5">
        <v>51634.911551662808</v>
      </c>
      <c r="U645" s="5">
        <v>53625.670289331574</v>
      </c>
      <c r="V645" s="5">
        <v>53270.016184551263</v>
      </c>
      <c r="W645" s="5">
        <v>54923.293035847069</v>
      </c>
      <c r="X645" s="5">
        <v>57792.176546748371</v>
      </c>
      <c r="Y645" s="5">
        <v>54480.603651956553</v>
      </c>
      <c r="Z645" s="5">
        <v>52661.131139221463</v>
      </c>
      <c r="AA645" s="5">
        <v>51262.746457873174</v>
      </c>
      <c r="AB645" s="5">
        <v>50188.466679368124</v>
      </c>
      <c r="AC645" s="5">
        <v>54382.074411856302</v>
      </c>
      <c r="AD645" s="5">
        <v>53925.544248581755</v>
      </c>
      <c r="AE645" s="5">
        <v>50834.860340631581</v>
      </c>
      <c r="AF645" s="5">
        <v>50573.138711142128</v>
      </c>
      <c r="AG645" s="5">
        <v>50466.252842179165</v>
      </c>
    </row>
    <row r="647" spans="1:33">
      <c r="A647" s="58" t="s">
        <v>37</v>
      </c>
      <c r="B647" s="61" t="s">
        <v>123</v>
      </c>
      <c r="C647" s="61" t="s">
        <v>227</v>
      </c>
      <c r="D647" s="61" t="s">
        <v>228</v>
      </c>
      <c r="E647" s="61" t="s">
        <v>91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3348.6142734539399</v>
      </c>
      <c r="P647" s="5">
        <v>3383.7603671929928</v>
      </c>
      <c r="Q647" s="5">
        <v>5404.5891287731602</v>
      </c>
      <c r="R647" s="5">
        <v>7064.8674504768105</v>
      </c>
      <c r="S647" s="5">
        <v>10647.261991575753</v>
      </c>
      <c r="T647" s="5">
        <v>12758.925043978305</v>
      </c>
      <c r="U647" s="5">
        <v>16768.132472510482</v>
      </c>
      <c r="V647" s="5">
        <v>21034.737485567519</v>
      </c>
      <c r="W647" s="5">
        <v>33775.762410936994</v>
      </c>
      <c r="X647" s="5">
        <v>34480.385354952108</v>
      </c>
      <c r="Y647" s="5">
        <v>33470.749772156094</v>
      </c>
      <c r="Z647" s="5">
        <v>36972.246413277629</v>
      </c>
      <c r="AA647" s="5">
        <v>33127.284746531041</v>
      </c>
      <c r="AB647" s="5">
        <v>35784.301016405981</v>
      </c>
      <c r="AC647" s="5">
        <v>33643.532611256327</v>
      </c>
      <c r="AD647" s="5">
        <v>33870.246263949157</v>
      </c>
      <c r="AE647" s="5">
        <v>35188.555023900117</v>
      </c>
      <c r="AF647" s="5">
        <v>34494.524931171814</v>
      </c>
      <c r="AG647" s="5">
        <v>36221.423865105528</v>
      </c>
    </row>
    <row r="648" spans="1:33">
      <c r="A648" s="58" t="s">
        <v>37</v>
      </c>
      <c r="B648" s="61" t="s">
        <v>123</v>
      </c>
      <c r="C648" s="61" t="s">
        <v>229</v>
      </c>
      <c r="D648" s="61" t="s">
        <v>230</v>
      </c>
      <c r="E648" s="61" t="s">
        <v>91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2206.7122877087854</v>
      </c>
      <c r="O648" s="5">
        <v>3768.7547639283675</v>
      </c>
      <c r="P648" s="5">
        <v>3584.7518938160151</v>
      </c>
      <c r="Q648" s="5">
        <v>3992.5836191141339</v>
      </c>
      <c r="R648" s="5">
        <v>3914.3087520824447</v>
      </c>
      <c r="S648" s="5">
        <v>3850.5890731421687</v>
      </c>
      <c r="T648" s="5">
        <v>4052.113868451258</v>
      </c>
      <c r="U648" s="5">
        <v>3647.3832822536365</v>
      </c>
      <c r="V648" s="5">
        <v>3925.1512211187351</v>
      </c>
      <c r="W648" s="5">
        <v>3865.4701902206166</v>
      </c>
      <c r="X648" s="5">
        <v>4783.210667617418</v>
      </c>
      <c r="Y648" s="5">
        <v>5062.9201662410369</v>
      </c>
      <c r="Z648" s="5">
        <v>5516.3787595807462</v>
      </c>
      <c r="AA648" s="5">
        <v>5675.2388938061395</v>
      </c>
      <c r="AB648" s="5">
        <v>6100.0217813653608</v>
      </c>
      <c r="AC648" s="5">
        <v>6246.2680754716957</v>
      </c>
      <c r="AD648" s="5">
        <v>6113.7463667305965</v>
      </c>
      <c r="AE648" s="5">
        <v>6395.8671869254367</v>
      </c>
      <c r="AF648" s="5">
        <v>6290.2906881854215</v>
      </c>
      <c r="AG648" s="5">
        <v>6463.1887135618499</v>
      </c>
    </row>
    <row r="649" spans="1:33">
      <c r="A649" s="58" t="s">
        <v>37</v>
      </c>
      <c r="B649" s="61" t="s">
        <v>125</v>
      </c>
      <c r="C649" s="61" t="s">
        <v>231</v>
      </c>
      <c r="D649" s="61" t="s">
        <v>200</v>
      </c>
      <c r="E649" s="61" t="s">
        <v>91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</row>
    <row r="650" spans="1:33">
      <c r="A650" s="58" t="s">
        <v>37</v>
      </c>
      <c r="B650" s="61" t="s">
        <v>127</v>
      </c>
      <c r="C650" s="61" t="s">
        <v>232</v>
      </c>
      <c r="D650" s="61" t="s">
        <v>224</v>
      </c>
      <c r="E650" s="61" t="s">
        <v>91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</row>
  </sheetData>
  <autoFilter ref="A3:E650" xr:uid="{1D50828B-771C-4980-8E8F-B5674D3E2EA4}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573F-6DA1-404B-832F-D980B95B853F}">
  <sheetPr codeName="Sheet69">
    <tabColor theme="7"/>
  </sheetPr>
  <dimension ref="A1:AE1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" defaultRowHeight="14"/>
  <cols>
    <col min="1" max="1" width="14.75" style="6" customWidth="1"/>
    <col min="2" max="2" width="9" style="6"/>
    <col min="3" max="3" width="17" style="6" customWidth="1"/>
    <col min="4" max="5" width="9" style="6" customWidth="1"/>
    <col min="6" max="16384" width="9" style="6"/>
  </cols>
  <sheetData>
    <row r="1" spans="1:31" s="53" customFormat="1" ht="23.25" customHeight="1" thickBot="1">
      <c r="A1" s="4" t="s">
        <v>234</v>
      </c>
      <c r="B1" s="4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31" ht="14.5" thickTop="1"/>
    <row r="3" spans="1:31">
      <c r="A3" s="60" t="s">
        <v>119</v>
      </c>
      <c r="B3" s="60" t="s">
        <v>120</v>
      </c>
      <c r="C3" s="62" t="s">
        <v>111</v>
      </c>
      <c r="D3" s="60">
        <v>2024</v>
      </c>
      <c r="E3" s="60">
        <v>2025</v>
      </c>
      <c r="F3" s="60">
        <v>2026</v>
      </c>
      <c r="G3" s="60">
        <v>2027</v>
      </c>
      <c r="H3" s="60">
        <v>2028</v>
      </c>
      <c r="I3" s="60">
        <v>2029</v>
      </c>
      <c r="J3" s="60">
        <v>2030</v>
      </c>
      <c r="K3" s="60">
        <v>2031</v>
      </c>
      <c r="L3" s="60">
        <v>2032</v>
      </c>
      <c r="M3" s="60">
        <v>2033</v>
      </c>
      <c r="N3" s="60">
        <v>2034</v>
      </c>
      <c r="O3" s="60">
        <v>2035</v>
      </c>
      <c r="P3" s="60">
        <v>2036</v>
      </c>
      <c r="Q3" s="60">
        <v>2037</v>
      </c>
      <c r="R3" s="60">
        <v>2038</v>
      </c>
      <c r="S3" s="60">
        <v>2039</v>
      </c>
      <c r="T3" s="60">
        <v>2040</v>
      </c>
      <c r="U3" s="60">
        <v>2041</v>
      </c>
      <c r="V3" s="60">
        <v>2042</v>
      </c>
      <c r="W3" s="60">
        <v>2043</v>
      </c>
      <c r="X3" s="60">
        <v>2044</v>
      </c>
      <c r="Y3" s="60">
        <v>2045</v>
      </c>
      <c r="Z3" s="60">
        <v>2046</v>
      </c>
      <c r="AA3" s="60">
        <v>2047</v>
      </c>
      <c r="AB3" s="60">
        <v>2048</v>
      </c>
      <c r="AC3" s="60">
        <v>2049</v>
      </c>
      <c r="AD3" s="60">
        <v>2050</v>
      </c>
      <c r="AE3" s="60">
        <v>2051</v>
      </c>
    </row>
    <row r="4" spans="1:31">
      <c r="A4" s="61" t="s">
        <v>115</v>
      </c>
      <c r="B4" s="61" t="s">
        <v>39</v>
      </c>
      <c r="C4" s="5">
        <v>452.66927441044078</v>
      </c>
      <c r="D4" s="5">
        <v>108.30477021700474</v>
      </c>
      <c r="E4" s="5">
        <v>92.341249506242633</v>
      </c>
      <c r="F4" s="5">
        <v>65.097757763896681</v>
      </c>
      <c r="G4" s="5">
        <v>54.130344150333052</v>
      </c>
      <c r="H4" s="5">
        <v>34.525020244345917</v>
      </c>
      <c r="I4" s="5">
        <v>27.241064113820745</v>
      </c>
      <c r="J4" s="5">
        <v>20.796197302692185</v>
      </c>
      <c r="K4" s="5">
        <v>3.4040293576159542</v>
      </c>
      <c r="L4" s="5">
        <v>2.7199188089178752</v>
      </c>
      <c r="M4" s="5">
        <v>1.9635958242674272</v>
      </c>
      <c r="N4" s="5">
        <v>1.9440046589439972</v>
      </c>
      <c r="O4" s="5">
        <v>3.3470254977086316</v>
      </c>
      <c r="P4" s="5">
        <v>2.2681841930291635</v>
      </c>
      <c r="Q4" s="5">
        <v>1.7938207095177841</v>
      </c>
      <c r="R4" s="5">
        <v>1.8049330703524111</v>
      </c>
      <c r="S4" s="5">
        <v>4.6217403740621776</v>
      </c>
      <c r="T4" s="5">
        <v>1.6474300286005723</v>
      </c>
      <c r="U4" s="5">
        <v>1.835254633521419</v>
      </c>
      <c r="V4" s="5">
        <v>3.0255976843011276</v>
      </c>
      <c r="W4" s="5">
        <v>2.6650120320193116</v>
      </c>
      <c r="X4" s="5">
        <v>4.3188054743083093</v>
      </c>
      <c r="Y4" s="5">
        <v>1.7658434634691256</v>
      </c>
      <c r="Z4" s="5">
        <v>2.4557803660934336</v>
      </c>
      <c r="AA4" s="5">
        <v>0.82601807937037663</v>
      </c>
      <c r="AB4" s="5">
        <v>1.7116348223639271</v>
      </c>
      <c r="AC4" s="5">
        <v>0.95504856741329913</v>
      </c>
      <c r="AD4" s="5">
        <v>5.1565178290828344</v>
      </c>
      <c r="AE4" s="5">
        <v>2.6756371456321155E-3</v>
      </c>
    </row>
    <row r="5" spans="1:31">
      <c r="A5" s="61" t="s">
        <v>128</v>
      </c>
      <c r="B5" s="61" t="s">
        <v>39</v>
      </c>
      <c r="C5" s="5">
        <v>452.66927441043816</v>
      </c>
      <c r="D5" s="5">
        <v>108.64197043656019</v>
      </c>
      <c r="E5" s="5">
        <v>92.815368127446249</v>
      </c>
      <c r="F5" s="5">
        <v>65.297013997345829</v>
      </c>
      <c r="G5" s="5">
        <v>54.316536797299392</v>
      </c>
      <c r="H5" s="5">
        <v>33.92252433094427</v>
      </c>
      <c r="I5" s="5">
        <v>26.887099499914424</v>
      </c>
      <c r="J5" s="5">
        <v>20.555890108824464</v>
      </c>
      <c r="K5" s="5">
        <v>3.1528149730213633</v>
      </c>
      <c r="L5" s="5">
        <v>2.3778931798187406</v>
      </c>
      <c r="M5" s="5">
        <v>1.9680288702445132</v>
      </c>
      <c r="N5" s="5">
        <v>2.051678500315909</v>
      </c>
      <c r="O5" s="5">
        <v>3.4296387431481099</v>
      </c>
      <c r="P5" s="5">
        <v>2.5547254944075073</v>
      </c>
      <c r="Q5" s="5">
        <v>1.9057992890438122</v>
      </c>
      <c r="R5" s="5">
        <v>1.8230397509242082</v>
      </c>
      <c r="S5" s="5">
        <v>4.6798365635182968</v>
      </c>
      <c r="T5" s="5">
        <v>1.6405076800989116</v>
      </c>
      <c r="U5" s="5">
        <v>1.8937722356834794</v>
      </c>
      <c r="V5" s="5">
        <v>3.0020732214145336</v>
      </c>
      <c r="W5" s="5">
        <v>2.6552027940503162</v>
      </c>
      <c r="X5" s="5">
        <v>4.2243410514754878</v>
      </c>
      <c r="Y5" s="5">
        <v>1.7916032029171247</v>
      </c>
      <c r="Z5" s="5">
        <v>2.4253198948874708</v>
      </c>
      <c r="AA5" s="5">
        <v>0.80725918348557768</v>
      </c>
      <c r="AB5" s="5">
        <v>1.7662317192930588</v>
      </c>
      <c r="AC5" s="5">
        <v>0.94288071309855859</v>
      </c>
      <c r="AD5" s="5">
        <v>5.1373402636052266</v>
      </c>
      <c r="AE5" s="5">
        <v>2.88378765130159E-3</v>
      </c>
    </row>
    <row r="6" spans="1:31">
      <c r="A6" s="61" t="s">
        <v>131</v>
      </c>
      <c r="B6" s="61" t="s">
        <v>39</v>
      </c>
      <c r="C6" s="5">
        <v>452.6692744104385</v>
      </c>
      <c r="D6" s="5">
        <v>108.64197043656019</v>
      </c>
      <c r="E6" s="5">
        <v>92.815368127446249</v>
      </c>
      <c r="F6" s="5">
        <v>65.297013997345829</v>
      </c>
      <c r="G6" s="5">
        <v>54.316536797299392</v>
      </c>
      <c r="H6" s="5">
        <v>33.92252433094427</v>
      </c>
      <c r="I6" s="5">
        <v>26.887099499914424</v>
      </c>
      <c r="J6" s="5">
        <v>20.555890108824464</v>
      </c>
      <c r="K6" s="5">
        <v>3.2564551862395019</v>
      </c>
      <c r="L6" s="5">
        <v>2.8393297117602048</v>
      </c>
      <c r="M6" s="5">
        <v>1.9496947854489206</v>
      </c>
      <c r="N6" s="5">
        <v>1.9325432234149469</v>
      </c>
      <c r="O6" s="5">
        <v>3.3350604044812169</v>
      </c>
      <c r="P6" s="5">
        <v>2.3308163115106431</v>
      </c>
      <c r="Q6" s="5">
        <v>1.7966794271448925</v>
      </c>
      <c r="R6" s="5">
        <v>1.8146771198181919</v>
      </c>
      <c r="S6" s="5">
        <v>4.636756475060321</v>
      </c>
      <c r="T6" s="5">
        <v>1.6400395813853035</v>
      </c>
      <c r="U6" s="5">
        <v>1.8804517716896907</v>
      </c>
      <c r="V6" s="5">
        <v>3.0344858802721939</v>
      </c>
      <c r="W6" s="5">
        <v>2.6747327406500587</v>
      </c>
      <c r="X6" s="5">
        <v>4.237629728289563</v>
      </c>
      <c r="Y6" s="5">
        <v>1.7818561668255684</v>
      </c>
      <c r="Z6" s="5">
        <v>2.4424266204791332</v>
      </c>
      <c r="AA6" s="5">
        <v>0.82198875520064696</v>
      </c>
      <c r="AB6" s="5">
        <v>1.7490496706587393</v>
      </c>
      <c r="AC6" s="5">
        <v>0.95436527329937126</v>
      </c>
      <c r="AD6" s="5">
        <v>5.1210090493151972</v>
      </c>
      <c r="AE6" s="5">
        <v>2.82322915934017E-3</v>
      </c>
    </row>
    <row r="7" spans="1:31">
      <c r="A7" s="61" t="s">
        <v>134</v>
      </c>
      <c r="B7" s="61" t="s">
        <v>39</v>
      </c>
      <c r="C7" s="5">
        <v>452.66927441043532</v>
      </c>
      <c r="D7" s="5">
        <v>109.18930995865368</v>
      </c>
      <c r="E7" s="5">
        <v>92.948186471508976</v>
      </c>
      <c r="F7" s="5">
        <v>65.423226537781943</v>
      </c>
      <c r="G7" s="5">
        <v>53.588985852821985</v>
      </c>
      <c r="H7" s="5">
        <v>33.702766415595399</v>
      </c>
      <c r="I7" s="5">
        <v>26.974513376598619</v>
      </c>
      <c r="J7" s="5">
        <v>20.609414685370712</v>
      </c>
      <c r="K7" s="5">
        <v>3.1536680370969736</v>
      </c>
      <c r="L7" s="5">
        <v>2.3707054102799723</v>
      </c>
      <c r="M7" s="5">
        <v>1.9706397266175855</v>
      </c>
      <c r="N7" s="5">
        <v>2.0515304878510245</v>
      </c>
      <c r="O7" s="5">
        <v>3.4335459912331832</v>
      </c>
      <c r="P7" s="5">
        <v>2.5535946051775507</v>
      </c>
      <c r="Q7" s="5">
        <v>1.9068947917440529</v>
      </c>
      <c r="R7" s="5">
        <v>1.8223657189295619</v>
      </c>
      <c r="S7" s="5">
        <v>4.6809393038575271</v>
      </c>
      <c r="T7" s="5">
        <v>1.6380702163122136</v>
      </c>
      <c r="U7" s="5">
        <v>1.8873699330401186</v>
      </c>
      <c r="V7" s="5">
        <v>3.004408540380314</v>
      </c>
      <c r="W7" s="5">
        <v>2.660122714352299</v>
      </c>
      <c r="X7" s="5">
        <v>4.2254968702931777</v>
      </c>
      <c r="Y7" s="5">
        <v>1.7927746295673674</v>
      </c>
      <c r="Z7" s="5">
        <v>2.4262442534904167</v>
      </c>
      <c r="AA7" s="5">
        <v>0.80798945212280537</v>
      </c>
      <c r="AB7" s="5">
        <v>1.7545355774144074</v>
      </c>
      <c r="AC7" s="5">
        <v>0.94325095758637389</v>
      </c>
      <c r="AD7" s="5">
        <v>5.1459141396694417</v>
      </c>
      <c r="AE7" s="5">
        <v>2.8097550876023899E-3</v>
      </c>
    </row>
    <row r="8" spans="1:31">
      <c r="A8" s="61" t="s">
        <v>136</v>
      </c>
      <c r="B8" s="61" t="s">
        <v>39</v>
      </c>
      <c r="C8" s="5">
        <v>452.66927441043816</v>
      </c>
      <c r="D8" s="5">
        <v>108.64197043656019</v>
      </c>
      <c r="E8" s="5">
        <v>92.815368127446249</v>
      </c>
      <c r="F8" s="5">
        <v>65.297013997345829</v>
      </c>
      <c r="G8" s="5">
        <v>54.316536797299392</v>
      </c>
      <c r="H8" s="5">
        <v>33.92252433094427</v>
      </c>
      <c r="I8" s="5">
        <v>26.887099499914424</v>
      </c>
      <c r="J8" s="5">
        <v>20.555890108824464</v>
      </c>
      <c r="K8" s="5">
        <v>3.1528149730213633</v>
      </c>
      <c r="L8" s="5">
        <v>2.3778931798187406</v>
      </c>
      <c r="M8" s="5">
        <v>1.9680288702445132</v>
      </c>
      <c r="N8" s="5">
        <v>2.051678500315909</v>
      </c>
      <c r="O8" s="5">
        <v>3.4296387431481099</v>
      </c>
      <c r="P8" s="5">
        <v>2.5547254944075073</v>
      </c>
      <c r="Q8" s="5">
        <v>1.9057992890438122</v>
      </c>
      <c r="R8" s="5">
        <v>1.8230397509242082</v>
      </c>
      <c r="S8" s="5">
        <v>4.6798365635182968</v>
      </c>
      <c r="T8" s="5">
        <v>1.6405076800989116</v>
      </c>
      <c r="U8" s="5">
        <v>1.8937722356834794</v>
      </c>
      <c r="V8" s="5">
        <v>3.0020732214145336</v>
      </c>
      <c r="W8" s="5">
        <v>2.6552027940503162</v>
      </c>
      <c r="X8" s="5">
        <v>4.2243410514754878</v>
      </c>
      <c r="Y8" s="5">
        <v>1.7916032029171247</v>
      </c>
      <c r="Z8" s="5">
        <v>2.4253198948874708</v>
      </c>
      <c r="AA8" s="5">
        <v>0.80725918348557768</v>
      </c>
      <c r="AB8" s="5">
        <v>1.7662317192930588</v>
      </c>
      <c r="AC8" s="5">
        <v>0.94288071309855859</v>
      </c>
      <c r="AD8" s="5">
        <v>5.1373402636052266</v>
      </c>
      <c r="AE8" s="5">
        <v>2.88378765130159E-3</v>
      </c>
    </row>
    <row r="9" spans="1:31">
      <c r="A9" s="61" t="s">
        <v>137</v>
      </c>
      <c r="B9" s="61" t="s">
        <v>39</v>
      </c>
      <c r="C9" s="5">
        <v>452.66927441043532</v>
      </c>
      <c r="D9" s="5">
        <v>109.18930995865368</v>
      </c>
      <c r="E9" s="5">
        <v>92.948186471508976</v>
      </c>
      <c r="F9" s="5">
        <v>65.423226537781943</v>
      </c>
      <c r="G9" s="5">
        <v>53.588985852821985</v>
      </c>
      <c r="H9" s="5">
        <v>33.702766415595399</v>
      </c>
      <c r="I9" s="5">
        <v>26.974513376598619</v>
      </c>
      <c r="J9" s="5">
        <v>20.609414685370712</v>
      </c>
      <c r="K9" s="5">
        <v>3.1536680370969736</v>
      </c>
      <c r="L9" s="5">
        <v>2.3707054102799723</v>
      </c>
      <c r="M9" s="5">
        <v>1.9706397266175855</v>
      </c>
      <c r="N9" s="5">
        <v>2.0515304878510245</v>
      </c>
      <c r="O9" s="5">
        <v>3.4335459912331832</v>
      </c>
      <c r="P9" s="5">
        <v>2.5535946051775507</v>
      </c>
      <c r="Q9" s="5">
        <v>1.9068947917440529</v>
      </c>
      <c r="R9" s="5">
        <v>1.8223657189295619</v>
      </c>
      <c r="S9" s="5">
        <v>4.6809393038575271</v>
      </c>
      <c r="T9" s="5">
        <v>1.6380702163122136</v>
      </c>
      <c r="U9" s="5">
        <v>1.8873699330401186</v>
      </c>
      <c r="V9" s="5">
        <v>3.004408540380314</v>
      </c>
      <c r="W9" s="5">
        <v>2.660122714352299</v>
      </c>
      <c r="X9" s="5">
        <v>4.2254968702931777</v>
      </c>
      <c r="Y9" s="5">
        <v>1.7927746295673674</v>
      </c>
      <c r="Z9" s="5">
        <v>2.4262442534904167</v>
      </c>
      <c r="AA9" s="5">
        <v>0.80798945212280537</v>
      </c>
      <c r="AB9" s="5">
        <v>1.7545355774144074</v>
      </c>
      <c r="AC9" s="5">
        <v>0.94325095758637389</v>
      </c>
      <c r="AD9" s="5">
        <v>5.1459141396694417</v>
      </c>
      <c r="AE9" s="5">
        <v>2.8097550876023899E-3</v>
      </c>
    </row>
    <row r="10" spans="1:31">
      <c r="A10" s="61" t="s">
        <v>138</v>
      </c>
      <c r="B10" s="61" t="s">
        <v>39</v>
      </c>
      <c r="C10" s="5">
        <v>452.66927441043532</v>
      </c>
      <c r="D10" s="5">
        <v>109.18930995865368</v>
      </c>
      <c r="E10" s="5">
        <v>92.948186471508976</v>
      </c>
      <c r="F10" s="5">
        <v>65.423226537781943</v>
      </c>
      <c r="G10" s="5">
        <v>53.588985852821985</v>
      </c>
      <c r="H10" s="5">
        <v>33.702766415595399</v>
      </c>
      <c r="I10" s="5">
        <v>26.974513376598619</v>
      </c>
      <c r="J10" s="5">
        <v>20.609414685370712</v>
      </c>
      <c r="K10" s="5">
        <v>3.1536680370969736</v>
      </c>
      <c r="L10" s="5">
        <v>2.3707054102799723</v>
      </c>
      <c r="M10" s="5">
        <v>1.9706397266175855</v>
      </c>
      <c r="N10" s="5">
        <v>2.0515304878510245</v>
      </c>
      <c r="O10" s="5">
        <v>3.4335459912331832</v>
      </c>
      <c r="P10" s="5">
        <v>2.5535946051775507</v>
      </c>
      <c r="Q10" s="5">
        <v>1.9068947917440529</v>
      </c>
      <c r="R10" s="5">
        <v>1.8223657189295619</v>
      </c>
      <c r="S10" s="5">
        <v>4.6809393038575271</v>
      </c>
      <c r="T10" s="5">
        <v>1.6380702163122136</v>
      </c>
      <c r="U10" s="5">
        <v>1.8873699330401186</v>
      </c>
      <c r="V10" s="5">
        <v>3.004408540380314</v>
      </c>
      <c r="W10" s="5">
        <v>2.660122714352299</v>
      </c>
      <c r="X10" s="5">
        <v>4.2254968702931777</v>
      </c>
      <c r="Y10" s="5">
        <v>1.7927746295673674</v>
      </c>
      <c r="Z10" s="5">
        <v>2.4262442534904167</v>
      </c>
      <c r="AA10" s="5">
        <v>0.80798945212280537</v>
      </c>
      <c r="AB10" s="5">
        <v>1.7545355774144074</v>
      </c>
      <c r="AC10" s="5">
        <v>0.94325095758637389</v>
      </c>
      <c r="AD10" s="5">
        <v>5.1459141396694417</v>
      </c>
      <c r="AE10" s="5">
        <v>2.8097550876023899E-3</v>
      </c>
    </row>
    <row r="11" spans="1:31">
      <c r="A11" s="61" t="s">
        <v>37</v>
      </c>
      <c r="B11" s="61" t="s">
        <v>39</v>
      </c>
      <c r="C11" s="5">
        <v>452.66927441044163</v>
      </c>
      <c r="D11" s="5">
        <v>90.662215192270594</v>
      </c>
      <c r="E11" s="5">
        <v>77.561855767298425</v>
      </c>
      <c r="F11" s="5">
        <v>50.949974431661111</v>
      </c>
      <c r="G11" s="5">
        <v>41.519402670429173</v>
      </c>
      <c r="H11" s="5">
        <v>27.580490906570454</v>
      </c>
      <c r="I11" s="5">
        <v>23.369435777744833</v>
      </c>
      <c r="J11" s="5">
        <v>20.755647917099076</v>
      </c>
      <c r="K11" s="5">
        <v>4.5981885960585878</v>
      </c>
      <c r="L11" s="5">
        <v>4.7037716436815113</v>
      </c>
      <c r="M11" s="5">
        <v>4.4698130546084958</v>
      </c>
      <c r="N11" s="5">
        <v>3.5927815628140158</v>
      </c>
      <c r="O11" s="5">
        <v>3.6217021312568658</v>
      </c>
      <c r="P11" s="5">
        <v>4.0753462914461895</v>
      </c>
      <c r="Q11" s="5">
        <v>4.1566812469565786</v>
      </c>
      <c r="R11" s="5">
        <v>3.097859614934563</v>
      </c>
      <c r="S11" s="5">
        <v>6.4562606067129726</v>
      </c>
      <c r="T11" s="5">
        <v>3.9030956344597705</v>
      </c>
      <c r="U11" s="5">
        <v>5.2055939287997059</v>
      </c>
      <c r="V11" s="5">
        <v>5.7122344827091958</v>
      </c>
      <c r="W11" s="5">
        <v>6.8176531717974411</v>
      </c>
      <c r="X11" s="5">
        <v>7.5357836141241199</v>
      </c>
      <c r="Y11" s="5">
        <v>7.1961236947301259</v>
      </c>
      <c r="Z11" s="5">
        <v>6.481040408139811</v>
      </c>
      <c r="AA11" s="5">
        <v>6.4262254079288432</v>
      </c>
      <c r="AB11" s="5">
        <v>7.5728408610538498</v>
      </c>
      <c r="AC11" s="5">
        <v>5.936195832901551</v>
      </c>
      <c r="AD11" s="5">
        <v>12.630070302268097</v>
      </c>
      <c r="AE11" s="5">
        <v>6.0809896599856268</v>
      </c>
    </row>
  </sheetData>
  <autoFilter ref="A3:B11" xr:uid="{CD4D0B2A-4217-4AB2-ABF2-E6833CAD876B}"/>
  <phoneticPr fontId="3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2D20-9E24-4BB3-AECC-8FF4613F84D9}">
  <sheetPr codeName="Sheet8">
    <tabColor theme="7"/>
  </sheetPr>
  <dimension ref="A1:AE16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6" customWidth="1"/>
    <col min="2" max="2" width="10" style="6" customWidth="1"/>
    <col min="3" max="3" width="24.58203125" style="6" customWidth="1"/>
    <col min="4" max="4" width="10.25" style="6" bestFit="1" customWidth="1"/>
    <col min="5" max="16384" width="9" style="6"/>
  </cols>
  <sheetData>
    <row r="1" spans="1:31" s="15" customFormat="1" ht="23.25" customHeight="1" thickBot="1">
      <c r="A1" s="1" t="s">
        <v>282</v>
      </c>
      <c r="B1" s="1"/>
      <c r="C1" s="4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31" s="7" customFormat="1" ht="15" thickTop="1">
      <c r="A2" s="12"/>
      <c r="C2" s="12"/>
    </row>
    <row r="3" spans="1:31">
      <c r="A3" s="59" t="s">
        <v>119</v>
      </c>
      <c r="B3" s="59" t="s">
        <v>120</v>
      </c>
      <c r="C3" s="59" t="s">
        <v>281</v>
      </c>
      <c r="D3" s="59">
        <v>2024</v>
      </c>
      <c r="E3" s="59">
        <v>2025</v>
      </c>
      <c r="F3" s="59">
        <v>2026</v>
      </c>
      <c r="G3" s="59">
        <v>2027</v>
      </c>
      <c r="H3" s="59">
        <v>2028</v>
      </c>
      <c r="I3" s="59">
        <v>2029</v>
      </c>
      <c r="J3" s="59">
        <v>2030</v>
      </c>
      <c r="K3" s="59">
        <v>2031</v>
      </c>
      <c r="L3" s="59">
        <v>2032</v>
      </c>
      <c r="M3" s="59">
        <v>2033</v>
      </c>
      <c r="N3" s="59">
        <v>2034</v>
      </c>
      <c r="O3" s="59">
        <v>2035</v>
      </c>
      <c r="P3" s="59">
        <v>2036</v>
      </c>
      <c r="Q3" s="59">
        <v>2037</v>
      </c>
      <c r="R3" s="59">
        <v>2038</v>
      </c>
      <c r="S3" s="59">
        <v>2039</v>
      </c>
      <c r="T3" s="59">
        <v>2040</v>
      </c>
      <c r="U3" s="59">
        <v>2041</v>
      </c>
      <c r="V3" s="59">
        <v>2042</v>
      </c>
      <c r="W3" s="59">
        <v>2043</v>
      </c>
      <c r="X3" s="59">
        <v>2044</v>
      </c>
      <c r="Y3" s="59">
        <v>2045</v>
      </c>
      <c r="Z3" s="59">
        <v>2046</v>
      </c>
      <c r="AA3" s="59">
        <v>2047</v>
      </c>
      <c r="AB3" s="59">
        <v>2048</v>
      </c>
      <c r="AC3" s="59">
        <v>2049</v>
      </c>
      <c r="AD3" s="59">
        <v>2050</v>
      </c>
      <c r="AE3" s="59">
        <v>2051</v>
      </c>
    </row>
    <row r="4" spans="1:31" s="7" customFormat="1">
      <c r="A4" s="58" t="s">
        <v>115</v>
      </c>
      <c r="B4" s="58" t="s">
        <v>123</v>
      </c>
      <c r="C4" s="58" t="s">
        <v>278</v>
      </c>
      <c r="D4" s="5">
        <v>2040.6172394164257</v>
      </c>
      <c r="E4" s="5">
        <v>5450.8427430107158</v>
      </c>
      <c r="F4" s="5">
        <v>8412.7562904815932</v>
      </c>
      <c r="G4" s="5">
        <v>8096.7104882954991</v>
      </c>
      <c r="H4" s="5">
        <v>7747.2824064136839</v>
      </c>
      <c r="I4" s="5">
        <v>7422.1539623736971</v>
      </c>
      <c r="J4" s="5">
        <v>9029.7979618962818</v>
      </c>
      <c r="K4" s="5">
        <v>12268.909352003036</v>
      </c>
      <c r="L4" s="5">
        <v>11846.291025658909</v>
      </c>
      <c r="M4" s="5">
        <v>14686.687915373645</v>
      </c>
      <c r="N4" s="5">
        <v>14793.260767279309</v>
      </c>
      <c r="O4" s="5">
        <v>11832.988703179304</v>
      </c>
      <c r="P4" s="5">
        <v>15178.691471705268</v>
      </c>
      <c r="Q4" s="5">
        <v>17281.125835902207</v>
      </c>
      <c r="R4" s="5">
        <v>15041.310325688604</v>
      </c>
      <c r="S4" s="5">
        <v>15883.669523309536</v>
      </c>
      <c r="T4" s="5">
        <v>16493.0831840311</v>
      </c>
      <c r="U4" s="5">
        <v>17086.04786528659</v>
      </c>
      <c r="V4" s="5">
        <v>19993.659182993157</v>
      </c>
      <c r="W4" s="5">
        <v>20113.354028738995</v>
      </c>
      <c r="X4" s="5">
        <v>21712.999097819</v>
      </c>
      <c r="Y4" s="5">
        <v>22543.493282398264</v>
      </c>
      <c r="Z4" s="5">
        <v>22239.673149204005</v>
      </c>
      <c r="AA4" s="5">
        <v>21280.648527318885</v>
      </c>
      <c r="AB4" s="5">
        <v>19890.1199305872</v>
      </c>
      <c r="AC4" s="5">
        <v>21158.192795163519</v>
      </c>
      <c r="AD4" s="5">
        <v>23585.336282842247</v>
      </c>
      <c r="AE4" s="5">
        <v>21547.675322991399</v>
      </c>
    </row>
    <row r="5" spans="1:31" s="7" customFormat="1">
      <c r="A5" s="58" t="s">
        <v>115</v>
      </c>
      <c r="B5" s="58" t="s">
        <v>123</v>
      </c>
      <c r="C5" s="58" t="s">
        <v>279</v>
      </c>
      <c r="D5" s="5">
        <v>-5679.2873563188259</v>
      </c>
      <c r="E5" s="5">
        <v>-3306.7104799342042</v>
      </c>
      <c r="F5" s="5">
        <v>-5223.5677767861107</v>
      </c>
      <c r="G5" s="5">
        <v>-5095.4066993338301</v>
      </c>
      <c r="H5" s="5">
        <v>-7252.1557300819059</v>
      </c>
      <c r="I5" s="5">
        <v>-8386.070065717</v>
      </c>
      <c r="J5" s="5">
        <v>-9292.183621088363</v>
      </c>
      <c r="K5" s="5">
        <v>-9830.5763586982575</v>
      </c>
      <c r="L5" s="5">
        <v>-11841.619967349994</v>
      </c>
      <c r="M5" s="5">
        <v>-17144.902449636749</v>
      </c>
      <c r="N5" s="5">
        <v>-16674.025057883431</v>
      </c>
      <c r="O5" s="5">
        <v>-19548.086496785054</v>
      </c>
      <c r="P5" s="5">
        <v>-17133.840807928074</v>
      </c>
      <c r="Q5" s="5">
        <v>-18251.782312284791</v>
      </c>
      <c r="R5" s="5">
        <v>-18392.394188756054</v>
      </c>
      <c r="S5" s="5">
        <v>-18012.577088530335</v>
      </c>
      <c r="T5" s="5">
        <v>-17122.439451639817</v>
      </c>
      <c r="U5" s="5">
        <v>-17814.176697908733</v>
      </c>
      <c r="V5" s="5">
        <v>-17046.800713256387</v>
      </c>
      <c r="W5" s="5">
        <v>-18421.521041503438</v>
      </c>
      <c r="X5" s="5">
        <v>-17653.772803401633</v>
      </c>
      <c r="Y5" s="5">
        <v>-15166.297612169299</v>
      </c>
      <c r="Z5" s="5">
        <v>-19718.542629011881</v>
      </c>
      <c r="AA5" s="5">
        <v>-19250.279878260058</v>
      </c>
      <c r="AB5" s="5">
        <v>-23492.932488997641</v>
      </c>
      <c r="AC5" s="5">
        <v>-24542.875297220486</v>
      </c>
      <c r="AD5" s="5">
        <v>-21924.896813921456</v>
      </c>
      <c r="AE5" s="5">
        <v>-21535.195004143905</v>
      </c>
    </row>
    <row r="6" spans="1:31" s="7" customFormat="1">
      <c r="A6" s="58" t="s">
        <v>115</v>
      </c>
      <c r="B6" s="58" t="s">
        <v>123</v>
      </c>
      <c r="C6" s="58" t="s">
        <v>280</v>
      </c>
      <c r="D6" s="5">
        <v>-3638.6701169024</v>
      </c>
      <c r="E6" s="5">
        <v>2144.1322630765117</v>
      </c>
      <c r="F6" s="5">
        <v>3189.1885136954825</v>
      </c>
      <c r="G6" s="5">
        <v>3001.3037889616689</v>
      </c>
      <c r="H6" s="5">
        <v>495.12667633177807</v>
      </c>
      <c r="I6" s="5">
        <v>-963.91610334330289</v>
      </c>
      <c r="J6" s="5">
        <v>-262.38565919208122</v>
      </c>
      <c r="K6" s="5">
        <v>2438.3329933047789</v>
      </c>
      <c r="L6" s="5">
        <v>4.6710583089152351</v>
      </c>
      <c r="M6" s="5">
        <v>-2458.2145342631047</v>
      </c>
      <c r="N6" s="5">
        <v>-1880.7642906041219</v>
      </c>
      <c r="O6" s="5">
        <v>-7715.0977936057498</v>
      </c>
      <c r="P6" s="5">
        <v>-1955.1493362228066</v>
      </c>
      <c r="Q6" s="5">
        <v>-970.65647638258451</v>
      </c>
      <c r="R6" s="5">
        <v>-3351.0838630674498</v>
      </c>
      <c r="S6" s="5">
        <v>-2128.9075652207994</v>
      </c>
      <c r="T6" s="5">
        <v>-629.35626760871673</v>
      </c>
      <c r="U6" s="5">
        <v>-728.12883262214382</v>
      </c>
      <c r="V6" s="5">
        <v>2946.8584697367696</v>
      </c>
      <c r="W6" s="5">
        <v>1691.8329872355571</v>
      </c>
      <c r="X6" s="5">
        <v>4059.2262944173672</v>
      </c>
      <c r="Y6" s="5">
        <v>7377.1956702289644</v>
      </c>
      <c r="Z6" s="5">
        <v>2521.1305201921241</v>
      </c>
      <c r="AA6" s="5">
        <v>2030.3686490588261</v>
      </c>
      <c r="AB6" s="5">
        <v>-3602.8125584104419</v>
      </c>
      <c r="AC6" s="5">
        <v>-3384.6825020569668</v>
      </c>
      <c r="AD6" s="5">
        <v>1660.4394689207911</v>
      </c>
      <c r="AE6" s="5">
        <v>12.480318847494345</v>
      </c>
    </row>
    <row r="7" spans="1:31" s="7" customFormat="1"/>
    <row r="8" spans="1:31" s="7" customFormat="1">
      <c r="A8" s="58" t="s">
        <v>115</v>
      </c>
      <c r="B8" s="58" t="s">
        <v>124</v>
      </c>
      <c r="C8" s="58" t="s">
        <v>278</v>
      </c>
      <c r="D8" s="5">
        <v>2754.3173677130521</v>
      </c>
      <c r="E8" s="5">
        <v>1662.5218794743805</v>
      </c>
      <c r="F8" s="5">
        <v>2014.4643869729555</v>
      </c>
      <c r="G8" s="5">
        <v>1817.4536647474154</v>
      </c>
      <c r="H8" s="5">
        <v>2418.2450584352382</v>
      </c>
      <c r="I8" s="5">
        <v>2593.1088726046978</v>
      </c>
      <c r="J8" s="5">
        <v>4296.3774266841892</v>
      </c>
      <c r="K8" s="5">
        <v>4963.8125712085957</v>
      </c>
      <c r="L8" s="5">
        <v>6043.0675957550566</v>
      </c>
      <c r="M8" s="5">
        <v>6048.1821125337083</v>
      </c>
      <c r="N8" s="5">
        <v>5316.0092549573437</v>
      </c>
      <c r="O8" s="5">
        <v>6759.2688634060405</v>
      </c>
      <c r="P8" s="5">
        <v>6112.7923269013199</v>
      </c>
      <c r="Q8" s="5">
        <v>5543.0761526172664</v>
      </c>
      <c r="R8" s="5">
        <v>5284.2967389729984</v>
      </c>
      <c r="S8" s="5">
        <v>6579.3743777995969</v>
      </c>
      <c r="T8" s="5">
        <v>5418.0594693966796</v>
      </c>
      <c r="U8" s="5">
        <v>6036.4166899341317</v>
      </c>
      <c r="V8" s="5">
        <v>5059.6928324730334</v>
      </c>
      <c r="W8" s="5">
        <v>6876.8648761867007</v>
      </c>
      <c r="X8" s="5">
        <v>5873.4319266533803</v>
      </c>
      <c r="Y8" s="5">
        <v>5539.9743673764442</v>
      </c>
      <c r="Z8" s="5">
        <v>5581.190218587084</v>
      </c>
      <c r="AA8" s="5">
        <v>6894.3939117650307</v>
      </c>
      <c r="AB8" s="5">
        <v>6667.1983552862002</v>
      </c>
      <c r="AC8" s="5">
        <v>5174.4916944127808</v>
      </c>
      <c r="AD8" s="5">
        <v>5437.2130808686497</v>
      </c>
      <c r="AE8" s="5">
        <v>5218.1116861573928</v>
      </c>
    </row>
    <row r="9" spans="1:31" s="7" customFormat="1">
      <c r="A9" s="58" t="s">
        <v>115</v>
      </c>
      <c r="B9" s="58" t="s">
        <v>124</v>
      </c>
      <c r="C9" s="58" t="s">
        <v>279</v>
      </c>
      <c r="D9" s="5">
        <v>-1369.8841366706256</v>
      </c>
      <c r="E9" s="5">
        <v>-2777.443579845045</v>
      </c>
      <c r="F9" s="5">
        <v>-3147.6232436556984</v>
      </c>
      <c r="G9" s="5">
        <v>-3302.4573929617359</v>
      </c>
      <c r="H9" s="5">
        <v>-4295.1892631308338</v>
      </c>
      <c r="I9" s="5">
        <v>-3894.4055424300759</v>
      </c>
      <c r="J9" s="5">
        <v>-4686.9863532529071</v>
      </c>
      <c r="K9" s="5">
        <v>-7206.5674115231641</v>
      </c>
      <c r="L9" s="5">
        <v>-7812.5699076048586</v>
      </c>
      <c r="M9" s="5">
        <v>-8915.7175823637335</v>
      </c>
      <c r="N9" s="5">
        <v>-8730.1626588614818</v>
      </c>
      <c r="O9" s="5">
        <v>-7012.051955615736</v>
      </c>
      <c r="P9" s="5">
        <v>-8544.3463923656527</v>
      </c>
      <c r="Q9" s="5">
        <v>-11179.459645804245</v>
      </c>
      <c r="R9" s="5">
        <v>-9507.9973468111184</v>
      </c>
      <c r="S9" s="5">
        <v>-9277.4887074384515</v>
      </c>
      <c r="T9" s="5">
        <v>-9316.1035749694274</v>
      </c>
      <c r="U9" s="5">
        <v>-9001.6259127594094</v>
      </c>
      <c r="V9" s="5">
        <v>-11914.372014371838</v>
      </c>
      <c r="W9" s="5">
        <v>-11096.977262162507</v>
      </c>
      <c r="X9" s="5">
        <v>-13182.389211548203</v>
      </c>
      <c r="Y9" s="5">
        <v>-11846.925036434417</v>
      </c>
      <c r="Z9" s="5">
        <v>-11483.102798585371</v>
      </c>
      <c r="AA9" s="5">
        <v>-8160.3632152106666</v>
      </c>
      <c r="AB9" s="5">
        <v>-10350.77962941813</v>
      </c>
      <c r="AC9" s="5">
        <v>-11982.603442705054</v>
      </c>
      <c r="AD9" s="5">
        <v>-14226.170364013946</v>
      </c>
      <c r="AE9" s="5">
        <v>-10998.935991872075</v>
      </c>
    </row>
    <row r="10" spans="1:31" s="7" customFormat="1">
      <c r="A10" s="58" t="s">
        <v>115</v>
      </c>
      <c r="B10" s="58" t="s">
        <v>124</v>
      </c>
      <c r="C10" s="58" t="s">
        <v>280</v>
      </c>
      <c r="D10" s="5">
        <v>1384.4332310424265</v>
      </c>
      <c r="E10" s="5">
        <v>-1114.9217003706644</v>
      </c>
      <c r="F10" s="5">
        <v>-1133.1588566827429</v>
      </c>
      <c r="G10" s="5">
        <v>-1485.0037282143205</v>
      </c>
      <c r="H10" s="5">
        <v>-1876.9442046955955</v>
      </c>
      <c r="I10" s="5">
        <v>-1301.2966698253781</v>
      </c>
      <c r="J10" s="5">
        <v>-390.60892656871783</v>
      </c>
      <c r="K10" s="5">
        <v>-2242.7548403145684</v>
      </c>
      <c r="L10" s="5">
        <v>-1769.502311849802</v>
      </c>
      <c r="M10" s="5">
        <v>-2867.5354698300252</v>
      </c>
      <c r="N10" s="5">
        <v>-3414.153403904138</v>
      </c>
      <c r="O10" s="5">
        <v>-252.7830922096955</v>
      </c>
      <c r="P10" s="5">
        <v>-2431.5540654643328</v>
      </c>
      <c r="Q10" s="5">
        <v>-5636.3834931869787</v>
      </c>
      <c r="R10" s="5">
        <v>-4223.70060783812</v>
      </c>
      <c r="S10" s="5">
        <v>-2698.1143296388545</v>
      </c>
      <c r="T10" s="5">
        <v>-3898.0441055727479</v>
      </c>
      <c r="U10" s="5">
        <v>-2965.2092228252777</v>
      </c>
      <c r="V10" s="5">
        <v>-6854.6791818988049</v>
      </c>
      <c r="W10" s="5">
        <v>-4220.1123859758063</v>
      </c>
      <c r="X10" s="5">
        <v>-7308.9572848948228</v>
      </c>
      <c r="Y10" s="5">
        <v>-6306.9506690579728</v>
      </c>
      <c r="Z10" s="5">
        <v>-5901.9125799982867</v>
      </c>
      <c r="AA10" s="5">
        <v>-1265.9693034456359</v>
      </c>
      <c r="AB10" s="5">
        <v>-3683.5812741319296</v>
      </c>
      <c r="AC10" s="5">
        <v>-6808.1117482922737</v>
      </c>
      <c r="AD10" s="5">
        <v>-8788.957283145297</v>
      </c>
      <c r="AE10" s="5">
        <v>-5780.8243057146819</v>
      </c>
    </row>
    <row r="11" spans="1:31" s="7" customFormat="1"/>
    <row r="12" spans="1:31" s="7" customFormat="1">
      <c r="A12" s="58" t="s">
        <v>115</v>
      </c>
      <c r="B12" s="58" t="s">
        <v>125</v>
      </c>
      <c r="C12" s="58" t="s">
        <v>278</v>
      </c>
      <c r="D12" s="5">
        <v>3616.9055937734042</v>
      </c>
      <c r="E12" s="5">
        <v>5643.0430720955883</v>
      </c>
      <c r="F12" s="5">
        <v>6167.846120659704</v>
      </c>
      <c r="G12" s="5">
        <v>6421.391410292259</v>
      </c>
      <c r="H12" s="5">
        <v>7958.665568052671</v>
      </c>
      <c r="I12" s="5">
        <v>8764.7323665453368</v>
      </c>
      <c r="J12" s="5">
        <v>12651.812660324078</v>
      </c>
      <c r="K12" s="5">
        <v>13393.988258418609</v>
      </c>
      <c r="L12" s="5">
        <v>16802.09241481121</v>
      </c>
      <c r="M12" s="5">
        <v>21196.747746411434</v>
      </c>
      <c r="N12" s="5">
        <v>20285.345264101379</v>
      </c>
      <c r="O12" s="5">
        <v>21016.569809459364</v>
      </c>
      <c r="P12" s="5">
        <v>19169.155411236476</v>
      </c>
      <c r="Q12" s="5">
        <v>21704.744069921038</v>
      </c>
      <c r="R12" s="5">
        <v>20813.542016187053</v>
      </c>
      <c r="S12" s="5">
        <v>20590.281139097035</v>
      </c>
      <c r="T12" s="5">
        <v>22287.99054312515</v>
      </c>
      <c r="U12" s="5">
        <v>20064.963973302834</v>
      </c>
      <c r="V12" s="5">
        <v>20886.634413707099</v>
      </c>
      <c r="W12" s="5">
        <v>22447.861772698026</v>
      </c>
      <c r="X12" s="5">
        <v>21749.16196719214</v>
      </c>
      <c r="Y12" s="5">
        <v>21168.587267372175</v>
      </c>
      <c r="Z12" s="5">
        <v>25794.50131906246</v>
      </c>
      <c r="AA12" s="5">
        <v>23470.815067484429</v>
      </c>
      <c r="AB12" s="5">
        <v>25418.579919194231</v>
      </c>
      <c r="AC12" s="5">
        <v>28997.600422845586</v>
      </c>
      <c r="AD12" s="5">
        <v>26462.953704491872</v>
      </c>
      <c r="AE12" s="5">
        <v>28307.091904720335</v>
      </c>
    </row>
    <row r="13" spans="1:31" s="7" customFormat="1">
      <c r="A13" s="58" t="s">
        <v>115</v>
      </c>
      <c r="B13" s="58" t="s">
        <v>125</v>
      </c>
      <c r="C13" s="58" t="s">
        <v>279</v>
      </c>
      <c r="D13" s="5">
        <v>-6190.6720068083896</v>
      </c>
      <c r="E13" s="5">
        <v>-6253.9792901081391</v>
      </c>
      <c r="F13" s="5">
        <v>-5544.795773175787</v>
      </c>
      <c r="G13" s="5">
        <v>-5158.7152929160211</v>
      </c>
      <c r="H13" s="5">
        <v>-4282.3401968596354</v>
      </c>
      <c r="I13" s="5">
        <v>-4208.7714516528422</v>
      </c>
      <c r="J13" s="5">
        <v>-5447.8783621529901</v>
      </c>
      <c r="K13" s="5">
        <v>-5943.9808215649809</v>
      </c>
      <c r="L13" s="5">
        <v>-7126.0495313924766</v>
      </c>
      <c r="M13" s="5">
        <v>-8648.5782006654335</v>
      </c>
      <c r="N13" s="5">
        <v>-10769.15421059554</v>
      </c>
      <c r="O13" s="5">
        <v>-9381.5683957039437</v>
      </c>
      <c r="P13" s="5">
        <v>-12204.575778710743</v>
      </c>
      <c r="Q13" s="5">
        <v>-11211.47304020328</v>
      </c>
      <c r="R13" s="5">
        <v>-12192.148199099145</v>
      </c>
      <c r="S13" s="5">
        <v>-12147.306079588212</v>
      </c>
      <c r="T13" s="5">
        <v>-11087.362271250218</v>
      </c>
      <c r="U13" s="5">
        <v>-14290.125758547416</v>
      </c>
      <c r="V13" s="5">
        <v>-13572.641557960304</v>
      </c>
      <c r="W13" s="5">
        <v>-13301.483708161781</v>
      </c>
      <c r="X13" s="5">
        <v>-12367.394567939598</v>
      </c>
      <c r="Y13" s="5">
        <v>-15280.567865962459</v>
      </c>
      <c r="Z13" s="5">
        <v>-14982.127861693907</v>
      </c>
      <c r="AA13" s="5">
        <v>-18446.690702930708</v>
      </c>
      <c r="AB13" s="5">
        <v>-15950.337524587099</v>
      </c>
      <c r="AC13" s="5">
        <v>-15482.195395722267</v>
      </c>
      <c r="AD13" s="5">
        <v>-14277.535096697873</v>
      </c>
      <c r="AE13" s="5">
        <v>-14358.545671979084</v>
      </c>
    </row>
    <row r="14" spans="1:31" s="7" customFormat="1">
      <c r="A14" s="58" t="s">
        <v>115</v>
      </c>
      <c r="B14" s="58" t="s">
        <v>125</v>
      </c>
      <c r="C14" s="58" t="s">
        <v>280</v>
      </c>
      <c r="D14" s="5">
        <v>-2573.7664130349854</v>
      </c>
      <c r="E14" s="5">
        <v>-610.93621801255085</v>
      </c>
      <c r="F14" s="5">
        <v>623.05034748391699</v>
      </c>
      <c r="G14" s="5">
        <v>1262.6761173762379</v>
      </c>
      <c r="H14" s="5">
        <v>3676.3253711930356</v>
      </c>
      <c r="I14" s="5">
        <v>4555.9609148924947</v>
      </c>
      <c r="J14" s="5">
        <v>7203.9342981710879</v>
      </c>
      <c r="K14" s="5">
        <v>7450.007436853628</v>
      </c>
      <c r="L14" s="5">
        <v>9676.0428834187333</v>
      </c>
      <c r="M14" s="5">
        <v>12548.169545746001</v>
      </c>
      <c r="N14" s="5">
        <v>9516.1910535058396</v>
      </c>
      <c r="O14" s="5">
        <v>11635.001413755421</v>
      </c>
      <c r="P14" s="5">
        <v>6964.5796325257324</v>
      </c>
      <c r="Q14" s="5">
        <v>10493.271029717758</v>
      </c>
      <c r="R14" s="5">
        <v>8621.3938170879082</v>
      </c>
      <c r="S14" s="5">
        <v>8442.9750595088226</v>
      </c>
      <c r="T14" s="5">
        <v>11200.628271874932</v>
      </c>
      <c r="U14" s="5">
        <v>5774.8382147554184</v>
      </c>
      <c r="V14" s="5">
        <v>7313.9928557467956</v>
      </c>
      <c r="W14" s="5">
        <v>9146.3780645362458</v>
      </c>
      <c r="X14" s="5">
        <v>9381.7673992525415</v>
      </c>
      <c r="Y14" s="5">
        <v>5888.019401409716</v>
      </c>
      <c r="Z14" s="5">
        <v>10812.373457368552</v>
      </c>
      <c r="AA14" s="5">
        <v>5024.1243645537215</v>
      </c>
      <c r="AB14" s="5">
        <v>9468.2423946071322</v>
      </c>
      <c r="AC14" s="5">
        <v>13515.405027123319</v>
      </c>
      <c r="AD14" s="5">
        <v>12185.418607793999</v>
      </c>
      <c r="AE14" s="5">
        <v>13948.546232741252</v>
      </c>
    </row>
    <row r="15" spans="1:31" s="7" customFormat="1"/>
    <row r="16" spans="1:31" s="7" customFormat="1">
      <c r="A16" s="58" t="s">
        <v>115</v>
      </c>
      <c r="B16" s="58" t="s">
        <v>126</v>
      </c>
      <c r="C16" s="58" t="s">
        <v>278</v>
      </c>
      <c r="D16" s="5">
        <v>2972.8582007623531</v>
      </c>
      <c r="E16" s="5">
        <v>2242.1021507209543</v>
      </c>
      <c r="F16" s="5">
        <v>3118.3401123348958</v>
      </c>
      <c r="G16" s="5">
        <v>3125.5592493975437</v>
      </c>
      <c r="H16" s="5">
        <v>3818.0594820344404</v>
      </c>
      <c r="I16" s="5">
        <v>4531.3891985122373</v>
      </c>
      <c r="J16" s="5">
        <v>4177.0225864603926</v>
      </c>
      <c r="K16" s="5">
        <v>4282.6660587705474</v>
      </c>
      <c r="L16" s="5">
        <v>5053.6014394247532</v>
      </c>
      <c r="M16" s="5">
        <v>4159.701499383511</v>
      </c>
      <c r="N16" s="5">
        <v>4723.771135998285</v>
      </c>
      <c r="O16" s="5">
        <v>4551.0556373125964</v>
      </c>
      <c r="P16" s="5">
        <v>5054.7919822582726</v>
      </c>
      <c r="Q16" s="5">
        <v>4513.9828848997995</v>
      </c>
      <c r="R16" s="5">
        <v>5256.1484192364705</v>
      </c>
      <c r="S16" s="5">
        <v>4874.6612127834187</v>
      </c>
      <c r="T16" s="5">
        <v>3473.2331543622504</v>
      </c>
      <c r="U16" s="5">
        <v>4017.4705913293305</v>
      </c>
      <c r="V16" s="5">
        <v>4441.2071969584786</v>
      </c>
      <c r="W16" s="5">
        <v>3482.2732740023803</v>
      </c>
      <c r="X16" s="5">
        <v>4538.4999861433789</v>
      </c>
      <c r="Y16" s="5">
        <v>3488.5813662328301</v>
      </c>
      <c r="Z16" s="5">
        <v>4859.5614911840157</v>
      </c>
      <c r="AA16" s="5">
        <v>4030.1614879020799</v>
      </c>
      <c r="AB16" s="5">
        <v>3819.9726906576575</v>
      </c>
      <c r="AC16" s="5">
        <v>4216.1788833705787</v>
      </c>
      <c r="AD16" s="5">
        <v>4262.2058447921718</v>
      </c>
      <c r="AE16" s="5">
        <v>2888.0592409916148</v>
      </c>
    </row>
    <row r="17" spans="1:31" s="7" customFormat="1">
      <c r="A17" s="58" t="s">
        <v>115</v>
      </c>
      <c r="B17" s="58" t="s">
        <v>126</v>
      </c>
      <c r="C17" s="58" t="s">
        <v>279</v>
      </c>
      <c r="D17" s="5">
        <v>-582.84567716682523</v>
      </c>
      <c r="E17" s="5">
        <v>-1507.3759168523404</v>
      </c>
      <c r="F17" s="5">
        <v>-4609.524567641045</v>
      </c>
      <c r="G17" s="5">
        <v>-4610.2430923659504</v>
      </c>
      <c r="H17" s="5">
        <v>-5420.3565227908839</v>
      </c>
      <c r="I17" s="5">
        <v>-6000.0951068765626</v>
      </c>
      <c r="J17" s="5">
        <v>-5964.0382801365586</v>
      </c>
      <c r="K17" s="5">
        <v>-6714.6241585936878</v>
      </c>
      <c r="L17" s="5">
        <v>-6249.6386913655042</v>
      </c>
      <c r="M17" s="5">
        <v>-5953.5981570317063</v>
      </c>
      <c r="N17" s="5">
        <v>-5736.0803379196095</v>
      </c>
      <c r="O17" s="5">
        <v>-6128.6489740548986</v>
      </c>
      <c r="P17" s="5">
        <v>-5626.4433059339162</v>
      </c>
      <c r="Q17" s="5">
        <v>-6963.8199543390929</v>
      </c>
      <c r="R17" s="5">
        <v>-6203.7003685721465</v>
      </c>
      <c r="S17" s="5">
        <v>-6266.4578310247634</v>
      </c>
      <c r="T17" s="5">
        <v>-8065.7387909362387</v>
      </c>
      <c r="U17" s="5">
        <v>-7310.5957168744126</v>
      </c>
      <c r="V17" s="5">
        <v>-7560.8843727637704</v>
      </c>
      <c r="W17" s="5">
        <v>-8405.4746174769207</v>
      </c>
      <c r="X17" s="5">
        <v>-7378.2767862901201</v>
      </c>
      <c r="Y17" s="5">
        <v>-8479.9888835944148</v>
      </c>
      <c r="Z17" s="5">
        <v>-6511.1354470626411</v>
      </c>
      <c r="AA17" s="5">
        <v>-7568.6031784727202</v>
      </c>
      <c r="AB17" s="5">
        <v>-7409.8324409922816</v>
      </c>
      <c r="AC17" s="5">
        <v>-7478.0455890474277</v>
      </c>
      <c r="AD17" s="5">
        <v>-7444.5403799261876</v>
      </c>
      <c r="AE17" s="5">
        <v>-8961.982028641225</v>
      </c>
    </row>
    <row r="18" spans="1:31" s="7" customFormat="1">
      <c r="A18" s="58" t="s">
        <v>115</v>
      </c>
      <c r="B18" s="58" t="s">
        <v>126</v>
      </c>
      <c r="C18" s="58" t="s">
        <v>280</v>
      </c>
      <c r="D18" s="5">
        <v>2390.0125235955279</v>
      </c>
      <c r="E18" s="5">
        <v>734.72623386861392</v>
      </c>
      <c r="F18" s="5">
        <v>-1491.1844553061492</v>
      </c>
      <c r="G18" s="5">
        <v>-1484.6838429684067</v>
      </c>
      <c r="H18" s="5">
        <v>-1602.2970407564435</v>
      </c>
      <c r="I18" s="5">
        <v>-1468.7059083643253</v>
      </c>
      <c r="J18" s="5">
        <v>-1787.0156936761659</v>
      </c>
      <c r="K18" s="5">
        <v>-2431.9580998231404</v>
      </c>
      <c r="L18" s="5">
        <v>-1196.037251940751</v>
      </c>
      <c r="M18" s="5">
        <v>-1793.8966576481953</v>
      </c>
      <c r="N18" s="5">
        <v>-1012.3092019213245</v>
      </c>
      <c r="O18" s="5">
        <v>-1577.5933367423022</v>
      </c>
      <c r="P18" s="5">
        <v>-571.65132367564365</v>
      </c>
      <c r="Q18" s="5">
        <v>-2449.8370694392934</v>
      </c>
      <c r="R18" s="5">
        <v>-947.551949335676</v>
      </c>
      <c r="S18" s="5">
        <v>-1391.7966182413447</v>
      </c>
      <c r="T18" s="5">
        <v>-4592.5056365739883</v>
      </c>
      <c r="U18" s="5">
        <v>-3293.125125545082</v>
      </c>
      <c r="V18" s="5">
        <v>-3119.6771758052919</v>
      </c>
      <c r="W18" s="5">
        <v>-4923.2013434745404</v>
      </c>
      <c r="X18" s="5">
        <v>-2839.7768001467412</v>
      </c>
      <c r="Y18" s="5">
        <v>-4991.4075173615847</v>
      </c>
      <c r="Z18" s="5">
        <v>-1651.5739558786254</v>
      </c>
      <c r="AA18" s="5">
        <v>-3538.4416905706403</v>
      </c>
      <c r="AB18" s="5">
        <v>-3589.8597503346241</v>
      </c>
      <c r="AC18" s="5">
        <v>-3261.8667056768491</v>
      </c>
      <c r="AD18" s="5">
        <v>-3182.3345351340158</v>
      </c>
      <c r="AE18" s="5">
        <v>-6073.9227876496097</v>
      </c>
    </row>
    <row r="19" spans="1:31" s="7" customFormat="1"/>
    <row r="20" spans="1:31" s="7" customFormat="1">
      <c r="A20" s="58" t="s">
        <v>115</v>
      </c>
      <c r="B20" s="58" t="s">
        <v>127</v>
      </c>
      <c r="C20" s="58" t="s">
        <v>278</v>
      </c>
      <c r="D20" s="5">
        <v>2547.0807033002361</v>
      </c>
      <c r="E20" s="5">
        <v>1338.4779762215142</v>
      </c>
      <c r="F20" s="5">
        <v>1142.0554397699302</v>
      </c>
      <c r="G20" s="5">
        <v>1104.6162684097751</v>
      </c>
      <c r="H20" s="5">
        <v>1370.2459765938452</v>
      </c>
      <c r="I20" s="5">
        <v>1312.6676247469854</v>
      </c>
      <c r="J20" s="5">
        <v>1835.110095874345</v>
      </c>
      <c r="K20" s="5">
        <v>1721.6994914546801</v>
      </c>
      <c r="L20" s="5">
        <v>3280.0060714988203</v>
      </c>
      <c r="M20" s="5">
        <v>3580.6524664449962</v>
      </c>
      <c r="N20" s="5">
        <v>4995.3225774144394</v>
      </c>
      <c r="O20" s="5">
        <v>5129.532810267905</v>
      </c>
      <c r="P20" s="5">
        <v>5563.6440364825139</v>
      </c>
      <c r="Q20" s="5">
        <v>5899.9181496025949</v>
      </c>
      <c r="R20" s="5">
        <v>6616.4437563118172</v>
      </c>
      <c r="S20" s="5">
        <v>5721.7380451574554</v>
      </c>
      <c r="T20" s="5">
        <v>5708.0903442899562</v>
      </c>
      <c r="U20" s="5">
        <v>7122.0974374337129</v>
      </c>
      <c r="V20" s="5">
        <v>6515.0967214294142</v>
      </c>
      <c r="W20" s="5">
        <v>5979.3694633949053</v>
      </c>
      <c r="X20" s="5">
        <v>4899.2017186164849</v>
      </c>
      <c r="Y20" s="5">
        <v>6356.8561395985453</v>
      </c>
      <c r="Z20" s="5">
        <v>4460.6340229157049</v>
      </c>
      <c r="AA20" s="5">
        <v>6264.451399654009</v>
      </c>
      <c r="AB20" s="5">
        <v>7540.5304700717461</v>
      </c>
      <c r="AC20" s="5">
        <v>7226.034762782152</v>
      </c>
      <c r="AD20" s="5">
        <v>5938.7202189504033</v>
      </c>
      <c r="AE20" s="5">
        <v>5964.9827238336893</v>
      </c>
    </row>
    <row r="21" spans="1:31" s="7" customFormat="1">
      <c r="A21" s="58" t="s">
        <v>115</v>
      </c>
      <c r="B21" s="58" t="s">
        <v>127</v>
      </c>
      <c r="C21" s="58" t="s">
        <v>279</v>
      </c>
      <c r="D21" s="5">
        <v>-109.08992800080506</v>
      </c>
      <c r="E21" s="5">
        <v>-2491.478554783424</v>
      </c>
      <c r="F21" s="5">
        <v>-2329.9509889604378</v>
      </c>
      <c r="G21" s="5">
        <v>-2398.9086035649534</v>
      </c>
      <c r="H21" s="5">
        <v>-2062.4567786666198</v>
      </c>
      <c r="I21" s="5">
        <v>-2134.7098581064752</v>
      </c>
      <c r="J21" s="5">
        <v>-6599.0341146084684</v>
      </c>
      <c r="K21" s="5">
        <v>-6935.3269814753803</v>
      </c>
      <c r="L21" s="5">
        <v>-9995.180449435913</v>
      </c>
      <c r="M21" s="5">
        <v>-9009.1753504496737</v>
      </c>
      <c r="N21" s="5">
        <v>-8204.2867344906954</v>
      </c>
      <c r="O21" s="5">
        <v>-7219.0600014655784</v>
      </c>
      <c r="P21" s="5">
        <v>-7569.8689436454661</v>
      </c>
      <c r="Q21" s="5">
        <v>-7336.3121403114965</v>
      </c>
      <c r="R21" s="5">
        <v>-6715.5011531584787</v>
      </c>
      <c r="S21" s="5">
        <v>-7945.8945915652821</v>
      </c>
      <c r="T21" s="5">
        <v>-7788.8126064094395</v>
      </c>
      <c r="U21" s="5">
        <v>-5910.4724711966264</v>
      </c>
      <c r="V21" s="5">
        <v>-6801.5916892088835</v>
      </c>
      <c r="W21" s="5">
        <v>-7674.2667857163642</v>
      </c>
      <c r="X21" s="5">
        <v>-8191.4613272448332</v>
      </c>
      <c r="Y21" s="5">
        <v>-8323.7130248176672</v>
      </c>
      <c r="Z21" s="5">
        <v>-10240.651464599467</v>
      </c>
      <c r="AA21" s="5">
        <v>-8514.5334192502814</v>
      </c>
      <c r="AB21" s="5">
        <v>-6132.5192818018841</v>
      </c>
      <c r="AC21" s="5">
        <v>-7286.7788338793844</v>
      </c>
      <c r="AD21" s="5">
        <v>-7813.2864773858828</v>
      </c>
      <c r="AE21" s="5">
        <v>-8071.2621820581453</v>
      </c>
    </row>
    <row r="22" spans="1:31" s="7" customFormat="1">
      <c r="A22" s="58" t="s">
        <v>115</v>
      </c>
      <c r="B22" s="58" t="s">
        <v>127</v>
      </c>
      <c r="C22" s="58" t="s">
        <v>280</v>
      </c>
      <c r="D22" s="5">
        <v>2437.9907752994309</v>
      </c>
      <c r="E22" s="5">
        <v>-1153.0005785619098</v>
      </c>
      <c r="F22" s="5">
        <v>-1187.8955491905076</v>
      </c>
      <c r="G22" s="5">
        <v>-1294.2923351551783</v>
      </c>
      <c r="H22" s="5">
        <v>-692.21080207277464</v>
      </c>
      <c r="I22" s="5">
        <v>-822.04223335948973</v>
      </c>
      <c r="J22" s="5">
        <v>-4763.9240187341238</v>
      </c>
      <c r="K22" s="5">
        <v>-5213.6274900207</v>
      </c>
      <c r="L22" s="5">
        <v>-6715.1743779370927</v>
      </c>
      <c r="M22" s="5">
        <v>-5428.5228840046775</v>
      </c>
      <c r="N22" s="5">
        <v>-3208.964157076256</v>
      </c>
      <c r="O22" s="5">
        <v>-2089.5271911976733</v>
      </c>
      <c r="P22" s="5">
        <v>-2006.2249071629521</v>
      </c>
      <c r="Q22" s="5">
        <v>-1436.3939907089016</v>
      </c>
      <c r="R22" s="5">
        <v>-99.057396846661504</v>
      </c>
      <c r="S22" s="5">
        <v>-2224.1565464078267</v>
      </c>
      <c r="T22" s="5">
        <v>-2080.7222621194833</v>
      </c>
      <c r="U22" s="5">
        <v>1211.6249662370865</v>
      </c>
      <c r="V22" s="5">
        <v>-286.49496777946933</v>
      </c>
      <c r="W22" s="5">
        <v>-1694.8973223214589</v>
      </c>
      <c r="X22" s="5">
        <v>-3292.2596086283484</v>
      </c>
      <c r="Y22" s="5">
        <v>-1966.856885219122</v>
      </c>
      <c r="Z22" s="5">
        <v>-5780.0174416837617</v>
      </c>
      <c r="AA22" s="5">
        <v>-2250.0820195962724</v>
      </c>
      <c r="AB22" s="5">
        <v>1408.011188269862</v>
      </c>
      <c r="AC22" s="5">
        <v>-60.744071097232336</v>
      </c>
      <c r="AD22" s="5">
        <v>-1874.5662584354795</v>
      </c>
      <c r="AE22" s="5">
        <v>-2106.279458224456</v>
      </c>
    </row>
    <row r="23" spans="1:31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>
      <c r="A24" s="58" t="s">
        <v>128</v>
      </c>
      <c r="B24" s="58" t="s">
        <v>123</v>
      </c>
      <c r="C24" s="58" t="s">
        <v>278</v>
      </c>
      <c r="D24" s="5">
        <v>2089.3431500748648</v>
      </c>
      <c r="E24" s="5">
        <v>5419.7861953554857</v>
      </c>
      <c r="F24" s="5">
        <v>8341.568933884826</v>
      </c>
      <c r="G24" s="5">
        <v>7994.6353839126514</v>
      </c>
      <c r="H24" s="5">
        <v>7708.9258240265444</v>
      </c>
      <c r="I24" s="5">
        <v>7504.1795081318014</v>
      </c>
      <c r="J24" s="5">
        <v>9047.5130577420096</v>
      </c>
      <c r="K24" s="5">
        <v>15210.364073659617</v>
      </c>
      <c r="L24" s="5">
        <v>14056.237179844677</v>
      </c>
      <c r="M24" s="5">
        <v>15048.383795283145</v>
      </c>
      <c r="N24" s="5">
        <v>15390.687567218665</v>
      </c>
      <c r="O24" s="5">
        <v>12577.549664423172</v>
      </c>
      <c r="P24" s="5">
        <v>15493.441511407462</v>
      </c>
      <c r="Q24" s="5">
        <v>17395.833120683914</v>
      </c>
      <c r="R24" s="5">
        <v>16075.751849681857</v>
      </c>
      <c r="S24" s="5">
        <v>17161.821951917467</v>
      </c>
      <c r="T24" s="5">
        <v>17557.849991538718</v>
      </c>
      <c r="U24" s="5">
        <v>18353.317583125907</v>
      </c>
      <c r="V24" s="5">
        <v>21701.454124300057</v>
      </c>
      <c r="W24" s="5">
        <v>21673.003028166044</v>
      </c>
      <c r="X24" s="5">
        <v>23043.218929035662</v>
      </c>
      <c r="Y24" s="5">
        <v>22938.059217806021</v>
      </c>
      <c r="Z24" s="5">
        <v>22525.589729964344</v>
      </c>
      <c r="AA24" s="5">
        <v>21677.571271803201</v>
      </c>
      <c r="AB24" s="5">
        <v>20583.343223841388</v>
      </c>
      <c r="AC24" s="5">
        <v>21634.427539519449</v>
      </c>
      <c r="AD24" s="5">
        <v>23638.676807280641</v>
      </c>
      <c r="AE24" s="5">
        <v>21493.266318898306</v>
      </c>
    </row>
    <row r="25" spans="1:31">
      <c r="A25" s="58" t="s">
        <v>128</v>
      </c>
      <c r="B25" s="58" t="s">
        <v>123</v>
      </c>
      <c r="C25" s="58" t="s">
        <v>279</v>
      </c>
      <c r="D25" s="5">
        <v>-5639.2050844983396</v>
      </c>
      <c r="E25" s="5">
        <v>-3334.0165657042844</v>
      </c>
      <c r="F25" s="5">
        <v>-5206.577424304648</v>
      </c>
      <c r="G25" s="5">
        <v>-5068.633843554835</v>
      </c>
      <c r="H25" s="5">
        <v>-6984.6396957923153</v>
      </c>
      <c r="I25" s="5">
        <v>-8387.503573624017</v>
      </c>
      <c r="J25" s="5">
        <v>-9224.1186774764992</v>
      </c>
      <c r="K25" s="5">
        <v>-13254.850763831942</v>
      </c>
      <c r="L25" s="5">
        <v>-17512.615427499702</v>
      </c>
      <c r="M25" s="5">
        <v>-17198.73310041066</v>
      </c>
      <c r="N25" s="5">
        <v>-16728.276969386534</v>
      </c>
      <c r="O25" s="5">
        <v>-19078.949039268522</v>
      </c>
      <c r="P25" s="5">
        <v>-17143.619188087891</v>
      </c>
      <c r="Q25" s="5">
        <v>-18004.908974901555</v>
      </c>
      <c r="R25" s="5">
        <v>-18365.341746624916</v>
      </c>
      <c r="S25" s="5">
        <v>-18141.472301518363</v>
      </c>
      <c r="T25" s="5">
        <v>-17561.398346597314</v>
      </c>
      <c r="U25" s="5">
        <v>-17473.924796678177</v>
      </c>
      <c r="V25" s="5">
        <v>-16956.253036412822</v>
      </c>
      <c r="W25" s="5">
        <v>-18509.189492958067</v>
      </c>
      <c r="X25" s="5">
        <v>-17662.185142084036</v>
      </c>
      <c r="Y25" s="5">
        <v>-14852.169089900901</v>
      </c>
      <c r="Z25" s="5">
        <v>-19683.29505469753</v>
      </c>
      <c r="AA25" s="5">
        <v>-18966.720152462967</v>
      </c>
      <c r="AB25" s="5">
        <v>-23090.003393852621</v>
      </c>
      <c r="AC25" s="5">
        <v>-24306.729278826599</v>
      </c>
      <c r="AD25" s="5">
        <v>-21800.620727032809</v>
      </c>
      <c r="AE25" s="5">
        <v>-21232.750314839901</v>
      </c>
    </row>
    <row r="26" spans="1:31">
      <c r="A26" s="58" t="s">
        <v>128</v>
      </c>
      <c r="B26" s="58" t="s">
        <v>123</v>
      </c>
      <c r="C26" s="58" t="s">
        <v>280</v>
      </c>
      <c r="D26" s="5">
        <v>-3549.8619344234748</v>
      </c>
      <c r="E26" s="5">
        <v>2085.7696296512013</v>
      </c>
      <c r="F26" s="5">
        <v>3134.991509580178</v>
      </c>
      <c r="G26" s="5">
        <v>2926.0015403578163</v>
      </c>
      <c r="H26" s="5">
        <v>724.28612823422918</v>
      </c>
      <c r="I26" s="5">
        <v>-883.3240654922156</v>
      </c>
      <c r="J26" s="5">
        <v>-176.60561973448966</v>
      </c>
      <c r="K26" s="5">
        <v>1955.5133098276747</v>
      </c>
      <c r="L26" s="5">
        <v>-3456.3782476550259</v>
      </c>
      <c r="M26" s="5">
        <v>-2150.3493051275145</v>
      </c>
      <c r="N26" s="5">
        <v>-1337.5894021678687</v>
      </c>
      <c r="O26" s="5">
        <v>-6501.3993748453504</v>
      </c>
      <c r="P26" s="5">
        <v>-1650.1776766804287</v>
      </c>
      <c r="Q26" s="5">
        <v>-609.07585421764088</v>
      </c>
      <c r="R26" s="5">
        <v>-2289.5898969430582</v>
      </c>
      <c r="S26" s="5">
        <v>-979.65034960089542</v>
      </c>
      <c r="T26" s="5">
        <v>-3.5483550585959165</v>
      </c>
      <c r="U26" s="5">
        <v>879.39278644773003</v>
      </c>
      <c r="V26" s="5">
        <v>4745.2010878872352</v>
      </c>
      <c r="W26" s="5">
        <v>3163.8135352079771</v>
      </c>
      <c r="X26" s="5">
        <v>5381.0337869516261</v>
      </c>
      <c r="Y26" s="5">
        <v>8085.8901279051206</v>
      </c>
      <c r="Z26" s="5">
        <v>2842.294675266814</v>
      </c>
      <c r="AA26" s="5">
        <v>2710.8511193402337</v>
      </c>
      <c r="AB26" s="5">
        <v>-2506.6601700112333</v>
      </c>
      <c r="AC26" s="5">
        <v>-2672.3017393071495</v>
      </c>
      <c r="AD26" s="5">
        <v>1838.0560802478321</v>
      </c>
      <c r="AE26" s="5">
        <v>260.51600405840509</v>
      </c>
    </row>
    <row r="27" spans="1:3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>
      <c r="A28" s="58" t="s">
        <v>128</v>
      </c>
      <c r="B28" s="58" t="s">
        <v>124</v>
      </c>
      <c r="C28" s="58" t="s">
        <v>278</v>
      </c>
      <c r="D28" s="5">
        <v>2723.2393993763108</v>
      </c>
      <c r="E28" s="5">
        <v>1671.1930220556305</v>
      </c>
      <c r="F28" s="5">
        <v>1996.3985336253616</v>
      </c>
      <c r="G28" s="5">
        <v>1802.4070982382357</v>
      </c>
      <c r="H28" s="5">
        <v>2435.3197975749372</v>
      </c>
      <c r="I28" s="5">
        <v>2564.7802032421023</v>
      </c>
      <c r="J28" s="5">
        <v>4247.6927020731846</v>
      </c>
      <c r="K28" s="5">
        <v>5355.6921115760924</v>
      </c>
      <c r="L28" s="5">
        <v>6142.8033592309957</v>
      </c>
      <c r="M28" s="5">
        <v>5876.5778834947259</v>
      </c>
      <c r="N28" s="5">
        <v>5486.8744242253797</v>
      </c>
      <c r="O28" s="5">
        <v>6706.4384281361808</v>
      </c>
      <c r="P28" s="5">
        <v>6150.1129084673339</v>
      </c>
      <c r="Q28" s="5">
        <v>5614.0947205432967</v>
      </c>
      <c r="R28" s="5">
        <v>5252.1190705174622</v>
      </c>
      <c r="S28" s="5">
        <v>6415.0400564619704</v>
      </c>
      <c r="T28" s="5">
        <v>5425.2438230333282</v>
      </c>
      <c r="U28" s="5">
        <v>5810.3633387258633</v>
      </c>
      <c r="V28" s="5">
        <v>4817.7954386815927</v>
      </c>
      <c r="W28" s="5">
        <v>6897.5489061617018</v>
      </c>
      <c r="X28" s="5">
        <v>5857.0318052522753</v>
      </c>
      <c r="Y28" s="5">
        <v>5355.4360073436874</v>
      </c>
      <c r="Z28" s="5">
        <v>5300.5830964700044</v>
      </c>
      <c r="AA28" s="5">
        <v>6601.0764266031392</v>
      </c>
      <c r="AB28" s="5">
        <v>6341.5762145842373</v>
      </c>
      <c r="AC28" s="5">
        <v>4883.4184687382603</v>
      </c>
      <c r="AD28" s="5">
        <v>5091.2892714003847</v>
      </c>
      <c r="AE28" s="5">
        <v>4946.2133999839798</v>
      </c>
    </row>
    <row r="29" spans="1:31">
      <c r="A29" s="58" t="s">
        <v>128</v>
      </c>
      <c r="B29" s="58" t="s">
        <v>124</v>
      </c>
      <c r="C29" s="58" t="s">
        <v>279</v>
      </c>
      <c r="D29" s="5">
        <v>-1393.3145684204148</v>
      </c>
      <c r="E29" s="5">
        <v>-2766.1962703002496</v>
      </c>
      <c r="F29" s="5">
        <v>-3133.1764305549405</v>
      </c>
      <c r="G29" s="5">
        <v>-3290.7621828691417</v>
      </c>
      <c r="H29" s="5">
        <v>-4216.0021484471808</v>
      </c>
      <c r="I29" s="5">
        <v>-3826.5306379125964</v>
      </c>
      <c r="J29" s="5">
        <v>-4667.3951741811088</v>
      </c>
      <c r="K29" s="5">
        <v>-7197.0325831414193</v>
      </c>
      <c r="L29" s="5">
        <v>-8299.6024743091639</v>
      </c>
      <c r="M29" s="5">
        <v>-9236.3943138615687</v>
      </c>
      <c r="N29" s="5">
        <v>-8675.209839828136</v>
      </c>
      <c r="O29" s="5">
        <v>-7336.0828897957526</v>
      </c>
      <c r="P29" s="5">
        <v>-8959.6661305816233</v>
      </c>
      <c r="Q29" s="5">
        <v>-11120.81853820387</v>
      </c>
      <c r="R29" s="5">
        <v>-10006.312487949253</v>
      </c>
      <c r="S29" s="5">
        <v>-9887.5949055318579</v>
      </c>
      <c r="T29" s="5">
        <v>-9968.4924967071402</v>
      </c>
      <c r="U29" s="5">
        <v>-9694.8774448143286</v>
      </c>
      <c r="V29" s="5">
        <v>-13109.55348349108</v>
      </c>
      <c r="W29" s="5">
        <v>-11765.332554837001</v>
      </c>
      <c r="X29" s="5">
        <v>-13948.864942484588</v>
      </c>
      <c r="Y29" s="5">
        <v>-11889.56517793184</v>
      </c>
      <c r="Z29" s="5">
        <v>-11732.410393387174</v>
      </c>
      <c r="AA29" s="5">
        <v>-8399.9382779267053</v>
      </c>
      <c r="AB29" s="5">
        <v>-10737.580050885217</v>
      </c>
      <c r="AC29" s="5">
        <v>-12231.68677862217</v>
      </c>
      <c r="AD29" s="5">
        <v>-14141.201674403073</v>
      </c>
      <c r="AE29" s="5">
        <v>-10904.631302496702</v>
      </c>
    </row>
    <row r="30" spans="1:31">
      <c r="A30" s="58" t="s">
        <v>128</v>
      </c>
      <c r="B30" s="58" t="s">
        <v>124</v>
      </c>
      <c r="C30" s="58" t="s">
        <v>280</v>
      </c>
      <c r="D30" s="5">
        <v>1329.9248309558959</v>
      </c>
      <c r="E30" s="5">
        <v>-1095.003248244619</v>
      </c>
      <c r="F30" s="5">
        <v>-1136.7778969295789</v>
      </c>
      <c r="G30" s="5">
        <v>-1488.355084630906</v>
      </c>
      <c r="H30" s="5">
        <v>-1780.6823508722437</v>
      </c>
      <c r="I30" s="5">
        <v>-1261.7504346704941</v>
      </c>
      <c r="J30" s="5">
        <v>-419.70247210792422</v>
      </c>
      <c r="K30" s="5">
        <v>-1841.3404715653269</v>
      </c>
      <c r="L30" s="5">
        <v>-2156.7991150781681</v>
      </c>
      <c r="M30" s="5">
        <v>-3359.8164303668427</v>
      </c>
      <c r="N30" s="5">
        <v>-3188.3354156027563</v>
      </c>
      <c r="O30" s="5">
        <v>-629.64446165957179</v>
      </c>
      <c r="P30" s="5">
        <v>-2809.5532221142894</v>
      </c>
      <c r="Q30" s="5">
        <v>-5506.7238176605733</v>
      </c>
      <c r="R30" s="5">
        <v>-4754.1934174317912</v>
      </c>
      <c r="S30" s="5">
        <v>-3472.5548490698875</v>
      </c>
      <c r="T30" s="5">
        <v>-4543.2486736738119</v>
      </c>
      <c r="U30" s="5">
        <v>-3884.5141060884653</v>
      </c>
      <c r="V30" s="5">
        <v>-8291.7580448094868</v>
      </c>
      <c r="W30" s="5">
        <v>-4867.7836486752994</v>
      </c>
      <c r="X30" s="5">
        <v>-8091.8331372323128</v>
      </c>
      <c r="Y30" s="5">
        <v>-6534.1291705881522</v>
      </c>
      <c r="Z30" s="5">
        <v>-6431.8272969171694</v>
      </c>
      <c r="AA30" s="5">
        <v>-1798.861851323566</v>
      </c>
      <c r="AB30" s="5">
        <v>-4396.0038363009799</v>
      </c>
      <c r="AC30" s="5">
        <v>-7348.2683098839098</v>
      </c>
      <c r="AD30" s="5">
        <v>-9049.9124030026887</v>
      </c>
      <c r="AE30" s="5">
        <v>-5958.4179025127223</v>
      </c>
    </row>
    <row r="31" spans="1: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>
      <c r="A32" s="58" t="s">
        <v>128</v>
      </c>
      <c r="B32" s="58" t="s">
        <v>125</v>
      </c>
      <c r="C32" s="58" t="s">
        <v>278</v>
      </c>
      <c r="D32" s="5">
        <v>3612.3586347698192</v>
      </c>
      <c r="E32" s="5">
        <v>5674.3373670541841</v>
      </c>
      <c r="F32" s="5">
        <v>6097.221937678838</v>
      </c>
      <c r="G32" s="5">
        <v>6378.0503046978465</v>
      </c>
      <c r="H32" s="5">
        <v>11815.755912232828</v>
      </c>
      <c r="I32" s="5">
        <v>12237.468596486877</v>
      </c>
      <c r="J32" s="5">
        <v>16275.025203408146</v>
      </c>
      <c r="K32" s="5">
        <v>20027.51458066007</v>
      </c>
      <c r="L32" s="5">
        <v>20872.227775485375</v>
      </c>
      <c r="M32" s="5">
        <v>21011.52861913688</v>
      </c>
      <c r="N32" s="5">
        <v>19854.647422929145</v>
      </c>
      <c r="O32" s="5">
        <v>20840.998421265984</v>
      </c>
      <c r="P32" s="5">
        <v>19393.6824247689</v>
      </c>
      <c r="Q32" s="5">
        <v>21680.708514682778</v>
      </c>
      <c r="R32" s="5">
        <v>21390.215651563543</v>
      </c>
      <c r="S32" s="5">
        <v>21224.699839676672</v>
      </c>
      <c r="T32" s="5">
        <v>23044.66864029054</v>
      </c>
      <c r="U32" s="5">
        <v>20650.277412612268</v>
      </c>
      <c r="V32" s="5">
        <v>21377.929589191415</v>
      </c>
      <c r="W32" s="5">
        <v>22875.919027963129</v>
      </c>
      <c r="X32" s="5">
        <v>22164.925370370398</v>
      </c>
      <c r="Y32" s="5">
        <v>20871.096454136969</v>
      </c>
      <c r="Z32" s="5">
        <v>26322.638175172993</v>
      </c>
      <c r="AA32" s="5">
        <v>23230.695081516358</v>
      </c>
      <c r="AB32" s="5">
        <v>25575.421023382238</v>
      </c>
      <c r="AC32" s="5">
        <v>29028.785127911266</v>
      </c>
      <c r="AD32" s="5">
        <v>26795.582703290129</v>
      </c>
      <c r="AE32" s="5">
        <v>28584.740522192798</v>
      </c>
    </row>
    <row r="33" spans="1:31">
      <c r="A33" s="58" t="s">
        <v>128</v>
      </c>
      <c r="B33" s="58" t="s">
        <v>125</v>
      </c>
      <c r="C33" s="58" t="s">
        <v>279</v>
      </c>
      <c r="D33" s="5">
        <v>-6228.0456481037691</v>
      </c>
      <c r="E33" s="5">
        <v>-6255.4160444203453</v>
      </c>
      <c r="F33" s="5">
        <v>-5538.1364508440347</v>
      </c>
      <c r="G33" s="5">
        <v>-5015.4442688040644</v>
      </c>
      <c r="H33" s="5">
        <v>-4959.7620215142788</v>
      </c>
      <c r="I33" s="5">
        <v>-5152.3556790601133</v>
      </c>
      <c r="J33" s="5">
        <v>-6549.2185420967307</v>
      </c>
      <c r="K33" s="5">
        <v>-10338.162146795692</v>
      </c>
      <c r="L33" s="5">
        <v>-9767.9475430834245</v>
      </c>
      <c r="M33" s="5">
        <v>-9228.9050515813105</v>
      </c>
      <c r="N33" s="5">
        <v>-11716.865896591175</v>
      </c>
      <c r="O33" s="5">
        <v>-9681.4067640525045</v>
      </c>
      <c r="P33" s="5">
        <v>-11717.36034581413</v>
      </c>
      <c r="Q33" s="5">
        <v>-11141.512123740427</v>
      </c>
      <c r="R33" s="5">
        <v>-12372.684319304557</v>
      </c>
      <c r="S33" s="5">
        <v>-12205.794487865885</v>
      </c>
      <c r="T33" s="5">
        <v>-11025.794792860206</v>
      </c>
      <c r="U33" s="5">
        <v>-14551.147583645867</v>
      </c>
      <c r="V33" s="5">
        <v>-13490.479954573799</v>
      </c>
      <c r="W33" s="5">
        <v>-13760.236356415919</v>
      </c>
      <c r="X33" s="5">
        <v>-12533.060498007855</v>
      </c>
      <c r="Y33" s="5">
        <v>-15778.317537745239</v>
      </c>
      <c r="Z33" s="5">
        <v>-14917.429501095476</v>
      </c>
      <c r="AA33" s="5">
        <v>-18564.119327187684</v>
      </c>
      <c r="AB33" s="5">
        <v>-16094.622709674375</v>
      </c>
      <c r="AC33" s="5">
        <v>-15668.831643652942</v>
      </c>
      <c r="AD33" s="5">
        <v>-14281.076845868471</v>
      </c>
      <c r="AE33" s="5">
        <v>-14265.560321488279</v>
      </c>
    </row>
    <row r="34" spans="1:31">
      <c r="A34" s="58" t="s">
        <v>128</v>
      </c>
      <c r="B34" s="58" t="s">
        <v>125</v>
      </c>
      <c r="C34" s="58" t="s">
        <v>280</v>
      </c>
      <c r="D34" s="5">
        <v>-2615.6870133339498</v>
      </c>
      <c r="E34" s="5">
        <v>-581.07867736616117</v>
      </c>
      <c r="F34" s="5">
        <v>559.08548683480331</v>
      </c>
      <c r="G34" s="5">
        <v>1362.6060358937821</v>
      </c>
      <c r="H34" s="5">
        <v>6855.9938907185488</v>
      </c>
      <c r="I34" s="5">
        <v>7085.1129174267635</v>
      </c>
      <c r="J34" s="5">
        <v>9725.8066613114152</v>
      </c>
      <c r="K34" s="5">
        <v>9689.3524338643783</v>
      </c>
      <c r="L34" s="5">
        <v>11104.28023240195</v>
      </c>
      <c r="M34" s="5">
        <v>11782.623567555569</v>
      </c>
      <c r="N34" s="5">
        <v>8137.7815263379707</v>
      </c>
      <c r="O34" s="5">
        <v>11159.591657213479</v>
      </c>
      <c r="P34" s="5">
        <v>7676.3220789547704</v>
      </c>
      <c r="Q34" s="5">
        <v>10539.19639094235</v>
      </c>
      <c r="R34" s="5">
        <v>9017.5313322589864</v>
      </c>
      <c r="S34" s="5">
        <v>9018.9053518107867</v>
      </c>
      <c r="T34" s="5">
        <v>12018.873847430334</v>
      </c>
      <c r="U34" s="5">
        <v>6099.129828966401</v>
      </c>
      <c r="V34" s="5">
        <v>7887.4496346176165</v>
      </c>
      <c r="W34" s="5">
        <v>9115.6826715472107</v>
      </c>
      <c r="X34" s="5">
        <v>9631.8648723625429</v>
      </c>
      <c r="Y34" s="5">
        <v>5092.7789163917296</v>
      </c>
      <c r="Z34" s="5">
        <v>11405.208674077518</v>
      </c>
      <c r="AA34" s="5">
        <v>4666.5757543286745</v>
      </c>
      <c r="AB34" s="5">
        <v>9480.7983137078627</v>
      </c>
      <c r="AC34" s="5">
        <v>13359.953484258323</v>
      </c>
      <c r="AD34" s="5">
        <v>12514.505857421658</v>
      </c>
      <c r="AE34" s="5">
        <v>14319.180200704519</v>
      </c>
    </row>
    <row r="35" spans="1:3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>
      <c r="A36" s="58" t="s">
        <v>128</v>
      </c>
      <c r="B36" s="58" t="s">
        <v>126</v>
      </c>
      <c r="C36" s="58" t="s">
        <v>278</v>
      </c>
      <c r="D36" s="5">
        <v>2985.6209789128734</v>
      </c>
      <c r="E36" s="5">
        <v>2281.6561443404144</v>
      </c>
      <c r="F36" s="5">
        <v>3132.4427709996457</v>
      </c>
      <c r="G36" s="5">
        <v>3051.9040232267403</v>
      </c>
      <c r="H36" s="5">
        <v>3833.3410622883589</v>
      </c>
      <c r="I36" s="5">
        <v>4714.5943018317539</v>
      </c>
      <c r="J36" s="5">
        <v>4449.2702288268829</v>
      </c>
      <c r="K36" s="5">
        <v>4069.7409432670102</v>
      </c>
      <c r="L36" s="5">
        <v>4823.9643107332695</v>
      </c>
      <c r="M36" s="5">
        <v>4377.7029044154906</v>
      </c>
      <c r="N36" s="5">
        <v>4842.7190148143391</v>
      </c>
      <c r="O36" s="5">
        <v>4601.0229123173021</v>
      </c>
      <c r="P36" s="5">
        <v>5053.6721382572823</v>
      </c>
      <c r="Q36" s="5">
        <v>4393.7730743799302</v>
      </c>
      <c r="R36" s="5">
        <v>5142.0819073183166</v>
      </c>
      <c r="S36" s="5">
        <v>4672.8565554046554</v>
      </c>
      <c r="T36" s="5">
        <v>3463.8228024939121</v>
      </c>
      <c r="U36" s="5">
        <v>3787.0632714430858</v>
      </c>
      <c r="V36" s="5">
        <v>4175.6708305398597</v>
      </c>
      <c r="W36" s="5">
        <v>3370.7852866264993</v>
      </c>
      <c r="X36" s="5">
        <v>4338.8331882384891</v>
      </c>
      <c r="Y36" s="5">
        <v>3580.6140912257047</v>
      </c>
      <c r="Z36" s="5">
        <v>4687.7213527405256</v>
      </c>
      <c r="AA36" s="5">
        <v>3952.6764165448453</v>
      </c>
      <c r="AB36" s="5">
        <v>3718.9407794906742</v>
      </c>
      <c r="AC36" s="5">
        <v>4175.9103276860369</v>
      </c>
      <c r="AD36" s="5">
        <v>4146.7730148217361</v>
      </c>
      <c r="AE36" s="5">
        <v>2860.6223237252057</v>
      </c>
    </row>
    <row r="37" spans="1:31">
      <c r="A37" s="58" t="s">
        <v>128</v>
      </c>
      <c r="B37" s="58" t="s">
        <v>126</v>
      </c>
      <c r="C37" s="58" t="s">
        <v>279</v>
      </c>
      <c r="D37" s="5">
        <v>-587.83654449970527</v>
      </c>
      <c r="E37" s="5">
        <v>-1506.8342999861147</v>
      </c>
      <c r="F37" s="5">
        <v>-4523.11679400711</v>
      </c>
      <c r="G37" s="5">
        <v>-4531.3015879118157</v>
      </c>
      <c r="H37" s="5">
        <v>-5097.6994890561509</v>
      </c>
      <c r="I37" s="5">
        <v>-5539.0755877010633</v>
      </c>
      <c r="J37" s="5">
        <v>-5532.9555702064881</v>
      </c>
      <c r="K37" s="5">
        <v>-5235.7375279405969</v>
      </c>
      <c r="L37" s="5">
        <v>-4982.4118004099546</v>
      </c>
      <c r="M37" s="5">
        <v>-5934.6288119014052</v>
      </c>
      <c r="N37" s="5">
        <v>-5681.7552878215938</v>
      </c>
      <c r="O37" s="5">
        <v>-6044.4410552488862</v>
      </c>
      <c r="P37" s="5">
        <v>-5711.1063533702099</v>
      </c>
      <c r="Q37" s="5">
        <v>-7012.1817891823248</v>
      </c>
      <c r="R37" s="5">
        <v>-6613.6807582621295</v>
      </c>
      <c r="S37" s="5">
        <v>-7017.3830100256728</v>
      </c>
      <c r="T37" s="5">
        <v>-8739.2584021035254</v>
      </c>
      <c r="U37" s="5">
        <v>-7802.5664324847785</v>
      </c>
      <c r="V37" s="5">
        <v>-8191.6196890320825</v>
      </c>
      <c r="W37" s="5">
        <v>-9228.155165451366</v>
      </c>
      <c r="X37" s="5">
        <v>-7889.2480612263935</v>
      </c>
      <c r="Y37" s="5">
        <v>-8452.0273971037241</v>
      </c>
      <c r="Z37" s="5">
        <v>-6827.0675762955243</v>
      </c>
      <c r="AA37" s="5">
        <v>-7609.8376490371829</v>
      </c>
      <c r="AB37" s="5">
        <v>-7598.5631824330812</v>
      </c>
      <c r="AC37" s="5">
        <v>-7471.1539983466937</v>
      </c>
      <c r="AD37" s="5">
        <v>-7619.5149927339044</v>
      </c>
      <c r="AE37" s="5">
        <v>-8871.9611444992934</v>
      </c>
    </row>
    <row r="38" spans="1:31">
      <c r="A38" s="58" t="s">
        <v>128</v>
      </c>
      <c r="B38" s="58" t="s">
        <v>126</v>
      </c>
      <c r="C38" s="58" t="s">
        <v>280</v>
      </c>
      <c r="D38" s="5">
        <v>2397.7844344131681</v>
      </c>
      <c r="E38" s="5">
        <v>774.82184435429963</v>
      </c>
      <c r="F38" s="5">
        <v>-1390.6740230074643</v>
      </c>
      <c r="G38" s="5">
        <v>-1479.3975646850754</v>
      </c>
      <c r="H38" s="5">
        <v>-1264.358426767792</v>
      </c>
      <c r="I38" s="5">
        <v>-824.48128586930943</v>
      </c>
      <c r="J38" s="5">
        <v>-1083.6853413796052</v>
      </c>
      <c r="K38" s="5">
        <v>-1165.9965846735868</v>
      </c>
      <c r="L38" s="5">
        <v>-158.44748967668511</v>
      </c>
      <c r="M38" s="5">
        <v>-1556.9259074859146</v>
      </c>
      <c r="N38" s="5">
        <v>-839.03627300725475</v>
      </c>
      <c r="O38" s="5">
        <v>-1443.418142931584</v>
      </c>
      <c r="P38" s="5">
        <v>-657.43421511292763</v>
      </c>
      <c r="Q38" s="5">
        <v>-2618.4087148023946</v>
      </c>
      <c r="R38" s="5">
        <v>-1471.598850943813</v>
      </c>
      <c r="S38" s="5">
        <v>-2344.5264546210174</v>
      </c>
      <c r="T38" s="5">
        <v>-5275.4355996096128</v>
      </c>
      <c r="U38" s="5">
        <v>-4015.5031610416927</v>
      </c>
      <c r="V38" s="5">
        <v>-4015.9488584922228</v>
      </c>
      <c r="W38" s="5">
        <v>-5857.3698788248666</v>
      </c>
      <c r="X38" s="5">
        <v>-3550.4148729879043</v>
      </c>
      <c r="Y38" s="5">
        <v>-4871.4133058780189</v>
      </c>
      <c r="Z38" s="5">
        <v>-2139.3462235549987</v>
      </c>
      <c r="AA38" s="5">
        <v>-3657.1612324923376</v>
      </c>
      <c r="AB38" s="5">
        <v>-3879.622402942407</v>
      </c>
      <c r="AC38" s="5">
        <v>-3295.2436706606568</v>
      </c>
      <c r="AD38" s="5">
        <v>-3472.7419779121683</v>
      </c>
      <c r="AE38" s="5">
        <v>-6011.3388207740882</v>
      </c>
    </row>
    <row r="39" spans="1:3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>
      <c r="A40" s="58" t="s">
        <v>128</v>
      </c>
      <c r="B40" s="58" t="s">
        <v>127</v>
      </c>
      <c r="C40" s="58" t="s">
        <v>278</v>
      </c>
      <c r="D40" s="5">
        <v>2546.396087536446</v>
      </c>
      <c r="E40" s="5">
        <v>1320.1699750246944</v>
      </c>
      <c r="F40" s="5">
        <v>1147.5461343649802</v>
      </c>
      <c r="G40" s="5">
        <v>1072.1407140595502</v>
      </c>
      <c r="H40" s="5">
        <v>1833.6328368812797</v>
      </c>
      <c r="I40" s="5">
        <v>1903.2633296484141</v>
      </c>
      <c r="J40" s="5">
        <v>2550.8318666816758</v>
      </c>
      <c r="K40" s="5">
        <v>2642.3384345703648</v>
      </c>
      <c r="L40" s="5">
        <v>3933.3751462024293</v>
      </c>
      <c r="M40" s="5">
        <v>3935.7762437544507</v>
      </c>
      <c r="N40" s="5">
        <v>5127.1500589216339</v>
      </c>
      <c r="O40" s="5">
        <v>4861.0138784900537</v>
      </c>
      <c r="P40" s="5">
        <v>5191.4257106558798</v>
      </c>
      <c r="Q40" s="5">
        <v>5645.169604645369</v>
      </c>
      <c r="R40" s="5">
        <v>6504.3877765161342</v>
      </c>
      <c r="S40" s="5">
        <v>5669.5739054039041</v>
      </c>
      <c r="T40" s="5">
        <v>5563.7090734261956</v>
      </c>
      <c r="U40" s="5">
        <v>7085.0097285714901</v>
      </c>
      <c r="V40" s="5">
        <v>6409.2106927544828</v>
      </c>
      <c r="W40" s="5">
        <v>6066.4285805389</v>
      </c>
      <c r="X40" s="5">
        <v>4829.166395946153</v>
      </c>
      <c r="Y40" s="5">
        <v>6446.654178140735</v>
      </c>
      <c r="Z40" s="5">
        <v>4527.9545773862956</v>
      </c>
      <c r="AA40" s="5">
        <v>6313.4725273414851</v>
      </c>
      <c r="AB40" s="5">
        <v>7483.38649692954</v>
      </c>
      <c r="AC40" s="5">
        <v>7153.854360370744</v>
      </c>
      <c r="AD40" s="5">
        <v>5939.6814570976512</v>
      </c>
      <c r="AE40" s="5">
        <v>5731.0497795058</v>
      </c>
    </row>
    <row r="41" spans="1:31">
      <c r="A41" s="58" t="s">
        <v>128</v>
      </c>
      <c r="B41" s="58" t="s">
        <v>127</v>
      </c>
      <c r="C41" s="58" t="s">
        <v>279</v>
      </c>
      <c r="D41" s="5">
        <v>-108.55640514808508</v>
      </c>
      <c r="E41" s="5">
        <v>-2504.6795234194155</v>
      </c>
      <c r="F41" s="5">
        <v>-2314.1712108429169</v>
      </c>
      <c r="G41" s="5">
        <v>-2392.9956409951669</v>
      </c>
      <c r="H41" s="5">
        <v>-6368.8720781940228</v>
      </c>
      <c r="I41" s="5">
        <v>-6018.8204610431585</v>
      </c>
      <c r="J41" s="5">
        <v>-10596.645094771073</v>
      </c>
      <c r="K41" s="5">
        <v>-11279.867122023505</v>
      </c>
      <c r="L41" s="5">
        <v>-9266.0305261944959</v>
      </c>
      <c r="M41" s="5">
        <v>-8651.3081683297478</v>
      </c>
      <c r="N41" s="5">
        <v>-7899.9704944817277</v>
      </c>
      <c r="O41" s="5">
        <v>-7446.1435562670267</v>
      </c>
      <c r="P41" s="5">
        <v>-7750.5826757030063</v>
      </c>
      <c r="Q41" s="5">
        <v>-7450.1576089071132</v>
      </c>
      <c r="R41" s="5">
        <v>-7006.53694345646</v>
      </c>
      <c r="S41" s="5">
        <v>-7891.7476039228914</v>
      </c>
      <c r="T41" s="5">
        <v>-7760.3502925145076</v>
      </c>
      <c r="U41" s="5">
        <v>-6163.5150768554595</v>
      </c>
      <c r="V41" s="5">
        <v>-6734.1545119576231</v>
      </c>
      <c r="W41" s="5">
        <v>-7620.7712597939189</v>
      </c>
      <c r="X41" s="5">
        <v>-8199.8170450401012</v>
      </c>
      <c r="Y41" s="5">
        <v>-8219.7807459714168</v>
      </c>
      <c r="Z41" s="5">
        <v>-10204.284406258459</v>
      </c>
      <c r="AA41" s="5">
        <v>-8234.8763171944938</v>
      </c>
      <c r="AB41" s="5">
        <v>-6181.898401382784</v>
      </c>
      <c r="AC41" s="5">
        <v>-7197.994124777354</v>
      </c>
      <c r="AD41" s="5">
        <v>-7769.58901385229</v>
      </c>
      <c r="AE41" s="5">
        <v>-8340.9892609819144</v>
      </c>
    </row>
    <row r="42" spans="1:31">
      <c r="A42" s="58" t="s">
        <v>128</v>
      </c>
      <c r="B42" s="58" t="s">
        <v>127</v>
      </c>
      <c r="C42" s="58" t="s">
        <v>280</v>
      </c>
      <c r="D42" s="5">
        <v>2437.8396823883609</v>
      </c>
      <c r="E42" s="5">
        <v>-1184.5095483947212</v>
      </c>
      <c r="F42" s="5">
        <v>-1166.6250764779368</v>
      </c>
      <c r="G42" s="5">
        <v>-1320.8549269356167</v>
      </c>
      <c r="H42" s="5">
        <v>-4535.2392413127436</v>
      </c>
      <c r="I42" s="5">
        <v>-4115.5571313947439</v>
      </c>
      <c r="J42" s="5">
        <v>-8045.8132280893969</v>
      </c>
      <c r="K42" s="5">
        <v>-8637.5286874531394</v>
      </c>
      <c r="L42" s="5">
        <v>-5332.6553799920666</v>
      </c>
      <c r="M42" s="5">
        <v>-4715.5319245752971</v>
      </c>
      <c r="N42" s="5">
        <v>-2772.8204355600938</v>
      </c>
      <c r="O42" s="5">
        <v>-2585.129677776973</v>
      </c>
      <c r="P42" s="5">
        <v>-2559.1569650471265</v>
      </c>
      <c r="Q42" s="5">
        <v>-1804.9880042617442</v>
      </c>
      <c r="R42" s="5">
        <v>-502.14916694032581</v>
      </c>
      <c r="S42" s="5">
        <v>-2222.1736985189873</v>
      </c>
      <c r="T42" s="5">
        <v>-2196.641219088312</v>
      </c>
      <c r="U42" s="5">
        <v>921.4946517160306</v>
      </c>
      <c r="V42" s="5">
        <v>-324.94381920314027</v>
      </c>
      <c r="W42" s="5">
        <v>-1554.342679255019</v>
      </c>
      <c r="X42" s="5">
        <v>-3370.6506490939482</v>
      </c>
      <c r="Y42" s="5">
        <v>-1773.1265678306818</v>
      </c>
      <c r="Z42" s="5">
        <v>-5676.3298288721635</v>
      </c>
      <c r="AA42" s="5">
        <v>-1921.4037898530087</v>
      </c>
      <c r="AB42" s="5">
        <v>1301.4880955467561</v>
      </c>
      <c r="AC42" s="5">
        <v>-44.139764406610084</v>
      </c>
      <c r="AD42" s="5">
        <v>-1829.9075567546388</v>
      </c>
      <c r="AE42" s="5">
        <v>-2609.9394814761145</v>
      </c>
    </row>
    <row r="43" spans="1:31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>
      <c r="A44" s="58" t="s">
        <v>131</v>
      </c>
      <c r="B44" s="58" t="s">
        <v>123</v>
      </c>
      <c r="C44" s="58" t="s">
        <v>278</v>
      </c>
      <c r="D44" s="5">
        <v>2089.3431500748648</v>
      </c>
      <c r="E44" s="5">
        <v>5419.7861953554857</v>
      </c>
      <c r="F44" s="5">
        <v>8341.568933884826</v>
      </c>
      <c r="G44" s="5">
        <v>7994.6353839126514</v>
      </c>
      <c r="H44" s="5">
        <v>7708.9258240265444</v>
      </c>
      <c r="I44" s="5">
        <v>7504.1795081318005</v>
      </c>
      <c r="J44" s="5">
        <v>9047.5130577420096</v>
      </c>
      <c r="K44" s="5">
        <v>12036.157209186969</v>
      </c>
      <c r="L44" s="5">
        <v>11515.179920668334</v>
      </c>
      <c r="M44" s="5">
        <v>14863.831039587381</v>
      </c>
      <c r="N44" s="5">
        <v>15030.215743849669</v>
      </c>
      <c r="O44" s="5">
        <v>12249.619591074923</v>
      </c>
      <c r="P44" s="5">
        <v>15211.936379171584</v>
      </c>
      <c r="Q44" s="5">
        <v>17383.996878076963</v>
      </c>
      <c r="R44" s="5">
        <v>15076.24486969337</v>
      </c>
      <c r="S44" s="5">
        <v>16103.115346943461</v>
      </c>
      <c r="T44" s="5">
        <v>16655.293061389209</v>
      </c>
      <c r="U44" s="5">
        <v>17096.328861573995</v>
      </c>
      <c r="V44" s="5">
        <v>20066.039011851579</v>
      </c>
      <c r="W44" s="5">
        <v>20221.48072434236</v>
      </c>
      <c r="X44" s="5">
        <v>21772.750008590916</v>
      </c>
      <c r="Y44" s="5">
        <v>22623.69194625075</v>
      </c>
      <c r="Z44" s="5">
        <v>22482.167013567476</v>
      </c>
      <c r="AA44" s="5">
        <v>21521.685487940376</v>
      </c>
      <c r="AB44" s="5">
        <v>20195.338263309597</v>
      </c>
      <c r="AC44" s="5">
        <v>21461.41271727964</v>
      </c>
      <c r="AD44" s="5">
        <v>23559.555418093223</v>
      </c>
      <c r="AE44" s="5">
        <v>21908.538911409778</v>
      </c>
    </row>
    <row r="45" spans="1:31">
      <c r="A45" s="58" t="s">
        <v>131</v>
      </c>
      <c r="B45" s="58" t="s">
        <v>123</v>
      </c>
      <c r="C45" s="58" t="s">
        <v>279</v>
      </c>
      <c r="D45" s="5">
        <v>-5639.2050844983396</v>
      </c>
      <c r="E45" s="5">
        <v>-3334.0165657042844</v>
      </c>
      <c r="F45" s="5">
        <v>-5206.577424304648</v>
      </c>
      <c r="G45" s="5">
        <v>-5068.633843554835</v>
      </c>
      <c r="H45" s="5">
        <v>-6984.6396957923153</v>
      </c>
      <c r="I45" s="5">
        <v>-8387.503573624017</v>
      </c>
      <c r="J45" s="5">
        <v>-9224.1186774764992</v>
      </c>
      <c r="K45" s="5">
        <v>-9746.6176679962555</v>
      </c>
      <c r="L45" s="5">
        <v>-11941.165145863584</v>
      </c>
      <c r="M45" s="5">
        <v>-17283.591959420701</v>
      </c>
      <c r="N45" s="5">
        <v>-16817.811995471951</v>
      </c>
      <c r="O45" s="5">
        <v>-19525.702561379861</v>
      </c>
      <c r="P45" s="5">
        <v>-17335.215214297201</v>
      </c>
      <c r="Q45" s="5">
        <v>-18186.60015787575</v>
      </c>
      <c r="R45" s="5">
        <v>-18571.561559305344</v>
      </c>
      <c r="S45" s="5">
        <v>-18018.171449225083</v>
      </c>
      <c r="T45" s="5">
        <v>-17455.351366202874</v>
      </c>
      <c r="U45" s="5">
        <v>-17858.190481931269</v>
      </c>
      <c r="V45" s="5">
        <v>-17112.827182890185</v>
      </c>
      <c r="W45" s="5">
        <v>-18427.080473197224</v>
      </c>
      <c r="X45" s="5">
        <v>-17680.148570031888</v>
      </c>
      <c r="Y45" s="5">
        <v>-15139.342498446054</v>
      </c>
      <c r="Z45" s="5">
        <v>-19640.792725653428</v>
      </c>
      <c r="AA45" s="5">
        <v>-19062.089559961474</v>
      </c>
      <c r="AB45" s="5">
        <v>-23530.368191165049</v>
      </c>
      <c r="AC45" s="5">
        <v>-24531.002686566128</v>
      </c>
      <c r="AD45" s="5">
        <v>-21631.28258778718</v>
      </c>
      <c r="AE45" s="5">
        <v>-21173.386430317598</v>
      </c>
    </row>
    <row r="46" spans="1:31">
      <c r="A46" s="58" t="s">
        <v>131</v>
      </c>
      <c r="B46" s="58" t="s">
        <v>123</v>
      </c>
      <c r="C46" s="58" t="s">
        <v>280</v>
      </c>
      <c r="D46" s="5">
        <v>-3549.8619344234748</v>
      </c>
      <c r="E46" s="5">
        <v>2085.7696296512013</v>
      </c>
      <c r="F46" s="5">
        <v>3134.991509580178</v>
      </c>
      <c r="G46" s="5">
        <v>2926.0015403578163</v>
      </c>
      <c r="H46" s="5">
        <v>724.28612823422918</v>
      </c>
      <c r="I46" s="5">
        <v>-883.3240654922165</v>
      </c>
      <c r="J46" s="5">
        <v>-176.60561973448966</v>
      </c>
      <c r="K46" s="5">
        <v>2289.5395411907139</v>
      </c>
      <c r="L46" s="5">
        <v>-425.98522519525068</v>
      </c>
      <c r="M46" s="5">
        <v>-2419.7609198333193</v>
      </c>
      <c r="N46" s="5">
        <v>-1787.5962516222826</v>
      </c>
      <c r="O46" s="5">
        <v>-7276.0829703049385</v>
      </c>
      <c r="P46" s="5">
        <v>-2123.2788351256168</v>
      </c>
      <c r="Q46" s="5">
        <v>-802.60327979878639</v>
      </c>
      <c r="R46" s="5">
        <v>-3495.3166896119747</v>
      </c>
      <c r="S46" s="5">
        <v>-1915.0561022816219</v>
      </c>
      <c r="T46" s="5">
        <v>-800.05830481366502</v>
      </c>
      <c r="U46" s="5">
        <v>-761.86162035727466</v>
      </c>
      <c r="V46" s="5">
        <v>2953.2118289613936</v>
      </c>
      <c r="W46" s="5">
        <v>1794.4002511451363</v>
      </c>
      <c r="X46" s="5">
        <v>4092.6014385590279</v>
      </c>
      <c r="Y46" s="5">
        <v>7484.349447804696</v>
      </c>
      <c r="Z46" s="5">
        <v>2841.3742879140482</v>
      </c>
      <c r="AA46" s="5">
        <v>2459.5959279789022</v>
      </c>
      <c r="AB46" s="5">
        <v>-3335.0299278554521</v>
      </c>
      <c r="AC46" s="5">
        <v>-3069.5899692864878</v>
      </c>
      <c r="AD46" s="5">
        <v>1928.272830306043</v>
      </c>
      <c r="AE46" s="5">
        <v>735.1524810921801</v>
      </c>
    </row>
    <row r="47" spans="1:3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>
      <c r="A48" s="58" t="s">
        <v>131</v>
      </c>
      <c r="B48" s="58" t="s">
        <v>124</v>
      </c>
      <c r="C48" s="58" t="s">
        <v>278</v>
      </c>
      <c r="D48" s="5">
        <v>2723.2393993763108</v>
      </c>
      <c r="E48" s="5">
        <v>1671.1930220556305</v>
      </c>
      <c r="F48" s="5">
        <v>1996.3985336253616</v>
      </c>
      <c r="G48" s="5">
        <v>1802.4070982382357</v>
      </c>
      <c r="H48" s="5">
        <v>2435.3197975749372</v>
      </c>
      <c r="I48" s="5">
        <v>2564.7802032421023</v>
      </c>
      <c r="J48" s="5">
        <v>4247.6927020731846</v>
      </c>
      <c r="K48" s="5">
        <v>5042.8886306958957</v>
      </c>
      <c r="L48" s="5">
        <v>6244.4858296154907</v>
      </c>
      <c r="M48" s="5">
        <v>5972.2371719684124</v>
      </c>
      <c r="N48" s="5">
        <v>5371.0950437947786</v>
      </c>
      <c r="O48" s="5">
        <v>6792.1065668514721</v>
      </c>
      <c r="P48" s="5">
        <v>6194.4999088093327</v>
      </c>
      <c r="Q48" s="5">
        <v>5567.5756186169483</v>
      </c>
      <c r="R48" s="5">
        <v>5394.1028216946288</v>
      </c>
      <c r="S48" s="5">
        <v>6575.7808797137068</v>
      </c>
      <c r="T48" s="5">
        <v>5515.750116646369</v>
      </c>
      <c r="U48" s="5">
        <v>6104.6738897253372</v>
      </c>
      <c r="V48" s="5">
        <v>5070.797029715126</v>
      </c>
      <c r="W48" s="5">
        <v>6939.1579409323567</v>
      </c>
      <c r="X48" s="5">
        <v>5912.2828041315024</v>
      </c>
      <c r="Y48" s="5">
        <v>5544.8583969151068</v>
      </c>
      <c r="Z48" s="5">
        <v>5347.0055253547016</v>
      </c>
      <c r="AA48" s="5">
        <v>6730.0951433456094</v>
      </c>
      <c r="AB48" s="5">
        <v>6497.1839782784409</v>
      </c>
      <c r="AC48" s="5">
        <v>5063.9216719270671</v>
      </c>
      <c r="AD48" s="5">
        <v>5299.7723467581964</v>
      </c>
      <c r="AE48" s="5">
        <v>5039.2788407388589</v>
      </c>
    </row>
    <row r="49" spans="1:31">
      <c r="A49" s="58" t="s">
        <v>131</v>
      </c>
      <c r="B49" s="58" t="s">
        <v>124</v>
      </c>
      <c r="C49" s="58" t="s">
        <v>279</v>
      </c>
      <c r="D49" s="5">
        <v>-1393.3145684204148</v>
      </c>
      <c r="E49" s="5">
        <v>-2766.1962703002496</v>
      </c>
      <c r="F49" s="5">
        <v>-3133.1764305549405</v>
      </c>
      <c r="G49" s="5">
        <v>-3290.7621828691417</v>
      </c>
      <c r="H49" s="5">
        <v>-4216.0021484471808</v>
      </c>
      <c r="I49" s="5">
        <v>-3826.5306379125964</v>
      </c>
      <c r="J49" s="5">
        <v>-4667.3951741811088</v>
      </c>
      <c r="K49" s="5">
        <v>-7083.0885380438185</v>
      </c>
      <c r="L49" s="5">
        <v>-7512.8136394826788</v>
      </c>
      <c r="M49" s="5">
        <v>-9166.2567749821592</v>
      </c>
      <c r="N49" s="5">
        <v>-8714.6655187456599</v>
      </c>
      <c r="O49" s="5">
        <v>-7166.4515536339095</v>
      </c>
      <c r="P49" s="5">
        <v>-8756.2952166814757</v>
      </c>
      <c r="Q49" s="5">
        <v>-11168.375082776718</v>
      </c>
      <c r="R49" s="5">
        <v>-9420.6966529598285</v>
      </c>
      <c r="S49" s="5">
        <v>-9357.0934658390797</v>
      </c>
      <c r="T49" s="5">
        <v>-9471.0363668616428</v>
      </c>
      <c r="U49" s="5">
        <v>-8935.2538640613802</v>
      </c>
      <c r="V49" s="5">
        <v>-11986.544082398068</v>
      </c>
      <c r="W49" s="5">
        <v>-11033.824030397678</v>
      </c>
      <c r="X49" s="5">
        <v>-13200.364532491816</v>
      </c>
      <c r="Y49" s="5">
        <v>-11788.976289617891</v>
      </c>
      <c r="Z49" s="5">
        <v>-11549.768028897377</v>
      </c>
      <c r="AA49" s="5">
        <v>-8236.3964127521303</v>
      </c>
      <c r="AB49" s="5">
        <v>-10582.422125045694</v>
      </c>
      <c r="AC49" s="5">
        <v>-12174.575769154895</v>
      </c>
      <c r="AD49" s="5">
        <v>-13986.809833167139</v>
      </c>
      <c r="AE49" s="5">
        <v>-11056.836234743707</v>
      </c>
    </row>
    <row r="50" spans="1:31">
      <c r="A50" s="58" t="s">
        <v>131</v>
      </c>
      <c r="B50" s="58" t="s">
        <v>124</v>
      </c>
      <c r="C50" s="58" t="s">
        <v>280</v>
      </c>
      <c r="D50" s="5">
        <v>1329.9248309558959</v>
      </c>
      <c r="E50" s="5">
        <v>-1095.003248244619</v>
      </c>
      <c r="F50" s="5">
        <v>-1136.7778969295789</v>
      </c>
      <c r="G50" s="5">
        <v>-1488.355084630906</v>
      </c>
      <c r="H50" s="5">
        <v>-1780.6823508722437</v>
      </c>
      <c r="I50" s="5">
        <v>-1261.7504346704941</v>
      </c>
      <c r="J50" s="5">
        <v>-419.70247210792422</v>
      </c>
      <c r="K50" s="5">
        <v>-2040.1999073479228</v>
      </c>
      <c r="L50" s="5">
        <v>-1268.3278098671881</v>
      </c>
      <c r="M50" s="5">
        <v>-3194.0196030137467</v>
      </c>
      <c r="N50" s="5">
        <v>-3343.5704749508814</v>
      </c>
      <c r="O50" s="5">
        <v>-374.34498678243745</v>
      </c>
      <c r="P50" s="5">
        <v>-2561.795307872143</v>
      </c>
      <c r="Q50" s="5">
        <v>-5600.7994641597697</v>
      </c>
      <c r="R50" s="5">
        <v>-4026.5938312651997</v>
      </c>
      <c r="S50" s="5">
        <v>-2781.3125861253729</v>
      </c>
      <c r="T50" s="5">
        <v>-3955.2862502152739</v>
      </c>
      <c r="U50" s="5">
        <v>-2830.5799743360431</v>
      </c>
      <c r="V50" s="5">
        <v>-6915.747052682942</v>
      </c>
      <c r="W50" s="5">
        <v>-4094.6660894653214</v>
      </c>
      <c r="X50" s="5">
        <v>-7288.0817283603137</v>
      </c>
      <c r="Y50" s="5">
        <v>-6244.117892702784</v>
      </c>
      <c r="Z50" s="5">
        <v>-6202.7625035426754</v>
      </c>
      <c r="AA50" s="5">
        <v>-1506.301269406521</v>
      </c>
      <c r="AB50" s="5">
        <v>-4085.2381467672531</v>
      </c>
      <c r="AC50" s="5">
        <v>-7110.6540972278281</v>
      </c>
      <c r="AD50" s="5">
        <v>-8687.0374864089426</v>
      </c>
      <c r="AE50" s="5">
        <v>-6017.557394004848</v>
      </c>
    </row>
    <row r="51" spans="1:3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>
      <c r="A52" s="58" t="s">
        <v>131</v>
      </c>
      <c r="B52" s="58" t="s">
        <v>125</v>
      </c>
      <c r="C52" s="58" t="s">
        <v>278</v>
      </c>
      <c r="D52" s="5">
        <v>3612.3586347698192</v>
      </c>
      <c r="E52" s="5">
        <v>5674.3373670541841</v>
      </c>
      <c r="F52" s="5">
        <v>6097.221937678838</v>
      </c>
      <c r="G52" s="5">
        <v>6378.0503046978465</v>
      </c>
      <c r="H52" s="5">
        <v>11815.755912232828</v>
      </c>
      <c r="I52" s="5">
        <v>12237.468596486877</v>
      </c>
      <c r="J52" s="5">
        <v>16275.025203408148</v>
      </c>
      <c r="K52" s="5">
        <v>17359.079298562803</v>
      </c>
      <c r="L52" s="5">
        <v>16490.537314911129</v>
      </c>
      <c r="M52" s="5">
        <v>21203.400358281109</v>
      </c>
      <c r="N52" s="5">
        <v>20187.453647273513</v>
      </c>
      <c r="O52" s="5">
        <v>21241.672871032228</v>
      </c>
      <c r="P52" s="5">
        <v>19690.416099042373</v>
      </c>
      <c r="Q52" s="5">
        <v>21644.965792373456</v>
      </c>
      <c r="R52" s="5">
        <v>21179.982043704626</v>
      </c>
      <c r="S52" s="5">
        <v>20925.447084401701</v>
      </c>
      <c r="T52" s="5">
        <v>22766.533741627358</v>
      </c>
      <c r="U52" s="5">
        <v>20361.331005301021</v>
      </c>
      <c r="V52" s="5">
        <v>20972.631145872525</v>
      </c>
      <c r="W52" s="5">
        <v>22614.96193244911</v>
      </c>
      <c r="X52" s="5">
        <v>22002.625977137672</v>
      </c>
      <c r="Y52" s="5">
        <v>21108.632993621039</v>
      </c>
      <c r="Z52" s="5">
        <v>26216.909244519342</v>
      </c>
      <c r="AA52" s="5">
        <v>23431.602895488068</v>
      </c>
      <c r="AB52" s="5">
        <v>25607.485584608039</v>
      </c>
      <c r="AC52" s="5">
        <v>29157.573867168805</v>
      </c>
      <c r="AD52" s="5">
        <v>26645.362566252334</v>
      </c>
      <c r="AE52" s="5">
        <v>28716.888363695442</v>
      </c>
    </row>
    <row r="53" spans="1:31">
      <c r="A53" s="58" t="s">
        <v>131</v>
      </c>
      <c r="B53" s="58" t="s">
        <v>125</v>
      </c>
      <c r="C53" s="58" t="s">
        <v>279</v>
      </c>
      <c r="D53" s="5">
        <v>-6228.0456481037691</v>
      </c>
      <c r="E53" s="5">
        <v>-6255.4160444203453</v>
      </c>
      <c r="F53" s="5">
        <v>-5538.1364508440356</v>
      </c>
      <c r="G53" s="5">
        <v>-5015.4442688040644</v>
      </c>
      <c r="H53" s="5">
        <v>-4959.7620215142788</v>
      </c>
      <c r="I53" s="5">
        <v>-5152.3556790601133</v>
      </c>
      <c r="J53" s="5">
        <v>-6549.2185420967307</v>
      </c>
      <c r="K53" s="5">
        <v>-6488.4780373994408</v>
      </c>
      <c r="L53" s="5">
        <v>-7324.2546372521847</v>
      </c>
      <c r="M53" s="5">
        <v>-8868.761139686294</v>
      </c>
      <c r="N53" s="5">
        <v>-11176.029811371936</v>
      </c>
      <c r="O53" s="5">
        <v>-9534.5695601561856</v>
      </c>
      <c r="P53" s="5">
        <v>-11763.055828753215</v>
      </c>
      <c r="Q53" s="5">
        <v>-11249.794982484043</v>
      </c>
      <c r="R53" s="5">
        <v>-12125.735331425196</v>
      </c>
      <c r="S53" s="5">
        <v>-11991.168164203482</v>
      </c>
      <c r="T53" s="5">
        <v>-10927.614460539178</v>
      </c>
      <c r="U53" s="5">
        <v>-14320.11734220506</v>
      </c>
      <c r="V53" s="5">
        <v>-13392.340802746174</v>
      </c>
      <c r="W53" s="5">
        <v>-13384.225045568553</v>
      </c>
      <c r="X53" s="5">
        <v>-12437.893458635681</v>
      </c>
      <c r="Y53" s="5">
        <v>-15372.131796527972</v>
      </c>
      <c r="Z53" s="5">
        <v>-15027.908309939903</v>
      </c>
      <c r="AA53" s="5">
        <v>-18490.044182996353</v>
      </c>
      <c r="AB53" s="5">
        <v>-15955.993468126346</v>
      </c>
      <c r="AC53" s="5">
        <v>-15556.528821968708</v>
      </c>
      <c r="AD53" s="5">
        <v>-14127.801669830737</v>
      </c>
      <c r="AE53" s="5">
        <v>-14381.941146584842</v>
      </c>
    </row>
    <row r="54" spans="1:31">
      <c r="A54" s="58" t="s">
        <v>131</v>
      </c>
      <c r="B54" s="58" t="s">
        <v>125</v>
      </c>
      <c r="C54" s="58" t="s">
        <v>280</v>
      </c>
      <c r="D54" s="5">
        <v>-2615.6870133339498</v>
      </c>
      <c r="E54" s="5">
        <v>-581.07867736616117</v>
      </c>
      <c r="F54" s="5">
        <v>559.0854868348024</v>
      </c>
      <c r="G54" s="5">
        <v>1362.6060358937821</v>
      </c>
      <c r="H54" s="5">
        <v>6855.9938907185488</v>
      </c>
      <c r="I54" s="5">
        <v>7085.1129174267635</v>
      </c>
      <c r="J54" s="5">
        <v>9725.806661311417</v>
      </c>
      <c r="K54" s="5">
        <v>10870.601261163363</v>
      </c>
      <c r="L54" s="5">
        <v>9166.2826776589445</v>
      </c>
      <c r="M54" s="5">
        <v>12334.639218594815</v>
      </c>
      <c r="N54" s="5">
        <v>9011.4238359015762</v>
      </c>
      <c r="O54" s="5">
        <v>11707.103310876042</v>
      </c>
      <c r="P54" s="5">
        <v>7927.3602702891585</v>
      </c>
      <c r="Q54" s="5">
        <v>10395.170809889412</v>
      </c>
      <c r="R54" s="5">
        <v>9054.2467122794296</v>
      </c>
      <c r="S54" s="5">
        <v>8934.2789201982196</v>
      </c>
      <c r="T54" s="5">
        <v>11838.91928108818</v>
      </c>
      <c r="U54" s="5">
        <v>6041.2136630959612</v>
      </c>
      <c r="V54" s="5">
        <v>7580.2903431263512</v>
      </c>
      <c r="W54" s="5">
        <v>9230.736886880557</v>
      </c>
      <c r="X54" s="5">
        <v>9564.7325185019909</v>
      </c>
      <c r="Y54" s="5">
        <v>5736.5011970930664</v>
      </c>
      <c r="Z54" s="5">
        <v>11189.000934579439</v>
      </c>
      <c r="AA54" s="5">
        <v>4941.5587124917147</v>
      </c>
      <c r="AB54" s="5">
        <v>9651.4921164816933</v>
      </c>
      <c r="AC54" s="5">
        <v>13601.045045200097</v>
      </c>
      <c r="AD54" s="5">
        <v>12517.560896421597</v>
      </c>
      <c r="AE54" s="5">
        <v>14334.947217110599</v>
      </c>
    </row>
    <row r="55" spans="1:3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>
      <c r="A56" s="58" t="s">
        <v>131</v>
      </c>
      <c r="B56" s="58" t="s">
        <v>126</v>
      </c>
      <c r="C56" s="58" t="s">
        <v>278</v>
      </c>
      <c r="D56" s="5">
        <v>2985.6209789128734</v>
      </c>
      <c r="E56" s="5">
        <v>2281.6561443404144</v>
      </c>
      <c r="F56" s="5">
        <v>3132.4427709996453</v>
      </c>
      <c r="G56" s="5">
        <v>3051.9040232267398</v>
      </c>
      <c r="H56" s="5">
        <v>3833.3410622883589</v>
      </c>
      <c r="I56" s="5">
        <v>4714.5943018317539</v>
      </c>
      <c r="J56" s="5">
        <v>4449.2702288268829</v>
      </c>
      <c r="K56" s="5">
        <v>4284.6351835595924</v>
      </c>
      <c r="L56" s="5">
        <v>5053.350402868944</v>
      </c>
      <c r="M56" s="5">
        <v>4196.2768744345994</v>
      </c>
      <c r="N56" s="5">
        <v>4708.0848081319627</v>
      </c>
      <c r="O56" s="5">
        <v>4432.2697638845111</v>
      </c>
      <c r="P56" s="5">
        <v>4812.862178817586</v>
      </c>
      <c r="Q56" s="5">
        <v>4432.1414163584068</v>
      </c>
      <c r="R56" s="5">
        <v>5166.8217974343697</v>
      </c>
      <c r="S56" s="5">
        <v>4813.113794646124</v>
      </c>
      <c r="T56" s="5">
        <v>3568.9185624667807</v>
      </c>
      <c r="U56" s="5">
        <v>3985.670974511756</v>
      </c>
      <c r="V56" s="5">
        <v>4444.1655369364235</v>
      </c>
      <c r="W56" s="5">
        <v>3480.8618764897506</v>
      </c>
      <c r="X56" s="5">
        <v>4607.4596536599011</v>
      </c>
      <c r="Y56" s="5">
        <v>3533.284349000056</v>
      </c>
      <c r="Z56" s="5">
        <v>4825.6828908399912</v>
      </c>
      <c r="AA56" s="5">
        <v>3974.5065731607756</v>
      </c>
      <c r="AB56" s="5">
        <v>3738.7989697760713</v>
      </c>
      <c r="AC56" s="5">
        <v>4183.4401033711511</v>
      </c>
      <c r="AD56" s="5">
        <v>4190.251461046123</v>
      </c>
      <c r="AE56" s="5">
        <v>2742.5019492277352</v>
      </c>
    </row>
    <row r="57" spans="1:31">
      <c r="A57" s="58" t="s">
        <v>131</v>
      </c>
      <c r="B57" s="58" t="s">
        <v>126</v>
      </c>
      <c r="C57" s="58" t="s">
        <v>279</v>
      </c>
      <c r="D57" s="5">
        <v>-587.83654449970527</v>
      </c>
      <c r="E57" s="5">
        <v>-1506.8342999861147</v>
      </c>
      <c r="F57" s="5">
        <v>-4523.11679400711</v>
      </c>
      <c r="G57" s="5">
        <v>-4531.3015879118157</v>
      </c>
      <c r="H57" s="5">
        <v>-5097.6994890561509</v>
      </c>
      <c r="I57" s="5">
        <v>-5539.0755877010633</v>
      </c>
      <c r="J57" s="5">
        <v>-5532.9555702064881</v>
      </c>
      <c r="K57" s="5">
        <v>-6588.0550285543759</v>
      </c>
      <c r="L57" s="5">
        <v>-6374.8033135561409</v>
      </c>
      <c r="M57" s="5">
        <v>-5991.4281192588405</v>
      </c>
      <c r="N57" s="5">
        <v>-5830.0634375988893</v>
      </c>
      <c r="O57" s="5">
        <v>-6183.4451521464689</v>
      </c>
      <c r="P57" s="5">
        <v>-5862.431020705134</v>
      </c>
      <c r="Q57" s="5">
        <v>-7028.7737139783903</v>
      </c>
      <c r="R57" s="5">
        <v>-6281.8429629975371</v>
      </c>
      <c r="S57" s="5">
        <v>-6389.9828367075534</v>
      </c>
      <c r="T57" s="5">
        <v>-8193.8847299027111</v>
      </c>
      <c r="U57" s="5">
        <v>-7362.1615634822119</v>
      </c>
      <c r="V57" s="5">
        <v>-7526.6636168804598</v>
      </c>
      <c r="W57" s="5">
        <v>-8464.819836523362</v>
      </c>
      <c r="X57" s="5">
        <v>-7351.9644465590591</v>
      </c>
      <c r="Y57" s="5">
        <v>-8422.5479907824338</v>
      </c>
      <c r="Z57" s="5">
        <v>-6676.8589526771802</v>
      </c>
      <c r="AA57" s="5">
        <v>-7641.0200202529459</v>
      </c>
      <c r="AB57" s="5">
        <v>-7414.9690553760374</v>
      </c>
      <c r="AC57" s="5">
        <v>-7520.3729424888115</v>
      </c>
      <c r="AD57" s="5">
        <v>-7637.0171581271834</v>
      </c>
      <c r="AE57" s="5">
        <v>-9005.9080298486115</v>
      </c>
    </row>
    <row r="58" spans="1:31">
      <c r="A58" s="58" t="s">
        <v>131</v>
      </c>
      <c r="B58" s="58" t="s">
        <v>126</v>
      </c>
      <c r="C58" s="58" t="s">
        <v>280</v>
      </c>
      <c r="D58" s="5">
        <v>2397.7844344131681</v>
      </c>
      <c r="E58" s="5">
        <v>774.82184435429963</v>
      </c>
      <c r="F58" s="5">
        <v>-1390.6740230074647</v>
      </c>
      <c r="G58" s="5">
        <v>-1479.3975646850758</v>
      </c>
      <c r="H58" s="5">
        <v>-1264.358426767792</v>
      </c>
      <c r="I58" s="5">
        <v>-824.48128586930943</v>
      </c>
      <c r="J58" s="5">
        <v>-1083.6853413796052</v>
      </c>
      <c r="K58" s="5">
        <v>-2303.4198449947835</v>
      </c>
      <c r="L58" s="5">
        <v>-1321.4529106871969</v>
      </c>
      <c r="M58" s="5">
        <v>-1795.1512448242411</v>
      </c>
      <c r="N58" s="5">
        <v>-1121.9786294669266</v>
      </c>
      <c r="O58" s="5">
        <v>-1751.1753882619578</v>
      </c>
      <c r="P58" s="5">
        <v>-1049.5688418875479</v>
      </c>
      <c r="Q58" s="5">
        <v>-2596.6322976199835</v>
      </c>
      <c r="R58" s="5">
        <v>-1115.0211655631674</v>
      </c>
      <c r="S58" s="5">
        <v>-1576.8690420614294</v>
      </c>
      <c r="T58" s="5">
        <v>-4624.9661674359304</v>
      </c>
      <c r="U58" s="5">
        <v>-3376.490588970456</v>
      </c>
      <c r="V58" s="5">
        <v>-3082.4980799440364</v>
      </c>
      <c r="W58" s="5">
        <v>-4983.957960033611</v>
      </c>
      <c r="X58" s="5">
        <v>-2744.504792899158</v>
      </c>
      <c r="Y58" s="5">
        <v>-4889.2636417823778</v>
      </c>
      <c r="Z58" s="5">
        <v>-1851.1760618371891</v>
      </c>
      <c r="AA58" s="5">
        <v>-3666.5134470921703</v>
      </c>
      <c r="AB58" s="5">
        <v>-3676.1700855999661</v>
      </c>
      <c r="AC58" s="5">
        <v>-3336.9328391176605</v>
      </c>
      <c r="AD58" s="5">
        <v>-3446.7656970810604</v>
      </c>
      <c r="AE58" s="5">
        <v>-6263.4060806208763</v>
      </c>
    </row>
    <row r="59" spans="1:3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>
      <c r="A60" s="58" t="s">
        <v>131</v>
      </c>
      <c r="B60" s="58" t="s">
        <v>127</v>
      </c>
      <c r="C60" s="58" t="s">
        <v>278</v>
      </c>
      <c r="D60" s="5">
        <v>2546.396087536446</v>
      </c>
      <c r="E60" s="5">
        <v>1320.1699750246944</v>
      </c>
      <c r="F60" s="5">
        <v>1147.5461343649802</v>
      </c>
      <c r="G60" s="5">
        <v>1072.1407140595502</v>
      </c>
      <c r="H60" s="5">
        <v>1833.6328368812797</v>
      </c>
      <c r="I60" s="5">
        <v>1903.2633296484141</v>
      </c>
      <c r="J60" s="5">
        <v>2550.8318666816758</v>
      </c>
      <c r="K60" s="5">
        <v>2212.4896089324648</v>
      </c>
      <c r="L60" s="5">
        <v>3491.7198688488652</v>
      </c>
      <c r="M60" s="5">
        <v>3802.67555960243</v>
      </c>
      <c r="N60" s="5">
        <v>5115.435588406066</v>
      </c>
      <c r="O60" s="5">
        <v>5007.7552371883685</v>
      </c>
      <c r="P60" s="5">
        <v>5390.5342334667948</v>
      </c>
      <c r="Q60" s="5">
        <v>5796.584392284145</v>
      </c>
      <c r="R60" s="5">
        <v>6500.7757124501586</v>
      </c>
      <c r="S60" s="5">
        <v>5543.0985541207447</v>
      </c>
      <c r="T60" s="5">
        <v>5517.92633305667</v>
      </c>
      <c r="U60" s="5">
        <v>7068.0062055445105</v>
      </c>
      <c r="V60" s="5">
        <v>6304.7543682517035</v>
      </c>
      <c r="W60" s="5">
        <v>5932.1146775269144</v>
      </c>
      <c r="X60" s="5">
        <v>4802.50109741699</v>
      </c>
      <c r="Y60" s="5">
        <v>6317.8209290028353</v>
      </c>
      <c r="Z60" s="5">
        <v>4387.8280273668597</v>
      </c>
      <c r="AA60" s="5">
        <v>6263.4303072475886</v>
      </c>
      <c r="AB60" s="5">
        <v>7559.6359839125507</v>
      </c>
      <c r="AC60" s="5">
        <v>7214.8020929383238</v>
      </c>
      <c r="AD60" s="5">
        <v>5748.6461782651913</v>
      </c>
      <c r="AE60" s="5">
        <v>5703.5503277217358</v>
      </c>
    </row>
    <row r="61" spans="1:31">
      <c r="A61" s="58" t="s">
        <v>131</v>
      </c>
      <c r="B61" s="58" t="s">
        <v>127</v>
      </c>
      <c r="C61" s="58" t="s">
        <v>279</v>
      </c>
      <c r="D61" s="5">
        <v>-108.55640514808508</v>
      </c>
      <c r="E61" s="5">
        <v>-2504.6795234194155</v>
      </c>
      <c r="F61" s="5">
        <v>-2314.1712108429169</v>
      </c>
      <c r="G61" s="5">
        <v>-2392.9956409951669</v>
      </c>
      <c r="H61" s="5">
        <v>-6368.8720781940228</v>
      </c>
      <c r="I61" s="5">
        <v>-6018.8204610431585</v>
      </c>
      <c r="J61" s="5">
        <v>-10596.645094771073</v>
      </c>
      <c r="K61" s="5">
        <v>-11029.010658943836</v>
      </c>
      <c r="L61" s="5">
        <v>-9642.2366007581732</v>
      </c>
      <c r="M61" s="5">
        <v>-8728.3830105259367</v>
      </c>
      <c r="N61" s="5">
        <v>-7873.7140682675508</v>
      </c>
      <c r="O61" s="5">
        <v>-7313.255202715075</v>
      </c>
      <c r="P61" s="5">
        <v>-7583.2515188706475</v>
      </c>
      <c r="Q61" s="5">
        <v>-7191.7201605950177</v>
      </c>
      <c r="R61" s="5">
        <v>-6918.0907382892456</v>
      </c>
      <c r="S61" s="5">
        <v>-8204.139743850541</v>
      </c>
      <c r="T61" s="5">
        <v>-7976.5348916799794</v>
      </c>
      <c r="U61" s="5">
        <v>-6140.2876849766963</v>
      </c>
      <c r="V61" s="5">
        <v>-6840.0114077124726</v>
      </c>
      <c r="W61" s="5">
        <v>-7878.6277660536753</v>
      </c>
      <c r="X61" s="5">
        <v>-8427.2485332185388</v>
      </c>
      <c r="Y61" s="5">
        <v>-8405.2900394154349</v>
      </c>
      <c r="Z61" s="5">
        <v>-10364.26468448048</v>
      </c>
      <c r="AA61" s="5">
        <v>-8491.7702312195142</v>
      </c>
      <c r="AB61" s="5">
        <v>-6114.68994017158</v>
      </c>
      <c r="AC61" s="5">
        <v>-7298.6702325064434</v>
      </c>
      <c r="AD61" s="5">
        <v>-8060.6767215028249</v>
      </c>
      <c r="AE61" s="5">
        <v>-8492.6865512987861</v>
      </c>
    </row>
    <row r="62" spans="1:31">
      <c r="A62" s="58" t="s">
        <v>131</v>
      </c>
      <c r="B62" s="58" t="s">
        <v>127</v>
      </c>
      <c r="C62" s="58" t="s">
        <v>280</v>
      </c>
      <c r="D62" s="5">
        <v>2437.8396823883609</v>
      </c>
      <c r="E62" s="5">
        <v>-1184.5095483947212</v>
      </c>
      <c r="F62" s="5">
        <v>-1166.6250764779368</v>
      </c>
      <c r="G62" s="5">
        <v>-1320.8549269356167</v>
      </c>
      <c r="H62" s="5">
        <v>-4535.2392413127436</v>
      </c>
      <c r="I62" s="5">
        <v>-4115.5571313947439</v>
      </c>
      <c r="J62" s="5">
        <v>-8045.8132280893969</v>
      </c>
      <c r="K62" s="5">
        <v>-8816.5210500113717</v>
      </c>
      <c r="L62" s="5">
        <v>-6150.516731909308</v>
      </c>
      <c r="M62" s="5">
        <v>-4925.7074509235063</v>
      </c>
      <c r="N62" s="5">
        <v>-2758.2784798614848</v>
      </c>
      <c r="O62" s="5">
        <v>-2305.4999655267065</v>
      </c>
      <c r="P62" s="5">
        <v>-2192.7172854038527</v>
      </c>
      <c r="Q62" s="5">
        <v>-1395.1357683108727</v>
      </c>
      <c r="R62" s="5">
        <v>-417.31502583908696</v>
      </c>
      <c r="S62" s="5">
        <v>-2661.0411897297963</v>
      </c>
      <c r="T62" s="5">
        <v>-2458.6085586233094</v>
      </c>
      <c r="U62" s="5">
        <v>927.71852056781427</v>
      </c>
      <c r="V62" s="5">
        <v>-535.25703946076919</v>
      </c>
      <c r="W62" s="5">
        <v>-1946.5130885267608</v>
      </c>
      <c r="X62" s="5">
        <v>-3624.7474358015488</v>
      </c>
      <c r="Y62" s="5">
        <v>-2087.4691104125995</v>
      </c>
      <c r="Z62" s="5">
        <v>-5976.4366571136206</v>
      </c>
      <c r="AA62" s="5">
        <v>-2228.3399239719256</v>
      </c>
      <c r="AB62" s="5">
        <v>1444.9460437409707</v>
      </c>
      <c r="AC62" s="5">
        <v>-83.868139568119659</v>
      </c>
      <c r="AD62" s="5">
        <v>-2312.0305432376335</v>
      </c>
      <c r="AE62" s="5">
        <v>-2789.1362235770503</v>
      </c>
    </row>
    <row r="63" spans="1:31"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>
      <c r="A64" s="58" t="s">
        <v>134</v>
      </c>
      <c r="B64" s="58" t="s">
        <v>123</v>
      </c>
      <c r="C64" s="58" t="s">
        <v>278</v>
      </c>
      <c r="D64" s="5">
        <v>2079.13975982374</v>
      </c>
      <c r="E64" s="5">
        <v>5416.6307118667319</v>
      </c>
      <c r="F64" s="5">
        <v>8248.9776061978955</v>
      </c>
      <c r="G64" s="5">
        <v>7965.5205078494264</v>
      </c>
      <c r="H64" s="5">
        <v>7863.2160619298202</v>
      </c>
      <c r="I64" s="5">
        <v>7448.0208421824082</v>
      </c>
      <c r="J64" s="5">
        <v>9139.767453708595</v>
      </c>
      <c r="K64" s="5">
        <v>15303.86841345315</v>
      </c>
      <c r="L64" s="5">
        <v>13975.728957738032</v>
      </c>
      <c r="M64" s="5">
        <v>15043.326261123249</v>
      </c>
      <c r="N64" s="5">
        <v>15209.341209063445</v>
      </c>
      <c r="O64" s="5">
        <v>12564.381807263582</v>
      </c>
      <c r="P64" s="5">
        <v>15553.853654549766</v>
      </c>
      <c r="Q64" s="5">
        <v>17335.155978629413</v>
      </c>
      <c r="R64" s="5">
        <v>15995.316006731848</v>
      </c>
      <c r="S64" s="5">
        <v>16958.185700990332</v>
      </c>
      <c r="T64" s="5">
        <v>17475.059644188026</v>
      </c>
      <c r="U64" s="5">
        <v>18179.154559691739</v>
      </c>
      <c r="V64" s="5">
        <v>21480.812198378517</v>
      </c>
      <c r="W64" s="5">
        <v>21555.049315764725</v>
      </c>
      <c r="X64" s="5">
        <v>22906.576694317395</v>
      </c>
      <c r="Y64" s="5">
        <v>22812.507693965283</v>
      </c>
      <c r="Z64" s="5">
        <v>22390.533145643327</v>
      </c>
      <c r="AA64" s="5">
        <v>22043.572956029158</v>
      </c>
      <c r="AB64" s="5">
        <v>20609.550774836927</v>
      </c>
      <c r="AC64" s="5">
        <v>21716.087693582391</v>
      </c>
      <c r="AD64" s="5">
        <v>23718.188140115999</v>
      </c>
      <c r="AE64" s="5">
        <v>21547.651445227639</v>
      </c>
    </row>
    <row r="65" spans="1:31">
      <c r="A65" s="58" t="s">
        <v>134</v>
      </c>
      <c r="B65" s="58" t="s">
        <v>123</v>
      </c>
      <c r="C65" s="58" t="s">
        <v>279</v>
      </c>
      <c r="D65" s="5">
        <v>-5630.6195323844822</v>
      </c>
      <c r="E65" s="5">
        <v>-3314.8080667185804</v>
      </c>
      <c r="F65" s="5">
        <v>-5249.2044994599437</v>
      </c>
      <c r="G65" s="5">
        <v>-5613.3394723945503</v>
      </c>
      <c r="H65" s="5">
        <v>-7375.5285264034183</v>
      </c>
      <c r="I65" s="5">
        <v>-8433.2188843961758</v>
      </c>
      <c r="J65" s="5">
        <v>-9125.6934266021617</v>
      </c>
      <c r="K65" s="5">
        <v>-13199.047484216642</v>
      </c>
      <c r="L65" s="5">
        <v>-17502.647154179638</v>
      </c>
      <c r="M65" s="5">
        <v>-17241.790009201774</v>
      </c>
      <c r="N65" s="5">
        <v>-16648.950636472247</v>
      </c>
      <c r="O65" s="5">
        <v>-19105.089161144315</v>
      </c>
      <c r="P65" s="5">
        <v>-17142.025329274678</v>
      </c>
      <c r="Q65" s="5">
        <v>-18128.640024151326</v>
      </c>
      <c r="R65" s="5">
        <v>-18393.395669035537</v>
      </c>
      <c r="S65" s="5">
        <v>-18285.052739202241</v>
      </c>
      <c r="T65" s="5">
        <v>-17547.130003364138</v>
      </c>
      <c r="U65" s="5">
        <v>-17722.406529078409</v>
      </c>
      <c r="V65" s="5">
        <v>-17056.127553330349</v>
      </c>
      <c r="W65" s="5">
        <v>-18709.430228751171</v>
      </c>
      <c r="X65" s="5">
        <v>-17739.513693890796</v>
      </c>
      <c r="Y65" s="5">
        <v>-14940.32707354141</v>
      </c>
      <c r="Z65" s="5">
        <v>-19595.500344739336</v>
      </c>
      <c r="AA65" s="5">
        <v>-18845.944270890632</v>
      </c>
      <c r="AB65" s="5">
        <v>-23308.941265559493</v>
      </c>
      <c r="AC65" s="5">
        <v>-24533.892687668544</v>
      </c>
      <c r="AD65" s="5">
        <v>-21688.391919317528</v>
      </c>
      <c r="AE65" s="5">
        <v>-21307.190998348575</v>
      </c>
    </row>
    <row r="66" spans="1:31">
      <c r="A66" s="58" t="s">
        <v>134</v>
      </c>
      <c r="B66" s="58" t="s">
        <v>123</v>
      </c>
      <c r="C66" s="58" t="s">
        <v>280</v>
      </c>
      <c r="D66" s="5">
        <v>-3551.4797725607423</v>
      </c>
      <c r="E66" s="5">
        <v>2101.8226451481514</v>
      </c>
      <c r="F66" s="5">
        <v>2999.7731067379518</v>
      </c>
      <c r="G66" s="5">
        <v>2352.1810354548761</v>
      </c>
      <c r="H66" s="5">
        <v>487.68753552640192</v>
      </c>
      <c r="I66" s="5">
        <v>-985.19804221376762</v>
      </c>
      <c r="J66" s="5">
        <v>14.074027106433277</v>
      </c>
      <c r="K66" s="5">
        <v>2104.8209292365082</v>
      </c>
      <c r="L66" s="5">
        <v>-3526.9181964416057</v>
      </c>
      <c r="M66" s="5">
        <v>-2198.4637480785241</v>
      </c>
      <c r="N66" s="5">
        <v>-1439.6094274088027</v>
      </c>
      <c r="O66" s="5">
        <v>-6540.7073538807326</v>
      </c>
      <c r="P66" s="5">
        <v>-1588.171674724912</v>
      </c>
      <c r="Q66" s="5">
        <v>-793.48404552191278</v>
      </c>
      <c r="R66" s="5">
        <v>-2398.0796623036895</v>
      </c>
      <c r="S66" s="5">
        <v>-1326.8670382119089</v>
      </c>
      <c r="T66" s="5">
        <v>-72.070359176112106</v>
      </c>
      <c r="U66" s="5">
        <v>456.74803061332932</v>
      </c>
      <c r="V66" s="5">
        <v>4424.684645048168</v>
      </c>
      <c r="W66" s="5">
        <v>2845.6190870135542</v>
      </c>
      <c r="X66" s="5">
        <v>5167.0630004265986</v>
      </c>
      <c r="Y66" s="5">
        <v>7872.1806204238728</v>
      </c>
      <c r="Z66" s="5">
        <v>2795.0328009039913</v>
      </c>
      <c r="AA66" s="5">
        <v>3197.6286851385266</v>
      </c>
      <c r="AB66" s="5">
        <v>-2699.390490722566</v>
      </c>
      <c r="AC66" s="5">
        <v>-2817.8049940861529</v>
      </c>
      <c r="AD66" s="5">
        <v>2029.796220798471</v>
      </c>
      <c r="AE66" s="5">
        <v>240.46044687906397</v>
      </c>
    </row>
    <row r="67" spans="1:3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>
      <c r="A68" s="58" t="s">
        <v>134</v>
      </c>
      <c r="B68" s="58" t="s">
        <v>124</v>
      </c>
      <c r="C68" s="58" t="s">
        <v>278</v>
      </c>
      <c r="D68" s="5">
        <v>2712.9287800262987</v>
      </c>
      <c r="E68" s="5">
        <v>1650.8416757063117</v>
      </c>
      <c r="F68" s="5">
        <v>2072.7064986491359</v>
      </c>
      <c r="G68" s="5">
        <v>1959.3721148564157</v>
      </c>
      <c r="H68" s="5">
        <v>2542.0370380227487</v>
      </c>
      <c r="I68" s="5">
        <v>2579.3901038812323</v>
      </c>
      <c r="J68" s="5">
        <v>4131.1221673212776</v>
      </c>
      <c r="K68" s="5">
        <v>5294.4163357869556</v>
      </c>
      <c r="L68" s="5">
        <v>6116.7690725909979</v>
      </c>
      <c r="M68" s="5">
        <v>5870.6157025700468</v>
      </c>
      <c r="N68" s="5">
        <v>5419.1829471688288</v>
      </c>
      <c r="O68" s="5">
        <v>6719.7722167265028</v>
      </c>
      <c r="P68" s="5">
        <v>6166.5318402188886</v>
      </c>
      <c r="Q68" s="5">
        <v>5708.3647852718559</v>
      </c>
      <c r="R68" s="5">
        <v>5266.1156793894379</v>
      </c>
      <c r="S68" s="5">
        <v>6456.5804904928345</v>
      </c>
      <c r="T68" s="5">
        <v>5447.5880799286506</v>
      </c>
      <c r="U68" s="5">
        <v>5965.5227716981344</v>
      </c>
      <c r="V68" s="5">
        <v>4989.4262781630987</v>
      </c>
      <c r="W68" s="5">
        <v>6962.1750233918765</v>
      </c>
      <c r="X68" s="5">
        <v>5893.4748908629426</v>
      </c>
      <c r="Y68" s="5">
        <v>5428.1681717118508</v>
      </c>
      <c r="Z68" s="5">
        <v>5406.1961008255121</v>
      </c>
      <c r="AA68" s="5">
        <v>6741.9862030004751</v>
      </c>
      <c r="AB68" s="5">
        <v>6402.8115367984637</v>
      </c>
      <c r="AC68" s="5">
        <v>5010.1811020014475</v>
      </c>
      <c r="AD68" s="5">
        <v>5351.2625665541373</v>
      </c>
      <c r="AE68" s="5">
        <v>5094.2710524443064</v>
      </c>
    </row>
    <row r="69" spans="1:31">
      <c r="A69" s="58" t="s">
        <v>134</v>
      </c>
      <c r="B69" s="58" t="s">
        <v>124</v>
      </c>
      <c r="C69" s="58" t="s">
        <v>279</v>
      </c>
      <c r="D69" s="5">
        <v>-1391.8100020838949</v>
      </c>
      <c r="E69" s="5">
        <v>-2750.6981085956677</v>
      </c>
      <c r="F69" s="5">
        <v>-3006.9932345026277</v>
      </c>
      <c r="G69" s="5">
        <v>-3014.5093519739062</v>
      </c>
      <c r="H69" s="5">
        <v>-3984.8578063716591</v>
      </c>
      <c r="I69" s="5">
        <v>-3821.4698620238778</v>
      </c>
      <c r="J69" s="5">
        <v>-4778.1705054638078</v>
      </c>
      <c r="K69" s="5">
        <v>-7286.9317232277499</v>
      </c>
      <c r="L69" s="5">
        <v>-8295.7911926922297</v>
      </c>
      <c r="M69" s="5">
        <v>-9240.5632750311743</v>
      </c>
      <c r="N69" s="5">
        <v>-8565.0639400145992</v>
      </c>
      <c r="O69" s="5">
        <v>-7341.0744814638292</v>
      </c>
      <c r="P69" s="5">
        <v>-8966.6352729403388</v>
      </c>
      <c r="Q69" s="5">
        <v>-11004.260991022047</v>
      </c>
      <c r="R69" s="5">
        <v>-9968.617741951346</v>
      </c>
      <c r="S69" s="5">
        <v>-9763.7395011095359</v>
      </c>
      <c r="T69" s="5">
        <v>-9958.813624438877</v>
      </c>
      <c r="U69" s="5">
        <v>-9588.2968765115529</v>
      </c>
      <c r="V69" s="5">
        <v>-12868.182302955798</v>
      </c>
      <c r="W69" s="5">
        <v>-11616.153474204883</v>
      </c>
      <c r="X69" s="5">
        <v>-13872.890360832771</v>
      </c>
      <c r="Y69" s="5">
        <v>-11780.814967432774</v>
      </c>
      <c r="Z69" s="5">
        <v>-11584.180810410082</v>
      </c>
      <c r="AA69" s="5">
        <v>-8293.8891170224815</v>
      </c>
      <c r="AB69" s="5">
        <v>-10633.292666753658</v>
      </c>
      <c r="AC69" s="5">
        <v>-12211.251898365725</v>
      </c>
      <c r="AD69" s="5">
        <v>-14072.357555381444</v>
      </c>
      <c r="AE69" s="5">
        <v>-10878.89266837692</v>
      </c>
    </row>
    <row r="70" spans="1:31">
      <c r="A70" s="58" t="s">
        <v>134</v>
      </c>
      <c r="B70" s="58" t="s">
        <v>124</v>
      </c>
      <c r="C70" s="58" t="s">
        <v>280</v>
      </c>
      <c r="D70" s="5">
        <v>1321.1187779424038</v>
      </c>
      <c r="E70" s="5">
        <v>-1099.856432889356</v>
      </c>
      <c r="F70" s="5">
        <v>-934.28673585349179</v>
      </c>
      <c r="G70" s="5">
        <v>-1055.1372371174905</v>
      </c>
      <c r="H70" s="5">
        <v>-1442.8207683489104</v>
      </c>
      <c r="I70" s="5">
        <v>-1242.0797581426455</v>
      </c>
      <c r="J70" s="5">
        <v>-647.04833814253016</v>
      </c>
      <c r="K70" s="5">
        <v>-1992.5153874407943</v>
      </c>
      <c r="L70" s="5">
        <v>-2179.0221201012318</v>
      </c>
      <c r="M70" s="5">
        <v>-3369.9475724611275</v>
      </c>
      <c r="N70" s="5">
        <v>-3145.8809928457704</v>
      </c>
      <c r="O70" s="5">
        <v>-621.30226473732637</v>
      </c>
      <c r="P70" s="5">
        <v>-2800.1034327214502</v>
      </c>
      <c r="Q70" s="5">
        <v>-5295.8962057501913</v>
      </c>
      <c r="R70" s="5">
        <v>-4702.5020625619081</v>
      </c>
      <c r="S70" s="5">
        <v>-3307.1590106167014</v>
      </c>
      <c r="T70" s="5">
        <v>-4511.2255445102264</v>
      </c>
      <c r="U70" s="5">
        <v>-3622.7741048134185</v>
      </c>
      <c r="V70" s="5">
        <v>-7878.7560247926995</v>
      </c>
      <c r="W70" s="5">
        <v>-4653.978450813006</v>
      </c>
      <c r="X70" s="5">
        <v>-7979.4154699698283</v>
      </c>
      <c r="Y70" s="5">
        <v>-6352.6467957209234</v>
      </c>
      <c r="Z70" s="5">
        <v>-6177.9847095845698</v>
      </c>
      <c r="AA70" s="5">
        <v>-1551.9029140220064</v>
      </c>
      <c r="AB70" s="5">
        <v>-4230.4811299551939</v>
      </c>
      <c r="AC70" s="5">
        <v>-7201.0707963642772</v>
      </c>
      <c r="AD70" s="5">
        <v>-8721.0949888273062</v>
      </c>
      <c r="AE70" s="5">
        <v>-5784.6216159326141</v>
      </c>
    </row>
    <row r="71" spans="1:3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>
      <c r="A72" s="58" t="s">
        <v>134</v>
      </c>
      <c r="B72" s="58" t="s">
        <v>125</v>
      </c>
      <c r="C72" s="58" t="s">
        <v>278</v>
      </c>
      <c r="D72" s="5">
        <v>3612.8090527851787</v>
      </c>
      <c r="E72" s="5">
        <v>5675.3390885476529</v>
      </c>
      <c r="F72" s="5">
        <v>6084.9200699372941</v>
      </c>
      <c r="G72" s="5">
        <v>6582.5196180412131</v>
      </c>
      <c r="H72" s="5">
        <v>11897.863491898588</v>
      </c>
      <c r="I72" s="5">
        <v>12252.706009027559</v>
      </c>
      <c r="J72" s="5">
        <v>16280.261411882631</v>
      </c>
      <c r="K72" s="5">
        <v>20013.752774432844</v>
      </c>
      <c r="L72" s="5">
        <v>20877.947027969873</v>
      </c>
      <c r="M72" s="5">
        <v>21048.331212635843</v>
      </c>
      <c r="N72" s="5">
        <v>19845.321333510761</v>
      </c>
      <c r="O72" s="5">
        <v>20849.318039522092</v>
      </c>
      <c r="P72" s="5">
        <v>19425.177726024664</v>
      </c>
      <c r="Q72" s="5">
        <v>21670.591458575356</v>
      </c>
      <c r="R72" s="5">
        <v>21316.307260807262</v>
      </c>
      <c r="S72" s="5">
        <v>21255.942440407624</v>
      </c>
      <c r="T72" s="5">
        <v>23034.80031707303</v>
      </c>
      <c r="U72" s="5">
        <v>20607.196778033624</v>
      </c>
      <c r="V72" s="5">
        <v>21290.189532348042</v>
      </c>
      <c r="W72" s="5">
        <v>22985.209675593265</v>
      </c>
      <c r="X72" s="5">
        <v>22219.637017006629</v>
      </c>
      <c r="Y72" s="5">
        <v>20883.998633950428</v>
      </c>
      <c r="Z72" s="5">
        <v>26318.133026499785</v>
      </c>
      <c r="AA72" s="5">
        <v>23183.675182116836</v>
      </c>
      <c r="AB72" s="5">
        <v>25704.734068839112</v>
      </c>
      <c r="AC72" s="5">
        <v>29356.509209865246</v>
      </c>
      <c r="AD72" s="5">
        <v>27035.324075098146</v>
      </c>
      <c r="AE72" s="5">
        <v>28760.5026778881</v>
      </c>
    </row>
    <row r="73" spans="1:31">
      <c r="A73" s="58" t="s">
        <v>134</v>
      </c>
      <c r="B73" s="58" t="s">
        <v>125</v>
      </c>
      <c r="C73" s="58" t="s">
        <v>279</v>
      </c>
      <c r="D73" s="5">
        <v>-6220.6800904529246</v>
      </c>
      <c r="E73" s="5">
        <v>-6258.4538044970595</v>
      </c>
      <c r="F73" s="5">
        <v>-5558.2610427117779</v>
      </c>
      <c r="G73" s="5">
        <v>-5287.3496872253781</v>
      </c>
      <c r="H73" s="5">
        <v>-5096.5209658251442</v>
      </c>
      <c r="I73" s="5">
        <v>-5082.7452832636791</v>
      </c>
      <c r="J73" s="5">
        <v>-6518.7714372222799</v>
      </c>
      <c r="K73" s="5">
        <v>-10385.895170607122</v>
      </c>
      <c r="L73" s="5">
        <v>-9757.2343401049966</v>
      </c>
      <c r="M73" s="5">
        <v>-9213.115666152109</v>
      </c>
      <c r="N73" s="5">
        <v>-11669.207217713509</v>
      </c>
      <c r="O73" s="5">
        <v>-9690.1347821220807</v>
      </c>
      <c r="P73" s="5">
        <v>-11754.515167265319</v>
      </c>
      <c r="Q73" s="5">
        <v>-11184.93494709293</v>
      </c>
      <c r="R73" s="5">
        <v>-12277.169632958699</v>
      </c>
      <c r="S73" s="5">
        <v>-12245.657781702401</v>
      </c>
      <c r="T73" s="5">
        <v>-10875.132696746936</v>
      </c>
      <c r="U73" s="5">
        <v>-14487.371146889154</v>
      </c>
      <c r="V73" s="5">
        <v>-13542.345762566609</v>
      </c>
      <c r="W73" s="5">
        <v>-13728.001982466758</v>
      </c>
      <c r="X73" s="5">
        <v>-12455.618822429416</v>
      </c>
      <c r="Y73" s="5">
        <v>-15612.696552617272</v>
      </c>
      <c r="Z73" s="5">
        <v>-14798.654955430291</v>
      </c>
      <c r="AA73" s="5">
        <v>-18980.736240445116</v>
      </c>
      <c r="AB73" s="5">
        <v>-16218.120210595054</v>
      </c>
      <c r="AC73" s="5">
        <v>-15529.377612549399</v>
      </c>
      <c r="AD73" s="5">
        <v>-13959.411662409228</v>
      </c>
      <c r="AE73" s="5">
        <v>-14079.510654016824</v>
      </c>
    </row>
    <row r="74" spans="1:31">
      <c r="A74" s="58" t="s">
        <v>134</v>
      </c>
      <c r="B74" s="58" t="s">
        <v>125</v>
      </c>
      <c r="C74" s="58" t="s">
        <v>280</v>
      </c>
      <c r="D74" s="5">
        <v>-2607.8710376677459</v>
      </c>
      <c r="E74" s="5">
        <v>-583.11471594940667</v>
      </c>
      <c r="F74" s="5">
        <v>526.65902722551618</v>
      </c>
      <c r="G74" s="5">
        <v>1295.169930815835</v>
      </c>
      <c r="H74" s="5">
        <v>6801.3425260734439</v>
      </c>
      <c r="I74" s="5">
        <v>7169.96072576388</v>
      </c>
      <c r="J74" s="5">
        <v>9761.4899746603514</v>
      </c>
      <c r="K74" s="5">
        <v>9627.8576038257215</v>
      </c>
      <c r="L74" s="5">
        <v>11120.712687864876</v>
      </c>
      <c r="M74" s="5">
        <v>11835.215546483734</v>
      </c>
      <c r="N74" s="5">
        <v>8176.1141157972525</v>
      </c>
      <c r="O74" s="5">
        <v>11159.183257400011</v>
      </c>
      <c r="P74" s="5">
        <v>7670.6625587593444</v>
      </c>
      <c r="Q74" s="5">
        <v>10485.656511482426</v>
      </c>
      <c r="R74" s="5">
        <v>9039.1376278485623</v>
      </c>
      <c r="S74" s="5">
        <v>9010.2846587052227</v>
      </c>
      <c r="T74" s="5">
        <v>12159.667620326094</v>
      </c>
      <c r="U74" s="5">
        <v>6119.8256311444693</v>
      </c>
      <c r="V74" s="5">
        <v>7747.8437697814334</v>
      </c>
      <c r="W74" s="5">
        <v>9257.2076931265074</v>
      </c>
      <c r="X74" s="5">
        <v>9764.0181945772129</v>
      </c>
      <c r="Y74" s="5">
        <v>5271.3020813331568</v>
      </c>
      <c r="Z74" s="5">
        <v>11519.478071069494</v>
      </c>
      <c r="AA74" s="5">
        <v>4202.9389416717204</v>
      </c>
      <c r="AB74" s="5">
        <v>9486.6138582440581</v>
      </c>
      <c r="AC74" s="5">
        <v>13827.131597315847</v>
      </c>
      <c r="AD74" s="5">
        <v>13075.912412688918</v>
      </c>
      <c r="AE74" s="5">
        <v>14680.992023871277</v>
      </c>
    </row>
    <row r="75" spans="1:3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>
      <c r="A76" s="58" t="s">
        <v>134</v>
      </c>
      <c r="B76" s="58" t="s">
        <v>126</v>
      </c>
      <c r="C76" s="58" t="s">
        <v>278</v>
      </c>
      <c r="D76" s="5">
        <v>2986.6555857485482</v>
      </c>
      <c r="E76" s="5">
        <v>2279.4119779891507</v>
      </c>
      <c r="F76" s="5">
        <v>3092.6562758826567</v>
      </c>
      <c r="G76" s="5">
        <v>3289.5681947906951</v>
      </c>
      <c r="H76" s="5">
        <v>3908.6002147342724</v>
      </c>
      <c r="I76" s="5">
        <v>4745.3732791364728</v>
      </c>
      <c r="J76" s="5">
        <v>4451.5008419221813</v>
      </c>
      <c r="K76" s="5">
        <v>4088.9365302557185</v>
      </c>
      <c r="L76" s="5">
        <v>4872.6084012007941</v>
      </c>
      <c r="M76" s="5">
        <v>4335.4831756364683</v>
      </c>
      <c r="N76" s="5">
        <v>4849.2867644980379</v>
      </c>
      <c r="O76" s="5">
        <v>4572.2919239279126</v>
      </c>
      <c r="P76" s="5">
        <v>5008.4158460864046</v>
      </c>
      <c r="Q76" s="5">
        <v>4405.0650069579133</v>
      </c>
      <c r="R76" s="5">
        <v>5159.3326796860683</v>
      </c>
      <c r="S76" s="5">
        <v>4728.6031714413703</v>
      </c>
      <c r="T76" s="5">
        <v>3444.7643909413709</v>
      </c>
      <c r="U76" s="5">
        <v>3818.5464329421166</v>
      </c>
      <c r="V76" s="5">
        <v>4217.0970000485895</v>
      </c>
      <c r="W76" s="5">
        <v>3379.3948071118698</v>
      </c>
      <c r="X76" s="5">
        <v>4387.06691001117</v>
      </c>
      <c r="Y76" s="5">
        <v>3579.3331995335557</v>
      </c>
      <c r="Z76" s="5">
        <v>4651.6813318164277</v>
      </c>
      <c r="AA76" s="5">
        <v>4014.2034487367</v>
      </c>
      <c r="AB76" s="5">
        <v>3719.3756069098599</v>
      </c>
      <c r="AC76" s="5">
        <v>4067.4535982527514</v>
      </c>
      <c r="AD76" s="5">
        <v>4035.9792942918521</v>
      </c>
      <c r="AE76" s="5">
        <v>2833.0212487457461</v>
      </c>
    </row>
    <row r="77" spans="1:31">
      <c r="A77" s="58" t="s">
        <v>134</v>
      </c>
      <c r="B77" s="58" t="s">
        <v>126</v>
      </c>
      <c r="C77" s="58" t="s">
        <v>279</v>
      </c>
      <c r="D77" s="5">
        <v>-586.36349208329011</v>
      </c>
      <c r="E77" s="5">
        <v>-1499.5085334540047</v>
      </c>
      <c r="F77" s="5">
        <v>-4530.5716350403463</v>
      </c>
      <c r="G77" s="5">
        <v>-4536.421421435396</v>
      </c>
      <c r="H77" s="5">
        <v>-5214.6431333811615</v>
      </c>
      <c r="I77" s="5">
        <v>-5577.7462342554254</v>
      </c>
      <c r="J77" s="5">
        <v>-5535.6445335728713</v>
      </c>
      <c r="K77" s="5">
        <v>-5256.4977066648062</v>
      </c>
      <c r="L77" s="5">
        <v>-4993.7767059722082</v>
      </c>
      <c r="M77" s="5">
        <v>-5895.4949628068343</v>
      </c>
      <c r="N77" s="5">
        <v>-5666.3855888160861</v>
      </c>
      <c r="O77" s="5">
        <v>-5988.8441851379221</v>
      </c>
      <c r="P77" s="5">
        <v>-5733.5566531845525</v>
      </c>
      <c r="Q77" s="5">
        <v>-7038.9198195544814</v>
      </c>
      <c r="R77" s="5">
        <v>-6615.5898775387914</v>
      </c>
      <c r="S77" s="5">
        <v>-6937.6177872135868</v>
      </c>
      <c r="T77" s="5">
        <v>-8742.7825080904713</v>
      </c>
      <c r="U77" s="5">
        <v>-7738.9880177478735</v>
      </c>
      <c r="V77" s="5">
        <v>-8148.2058012912021</v>
      </c>
      <c r="W77" s="5">
        <v>-9165.8002520874943</v>
      </c>
      <c r="X77" s="5">
        <v>-7896.319848294399</v>
      </c>
      <c r="Y77" s="5">
        <v>-8361.1859252875529</v>
      </c>
      <c r="Z77" s="5">
        <v>-6771.5068189313315</v>
      </c>
      <c r="AA77" s="5">
        <v>-7509.8937220357911</v>
      </c>
      <c r="AB77" s="5">
        <v>-7539.4633744059611</v>
      </c>
      <c r="AC77" s="5">
        <v>-7619.5060930397849</v>
      </c>
      <c r="AD77" s="5">
        <v>-7809.3319748253261</v>
      </c>
      <c r="AE77" s="5">
        <v>-9078.703836057779</v>
      </c>
    </row>
    <row r="78" spans="1:31">
      <c r="A78" s="58" t="s">
        <v>134</v>
      </c>
      <c r="B78" s="58" t="s">
        <v>126</v>
      </c>
      <c r="C78" s="58" t="s">
        <v>280</v>
      </c>
      <c r="D78" s="5">
        <v>2400.2920936652581</v>
      </c>
      <c r="E78" s="5">
        <v>779.90344453514604</v>
      </c>
      <c r="F78" s="5">
        <v>-1437.9153591576896</v>
      </c>
      <c r="G78" s="5">
        <v>-1246.853226644701</v>
      </c>
      <c r="H78" s="5">
        <v>-1306.0429186468891</v>
      </c>
      <c r="I78" s="5">
        <v>-832.37295511895263</v>
      </c>
      <c r="J78" s="5">
        <v>-1084.14369165069</v>
      </c>
      <c r="K78" s="5">
        <v>-1167.5611764090877</v>
      </c>
      <c r="L78" s="5">
        <v>-121.16830477141411</v>
      </c>
      <c r="M78" s="5">
        <v>-1560.011787170366</v>
      </c>
      <c r="N78" s="5">
        <v>-817.09882431804817</v>
      </c>
      <c r="O78" s="5">
        <v>-1416.5522612100094</v>
      </c>
      <c r="P78" s="5">
        <v>-725.14080709814789</v>
      </c>
      <c r="Q78" s="5">
        <v>-2633.8548125965681</v>
      </c>
      <c r="R78" s="5">
        <v>-1456.257197852723</v>
      </c>
      <c r="S78" s="5">
        <v>-2209.0146157722165</v>
      </c>
      <c r="T78" s="5">
        <v>-5298.0181171491004</v>
      </c>
      <c r="U78" s="5">
        <v>-3920.441584805757</v>
      </c>
      <c r="V78" s="5">
        <v>-3931.1088012426126</v>
      </c>
      <c r="W78" s="5">
        <v>-5786.4054449756241</v>
      </c>
      <c r="X78" s="5">
        <v>-3509.252938283229</v>
      </c>
      <c r="Y78" s="5">
        <v>-4781.8527257539972</v>
      </c>
      <c r="Z78" s="5">
        <v>-2119.8254871149038</v>
      </c>
      <c r="AA78" s="5">
        <v>-3495.6902732990911</v>
      </c>
      <c r="AB78" s="5">
        <v>-3820.0877674961012</v>
      </c>
      <c r="AC78" s="5">
        <v>-3552.0524947870335</v>
      </c>
      <c r="AD78" s="5">
        <v>-3773.3526805334741</v>
      </c>
      <c r="AE78" s="5">
        <v>-6245.6825873120324</v>
      </c>
    </row>
    <row r="79" spans="1:3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>
      <c r="A80" s="58" t="s">
        <v>134</v>
      </c>
      <c r="B80" s="58" t="s">
        <v>127</v>
      </c>
      <c r="C80" s="58" t="s">
        <v>278</v>
      </c>
      <c r="D80" s="5">
        <v>2546.6947469645315</v>
      </c>
      <c r="E80" s="5">
        <v>1313.1092232368449</v>
      </c>
      <c r="F80" s="5">
        <v>1150.1949959334004</v>
      </c>
      <c r="G80" s="5">
        <v>1076.5741572944248</v>
      </c>
      <c r="H80" s="5">
        <v>1791.7250816176052</v>
      </c>
      <c r="I80" s="5">
        <v>1890.2120318503194</v>
      </c>
      <c r="J80" s="5">
        <v>2546.0988130454002</v>
      </c>
      <c r="K80" s="5">
        <v>2674.4526519976389</v>
      </c>
      <c r="L80" s="5">
        <v>3936.4893240950751</v>
      </c>
      <c r="M80" s="5">
        <v>3923.5491218042253</v>
      </c>
      <c r="N80" s="5">
        <v>5115.577294024989</v>
      </c>
      <c r="O80" s="5">
        <v>4862.0804858112242</v>
      </c>
      <c r="P80" s="5">
        <v>5196.8037595706346</v>
      </c>
      <c r="Q80" s="5">
        <v>5660.4827073889792</v>
      </c>
      <c r="R80" s="5">
        <v>6479.2993740614802</v>
      </c>
      <c r="S80" s="5">
        <v>5713.540296054307</v>
      </c>
      <c r="T80" s="5">
        <v>5505.0703525684594</v>
      </c>
      <c r="U80" s="5">
        <v>7046.7344754798869</v>
      </c>
      <c r="V80" s="5">
        <v>6367.3119591428258</v>
      </c>
      <c r="W80" s="5">
        <v>5975.839495139513</v>
      </c>
      <c r="X80" s="5">
        <v>4779.8233973645947</v>
      </c>
      <c r="Y80" s="5">
        <v>6338.4050163856555</v>
      </c>
      <c r="Z80" s="5">
        <v>4419.2835388337544</v>
      </c>
      <c r="AA80" s="5">
        <v>6200.4549664647011</v>
      </c>
      <c r="AB80" s="5">
        <v>7473.7851194003197</v>
      </c>
      <c r="AC80" s="5">
        <v>7042.2678614974157</v>
      </c>
      <c r="AD80" s="5">
        <v>5574.1164048877281</v>
      </c>
      <c r="AE80" s="5">
        <v>5614.4884428987862</v>
      </c>
    </row>
    <row r="81" spans="1:31">
      <c r="A81" s="58" t="s">
        <v>134</v>
      </c>
      <c r="B81" s="58" t="s">
        <v>127</v>
      </c>
      <c r="C81" s="58" t="s">
        <v>279</v>
      </c>
      <c r="D81" s="5">
        <v>-108.75480834370506</v>
      </c>
      <c r="E81" s="5">
        <v>-2511.8641640813794</v>
      </c>
      <c r="F81" s="5">
        <v>-2304.4250348856872</v>
      </c>
      <c r="G81" s="5">
        <v>-2421.9346598029438</v>
      </c>
      <c r="H81" s="5">
        <v>-6331.8914562216514</v>
      </c>
      <c r="I81" s="5">
        <v>-6000.5220021388341</v>
      </c>
      <c r="J81" s="5">
        <v>-10590.470785018962</v>
      </c>
      <c r="K81" s="5">
        <v>-11247.054621209987</v>
      </c>
      <c r="L81" s="5">
        <v>-9230.0933906456994</v>
      </c>
      <c r="M81" s="5">
        <v>-8630.3415605779355</v>
      </c>
      <c r="N81" s="5">
        <v>-7889.1021652496174</v>
      </c>
      <c r="O81" s="5">
        <v>-7442.7018633831676</v>
      </c>
      <c r="P81" s="5">
        <v>-7754.0504037854698</v>
      </c>
      <c r="Q81" s="5">
        <v>-7422.9041550027341</v>
      </c>
      <c r="R81" s="5">
        <v>-6961.5980791917209</v>
      </c>
      <c r="S81" s="5">
        <v>-7880.7842901587046</v>
      </c>
      <c r="T81" s="5">
        <v>-7783.42395205911</v>
      </c>
      <c r="U81" s="5">
        <v>-6080.0924476185101</v>
      </c>
      <c r="V81" s="5">
        <v>-6729.9755479371106</v>
      </c>
      <c r="W81" s="5">
        <v>-7638.2823794909427</v>
      </c>
      <c r="X81" s="5">
        <v>-8222.2361841153488</v>
      </c>
      <c r="Y81" s="5">
        <v>-8347.3881966677654</v>
      </c>
      <c r="Z81" s="5">
        <v>-10435.984214107772</v>
      </c>
      <c r="AA81" s="5">
        <v>-8553.4294059538515</v>
      </c>
      <c r="AB81" s="5">
        <v>-6210.4395894705158</v>
      </c>
      <c r="AC81" s="5">
        <v>-7298.4711735757983</v>
      </c>
      <c r="AD81" s="5">
        <v>-8185.3773690143353</v>
      </c>
      <c r="AE81" s="5">
        <v>-8505.6367104044803</v>
      </c>
    </row>
    <row r="82" spans="1:31">
      <c r="A82" s="58" t="s">
        <v>134</v>
      </c>
      <c r="B82" s="58" t="s">
        <v>127</v>
      </c>
      <c r="C82" s="58" t="s">
        <v>280</v>
      </c>
      <c r="D82" s="5">
        <v>2437.9399386208265</v>
      </c>
      <c r="E82" s="5">
        <v>-1198.7549408445345</v>
      </c>
      <c r="F82" s="5">
        <v>-1154.2300389522868</v>
      </c>
      <c r="G82" s="5">
        <v>-1345.3605025085189</v>
      </c>
      <c r="H82" s="5">
        <v>-4540.1663746040467</v>
      </c>
      <c r="I82" s="5">
        <v>-4110.3099702885147</v>
      </c>
      <c r="J82" s="5">
        <v>-8044.3719719735618</v>
      </c>
      <c r="K82" s="5">
        <v>-8572.6019692123482</v>
      </c>
      <c r="L82" s="5">
        <v>-5293.6040665506243</v>
      </c>
      <c r="M82" s="5">
        <v>-4706.7924387737103</v>
      </c>
      <c r="N82" s="5">
        <v>-2773.5248712246284</v>
      </c>
      <c r="O82" s="5">
        <v>-2580.6213775719434</v>
      </c>
      <c r="P82" s="5">
        <v>-2557.2466442148352</v>
      </c>
      <c r="Q82" s="5">
        <v>-1762.4214476137549</v>
      </c>
      <c r="R82" s="5">
        <v>-482.29870513024071</v>
      </c>
      <c r="S82" s="5">
        <v>-2167.2439941043976</v>
      </c>
      <c r="T82" s="5">
        <v>-2278.3535994906506</v>
      </c>
      <c r="U82" s="5">
        <v>966.64202786137685</v>
      </c>
      <c r="V82" s="5">
        <v>-362.66358879428481</v>
      </c>
      <c r="W82" s="5">
        <v>-1662.4428843514297</v>
      </c>
      <c r="X82" s="5">
        <v>-3442.4127867507541</v>
      </c>
      <c r="Y82" s="5">
        <v>-2008.98318028211</v>
      </c>
      <c r="Z82" s="5">
        <v>-6016.7006752740172</v>
      </c>
      <c r="AA82" s="5">
        <v>-2352.9744394891504</v>
      </c>
      <c r="AB82" s="5">
        <v>1263.3455299298039</v>
      </c>
      <c r="AC82" s="5">
        <v>-256.20331207838262</v>
      </c>
      <c r="AD82" s="5">
        <v>-2611.2609641266072</v>
      </c>
      <c r="AE82" s="5">
        <v>-2891.1482675056941</v>
      </c>
    </row>
    <row r="83" spans="1:31"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>
      <c r="A84" s="58" t="s">
        <v>136</v>
      </c>
      <c r="B84" s="58" t="s">
        <v>123</v>
      </c>
      <c r="C84" s="58" t="s">
        <v>278</v>
      </c>
      <c r="D84" s="5">
        <v>2089.3431500748648</v>
      </c>
      <c r="E84" s="5">
        <v>5419.7861953554857</v>
      </c>
      <c r="F84" s="5">
        <v>8341.568933884826</v>
      </c>
      <c r="G84" s="5">
        <v>7994.6353839126514</v>
      </c>
      <c r="H84" s="5">
        <v>7708.9258240265444</v>
      </c>
      <c r="I84" s="5">
        <v>7504.1795081318014</v>
      </c>
      <c r="J84" s="5">
        <v>9047.5130577420096</v>
      </c>
      <c r="K84" s="5">
        <v>15210.364073659617</v>
      </c>
      <c r="L84" s="5">
        <v>14056.237179844677</v>
      </c>
      <c r="M84" s="5">
        <v>15048.383795283145</v>
      </c>
      <c r="N84" s="5">
        <v>15390.687567218665</v>
      </c>
      <c r="O84" s="5">
        <v>12577.549664423172</v>
      </c>
      <c r="P84" s="5">
        <v>15493.441511407462</v>
      </c>
      <c r="Q84" s="5">
        <v>17395.833120683914</v>
      </c>
      <c r="R84" s="5">
        <v>16075.751849681857</v>
      </c>
      <c r="S84" s="5">
        <v>17161.821951917467</v>
      </c>
      <c r="T84" s="5">
        <v>17557.849991538718</v>
      </c>
      <c r="U84" s="5">
        <v>18353.317583125907</v>
      </c>
      <c r="V84" s="5">
        <v>21701.454124300057</v>
      </c>
      <c r="W84" s="5">
        <v>21673.003028166044</v>
      </c>
      <c r="X84" s="5">
        <v>23043.218929035662</v>
      </c>
      <c r="Y84" s="5">
        <v>22938.059217806021</v>
      </c>
      <c r="Z84" s="5">
        <v>22525.589729964344</v>
      </c>
      <c r="AA84" s="5">
        <v>21677.571271803201</v>
      </c>
      <c r="AB84" s="5">
        <v>20583.343223841388</v>
      </c>
      <c r="AC84" s="5">
        <v>21634.427539519449</v>
      </c>
      <c r="AD84" s="5">
        <v>23638.676807280641</v>
      </c>
      <c r="AE84" s="5">
        <v>21493.266318898306</v>
      </c>
    </row>
    <row r="85" spans="1:31">
      <c r="A85" s="58" t="s">
        <v>136</v>
      </c>
      <c r="B85" s="58" t="s">
        <v>123</v>
      </c>
      <c r="C85" s="58" t="s">
        <v>279</v>
      </c>
      <c r="D85" s="5">
        <v>-5639.2050844983396</v>
      </c>
      <c r="E85" s="5">
        <v>-3334.0165657042844</v>
      </c>
      <c r="F85" s="5">
        <v>-5206.577424304648</v>
      </c>
      <c r="G85" s="5">
        <v>-5068.633843554835</v>
      </c>
      <c r="H85" s="5">
        <v>-6984.6396957923153</v>
      </c>
      <c r="I85" s="5">
        <v>-8387.503573624017</v>
      </c>
      <c r="J85" s="5">
        <v>-9224.1186774764992</v>
      </c>
      <c r="K85" s="5">
        <v>-13254.850763831942</v>
      </c>
      <c r="L85" s="5">
        <v>-17512.615427499702</v>
      </c>
      <c r="M85" s="5">
        <v>-17198.73310041066</v>
      </c>
      <c r="N85" s="5">
        <v>-16728.276969386534</v>
      </c>
      <c r="O85" s="5">
        <v>-19078.949039268522</v>
      </c>
      <c r="P85" s="5">
        <v>-17143.619188087891</v>
      </c>
      <c r="Q85" s="5">
        <v>-18004.908974901555</v>
      </c>
      <c r="R85" s="5">
        <v>-18365.341746624916</v>
      </c>
      <c r="S85" s="5">
        <v>-18141.472301518363</v>
      </c>
      <c r="T85" s="5">
        <v>-17561.398346597314</v>
      </c>
      <c r="U85" s="5">
        <v>-17473.924796678177</v>
      </c>
      <c r="V85" s="5">
        <v>-16956.253036412822</v>
      </c>
      <c r="W85" s="5">
        <v>-18509.189492958067</v>
      </c>
      <c r="X85" s="5">
        <v>-17662.185142084036</v>
      </c>
      <c r="Y85" s="5">
        <v>-14852.169089900901</v>
      </c>
      <c r="Z85" s="5">
        <v>-19683.29505469753</v>
      </c>
      <c r="AA85" s="5">
        <v>-18966.720152462967</v>
      </c>
      <c r="AB85" s="5">
        <v>-23090.003393852621</v>
      </c>
      <c r="AC85" s="5">
        <v>-24306.729278826599</v>
      </c>
      <c r="AD85" s="5">
        <v>-21800.620727032809</v>
      </c>
      <c r="AE85" s="5">
        <v>-21232.750314839901</v>
      </c>
    </row>
    <row r="86" spans="1:31">
      <c r="A86" s="58" t="s">
        <v>136</v>
      </c>
      <c r="B86" s="58" t="s">
        <v>123</v>
      </c>
      <c r="C86" s="58" t="s">
        <v>280</v>
      </c>
      <c r="D86" s="5">
        <v>-3549.8619344234748</v>
      </c>
      <c r="E86" s="5">
        <v>2085.7696296512013</v>
      </c>
      <c r="F86" s="5">
        <v>3134.991509580178</v>
      </c>
      <c r="G86" s="5">
        <v>2926.0015403578163</v>
      </c>
      <c r="H86" s="5">
        <v>724.28612823422918</v>
      </c>
      <c r="I86" s="5">
        <v>-883.3240654922156</v>
      </c>
      <c r="J86" s="5">
        <v>-176.60561973448966</v>
      </c>
      <c r="K86" s="5">
        <v>1955.5133098276747</v>
      </c>
      <c r="L86" s="5">
        <v>-3456.3782476550259</v>
      </c>
      <c r="M86" s="5">
        <v>-2150.3493051275145</v>
      </c>
      <c r="N86" s="5">
        <v>-1337.5894021678687</v>
      </c>
      <c r="O86" s="5">
        <v>-6501.3993748453504</v>
      </c>
      <c r="P86" s="5">
        <v>-1650.1776766804287</v>
      </c>
      <c r="Q86" s="5">
        <v>-609.07585421764088</v>
      </c>
      <c r="R86" s="5">
        <v>-2289.5898969430582</v>
      </c>
      <c r="S86" s="5">
        <v>-979.65034960089542</v>
      </c>
      <c r="T86" s="5">
        <v>-3.5483550585959165</v>
      </c>
      <c r="U86" s="5">
        <v>879.39278644773003</v>
      </c>
      <c r="V86" s="5">
        <v>4745.2010878872352</v>
      </c>
      <c r="W86" s="5">
        <v>3163.8135352079771</v>
      </c>
      <c r="X86" s="5">
        <v>5381.0337869516261</v>
      </c>
      <c r="Y86" s="5">
        <v>8085.8901279051206</v>
      </c>
      <c r="Z86" s="5">
        <v>2842.294675266814</v>
      </c>
      <c r="AA86" s="5">
        <v>2710.8511193402337</v>
      </c>
      <c r="AB86" s="5">
        <v>-2506.6601700112333</v>
      </c>
      <c r="AC86" s="5">
        <v>-2672.3017393071495</v>
      </c>
      <c r="AD86" s="5">
        <v>1838.0560802478321</v>
      </c>
      <c r="AE86" s="5">
        <v>260.51600405840509</v>
      </c>
    </row>
    <row r="87" spans="1:3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>
      <c r="A88" s="58" t="s">
        <v>136</v>
      </c>
      <c r="B88" s="58" t="s">
        <v>124</v>
      </c>
      <c r="C88" s="58" t="s">
        <v>278</v>
      </c>
      <c r="D88" s="5">
        <v>2723.2393993763108</v>
      </c>
      <c r="E88" s="5">
        <v>1671.1930220556305</v>
      </c>
      <c r="F88" s="5">
        <v>1996.3985336253616</v>
      </c>
      <c r="G88" s="5">
        <v>1802.4070982382357</v>
      </c>
      <c r="H88" s="5">
        <v>2435.3197975749372</v>
      </c>
      <c r="I88" s="5">
        <v>2564.7802032421023</v>
      </c>
      <c r="J88" s="5">
        <v>4247.6927020731846</v>
      </c>
      <c r="K88" s="5">
        <v>5355.6921115760924</v>
      </c>
      <c r="L88" s="5">
        <v>6142.8033592309957</v>
      </c>
      <c r="M88" s="5">
        <v>5876.5778834947259</v>
      </c>
      <c r="N88" s="5">
        <v>5486.8744242253797</v>
      </c>
      <c r="O88" s="5">
        <v>6706.4384281361808</v>
      </c>
      <c r="P88" s="5">
        <v>6150.1129084673339</v>
      </c>
      <c r="Q88" s="5">
        <v>5614.0947205432967</v>
      </c>
      <c r="R88" s="5">
        <v>5252.1190705174622</v>
      </c>
      <c r="S88" s="5">
        <v>6415.0400564619704</v>
      </c>
      <c r="T88" s="5">
        <v>5425.2438230333282</v>
      </c>
      <c r="U88" s="5">
        <v>5810.3633387258633</v>
      </c>
      <c r="V88" s="5">
        <v>4817.7954386815927</v>
      </c>
      <c r="W88" s="5">
        <v>6897.5489061617018</v>
      </c>
      <c r="X88" s="5">
        <v>5857.0318052522753</v>
      </c>
      <c r="Y88" s="5">
        <v>5355.4360073436874</v>
      </c>
      <c r="Z88" s="5">
        <v>5300.5830964700044</v>
      </c>
      <c r="AA88" s="5">
        <v>6601.0764266031392</v>
      </c>
      <c r="AB88" s="5">
        <v>6341.5762145842373</v>
      </c>
      <c r="AC88" s="5">
        <v>4883.4184687382603</v>
      </c>
      <c r="AD88" s="5">
        <v>5091.2892714003847</v>
      </c>
      <c r="AE88" s="5">
        <v>4946.2133999839798</v>
      </c>
    </row>
    <row r="89" spans="1:31">
      <c r="A89" s="58" t="s">
        <v>136</v>
      </c>
      <c r="B89" s="58" t="s">
        <v>124</v>
      </c>
      <c r="C89" s="58" t="s">
        <v>279</v>
      </c>
      <c r="D89" s="5">
        <v>-1393.3145684204148</v>
      </c>
      <c r="E89" s="5">
        <v>-2766.1962703002496</v>
      </c>
      <c r="F89" s="5">
        <v>-3133.1764305549405</v>
      </c>
      <c r="G89" s="5">
        <v>-3290.7621828691417</v>
      </c>
      <c r="H89" s="5">
        <v>-4216.0021484471808</v>
      </c>
      <c r="I89" s="5">
        <v>-3826.5306379125964</v>
      </c>
      <c r="J89" s="5">
        <v>-4667.3951741811088</v>
      </c>
      <c r="K89" s="5">
        <v>-7197.0325831414193</v>
      </c>
      <c r="L89" s="5">
        <v>-8299.6024743091639</v>
      </c>
      <c r="M89" s="5">
        <v>-9236.3943138615687</v>
      </c>
      <c r="N89" s="5">
        <v>-8675.209839828136</v>
      </c>
      <c r="O89" s="5">
        <v>-7336.0828897957526</v>
      </c>
      <c r="P89" s="5">
        <v>-8959.6661305816233</v>
      </c>
      <c r="Q89" s="5">
        <v>-11120.81853820387</v>
      </c>
      <c r="R89" s="5">
        <v>-10006.312487949253</v>
      </c>
      <c r="S89" s="5">
        <v>-9887.5949055318579</v>
      </c>
      <c r="T89" s="5">
        <v>-9968.4924967071402</v>
      </c>
      <c r="U89" s="5">
        <v>-9694.8774448143286</v>
      </c>
      <c r="V89" s="5">
        <v>-13109.55348349108</v>
      </c>
      <c r="W89" s="5">
        <v>-11765.332554837001</v>
      </c>
      <c r="X89" s="5">
        <v>-13948.864942484588</v>
      </c>
      <c r="Y89" s="5">
        <v>-11889.56517793184</v>
      </c>
      <c r="Z89" s="5">
        <v>-11732.410393387174</v>
      </c>
      <c r="AA89" s="5">
        <v>-8399.9382779267053</v>
      </c>
      <c r="AB89" s="5">
        <v>-10737.580050885217</v>
      </c>
      <c r="AC89" s="5">
        <v>-12231.68677862217</v>
      </c>
      <c r="AD89" s="5">
        <v>-14141.201674403073</v>
      </c>
      <c r="AE89" s="5">
        <v>-10904.631302496702</v>
      </c>
    </row>
    <row r="90" spans="1:31">
      <c r="A90" s="58" t="s">
        <v>136</v>
      </c>
      <c r="B90" s="58" t="s">
        <v>124</v>
      </c>
      <c r="C90" s="58" t="s">
        <v>280</v>
      </c>
      <c r="D90" s="5">
        <v>1329.9248309558959</v>
      </c>
      <c r="E90" s="5">
        <v>-1095.003248244619</v>
      </c>
      <c r="F90" s="5">
        <v>-1136.7778969295789</v>
      </c>
      <c r="G90" s="5">
        <v>-1488.355084630906</v>
      </c>
      <c r="H90" s="5">
        <v>-1780.6823508722437</v>
      </c>
      <c r="I90" s="5">
        <v>-1261.7504346704941</v>
      </c>
      <c r="J90" s="5">
        <v>-419.70247210792422</v>
      </c>
      <c r="K90" s="5">
        <v>-1841.3404715653269</v>
      </c>
      <c r="L90" s="5">
        <v>-2156.7991150781681</v>
      </c>
      <c r="M90" s="5">
        <v>-3359.8164303668427</v>
      </c>
      <c r="N90" s="5">
        <v>-3188.3354156027563</v>
      </c>
      <c r="O90" s="5">
        <v>-629.64446165957179</v>
      </c>
      <c r="P90" s="5">
        <v>-2809.5532221142894</v>
      </c>
      <c r="Q90" s="5">
        <v>-5506.7238176605733</v>
      </c>
      <c r="R90" s="5">
        <v>-4754.1934174317912</v>
      </c>
      <c r="S90" s="5">
        <v>-3472.5548490698875</v>
      </c>
      <c r="T90" s="5">
        <v>-4543.2486736738119</v>
      </c>
      <c r="U90" s="5">
        <v>-3884.5141060884653</v>
      </c>
      <c r="V90" s="5">
        <v>-8291.7580448094868</v>
      </c>
      <c r="W90" s="5">
        <v>-4867.7836486752994</v>
      </c>
      <c r="X90" s="5">
        <v>-8091.8331372323128</v>
      </c>
      <c r="Y90" s="5">
        <v>-6534.1291705881522</v>
      </c>
      <c r="Z90" s="5">
        <v>-6431.8272969171694</v>
      </c>
      <c r="AA90" s="5">
        <v>-1798.861851323566</v>
      </c>
      <c r="AB90" s="5">
        <v>-4396.0038363009799</v>
      </c>
      <c r="AC90" s="5">
        <v>-7348.2683098839098</v>
      </c>
      <c r="AD90" s="5">
        <v>-9049.9124030026887</v>
      </c>
      <c r="AE90" s="5">
        <v>-5958.4179025127223</v>
      </c>
    </row>
    <row r="91" spans="1:3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>
      <c r="A92" s="58" t="s">
        <v>136</v>
      </c>
      <c r="B92" s="58" t="s">
        <v>125</v>
      </c>
      <c r="C92" s="58" t="s">
        <v>278</v>
      </c>
      <c r="D92" s="5">
        <v>3612.3586347698192</v>
      </c>
      <c r="E92" s="5">
        <v>5674.3373670541841</v>
      </c>
      <c r="F92" s="5">
        <v>6097.221937678838</v>
      </c>
      <c r="G92" s="5">
        <v>6378.0503046978465</v>
      </c>
      <c r="H92" s="5">
        <v>11815.755912232828</v>
      </c>
      <c r="I92" s="5">
        <v>12237.468596486877</v>
      </c>
      <c r="J92" s="5">
        <v>16275.025203408146</v>
      </c>
      <c r="K92" s="5">
        <v>20027.51458066007</v>
      </c>
      <c r="L92" s="5">
        <v>20872.227775485375</v>
      </c>
      <c r="M92" s="5">
        <v>21011.52861913688</v>
      </c>
      <c r="N92" s="5">
        <v>19854.647422929145</v>
      </c>
      <c r="O92" s="5">
        <v>20840.998421265984</v>
      </c>
      <c r="P92" s="5">
        <v>19393.6824247689</v>
      </c>
      <c r="Q92" s="5">
        <v>21680.708514682778</v>
      </c>
      <c r="R92" s="5">
        <v>21390.215651563543</v>
      </c>
      <c r="S92" s="5">
        <v>21224.699839676672</v>
      </c>
      <c r="T92" s="5">
        <v>23044.66864029054</v>
      </c>
      <c r="U92" s="5">
        <v>20650.277412612268</v>
      </c>
      <c r="V92" s="5">
        <v>21377.929589191415</v>
      </c>
      <c r="W92" s="5">
        <v>22875.919027963129</v>
      </c>
      <c r="X92" s="5">
        <v>22164.925370370398</v>
      </c>
      <c r="Y92" s="5">
        <v>20871.096454136969</v>
      </c>
      <c r="Z92" s="5">
        <v>26322.638175172993</v>
      </c>
      <c r="AA92" s="5">
        <v>23230.695081516358</v>
      </c>
      <c r="AB92" s="5">
        <v>25575.421023382238</v>
      </c>
      <c r="AC92" s="5">
        <v>29028.785127911266</v>
      </c>
      <c r="AD92" s="5">
        <v>26795.582703290129</v>
      </c>
      <c r="AE92" s="5">
        <v>28584.740522192798</v>
      </c>
    </row>
    <row r="93" spans="1:31">
      <c r="A93" s="58" t="s">
        <v>136</v>
      </c>
      <c r="B93" s="58" t="s">
        <v>125</v>
      </c>
      <c r="C93" s="58" t="s">
        <v>279</v>
      </c>
      <c r="D93" s="5">
        <v>-6228.0456481037691</v>
      </c>
      <c r="E93" s="5">
        <v>-6255.4160444203453</v>
      </c>
      <c r="F93" s="5">
        <v>-5538.1364508440347</v>
      </c>
      <c r="G93" s="5">
        <v>-5015.4442688040644</v>
      </c>
      <c r="H93" s="5">
        <v>-4959.7620215142788</v>
      </c>
      <c r="I93" s="5">
        <v>-5152.3556790601133</v>
      </c>
      <c r="J93" s="5">
        <v>-6549.2185420967307</v>
      </c>
      <c r="K93" s="5">
        <v>-10338.162146795692</v>
      </c>
      <c r="L93" s="5">
        <v>-9767.9475430834245</v>
      </c>
      <c r="M93" s="5">
        <v>-9228.9050515813105</v>
      </c>
      <c r="N93" s="5">
        <v>-11716.865896591175</v>
      </c>
      <c r="O93" s="5">
        <v>-9681.4067640525045</v>
      </c>
      <c r="P93" s="5">
        <v>-11717.36034581413</v>
      </c>
      <c r="Q93" s="5">
        <v>-11141.512123740427</v>
      </c>
      <c r="R93" s="5">
        <v>-12372.684319304557</v>
      </c>
      <c r="S93" s="5">
        <v>-12205.794487865885</v>
      </c>
      <c r="T93" s="5">
        <v>-11025.794792860206</v>
      </c>
      <c r="U93" s="5">
        <v>-14551.147583645867</v>
      </c>
      <c r="V93" s="5">
        <v>-13490.479954573799</v>
      </c>
      <c r="W93" s="5">
        <v>-13760.236356415919</v>
      </c>
      <c r="X93" s="5">
        <v>-12533.060498007855</v>
      </c>
      <c r="Y93" s="5">
        <v>-15778.317537745239</v>
      </c>
      <c r="Z93" s="5">
        <v>-14917.429501095476</v>
      </c>
      <c r="AA93" s="5">
        <v>-18564.119327187684</v>
      </c>
      <c r="AB93" s="5">
        <v>-16094.622709674375</v>
      </c>
      <c r="AC93" s="5">
        <v>-15668.831643652942</v>
      </c>
      <c r="AD93" s="5">
        <v>-14281.076845868471</v>
      </c>
      <c r="AE93" s="5">
        <v>-14265.560321488279</v>
      </c>
    </row>
    <row r="94" spans="1:31">
      <c r="A94" s="58" t="s">
        <v>136</v>
      </c>
      <c r="B94" s="58" t="s">
        <v>125</v>
      </c>
      <c r="C94" s="58" t="s">
        <v>280</v>
      </c>
      <c r="D94" s="5">
        <v>-2615.6870133339498</v>
      </c>
      <c r="E94" s="5">
        <v>-581.07867736616117</v>
      </c>
      <c r="F94" s="5">
        <v>559.08548683480331</v>
      </c>
      <c r="G94" s="5">
        <v>1362.6060358937821</v>
      </c>
      <c r="H94" s="5">
        <v>6855.9938907185488</v>
      </c>
      <c r="I94" s="5">
        <v>7085.1129174267635</v>
      </c>
      <c r="J94" s="5">
        <v>9725.8066613114152</v>
      </c>
      <c r="K94" s="5">
        <v>9689.3524338643783</v>
      </c>
      <c r="L94" s="5">
        <v>11104.28023240195</v>
      </c>
      <c r="M94" s="5">
        <v>11782.623567555569</v>
      </c>
      <c r="N94" s="5">
        <v>8137.7815263379707</v>
      </c>
      <c r="O94" s="5">
        <v>11159.591657213479</v>
      </c>
      <c r="P94" s="5">
        <v>7676.3220789547704</v>
      </c>
      <c r="Q94" s="5">
        <v>10539.19639094235</v>
      </c>
      <c r="R94" s="5">
        <v>9017.5313322589864</v>
      </c>
      <c r="S94" s="5">
        <v>9018.9053518107867</v>
      </c>
      <c r="T94" s="5">
        <v>12018.873847430334</v>
      </c>
      <c r="U94" s="5">
        <v>6099.129828966401</v>
      </c>
      <c r="V94" s="5">
        <v>7887.4496346176165</v>
      </c>
      <c r="W94" s="5">
        <v>9115.6826715472107</v>
      </c>
      <c r="X94" s="5">
        <v>9631.8648723625429</v>
      </c>
      <c r="Y94" s="5">
        <v>5092.7789163917296</v>
      </c>
      <c r="Z94" s="5">
        <v>11405.208674077518</v>
      </c>
      <c r="AA94" s="5">
        <v>4666.5757543286745</v>
      </c>
      <c r="AB94" s="5">
        <v>9480.7983137078627</v>
      </c>
      <c r="AC94" s="5">
        <v>13359.953484258323</v>
      </c>
      <c r="AD94" s="5">
        <v>12514.505857421658</v>
      </c>
      <c r="AE94" s="5">
        <v>14319.180200704519</v>
      </c>
    </row>
    <row r="95" spans="1:3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>
      <c r="A96" s="58" t="s">
        <v>136</v>
      </c>
      <c r="B96" s="58" t="s">
        <v>126</v>
      </c>
      <c r="C96" s="58" t="s">
        <v>278</v>
      </c>
      <c r="D96" s="5">
        <v>2985.6209789128734</v>
      </c>
      <c r="E96" s="5">
        <v>2281.6561443404144</v>
      </c>
      <c r="F96" s="5">
        <v>3132.4427709996457</v>
      </c>
      <c r="G96" s="5">
        <v>3051.9040232267403</v>
      </c>
      <c r="H96" s="5">
        <v>3833.3410622883589</v>
      </c>
      <c r="I96" s="5">
        <v>4714.5943018317539</v>
      </c>
      <c r="J96" s="5">
        <v>4449.2702288268829</v>
      </c>
      <c r="K96" s="5">
        <v>4069.7409432670102</v>
      </c>
      <c r="L96" s="5">
        <v>4823.9643107332695</v>
      </c>
      <c r="M96" s="5">
        <v>4377.7029044154906</v>
      </c>
      <c r="N96" s="5">
        <v>4842.7190148143391</v>
      </c>
      <c r="O96" s="5">
        <v>4601.0229123173021</v>
      </c>
      <c r="P96" s="5">
        <v>5053.6721382572823</v>
      </c>
      <c r="Q96" s="5">
        <v>4393.7730743799302</v>
      </c>
      <c r="R96" s="5">
        <v>5142.0819073183166</v>
      </c>
      <c r="S96" s="5">
        <v>4672.8565554046554</v>
      </c>
      <c r="T96" s="5">
        <v>3463.8228024939121</v>
      </c>
      <c r="U96" s="5">
        <v>3787.0632714430858</v>
      </c>
      <c r="V96" s="5">
        <v>4175.6708305398597</v>
      </c>
      <c r="W96" s="5">
        <v>3370.7852866264993</v>
      </c>
      <c r="X96" s="5">
        <v>4338.8331882384891</v>
      </c>
      <c r="Y96" s="5">
        <v>3580.6140912257047</v>
      </c>
      <c r="Z96" s="5">
        <v>4687.7213527405256</v>
      </c>
      <c r="AA96" s="5">
        <v>3952.6764165448453</v>
      </c>
      <c r="AB96" s="5">
        <v>3718.9407794906742</v>
      </c>
      <c r="AC96" s="5">
        <v>4175.9103276860369</v>
      </c>
      <c r="AD96" s="5">
        <v>4146.7730148217361</v>
      </c>
      <c r="AE96" s="5">
        <v>2860.6223237252057</v>
      </c>
    </row>
    <row r="97" spans="1:31">
      <c r="A97" s="58" t="s">
        <v>136</v>
      </c>
      <c r="B97" s="58" t="s">
        <v>126</v>
      </c>
      <c r="C97" s="58" t="s">
        <v>279</v>
      </c>
      <c r="D97" s="5">
        <v>-587.83654449970527</v>
      </c>
      <c r="E97" s="5">
        <v>-1506.8342999861147</v>
      </c>
      <c r="F97" s="5">
        <v>-4523.11679400711</v>
      </c>
      <c r="G97" s="5">
        <v>-4531.3015879118157</v>
      </c>
      <c r="H97" s="5">
        <v>-5097.6994890561509</v>
      </c>
      <c r="I97" s="5">
        <v>-5539.0755877010633</v>
      </c>
      <c r="J97" s="5">
        <v>-5532.9555702064881</v>
      </c>
      <c r="K97" s="5">
        <v>-5235.7375279405969</v>
      </c>
      <c r="L97" s="5">
        <v>-4982.4118004099546</v>
      </c>
      <c r="M97" s="5">
        <v>-5934.6288119014052</v>
      </c>
      <c r="N97" s="5">
        <v>-5681.7552878215938</v>
      </c>
      <c r="O97" s="5">
        <v>-6044.4410552488862</v>
      </c>
      <c r="P97" s="5">
        <v>-5711.1063533702099</v>
      </c>
      <c r="Q97" s="5">
        <v>-7012.1817891823248</v>
      </c>
      <c r="R97" s="5">
        <v>-6613.6807582621295</v>
      </c>
      <c r="S97" s="5">
        <v>-7017.3830100256728</v>
      </c>
      <c r="T97" s="5">
        <v>-8739.2584021035254</v>
      </c>
      <c r="U97" s="5">
        <v>-7802.5664324847785</v>
      </c>
      <c r="V97" s="5">
        <v>-8191.6196890320825</v>
      </c>
      <c r="W97" s="5">
        <v>-9228.155165451366</v>
      </c>
      <c r="X97" s="5">
        <v>-7889.2480612263935</v>
      </c>
      <c r="Y97" s="5">
        <v>-8452.0273971037241</v>
      </c>
      <c r="Z97" s="5">
        <v>-6827.0675762955243</v>
      </c>
      <c r="AA97" s="5">
        <v>-7609.8376490371829</v>
      </c>
      <c r="AB97" s="5">
        <v>-7598.5631824330812</v>
      </c>
      <c r="AC97" s="5">
        <v>-7471.1539983466937</v>
      </c>
      <c r="AD97" s="5">
        <v>-7619.5149927339044</v>
      </c>
      <c r="AE97" s="5">
        <v>-8871.9611444992934</v>
      </c>
    </row>
    <row r="98" spans="1:31">
      <c r="A98" s="58" t="s">
        <v>136</v>
      </c>
      <c r="B98" s="58" t="s">
        <v>126</v>
      </c>
      <c r="C98" s="58" t="s">
        <v>280</v>
      </c>
      <c r="D98" s="5">
        <v>2397.7844344131681</v>
      </c>
      <c r="E98" s="5">
        <v>774.82184435429963</v>
      </c>
      <c r="F98" s="5">
        <v>-1390.6740230074643</v>
      </c>
      <c r="G98" s="5">
        <v>-1479.3975646850754</v>
      </c>
      <c r="H98" s="5">
        <v>-1264.358426767792</v>
      </c>
      <c r="I98" s="5">
        <v>-824.48128586930943</v>
      </c>
      <c r="J98" s="5">
        <v>-1083.6853413796052</v>
      </c>
      <c r="K98" s="5">
        <v>-1165.9965846735868</v>
      </c>
      <c r="L98" s="5">
        <v>-158.44748967668511</v>
      </c>
      <c r="M98" s="5">
        <v>-1556.9259074859146</v>
      </c>
      <c r="N98" s="5">
        <v>-839.03627300725475</v>
      </c>
      <c r="O98" s="5">
        <v>-1443.418142931584</v>
      </c>
      <c r="P98" s="5">
        <v>-657.43421511292763</v>
      </c>
      <c r="Q98" s="5">
        <v>-2618.4087148023946</v>
      </c>
      <c r="R98" s="5">
        <v>-1471.598850943813</v>
      </c>
      <c r="S98" s="5">
        <v>-2344.5264546210174</v>
      </c>
      <c r="T98" s="5">
        <v>-5275.4355996096128</v>
      </c>
      <c r="U98" s="5">
        <v>-4015.5031610416927</v>
      </c>
      <c r="V98" s="5">
        <v>-4015.9488584922228</v>
      </c>
      <c r="W98" s="5">
        <v>-5857.3698788248666</v>
      </c>
      <c r="X98" s="5">
        <v>-3550.4148729879043</v>
      </c>
      <c r="Y98" s="5">
        <v>-4871.4133058780189</v>
      </c>
      <c r="Z98" s="5">
        <v>-2139.3462235549987</v>
      </c>
      <c r="AA98" s="5">
        <v>-3657.1612324923376</v>
      </c>
      <c r="AB98" s="5">
        <v>-3879.622402942407</v>
      </c>
      <c r="AC98" s="5">
        <v>-3295.2436706606568</v>
      </c>
      <c r="AD98" s="5">
        <v>-3472.7419779121683</v>
      </c>
      <c r="AE98" s="5">
        <v>-6011.3388207740882</v>
      </c>
    </row>
    <row r="99" spans="1:3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>
      <c r="A100" s="58" t="s">
        <v>136</v>
      </c>
      <c r="B100" s="58" t="s">
        <v>127</v>
      </c>
      <c r="C100" s="58" t="s">
        <v>278</v>
      </c>
      <c r="D100" s="5">
        <v>2546.396087536446</v>
      </c>
      <c r="E100" s="5">
        <v>1320.1699750246944</v>
      </c>
      <c r="F100" s="5">
        <v>1147.5461343649802</v>
      </c>
      <c r="G100" s="5">
        <v>1072.1407140595502</v>
      </c>
      <c r="H100" s="5">
        <v>1833.6328368812797</v>
      </c>
      <c r="I100" s="5">
        <v>1903.2633296484141</v>
      </c>
      <c r="J100" s="5">
        <v>2550.8318666816758</v>
      </c>
      <c r="K100" s="5">
        <v>2642.3384345703648</v>
      </c>
      <c r="L100" s="5">
        <v>3933.3751462024293</v>
      </c>
      <c r="M100" s="5">
        <v>3935.7762437544507</v>
      </c>
      <c r="N100" s="5">
        <v>5127.1500589216339</v>
      </c>
      <c r="O100" s="5">
        <v>4861.0138784900537</v>
      </c>
      <c r="P100" s="5">
        <v>5191.4257106558798</v>
      </c>
      <c r="Q100" s="5">
        <v>5645.169604645369</v>
      </c>
      <c r="R100" s="5">
        <v>6504.3877765161342</v>
      </c>
      <c r="S100" s="5">
        <v>5669.5739054039041</v>
      </c>
      <c r="T100" s="5">
        <v>5563.7090734261956</v>
      </c>
      <c r="U100" s="5">
        <v>7085.0097285714901</v>
      </c>
      <c r="V100" s="5">
        <v>6409.2106927544828</v>
      </c>
      <c r="W100" s="5">
        <v>6066.4285805389</v>
      </c>
      <c r="X100" s="5">
        <v>4829.166395946153</v>
      </c>
      <c r="Y100" s="5">
        <v>6446.654178140735</v>
      </c>
      <c r="Z100" s="5">
        <v>4527.9545773862956</v>
      </c>
      <c r="AA100" s="5">
        <v>6313.4725273414851</v>
      </c>
      <c r="AB100" s="5">
        <v>7483.38649692954</v>
      </c>
      <c r="AC100" s="5">
        <v>7153.854360370744</v>
      </c>
      <c r="AD100" s="5">
        <v>5939.6814570976512</v>
      </c>
      <c r="AE100" s="5">
        <v>5731.0497795058</v>
      </c>
    </row>
    <row r="101" spans="1:31">
      <c r="A101" s="58" t="s">
        <v>136</v>
      </c>
      <c r="B101" s="58" t="s">
        <v>127</v>
      </c>
      <c r="C101" s="58" t="s">
        <v>279</v>
      </c>
      <c r="D101" s="5">
        <v>-108.55640514808508</v>
      </c>
      <c r="E101" s="5">
        <v>-2504.6795234194155</v>
      </c>
      <c r="F101" s="5">
        <v>-2314.1712108429169</v>
      </c>
      <c r="G101" s="5">
        <v>-2392.9956409951669</v>
      </c>
      <c r="H101" s="5">
        <v>-6368.8720781940228</v>
      </c>
      <c r="I101" s="5">
        <v>-6018.8204610431585</v>
      </c>
      <c r="J101" s="5">
        <v>-10596.645094771073</v>
      </c>
      <c r="K101" s="5">
        <v>-11279.867122023505</v>
      </c>
      <c r="L101" s="5">
        <v>-9266.0305261944959</v>
      </c>
      <c r="M101" s="5">
        <v>-8651.3081683297478</v>
      </c>
      <c r="N101" s="5">
        <v>-7899.9704944817277</v>
      </c>
      <c r="O101" s="5">
        <v>-7446.1435562670267</v>
      </c>
      <c r="P101" s="5">
        <v>-7750.5826757030063</v>
      </c>
      <c r="Q101" s="5">
        <v>-7450.1576089071132</v>
      </c>
      <c r="R101" s="5">
        <v>-7006.53694345646</v>
      </c>
      <c r="S101" s="5">
        <v>-7891.7476039228914</v>
      </c>
      <c r="T101" s="5">
        <v>-7760.3502925145076</v>
      </c>
      <c r="U101" s="5">
        <v>-6163.5150768554595</v>
      </c>
      <c r="V101" s="5">
        <v>-6734.1545119576231</v>
      </c>
      <c r="W101" s="5">
        <v>-7620.7712597939189</v>
      </c>
      <c r="X101" s="5">
        <v>-8199.8170450401012</v>
      </c>
      <c r="Y101" s="5">
        <v>-8219.7807459714168</v>
      </c>
      <c r="Z101" s="5">
        <v>-10204.284406258459</v>
      </c>
      <c r="AA101" s="5">
        <v>-8234.8763171944938</v>
      </c>
      <c r="AB101" s="5">
        <v>-6181.898401382784</v>
      </c>
      <c r="AC101" s="5">
        <v>-7197.994124777354</v>
      </c>
      <c r="AD101" s="5">
        <v>-7769.58901385229</v>
      </c>
      <c r="AE101" s="5">
        <v>-8340.9892609819144</v>
      </c>
    </row>
    <row r="102" spans="1:31">
      <c r="A102" s="58" t="s">
        <v>136</v>
      </c>
      <c r="B102" s="58" t="s">
        <v>127</v>
      </c>
      <c r="C102" s="58" t="s">
        <v>280</v>
      </c>
      <c r="D102" s="5">
        <v>2437.8396823883609</v>
      </c>
      <c r="E102" s="5">
        <v>-1184.5095483947212</v>
      </c>
      <c r="F102" s="5">
        <v>-1166.6250764779368</v>
      </c>
      <c r="G102" s="5">
        <v>-1320.8549269356167</v>
      </c>
      <c r="H102" s="5">
        <v>-4535.2392413127436</v>
      </c>
      <c r="I102" s="5">
        <v>-4115.5571313947439</v>
      </c>
      <c r="J102" s="5">
        <v>-8045.8132280893969</v>
      </c>
      <c r="K102" s="5">
        <v>-8637.5286874531394</v>
      </c>
      <c r="L102" s="5">
        <v>-5332.6553799920666</v>
      </c>
      <c r="M102" s="5">
        <v>-4715.5319245752971</v>
      </c>
      <c r="N102" s="5">
        <v>-2772.8204355600938</v>
      </c>
      <c r="O102" s="5">
        <v>-2585.129677776973</v>
      </c>
      <c r="P102" s="5">
        <v>-2559.1569650471265</v>
      </c>
      <c r="Q102" s="5">
        <v>-1804.9880042617442</v>
      </c>
      <c r="R102" s="5">
        <v>-502.14916694032581</v>
      </c>
      <c r="S102" s="5">
        <v>-2222.1736985189873</v>
      </c>
      <c r="T102" s="5">
        <v>-2196.641219088312</v>
      </c>
      <c r="U102" s="5">
        <v>921.4946517160306</v>
      </c>
      <c r="V102" s="5">
        <v>-324.94381920314027</v>
      </c>
      <c r="W102" s="5">
        <v>-1554.342679255019</v>
      </c>
      <c r="X102" s="5">
        <v>-3370.6506490939482</v>
      </c>
      <c r="Y102" s="5">
        <v>-1773.1265678306818</v>
      </c>
      <c r="Z102" s="5">
        <v>-5676.3298288721635</v>
      </c>
      <c r="AA102" s="5">
        <v>-1921.4037898530087</v>
      </c>
      <c r="AB102" s="5">
        <v>1301.4880955467561</v>
      </c>
      <c r="AC102" s="5">
        <v>-44.139764406610084</v>
      </c>
      <c r="AD102" s="5">
        <v>-1829.9075567546388</v>
      </c>
      <c r="AE102" s="5">
        <v>-2609.9394814761145</v>
      </c>
    </row>
    <row r="103" spans="1:31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>
      <c r="A104" s="58" t="s">
        <v>137</v>
      </c>
      <c r="B104" s="58" t="s">
        <v>123</v>
      </c>
      <c r="C104" s="58" t="s">
        <v>278</v>
      </c>
      <c r="D104" s="5">
        <v>2079.13975982374</v>
      </c>
      <c r="E104" s="5">
        <v>5416.6307118667319</v>
      </c>
      <c r="F104" s="5">
        <v>8248.9776061978955</v>
      </c>
      <c r="G104" s="5">
        <v>7965.5205078494264</v>
      </c>
      <c r="H104" s="5">
        <v>7863.2160619298202</v>
      </c>
      <c r="I104" s="5">
        <v>7448.0208421824082</v>
      </c>
      <c r="J104" s="5">
        <v>9139.767453708595</v>
      </c>
      <c r="K104" s="5">
        <v>15303.86841345315</v>
      </c>
      <c r="L104" s="5">
        <v>13975.728957738032</v>
      </c>
      <c r="M104" s="5">
        <v>15043.326261123249</v>
      </c>
      <c r="N104" s="5">
        <v>15209.341209063445</v>
      </c>
      <c r="O104" s="5">
        <v>12564.381807263582</v>
      </c>
      <c r="P104" s="5">
        <v>15553.853654549766</v>
      </c>
      <c r="Q104" s="5">
        <v>17335.155978629413</v>
      </c>
      <c r="R104" s="5">
        <v>15995.316006731848</v>
      </c>
      <c r="S104" s="5">
        <v>16958.185700990332</v>
      </c>
      <c r="T104" s="5">
        <v>17475.059644188026</v>
      </c>
      <c r="U104" s="5">
        <v>18179.154559691739</v>
      </c>
      <c r="V104" s="5">
        <v>21480.812198378517</v>
      </c>
      <c r="W104" s="5">
        <v>21555.049315764725</v>
      </c>
      <c r="X104" s="5">
        <v>22906.576694317395</v>
      </c>
      <c r="Y104" s="5">
        <v>22812.507693965283</v>
      </c>
      <c r="Z104" s="5">
        <v>22390.533145643327</v>
      </c>
      <c r="AA104" s="5">
        <v>22043.572956029158</v>
      </c>
      <c r="AB104" s="5">
        <v>20609.550774836927</v>
      </c>
      <c r="AC104" s="5">
        <v>21716.087693582391</v>
      </c>
      <c r="AD104" s="5">
        <v>23718.188140115999</v>
      </c>
      <c r="AE104" s="5">
        <v>21547.651445227639</v>
      </c>
    </row>
    <row r="105" spans="1:31">
      <c r="A105" s="58" t="s">
        <v>137</v>
      </c>
      <c r="B105" s="58" t="s">
        <v>123</v>
      </c>
      <c r="C105" s="58" t="s">
        <v>279</v>
      </c>
      <c r="D105" s="5">
        <v>-5630.6195323844822</v>
      </c>
      <c r="E105" s="5">
        <v>-3314.8080667185804</v>
      </c>
      <c r="F105" s="5">
        <v>-5249.2044994599437</v>
      </c>
      <c r="G105" s="5">
        <v>-5613.3394723945503</v>
      </c>
      <c r="H105" s="5">
        <v>-7375.5285264034183</v>
      </c>
      <c r="I105" s="5">
        <v>-8433.2188843961758</v>
      </c>
      <c r="J105" s="5">
        <v>-9125.6934266021617</v>
      </c>
      <c r="K105" s="5">
        <v>-13199.047484216642</v>
      </c>
      <c r="L105" s="5">
        <v>-17502.647154179638</v>
      </c>
      <c r="M105" s="5">
        <v>-17241.790009201774</v>
      </c>
      <c r="N105" s="5">
        <v>-16648.950636472247</v>
      </c>
      <c r="O105" s="5">
        <v>-19105.089161144315</v>
      </c>
      <c r="P105" s="5">
        <v>-17142.025329274678</v>
      </c>
      <c r="Q105" s="5">
        <v>-18128.640024151326</v>
      </c>
      <c r="R105" s="5">
        <v>-18393.395669035537</v>
      </c>
      <c r="S105" s="5">
        <v>-18285.052739202241</v>
      </c>
      <c r="T105" s="5">
        <v>-17547.130003364138</v>
      </c>
      <c r="U105" s="5">
        <v>-17722.406529078409</v>
      </c>
      <c r="V105" s="5">
        <v>-17056.127553330349</v>
      </c>
      <c r="W105" s="5">
        <v>-18709.430228751171</v>
      </c>
      <c r="X105" s="5">
        <v>-17739.513693890796</v>
      </c>
      <c r="Y105" s="5">
        <v>-14940.32707354141</v>
      </c>
      <c r="Z105" s="5">
        <v>-19595.500344739336</v>
      </c>
      <c r="AA105" s="5">
        <v>-18845.944270890632</v>
      </c>
      <c r="AB105" s="5">
        <v>-23308.941265559493</v>
      </c>
      <c r="AC105" s="5">
        <v>-24533.892687668544</v>
      </c>
      <c r="AD105" s="5">
        <v>-21688.391919317528</v>
      </c>
      <c r="AE105" s="5">
        <v>-21307.190998348575</v>
      </c>
    </row>
    <row r="106" spans="1:31">
      <c r="A106" s="58" t="s">
        <v>137</v>
      </c>
      <c r="B106" s="58" t="s">
        <v>123</v>
      </c>
      <c r="C106" s="58" t="s">
        <v>280</v>
      </c>
      <c r="D106" s="5">
        <v>-3551.4797725607423</v>
      </c>
      <c r="E106" s="5">
        <v>2101.8226451481514</v>
      </c>
      <c r="F106" s="5">
        <v>2999.7731067379518</v>
      </c>
      <c r="G106" s="5">
        <v>2352.1810354548761</v>
      </c>
      <c r="H106" s="5">
        <v>487.68753552640192</v>
      </c>
      <c r="I106" s="5">
        <v>-985.19804221376762</v>
      </c>
      <c r="J106" s="5">
        <v>14.074027106433277</v>
      </c>
      <c r="K106" s="5">
        <v>2104.8209292365082</v>
      </c>
      <c r="L106" s="5">
        <v>-3526.9181964416057</v>
      </c>
      <c r="M106" s="5">
        <v>-2198.4637480785241</v>
      </c>
      <c r="N106" s="5">
        <v>-1439.6094274088027</v>
      </c>
      <c r="O106" s="5">
        <v>-6540.7073538807326</v>
      </c>
      <c r="P106" s="5">
        <v>-1588.171674724912</v>
      </c>
      <c r="Q106" s="5">
        <v>-793.48404552191278</v>
      </c>
      <c r="R106" s="5">
        <v>-2398.0796623036895</v>
      </c>
      <c r="S106" s="5">
        <v>-1326.8670382119089</v>
      </c>
      <c r="T106" s="5">
        <v>-72.070359176112106</v>
      </c>
      <c r="U106" s="5">
        <v>456.74803061332932</v>
      </c>
      <c r="V106" s="5">
        <v>4424.684645048168</v>
      </c>
      <c r="W106" s="5">
        <v>2845.6190870135542</v>
      </c>
      <c r="X106" s="5">
        <v>5167.0630004265986</v>
      </c>
      <c r="Y106" s="5">
        <v>7872.1806204238728</v>
      </c>
      <c r="Z106" s="5">
        <v>2795.0328009039913</v>
      </c>
      <c r="AA106" s="5">
        <v>3197.6286851385266</v>
      </c>
      <c r="AB106" s="5">
        <v>-2699.390490722566</v>
      </c>
      <c r="AC106" s="5">
        <v>-2817.8049940861529</v>
      </c>
      <c r="AD106" s="5">
        <v>2029.796220798471</v>
      </c>
      <c r="AE106" s="5">
        <v>240.46044687906397</v>
      </c>
    </row>
    <row r="107" spans="1:3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>
      <c r="A108" s="58" t="s">
        <v>137</v>
      </c>
      <c r="B108" s="58" t="s">
        <v>124</v>
      </c>
      <c r="C108" s="58" t="s">
        <v>278</v>
      </c>
      <c r="D108" s="5">
        <v>2712.9287800262987</v>
      </c>
      <c r="E108" s="5">
        <v>1650.8416757063117</v>
      </c>
      <c r="F108" s="5">
        <v>2072.7064986491359</v>
      </c>
      <c r="G108" s="5">
        <v>1959.3721148564157</v>
      </c>
      <c r="H108" s="5">
        <v>2542.0370380227487</v>
      </c>
      <c r="I108" s="5">
        <v>2579.3901038812323</v>
      </c>
      <c r="J108" s="5">
        <v>4131.1221673212776</v>
      </c>
      <c r="K108" s="5">
        <v>5294.4163357869556</v>
      </c>
      <c r="L108" s="5">
        <v>6116.7690725909979</v>
      </c>
      <c r="M108" s="5">
        <v>5870.6157025700468</v>
      </c>
      <c r="N108" s="5">
        <v>5419.1829471688288</v>
      </c>
      <c r="O108" s="5">
        <v>6719.7722167265028</v>
      </c>
      <c r="P108" s="5">
        <v>6166.5318402188886</v>
      </c>
      <c r="Q108" s="5">
        <v>5708.3647852718559</v>
      </c>
      <c r="R108" s="5">
        <v>5266.1156793894379</v>
      </c>
      <c r="S108" s="5">
        <v>6456.5804904928345</v>
      </c>
      <c r="T108" s="5">
        <v>5447.5880799286506</v>
      </c>
      <c r="U108" s="5">
        <v>5965.5227716981344</v>
      </c>
      <c r="V108" s="5">
        <v>4989.4262781630987</v>
      </c>
      <c r="W108" s="5">
        <v>6962.1750233918765</v>
      </c>
      <c r="X108" s="5">
        <v>5893.4748908629426</v>
      </c>
      <c r="Y108" s="5">
        <v>5428.1681717118508</v>
      </c>
      <c r="Z108" s="5">
        <v>5406.1961008255121</v>
      </c>
      <c r="AA108" s="5">
        <v>6741.9862030004751</v>
      </c>
      <c r="AB108" s="5">
        <v>6402.8115367984637</v>
      </c>
      <c r="AC108" s="5">
        <v>5010.1811020014475</v>
      </c>
      <c r="AD108" s="5">
        <v>5351.2625665541373</v>
      </c>
      <c r="AE108" s="5">
        <v>5094.2710524443064</v>
      </c>
    </row>
    <row r="109" spans="1:31">
      <c r="A109" s="58" t="s">
        <v>137</v>
      </c>
      <c r="B109" s="58" t="s">
        <v>124</v>
      </c>
      <c r="C109" s="58" t="s">
        <v>279</v>
      </c>
      <c r="D109" s="5">
        <v>-1391.8100020838949</v>
      </c>
      <c r="E109" s="5">
        <v>-2750.6981085956677</v>
      </c>
      <c r="F109" s="5">
        <v>-3006.9932345026277</v>
      </c>
      <c r="G109" s="5">
        <v>-3014.5093519739062</v>
      </c>
      <c r="H109" s="5">
        <v>-3984.8578063716591</v>
      </c>
      <c r="I109" s="5">
        <v>-3821.4698620238778</v>
      </c>
      <c r="J109" s="5">
        <v>-4778.1705054638078</v>
      </c>
      <c r="K109" s="5">
        <v>-7286.9317232277499</v>
      </c>
      <c r="L109" s="5">
        <v>-8295.7911926922297</v>
      </c>
      <c r="M109" s="5">
        <v>-9240.5632750311743</v>
      </c>
      <c r="N109" s="5">
        <v>-8565.0639400145992</v>
      </c>
      <c r="O109" s="5">
        <v>-7341.0744814638292</v>
      </c>
      <c r="P109" s="5">
        <v>-8966.6352729403388</v>
      </c>
      <c r="Q109" s="5">
        <v>-11004.260991022047</v>
      </c>
      <c r="R109" s="5">
        <v>-9968.617741951346</v>
      </c>
      <c r="S109" s="5">
        <v>-9763.7395011095359</v>
      </c>
      <c r="T109" s="5">
        <v>-9958.813624438877</v>
      </c>
      <c r="U109" s="5">
        <v>-9588.2968765115529</v>
      </c>
      <c r="V109" s="5">
        <v>-12868.182302955798</v>
      </c>
      <c r="W109" s="5">
        <v>-11616.153474204883</v>
      </c>
      <c r="X109" s="5">
        <v>-13872.890360832771</v>
      </c>
      <c r="Y109" s="5">
        <v>-11780.814967432774</v>
      </c>
      <c r="Z109" s="5">
        <v>-11584.180810410082</v>
      </c>
      <c r="AA109" s="5">
        <v>-8293.8891170224815</v>
      </c>
      <c r="AB109" s="5">
        <v>-10633.292666753658</v>
      </c>
      <c r="AC109" s="5">
        <v>-12211.251898365725</v>
      </c>
      <c r="AD109" s="5">
        <v>-14072.357555381444</v>
      </c>
      <c r="AE109" s="5">
        <v>-10878.89266837692</v>
      </c>
    </row>
    <row r="110" spans="1:31">
      <c r="A110" s="58" t="s">
        <v>137</v>
      </c>
      <c r="B110" s="58" t="s">
        <v>124</v>
      </c>
      <c r="C110" s="58" t="s">
        <v>280</v>
      </c>
      <c r="D110" s="5">
        <v>1321.1187779424038</v>
      </c>
      <c r="E110" s="5">
        <v>-1099.856432889356</v>
      </c>
      <c r="F110" s="5">
        <v>-934.28673585349179</v>
      </c>
      <c r="G110" s="5">
        <v>-1055.1372371174905</v>
      </c>
      <c r="H110" s="5">
        <v>-1442.8207683489104</v>
      </c>
      <c r="I110" s="5">
        <v>-1242.0797581426455</v>
      </c>
      <c r="J110" s="5">
        <v>-647.04833814253016</v>
      </c>
      <c r="K110" s="5">
        <v>-1992.5153874407943</v>
      </c>
      <c r="L110" s="5">
        <v>-2179.0221201012318</v>
      </c>
      <c r="M110" s="5">
        <v>-3369.9475724611275</v>
      </c>
      <c r="N110" s="5">
        <v>-3145.8809928457704</v>
      </c>
      <c r="O110" s="5">
        <v>-621.30226473732637</v>
      </c>
      <c r="P110" s="5">
        <v>-2800.1034327214502</v>
      </c>
      <c r="Q110" s="5">
        <v>-5295.8962057501913</v>
      </c>
      <c r="R110" s="5">
        <v>-4702.5020625619081</v>
      </c>
      <c r="S110" s="5">
        <v>-3307.1590106167014</v>
      </c>
      <c r="T110" s="5">
        <v>-4511.2255445102264</v>
      </c>
      <c r="U110" s="5">
        <v>-3622.7741048134185</v>
      </c>
      <c r="V110" s="5">
        <v>-7878.7560247926995</v>
      </c>
      <c r="W110" s="5">
        <v>-4653.978450813006</v>
      </c>
      <c r="X110" s="5">
        <v>-7979.4154699698283</v>
      </c>
      <c r="Y110" s="5">
        <v>-6352.6467957209234</v>
      </c>
      <c r="Z110" s="5">
        <v>-6177.9847095845698</v>
      </c>
      <c r="AA110" s="5">
        <v>-1551.9029140220064</v>
      </c>
      <c r="AB110" s="5">
        <v>-4230.4811299551939</v>
      </c>
      <c r="AC110" s="5">
        <v>-7201.0707963642772</v>
      </c>
      <c r="AD110" s="5">
        <v>-8721.0949888273062</v>
      </c>
      <c r="AE110" s="5">
        <v>-5784.6216159326141</v>
      </c>
    </row>
    <row r="111" spans="1:3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>
      <c r="A112" s="58" t="s">
        <v>137</v>
      </c>
      <c r="B112" s="58" t="s">
        <v>125</v>
      </c>
      <c r="C112" s="58" t="s">
        <v>278</v>
      </c>
      <c r="D112" s="5">
        <v>3612.8090527851787</v>
      </c>
      <c r="E112" s="5">
        <v>5675.3390885476529</v>
      </c>
      <c r="F112" s="5">
        <v>6084.9200699372941</v>
      </c>
      <c r="G112" s="5">
        <v>6582.5196180412131</v>
      </c>
      <c r="H112" s="5">
        <v>11897.863491898588</v>
      </c>
      <c r="I112" s="5">
        <v>12252.706009027559</v>
      </c>
      <c r="J112" s="5">
        <v>16280.261411882631</v>
      </c>
      <c r="K112" s="5">
        <v>20013.752774432844</v>
      </c>
      <c r="L112" s="5">
        <v>20877.947027969873</v>
      </c>
      <c r="M112" s="5">
        <v>21048.331212635843</v>
      </c>
      <c r="N112" s="5">
        <v>19845.321333510761</v>
      </c>
      <c r="O112" s="5">
        <v>20849.318039522092</v>
      </c>
      <c r="P112" s="5">
        <v>19425.177726024664</v>
      </c>
      <c r="Q112" s="5">
        <v>21670.591458575356</v>
      </c>
      <c r="R112" s="5">
        <v>21316.307260807262</v>
      </c>
      <c r="S112" s="5">
        <v>21255.942440407624</v>
      </c>
      <c r="T112" s="5">
        <v>23034.80031707303</v>
      </c>
      <c r="U112" s="5">
        <v>20607.196778033624</v>
      </c>
      <c r="V112" s="5">
        <v>21290.189532348042</v>
      </c>
      <c r="W112" s="5">
        <v>22985.209675593265</v>
      </c>
      <c r="X112" s="5">
        <v>22219.637017006629</v>
      </c>
      <c r="Y112" s="5">
        <v>20883.998633950428</v>
      </c>
      <c r="Z112" s="5">
        <v>26318.133026499785</v>
      </c>
      <c r="AA112" s="5">
        <v>23183.675182116836</v>
      </c>
      <c r="AB112" s="5">
        <v>25704.734068839112</v>
      </c>
      <c r="AC112" s="5">
        <v>29356.509209865246</v>
      </c>
      <c r="AD112" s="5">
        <v>27035.324075098146</v>
      </c>
      <c r="AE112" s="5">
        <v>28760.5026778881</v>
      </c>
    </row>
    <row r="113" spans="1:31">
      <c r="A113" s="58" t="s">
        <v>137</v>
      </c>
      <c r="B113" s="58" t="s">
        <v>125</v>
      </c>
      <c r="C113" s="58" t="s">
        <v>279</v>
      </c>
      <c r="D113" s="5">
        <v>-6220.6800904529246</v>
      </c>
      <c r="E113" s="5">
        <v>-6258.4538044970595</v>
      </c>
      <c r="F113" s="5">
        <v>-5558.2610427117779</v>
      </c>
      <c r="G113" s="5">
        <v>-5287.3496872253781</v>
      </c>
      <c r="H113" s="5">
        <v>-5096.5209658251442</v>
      </c>
      <c r="I113" s="5">
        <v>-5082.7452832636791</v>
      </c>
      <c r="J113" s="5">
        <v>-6518.7714372222799</v>
      </c>
      <c r="K113" s="5">
        <v>-10385.895170607122</v>
      </c>
      <c r="L113" s="5">
        <v>-9757.2343401049966</v>
      </c>
      <c r="M113" s="5">
        <v>-9213.115666152109</v>
      </c>
      <c r="N113" s="5">
        <v>-11669.207217713509</v>
      </c>
      <c r="O113" s="5">
        <v>-9690.1347821220807</v>
      </c>
      <c r="P113" s="5">
        <v>-11754.515167265319</v>
      </c>
      <c r="Q113" s="5">
        <v>-11184.93494709293</v>
      </c>
      <c r="R113" s="5">
        <v>-12277.169632958699</v>
      </c>
      <c r="S113" s="5">
        <v>-12245.657781702401</v>
      </c>
      <c r="T113" s="5">
        <v>-10875.132696746936</v>
      </c>
      <c r="U113" s="5">
        <v>-14487.371146889154</v>
      </c>
      <c r="V113" s="5">
        <v>-13542.345762566609</v>
      </c>
      <c r="W113" s="5">
        <v>-13728.001982466758</v>
      </c>
      <c r="X113" s="5">
        <v>-12455.618822429416</v>
      </c>
      <c r="Y113" s="5">
        <v>-15612.696552617272</v>
      </c>
      <c r="Z113" s="5">
        <v>-14798.654955430291</v>
      </c>
      <c r="AA113" s="5">
        <v>-18980.736240445116</v>
      </c>
      <c r="AB113" s="5">
        <v>-16218.120210595054</v>
      </c>
      <c r="AC113" s="5">
        <v>-15529.377612549399</v>
      </c>
      <c r="AD113" s="5">
        <v>-13959.411662409228</v>
      </c>
      <c r="AE113" s="5">
        <v>-14079.510654016824</v>
      </c>
    </row>
    <row r="114" spans="1:31">
      <c r="A114" s="58" t="s">
        <v>137</v>
      </c>
      <c r="B114" s="58" t="s">
        <v>125</v>
      </c>
      <c r="C114" s="58" t="s">
        <v>280</v>
      </c>
      <c r="D114" s="5">
        <v>-2607.8710376677459</v>
      </c>
      <c r="E114" s="5">
        <v>-583.11471594940667</v>
      </c>
      <c r="F114" s="5">
        <v>526.65902722551618</v>
      </c>
      <c r="G114" s="5">
        <v>1295.169930815835</v>
      </c>
      <c r="H114" s="5">
        <v>6801.3425260734439</v>
      </c>
      <c r="I114" s="5">
        <v>7169.96072576388</v>
      </c>
      <c r="J114" s="5">
        <v>9761.4899746603514</v>
      </c>
      <c r="K114" s="5">
        <v>9627.8576038257215</v>
      </c>
      <c r="L114" s="5">
        <v>11120.712687864876</v>
      </c>
      <c r="M114" s="5">
        <v>11835.215546483734</v>
      </c>
      <c r="N114" s="5">
        <v>8176.1141157972525</v>
      </c>
      <c r="O114" s="5">
        <v>11159.183257400011</v>
      </c>
      <c r="P114" s="5">
        <v>7670.6625587593444</v>
      </c>
      <c r="Q114" s="5">
        <v>10485.656511482426</v>
      </c>
      <c r="R114" s="5">
        <v>9039.1376278485623</v>
      </c>
      <c r="S114" s="5">
        <v>9010.2846587052227</v>
      </c>
      <c r="T114" s="5">
        <v>12159.667620326094</v>
      </c>
      <c r="U114" s="5">
        <v>6119.8256311444693</v>
      </c>
      <c r="V114" s="5">
        <v>7747.8437697814334</v>
      </c>
      <c r="W114" s="5">
        <v>9257.2076931265074</v>
      </c>
      <c r="X114" s="5">
        <v>9764.0181945772129</v>
      </c>
      <c r="Y114" s="5">
        <v>5271.3020813331568</v>
      </c>
      <c r="Z114" s="5">
        <v>11519.478071069494</v>
      </c>
      <c r="AA114" s="5">
        <v>4202.9389416717204</v>
      </c>
      <c r="AB114" s="5">
        <v>9486.6138582440581</v>
      </c>
      <c r="AC114" s="5">
        <v>13827.131597315847</v>
      </c>
      <c r="AD114" s="5">
        <v>13075.912412688918</v>
      </c>
      <c r="AE114" s="5">
        <v>14680.992023871277</v>
      </c>
    </row>
    <row r="115" spans="1:3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>
      <c r="A116" s="58" t="s">
        <v>137</v>
      </c>
      <c r="B116" s="58" t="s">
        <v>126</v>
      </c>
      <c r="C116" s="58" t="s">
        <v>278</v>
      </c>
      <c r="D116" s="5">
        <v>2986.6555857485482</v>
      </c>
      <c r="E116" s="5">
        <v>2279.4119779891507</v>
      </c>
      <c r="F116" s="5">
        <v>3092.6562758826567</v>
      </c>
      <c r="G116" s="5">
        <v>3289.5681947906951</v>
      </c>
      <c r="H116" s="5">
        <v>3908.6002147342724</v>
      </c>
      <c r="I116" s="5">
        <v>4745.3732791364728</v>
      </c>
      <c r="J116" s="5">
        <v>4451.5008419221813</v>
      </c>
      <c r="K116" s="5">
        <v>4088.9365302557185</v>
      </c>
      <c r="L116" s="5">
        <v>4872.6084012007941</v>
      </c>
      <c r="M116" s="5">
        <v>4335.4831756364683</v>
      </c>
      <c r="N116" s="5">
        <v>4849.2867644980379</v>
      </c>
      <c r="O116" s="5">
        <v>4572.2919239279126</v>
      </c>
      <c r="P116" s="5">
        <v>5008.4158460864046</v>
      </c>
      <c r="Q116" s="5">
        <v>4405.0650069579133</v>
      </c>
      <c r="R116" s="5">
        <v>5159.3326796860683</v>
      </c>
      <c r="S116" s="5">
        <v>4728.6031714413703</v>
      </c>
      <c r="T116" s="5">
        <v>3444.7643909413709</v>
      </c>
      <c r="U116" s="5">
        <v>3818.5464329421166</v>
      </c>
      <c r="V116" s="5">
        <v>4217.0970000485895</v>
      </c>
      <c r="W116" s="5">
        <v>3379.3948071118698</v>
      </c>
      <c r="X116" s="5">
        <v>4387.06691001117</v>
      </c>
      <c r="Y116" s="5">
        <v>3579.3331995335557</v>
      </c>
      <c r="Z116" s="5">
        <v>4651.6813318164277</v>
      </c>
      <c r="AA116" s="5">
        <v>4014.2034487367</v>
      </c>
      <c r="AB116" s="5">
        <v>3719.3756069098599</v>
      </c>
      <c r="AC116" s="5">
        <v>4067.4535982527514</v>
      </c>
      <c r="AD116" s="5">
        <v>4035.9792942918521</v>
      </c>
      <c r="AE116" s="5">
        <v>2833.0212487457461</v>
      </c>
    </row>
    <row r="117" spans="1:31">
      <c r="A117" s="58" t="s">
        <v>137</v>
      </c>
      <c r="B117" s="58" t="s">
        <v>126</v>
      </c>
      <c r="C117" s="58" t="s">
        <v>279</v>
      </c>
      <c r="D117" s="5">
        <v>-586.36349208329011</v>
      </c>
      <c r="E117" s="5">
        <v>-1499.5085334540047</v>
      </c>
      <c r="F117" s="5">
        <v>-4530.5716350403463</v>
      </c>
      <c r="G117" s="5">
        <v>-4536.421421435396</v>
      </c>
      <c r="H117" s="5">
        <v>-5214.6431333811615</v>
      </c>
      <c r="I117" s="5">
        <v>-5577.7462342554254</v>
      </c>
      <c r="J117" s="5">
        <v>-5535.6445335728713</v>
      </c>
      <c r="K117" s="5">
        <v>-5256.4977066648062</v>
      </c>
      <c r="L117" s="5">
        <v>-4993.7767059722082</v>
      </c>
      <c r="M117" s="5">
        <v>-5895.4949628068343</v>
      </c>
      <c r="N117" s="5">
        <v>-5666.3855888160861</v>
      </c>
      <c r="O117" s="5">
        <v>-5988.8441851379221</v>
      </c>
      <c r="P117" s="5">
        <v>-5733.5566531845525</v>
      </c>
      <c r="Q117" s="5">
        <v>-7038.9198195544814</v>
      </c>
      <c r="R117" s="5">
        <v>-6615.5898775387914</v>
      </c>
      <c r="S117" s="5">
        <v>-6937.6177872135868</v>
      </c>
      <c r="T117" s="5">
        <v>-8742.7825080904713</v>
      </c>
      <c r="U117" s="5">
        <v>-7738.9880177478735</v>
      </c>
      <c r="V117" s="5">
        <v>-8148.2058012912021</v>
      </c>
      <c r="W117" s="5">
        <v>-9165.8002520874943</v>
      </c>
      <c r="X117" s="5">
        <v>-7896.319848294399</v>
      </c>
      <c r="Y117" s="5">
        <v>-8361.1859252875529</v>
      </c>
      <c r="Z117" s="5">
        <v>-6771.5068189313315</v>
      </c>
      <c r="AA117" s="5">
        <v>-7509.8937220357911</v>
      </c>
      <c r="AB117" s="5">
        <v>-7539.4633744059611</v>
      </c>
      <c r="AC117" s="5">
        <v>-7619.5060930397849</v>
      </c>
      <c r="AD117" s="5">
        <v>-7809.3319748253261</v>
      </c>
      <c r="AE117" s="5">
        <v>-9078.703836057779</v>
      </c>
    </row>
    <row r="118" spans="1:31">
      <c r="A118" s="58" t="s">
        <v>137</v>
      </c>
      <c r="B118" s="58" t="s">
        <v>126</v>
      </c>
      <c r="C118" s="58" t="s">
        <v>280</v>
      </c>
      <c r="D118" s="5">
        <v>2400.2920936652581</v>
      </c>
      <c r="E118" s="5">
        <v>779.90344453514604</v>
      </c>
      <c r="F118" s="5">
        <v>-1437.9153591576896</v>
      </c>
      <c r="G118" s="5">
        <v>-1246.853226644701</v>
      </c>
      <c r="H118" s="5">
        <v>-1306.0429186468891</v>
      </c>
      <c r="I118" s="5">
        <v>-832.37295511895263</v>
      </c>
      <c r="J118" s="5">
        <v>-1084.14369165069</v>
      </c>
      <c r="K118" s="5">
        <v>-1167.5611764090877</v>
      </c>
      <c r="L118" s="5">
        <v>-121.16830477141411</v>
      </c>
      <c r="M118" s="5">
        <v>-1560.011787170366</v>
      </c>
      <c r="N118" s="5">
        <v>-817.09882431804817</v>
      </c>
      <c r="O118" s="5">
        <v>-1416.5522612100094</v>
      </c>
      <c r="P118" s="5">
        <v>-725.14080709814789</v>
      </c>
      <c r="Q118" s="5">
        <v>-2633.8548125965681</v>
      </c>
      <c r="R118" s="5">
        <v>-1456.257197852723</v>
      </c>
      <c r="S118" s="5">
        <v>-2209.0146157722165</v>
      </c>
      <c r="T118" s="5">
        <v>-5298.0181171491004</v>
      </c>
      <c r="U118" s="5">
        <v>-3920.441584805757</v>
      </c>
      <c r="V118" s="5">
        <v>-3931.1088012426126</v>
      </c>
      <c r="W118" s="5">
        <v>-5786.4054449756241</v>
      </c>
      <c r="X118" s="5">
        <v>-3509.252938283229</v>
      </c>
      <c r="Y118" s="5">
        <v>-4781.8527257539972</v>
      </c>
      <c r="Z118" s="5">
        <v>-2119.8254871149038</v>
      </c>
      <c r="AA118" s="5">
        <v>-3495.6902732990911</v>
      </c>
      <c r="AB118" s="5">
        <v>-3820.0877674961012</v>
      </c>
      <c r="AC118" s="5">
        <v>-3552.0524947870335</v>
      </c>
      <c r="AD118" s="5">
        <v>-3773.3526805334741</v>
      </c>
      <c r="AE118" s="5">
        <v>-6245.6825873120324</v>
      </c>
    </row>
    <row r="119" spans="1:3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>
      <c r="A120" s="58" t="s">
        <v>137</v>
      </c>
      <c r="B120" s="58" t="s">
        <v>127</v>
      </c>
      <c r="C120" s="58" t="s">
        <v>278</v>
      </c>
      <c r="D120" s="5">
        <v>2546.6947469645315</v>
      </c>
      <c r="E120" s="5">
        <v>1313.1092232368449</v>
      </c>
      <c r="F120" s="5">
        <v>1150.1949959334004</v>
      </c>
      <c r="G120" s="5">
        <v>1076.5741572944248</v>
      </c>
      <c r="H120" s="5">
        <v>1791.7250816176052</v>
      </c>
      <c r="I120" s="5">
        <v>1890.2120318503194</v>
      </c>
      <c r="J120" s="5">
        <v>2546.0988130454002</v>
      </c>
      <c r="K120" s="5">
        <v>2674.4526519976389</v>
      </c>
      <c r="L120" s="5">
        <v>3936.4893240950751</v>
      </c>
      <c r="M120" s="5">
        <v>3923.5491218042253</v>
      </c>
      <c r="N120" s="5">
        <v>5115.577294024989</v>
      </c>
      <c r="O120" s="5">
        <v>4862.0804858112242</v>
      </c>
      <c r="P120" s="5">
        <v>5196.8037595706346</v>
      </c>
      <c r="Q120" s="5">
        <v>5660.4827073889792</v>
      </c>
      <c r="R120" s="5">
        <v>6479.2993740614802</v>
      </c>
      <c r="S120" s="5">
        <v>5713.540296054307</v>
      </c>
      <c r="T120" s="5">
        <v>5505.0703525684594</v>
      </c>
      <c r="U120" s="5">
        <v>7046.7344754798869</v>
      </c>
      <c r="V120" s="5">
        <v>6367.3119591428258</v>
      </c>
      <c r="W120" s="5">
        <v>5975.839495139513</v>
      </c>
      <c r="X120" s="5">
        <v>4779.8233973645947</v>
      </c>
      <c r="Y120" s="5">
        <v>6338.4050163856555</v>
      </c>
      <c r="Z120" s="5">
        <v>4419.2835388337544</v>
      </c>
      <c r="AA120" s="5">
        <v>6200.4549664647011</v>
      </c>
      <c r="AB120" s="5">
        <v>7473.7851194003197</v>
      </c>
      <c r="AC120" s="5">
        <v>7042.2678614974157</v>
      </c>
      <c r="AD120" s="5">
        <v>5574.1164048877281</v>
      </c>
      <c r="AE120" s="5">
        <v>5614.4884428987862</v>
      </c>
    </row>
    <row r="121" spans="1:31">
      <c r="A121" s="58" t="s">
        <v>137</v>
      </c>
      <c r="B121" s="58" t="s">
        <v>127</v>
      </c>
      <c r="C121" s="58" t="s">
        <v>279</v>
      </c>
      <c r="D121" s="5">
        <v>-108.75480834370506</v>
      </c>
      <c r="E121" s="5">
        <v>-2511.8641640813794</v>
      </c>
      <c r="F121" s="5">
        <v>-2304.4250348856872</v>
      </c>
      <c r="G121" s="5">
        <v>-2421.9346598029438</v>
      </c>
      <c r="H121" s="5">
        <v>-6331.8914562216514</v>
      </c>
      <c r="I121" s="5">
        <v>-6000.5220021388341</v>
      </c>
      <c r="J121" s="5">
        <v>-10590.470785018962</v>
      </c>
      <c r="K121" s="5">
        <v>-11247.054621209987</v>
      </c>
      <c r="L121" s="5">
        <v>-9230.0933906456994</v>
      </c>
      <c r="M121" s="5">
        <v>-8630.3415605779355</v>
      </c>
      <c r="N121" s="5">
        <v>-7889.1021652496174</v>
      </c>
      <c r="O121" s="5">
        <v>-7442.7018633831676</v>
      </c>
      <c r="P121" s="5">
        <v>-7754.0504037854698</v>
      </c>
      <c r="Q121" s="5">
        <v>-7422.9041550027341</v>
      </c>
      <c r="R121" s="5">
        <v>-6961.5980791917209</v>
      </c>
      <c r="S121" s="5">
        <v>-7880.7842901587046</v>
      </c>
      <c r="T121" s="5">
        <v>-7783.42395205911</v>
      </c>
      <c r="U121" s="5">
        <v>-6080.0924476185101</v>
      </c>
      <c r="V121" s="5">
        <v>-6729.9755479371106</v>
      </c>
      <c r="W121" s="5">
        <v>-7638.2823794909427</v>
      </c>
      <c r="X121" s="5">
        <v>-8222.2361841153488</v>
      </c>
      <c r="Y121" s="5">
        <v>-8347.3881966677654</v>
      </c>
      <c r="Z121" s="5">
        <v>-10435.984214107772</v>
      </c>
      <c r="AA121" s="5">
        <v>-8553.4294059538515</v>
      </c>
      <c r="AB121" s="5">
        <v>-6210.4395894705158</v>
      </c>
      <c r="AC121" s="5">
        <v>-7298.4711735757983</v>
      </c>
      <c r="AD121" s="5">
        <v>-8185.3773690143353</v>
      </c>
      <c r="AE121" s="5">
        <v>-8505.6367104044803</v>
      </c>
    </row>
    <row r="122" spans="1:31">
      <c r="A122" s="58" t="s">
        <v>137</v>
      </c>
      <c r="B122" s="58" t="s">
        <v>127</v>
      </c>
      <c r="C122" s="58" t="s">
        <v>280</v>
      </c>
      <c r="D122" s="5">
        <v>2437.9399386208265</v>
      </c>
      <c r="E122" s="5">
        <v>-1198.7549408445345</v>
      </c>
      <c r="F122" s="5">
        <v>-1154.2300389522868</v>
      </c>
      <c r="G122" s="5">
        <v>-1345.3605025085189</v>
      </c>
      <c r="H122" s="5">
        <v>-4540.1663746040467</v>
      </c>
      <c r="I122" s="5">
        <v>-4110.3099702885147</v>
      </c>
      <c r="J122" s="5">
        <v>-8044.3719719735618</v>
      </c>
      <c r="K122" s="5">
        <v>-8572.6019692123482</v>
      </c>
      <c r="L122" s="5">
        <v>-5293.6040665506243</v>
      </c>
      <c r="M122" s="5">
        <v>-4706.7924387737103</v>
      </c>
      <c r="N122" s="5">
        <v>-2773.5248712246284</v>
      </c>
      <c r="O122" s="5">
        <v>-2580.6213775719434</v>
      </c>
      <c r="P122" s="5">
        <v>-2557.2466442148352</v>
      </c>
      <c r="Q122" s="5">
        <v>-1762.4214476137549</v>
      </c>
      <c r="R122" s="5">
        <v>-482.29870513024071</v>
      </c>
      <c r="S122" s="5">
        <v>-2167.2439941043976</v>
      </c>
      <c r="T122" s="5">
        <v>-2278.3535994906506</v>
      </c>
      <c r="U122" s="5">
        <v>966.64202786137685</v>
      </c>
      <c r="V122" s="5">
        <v>-362.66358879428481</v>
      </c>
      <c r="W122" s="5">
        <v>-1662.4428843514297</v>
      </c>
      <c r="X122" s="5">
        <v>-3442.4127867507541</v>
      </c>
      <c r="Y122" s="5">
        <v>-2008.98318028211</v>
      </c>
      <c r="Z122" s="5">
        <v>-6016.7006752740172</v>
      </c>
      <c r="AA122" s="5">
        <v>-2352.9744394891504</v>
      </c>
      <c r="AB122" s="5">
        <v>1263.3455299298039</v>
      </c>
      <c r="AC122" s="5">
        <v>-256.20331207838262</v>
      </c>
      <c r="AD122" s="5">
        <v>-2611.2609641266072</v>
      </c>
      <c r="AE122" s="5">
        <v>-2891.1482675056941</v>
      </c>
    </row>
    <row r="123" spans="1:31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>
      <c r="A124" s="58" t="s">
        <v>138</v>
      </c>
      <c r="B124" s="58" t="s">
        <v>123</v>
      </c>
      <c r="C124" s="58" t="s">
        <v>278</v>
      </c>
      <c r="D124" s="5">
        <v>2079.13975982374</v>
      </c>
      <c r="E124" s="5">
        <v>5416.6307118667319</v>
      </c>
      <c r="F124" s="5">
        <v>8248.9776061978955</v>
      </c>
      <c r="G124" s="5">
        <v>7965.5205078494264</v>
      </c>
      <c r="H124" s="5">
        <v>7863.2160619298202</v>
      </c>
      <c r="I124" s="5">
        <v>7448.0208421824082</v>
      </c>
      <c r="J124" s="5">
        <v>9139.767453708595</v>
      </c>
      <c r="K124" s="5">
        <v>15303.86841345315</v>
      </c>
      <c r="L124" s="5">
        <v>13975.728957738032</v>
      </c>
      <c r="M124" s="5">
        <v>15043.326261123249</v>
      </c>
      <c r="N124" s="5">
        <v>15209.341209063445</v>
      </c>
      <c r="O124" s="5">
        <v>12564.381807263582</v>
      </c>
      <c r="P124" s="5">
        <v>15553.853654549766</v>
      </c>
      <c r="Q124" s="5">
        <v>17335.155978629413</v>
      </c>
      <c r="R124" s="5">
        <v>15995.316006731848</v>
      </c>
      <c r="S124" s="5">
        <v>16958.185700990332</v>
      </c>
      <c r="T124" s="5">
        <v>17475.059644188026</v>
      </c>
      <c r="U124" s="5">
        <v>18179.154559691739</v>
      </c>
      <c r="V124" s="5">
        <v>21480.812198378517</v>
      </c>
      <c r="W124" s="5">
        <v>21555.049315764725</v>
      </c>
      <c r="X124" s="5">
        <v>22906.576694317395</v>
      </c>
      <c r="Y124" s="5">
        <v>22812.507693965283</v>
      </c>
      <c r="Z124" s="5">
        <v>22390.533145643327</v>
      </c>
      <c r="AA124" s="5">
        <v>22043.572956029158</v>
      </c>
      <c r="AB124" s="5">
        <v>20609.550774836927</v>
      </c>
      <c r="AC124" s="5">
        <v>21716.087693582391</v>
      </c>
      <c r="AD124" s="5">
        <v>23718.188140115999</v>
      </c>
      <c r="AE124" s="5">
        <v>21547.651445227639</v>
      </c>
    </row>
    <row r="125" spans="1:31">
      <c r="A125" s="58" t="s">
        <v>138</v>
      </c>
      <c r="B125" s="58" t="s">
        <v>123</v>
      </c>
      <c r="C125" s="58" t="s">
        <v>279</v>
      </c>
      <c r="D125" s="5">
        <v>-5630.6195323844822</v>
      </c>
      <c r="E125" s="5">
        <v>-3314.8080667185804</v>
      </c>
      <c r="F125" s="5">
        <v>-5249.2044994599437</v>
      </c>
      <c r="G125" s="5">
        <v>-5613.3394723945503</v>
      </c>
      <c r="H125" s="5">
        <v>-7375.5285264034183</v>
      </c>
      <c r="I125" s="5">
        <v>-8433.2188843961758</v>
      </c>
      <c r="J125" s="5">
        <v>-9125.6934266021617</v>
      </c>
      <c r="K125" s="5">
        <v>-13199.047484216642</v>
      </c>
      <c r="L125" s="5">
        <v>-17502.647154179638</v>
      </c>
      <c r="M125" s="5">
        <v>-17241.790009201774</v>
      </c>
      <c r="N125" s="5">
        <v>-16648.950636472247</v>
      </c>
      <c r="O125" s="5">
        <v>-19105.089161144315</v>
      </c>
      <c r="P125" s="5">
        <v>-17142.025329274678</v>
      </c>
      <c r="Q125" s="5">
        <v>-18128.640024151326</v>
      </c>
      <c r="R125" s="5">
        <v>-18393.395669035537</v>
      </c>
      <c r="S125" s="5">
        <v>-18285.052739202241</v>
      </c>
      <c r="T125" s="5">
        <v>-17547.130003364138</v>
      </c>
      <c r="U125" s="5">
        <v>-17722.406529078409</v>
      </c>
      <c r="V125" s="5">
        <v>-17056.127553330349</v>
      </c>
      <c r="W125" s="5">
        <v>-18709.430228751171</v>
      </c>
      <c r="X125" s="5">
        <v>-17739.513693890796</v>
      </c>
      <c r="Y125" s="5">
        <v>-14940.32707354141</v>
      </c>
      <c r="Z125" s="5">
        <v>-19595.500344739336</v>
      </c>
      <c r="AA125" s="5">
        <v>-18845.944270890632</v>
      </c>
      <c r="AB125" s="5">
        <v>-23308.941265559493</v>
      </c>
      <c r="AC125" s="5">
        <v>-24533.892687668544</v>
      </c>
      <c r="AD125" s="5">
        <v>-21688.391919317528</v>
      </c>
      <c r="AE125" s="5">
        <v>-21307.190998348575</v>
      </c>
    </row>
    <row r="126" spans="1:31">
      <c r="A126" s="58" t="s">
        <v>138</v>
      </c>
      <c r="B126" s="58" t="s">
        <v>123</v>
      </c>
      <c r="C126" s="58" t="s">
        <v>280</v>
      </c>
      <c r="D126" s="5">
        <v>-3551.4797725607423</v>
      </c>
      <c r="E126" s="5">
        <v>2101.8226451481514</v>
      </c>
      <c r="F126" s="5">
        <v>2999.7731067379518</v>
      </c>
      <c r="G126" s="5">
        <v>2352.1810354548761</v>
      </c>
      <c r="H126" s="5">
        <v>487.68753552640192</v>
      </c>
      <c r="I126" s="5">
        <v>-985.19804221376762</v>
      </c>
      <c r="J126" s="5">
        <v>14.074027106433277</v>
      </c>
      <c r="K126" s="5">
        <v>2104.8209292365082</v>
      </c>
      <c r="L126" s="5">
        <v>-3526.9181964416057</v>
      </c>
      <c r="M126" s="5">
        <v>-2198.4637480785241</v>
      </c>
      <c r="N126" s="5">
        <v>-1439.6094274088027</v>
      </c>
      <c r="O126" s="5">
        <v>-6540.7073538807326</v>
      </c>
      <c r="P126" s="5">
        <v>-1588.171674724912</v>
      </c>
      <c r="Q126" s="5">
        <v>-793.48404552191278</v>
      </c>
      <c r="R126" s="5">
        <v>-2398.0796623036895</v>
      </c>
      <c r="S126" s="5">
        <v>-1326.8670382119089</v>
      </c>
      <c r="T126" s="5">
        <v>-72.070359176112106</v>
      </c>
      <c r="U126" s="5">
        <v>456.74803061332932</v>
      </c>
      <c r="V126" s="5">
        <v>4424.684645048168</v>
      </c>
      <c r="W126" s="5">
        <v>2845.6190870135542</v>
      </c>
      <c r="X126" s="5">
        <v>5167.0630004265986</v>
      </c>
      <c r="Y126" s="5">
        <v>7872.1806204238728</v>
      </c>
      <c r="Z126" s="5">
        <v>2795.0328009039913</v>
      </c>
      <c r="AA126" s="5">
        <v>3197.6286851385266</v>
      </c>
      <c r="AB126" s="5">
        <v>-2699.390490722566</v>
      </c>
      <c r="AC126" s="5">
        <v>-2817.8049940861529</v>
      </c>
      <c r="AD126" s="5">
        <v>2029.796220798471</v>
      </c>
      <c r="AE126" s="5">
        <v>240.46044687906397</v>
      </c>
    </row>
    <row r="127" spans="1:3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>
      <c r="A128" s="58" t="s">
        <v>138</v>
      </c>
      <c r="B128" s="58" t="s">
        <v>124</v>
      </c>
      <c r="C128" s="58" t="s">
        <v>278</v>
      </c>
      <c r="D128" s="5">
        <v>2712.9287800262987</v>
      </c>
      <c r="E128" s="5">
        <v>1650.8416757063117</v>
      </c>
      <c r="F128" s="5">
        <v>2072.7064986491359</v>
      </c>
      <c r="G128" s="5">
        <v>1959.3721148564157</v>
      </c>
      <c r="H128" s="5">
        <v>2542.0370380227487</v>
      </c>
      <c r="I128" s="5">
        <v>2579.3901038812323</v>
      </c>
      <c r="J128" s="5">
        <v>4131.1221673212776</v>
      </c>
      <c r="K128" s="5">
        <v>5294.4163357869556</v>
      </c>
      <c r="L128" s="5">
        <v>6116.7690725909979</v>
      </c>
      <c r="M128" s="5">
        <v>5870.6157025700468</v>
      </c>
      <c r="N128" s="5">
        <v>5419.1829471688288</v>
      </c>
      <c r="O128" s="5">
        <v>6719.7722167265028</v>
      </c>
      <c r="P128" s="5">
        <v>6166.5318402188886</v>
      </c>
      <c r="Q128" s="5">
        <v>5708.3647852718559</v>
      </c>
      <c r="R128" s="5">
        <v>5266.1156793894379</v>
      </c>
      <c r="S128" s="5">
        <v>6456.5804904928345</v>
      </c>
      <c r="T128" s="5">
        <v>5447.5880799286506</v>
      </c>
      <c r="U128" s="5">
        <v>5965.5227716981344</v>
      </c>
      <c r="V128" s="5">
        <v>4989.4262781630987</v>
      </c>
      <c r="W128" s="5">
        <v>6962.1750233918765</v>
      </c>
      <c r="X128" s="5">
        <v>5893.4748908629426</v>
      </c>
      <c r="Y128" s="5">
        <v>5428.1681717118508</v>
      </c>
      <c r="Z128" s="5">
        <v>5406.1961008255121</v>
      </c>
      <c r="AA128" s="5">
        <v>6741.9862030004751</v>
      </c>
      <c r="AB128" s="5">
        <v>6402.8115367984637</v>
      </c>
      <c r="AC128" s="5">
        <v>5010.1811020014475</v>
      </c>
      <c r="AD128" s="5">
        <v>5351.2625665541373</v>
      </c>
      <c r="AE128" s="5">
        <v>5094.2710524443064</v>
      </c>
    </row>
    <row r="129" spans="1:31">
      <c r="A129" s="58" t="s">
        <v>138</v>
      </c>
      <c r="B129" s="58" t="s">
        <v>124</v>
      </c>
      <c r="C129" s="58" t="s">
        <v>279</v>
      </c>
      <c r="D129" s="5">
        <v>-1391.8100020838949</v>
      </c>
      <c r="E129" s="5">
        <v>-2750.6981085956677</v>
      </c>
      <c r="F129" s="5">
        <v>-3006.9932345026277</v>
      </c>
      <c r="G129" s="5">
        <v>-3014.5093519739062</v>
      </c>
      <c r="H129" s="5">
        <v>-3984.8578063716591</v>
      </c>
      <c r="I129" s="5">
        <v>-3821.4698620238778</v>
      </c>
      <c r="J129" s="5">
        <v>-4778.1705054638078</v>
      </c>
      <c r="K129" s="5">
        <v>-7286.9317232277499</v>
      </c>
      <c r="L129" s="5">
        <v>-8295.7911926922297</v>
      </c>
      <c r="M129" s="5">
        <v>-9240.5632750311743</v>
      </c>
      <c r="N129" s="5">
        <v>-8565.0639400145992</v>
      </c>
      <c r="O129" s="5">
        <v>-7341.0744814638292</v>
      </c>
      <c r="P129" s="5">
        <v>-8966.6352729403388</v>
      </c>
      <c r="Q129" s="5">
        <v>-11004.260991022047</v>
      </c>
      <c r="R129" s="5">
        <v>-9968.617741951346</v>
      </c>
      <c r="S129" s="5">
        <v>-9763.7395011095359</v>
      </c>
      <c r="T129" s="5">
        <v>-9958.813624438877</v>
      </c>
      <c r="U129" s="5">
        <v>-9588.2968765115529</v>
      </c>
      <c r="V129" s="5">
        <v>-12868.182302955798</v>
      </c>
      <c r="W129" s="5">
        <v>-11616.153474204883</v>
      </c>
      <c r="X129" s="5">
        <v>-13872.890360832771</v>
      </c>
      <c r="Y129" s="5">
        <v>-11780.814967432774</v>
      </c>
      <c r="Z129" s="5">
        <v>-11584.180810410082</v>
      </c>
      <c r="AA129" s="5">
        <v>-8293.8891170224815</v>
      </c>
      <c r="AB129" s="5">
        <v>-10633.292666753658</v>
      </c>
      <c r="AC129" s="5">
        <v>-12211.251898365725</v>
      </c>
      <c r="AD129" s="5">
        <v>-14072.357555381444</v>
      </c>
      <c r="AE129" s="5">
        <v>-10878.89266837692</v>
      </c>
    </row>
    <row r="130" spans="1:31">
      <c r="A130" s="58" t="s">
        <v>138</v>
      </c>
      <c r="B130" s="58" t="s">
        <v>124</v>
      </c>
      <c r="C130" s="58" t="s">
        <v>280</v>
      </c>
      <c r="D130" s="5">
        <v>1321.1187779424038</v>
      </c>
      <c r="E130" s="5">
        <v>-1099.856432889356</v>
      </c>
      <c r="F130" s="5">
        <v>-934.28673585349179</v>
      </c>
      <c r="G130" s="5">
        <v>-1055.1372371174905</v>
      </c>
      <c r="H130" s="5">
        <v>-1442.8207683489104</v>
      </c>
      <c r="I130" s="5">
        <v>-1242.0797581426455</v>
      </c>
      <c r="J130" s="5">
        <v>-647.04833814253016</v>
      </c>
      <c r="K130" s="5">
        <v>-1992.5153874407943</v>
      </c>
      <c r="L130" s="5">
        <v>-2179.0221201012318</v>
      </c>
      <c r="M130" s="5">
        <v>-3369.9475724611275</v>
      </c>
      <c r="N130" s="5">
        <v>-3145.8809928457704</v>
      </c>
      <c r="O130" s="5">
        <v>-621.30226473732637</v>
      </c>
      <c r="P130" s="5">
        <v>-2800.1034327214502</v>
      </c>
      <c r="Q130" s="5">
        <v>-5295.8962057501913</v>
      </c>
      <c r="R130" s="5">
        <v>-4702.5020625619081</v>
      </c>
      <c r="S130" s="5">
        <v>-3307.1590106167014</v>
      </c>
      <c r="T130" s="5">
        <v>-4511.2255445102264</v>
      </c>
      <c r="U130" s="5">
        <v>-3622.7741048134185</v>
      </c>
      <c r="V130" s="5">
        <v>-7878.7560247926995</v>
      </c>
      <c r="W130" s="5">
        <v>-4653.978450813006</v>
      </c>
      <c r="X130" s="5">
        <v>-7979.4154699698283</v>
      </c>
      <c r="Y130" s="5">
        <v>-6352.6467957209234</v>
      </c>
      <c r="Z130" s="5">
        <v>-6177.9847095845698</v>
      </c>
      <c r="AA130" s="5">
        <v>-1551.9029140220064</v>
      </c>
      <c r="AB130" s="5">
        <v>-4230.4811299551939</v>
      </c>
      <c r="AC130" s="5">
        <v>-7201.0707963642772</v>
      </c>
      <c r="AD130" s="5">
        <v>-8721.0949888273062</v>
      </c>
      <c r="AE130" s="5">
        <v>-5784.6216159326141</v>
      </c>
    </row>
    <row r="131" spans="1: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>
      <c r="A132" s="58" t="s">
        <v>138</v>
      </c>
      <c r="B132" s="58" t="s">
        <v>125</v>
      </c>
      <c r="C132" s="58" t="s">
        <v>278</v>
      </c>
      <c r="D132" s="5">
        <v>3612.8090527851787</v>
      </c>
      <c r="E132" s="5">
        <v>5675.3390885476529</v>
      </c>
      <c r="F132" s="5">
        <v>6084.9200699372941</v>
      </c>
      <c r="G132" s="5">
        <v>6582.5196180412131</v>
      </c>
      <c r="H132" s="5">
        <v>11897.863491898588</v>
      </c>
      <c r="I132" s="5">
        <v>12252.706009027559</v>
      </c>
      <c r="J132" s="5">
        <v>16280.261411882631</v>
      </c>
      <c r="K132" s="5">
        <v>20013.752774432844</v>
      </c>
      <c r="L132" s="5">
        <v>20877.947027969873</v>
      </c>
      <c r="M132" s="5">
        <v>21048.331212635843</v>
      </c>
      <c r="N132" s="5">
        <v>19845.321333510761</v>
      </c>
      <c r="O132" s="5">
        <v>20849.318039522092</v>
      </c>
      <c r="P132" s="5">
        <v>19425.177726024664</v>
      </c>
      <c r="Q132" s="5">
        <v>21670.591458575356</v>
      </c>
      <c r="R132" s="5">
        <v>21316.307260807262</v>
      </c>
      <c r="S132" s="5">
        <v>21255.942440407624</v>
      </c>
      <c r="T132" s="5">
        <v>23034.80031707303</v>
      </c>
      <c r="U132" s="5">
        <v>20607.196778033624</v>
      </c>
      <c r="V132" s="5">
        <v>21290.189532348042</v>
      </c>
      <c r="W132" s="5">
        <v>22985.209675593265</v>
      </c>
      <c r="X132" s="5">
        <v>22219.637017006629</v>
      </c>
      <c r="Y132" s="5">
        <v>20883.998633950428</v>
      </c>
      <c r="Z132" s="5">
        <v>26318.133026499785</v>
      </c>
      <c r="AA132" s="5">
        <v>23183.675182116836</v>
      </c>
      <c r="AB132" s="5">
        <v>25704.734068839112</v>
      </c>
      <c r="AC132" s="5">
        <v>29356.509209865246</v>
      </c>
      <c r="AD132" s="5">
        <v>27035.324075098146</v>
      </c>
      <c r="AE132" s="5">
        <v>28760.5026778881</v>
      </c>
    </row>
    <row r="133" spans="1:31">
      <c r="A133" s="58" t="s">
        <v>138</v>
      </c>
      <c r="B133" s="58" t="s">
        <v>125</v>
      </c>
      <c r="C133" s="58" t="s">
        <v>279</v>
      </c>
      <c r="D133" s="5">
        <v>-6220.6800904529246</v>
      </c>
      <c r="E133" s="5">
        <v>-6258.4538044970595</v>
      </c>
      <c r="F133" s="5">
        <v>-5558.2610427117779</v>
      </c>
      <c r="G133" s="5">
        <v>-5287.3496872253781</v>
      </c>
      <c r="H133" s="5">
        <v>-5096.5209658251442</v>
      </c>
      <c r="I133" s="5">
        <v>-5082.7452832636791</v>
      </c>
      <c r="J133" s="5">
        <v>-6518.7714372222799</v>
      </c>
      <c r="K133" s="5">
        <v>-10385.895170607122</v>
      </c>
      <c r="L133" s="5">
        <v>-9757.2343401049966</v>
      </c>
      <c r="M133" s="5">
        <v>-9213.115666152109</v>
      </c>
      <c r="N133" s="5">
        <v>-11669.207217713509</v>
      </c>
      <c r="O133" s="5">
        <v>-9690.1347821220807</v>
      </c>
      <c r="P133" s="5">
        <v>-11754.515167265319</v>
      </c>
      <c r="Q133" s="5">
        <v>-11184.93494709293</v>
      </c>
      <c r="R133" s="5">
        <v>-12277.169632958699</v>
      </c>
      <c r="S133" s="5">
        <v>-12245.657781702401</v>
      </c>
      <c r="T133" s="5">
        <v>-10875.132696746936</v>
      </c>
      <c r="U133" s="5">
        <v>-14487.371146889154</v>
      </c>
      <c r="V133" s="5">
        <v>-13542.345762566609</v>
      </c>
      <c r="W133" s="5">
        <v>-13728.001982466758</v>
      </c>
      <c r="X133" s="5">
        <v>-12455.618822429416</v>
      </c>
      <c r="Y133" s="5">
        <v>-15612.696552617272</v>
      </c>
      <c r="Z133" s="5">
        <v>-14798.654955430291</v>
      </c>
      <c r="AA133" s="5">
        <v>-18980.736240445116</v>
      </c>
      <c r="AB133" s="5">
        <v>-16218.120210595054</v>
      </c>
      <c r="AC133" s="5">
        <v>-15529.377612549399</v>
      </c>
      <c r="AD133" s="5">
        <v>-13959.411662409228</v>
      </c>
      <c r="AE133" s="5">
        <v>-14079.510654016824</v>
      </c>
    </row>
    <row r="134" spans="1:31">
      <c r="A134" s="58" t="s">
        <v>138</v>
      </c>
      <c r="B134" s="58" t="s">
        <v>125</v>
      </c>
      <c r="C134" s="58" t="s">
        <v>280</v>
      </c>
      <c r="D134" s="5">
        <v>-2607.8710376677459</v>
      </c>
      <c r="E134" s="5">
        <v>-583.11471594940667</v>
      </c>
      <c r="F134" s="5">
        <v>526.65902722551618</v>
      </c>
      <c r="G134" s="5">
        <v>1295.169930815835</v>
      </c>
      <c r="H134" s="5">
        <v>6801.3425260734439</v>
      </c>
      <c r="I134" s="5">
        <v>7169.96072576388</v>
      </c>
      <c r="J134" s="5">
        <v>9761.4899746603514</v>
      </c>
      <c r="K134" s="5">
        <v>9627.8576038257215</v>
      </c>
      <c r="L134" s="5">
        <v>11120.712687864876</v>
      </c>
      <c r="M134" s="5">
        <v>11835.215546483734</v>
      </c>
      <c r="N134" s="5">
        <v>8176.1141157972525</v>
      </c>
      <c r="O134" s="5">
        <v>11159.183257400011</v>
      </c>
      <c r="P134" s="5">
        <v>7670.6625587593444</v>
      </c>
      <c r="Q134" s="5">
        <v>10485.656511482426</v>
      </c>
      <c r="R134" s="5">
        <v>9039.1376278485623</v>
      </c>
      <c r="S134" s="5">
        <v>9010.2846587052227</v>
      </c>
      <c r="T134" s="5">
        <v>12159.667620326094</v>
      </c>
      <c r="U134" s="5">
        <v>6119.8256311444693</v>
      </c>
      <c r="V134" s="5">
        <v>7747.8437697814334</v>
      </c>
      <c r="W134" s="5">
        <v>9257.2076931265074</v>
      </c>
      <c r="X134" s="5">
        <v>9764.0181945772129</v>
      </c>
      <c r="Y134" s="5">
        <v>5271.3020813331568</v>
      </c>
      <c r="Z134" s="5">
        <v>11519.478071069494</v>
      </c>
      <c r="AA134" s="5">
        <v>4202.9389416717204</v>
      </c>
      <c r="AB134" s="5">
        <v>9486.6138582440581</v>
      </c>
      <c r="AC134" s="5">
        <v>13827.131597315847</v>
      </c>
      <c r="AD134" s="5">
        <v>13075.912412688918</v>
      </c>
      <c r="AE134" s="5">
        <v>14680.992023871277</v>
      </c>
    </row>
    <row r="135" spans="1:3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>
      <c r="A136" s="58" t="s">
        <v>138</v>
      </c>
      <c r="B136" s="58" t="s">
        <v>126</v>
      </c>
      <c r="C136" s="58" t="s">
        <v>278</v>
      </c>
      <c r="D136" s="5">
        <v>2986.6555857485482</v>
      </c>
      <c r="E136" s="5">
        <v>2279.4119779891507</v>
      </c>
      <c r="F136" s="5">
        <v>3092.6562758826567</v>
      </c>
      <c r="G136" s="5">
        <v>3289.5681947906951</v>
      </c>
      <c r="H136" s="5">
        <v>3908.6002147342724</v>
      </c>
      <c r="I136" s="5">
        <v>4745.3732791364728</v>
      </c>
      <c r="J136" s="5">
        <v>4451.5008419221813</v>
      </c>
      <c r="K136" s="5">
        <v>4088.9365302557185</v>
      </c>
      <c r="L136" s="5">
        <v>4872.6084012007941</v>
      </c>
      <c r="M136" s="5">
        <v>4335.4831756364683</v>
      </c>
      <c r="N136" s="5">
        <v>4849.2867644980379</v>
      </c>
      <c r="O136" s="5">
        <v>4572.2919239279126</v>
      </c>
      <c r="P136" s="5">
        <v>5008.4158460864046</v>
      </c>
      <c r="Q136" s="5">
        <v>4405.0650069579133</v>
      </c>
      <c r="R136" s="5">
        <v>5159.3326796860683</v>
      </c>
      <c r="S136" s="5">
        <v>4728.6031714413703</v>
      </c>
      <c r="T136" s="5">
        <v>3444.7643909413709</v>
      </c>
      <c r="U136" s="5">
        <v>3818.5464329421166</v>
      </c>
      <c r="V136" s="5">
        <v>4217.0970000485895</v>
      </c>
      <c r="W136" s="5">
        <v>3379.3948071118698</v>
      </c>
      <c r="X136" s="5">
        <v>4387.06691001117</v>
      </c>
      <c r="Y136" s="5">
        <v>3579.3331995335557</v>
      </c>
      <c r="Z136" s="5">
        <v>4651.6813318164277</v>
      </c>
      <c r="AA136" s="5">
        <v>4014.2034487367</v>
      </c>
      <c r="AB136" s="5">
        <v>3719.3756069098599</v>
      </c>
      <c r="AC136" s="5">
        <v>4067.4535982527514</v>
      </c>
      <c r="AD136" s="5">
        <v>4035.9792942918521</v>
      </c>
      <c r="AE136" s="5">
        <v>2833.0212487457461</v>
      </c>
    </row>
    <row r="137" spans="1:31">
      <c r="A137" s="58" t="s">
        <v>138</v>
      </c>
      <c r="B137" s="58" t="s">
        <v>126</v>
      </c>
      <c r="C137" s="58" t="s">
        <v>279</v>
      </c>
      <c r="D137" s="5">
        <v>-586.36349208329011</v>
      </c>
      <c r="E137" s="5">
        <v>-1499.5085334540047</v>
      </c>
      <c r="F137" s="5">
        <v>-4530.5716350403463</v>
      </c>
      <c r="G137" s="5">
        <v>-4536.421421435396</v>
      </c>
      <c r="H137" s="5">
        <v>-5214.6431333811615</v>
      </c>
      <c r="I137" s="5">
        <v>-5577.7462342554254</v>
      </c>
      <c r="J137" s="5">
        <v>-5535.6445335728713</v>
      </c>
      <c r="K137" s="5">
        <v>-5256.4977066648062</v>
      </c>
      <c r="L137" s="5">
        <v>-4993.7767059722082</v>
      </c>
      <c r="M137" s="5">
        <v>-5895.4949628068343</v>
      </c>
      <c r="N137" s="5">
        <v>-5666.3855888160861</v>
      </c>
      <c r="O137" s="5">
        <v>-5988.8441851379221</v>
      </c>
      <c r="P137" s="5">
        <v>-5733.5566531845525</v>
      </c>
      <c r="Q137" s="5">
        <v>-7038.9198195544814</v>
      </c>
      <c r="R137" s="5">
        <v>-6615.5898775387914</v>
      </c>
      <c r="S137" s="5">
        <v>-6937.6177872135868</v>
      </c>
      <c r="T137" s="5">
        <v>-8742.7825080904713</v>
      </c>
      <c r="U137" s="5">
        <v>-7738.9880177478735</v>
      </c>
      <c r="V137" s="5">
        <v>-8148.2058012912021</v>
      </c>
      <c r="W137" s="5">
        <v>-9165.8002520874943</v>
      </c>
      <c r="X137" s="5">
        <v>-7896.319848294399</v>
      </c>
      <c r="Y137" s="5">
        <v>-8361.1859252875529</v>
      </c>
      <c r="Z137" s="5">
        <v>-6771.5068189313315</v>
      </c>
      <c r="AA137" s="5">
        <v>-7509.8937220357911</v>
      </c>
      <c r="AB137" s="5">
        <v>-7539.4633744059611</v>
      </c>
      <c r="AC137" s="5">
        <v>-7619.5060930397849</v>
      </c>
      <c r="AD137" s="5">
        <v>-7809.3319748253261</v>
      </c>
      <c r="AE137" s="5">
        <v>-9078.703836057779</v>
      </c>
    </row>
    <row r="138" spans="1:31">
      <c r="A138" s="58" t="s">
        <v>138</v>
      </c>
      <c r="B138" s="58" t="s">
        <v>126</v>
      </c>
      <c r="C138" s="58" t="s">
        <v>280</v>
      </c>
      <c r="D138" s="5">
        <v>2400.2920936652581</v>
      </c>
      <c r="E138" s="5">
        <v>779.90344453514604</v>
      </c>
      <c r="F138" s="5">
        <v>-1437.9153591576896</v>
      </c>
      <c r="G138" s="5">
        <v>-1246.853226644701</v>
      </c>
      <c r="H138" s="5">
        <v>-1306.0429186468891</v>
      </c>
      <c r="I138" s="5">
        <v>-832.37295511895263</v>
      </c>
      <c r="J138" s="5">
        <v>-1084.14369165069</v>
      </c>
      <c r="K138" s="5">
        <v>-1167.5611764090877</v>
      </c>
      <c r="L138" s="5">
        <v>-121.16830477141411</v>
      </c>
      <c r="M138" s="5">
        <v>-1560.011787170366</v>
      </c>
      <c r="N138" s="5">
        <v>-817.09882431804817</v>
      </c>
      <c r="O138" s="5">
        <v>-1416.5522612100094</v>
      </c>
      <c r="P138" s="5">
        <v>-725.14080709814789</v>
      </c>
      <c r="Q138" s="5">
        <v>-2633.8548125965681</v>
      </c>
      <c r="R138" s="5">
        <v>-1456.257197852723</v>
      </c>
      <c r="S138" s="5">
        <v>-2209.0146157722165</v>
      </c>
      <c r="T138" s="5">
        <v>-5298.0181171491004</v>
      </c>
      <c r="U138" s="5">
        <v>-3920.441584805757</v>
      </c>
      <c r="V138" s="5">
        <v>-3931.1088012426126</v>
      </c>
      <c r="W138" s="5">
        <v>-5786.4054449756241</v>
      </c>
      <c r="X138" s="5">
        <v>-3509.252938283229</v>
      </c>
      <c r="Y138" s="5">
        <v>-4781.8527257539972</v>
      </c>
      <c r="Z138" s="5">
        <v>-2119.8254871149038</v>
      </c>
      <c r="AA138" s="5">
        <v>-3495.6902732990911</v>
      </c>
      <c r="AB138" s="5">
        <v>-3820.0877674961012</v>
      </c>
      <c r="AC138" s="5">
        <v>-3552.0524947870335</v>
      </c>
      <c r="AD138" s="5">
        <v>-3773.3526805334741</v>
      </c>
      <c r="AE138" s="5">
        <v>-6245.6825873120324</v>
      </c>
    </row>
    <row r="139" spans="1:3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>
      <c r="A140" s="58" t="s">
        <v>138</v>
      </c>
      <c r="B140" s="58" t="s">
        <v>127</v>
      </c>
      <c r="C140" s="58" t="s">
        <v>278</v>
      </c>
      <c r="D140" s="5">
        <v>2546.6947469645315</v>
      </c>
      <c r="E140" s="5">
        <v>1313.1092232368449</v>
      </c>
      <c r="F140" s="5">
        <v>1150.1949959334004</v>
      </c>
      <c r="G140" s="5">
        <v>1076.5741572944248</v>
      </c>
      <c r="H140" s="5">
        <v>1791.7250816176052</v>
      </c>
      <c r="I140" s="5">
        <v>1890.2120318503194</v>
      </c>
      <c r="J140" s="5">
        <v>2546.0988130454002</v>
      </c>
      <c r="K140" s="5">
        <v>2674.4526519976389</v>
      </c>
      <c r="L140" s="5">
        <v>3936.4893240950751</v>
      </c>
      <c r="M140" s="5">
        <v>3923.5491218042253</v>
      </c>
      <c r="N140" s="5">
        <v>5115.577294024989</v>
      </c>
      <c r="O140" s="5">
        <v>4862.0804858112242</v>
      </c>
      <c r="P140" s="5">
        <v>5196.8037595706346</v>
      </c>
      <c r="Q140" s="5">
        <v>5660.4827073889792</v>
      </c>
      <c r="R140" s="5">
        <v>6479.2993740614802</v>
      </c>
      <c r="S140" s="5">
        <v>5713.540296054307</v>
      </c>
      <c r="T140" s="5">
        <v>5505.0703525684594</v>
      </c>
      <c r="U140" s="5">
        <v>7046.7344754798869</v>
      </c>
      <c r="V140" s="5">
        <v>6367.3119591428258</v>
      </c>
      <c r="W140" s="5">
        <v>5975.839495139513</v>
      </c>
      <c r="X140" s="5">
        <v>4779.8233973645947</v>
      </c>
      <c r="Y140" s="5">
        <v>6338.4050163856555</v>
      </c>
      <c r="Z140" s="5">
        <v>4419.2835388337544</v>
      </c>
      <c r="AA140" s="5">
        <v>6200.4549664647011</v>
      </c>
      <c r="AB140" s="5">
        <v>7473.7851194003197</v>
      </c>
      <c r="AC140" s="5">
        <v>7042.2678614974157</v>
      </c>
      <c r="AD140" s="5">
        <v>5574.1164048877281</v>
      </c>
      <c r="AE140" s="5">
        <v>5614.4884428987862</v>
      </c>
    </row>
    <row r="141" spans="1:31">
      <c r="A141" s="58" t="s">
        <v>138</v>
      </c>
      <c r="B141" s="58" t="s">
        <v>127</v>
      </c>
      <c r="C141" s="58" t="s">
        <v>279</v>
      </c>
      <c r="D141" s="5">
        <v>-108.75480834370506</v>
      </c>
      <c r="E141" s="5">
        <v>-2511.8641640813794</v>
      </c>
      <c r="F141" s="5">
        <v>-2304.4250348856872</v>
      </c>
      <c r="G141" s="5">
        <v>-2421.9346598029438</v>
      </c>
      <c r="H141" s="5">
        <v>-6331.8914562216514</v>
      </c>
      <c r="I141" s="5">
        <v>-6000.5220021388341</v>
      </c>
      <c r="J141" s="5">
        <v>-10590.470785018962</v>
      </c>
      <c r="K141" s="5">
        <v>-11247.054621209987</v>
      </c>
      <c r="L141" s="5">
        <v>-9230.0933906456994</v>
      </c>
      <c r="M141" s="5">
        <v>-8630.3415605779355</v>
      </c>
      <c r="N141" s="5">
        <v>-7889.1021652496174</v>
      </c>
      <c r="O141" s="5">
        <v>-7442.7018633831676</v>
      </c>
      <c r="P141" s="5">
        <v>-7754.0504037854698</v>
      </c>
      <c r="Q141" s="5">
        <v>-7422.9041550027341</v>
      </c>
      <c r="R141" s="5">
        <v>-6961.5980791917209</v>
      </c>
      <c r="S141" s="5">
        <v>-7880.7842901587046</v>
      </c>
      <c r="T141" s="5">
        <v>-7783.42395205911</v>
      </c>
      <c r="U141" s="5">
        <v>-6080.0924476185101</v>
      </c>
      <c r="V141" s="5">
        <v>-6729.9755479371106</v>
      </c>
      <c r="W141" s="5">
        <v>-7638.2823794909427</v>
      </c>
      <c r="X141" s="5">
        <v>-8222.2361841153488</v>
      </c>
      <c r="Y141" s="5">
        <v>-8347.3881966677654</v>
      </c>
      <c r="Z141" s="5">
        <v>-10435.984214107772</v>
      </c>
      <c r="AA141" s="5">
        <v>-8553.4294059538515</v>
      </c>
      <c r="AB141" s="5">
        <v>-6210.4395894705158</v>
      </c>
      <c r="AC141" s="5">
        <v>-7298.4711735757983</v>
      </c>
      <c r="AD141" s="5">
        <v>-8185.3773690143353</v>
      </c>
      <c r="AE141" s="5">
        <v>-8505.6367104044803</v>
      </c>
    </row>
    <row r="142" spans="1:31">
      <c r="A142" s="58" t="s">
        <v>138</v>
      </c>
      <c r="B142" s="58" t="s">
        <v>127</v>
      </c>
      <c r="C142" s="58" t="s">
        <v>280</v>
      </c>
      <c r="D142" s="5">
        <v>2437.9399386208265</v>
      </c>
      <c r="E142" s="5">
        <v>-1198.7549408445345</v>
      </c>
      <c r="F142" s="5">
        <v>-1154.2300389522868</v>
      </c>
      <c r="G142" s="5">
        <v>-1345.3605025085189</v>
      </c>
      <c r="H142" s="5">
        <v>-4540.1663746040467</v>
      </c>
      <c r="I142" s="5">
        <v>-4110.3099702885147</v>
      </c>
      <c r="J142" s="5">
        <v>-8044.3719719735618</v>
      </c>
      <c r="K142" s="5">
        <v>-8572.6019692123482</v>
      </c>
      <c r="L142" s="5">
        <v>-5293.6040665506243</v>
      </c>
      <c r="M142" s="5">
        <v>-4706.7924387737103</v>
      </c>
      <c r="N142" s="5">
        <v>-2773.5248712246284</v>
      </c>
      <c r="O142" s="5">
        <v>-2580.6213775719434</v>
      </c>
      <c r="P142" s="5">
        <v>-2557.2466442148352</v>
      </c>
      <c r="Q142" s="5">
        <v>-1762.4214476137549</v>
      </c>
      <c r="R142" s="5">
        <v>-482.29870513024071</v>
      </c>
      <c r="S142" s="5">
        <v>-2167.2439941043976</v>
      </c>
      <c r="T142" s="5">
        <v>-2278.3535994906506</v>
      </c>
      <c r="U142" s="5">
        <v>966.64202786137685</v>
      </c>
      <c r="V142" s="5">
        <v>-362.66358879428481</v>
      </c>
      <c r="W142" s="5">
        <v>-1662.4428843514297</v>
      </c>
      <c r="X142" s="5">
        <v>-3442.4127867507541</v>
      </c>
      <c r="Y142" s="5">
        <v>-2008.98318028211</v>
      </c>
      <c r="Z142" s="5">
        <v>-6016.7006752740172</v>
      </c>
      <c r="AA142" s="5">
        <v>-2352.9744394891504</v>
      </c>
      <c r="AB142" s="5">
        <v>1263.3455299298039</v>
      </c>
      <c r="AC142" s="5">
        <v>-256.20331207838262</v>
      </c>
      <c r="AD142" s="5">
        <v>-2611.2609641266072</v>
      </c>
      <c r="AE142" s="5">
        <v>-2891.1482675056941</v>
      </c>
    </row>
    <row r="143" spans="1:31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>
      <c r="A144" s="58" t="s">
        <v>37</v>
      </c>
      <c r="B144" s="58" t="s">
        <v>123</v>
      </c>
      <c r="C144" s="58" t="s">
        <v>278</v>
      </c>
      <c r="D144" s="5">
        <v>1332.0446686545993</v>
      </c>
      <c r="E144" s="5">
        <v>6219.8734020752381</v>
      </c>
      <c r="F144" s="5">
        <v>8545.5440244261154</v>
      </c>
      <c r="G144" s="5">
        <v>9160.7059838848345</v>
      </c>
      <c r="H144" s="5">
        <v>7847.3465100534258</v>
      </c>
      <c r="I144" s="5">
        <v>5091.9532821977209</v>
      </c>
      <c r="J144" s="5">
        <v>4072.3945754875849</v>
      </c>
      <c r="K144" s="5">
        <v>12578.735439349566</v>
      </c>
      <c r="L144" s="5">
        <v>13353.744115648562</v>
      </c>
      <c r="M144" s="5">
        <v>12212.766839311818</v>
      </c>
      <c r="N144" s="5">
        <v>14757.487934899889</v>
      </c>
      <c r="O144" s="5">
        <v>15074.738683374442</v>
      </c>
      <c r="P144" s="5">
        <v>15530.021034725185</v>
      </c>
      <c r="Q144" s="5">
        <v>15304.880673443451</v>
      </c>
      <c r="R144" s="5">
        <v>16051.421150650822</v>
      </c>
      <c r="S144" s="5">
        <v>16185.767787366476</v>
      </c>
      <c r="T144" s="5">
        <v>17244.37603553286</v>
      </c>
      <c r="U144" s="5">
        <v>16041.578398175214</v>
      </c>
      <c r="V144" s="5">
        <v>17960.176968308653</v>
      </c>
      <c r="W144" s="5">
        <v>19848.245845630936</v>
      </c>
      <c r="X144" s="5">
        <v>19430.208192632374</v>
      </c>
      <c r="Y144" s="5">
        <v>21817.415855088999</v>
      </c>
      <c r="Z144" s="5">
        <v>21737.671109692688</v>
      </c>
      <c r="AA144" s="5">
        <v>22291.501759452629</v>
      </c>
      <c r="AB144" s="5">
        <v>23105.786144624435</v>
      </c>
      <c r="AC144" s="5">
        <v>22603.982922127103</v>
      </c>
      <c r="AD144" s="5">
        <v>20893.387582585525</v>
      </c>
      <c r="AE144" s="5">
        <v>24003.903206009974</v>
      </c>
    </row>
    <row r="145" spans="1:31">
      <c r="A145" s="58" t="s">
        <v>37</v>
      </c>
      <c r="B145" s="58" t="s">
        <v>123</v>
      </c>
      <c r="C145" s="58" t="s">
        <v>279</v>
      </c>
      <c r="D145" s="5">
        <v>-6890.9236419684821</v>
      </c>
      <c r="E145" s="5">
        <v>-3633.2423474347243</v>
      </c>
      <c r="F145" s="5">
        <v>-5417.2300237572799</v>
      </c>
      <c r="G145" s="5">
        <v>-4825.5604283442299</v>
      </c>
      <c r="H145" s="5">
        <v>-6011.0192986096208</v>
      </c>
      <c r="I145" s="5">
        <v>-7303.666784631504</v>
      </c>
      <c r="J145" s="5">
        <v>-7519.4948124684915</v>
      </c>
      <c r="K145" s="5">
        <v>-3744.7121057197792</v>
      </c>
      <c r="L145" s="5">
        <v>-3455.5492009847803</v>
      </c>
      <c r="M145" s="5">
        <v>-4723.5249636420849</v>
      </c>
      <c r="N145" s="5">
        <v>-3144.8021260786204</v>
      </c>
      <c r="O145" s="5">
        <v>-3090.9956516042857</v>
      </c>
      <c r="P145" s="5">
        <v>-2478.0134899127097</v>
      </c>
      <c r="Q145" s="5">
        <v>-3253.4309618089346</v>
      </c>
      <c r="R145" s="5">
        <v>-2619.5907097404152</v>
      </c>
      <c r="S145" s="5">
        <v>-3340.2734384227183</v>
      </c>
      <c r="T145" s="5">
        <v>-2550.8700659565102</v>
      </c>
      <c r="U145" s="5">
        <v>-3348.329843483426</v>
      </c>
      <c r="V145" s="5">
        <v>-2778.2707615119507</v>
      </c>
      <c r="W145" s="5">
        <v>-2063.7018412137704</v>
      </c>
      <c r="X145" s="5">
        <v>-2579.6886273939249</v>
      </c>
      <c r="Y145" s="5">
        <v>-1307.1927836260852</v>
      </c>
      <c r="Z145" s="5">
        <v>-1423.5644128891349</v>
      </c>
      <c r="AA145" s="5">
        <v>-880.65699133180976</v>
      </c>
      <c r="AB145" s="5">
        <v>-1398.2516038063854</v>
      </c>
      <c r="AC145" s="5">
        <v>-1145.36734263577</v>
      </c>
      <c r="AD145" s="5">
        <v>-1978.6772940520509</v>
      </c>
      <c r="AE145" s="5">
        <v>-780.61735089953493</v>
      </c>
    </row>
    <row r="146" spans="1:31">
      <c r="A146" s="58" t="s">
        <v>37</v>
      </c>
      <c r="B146" s="58" t="s">
        <v>123</v>
      </c>
      <c r="C146" s="58" t="s">
        <v>280</v>
      </c>
      <c r="D146" s="5">
        <v>-5558.8789733138829</v>
      </c>
      <c r="E146" s="5">
        <v>2586.6310546405139</v>
      </c>
      <c r="F146" s="5">
        <v>3128.3140006688354</v>
      </c>
      <c r="G146" s="5">
        <v>4335.1455555406046</v>
      </c>
      <c r="H146" s="5">
        <v>1836.327211443805</v>
      </c>
      <c r="I146" s="5">
        <v>-2211.7135024337831</v>
      </c>
      <c r="J146" s="5">
        <v>-3447.1002369809066</v>
      </c>
      <c r="K146" s="5">
        <v>8834.0233336297861</v>
      </c>
      <c r="L146" s="5">
        <v>9898.1949146637817</v>
      </c>
      <c r="M146" s="5">
        <v>7489.2418756697334</v>
      </c>
      <c r="N146" s="5">
        <v>11612.685808821268</v>
      </c>
      <c r="O146" s="5">
        <v>11983.743031770156</v>
      </c>
      <c r="P146" s="5">
        <v>13052.007544812475</v>
      </c>
      <c r="Q146" s="5">
        <v>12051.449711634516</v>
      </c>
      <c r="R146" s="5">
        <v>13431.830440910406</v>
      </c>
      <c r="S146" s="5">
        <v>12845.494348943757</v>
      </c>
      <c r="T146" s="5">
        <v>14693.505969576348</v>
      </c>
      <c r="U146" s="5">
        <v>12693.248554691789</v>
      </c>
      <c r="V146" s="5">
        <v>15181.906206796702</v>
      </c>
      <c r="W146" s="5">
        <v>17784.544004417166</v>
      </c>
      <c r="X146" s="5">
        <v>16850.51956523845</v>
      </c>
      <c r="Y146" s="5">
        <v>20510.223071462915</v>
      </c>
      <c r="Z146" s="5">
        <v>20314.106696803552</v>
      </c>
      <c r="AA146" s="5">
        <v>21410.84476812082</v>
      </c>
      <c r="AB146" s="5">
        <v>21707.534540818051</v>
      </c>
      <c r="AC146" s="5">
        <v>21458.615579491332</v>
      </c>
      <c r="AD146" s="5">
        <v>18914.710288533475</v>
      </c>
      <c r="AE146" s="5">
        <v>23223.28585511044</v>
      </c>
    </row>
    <row r="147" spans="1:3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>
      <c r="A148" s="58" t="s">
        <v>37</v>
      </c>
      <c r="B148" s="58" t="s">
        <v>124</v>
      </c>
      <c r="C148" s="58" t="s">
        <v>278</v>
      </c>
      <c r="D148" s="5">
        <v>4158.4786863670506</v>
      </c>
      <c r="E148" s="5">
        <v>2327.7659302346347</v>
      </c>
      <c r="F148" s="5">
        <v>2294.5262366435363</v>
      </c>
      <c r="G148" s="5">
        <v>1993.8463498074207</v>
      </c>
      <c r="H148" s="5">
        <v>2006.1693478883426</v>
      </c>
      <c r="I148" s="5">
        <v>2437.8469587365521</v>
      </c>
      <c r="J148" s="5">
        <v>2854.480637580823</v>
      </c>
      <c r="K148" s="5">
        <v>1097.0393002596197</v>
      </c>
      <c r="L148" s="5">
        <v>1468.5446333831155</v>
      </c>
      <c r="M148" s="5">
        <v>1754.2811602095453</v>
      </c>
      <c r="N148" s="5">
        <v>1172.5651842233156</v>
      </c>
      <c r="O148" s="5">
        <v>1052.5111107590301</v>
      </c>
      <c r="P148" s="5">
        <v>847.37606748758458</v>
      </c>
      <c r="Q148" s="5">
        <v>1456.3570100583395</v>
      </c>
      <c r="R148" s="5">
        <v>692.18001057874005</v>
      </c>
      <c r="S148" s="5">
        <v>885.12364746086519</v>
      </c>
      <c r="T148" s="5">
        <v>971.26992118674502</v>
      </c>
      <c r="U148" s="5">
        <v>821.16444611267002</v>
      </c>
      <c r="V148" s="5">
        <v>645.27076560799492</v>
      </c>
      <c r="W148" s="5">
        <v>590.72361557986483</v>
      </c>
      <c r="X148" s="5">
        <v>777.35072151715985</v>
      </c>
      <c r="Y148" s="5">
        <v>238.46527063549502</v>
      </c>
      <c r="Z148" s="5">
        <v>363.57222065951999</v>
      </c>
      <c r="AA148" s="5">
        <v>114.54080363519998</v>
      </c>
      <c r="AB148" s="5">
        <v>265.10466666498507</v>
      </c>
      <c r="AC148" s="5">
        <v>293.42668248827988</v>
      </c>
      <c r="AD148" s="5">
        <v>358.22522620059505</v>
      </c>
      <c r="AE148" s="5">
        <v>454.80348161148493</v>
      </c>
    </row>
    <row r="149" spans="1:31">
      <c r="A149" s="58" t="s">
        <v>37</v>
      </c>
      <c r="B149" s="58" t="s">
        <v>124</v>
      </c>
      <c r="C149" s="58" t="s">
        <v>279</v>
      </c>
      <c r="D149" s="5">
        <v>-722.74966310598438</v>
      </c>
      <c r="E149" s="5">
        <v>-3272.4868001213604</v>
      </c>
      <c r="F149" s="5">
        <v>-3912.9418706778583</v>
      </c>
      <c r="G149" s="5">
        <v>-4052.2572702598004</v>
      </c>
      <c r="H149" s="5">
        <v>-4441.4810316950889</v>
      </c>
      <c r="I149" s="5">
        <v>-2560.6147168854054</v>
      </c>
      <c r="J149" s="5">
        <v>-1675.2788621799502</v>
      </c>
      <c r="K149" s="5">
        <v>-5988.0903084288084</v>
      </c>
      <c r="L149" s="5">
        <v>-5739.5901023683136</v>
      </c>
      <c r="M149" s="5">
        <v>-5390.4773583658953</v>
      </c>
      <c r="N149" s="5">
        <v>-6270.166188472278</v>
      </c>
      <c r="O149" s="5">
        <v>-6699.5249815048946</v>
      </c>
      <c r="P149" s="5">
        <v>-6916.9517358481862</v>
      </c>
      <c r="Q149" s="5">
        <v>-6386.5630693595476</v>
      </c>
      <c r="R149" s="5">
        <v>-7495.8618787123569</v>
      </c>
      <c r="S149" s="5">
        <v>-7631.3685656116086</v>
      </c>
      <c r="T149" s="5">
        <v>-7032.8744646459545</v>
      </c>
      <c r="U149" s="5">
        <v>-7495.511305915471</v>
      </c>
      <c r="V149" s="5">
        <v>-8249.442743139467</v>
      </c>
      <c r="W149" s="5">
        <v>-8360.5075193942448</v>
      </c>
      <c r="X149" s="5">
        <v>-8472.6902380382962</v>
      </c>
      <c r="Y149" s="5">
        <v>-9768.3248405692539</v>
      </c>
      <c r="Z149" s="5">
        <v>-9681.2846932454522</v>
      </c>
      <c r="AA149" s="5">
        <v>-10191.084949632952</v>
      </c>
      <c r="AB149" s="5">
        <v>-10275.786605547681</v>
      </c>
      <c r="AC149" s="5">
        <v>-9961.470672258527</v>
      </c>
      <c r="AD149" s="5">
        <v>-9602.2819636648364</v>
      </c>
      <c r="AE149" s="5">
        <v>-9466.3585686548467</v>
      </c>
    </row>
    <row r="150" spans="1:31">
      <c r="A150" s="58" t="s">
        <v>37</v>
      </c>
      <c r="B150" s="58" t="s">
        <v>124</v>
      </c>
      <c r="C150" s="58" t="s">
        <v>280</v>
      </c>
      <c r="D150" s="5">
        <v>3435.7290232610662</v>
      </c>
      <c r="E150" s="5">
        <v>-944.72086988672572</v>
      </c>
      <c r="F150" s="5">
        <v>-1618.415634034322</v>
      </c>
      <c r="G150" s="5">
        <v>-2058.4109204523797</v>
      </c>
      <c r="H150" s="5">
        <v>-2435.3116838067463</v>
      </c>
      <c r="I150" s="5">
        <v>-122.76775814885332</v>
      </c>
      <c r="J150" s="5">
        <v>1179.2017754008727</v>
      </c>
      <c r="K150" s="5">
        <v>-4891.0510081691882</v>
      </c>
      <c r="L150" s="5">
        <v>-4271.0454689851977</v>
      </c>
      <c r="M150" s="5">
        <v>-3636.19619815635</v>
      </c>
      <c r="N150" s="5">
        <v>-5097.6010042489625</v>
      </c>
      <c r="O150" s="5">
        <v>-5647.0138707458646</v>
      </c>
      <c r="P150" s="5">
        <v>-6069.5756683606014</v>
      </c>
      <c r="Q150" s="5">
        <v>-4930.2060593012084</v>
      </c>
      <c r="R150" s="5">
        <v>-6803.6818681336172</v>
      </c>
      <c r="S150" s="5">
        <v>-6746.2449181507436</v>
      </c>
      <c r="T150" s="5">
        <v>-6061.6045434592097</v>
      </c>
      <c r="U150" s="5">
        <v>-6674.3468598028012</v>
      </c>
      <c r="V150" s="5">
        <v>-7604.1719775314723</v>
      </c>
      <c r="W150" s="5">
        <v>-7769.7839038143802</v>
      </c>
      <c r="X150" s="5">
        <v>-7695.3395165211368</v>
      </c>
      <c r="Y150" s="5">
        <v>-9529.8595699337584</v>
      </c>
      <c r="Z150" s="5">
        <v>-9317.7124725859321</v>
      </c>
      <c r="AA150" s="5">
        <v>-10076.544145997752</v>
      </c>
      <c r="AB150" s="5">
        <v>-10010.681938882695</v>
      </c>
      <c r="AC150" s="5">
        <v>-9668.0439897702472</v>
      </c>
      <c r="AD150" s="5">
        <v>-9244.0567374642415</v>
      </c>
      <c r="AE150" s="5">
        <v>-9011.5550870433617</v>
      </c>
    </row>
    <row r="151" spans="1:3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>
      <c r="A152" s="58" t="s">
        <v>37</v>
      </c>
      <c r="B152" s="58" t="s">
        <v>125</v>
      </c>
      <c r="C152" s="58" t="s">
        <v>278</v>
      </c>
      <c r="D152" s="5">
        <v>4229.0695655742875</v>
      </c>
      <c r="E152" s="5">
        <v>5207.2996515846444</v>
      </c>
      <c r="F152" s="5">
        <v>6206.4006359327423</v>
      </c>
      <c r="G152" s="5">
        <v>6623.8992063089217</v>
      </c>
      <c r="H152" s="5">
        <v>7061.7314044554387</v>
      </c>
      <c r="I152" s="5">
        <v>6662.7527232904595</v>
      </c>
      <c r="J152" s="5">
        <v>5985.663220247824</v>
      </c>
      <c r="K152" s="5">
        <v>7716.0283955309715</v>
      </c>
      <c r="L152" s="5">
        <v>7748.5217058798771</v>
      </c>
      <c r="M152" s="5">
        <v>7827.670019162043</v>
      </c>
      <c r="N152" s="5">
        <v>6612.8986718081751</v>
      </c>
      <c r="O152" s="5">
        <v>7064.3012171678056</v>
      </c>
      <c r="P152" s="5">
        <v>6415.4833793077787</v>
      </c>
      <c r="Q152" s="5">
        <v>7316.140969584816</v>
      </c>
      <c r="R152" s="5">
        <v>7181.4268763226282</v>
      </c>
      <c r="S152" s="5">
        <v>7593.0713768140922</v>
      </c>
      <c r="T152" s="5">
        <v>7765.6523224199827</v>
      </c>
      <c r="U152" s="5">
        <v>7833.5838541258454</v>
      </c>
      <c r="V152" s="5">
        <v>7885.3512599123851</v>
      </c>
      <c r="W152" s="5">
        <v>7476.0207736892062</v>
      </c>
      <c r="X152" s="5">
        <v>8043.0036287667126</v>
      </c>
      <c r="Y152" s="5">
        <v>6678.0787057245416</v>
      </c>
      <c r="Z152" s="5">
        <v>7065.2860706512711</v>
      </c>
      <c r="AA152" s="5">
        <v>5760.8138223671067</v>
      </c>
      <c r="AB152" s="5">
        <v>5633.2132321568624</v>
      </c>
      <c r="AC152" s="5">
        <v>5607.0767179507775</v>
      </c>
      <c r="AD152" s="5">
        <v>5176.5514086901239</v>
      </c>
      <c r="AE152" s="5">
        <v>5585.9213856287133</v>
      </c>
    </row>
    <row r="153" spans="1:31">
      <c r="A153" s="58" t="s">
        <v>37</v>
      </c>
      <c r="B153" s="58" t="s">
        <v>125</v>
      </c>
      <c r="C153" s="58" t="s">
        <v>279</v>
      </c>
      <c r="D153" s="5">
        <v>-3471.2713001473385</v>
      </c>
      <c r="E153" s="5">
        <v>-6816.2556964787364</v>
      </c>
      <c r="F153" s="5">
        <v>-6072.01871780289</v>
      </c>
      <c r="G153" s="5">
        <v>-6178.8205779647624</v>
      </c>
      <c r="H153" s="5">
        <v>-5275.579507307938</v>
      </c>
      <c r="I153" s="5">
        <v>-4794.7244111591008</v>
      </c>
      <c r="J153" s="5">
        <v>-5315.8706483633505</v>
      </c>
      <c r="K153" s="5">
        <v>-7142.2905440290488</v>
      </c>
      <c r="L153" s="5">
        <v>-7397.8377697743372</v>
      </c>
      <c r="M153" s="5">
        <v>-7183.6602541836455</v>
      </c>
      <c r="N153" s="5">
        <v>-9343.9497539218755</v>
      </c>
      <c r="O153" s="5">
        <v>-8473.1392065068922</v>
      </c>
      <c r="P153" s="5">
        <v>-9580.5239462053978</v>
      </c>
      <c r="Q153" s="5">
        <v>-8966.4366973900487</v>
      </c>
      <c r="R153" s="5">
        <v>-8954.6750669130633</v>
      </c>
      <c r="S153" s="5">
        <v>-8642.1800498103858</v>
      </c>
      <c r="T153" s="5">
        <v>-9052.1522373800108</v>
      </c>
      <c r="U153" s="5">
        <v>-8432.7721378995666</v>
      </c>
      <c r="V153" s="5">
        <v>-8994.8482546839241</v>
      </c>
      <c r="W153" s="5">
        <v>-10356.608088516092</v>
      </c>
      <c r="X153" s="5">
        <v>-9339.6874867135102</v>
      </c>
      <c r="Y153" s="5">
        <v>-11862.897906889313</v>
      </c>
      <c r="Z153" s="5">
        <v>-11857.59581962317</v>
      </c>
      <c r="AA153" s="5">
        <v>-12501.346618295511</v>
      </c>
      <c r="AB153" s="5">
        <v>-13514.821929978314</v>
      </c>
      <c r="AC153" s="5">
        <v>-13680.455197228614</v>
      </c>
      <c r="AD153" s="5">
        <v>-12978.900358892197</v>
      </c>
      <c r="AE153" s="5">
        <v>-14395.688688297183</v>
      </c>
    </row>
    <row r="154" spans="1:31">
      <c r="A154" s="58" t="s">
        <v>37</v>
      </c>
      <c r="B154" s="58" t="s">
        <v>125</v>
      </c>
      <c r="C154" s="58" t="s">
        <v>280</v>
      </c>
      <c r="D154" s="5">
        <v>757.798265426949</v>
      </c>
      <c r="E154" s="5">
        <v>-1608.956044894092</v>
      </c>
      <c r="F154" s="5">
        <v>134.38191812985224</v>
      </c>
      <c r="G154" s="5">
        <v>445.07862834415937</v>
      </c>
      <c r="H154" s="5">
        <v>1786.1518971475007</v>
      </c>
      <c r="I154" s="5">
        <v>1868.0283121313587</v>
      </c>
      <c r="J154" s="5">
        <v>669.79257188447355</v>
      </c>
      <c r="K154" s="5">
        <v>573.73785150192271</v>
      </c>
      <c r="L154" s="5">
        <v>350.68393610553994</v>
      </c>
      <c r="M154" s="5">
        <v>644.00976497839747</v>
      </c>
      <c r="N154" s="5">
        <v>-2731.0510821137004</v>
      </c>
      <c r="O154" s="5">
        <v>-1408.8379893390866</v>
      </c>
      <c r="P154" s="5">
        <v>-3165.0405668976191</v>
      </c>
      <c r="Q154" s="5">
        <v>-1650.2957278052327</v>
      </c>
      <c r="R154" s="5">
        <v>-1773.2481905904351</v>
      </c>
      <c r="S154" s="5">
        <v>-1049.1086729962935</v>
      </c>
      <c r="T154" s="5">
        <v>-1286.499914960028</v>
      </c>
      <c r="U154" s="5">
        <v>-599.1882837737212</v>
      </c>
      <c r="V154" s="5">
        <v>-1109.496994771539</v>
      </c>
      <c r="W154" s="5">
        <v>-2880.5873148268856</v>
      </c>
      <c r="X154" s="5">
        <v>-1296.6838579467976</v>
      </c>
      <c r="Y154" s="5">
        <v>-5184.8192011647716</v>
      </c>
      <c r="Z154" s="5">
        <v>-4792.3097489718984</v>
      </c>
      <c r="AA154" s="5">
        <v>-6740.5327959284041</v>
      </c>
      <c r="AB154" s="5">
        <v>-7881.6086978214516</v>
      </c>
      <c r="AC154" s="5">
        <v>-8073.378479277836</v>
      </c>
      <c r="AD154" s="5">
        <v>-7802.348950202073</v>
      </c>
      <c r="AE154" s="5">
        <v>-8809.7673026684697</v>
      </c>
    </row>
    <row r="155" spans="1:3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>
      <c r="A156" s="58" t="s">
        <v>37</v>
      </c>
      <c r="B156" s="58" t="s">
        <v>126</v>
      </c>
      <c r="C156" s="58" t="s">
        <v>278</v>
      </c>
      <c r="D156" s="5">
        <v>631.3570312236302</v>
      </c>
      <c r="E156" s="5">
        <v>1595.982648034221</v>
      </c>
      <c r="F156" s="5">
        <v>3146.5201963358395</v>
      </c>
      <c r="G156" s="5">
        <v>2920.8152997957791</v>
      </c>
      <c r="H156" s="5">
        <v>3849.1740851988902</v>
      </c>
      <c r="I156" s="5">
        <v>4724.4258186572952</v>
      </c>
      <c r="J156" s="5">
        <v>5265.9138980983844</v>
      </c>
      <c r="K156" s="5">
        <v>2785.7550198247109</v>
      </c>
      <c r="L156" s="5">
        <v>2407.3215042754646</v>
      </c>
      <c r="M156" s="5">
        <v>3137.8062383235961</v>
      </c>
      <c r="N156" s="5">
        <v>3454.4555708071362</v>
      </c>
      <c r="O156" s="5">
        <v>3235.3134145397144</v>
      </c>
      <c r="P156" s="5">
        <v>3480.4325903536846</v>
      </c>
      <c r="Q156" s="5">
        <v>2855.3740595555882</v>
      </c>
      <c r="R156" s="5">
        <v>3499.263671817896</v>
      </c>
      <c r="S156" s="5">
        <v>3926.0991085736787</v>
      </c>
      <c r="T156" s="5">
        <v>3274.3964989337105</v>
      </c>
      <c r="U156" s="5">
        <v>3930.7828288078672</v>
      </c>
      <c r="V156" s="5">
        <v>3273.1522672424908</v>
      </c>
      <c r="W156" s="5">
        <v>3252.1740496725856</v>
      </c>
      <c r="X156" s="5">
        <v>3118.902616250225</v>
      </c>
      <c r="Y156" s="5">
        <v>4153.5057695485993</v>
      </c>
      <c r="Z156" s="5">
        <v>4597.8962516458041</v>
      </c>
      <c r="AA156" s="5">
        <v>4632.0668687699472</v>
      </c>
      <c r="AB156" s="5">
        <v>5170.3508934650526</v>
      </c>
      <c r="AC156" s="5">
        <v>4992.6430800482449</v>
      </c>
      <c r="AD156" s="5">
        <v>5910.8544140446556</v>
      </c>
      <c r="AE156" s="5">
        <v>4936.7349429808492</v>
      </c>
    </row>
    <row r="157" spans="1:31">
      <c r="A157" s="58" t="s">
        <v>37</v>
      </c>
      <c r="B157" s="58" t="s">
        <v>126</v>
      </c>
      <c r="C157" s="58" t="s">
        <v>279</v>
      </c>
      <c r="D157" s="5">
        <v>-1432.6536802874009</v>
      </c>
      <c r="E157" s="5">
        <v>-2267.2946118024402</v>
      </c>
      <c r="F157" s="5">
        <v>-5001.1219396219622</v>
      </c>
      <c r="G157" s="5">
        <v>-5810.5285406431776</v>
      </c>
      <c r="H157" s="5">
        <v>-4884.8865639646283</v>
      </c>
      <c r="I157" s="5">
        <v>-3645.5968088323261</v>
      </c>
      <c r="J157" s="5">
        <v>-2743.3147873189805</v>
      </c>
      <c r="K157" s="5">
        <v>-8090.4986485380105</v>
      </c>
      <c r="L157" s="5">
        <v>-8750.2523543066709</v>
      </c>
      <c r="M157" s="5">
        <v>-8290.8320335613644</v>
      </c>
      <c r="N157" s="5">
        <v>-7927.270858004099</v>
      </c>
      <c r="O157" s="5">
        <v>-7965.4902089521102</v>
      </c>
      <c r="P157" s="5">
        <v>-7616.1629285486752</v>
      </c>
      <c r="Q157" s="5">
        <v>-9076.2065055781841</v>
      </c>
      <c r="R157" s="5">
        <v>-8270.0748946356507</v>
      </c>
      <c r="S157" s="5">
        <v>-8058.8973434957761</v>
      </c>
      <c r="T157" s="5">
        <v>-9488.9496027617588</v>
      </c>
      <c r="U157" s="5">
        <v>-8006.2846397554031</v>
      </c>
      <c r="V157" s="5">
        <v>-9565.6167211327192</v>
      </c>
      <c r="W157" s="5">
        <v>-9877.5903324768969</v>
      </c>
      <c r="X157" s="5">
        <v>-10159.244780954405</v>
      </c>
      <c r="Y157" s="5">
        <v>-9201.5981701599449</v>
      </c>
      <c r="Z157" s="5">
        <v>-9066.4660268597145</v>
      </c>
      <c r="AA157" s="5">
        <v>-7947.1945989396063</v>
      </c>
      <c r="AB157" s="5">
        <v>-8592.0063731979062</v>
      </c>
      <c r="AC157" s="5">
        <v>-8541.8979937766253</v>
      </c>
      <c r="AD157" s="5">
        <v>-6667.4808902958657</v>
      </c>
      <c r="AE157" s="5">
        <v>-9600.736297848438</v>
      </c>
    </row>
    <row r="158" spans="1:31">
      <c r="A158" s="58" t="s">
        <v>37</v>
      </c>
      <c r="B158" s="58" t="s">
        <v>126</v>
      </c>
      <c r="C158" s="58" t="s">
        <v>280</v>
      </c>
      <c r="D158" s="5">
        <v>-801.2966490637707</v>
      </c>
      <c r="E158" s="5">
        <v>-671.31196376821913</v>
      </c>
      <c r="F158" s="5">
        <v>-1854.6017432861227</v>
      </c>
      <c r="G158" s="5">
        <v>-2889.7132408473985</v>
      </c>
      <c r="H158" s="5">
        <v>-1035.7124787657381</v>
      </c>
      <c r="I158" s="5">
        <v>1078.829009824969</v>
      </c>
      <c r="J158" s="5">
        <v>2522.5991107794039</v>
      </c>
      <c r="K158" s="5">
        <v>-5304.7436287132996</v>
      </c>
      <c r="L158" s="5">
        <v>-6342.9308500312063</v>
      </c>
      <c r="M158" s="5">
        <v>-5153.0257952377688</v>
      </c>
      <c r="N158" s="5">
        <v>-4472.8152871969633</v>
      </c>
      <c r="O158" s="5">
        <v>-4730.1767944123958</v>
      </c>
      <c r="P158" s="5">
        <v>-4135.7303381949905</v>
      </c>
      <c r="Q158" s="5">
        <v>-6220.8324460225958</v>
      </c>
      <c r="R158" s="5">
        <v>-4770.8112228177542</v>
      </c>
      <c r="S158" s="5">
        <v>-4132.7982349220974</v>
      </c>
      <c r="T158" s="5">
        <v>-6214.5531038280478</v>
      </c>
      <c r="U158" s="5">
        <v>-4075.5018109475359</v>
      </c>
      <c r="V158" s="5">
        <v>-6292.4644538902285</v>
      </c>
      <c r="W158" s="5">
        <v>-6625.4162828043118</v>
      </c>
      <c r="X158" s="5">
        <v>-7040.3421647041796</v>
      </c>
      <c r="Y158" s="5">
        <v>-5048.0924006113455</v>
      </c>
      <c r="Z158" s="5">
        <v>-4468.5697752139104</v>
      </c>
      <c r="AA158" s="5">
        <v>-3315.1277301696591</v>
      </c>
      <c r="AB158" s="5">
        <v>-3421.6554797328536</v>
      </c>
      <c r="AC158" s="5">
        <v>-3549.2549137283804</v>
      </c>
      <c r="AD158" s="5">
        <v>-756.62647625121008</v>
      </c>
      <c r="AE158" s="5">
        <v>-4664.0013548675888</v>
      </c>
    </row>
    <row r="159" spans="1:3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>
      <c r="A160" s="58" t="s">
        <v>37</v>
      </c>
      <c r="B160" s="58" t="s">
        <v>127</v>
      </c>
      <c r="C160" s="58" t="s">
        <v>278</v>
      </c>
      <c r="D160" s="5">
        <v>2230.6192633750934</v>
      </c>
      <c r="E160" s="5">
        <v>2272.8864464906369</v>
      </c>
      <c r="F160" s="5">
        <v>2039.5022773463083</v>
      </c>
      <c r="G160" s="5">
        <v>2042.7483746285886</v>
      </c>
      <c r="H160" s="5">
        <v>1906.9665911200138</v>
      </c>
      <c r="I160" s="5">
        <v>1504.0380078577541</v>
      </c>
      <c r="J160" s="5">
        <v>1417.6686247159946</v>
      </c>
      <c r="K160" s="5">
        <v>2354.0177133148368</v>
      </c>
      <c r="L160" s="5">
        <v>2001.3425248573487</v>
      </c>
      <c r="M160" s="5">
        <v>2156.1235367358299</v>
      </c>
      <c r="N160" s="5">
        <v>2347.3081712803914</v>
      </c>
      <c r="O160" s="5">
        <v>1745.4002209706148</v>
      </c>
      <c r="P160" s="5">
        <v>2082.1031346071741</v>
      </c>
      <c r="Q160" s="5">
        <v>2322.14136877688</v>
      </c>
      <c r="R160" s="5">
        <v>1943.9543501061087</v>
      </c>
      <c r="S160" s="5">
        <v>1521.2626335960049</v>
      </c>
      <c r="T160" s="5">
        <v>1351.8334122075064</v>
      </c>
      <c r="U160" s="5">
        <v>1359.3651593149787</v>
      </c>
      <c r="V160" s="5">
        <v>1940.4542641719788</v>
      </c>
      <c r="W160" s="5">
        <v>1706.2692398289389</v>
      </c>
      <c r="X160" s="5">
        <v>1532.0517355016896</v>
      </c>
      <c r="Y160" s="5">
        <v>1660.0827128594601</v>
      </c>
      <c r="Z160" s="5">
        <v>1136.2171151187795</v>
      </c>
      <c r="AA160" s="5">
        <v>1337.2148726341497</v>
      </c>
      <c r="AB160" s="5">
        <v>1770.7635220374746</v>
      </c>
      <c r="AC160" s="5">
        <v>1961.7124335517137</v>
      </c>
      <c r="AD160" s="5">
        <v>1431.1829879536906</v>
      </c>
      <c r="AE160" s="5">
        <v>1608.4004174763959</v>
      </c>
    </row>
    <row r="161" spans="1:31">
      <c r="A161" s="58" t="s">
        <v>37</v>
      </c>
      <c r="B161" s="58" t="s">
        <v>127</v>
      </c>
      <c r="C161" s="58" t="s">
        <v>279</v>
      </c>
      <c r="D161" s="5">
        <v>-63.970929685455012</v>
      </c>
      <c r="E161" s="5">
        <v>-1634.5286225821148</v>
      </c>
      <c r="F161" s="5">
        <v>-1829.1808188245502</v>
      </c>
      <c r="G161" s="5">
        <v>-1874.8483972135755</v>
      </c>
      <c r="H161" s="5">
        <v>-2058.4215371388345</v>
      </c>
      <c r="I161" s="5">
        <v>-2116.414069231445</v>
      </c>
      <c r="J161" s="5">
        <v>-2342.1618457998402</v>
      </c>
      <c r="K161" s="5">
        <v>-1565.9842615640591</v>
      </c>
      <c r="L161" s="5">
        <v>-1636.2450566102639</v>
      </c>
      <c r="M161" s="5">
        <v>-1500.1531839898441</v>
      </c>
      <c r="N161" s="5">
        <v>-1658.5266065420349</v>
      </c>
      <c r="O161" s="5">
        <v>-1943.1145982434259</v>
      </c>
      <c r="P161" s="5">
        <v>-1763.7641059664381</v>
      </c>
      <c r="Q161" s="5">
        <v>-1572.25684728236</v>
      </c>
      <c r="R161" s="5">
        <v>-2028.0435094747086</v>
      </c>
      <c r="S161" s="5">
        <v>-2438.6051564706286</v>
      </c>
      <c r="T161" s="5">
        <v>-2482.6818195365699</v>
      </c>
      <c r="U161" s="5">
        <v>-2703.5767594827062</v>
      </c>
      <c r="V161" s="5">
        <v>-2116.2270447754408</v>
      </c>
      <c r="W161" s="5">
        <v>-2215.0257428005261</v>
      </c>
      <c r="X161" s="5">
        <v>-2350.2057615680233</v>
      </c>
      <c r="Y161" s="5">
        <v>-2407.5346126124996</v>
      </c>
      <c r="Z161" s="5">
        <v>-2871.7318151505924</v>
      </c>
      <c r="AA161" s="5">
        <v>-2615.8549686591514</v>
      </c>
      <c r="AB161" s="5">
        <v>-2164.3519464185224</v>
      </c>
      <c r="AC161" s="5">
        <v>-2129.6506302665848</v>
      </c>
      <c r="AD161" s="5">
        <v>-2542.861112569643</v>
      </c>
      <c r="AE161" s="5">
        <v>-2346.3625280074139</v>
      </c>
    </row>
    <row r="162" spans="1:31">
      <c r="A162" s="58" t="s">
        <v>37</v>
      </c>
      <c r="B162" s="58" t="s">
        <v>127</v>
      </c>
      <c r="C162" s="58" t="s">
        <v>280</v>
      </c>
      <c r="D162" s="5">
        <v>2166.6483336896385</v>
      </c>
      <c r="E162" s="5">
        <v>638.35782390852205</v>
      </c>
      <c r="F162" s="5">
        <v>210.32145852175813</v>
      </c>
      <c r="G162" s="5">
        <v>167.89997741501315</v>
      </c>
      <c r="H162" s="5">
        <v>-151.45494601882069</v>
      </c>
      <c r="I162" s="5">
        <v>-612.37606137369085</v>
      </c>
      <c r="J162" s="5">
        <v>-924.49322108384558</v>
      </c>
      <c r="K162" s="5">
        <v>788.03345175077766</v>
      </c>
      <c r="L162" s="5">
        <v>365.09746824708486</v>
      </c>
      <c r="M162" s="5">
        <v>655.97035274598579</v>
      </c>
      <c r="N162" s="5">
        <v>688.78156473835656</v>
      </c>
      <c r="O162" s="5">
        <v>-197.71437727281113</v>
      </c>
      <c r="P162" s="5">
        <v>318.33902864073593</v>
      </c>
      <c r="Q162" s="5">
        <v>749.88452149451996</v>
      </c>
      <c r="R162" s="5">
        <v>-84.089159368599894</v>
      </c>
      <c r="S162" s="5">
        <v>-917.34252287462368</v>
      </c>
      <c r="T162" s="5">
        <v>-1130.8484073290635</v>
      </c>
      <c r="U162" s="5">
        <v>-1344.2116001677275</v>
      </c>
      <c r="V162" s="5">
        <v>-175.77278060346202</v>
      </c>
      <c r="W162" s="5">
        <v>-508.75650297158722</v>
      </c>
      <c r="X162" s="5">
        <v>-818.1540260663337</v>
      </c>
      <c r="Y162" s="5">
        <v>-747.45189975303947</v>
      </c>
      <c r="Z162" s="5">
        <v>-1735.5147000318129</v>
      </c>
      <c r="AA162" s="5">
        <v>-1278.6400960250016</v>
      </c>
      <c r="AB162" s="5">
        <v>-393.58842438104784</v>
      </c>
      <c r="AC162" s="5">
        <v>-167.93819671487108</v>
      </c>
      <c r="AD162" s="5">
        <v>-1111.6781246159524</v>
      </c>
      <c r="AE162" s="5">
        <v>-737.96211053101797</v>
      </c>
    </row>
    <row r="163" spans="1:31"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</sheetData>
  <autoFilter ref="A3:C162" xr:uid="{4DF02D20-9E24-4BB3-AECC-8FF4613F84D9}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8E36-A512-446A-8395-37C58932721F}">
  <sheetPr codeName="Sheet41">
    <tabColor theme="9"/>
  </sheetPr>
  <dimension ref="A1:AD66"/>
  <sheetViews>
    <sheetView zoomScaleNormal="100" workbookViewId="0">
      <pane xSplit="2" ySplit="3" topLeftCell="C4" activePane="bottomRight" state="frozen"/>
      <selection pane="topRight" activeCell="D1" sqref="D1"/>
      <selection pane="bottomLeft" activeCell="A4" sqref="A4"/>
      <selection pane="bottomRight"/>
    </sheetView>
  </sheetViews>
  <sheetFormatPr defaultColWidth="9" defaultRowHeight="14"/>
  <cols>
    <col min="1" max="1" width="16.25" style="7" customWidth="1"/>
    <col min="2" max="2" width="23.4140625" style="7" customWidth="1"/>
    <col min="3" max="30" width="11.9140625" style="7" customWidth="1"/>
    <col min="31" max="16384" width="9" style="7"/>
  </cols>
  <sheetData>
    <row r="1" spans="1:30" s="15" customFormat="1" ht="23.25" customHeight="1" thickBot="1">
      <c r="A1" s="1" t="s">
        <v>235</v>
      </c>
      <c r="B1" s="49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30" ht="15" thickTop="1">
      <c r="A2" s="12" t="s">
        <v>236</v>
      </c>
      <c r="B2" s="12"/>
    </row>
    <row r="3" spans="1:30">
      <c r="A3" s="59" t="s">
        <v>119</v>
      </c>
      <c r="B3" s="59" t="s">
        <v>237</v>
      </c>
      <c r="C3" s="59">
        <v>2024</v>
      </c>
      <c r="D3" s="59">
        <v>2025</v>
      </c>
      <c r="E3" s="59">
        <v>2026</v>
      </c>
      <c r="F3" s="59">
        <v>2027</v>
      </c>
      <c r="G3" s="59">
        <v>2028</v>
      </c>
      <c r="H3" s="59">
        <v>2029</v>
      </c>
      <c r="I3" s="59">
        <v>2030</v>
      </c>
      <c r="J3" s="59">
        <v>2031</v>
      </c>
      <c r="K3" s="59">
        <v>2032</v>
      </c>
      <c r="L3" s="59">
        <v>2033</v>
      </c>
      <c r="M3" s="59">
        <v>2034</v>
      </c>
      <c r="N3" s="59">
        <v>2035</v>
      </c>
      <c r="O3" s="59">
        <v>2036</v>
      </c>
      <c r="P3" s="59">
        <v>2037</v>
      </c>
      <c r="Q3" s="59">
        <v>2038</v>
      </c>
      <c r="R3" s="59">
        <v>2039</v>
      </c>
      <c r="S3" s="59">
        <v>2040</v>
      </c>
      <c r="T3" s="59">
        <v>2041</v>
      </c>
      <c r="U3" s="59">
        <v>2042</v>
      </c>
      <c r="V3" s="59">
        <v>2043</v>
      </c>
      <c r="W3" s="59">
        <v>2044</v>
      </c>
      <c r="X3" s="59">
        <v>2045</v>
      </c>
      <c r="Y3" s="59">
        <v>2046</v>
      </c>
      <c r="Z3" s="59">
        <v>2047</v>
      </c>
      <c r="AA3" s="59">
        <v>2048</v>
      </c>
      <c r="AB3" s="59">
        <v>2049</v>
      </c>
      <c r="AC3" s="59">
        <v>2050</v>
      </c>
      <c r="AD3" s="59">
        <v>2051</v>
      </c>
    </row>
    <row r="4" spans="1:30">
      <c r="A4" s="58" t="s">
        <v>115</v>
      </c>
      <c r="B4" s="58" t="s">
        <v>70</v>
      </c>
      <c r="C4" s="5">
        <v>1069726.0069356377</v>
      </c>
      <c r="D4" s="5">
        <v>2387460.3050815286</v>
      </c>
      <c r="E4" s="5">
        <v>4374222.2738293381</v>
      </c>
      <c r="F4" s="5">
        <v>5783727.2639807183</v>
      </c>
      <c r="G4" s="5">
        <v>8224137.4798819041</v>
      </c>
      <c r="H4" s="5">
        <v>9945386.5693863705</v>
      </c>
      <c r="I4" s="5">
        <v>10672806.781473439</v>
      </c>
      <c r="J4" s="5">
        <v>12715458.467186661</v>
      </c>
      <c r="K4" s="5">
        <v>13960859.716536351</v>
      </c>
      <c r="L4" s="5">
        <v>14875288.344456103</v>
      </c>
      <c r="M4" s="5">
        <v>17119351.186276387</v>
      </c>
      <c r="N4" s="5">
        <v>20317944.794742893</v>
      </c>
      <c r="O4" s="5">
        <v>21905567.701170836</v>
      </c>
      <c r="P4" s="5">
        <v>24587462.901397835</v>
      </c>
      <c r="Q4" s="5">
        <v>27013539.935732953</v>
      </c>
      <c r="R4" s="5">
        <v>28595843.467710588</v>
      </c>
      <c r="S4" s="5">
        <v>28595843.467693835</v>
      </c>
      <c r="T4" s="5">
        <v>30564406.063759968</v>
      </c>
      <c r="U4" s="5">
        <v>35942259.325966537</v>
      </c>
      <c r="V4" s="5">
        <v>41266369.527612045</v>
      </c>
      <c r="W4" s="5">
        <v>47049176.714074209</v>
      </c>
      <c r="X4" s="5">
        <v>50669354.696846247</v>
      </c>
      <c r="Y4" s="5">
        <v>57335328.034725741</v>
      </c>
      <c r="Z4" s="5">
        <v>59369293.533478022</v>
      </c>
      <c r="AA4" s="5">
        <v>61501829.045647673</v>
      </c>
      <c r="AB4" s="5">
        <v>65960368.388161011</v>
      </c>
      <c r="AC4" s="5">
        <v>76833727.695818827</v>
      </c>
      <c r="AD4" s="5">
        <v>74789890.542837888</v>
      </c>
    </row>
    <row r="5" spans="1:30">
      <c r="A5" s="58" t="s">
        <v>115</v>
      </c>
      <c r="B5" s="58" t="s">
        <v>71</v>
      </c>
      <c r="C5" s="5">
        <v>2860583.0173020773</v>
      </c>
      <c r="D5" s="5">
        <v>3037807.9628533809</v>
      </c>
      <c r="E5" s="5">
        <v>3923466.2819413212</v>
      </c>
      <c r="F5" s="5">
        <v>3276773.208930823</v>
      </c>
      <c r="G5" s="5">
        <v>3513704.0852425923</v>
      </c>
      <c r="H5" s="5">
        <v>3172887.286397465</v>
      </c>
      <c r="I5" s="5">
        <v>3122496.1649912517</v>
      </c>
      <c r="J5" s="5">
        <v>3612853.0044862442</v>
      </c>
      <c r="K5" s="5">
        <v>3241548.07058807</v>
      </c>
      <c r="L5" s="5">
        <v>3417918.3488609781</v>
      </c>
      <c r="M5" s="5">
        <v>3789937.5879275179</v>
      </c>
      <c r="N5" s="5">
        <v>4311130.3745715264</v>
      </c>
      <c r="O5" s="5">
        <v>4656667.0646625133</v>
      </c>
      <c r="P5" s="5">
        <v>5063804.5837118533</v>
      </c>
      <c r="Q5" s="5">
        <v>5505983.4520960506</v>
      </c>
      <c r="R5" s="5">
        <v>5773249.0372891808</v>
      </c>
      <c r="S5" s="5">
        <v>5783761.3376396671</v>
      </c>
      <c r="T5" s="5">
        <v>6087161.0592058534</v>
      </c>
      <c r="U5" s="5">
        <v>7148420.7155826455</v>
      </c>
      <c r="V5" s="5">
        <v>8011801.6572699454</v>
      </c>
      <c r="W5" s="5">
        <v>8950473.3627962098</v>
      </c>
      <c r="X5" s="5">
        <v>9563757.4651054516</v>
      </c>
      <c r="Y5" s="5">
        <v>10675593.626360847</v>
      </c>
      <c r="Z5" s="5">
        <v>10982833.853036283</v>
      </c>
      <c r="AA5" s="5">
        <v>11370834.400275759</v>
      </c>
      <c r="AB5" s="5">
        <v>12440226.401509011</v>
      </c>
      <c r="AC5" s="5">
        <v>15027622.607318953</v>
      </c>
      <c r="AD5" s="5">
        <v>14916945.815420441</v>
      </c>
    </row>
    <row r="6" spans="1:30">
      <c r="A6" s="58" t="s">
        <v>115</v>
      </c>
      <c r="B6" s="58" t="s">
        <v>72</v>
      </c>
      <c r="C6" s="5">
        <v>2571485.3101555952</v>
      </c>
      <c r="D6" s="5">
        <v>1956822.414337317</v>
      </c>
      <c r="E6" s="5">
        <v>1452879.9185384128</v>
      </c>
      <c r="F6" s="5">
        <v>1372435.7882869032</v>
      </c>
      <c r="G6" s="5">
        <v>1400811.4655511307</v>
      </c>
      <c r="H6" s="5">
        <v>1343865.9093501305</v>
      </c>
      <c r="I6" s="5">
        <v>1010477.7065017393</v>
      </c>
      <c r="J6" s="5">
        <v>644956.57903541496</v>
      </c>
      <c r="K6" s="5">
        <v>543912.85333747149</v>
      </c>
      <c r="L6" s="5">
        <v>382173.28679863136</v>
      </c>
      <c r="M6" s="5">
        <v>365334.56951979781</v>
      </c>
      <c r="N6" s="5">
        <v>634762.76958116097</v>
      </c>
      <c r="O6" s="5">
        <v>421463.56369377649</v>
      </c>
      <c r="P6" s="5">
        <v>351920.53601736488</v>
      </c>
      <c r="Q6" s="5">
        <v>323478.91362499632</v>
      </c>
      <c r="R6" s="5">
        <v>1002837.2646469098</v>
      </c>
      <c r="S6" s="5">
        <v>361387.79704193631</v>
      </c>
      <c r="T6" s="5">
        <v>356941.45099862257</v>
      </c>
      <c r="U6" s="5">
        <v>655517.7893352157</v>
      </c>
      <c r="V6" s="5">
        <v>573339.79704797617</v>
      </c>
      <c r="W6" s="5">
        <v>973899.23896373308</v>
      </c>
      <c r="X6" s="5">
        <v>371550.54368718073</v>
      </c>
      <c r="Y6" s="5">
        <v>560371.6229226701</v>
      </c>
      <c r="Z6" s="5">
        <v>179037.76278827296</v>
      </c>
      <c r="AA6" s="5">
        <v>402018.25880664849</v>
      </c>
      <c r="AB6" s="5">
        <v>220805.46647647917</v>
      </c>
      <c r="AC6" s="5">
        <v>1428327.3152525392</v>
      </c>
      <c r="AD6" s="5">
        <v>168705.15198082433</v>
      </c>
    </row>
    <row r="7" spans="1:30">
      <c r="A7" s="58" t="s">
        <v>115</v>
      </c>
      <c r="B7" s="58" t="s">
        <v>73</v>
      </c>
      <c r="C7" s="5">
        <v>667553.4218646083</v>
      </c>
      <c r="D7" s="5">
        <v>554627.79459538916</v>
      </c>
      <c r="E7" s="5">
        <v>432852.00525888446</v>
      </c>
      <c r="F7" s="5">
        <v>397516.48652915307</v>
      </c>
      <c r="G7" s="5">
        <v>355123.07326041471</v>
      </c>
      <c r="H7" s="5">
        <v>301914.09424538433</v>
      </c>
      <c r="I7" s="5">
        <v>245756.77279306631</v>
      </c>
      <c r="J7" s="5">
        <v>183921.7467370579</v>
      </c>
      <c r="K7" s="5">
        <v>136314.56003405614</v>
      </c>
      <c r="L7" s="5">
        <v>151588.20958250458</v>
      </c>
      <c r="M7" s="5">
        <v>146843.49722508428</v>
      </c>
      <c r="N7" s="5">
        <v>157397.92607133399</v>
      </c>
      <c r="O7" s="5">
        <v>145725.82233984728</v>
      </c>
      <c r="P7" s="5">
        <v>124435.34256328167</v>
      </c>
      <c r="Q7" s="5">
        <v>137797.77047973083</v>
      </c>
      <c r="R7" s="5">
        <v>180315.56877058343</v>
      </c>
      <c r="S7" s="5">
        <v>86469.48806746224</v>
      </c>
      <c r="T7" s="5">
        <v>126786.79287661794</v>
      </c>
      <c r="U7" s="5">
        <v>141476.29293776045</v>
      </c>
      <c r="V7" s="5">
        <v>111321.44646422894</v>
      </c>
      <c r="W7" s="5">
        <v>133439.8171929754</v>
      </c>
      <c r="X7" s="5">
        <v>114555.79466751225</v>
      </c>
      <c r="Y7" s="5">
        <v>95392.634573617732</v>
      </c>
      <c r="Z7" s="5">
        <v>86956.633436245524</v>
      </c>
      <c r="AA7" s="5">
        <v>95554.274448246739</v>
      </c>
      <c r="AB7" s="5">
        <v>96589.679497189427</v>
      </c>
      <c r="AC7" s="5">
        <v>128914.76916245607</v>
      </c>
      <c r="AD7" s="5">
        <v>55764.593556099782</v>
      </c>
    </row>
    <row r="8" spans="1:30">
      <c r="A8" s="58" t="s">
        <v>115</v>
      </c>
      <c r="B8" s="58" t="s">
        <v>74</v>
      </c>
      <c r="C8" s="5">
        <v>0</v>
      </c>
      <c r="D8" s="5">
        <v>0</v>
      </c>
      <c r="E8" s="5">
        <v>7.6741498929900001</v>
      </c>
      <c r="F8" s="5">
        <v>23864.212406299681</v>
      </c>
      <c r="G8" s="5">
        <v>1965.6235146094505</v>
      </c>
      <c r="H8" s="5">
        <v>6308.5562104216006</v>
      </c>
      <c r="I8" s="5">
        <v>0</v>
      </c>
      <c r="J8" s="5">
        <v>46927.083988295359</v>
      </c>
      <c r="K8" s="5">
        <v>28755.049590695624</v>
      </c>
      <c r="L8" s="5">
        <v>40079.009028090972</v>
      </c>
      <c r="M8" s="5">
        <v>5356.720077912305</v>
      </c>
      <c r="N8" s="5">
        <v>144842.3727221392</v>
      </c>
      <c r="O8" s="5">
        <v>96210.596809645707</v>
      </c>
      <c r="P8" s="5">
        <v>165309.42680764449</v>
      </c>
      <c r="Q8" s="5">
        <v>125915.87745620054</v>
      </c>
      <c r="R8" s="5">
        <v>554117.04245964496</v>
      </c>
      <c r="S8" s="5">
        <v>261137.0985698007</v>
      </c>
      <c r="T8" s="5">
        <v>506797.39806961466</v>
      </c>
      <c r="U8" s="5">
        <v>602588.40175633971</v>
      </c>
      <c r="V8" s="5">
        <v>599630.19453035889</v>
      </c>
      <c r="W8" s="5">
        <v>665731.69466551591</v>
      </c>
      <c r="X8" s="5">
        <v>714838.00268858369</v>
      </c>
      <c r="Y8" s="5">
        <v>709059.2847522425</v>
      </c>
      <c r="Z8" s="5">
        <v>958977.89206476824</v>
      </c>
      <c r="AA8" s="5">
        <v>491411.10260048456</v>
      </c>
      <c r="AB8" s="5">
        <v>733172.12409935845</v>
      </c>
      <c r="AC8" s="5">
        <v>1095429.9961172843</v>
      </c>
      <c r="AD8" s="5">
        <v>344923.88346791529</v>
      </c>
    </row>
    <row r="9" spans="1:30">
      <c r="A9" s="58" t="s">
        <v>115</v>
      </c>
      <c r="B9" s="58" t="s">
        <v>75</v>
      </c>
      <c r="C9" s="5">
        <v>0</v>
      </c>
      <c r="D9" s="5">
        <v>0</v>
      </c>
      <c r="E9" s="5">
        <v>62964.972645194066</v>
      </c>
      <c r="F9" s="5">
        <v>149275.08825043304</v>
      </c>
      <c r="G9" s="5">
        <v>297571.2091646287</v>
      </c>
      <c r="H9" s="5">
        <v>451724.12753124</v>
      </c>
      <c r="I9" s="5">
        <v>602439.32393246004</v>
      </c>
      <c r="J9" s="5">
        <v>722144.98745964502</v>
      </c>
      <c r="K9" s="5">
        <v>877817.65273297927</v>
      </c>
      <c r="L9" s="5">
        <v>897426.37402324227</v>
      </c>
      <c r="M9" s="5">
        <v>1115049.8397079487</v>
      </c>
      <c r="N9" s="5">
        <v>1743362.5496438819</v>
      </c>
      <c r="O9" s="5">
        <v>2098410.9813216608</v>
      </c>
      <c r="P9" s="5">
        <v>2309060.911212557</v>
      </c>
      <c r="Q9" s="5">
        <v>2501426.1715547233</v>
      </c>
      <c r="R9" s="5">
        <v>2661786.1179872239</v>
      </c>
      <c r="S9" s="5">
        <v>2669078.6826940398</v>
      </c>
      <c r="T9" s="5">
        <v>2864100.7938760449</v>
      </c>
      <c r="U9" s="5">
        <v>3254360.5853780936</v>
      </c>
      <c r="V9" s="5">
        <v>3783836.763314086</v>
      </c>
      <c r="W9" s="5">
        <v>3974423.7499545566</v>
      </c>
      <c r="X9" s="5">
        <v>4489430.7476240182</v>
      </c>
      <c r="Y9" s="5">
        <v>5217655.334984771</v>
      </c>
      <c r="Z9" s="5">
        <v>5414767.5587209286</v>
      </c>
      <c r="AA9" s="5">
        <v>5679091.9665132985</v>
      </c>
      <c r="AB9" s="5">
        <v>6140551.44343792</v>
      </c>
      <c r="AC9" s="5">
        <v>7420829.1075845622</v>
      </c>
      <c r="AD9" s="5">
        <v>7429021.5472438233</v>
      </c>
    </row>
    <row r="10" spans="1:30">
      <c r="A10" s="58" t="s">
        <v>115</v>
      </c>
      <c r="B10" s="58" t="s">
        <v>76</v>
      </c>
      <c r="C10" s="5">
        <v>0</v>
      </c>
      <c r="D10" s="5">
        <v>0</v>
      </c>
      <c r="E10" s="5">
        <v>0</v>
      </c>
      <c r="F10" s="5">
        <v>0</v>
      </c>
      <c r="G10" s="5">
        <v>242496.66249841248</v>
      </c>
      <c r="H10" s="5">
        <v>535930.68498302659</v>
      </c>
      <c r="I10" s="5">
        <v>826230.10069925897</v>
      </c>
      <c r="J10" s="5">
        <v>936637.9168744788</v>
      </c>
      <c r="K10" s="5">
        <v>1149704.1047141969</v>
      </c>
      <c r="L10" s="5">
        <v>1405871.1356191626</v>
      </c>
      <c r="M10" s="5">
        <v>1405871.1356191626</v>
      </c>
      <c r="N10" s="5">
        <v>1405871.1356191626</v>
      </c>
      <c r="O10" s="5">
        <v>1405871.1356191626</v>
      </c>
      <c r="P10" s="5">
        <v>1405871.1356191626</v>
      </c>
      <c r="Q10" s="5">
        <v>1405871.1356191626</v>
      </c>
      <c r="R10" s="5">
        <v>1405871.1356191626</v>
      </c>
      <c r="S10" s="5">
        <v>1405871.1356191626</v>
      </c>
      <c r="T10" s="5">
        <v>1541007.5163005041</v>
      </c>
      <c r="U10" s="5">
        <v>1541007.5163005041</v>
      </c>
      <c r="V10" s="5">
        <v>1724904.4467122268</v>
      </c>
      <c r="W10" s="5">
        <v>1724904.4467122268</v>
      </c>
      <c r="X10" s="5">
        <v>1724904.4467122268</v>
      </c>
      <c r="Y10" s="5">
        <v>1926651.2212216782</v>
      </c>
      <c r="Z10" s="5">
        <v>1926651.2212216782</v>
      </c>
      <c r="AA10" s="5">
        <v>1926651.2212216782</v>
      </c>
      <c r="AB10" s="5">
        <v>1926651.2212216782</v>
      </c>
      <c r="AC10" s="5">
        <v>1926651.2212216782</v>
      </c>
      <c r="AD10" s="5">
        <v>1926651.2212216782</v>
      </c>
    </row>
    <row r="12" spans="1:30">
      <c r="A12" s="58" t="s">
        <v>128</v>
      </c>
      <c r="B12" s="58" t="s">
        <v>70</v>
      </c>
      <c r="C12" s="5">
        <v>1059649.3836319279</v>
      </c>
      <c r="D12" s="5">
        <v>2360583.7877749838</v>
      </c>
      <c r="E12" s="5">
        <v>4351686.2621029662</v>
      </c>
      <c r="F12" s="5">
        <v>5765817.432584459</v>
      </c>
      <c r="G12" s="5">
        <v>8164661.3818629729</v>
      </c>
      <c r="H12" s="5">
        <v>9770026.8145667631</v>
      </c>
      <c r="I12" s="5">
        <v>10539863.576558705</v>
      </c>
      <c r="J12" s="5">
        <v>12461506.084484937</v>
      </c>
      <c r="K12" s="5">
        <v>13669406.87857273</v>
      </c>
      <c r="L12" s="5">
        <v>14813914.163774885</v>
      </c>
      <c r="M12" s="5">
        <v>16994114.34376708</v>
      </c>
      <c r="N12" s="5">
        <v>20196370.640511602</v>
      </c>
      <c r="O12" s="5">
        <v>21669817.482505392</v>
      </c>
      <c r="P12" s="5">
        <v>24402973.307569806</v>
      </c>
      <c r="Q12" s="5">
        <v>26911757.550490648</v>
      </c>
      <c r="R12" s="5">
        <v>28504815.251631998</v>
      </c>
      <c r="S12" s="5">
        <v>28504815.251636092</v>
      </c>
      <c r="T12" s="5">
        <v>30472519.91543166</v>
      </c>
      <c r="U12" s="5">
        <v>35908391.118697561</v>
      </c>
      <c r="V12" s="5">
        <v>41168365.905921794</v>
      </c>
      <c r="W12" s="5">
        <v>47021270.298011705</v>
      </c>
      <c r="X12" s="5">
        <v>50584303.609541975</v>
      </c>
      <c r="Y12" s="5">
        <v>57275178.666859969</v>
      </c>
      <c r="Z12" s="5">
        <v>59266376.175483108</v>
      </c>
      <c r="AA12" s="5">
        <v>61387246.579264171</v>
      </c>
      <c r="AB12" s="5">
        <v>65829020.973665349</v>
      </c>
      <c r="AC12" s="5">
        <v>76758225.989314064</v>
      </c>
      <c r="AD12" s="5">
        <v>74885541.259474471</v>
      </c>
    </row>
    <row r="13" spans="1:30">
      <c r="A13" s="58" t="s">
        <v>128</v>
      </c>
      <c r="B13" s="58" t="s">
        <v>71</v>
      </c>
      <c r="C13" s="5">
        <v>2859231.7060176628</v>
      </c>
      <c r="D13" s="5">
        <v>3034227.1181851788</v>
      </c>
      <c r="E13" s="5">
        <v>3920106.6932394174</v>
      </c>
      <c r="F13" s="5">
        <v>3274666.2379439743</v>
      </c>
      <c r="G13" s="5">
        <v>3520208.6518232631</v>
      </c>
      <c r="H13" s="5">
        <v>3171846.9330215948</v>
      </c>
      <c r="I13" s="5">
        <v>3105585.9576095804</v>
      </c>
      <c r="J13" s="5">
        <v>3546932.9736263226</v>
      </c>
      <c r="K13" s="5">
        <v>3180131.4993204619</v>
      </c>
      <c r="L13" s="5">
        <v>3387947.6198620079</v>
      </c>
      <c r="M13" s="5">
        <v>3759203.2486359123</v>
      </c>
      <c r="N13" s="5">
        <v>4281303.0807646113</v>
      </c>
      <c r="O13" s="5">
        <v>4610653.524031668</v>
      </c>
      <c r="P13" s="5">
        <v>5033486.1957811061</v>
      </c>
      <c r="Q13" s="5">
        <v>5492837.1223903494</v>
      </c>
      <c r="R13" s="5">
        <v>5760922.033416017</v>
      </c>
      <c r="S13" s="5">
        <v>5771400.5611531511</v>
      </c>
      <c r="T13" s="5">
        <v>6082759.5131206568</v>
      </c>
      <c r="U13" s="5">
        <v>7153006.3447313542</v>
      </c>
      <c r="V13" s="5">
        <v>8006352.7085682582</v>
      </c>
      <c r="W13" s="5">
        <v>8957535.0426265746</v>
      </c>
      <c r="X13" s="5">
        <v>9563991.7183450367</v>
      </c>
      <c r="Y13" s="5">
        <v>10685235.684261013</v>
      </c>
      <c r="Z13" s="5">
        <v>10982718.287118584</v>
      </c>
      <c r="AA13" s="5">
        <v>11379402.432346819</v>
      </c>
      <c r="AB13" s="5">
        <v>12427053.807770589</v>
      </c>
      <c r="AC13" s="5">
        <v>15032729.796564614</v>
      </c>
      <c r="AD13" s="5">
        <v>14960183.24237659</v>
      </c>
    </row>
    <row r="14" spans="1:30">
      <c r="A14" s="58" t="s">
        <v>128</v>
      </c>
      <c r="B14" s="58" t="s">
        <v>72</v>
      </c>
      <c r="C14" s="5">
        <v>2557800.4916880568</v>
      </c>
      <c r="D14" s="5">
        <v>1949174.4908424283</v>
      </c>
      <c r="E14" s="5">
        <v>1453569.1349182539</v>
      </c>
      <c r="F14" s="5">
        <v>1369122.903811919</v>
      </c>
      <c r="G14" s="5">
        <v>1278466.2248761866</v>
      </c>
      <c r="H14" s="5">
        <v>1264846.1996012218</v>
      </c>
      <c r="I14" s="5">
        <v>955781.25503538875</v>
      </c>
      <c r="J14" s="5">
        <v>583838.19109472248</v>
      </c>
      <c r="K14" s="5">
        <v>461184.86721945269</v>
      </c>
      <c r="L14" s="5">
        <v>381610.30446668627</v>
      </c>
      <c r="M14" s="5">
        <v>388687.20050716074</v>
      </c>
      <c r="N14" s="5">
        <v>652533.6447798555</v>
      </c>
      <c r="O14" s="5">
        <v>472262.64860792732</v>
      </c>
      <c r="P14" s="5">
        <v>375779.48150731623</v>
      </c>
      <c r="Q14" s="5">
        <v>331061.43639667484</v>
      </c>
      <c r="R14" s="5">
        <v>1019230.1010591448</v>
      </c>
      <c r="S14" s="5">
        <v>360374.76107202395</v>
      </c>
      <c r="T14" s="5">
        <v>372521.90488277556</v>
      </c>
      <c r="U14" s="5">
        <v>651435.63155924901</v>
      </c>
      <c r="V14" s="5">
        <v>579888.09867271245</v>
      </c>
      <c r="W14" s="5">
        <v>957246.90359897749</v>
      </c>
      <c r="X14" s="5">
        <v>377647.89544953487</v>
      </c>
      <c r="Y14" s="5">
        <v>543010.35759825376</v>
      </c>
      <c r="Z14" s="5">
        <v>175483.54732169944</v>
      </c>
      <c r="AA14" s="5">
        <v>415973.89156150073</v>
      </c>
      <c r="AB14" s="5">
        <v>218294.08456506391</v>
      </c>
      <c r="AC14" s="5">
        <v>1421845.374166952</v>
      </c>
      <c r="AD14" s="5">
        <v>168854.14770927437</v>
      </c>
    </row>
    <row r="15" spans="1:30">
      <c r="A15" s="58" t="s">
        <v>128</v>
      </c>
      <c r="B15" s="58" t="s">
        <v>73</v>
      </c>
      <c r="C15" s="5">
        <v>667102.58163102809</v>
      </c>
      <c r="D15" s="5">
        <v>554607.43064072169</v>
      </c>
      <c r="E15" s="5">
        <v>433874.49388925586</v>
      </c>
      <c r="F15" s="5">
        <v>397276.60027265485</v>
      </c>
      <c r="G15" s="5">
        <v>344244.75350482587</v>
      </c>
      <c r="H15" s="5">
        <v>298924.19576913462</v>
      </c>
      <c r="I15" s="5">
        <v>241513.76683204409</v>
      </c>
      <c r="J15" s="5">
        <v>176582.02747539524</v>
      </c>
      <c r="K15" s="5">
        <v>131909.62897513481</v>
      </c>
      <c r="L15" s="5">
        <v>155887.39156151089</v>
      </c>
      <c r="M15" s="5">
        <v>151424.54987954829</v>
      </c>
      <c r="N15" s="5">
        <v>159232.6603565175</v>
      </c>
      <c r="O15" s="5">
        <v>152727.98609956188</v>
      </c>
      <c r="P15" s="5">
        <v>127914.64996542069</v>
      </c>
      <c r="Q15" s="5">
        <v>138085.76824384058</v>
      </c>
      <c r="R15" s="5">
        <v>180744.90217108082</v>
      </c>
      <c r="S15" s="5">
        <v>87607.943928884837</v>
      </c>
      <c r="T15" s="5">
        <v>127453.69840077196</v>
      </c>
      <c r="U15" s="5">
        <v>141161.44286238574</v>
      </c>
      <c r="V15" s="5">
        <v>110327.34330503577</v>
      </c>
      <c r="W15" s="5">
        <v>132383.2379356102</v>
      </c>
      <c r="X15" s="5">
        <v>113636.36142430975</v>
      </c>
      <c r="Y15" s="5">
        <v>94781.2998864931</v>
      </c>
      <c r="Z15" s="5">
        <v>87169.41507772902</v>
      </c>
      <c r="AA15" s="5">
        <v>96589.448792623851</v>
      </c>
      <c r="AB15" s="5">
        <v>98812.172620364727</v>
      </c>
      <c r="AC15" s="5">
        <v>128545.08662077323</v>
      </c>
      <c r="AD15" s="5">
        <v>55667.244630162495</v>
      </c>
    </row>
    <row r="16" spans="1:30">
      <c r="A16" s="58" t="s">
        <v>128</v>
      </c>
      <c r="B16" s="58" t="s">
        <v>74</v>
      </c>
      <c r="C16" s="5">
        <v>0</v>
      </c>
      <c r="D16" s="5">
        <v>0</v>
      </c>
      <c r="E16" s="5">
        <v>8.9045616751350014</v>
      </c>
      <c r="F16" s="5">
        <v>24462.838887381076</v>
      </c>
      <c r="G16" s="5">
        <v>1407.3341004968051</v>
      </c>
      <c r="H16" s="5">
        <v>1568.8170139145748</v>
      </c>
      <c r="I16" s="5">
        <v>15.499482972175</v>
      </c>
      <c r="J16" s="5">
        <v>7722.4877287756899</v>
      </c>
      <c r="K16" s="5">
        <v>12613.066314782382</v>
      </c>
      <c r="L16" s="5">
        <v>31553.69715663341</v>
      </c>
      <c r="M16" s="5">
        <v>10783.66488722024</v>
      </c>
      <c r="N16" s="5">
        <v>149423.17544742452</v>
      </c>
      <c r="O16" s="5">
        <v>127219.98613464738</v>
      </c>
      <c r="P16" s="5">
        <v>164760.47994999305</v>
      </c>
      <c r="Q16" s="5">
        <v>145613.23158371335</v>
      </c>
      <c r="R16" s="5">
        <v>574584.79880257265</v>
      </c>
      <c r="S16" s="5">
        <v>282368.66578413069</v>
      </c>
      <c r="T16" s="5">
        <v>524634.90139807877</v>
      </c>
      <c r="U16" s="5">
        <v>601502.67518783954</v>
      </c>
      <c r="V16" s="5">
        <v>604542.08158797584</v>
      </c>
      <c r="W16" s="5">
        <v>666280.45102720696</v>
      </c>
      <c r="X16" s="5">
        <v>716962.53501526022</v>
      </c>
      <c r="Y16" s="5">
        <v>710070.32754936884</v>
      </c>
      <c r="Z16" s="5">
        <v>968737.79618122242</v>
      </c>
      <c r="AA16" s="5">
        <v>479016.2908483175</v>
      </c>
      <c r="AB16" s="5">
        <v>728747.13154007867</v>
      </c>
      <c r="AC16" s="5">
        <v>1095435.8378623619</v>
      </c>
      <c r="AD16" s="5">
        <v>338259.134329903</v>
      </c>
    </row>
    <row r="17" spans="1:30">
      <c r="A17" s="58" t="s">
        <v>128</v>
      </c>
      <c r="B17" s="58" t="s">
        <v>75</v>
      </c>
      <c r="C17" s="5">
        <v>0</v>
      </c>
      <c r="D17" s="5">
        <v>0</v>
      </c>
      <c r="E17" s="5">
        <v>60633.608107423854</v>
      </c>
      <c r="F17" s="5">
        <v>143752.67045116547</v>
      </c>
      <c r="G17" s="5">
        <v>271988.35811585613</v>
      </c>
      <c r="H17" s="5">
        <v>415160.17153950734</v>
      </c>
      <c r="I17" s="5">
        <v>557102.87918870652</v>
      </c>
      <c r="J17" s="5">
        <v>662462.91207230173</v>
      </c>
      <c r="K17" s="5">
        <v>793965.12751847308</v>
      </c>
      <c r="L17" s="5">
        <v>867831.84986084735</v>
      </c>
      <c r="M17" s="5">
        <v>1108299.3975234041</v>
      </c>
      <c r="N17" s="5">
        <v>1750135.2391206231</v>
      </c>
      <c r="O17" s="5">
        <v>2083854.4960386353</v>
      </c>
      <c r="P17" s="5">
        <v>2312558.7908514556</v>
      </c>
      <c r="Q17" s="5">
        <v>2502954.1533587095</v>
      </c>
      <c r="R17" s="5">
        <v>2637420.2203266839</v>
      </c>
      <c r="S17" s="5">
        <v>2644646.029149496</v>
      </c>
      <c r="T17" s="5">
        <v>2864886.9066363573</v>
      </c>
      <c r="U17" s="5">
        <v>3254082.2828800646</v>
      </c>
      <c r="V17" s="5">
        <v>3786830.4631241318</v>
      </c>
      <c r="W17" s="5">
        <v>3981638.1050735065</v>
      </c>
      <c r="X17" s="5">
        <v>4482073.964938744</v>
      </c>
      <c r="Y17" s="5">
        <v>5206428.3063785899</v>
      </c>
      <c r="Z17" s="5">
        <v>5410362.0468171258</v>
      </c>
      <c r="AA17" s="5">
        <v>5669994.1318936553</v>
      </c>
      <c r="AB17" s="5">
        <v>6144751.7388322074</v>
      </c>
      <c r="AC17" s="5">
        <v>7418106.0942298006</v>
      </c>
      <c r="AD17" s="5">
        <v>7419068.4092558306</v>
      </c>
    </row>
    <row r="18" spans="1:30">
      <c r="A18" s="58" t="s">
        <v>128</v>
      </c>
      <c r="B18" s="58" t="s">
        <v>76</v>
      </c>
      <c r="C18" s="5">
        <v>0</v>
      </c>
      <c r="D18" s="5">
        <v>0</v>
      </c>
      <c r="E18" s="5">
        <v>0</v>
      </c>
      <c r="F18" s="5">
        <v>0</v>
      </c>
      <c r="G18" s="5">
        <v>423694.34819291747</v>
      </c>
      <c r="H18" s="5">
        <v>717128.37067753158</v>
      </c>
      <c r="I18" s="5">
        <v>931587.71708097507</v>
      </c>
      <c r="J18" s="5">
        <v>1298162.5641611605</v>
      </c>
      <c r="K18" s="5">
        <v>1405871.1356191626</v>
      </c>
      <c r="L18" s="5">
        <v>1405871.1356191626</v>
      </c>
      <c r="M18" s="5">
        <v>1405871.1356191626</v>
      </c>
      <c r="N18" s="5">
        <v>1405871.1356191626</v>
      </c>
      <c r="O18" s="5">
        <v>1405871.1356191626</v>
      </c>
      <c r="P18" s="5">
        <v>1405871.1356191626</v>
      </c>
      <c r="Q18" s="5">
        <v>1405871.1356191626</v>
      </c>
      <c r="R18" s="5">
        <v>1405871.1356191626</v>
      </c>
      <c r="S18" s="5">
        <v>1405871.1356191626</v>
      </c>
      <c r="T18" s="5">
        <v>1541007.5163005039</v>
      </c>
      <c r="U18" s="5">
        <v>1541007.5163005039</v>
      </c>
      <c r="V18" s="5">
        <v>1724904.4467122264</v>
      </c>
      <c r="W18" s="5">
        <v>1724904.4467122264</v>
      </c>
      <c r="X18" s="5">
        <v>1724904.4467122264</v>
      </c>
      <c r="Y18" s="5">
        <v>1926651.2212216775</v>
      </c>
      <c r="Z18" s="5">
        <v>1926651.2212216775</v>
      </c>
      <c r="AA18" s="5">
        <v>1926651.2212216775</v>
      </c>
      <c r="AB18" s="5">
        <v>1926651.2212216775</v>
      </c>
      <c r="AC18" s="5">
        <v>1926651.2212216775</v>
      </c>
      <c r="AD18" s="5">
        <v>1926651.2212216775</v>
      </c>
    </row>
    <row r="20" spans="1:30">
      <c r="A20" s="58" t="s">
        <v>131</v>
      </c>
      <c r="B20" s="58" t="s">
        <v>70</v>
      </c>
      <c r="C20" s="5">
        <v>1059649.3836319279</v>
      </c>
      <c r="D20" s="5">
        <v>2360583.7877749838</v>
      </c>
      <c r="E20" s="5">
        <v>4351686.2621029662</v>
      </c>
      <c r="F20" s="5">
        <v>5765817.432584459</v>
      </c>
      <c r="G20" s="5">
        <v>8164661.3818629729</v>
      </c>
      <c r="H20" s="5">
        <v>9770026.8145667631</v>
      </c>
      <c r="I20" s="5">
        <v>10539863.576558705</v>
      </c>
      <c r="J20" s="5">
        <v>12614869.095167434</v>
      </c>
      <c r="K20" s="5">
        <v>13826284.565367077</v>
      </c>
      <c r="L20" s="5">
        <v>14848230.055260507</v>
      </c>
      <c r="M20" s="5">
        <v>17054976.622983851</v>
      </c>
      <c r="N20" s="5">
        <v>20252750.143658098</v>
      </c>
      <c r="O20" s="5">
        <v>21797436.487502754</v>
      </c>
      <c r="P20" s="5">
        <v>24487764.57584779</v>
      </c>
      <c r="Q20" s="5">
        <v>26936373.629336782</v>
      </c>
      <c r="R20" s="5">
        <v>28531165.617572393</v>
      </c>
      <c r="S20" s="5">
        <v>28531165.617568534</v>
      </c>
      <c r="T20" s="5">
        <v>30505823.30749714</v>
      </c>
      <c r="U20" s="5">
        <v>35890171.943882972</v>
      </c>
      <c r="V20" s="5">
        <v>41198166.976780318</v>
      </c>
      <c r="W20" s="5">
        <v>47043757.326760568</v>
      </c>
      <c r="X20" s="5">
        <v>50654189.716244124</v>
      </c>
      <c r="Y20" s="5">
        <v>57283474.637889326</v>
      </c>
      <c r="Z20" s="5">
        <v>59309973.486562967</v>
      </c>
      <c r="AA20" s="5">
        <v>61459236.882406302</v>
      </c>
      <c r="AB20" s="5">
        <v>65880398.902465969</v>
      </c>
      <c r="AC20" s="5">
        <v>76820389.380342081</v>
      </c>
      <c r="AD20" s="5">
        <v>74783564.548616618</v>
      </c>
    </row>
    <row r="21" spans="1:30">
      <c r="A21" s="58" t="s">
        <v>131</v>
      </c>
      <c r="B21" s="58" t="s">
        <v>71</v>
      </c>
      <c r="C21" s="5">
        <v>2859231.7060176628</v>
      </c>
      <c r="D21" s="5">
        <v>3034227.1181851788</v>
      </c>
      <c r="E21" s="5">
        <v>3920106.6932394174</v>
      </c>
      <c r="F21" s="5">
        <v>3274666.2379439743</v>
      </c>
      <c r="G21" s="5">
        <v>3520208.6518232631</v>
      </c>
      <c r="H21" s="5">
        <v>3171846.9330215948</v>
      </c>
      <c r="I21" s="5">
        <v>3105585.9576095804</v>
      </c>
      <c r="J21" s="5">
        <v>3590076.7574207308</v>
      </c>
      <c r="K21" s="5">
        <v>3226311.5179624991</v>
      </c>
      <c r="L21" s="5">
        <v>3411533.3140407433</v>
      </c>
      <c r="M21" s="5">
        <v>3785944.11006109</v>
      </c>
      <c r="N21" s="5">
        <v>4307349.6458535995</v>
      </c>
      <c r="O21" s="5">
        <v>4646706.5358386282</v>
      </c>
      <c r="P21" s="5">
        <v>5060041.5694081336</v>
      </c>
      <c r="Q21" s="5">
        <v>5504352.782436355</v>
      </c>
      <c r="R21" s="5">
        <v>5776662.2530675121</v>
      </c>
      <c r="S21" s="5">
        <v>5787183.9046941036</v>
      </c>
      <c r="T21" s="5">
        <v>6092834.7926478451</v>
      </c>
      <c r="U21" s="5">
        <v>7156138.5955836903</v>
      </c>
      <c r="V21" s="5">
        <v>8015529.6900349641</v>
      </c>
      <c r="W21" s="5">
        <v>8965991.0407156702</v>
      </c>
      <c r="X21" s="5">
        <v>9580921.1452398859</v>
      </c>
      <c r="Y21" s="5">
        <v>10691572.998083178</v>
      </c>
      <c r="Z21" s="5">
        <v>10995144.496017905</v>
      </c>
      <c r="AA21" s="5">
        <v>11392084.273230212</v>
      </c>
      <c r="AB21" s="5">
        <v>12440633.269159116</v>
      </c>
      <c r="AC21" s="5">
        <v>15045379.323148262</v>
      </c>
      <c r="AD21" s="5">
        <v>14937034.51773406</v>
      </c>
    </row>
    <row r="22" spans="1:30">
      <c r="A22" s="58" t="s">
        <v>131</v>
      </c>
      <c r="B22" s="58" t="s">
        <v>72</v>
      </c>
      <c r="C22" s="5">
        <v>2557800.4916880568</v>
      </c>
      <c r="D22" s="5">
        <v>1949174.4908424283</v>
      </c>
      <c r="E22" s="5">
        <v>1453569.1349182539</v>
      </c>
      <c r="F22" s="5">
        <v>1369122.903811919</v>
      </c>
      <c r="G22" s="5">
        <v>1278466.2248761866</v>
      </c>
      <c r="H22" s="5">
        <v>1264846.1996012218</v>
      </c>
      <c r="I22" s="5">
        <v>955781.25503538875</v>
      </c>
      <c r="J22" s="5">
        <v>615521.4046624531</v>
      </c>
      <c r="K22" s="5">
        <v>572022.93966639705</v>
      </c>
      <c r="L22" s="5">
        <v>377807.65638009814</v>
      </c>
      <c r="M22" s="5">
        <v>365792.43039183022</v>
      </c>
      <c r="N22" s="5">
        <v>633150.89593205065</v>
      </c>
      <c r="O22" s="5">
        <v>434137.96868292877</v>
      </c>
      <c r="P22" s="5">
        <v>353270.59839753335</v>
      </c>
      <c r="Q22" s="5">
        <v>329359.66644859075</v>
      </c>
      <c r="R22" s="5">
        <v>1007732.2469240435</v>
      </c>
      <c r="S22" s="5">
        <v>360293.58558395755</v>
      </c>
      <c r="T22" s="5">
        <v>367711.63650600018</v>
      </c>
      <c r="U22" s="5">
        <v>659328.28133406129</v>
      </c>
      <c r="V22" s="5">
        <v>581189.08115672832</v>
      </c>
      <c r="W22" s="5">
        <v>960046.62024411676</v>
      </c>
      <c r="X22" s="5">
        <v>375715.46612772217</v>
      </c>
      <c r="Y22" s="5">
        <v>551214.75103412662</v>
      </c>
      <c r="Z22" s="5">
        <v>178370.82449884966</v>
      </c>
      <c r="AA22" s="5">
        <v>411758.37304492638</v>
      </c>
      <c r="AB22" s="5">
        <v>220759.58177474144</v>
      </c>
      <c r="AC22" s="5">
        <v>1415575.1619723234</v>
      </c>
      <c r="AD22" s="5">
        <v>167309.19411217837</v>
      </c>
    </row>
    <row r="23" spans="1:30">
      <c r="A23" s="58" t="s">
        <v>131</v>
      </c>
      <c r="B23" s="58" t="s">
        <v>73</v>
      </c>
      <c r="C23" s="5">
        <v>667102.58163102809</v>
      </c>
      <c r="D23" s="5">
        <v>554607.43064072169</v>
      </c>
      <c r="E23" s="5">
        <v>433874.49388925586</v>
      </c>
      <c r="F23" s="5">
        <v>397276.60027265485</v>
      </c>
      <c r="G23" s="5">
        <v>344244.75350482587</v>
      </c>
      <c r="H23" s="5">
        <v>298924.19576913462</v>
      </c>
      <c r="I23" s="5">
        <v>241513.76683204409</v>
      </c>
      <c r="J23" s="5">
        <v>180348.00964427806</v>
      </c>
      <c r="K23" s="5">
        <v>142814.17030855274</v>
      </c>
      <c r="L23" s="5">
        <v>152981.13766627532</v>
      </c>
      <c r="M23" s="5">
        <v>148527.88225405302</v>
      </c>
      <c r="N23" s="5">
        <v>156890.68901431997</v>
      </c>
      <c r="O23" s="5">
        <v>146814.42231206395</v>
      </c>
      <c r="P23" s="5">
        <v>126080.58486637555</v>
      </c>
      <c r="Q23" s="5">
        <v>138436.58560991634</v>
      </c>
      <c r="R23" s="5">
        <v>179714.04192293683</v>
      </c>
      <c r="S23" s="5">
        <v>86520.485848601107</v>
      </c>
      <c r="T23" s="5">
        <v>127265.94495409755</v>
      </c>
      <c r="U23" s="5">
        <v>141746.52677375043</v>
      </c>
      <c r="V23" s="5">
        <v>111155.39363112742</v>
      </c>
      <c r="W23" s="5">
        <v>132307.56857852903</v>
      </c>
      <c r="X23" s="5">
        <v>113380.58785166823</v>
      </c>
      <c r="Y23" s="5">
        <v>95070.721057646384</v>
      </c>
      <c r="Z23" s="5">
        <v>87014.375552243175</v>
      </c>
      <c r="AA23" s="5">
        <v>96166.486902117889</v>
      </c>
      <c r="AB23" s="5">
        <v>98195.814638932279</v>
      </c>
      <c r="AC23" s="5">
        <v>127861.53033743272</v>
      </c>
      <c r="AD23" s="5">
        <v>55900.487949037313</v>
      </c>
    </row>
    <row r="24" spans="1:30">
      <c r="A24" s="58" t="s">
        <v>131</v>
      </c>
      <c r="B24" s="58" t="s">
        <v>74</v>
      </c>
      <c r="C24" s="5">
        <v>0</v>
      </c>
      <c r="D24" s="5">
        <v>0</v>
      </c>
      <c r="E24" s="5">
        <v>8.9045616751350014</v>
      </c>
      <c r="F24" s="5">
        <v>24462.838887381076</v>
      </c>
      <c r="G24" s="5">
        <v>1407.3341004968051</v>
      </c>
      <c r="H24" s="5">
        <v>1568.8170139145748</v>
      </c>
      <c r="I24" s="5">
        <v>15.499482972175</v>
      </c>
      <c r="J24" s="5">
        <v>43961.589379571698</v>
      </c>
      <c r="K24" s="5">
        <v>55981.842756414895</v>
      </c>
      <c r="L24" s="5">
        <v>40632.615454493163</v>
      </c>
      <c r="M24" s="5">
        <v>10722.968889578606</v>
      </c>
      <c r="N24" s="5">
        <v>153198.50825296814</v>
      </c>
      <c r="O24" s="5">
        <v>131187.09513782139</v>
      </c>
      <c r="P24" s="5">
        <v>169981.43715122226</v>
      </c>
      <c r="Q24" s="5">
        <v>146318.96916740856</v>
      </c>
      <c r="R24" s="5">
        <v>567866.26432964718</v>
      </c>
      <c r="S24" s="5">
        <v>267647.94765211805</v>
      </c>
      <c r="T24" s="5">
        <v>517572.82898253313</v>
      </c>
      <c r="U24" s="5">
        <v>608916.61764265911</v>
      </c>
      <c r="V24" s="5">
        <v>601510.60243024409</v>
      </c>
      <c r="W24" s="5">
        <v>671611.39635858347</v>
      </c>
      <c r="X24" s="5">
        <v>703878.05876441963</v>
      </c>
      <c r="Y24" s="5">
        <v>710564.37113497313</v>
      </c>
      <c r="Z24" s="5">
        <v>959550.10580704757</v>
      </c>
      <c r="AA24" s="5">
        <v>486165.01064790582</v>
      </c>
      <c r="AB24" s="5">
        <v>727999.22314800182</v>
      </c>
      <c r="AC24" s="5">
        <v>1094219.1802460761</v>
      </c>
      <c r="AD24" s="5">
        <v>351745.03453366493</v>
      </c>
    </row>
    <row r="25" spans="1:30">
      <c r="A25" s="58" t="s">
        <v>131</v>
      </c>
      <c r="B25" s="58" t="s">
        <v>75</v>
      </c>
      <c r="C25" s="5">
        <v>0</v>
      </c>
      <c r="D25" s="5">
        <v>0</v>
      </c>
      <c r="E25" s="5">
        <v>60633.608107423854</v>
      </c>
      <c r="F25" s="5">
        <v>143752.67045116547</v>
      </c>
      <c r="G25" s="5">
        <v>271988.35811585613</v>
      </c>
      <c r="H25" s="5">
        <v>415160.17153950734</v>
      </c>
      <c r="I25" s="5">
        <v>557102.8791887064</v>
      </c>
      <c r="J25" s="5">
        <v>672736.41211421054</v>
      </c>
      <c r="K25" s="5">
        <v>864906.85989719082</v>
      </c>
      <c r="L25" s="5">
        <v>875552.99006071687</v>
      </c>
      <c r="M25" s="5">
        <v>1104532.9922905508</v>
      </c>
      <c r="N25" s="5">
        <v>1753593.1085726433</v>
      </c>
      <c r="O25" s="5">
        <v>2090035.9158958266</v>
      </c>
      <c r="P25" s="5">
        <v>2305315.5719825951</v>
      </c>
      <c r="Q25" s="5">
        <v>2496072.3760588542</v>
      </c>
      <c r="R25" s="5">
        <v>2653339.1858542901</v>
      </c>
      <c r="S25" s="5">
        <v>2660608.6082812888</v>
      </c>
      <c r="T25" s="5">
        <v>2860371.557318294</v>
      </c>
      <c r="U25" s="5">
        <v>3245435.22042148</v>
      </c>
      <c r="V25" s="5">
        <v>3782295.5035282508</v>
      </c>
      <c r="W25" s="5">
        <v>3972680.9360704836</v>
      </c>
      <c r="X25" s="5">
        <v>4481517.5559727568</v>
      </c>
      <c r="Y25" s="5">
        <v>5208450.4454666311</v>
      </c>
      <c r="Z25" s="5">
        <v>5411395.7540868567</v>
      </c>
      <c r="AA25" s="5">
        <v>5675049.510388297</v>
      </c>
      <c r="AB25" s="5">
        <v>6149751.6470013671</v>
      </c>
      <c r="AC25" s="5">
        <v>7429824.4089922942</v>
      </c>
      <c r="AD25" s="5">
        <v>7432024.0406569969</v>
      </c>
    </row>
    <row r="26" spans="1:30">
      <c r="A26" s="58" t="s">
        <v>131</v>
      </c>
      <c r="B26" s="58" t="s">
        <v>76</v>
      </c>
      <c r="C26" s="5">
        <v>0</v>
      </c>
      <c r="D26" s="5">
        <v>0</v>
      </c>
      <c r="E26" s="5">
        <v>0</v>
      </c>
      <c r="F26" s="5">
        <v>0</v>
      </c>
      <c r="G26" s="5">
        <v>423694.34819291747</v>
      </c>
      <c r="H26" s="5">
        <v>717128.37067753158</v>
      </c>
      <c r="I26" s="5">
        <v>931587.71708097507</v>
      </c>
      <c r="J26" s="5">
        <v>1041995.5332561947</v>
      </c>
      <c r="K26" s="5">
        <v>1149704.1047141969</v>
      </c>
      <c r="L26" s="5">
        <v>1405871.1356191626</v>
      </c>
      <c r="M26" s="5">
        <v>1405871.1356191626</v>
      </c>
      <c r="N26" s="5">
        <v>1405871.1356191626</v>
      </c>
      <c r="O26" s="5">
        <v>1405871.1356191626</v>
      </c>
      <c r="P26" s="5">
        <v>1405871.1356191626</v>
      </c>
      <c r="Q26" s="5">
        <v>1405871.1356191626</v>
      </c>
      <c r="R26" s="5">
        <v>1405871.1356191626</v>
      </c>
      <c r="S26" s="5">
        <v>1405871.1356191626</v>
      </c>
      <c r="T26" s="5">
        <v>1541007.5163005039</v>
      </c>
      <c r="U26" s="5">
        <v>1541007.5163005039</v>
      </c>
      <c r="V26" s="5">
        <v>1724904.4467122264</v>
      </c>
      <c r="W26" s="5">
        <v>1724904.4467122264</v>
      </c>
      <c r="X26" s="5">
        <v>1724904.4467122264</v>
      </c>
      <c r="Y26" s="5">
        <v>1926651.2212216775</v>
      </c>
      <c r="Z26" s="5">
        <v>1926651.2212216775</v>
      </c>
      <c r="AA26" s="5">
        <v>1926651.2212216775</v>
      </c>
      <c r="AB26" s="5">
        <v>1926651.2212216775</v>
      </c>
      <c r="AC26" s="5">
        <v>1926651.2212216775</v>
      </c>
      <c r="AD26" s="5">
        <v>1926651.2212216775</v>
      </c>
    </row>
    <row r="28" spans="1:30">
      <c r="A28" s="58" t="s">
        <v>134</v>
      </c>
      <c r="B28" s="58" t="s">
        <v>70</v>
      </c>
      <c r="C28" s="5">
        <v>1042980.2570403581</v>
      </c>
      <c r="D28" s="5">
        <v>2336721.678011131</v>
      </c>
      <c r="E28" s="5">
        <v>4334696.8243921772</v>
      </c>
      <c r="F28" s="5">
        <v>5746837.5273343408</v>
      </c>
      <c r="G28" s="5">
        <v>7927270.207498719</v>
      </c>
      <c r="H28" s="5">
        <v>9747185.3218121585</v>
      </c>
      <c r="I28" s="5">
        <v>10526012.16808969</v>
      </c>
      <c r="J28" s="5">
        <v>12457974.567020992</v>
      </c>
      <c r="K28" s="5">
        <v>13667527.695114125</v>
      </c>
      <c r="L28" s="5">
        <v>14809424.742110433</v>
      </c>
      <c r="M28" s="5">
        <v>16989203.142410632</v>
      </c>
      <c r="N28" s="5">
        <v>20186675.042194955</v>
      </c>
      <c r="O28" s="5">
        <v>21662023.053488616</v>
      </c>
      <c r="P28" s="5">
        <v>24393548.397497293</v>
      </c>
      <c r="Q28" s="5">
        <v>26906343.860245239</v>
      </c>
      <c r="R28" s="5">
        <v>28502471.666661784</v>
      </c>
      <c r="S28" s="5">
        <v>28502471.666660294</v>
      </c>
      <c r="T28" s="5">
        <v>30469781.230432693</v>
      </c>
      <c r="U28" s="5">
        <v>35902214.174391985</v>
      </c>
      <c r="V28" s="5">
        <v>41156808.94627998</v>
      </c>
      <c r="W28" s="5">
        <v>47013936.767428838</v>
      </c>
      <c r="X28" s="5">
        <v>50575143.064635269</v>
      </c>
      <c r="Y28" s="5">
        <v>57259872.948289111</v>
      </c>
      <c r="Z28" s="5">
        <v>59275481.009508148</v>
      </c>
      <c r="AA28" s="5">
        <v>61491274.603704222</v>
      </c>
      <c r="AB28" s="5">
        <v>65843014.068429932</v>
      </c>
      <c r="AC28" s="5">
        <v>76773048.69662559</v>
      </c>
      <c r="AD28" s="5">
        <v>74894254.540429786</v>
      </c>
    </row>
    <row r="29" spans="1:30">
      <c r="A29" s="58" t="s">
        <v>134</v>
      </c>
      <c r="B29" s="58" t="s">
        <v>71</v>
      </c>
      <c r="C29" s="5">
        <v>2857059.5991752883</v>
      </c>
      <c r="D29" s="5">
        <v>3031096.8328111335</v>
      </c>
      <c r="E29" s="5">
        <v>3917445.169319354</v>
      </c>
      <c r="F29" s="5">
        <v>3279565.7432382507</v>
      </c>
      <c r="G29" s="5">
        <v>3483377.9968587719</v>
      </c>
      <c r="H29" s="5">
        <v>3169593.6971629071</v>
      </c>
      <c r="I29" s="5">
        <v>3103400.9421746978</v>
      </c>
      <c r="J29" s="5">
        <v>3545930.4992093765</v>
      </c>
      <c r="K29" s="5">
        <v>3179934.8485078039</v>
      </c>
      <c r="L29" s="5">
        <v>3387457.6182117816</v>
      </c>
      <c r="M29" s="5">
        <v>3758603.299902102</v>
      </c>
      <c r="N29" s="5">
        <v>4280709.1220687553</v>
      </c>
      <c r="O29" s="5">
        <v>4610539.5722325053</v>
      </c>
      <c r="P29" s="5">
        <v>5033101.4667012868</v>
      </c>
      <c r="Q29" s="5">
        <v>5491771.0069001075</v>
      </c>
      <c r="R29" s="5">
        <v>5759922.7549100686</v>
      </c>
      <c r="S29" s="5">
        <v>5770398.5448977239</v>
      </c>
      <c r="T29" s="5">
        <v>6081766.9599333461</v>
      </c>
      <c r="U29" s="5">
        <v>7152898.3930399027</v>
      </c>
      <c r="V29" s="5">
        <v>8006009.559837806</v>
      </c>
      <c r="W29" s="5">
        <v>8958797.9686593544</v>
      </c>
      <c r="X29" s="5">
        <v>9563934.0889370106</v>
      </c>
      <c r="Y29" s="5">
        <v>10686110.282664979</v>
      </c>
      <c r="Z29" s="5">
        <v>10987128.367232978</v>
      </c>
      <c r="AA29" s="5">
        <v>11402016.644067911</v>
      </c>
      <c r="AB29" s="5">
        <v>12425546.573306702</v>
      </c>
      <c r="AC29" s="5">
        <v>15032476.366218956</v>
      </c>
      <c r="AD29" s="5">
        <v>14960937.413267497</v>
      </c>
    </row>
    <row r="30" spans="1:30">
      <c r="A30" s="58" t="s">
        <v>134</v>
      </c>
      <c r="B30" s="58" t="s">
        <v>72</v>
      </c>
      <c r="C30" s="5">
        <v>2526901.0659666904</v>
      </c>
      <c r="D30" s="5">
        <v>1919745.0364115483</v>
      </c>
      <c r="E30" s="5">
        <v>1455418.948863941</v>
      </c>
      <c r="F30" s="5">
        <v>1318390.7919739217</v>
      </c>
      <c r="G30" s="5">
        <v>1195601.0281508707</v>
      </c>
      <c r="H30" s="5">
        <v>1277307.7693844156</v>
      </c>
      <c r="I30" s="5">
        <v>959194.52250496927</v>
      </c>
      <c r="J30" s="5">
        <v>584306.2022272246</v>
      </c>
      <c r="K30" s="5">
        <v>459906.29530509032</v>
      </c>
      <c r="L30" s="5">
        <v>382151.83004157583</v>
      </c>
      <c r="M30" s="5">
        <v>388838.40770399052</v>
      </c>
      <c r="N30" s="5">
        <v>653299.09463661292</v>
      </c>
      <c r="O30" s="5">
        <v>471932.47884367272</v>
      </c>
      <c r="P30" s="5">
        <v>375988.70383781067</v>
      </c>
      <c r="Q30" s="5">
        <v>331138.66945769062</v>
      </c>
      <c r="R30" s="5">
        <v>1019397.131821915</v>
      </c>
      <c r="S30" s="5">
        <v>359787.21277051448</v>
      </c>
      <c r="T30" s="5">
        <v>371308.89557502273</v>
      </c>
      <c r="U30" s="5">
        <v>652105.53159525117</v>
      </c>
      <c r="V30" s="5">
        <v>580858.52008903224</v>
      </c>
      <c r="W30" s="5">
        <v>957311.08609181875</v>
      </c>
      <c r="X30" s="5">
        <v>377687.52386139112</v>
      </c>
      <c r="Y30" s="5">
        <v>545085.49186480104</v>
      </c>
      <c r="Z30" s="5">
        <v>175701.36518900396</v>
      </c>
      <c r="AA30" s="5">
        <v>413385.28882940317</v>
      </c>
      <c r="AB30" s="5">
        <v>218261.6636392751</v>
      </c>
      <c r="AC30" s="5">
        <v>1423682.2352963302</v>
      </c>
      <c r="AD30" s="5">
        <v>168349.77009742655</v>
      </c>
    </row>
    <row r="31" spans="1:30">
      <c r="A31" s="58" t="s">
        <v>134</v>
      </c>
      <c r="B31" s="58" t="s">
        <v>73</v>
      </c>
      <c r="C31" s="5">
        <v>665361.54472588969</v>
      </c>
      <c r="D31" s="5">
        <v>554469.88572321285</v>
      </c>
      <c r="E31" s="5">
        <v>434761.14138152025</v>
      </c>
      <c r="F31" s="5">
        <v>385331.54457477713</v>
      </c>
      <c r="G31" s="5">
        <v>335116.78058857325</v>
      </c>
      <c r="H31" s="5">
        <v>300276.74400648335</v>
      </c>
      <c r="I31" s="5">
        <v>242175.72814553845</v>
      </c>
      <c r="J31" s="5">
        <v>176649.25581718728</v>
      </c>
      <c r="K31" s="5">
        <v>131826.13817156787</v>
      </c>
      <c r="L31" s="5">
        <v>155944.13679980268</v>
      </c>
      <c r="M31" s="5">
        <v>151585.90262987843</v>
      </c>
      <c r="N31" s="5">
        <v>159370.28794973926</v>
      </c>
      <c r="O31" s="5">
        <v>152702.0210378255</v>
      </c>
      <c r="P31" s="5">
        <v>127986.35050243621</v>
      </c>
      <c r="Q31" s="5">
        <v>138105.60311298753</v>
      </c>
      <c r="R31" s="5">
        <v>180683.33856520418</v>
      </c>
      <c r="S31" s="5">
        <v>87570.587525234194</v>
      </c>
      <c r="T31" s="5">
        <v>127370.21846126592</v>
      </c>
      <c r="U31" s="5">
        <v>141158.19325009454</v>
      </c>
      <c r="V31" s="5">
        <v>110348.62890947417</v>
      </c>
      <c r="W31" s="5">
        <v>132378.27180114511</v>
      </c>
      <c r="X31" s="5">
        <v>113615.53973700557</v>
      </c>
      <c r="Y31" s="5">
        <v>94770.328209198386</v>
      </c>
      <c r="Z31" s="5">
        <v>87205.269492302716</v>
      </c>
      <c r="AA31" s="5">
        <v>96074.798701280466</v>
      </c>
      <c r="AB31" s="5">
        <v>98910.200243671992</v>
      </c>
      <c r="AC31" s="5">
        <v>128627.09333040834</v>
      </c>
      <c r="AD31" s="5">
        <v>55725.03388551392</v>
      </c>
    </row>
    <row r="32" spans="1:30">
      <c r="A32" s="58" t="s">
        <v>134</v>
      </c>
      <c r="B32" s="58" t="s">
        <v>74</v>
      </c>
      <c r="C32" s="5">
        <v>0</v>
      </c>
      <c r="D32" s="5">
        <v>0</v>
      </c>
      <c r="E32" s="5">
        <v>13.192209396180001</v>
      </c>
      <c r="F32" s="5">
        <v>26238.702607054118</v>
      </c>
      <c r="G32" s="5">
        <v>1847.1698115542702</v>
      </c>
      <c r="H32" s="5">
        <v>1599.9358842662498</v>
      </c>
      <c r="I32" s="5">
        <v>56.056643433725007</v>
      </c>
      <c r="J32" s="5">
        <v>7594.8059418538651</v>
      </c>
      <c r="K32" s="5">
        <v>12552.99345434608</v>
      </c>
      <c r="L32" s="5">
        <v>31654.128238336201</v>
      </c>
      <c r="M32" s="5">
        <v>10533.945250010596</v>
      </c>
      <c r="N32" s="5">
        <v>149348.37938229321</v>
      </c>
      <c r="O32" s="5">
        <v>127056.40042577902</v>
      </c>
      <c r="P32" s="5">
        <v>164561.21524489659</v>
      </c>
      <c r="Q32" s="5">
        <v>145453.03558089226</v>
      </c>
      <c r="R32" s="5">
        <v>573542.02964157518</v>
      </c>
      <c r="S32" s="5">
        <v>280454.16721379064</v>
      </c>
      <c r="T32" s="5">
        <v>523543.452778687</v>
      </c>
      <c r="U32" s="5">
        <v>601138.51905947574</v>
      </c>
      <c r="V32" s="5">
        <v>605068.744782052</v>
      </c>
      <c r="W32" s="5">
        <v>666403.45148339134</v>
      </c>
      <c r="X32" s="5">
        <v>716922.27051063743</v>
      </c>
      <c r="Y32" s="5">
        <v>709510.37149648275</v>
      </c>
      <c r="Z32" s="5">
        <v>969265.47752507473</v>
      </c>
      <c r="AA32" s="5">
        <v>471594.16540444572</v>
      </c>
      <c r="AB32" s="5">
        <v>728524.62972306635</v>
      </c>
      <c r="AC32" s="5">
        <v>1095454.1465541504</v>
      </c>
      <c r="AD32" s="5">
        <v>339967.59817272477</v>
      </c>
    </row>
    <row r="33" spans="1:30">
      <c r="A33" s="58" t="s">
        <v>134</v>
      </c>
      <c r="B33" s="58" t="s">
        <v>75</v>
      </c>
      <c r="C33" s="5">
        <v>0</v>
      </c>
      <c r="D33" s="5">
        <v>0</v>
      </c>
      <c r="E33" s="5">
        <v>58798.51211829079</v>
      </c>
      <c r="F33" s="5">
        <v>145303.26241914058</v>
      </c>
      <c r="G33" s="5">
        <v>263920.35907081555</v>
      </c>
      <c r="H33" s="5">
        <v>419336.56319816236</v>
      </c>
      <c r="I33" s="5">
        <v>552108.60994136427</v>
      </c>
      <c r="J33" s="5">
        <v>661645.96882654785</v>
      </c>
      <c r="K33" s="5">
        <v>793194.97407404089</v>
      </c>
      <c r="L33" s="5">
        <v>867473.72557773953</v>
      </c>
      <c r="M33" s="5">
        <v>1106022.9935833605</v>
      </c>
      <c r="N33" s="5">
        <v>1751310.4645097556</v>
      </c>
      <c r="O33" s="5">
        <v>2083910.3733133944</v>
      </c>
      <c r="P33" s="5">
        <v>2313369.2659605946</v>
      </c>
      <c r="Q33" s="5">
        <v>2502050.2635030267</v>
      </c>
      <c r="R33" s="5">
        <v>2638204.3414368057</v>
      </c>
      <c r="S33" s="5">
        <v>2645432.2985366331</v>
      </c>
      <c r="T33" s="5">
        <v>2865905.1506346483</v>
      </c>
      <c r="U33" s="5">
        <v>3254807.1914659664</v>
      </c>
      <c r="V33" s="5">
        <v>3786555.0831234432</v>
      </c>
      <c r="W33" s="5">
        <v>3981675.8069199733</v>
      </c>
      <c r="X33" s="5">
        <v>4481995.8214034382</v>
      </c>
      <c r="Y33" s="5">
        <v>5210322.1076728236</v>
      </c>
      <c r="Z33" s="5">
        <v>5410944.0434723077</v>
      </c>
      <c r="AA33" s="5">
        <v>5672713.2399635995</v>
      </c>
      <c r="AB33" s="5">
        <v>6144900.1372113572</v>
      </c>
      <c r="AC33" s="5">
        <v>7418291.1221881537</v>
      </c>
      <c r="AD33" s="5">
        <v>7419418.8551566415</v>
      </c>
    </row>
    <row r="34" spans="1:30">
      <c r="A34" s="58" t="s">
        <v>134</v>
      </c>
      <c r="B34" s="58" t="s">
        <v>76</v>
      </c>
      <c r="C34" s="5">
        <v>0</v>
      </c>
      <c r="D34" s="5">
        <v>0</v>
      </c>
      <c r="E34" s="5">
        <v>0</v>
      </c>
      <c r="F34" s="5">
        <v>288645.03992180876</v>
      </c>
      <c r="G34" s="5">
        <v>712339.38811472629</v>
      </c>
      <c r="H34" s="5">
        <v>717128.37067753158</v>
      </c>
      <c r="I34" s="5">
        <v>931587.71708097507</v>
      </c>
      <c r="J34" s="5">
        <v>1298162.5641611605</v>
      </c>
      <c r="K34" s="5">
        <v>1405871.1356191626</v>
      </c>
      <c r="L34" s="5">
        <v>1405871.1356191626</v>
      </c>
      <c r="M34" s="5">
        <v>1405871.1356191626</v>
      </c>
      <c r="N34" s="5">
        <v>1405871.1356191626</v>
      </c>
      <c r="O34" s="5">
        <v>1405871.1356191626</v>
      </c>
      <c r="P34" s="5">
        <v>1405871.1356191626</v>
      </c>
      <c r="Q34" s="5">
        <v>1405871.1356191626</v>
      </c>
      <c r="R34" s="5">
        <v>1405871.1356191626</v>
      </c>
      <c r="S34" s="5">
        <v>1405871.1356191626</v>
      </c>
      <c r="T34" s="5">
        <v>1541007.5163005039</v>
      </c>
      <c r="U34" s="5">
        <v>1541007.5163005039</v>
      </c>
      <c r="V34" s="5">
        <v>1724904.4467122264</v>
      </c>
      <c r="W34" s="5">
        <v>1724904.4467122264</v>
      </c>
      <c r="X34" s="5">
        <v>1724904.4467122264</v>
      </c>
      <c r="Y34" s="5">
        <v>1926651.2212216775</v>
      </c>
      <c r="Z34" s="5">
        <v>1926651.2212216775</v>
      </c>
      <c r="AA34" s="5">
        <v>1926651.2212216775</v>
      </c>
      <c r="AB34" s="5">
        <v>1926651.2212216775</v>
      </c>
      <c r="AC34" s="5">
        <v>1926651.2212216775</v>
      </c>
      <c r="AD34" s="5">
        <v>1926651.2212216775</v>
      </c>
    </row>
    <row r="36" spans="1:30">
      <c r="A36" s="58" t="s">
        <v>136</v>
      </c>
      <c r="B36" s="58" t="s">
        <v>70</v>
      </c>
      <c r="C36" s="5">
        <v>1059649.3836319279</v>
      </c>
      <c r="D36" s="5">
        <v>2360583.7877749838</v>
      </c>
      <c r="E36" s="5">
        <v>4351686.2621029662</v>
      </c>
      <c r="F36" s="5">
        <v>5765817.432584459</v>
      </c>
      <c r="G36" s="5">
        <v>8164661.3818629729</v>
      </c>
      <c r="H36" s="5">
        <v>9770026.8145667631</v>
      </c>
      <c r="I36" s="5">
        <v>10539863.576558705</v>
      </c>
      <c r="J36" s="5">
        <v>12461506.084484937</v>
      </c>
      <c r="K36" s="5">
        <v>13669406.87857273</v>
      </c>
      <c r="L36" s="5">
        <v>14813914.163774885</v>
      </c>
      <c r="M36" s="5">
        <v>16994114.34376708</v>
      </c>
      <c r="N36" s="5">
        <v>20196370.640511602</v>
      </c>
      <c r="O36" s="5">
        <v>21669817.482505392</v>
      </c>
      <c r="P36" s="5">
        <v>24402973.307569806</v>
      </c>
      <c r="Q36" s="5">
        <v>26911757.550490648</v>
      </c>
      <c r="R36" s="5">
        <v>28504815.251631998</v>
      </c>
      <c r="S36" s="5">
        <v>28504815.251636092</v>
      </c>
      <c r="T36" s="5">
        <v>30472519.91543166</v>
      </c>
      <c r="U36" s="5">
        <v>35908391.118697561</v>
      </c>
      <c r="V36" s="5">
        <v>41168365.905921794</v>
      </c>
      <c r="W36" s="5">
        <v>47021270.298011705</v>
      </c>
      <c r="X36" s="5">
        <v>50584303.609541975</v>
      </c>
      <c r="Y36" s="5">
        <v>57275178.666859969</v>
      </c>
      <c r="Z36" s="5">
        <v>59266376.175483108</v>
      </c>
      <c r="AA36" s="5">
        <v>61387246.579264171</v>
      </c>
      <c r="AB36" s="5">
        <v>65829020.973665349</v>
      </c>
      <c r="AC36" s="5">
        <v>76758225.989314064</v>
      </c>
      <c r="AD36" s="5">
        <v>74885541.259474471</v>
      </c>
    </row>
    <row r="37" spans="1:30">
      <c r="A37" s="58" t="s">
        <v>136</v>
      </c>
      <c r="B37" s="58" t="s">
        <v>71</v>
      </c>
      <c r="C37" s="5">
        <v>2859231.7060176628</v>
      </c>
      <c r="D37" s="5">
        <v>3034227.1181851788</v>
      </c>
      <c r="E37" s="5">
        <v>3920106.6932394174</v>
      </c>
      <c r="F37" s="5">
        <v>3274666.2379439743</v>
      </c>
      <c r="G37" s="5">
        <v>3520208.6518232631</v>
      </c>
      <c r="H37" s="5">
        <v>3171846.9330215948</v>
      </c>
      <c r="I37" s="5">
        <v>3105585.9576095804</v>
      </c>
      <c r="J37" s="5">
        <v>3546932.9736263226</v>
      </c>
      <c r="K37" s="5">
        <v>3180131.4993204619</v>
      </c>
      <c r="L37" s="5">
        <v>3387947.6198620079</v>
      </c>
      <c r="M37" s="5">
        <v>3759203.2486359123</v>
      </c>
      <c r="N37" s="5">
        <v>4281303.0807646113</v>
      </c>
      <c r="O37" s="5">
        <v>4610653.524031668</v>
      </c>
      <c r="P37" s="5">
        <v>5033486.1957811061</v>
      </c>
      <c r="Q37" s="5">
        <v>5492837.1223903494</v>
      </c>
      <c r="R37" s="5">
        <v>5760922.033416017</v>
      </c>
      <c r="S37" s="5">
        <v>5771400.5611531511</v>
      </c>
      <c r="T37" s="5">
        <v>6082759.5131206568</v>
      </c>
      <c r="U37" s="5">
        <v>7153006.3447313542</v>
      </c>
      <c r="V37" s="5">
        <v>8006352.7085682582</v>
      </c>
      <c r="W37" s="5">
        <v>8957535.0426265746</v>
      </c>
      <c r="X37" s="5">
        <v>9563991.7183450367</v>
      </c>
      <c r="Y37" s="5">
        <v>10685235.684261013</v>
      </c>
      <c r="Z37" s="5">
        <v>10982718.287118584</v>
      </c>
      <c r="AA37" s="5">
        <v>11379402.432346819</v>
      </c>
      <c r="AB37" s="5">
        <v>12427053.807770589</v>
      </c>
      <c r="AC37" s="5">
        <v>15032729.796564614</v>
      </c>
      <c r="AD37" s="5">
        <v>14960183.24237659</v>
      </c>
    </row>
    <row r="38" spans="1:30">
      <c r="A38" s="58" t="s">
        <v>136</v>
      </c>
      <c r="B38" s="58" t="s">
        <v>72</v>
      </c>
      <c r="C38" s="5">
        <v>2557800.4916880568</v>
      </c>
      <c r="D38" s="5">
        <v>1949174.4908424283</v>
      </c>
      <c r="E38" s="5">
        <v>1453569.1349182539</v>
      </c>
      <c r="F38" s="5">
        <v>1369122.903811919</v>
      </c>
      <c r="G38" s="5">
        <v>1278466.2248761866</v>
      </c>
      <c r="H38" s="5">
        <v>1264846.1996012218</v>
      </c>
      <c r="I38" s="5">
        <v>955781.25503538875</v>
      </c>
      <c r="J38" s="5">
        <v>583838.19109472248</v>
      </c>
      <c r="K38" s="5">
        <v>461184.86721945269</v>
      </c>
      <c r="L38" s="5">
        <v>381610.30446668627</v>
      </c>
      <c r="M38" s="5">
        <v>388687.20050716074</v>
      </c>
      <c r="N38" s="5">
        <v>652533.6447798555</v>
      </c>
      <c r="O38" s="5">
        <v>472262.64860792732</v>
      </c>
      <c r="P38" s="5">
        <v>375779.48150731623</v>
      </c>
      <c r="Q38" s="5">
        <v>331061.43639667484</v>
      </c>
      <c r="R38" s="5">
        <v>1019230.1010591448</v>
      </c>
      <c r="S38" s="5">
        <v>360374.76107202395</v>
      </c>
      <c r="T38" s="5">
        <v>372521.90488277556</v>
      </c>
      <c r="U38" s="5">
        <v>651435.63155924901</v>
      </c>
      <c r="V38" s="5">
        <v>579888.09867271245</v>
      </c>
      <c r="W38" s="5">
        <v>957246.90359897749</v>
      </c>
      <c r="X38" s="5">
        <v>377647.89544953487</v>
      </c>
      <c r="Y38" s="5">
        <v>543010.35759825376</v>
      </c>
      <c r="Z38" s="5">
        <v>175483.54732169944</v>
      </c>
      <c r="AA38" s="5">
        <v>415973.89156150073</v>
      </c>
      <c r="AB38" s="5">
        <v>218294.08456506391</v>
      </c>
      <c r="AC38" s="5">
        <v>1421845.374166952</v>
      </c>
      <c r="AD38" s="5">
        <v>168854.14770927437</v>
      </c>
    </row>
    <row r="39" spans="1:30">
      <c r="A39" s="58" t="s">
        <v>136</v>
      </c>
      <c r="B39" s="58" t="s">
        <v>73</v>
      </c>
      <c r="C39" s="5">
        <v>667102.58163102809</v>
      </c>
      <c r="D39" s="5">
        <v>554607.43064072169</v>
      </c>
      <c r="E39" s="5">
        <v>433874.49388925586</v>
      </c>
      <c r="F39" s="5">
        <v>397276.60027265485</v>
      </c>
      <c r="G39" s="5">
        <v>344244.75350482587</v>
      </c>
      <c r="H39" s="5">
        <v>298924.19576913462</v>
      </c>
      <c r="I39" s="5">
        <v>241513.76683204409</v>
      </c>
      <c r="J39" s="5">
        <v>176582.02747539524</v>
      </c>
      <c r="K39" s="5">
        <v>131909.62897513481</v>
      </c>
      <c r="L39" s="5">
        <v>155887.39156151089</v>
      </c>
      <c r="M39" s="5">
        <v>151424.54987954829</v>
      </c>
      <c r="N39" s="5">
        <v>159232.6603565175</v>
      </c>
      <c r="O39" s="5">
        <v>152727.98609956188</v>
      </c>
      <c r="P39" s="5">
        <v>127914.64996542069</v>
      </c>
      <c r="Q39" s="5">
        <v>138085.76824384058</v>
      </c>
      <c r="R39" s="5">
        <v>180744.90217108082</v>
      </c>
      <c r="S39" s="5">
        <v>87607.943928884837</v>
      </c>
      <c r="T39" s="5">
        <v>127453.69840077196</v>
      </c>
      <c r="U39" s="5">
        <v>141161.44286238574</v>
      </c>
      <c r="V39" s="5">
        <v>110327.34330503577</v>
      </c>
      <c r="W39" s="5">
        <v>132383.2379356102</v>
      </c>
      <c r="X39" s="5">
        <v>113636.36142430975</v>
      </c>
      <c r="Y39" s="5">
        <v>94781.2998864931</v>
      </c>
      <c r="Z39" s="5">
        <v>87169.41507772902</v>
      </c>
      <c r="AA39" s="5">
        <v>96589.448792623851</v>
      </c>
      <c r="AB39" s="5">
        <v>98812.172620364727</v>
      </c>
      <c r="AC39" s="5">
        <v>128545.08662077323</v>
      </c>
      <c r="AD39" s="5">
        <v>55667.244630162495</v>
      </c>
    </row>
    <row r="40" spans="1:30">
      <c r="A40" s="58" t="s">
        <v>136</v>
      </c>
      <c r="B40" s="58" t="s">
        <v>74</v>
      </c>
      <c r="C40" s="5">
        <v>0</v>
      </c>
      <c r="D40" s="5">
        <v>0</v>
      </c>
      <c r="E40" s="5">
        <v>8.9045616751350014</v>
      </c>
      <c r="F40" s="5">
        <v>24462.838887381076</v>
      </c>
      <c r="G40" s="5">
        <v>1407.3341004968051</v>
      </c>
      <c r="H40" s="5">
        <v>1568.8170139145748</v>
      </c>
      <c r="I40" s="5">
        <v>15.499482972175</v>
      </c>
      <c r="J40" s="5">
        <v>7722.4877287756899</v>
      </c>
      <c r="K40" s="5">
        <v>12613.066314782382</v>
      </c>
      <c r="L40" s="5">
        <v>31553.69715663341</v>
      </c>
      <c r="M40" s="5">
        <v>10783.66488722024</v>
      </c>
      <c r="N40" s="5">
        <v>149423.17544742452</v>
      </c>
      <c r="O40" s="5">
        <v>127219.98613464738</v>
      </c>
      <c r="P40" s="5">
        <v>164760.47994999305</v>
      </c>
      <c r="Q40" s="5">
        <v>145613.23158371335</v>
      </c>
      <c r="R40" s="5">
        <v>574584.79880257265</v>
      </c>
      <c r="S40" s="5">
        <v>282368.66578413069</v>
      </c>
      <c r="T40" s="5">
        <v>524634.90139807877</v>
      </c>
      <c r="U40" s="5">
        <v>601502.67518783954</v>
      </c>
      <c r="V40" s="5">
        <v>604542.08158797584</v>
      </c>
      <c r="W40" s="5">
        <v>666280.45102720696</v>
      </c>
      <c r="X40" s="5">
        <v>716962.53501526022</v>
      </c>
      <c r="Y40" s="5">
        <v>710070.32754936884</v>
      </c>
      <c r="Z40" s="5">
        <v>968737.79618122242</v>
      </c>
      <c r="AA40" s="5">
        <v>479016.2908483175</v>
      </c>
      <c r="AB40" s="5">
        <v>728747.13154007867</v>
      </c>
      <c r="AC40" s="5">
        <v>1095435.8378623619</v>
      </c>
      <c r="AD40" s="5">
        <v>338259.134329903</v>
      </c>
    </row>
    <row r="41" spans="1:30">
      <c r="A41" s="58" t="s">
        <v>136</v>
      </c>
      <c r="B41" s="58" t="s">
        <v>75</v>
      </c>
      <c r="C41" s="5">
        <v>0</v>
      </c>
      <c r="D41" s="5">
        <v>0</v>
      </c>
      <c r="E41" s="5">
        <v>60633.608107423854</v>
      </c>
      <c r="F41" s="5">
        <v>143752.67045116547</v>
      </c>
      <c r="G41" s="5">
        <v>271988.35811585613</v>
      </c>
      <c r="H41" s="5">
        <v>415160.17153950734</v>
      </c>
      <c r="I41" s="5">
        <v>557102.87918870652</v>
      </c>
      <c r="J41" s="5">
        <v>662462.91207230173</v>
      </c>
      <c r="K41" s="5">
        <v>793965.12751847308</v>
      </c>
      <c r="L41" s="5">
        <v>867831.84986084735</v>
      </c>
      <c r="M41" s="5">
        <v>1108299.3975234041</v>
      </c>
      <c r="N41" s="5">
        <v>1750135.2391206231</v>
      </c>
      <c r="O41" s="5">
        <v>2083854.4960386353</v>
      </c>
      <c r="P41" s="5">
        <v>2312558.7908514556</v>
      </c>
      <c r="Q41" s="5">
        <v>2502954.1533587095</v>
      </c>
      <c r="R41" s="5">
        <v>2637420.2203266839</v>
      </c>
      <c r="S41" s="5">
        <v>2644646.029149496</v>
      </c>
      <c r="T41" s="5">
        <v>2864886.9066363573</v>
      </c>
      <c r="U41" s="5">
        <v>3254082.2828800646</v>
      </c>
      <c r="V41" s="5">
        <v>3786830.4631241318</v>
      </c>
      <c r="W41" s="5">
        <v>3981638.1050735065</v>
      </c>
      <c r="X41" s="5">
        <v>4482073.964938744</v>
      </c>
      <c r="Y41" s="5">
        <v>5206428.3063785899</v>
      </c>
      <c r="Z41" s="5">
        <v>5410362.0468171258</v>
      </c>
      <c r="AA41" s="5">
        <v>5669994.1318936553</v>
      </c>
      <c r="AB41" s="5">
        <v>6144751.7388322074</v>
      </c>
      <c r="AC41" s="5">
        <v>7418106.0942298006</v>
      </c>
      <c r="AD41" s="5">
        <v>7419068.4092558306</v>
      </c>
    </row>
    <row r="42" spans="1:30">
      <c r="A42" s="58" t="s">
        <v>136</v>
      </c>
      <c r="B42" s="58" t="s">
        <v>76</v>
      </c>
      <c r="C42" s="5">
        <v>0</v>
      </c>
      <c r="D42" s="5">
        <v>0</v>
      </c>
      <c r="E42" s="5">
        <v>0</v>
      </c>
      <c r="F42" s="5">
        <v>0</v>
      </c>
      <c r="G42" s="5">
        <v>423694.34819291747</v>
      </c>
      <c r="H42" s="5">
        <v>717128.37067753158</v>
      </c>
      <c r="I42" s="5">
        <v>931587.71708097507</v>
      </c>
      <c r="J42" s="5">
        <v>1298162.5641611605</v>
      </c>
      <c r="K42" s="5">
        <v>1405871.1356191626</v>
      </c>
      <c r="L42" s="5">
        <v>1405871.1356191626</v>
      </c>
      <c r="M42" s="5">
        <v>1405871.1356191626</v>
      </c>
      <c r="N42" s="5">
        <v>1405871.1356191626</v>
      </c>
      <c r="O42" s="5">
        <v>1405871.1356191626</v>
      </c>
      <c r="P42" s="5">
        <v>1405871.1356191626</v>
      </c>
      <c r="Q42" s="5">
        <v>1405871.1356191626</v>
      </c>
      <c r="R42" s="5">
        <v>1405871.1356191626</v>
      </c>
      <c r="S42" s="5">
        <v>1405871.1356191626</v>
      </c>
      <c r="T42" s="5">
        <v>1541007.5163005039</v>
      </c>
      <c r="U42" s="5">
        <v>1541007.5163005039</v>
      </c>
      <c r="V42" s="5">
        <v>1724904.4467122264</v>
      </c>
      <c r="W42" s="5">
        <v>1724904.4467122264</v>
      </c>
      <c r="X42" s="5">
        <v>1724904.4467122264</v>
      </c>
      <c r="Y42" s="5">
        <v>1926651.2212216775</v>
      </c>
      <c r="Z42" s="5">
        <v>1926651.2212216775</v>
      </c>
      <c r="AA42" s="5">
        <v>1926651.2212216775</v>
      </c>
      <c r="AB42" s="5">
        <v>1926651.2212216775</v>
      </c>
      <c r="AC42" s="5">
        <v>1926651.2212216775</v>
      </c>
      <c r="AD42" s="5">
        <v>1926651.2212216775</v>
      </c>
    </row>
    <row r="44" spans="1:30">
      <c r="A44" s="58" t="s">
        <v>137</v>
      </c>
      <c r="B44" s="58" t="s">
        <v>70</v>
      </c>
      <c r="C44" s="5">
        <v>1042980.2570403581</v>
      </c>
      <c r="D44" s="5">
        <v>2336721.678011131</v>
      </c>
      <c r="E44" s="5">
        <v>4334696.8243921772</v>
      </c>
      <c r="F44" s="5">
        <v>5746837.5273343408</v>
      </c>
      <c r="G44" s="5">
        <v>7927270.207498719</v>
      </c>
      <c r="H44" s="5">
        <v>9747185.3218121585</v>
      </c>
      <c r="I44" s="5">
        <v>10526012.16808969</v>
      </c>
      <c r="J44" s="5">
        <v>12457974.567020992</v>
      </c>
      <c r="K44" s="5">
        <v>13667527.695114125</v>
      </c>
      <c r="L44" s="5">
        <v>14809424.742110433</v>
      </c>
      <c r="M44" s="5">
        <v>16989203.142410632</v>
      </c>
      <c r="N44" s="5">
        <v>20186675.042194955</v>
      </c>
      <c r="O44" s="5">
        <v>21662023.053488616</v>
      </c>
      <c r="P44" s="5">
        <v>24393548.397497293</v>
      </c>
      <c r="Q44" s="5">
        <v>26906343.860245239</v>
      </c>
      <c r="R44" s="5">
        <v>28502471.666661784</v>
      </c>
      <c r="S44" s="5">
        <v>28502471.666660294</v>
      </c>
      <c r="T44" s="5">
        <v>30469781.230432693</v>
      </c>
      <c r="U44" s="5">
        <v>35902214.174391985</v>
      </c>
      <c r="V44" s="5">
        <v>41156808.94627998</v>
      </c>
      <c r="W44" s="5">
        <v>47013936.767428838</v>
      </c>
      <c r="X44" s="5">
        <v>50575143.064635269</v>
      </c>
      <c r="Y44" s="5">
        <v>57259872.948289111</v>
      </c>
      <c r="Z44" s="5">
        <v>59275481.009508148</v>
      </c>
      <c r="AA44" s="5">
        <v>61491274.603704222</v>
      </c>
      <c r="AB44" s="5">
        <v>65843014.068429932</v>
      </c>
      <c r="AC44" s="5">
        <v>76773048.69662559</v>
      </c>
      <c r="AD44" s="5">
        <v>74894254.540429786</v>
      </c>
    </row>
    <row r="45" spans="1:30">
      <c r="A45" s="58" t="s">
        <v>137</v>
      </c>
      <c r="B45" s="58" t="s">
        <v>71</v>
      </c>
      <c r="C45" s="5">
        <v>2857059.5991752883</v>
      </c>
      <c r="D45" s="5">
        <v>3031096.8328111335</v>
      </c>
      <c r="E45" s="5">
        <v>3917445.169319354</v>
      </c>
      <c r="F45" s="5">
        <v>3279565.7432382507</v>
      </c>
      <c r="G45" s="5">
        <v>3483377.9968587719</v>
      </c>
      <c r="H45" s="5">
        <v>3169593.6971629071</v>
      </c>
      <c r="I45" s="5">
        <v>3103400.9421746978</v>
      </c>
      <c r="J45" s="5">
        <v>3545930.4992093765</v>
      </c>
      <c r="K45" s="5">
        <v>3179934.8485078039</v>
      </c>
      <c r="L45" s="5">
        <v>3387457.6182117816</v>
      </c>
      <c r="M45" s="5">
        <v>3758603.299902102</v>
      </c>
      <c r="N45" s="5">
        <v>4280709.1220687553</v>
      </c>
      <c r="O45" s="5">
        <v>4610539.5722325053</v>
      </c>
      <c r="P45" s="5">
        <v>5033101.4667012868</v>
      </c>
      <c r="Q45" s="5">
        <v>5491771.0069001075</v>
      </c>
      <c r="R45" s="5">
        <v>5759922.7549100686</v>
      </c>
      <c r="S45" s="5">
        <v>5770398.5448977239</v>
      </c>
      <c r="T45" s="5">
        <v>6081766.9599333461</v>
      </c>
      <c r="U45" s="5">
        <v>7152898.3930399027</v>
      </c>
      <c r="V45" s="5">
        <v>8006009.559837806</v>
      </c>
      <c r="W45" s="5">
        <v>8958797.9686593544</v>
      </c>
      <c r="X45" s="5">
        <v>9563934.0889370106</v>
      </c>
      <c r="Y45" s="5">
        <v>10686110.282664979</v>
      </c>
      <c r="Z45" s="5">
        <v>10987128.367232978</v>
      </c>
      <c r="AA45" s="5">
        <v>11402016.644067911</v>
      </c>
      <c r="AB45" s="5">
        <v>12425546.573306702</v>
      </c>
      <c r="AC45" s="5">
        <v>15032476.366218956</v>
      </c>
      <c r="AD45" s="5">
        <v>14960937.413267497</v>
      </c>
    </row>
    <row r="46" spans="1:30">
      <c r="A46" s="58" t="s">
        <v>137</v>
      </c>
      <c r="B46" s="58" t="s">
        <v>72</v>
      </c>
      <c r="C46" s="5">
        <v>2526901.0659666904</v>
      </c>
      <c r="D46" s="5">
        <v>1919745.0364115483</v>
      </c>
      <c r="E46" s="5">
        <v>1455418.948863941</v>
      </c>
      <c r="F46" s="5">
        <v>1318390.7919739217</v>
      </c>
      <c r="G46" s="5">
        <v>1195601.0281508707</v>
      </c>
      <c r="H46" s="5">
        <v>1277307.7693844156</v>
      </c>
      <c r="I46" s="5">
        <v>959194.52250496927</v>
      </c>
      <c r="J46" s="5">
        <v>584306.2022272246</v>
      </c>
      <c r="K46" s="5">
        <v>459906.29530509032</v>
      </c>
      <c r="L46" s="5">
        <v>382151.83004157583</v>
      </c>
      <c r="M46" s="5">
        <v>388838.40770399052</v>
      </c>
      <c r="N46" s="5">
        <v>653299.09463661292</v>
      </c>
      <c r="O46" s="5">
        <v>471932.47884367272</v>
      </c>
      <c r="P46" s="5">
        <v>375988.70383781067</v>
      </c>
      <c r="Q46" s="5">
        <v>331138.66945769062</v>
      </c>
      <c r="R46" s="5">
        <v>1019397.131821915</v>
      </c>
      <c r="S46" s="5">
        <v>359787.21277051448</v>
      </c>
      <c r="T46" s="5">
        <v>371308.89557502273</v>
      </c>
      <c r="U46" s="5">
        <v>652105.53159525117</v>
      </c>
      <c r="V46" s="5">
        <v>580858.52008903224</v>
      </c>
      <c r="W46" s="5">
        <v>957311.08609181875</v>
      </c>
      <c r="X46" s="5">
        <v>377687.52386139112</v>
      </c>
      <c r="Y46" s="5">
        <v>545085.49186480104</v>
      </c>
      <c r="Z46" s="5">
        <v>175701.36518900396</v>
      </c>
      <c r="AA46" s="5">
        <v>413385.28882940317</v>
      </c>
      <c r="AB46" s="5">
        <v>218261.6636392751</v>
      </c>
      <c r="AC46" s="5">
        <v>1423682.2352963302</v>
      </c>
      <c r="AD46" s="5">
        <v>168349.77009742655</v>
      </c>
    </row>
    <row r="47" spans="1:30">
      <c r="A47" s="58" t="s">
        <v>137</v>
      </c>
      <c r="B47" s="58" t="s">
        <v>73</v>
      </c>
      <c r="C47" s="5">
        <v>665361.54472588969</v>
      </c>
      <c r="D47" s="5">
        <v>554469.88572321285</v>
      </c>
      <c r="E47" s="5">
        <v>434761.14138152025</v>
      </c>
      <c r="F47" s="5">
        <v>385331.54457477713</v>
      </c>
      <c r="G47" s="5">
        <v>335116.78058857325</v>
      </c>
      <c r="H47" s="5">
        <v>300276.74400648335</v>
      </c>
      <c r="I47" s="5">
        <v>242175.72814553845</v>
      </c>
      <c r="J47" s="5">
        <v>176649.25581718728</v>
      </c>
      <c r="K47" s="5">
        <v>131826.13817156787</v>
      </c>
      <c r="L47" s="5">
        <v>155944.13679980268</v>
      </c>
      <c r="M47" s="5">
        <v>151585.90262987843</v>
      </c>
      <c r="N47" s="5">
        <v>159370.28794973926</v>
      </c>
      <c r="O47" s="5">
        <v>152702.0210378255</v>
      </c>
      <c r="P47" s="5">
        <v>127986.35050243621</v>
      </c>
      <c r="Q47" s="5">
        <v>138105.60311298753</v>
      </c>
      <c r="R47" s="5">
        <v>180683.33856520418</v>
      </c>
      <c r="S47" s="5">
        <v>87570.587525234194</v>
      </c>
      <c r="T47" s="5">
        <v>127370.21846126592</v>
      </c>
      <c r="U47" s="5">
        <v>141158.19325009454</v>
      </c>
      <c r="V47" s="5">
        <v>110348.62890947417</v>
      </c>
      <c r="W47" s="5">
        <v>132378.27180114511</v>
      </c>
      <c r="X47" s="5">
        <v>113615.53973700557</v>
      </c>
      <c r="Y47" s="5">
        <v>94770.328209198386</v>
      </c>
      <c r="Z47" s="5">
        <v>87205.269492302716</v>
      </c>
      <c r="AA47" s="5">
        <v>96074.798701280466</v>
      </c>
      <c r="AB47" s="5">
        <v>98910.200243671992</v>
      </c>
      <c r="AC47" s="5">
        <v>128627.09333040834</v>
      </c>
      <c r="AD47" s="5">
        <v>55725.03388551392</v>
      </c>
    </row>
    <row r="48" spans="1:30">
      <c r="A48" s="58" t="s">
        <v>137</v>
      </c>
      <c r="B48" s="58" t="s">
        <v>74</v>
      </c>
      <c r="C48" s="5">
        <v>0</v>
      </c>
      <c r="D48" s="5">
        <v>0</v>
      </c>
      <c r="E48" s="5">
        <v>13.192209396180001</v>
      </c>
      <c r="F48" s="5">
        <v>26238.702607054118</v>
      </c>
      <c r="G48" s="5">
        <v>1847.1698115542702</v>
      </c>
      <c r="H48" s="5">
        <v>1599.9358842662498</v>
      </c>
      <c r="I48" s="5">
        <v>56.056643433725007</v>
      </c>
      <c r="J48" s="5">
        <v>7594.8059418538651</v>
      </c>
      <c r="K48" s="5">
        <v>12552.99345434608</v>
      </c>
      <c r="L48" s="5">
        <v>31654.128238336201</v>
      </c>
      <c r="M48" s="5">
        <v>10533.945250010596</v>
      </c>
      <c r="N48" s="5">
        <v>149348.37938229321</v>
      </c>
      <c r="O48" s="5">
        <v>127056.40042577902</v>
      </c>
      <c r="P48" s="5">
        <v>164561.21524489659</v>
      </c>
      <c r="Q48" s="5">
        <v>145453.03558089226</v>
      </c>
      <c r="R48" s="5">
        <v>573542.02964157518</v>
      </c>
      <c r="S48" s="5">
        <v>280454.16721379064</v>
      </c>
      <c r="T48" s="5">
        <v>523543.452778687</v>
      </c>
      <c r="U48" s="5">
        <v>601138.51905947574</v>
      </c>
      <c r="V48" s="5">
        <v>605068.744782052</v>
      </c>
      <c r="W48" s="5">
        <v>666403.45148339134</v>
      </c>
      <c r="X48" s="5">
        <v>716922.27051063743</v>
      </c>
      <c r="Y48" s="5">
        <v>709510.37149648275</v>
      </c>
      <c r="Z48" s="5">
        <v>969265.47752507473</v>
      </c>
      <c r="AA48" s="5">
        <v>471594.16540444572</v>
      </c>
      <c r="AB48" s="5">
        <v>728524.62972306635</v>
      </c>
      <c r="AC48" s="5">
        <v>1095454.1465541504</v>
      </c>
      <c r="AD48" s="5">
        <v>339967.59817272477</v>
      </c>
    </row>
    <row r="49" spans="1:30">
      <c r="A49" s="58" t="s">
        <v>137</v>
      </c>
      <c r="B49" s="58" t="s">
        <v>75</v>
      </c>
      <c r="C49" s="5">
        <v>0</v>
      </c>
      <c r="D49" s="5">
        <v>0</v>
      </c>
      <c r="E49" s="5">
        <v>58798.51211829079</v>
      </c>
      <c r="F49" s="5">
        <v>145303.26241914058</v>
      </c>
      <c r="G49" s="5">
        <v>263920.35907081555</v>
      </c>
      <c r="H49" s="5">
        <v>419336.56319816236</v>
      </c>
      <c r="I49" s="5">
        <v>552108.60994136427</v>
      </c>
      <c r="J49" s="5">
        <v>661645.96882654785</v>
      </c>
      <c r="K49" s="5">
        <v>793194.97407404089</v>
      </c>
      <c r="L49" s="5">
        <v>867473.72557773953</v>
      </c>
      <c r="M49" s="5">
        <v>1106022.9935833605</v>
      </c>
      <c r="N49" s="5">
        <v>1751310.4645097556</v>
      </c>
      <c r="O49" s="5">
        <v>2083910.3733133944</v>
      </c>
      <c r="P49" s="5">
        <v>2313369.2659605946</v>
      </c>
      <c r="Q49" s="5">
        <v>2502050.2635030267</v>
      </c>
      <c r="R49" s="5">
        <v>2638204.3414368057</v>
      </c>
      <c r="S49" s="5">
        <v>2645432.2985366331</v>
      </c>
      <c r="T49" s="5">
        <v>2865905.1506346483</v>
      </c>
      <c r="U49" s="5">
        <v>3254807.1914659664</v>
      </c>
      <c r="V49" s="5">
        <v>3786555.0831234432</v>
      </c>
      <c r="W49" s="5">
        <v>3981675.8069199733</v>
      </c>
      <c r="X49" s="5">
        <v>4481995.8214034382</v>
      </c>
      <c r="Y49" s="5">
        <v>5210322.1076728236</v>
      </c>
      <c r="Z49" s="5">
        <v>5410944.0434723077</v>
      </c>
      <c r="AA49" s="5">
        <v>5672713.2399635995</v>
      </c>
      <c r="AB49" s="5">
        <v>6144900.1372113572</v>
      </c>
      <c r="AC49" s="5">
        <v>7418291.1221881537</v>
      </c>
      <c r="AD49" s="5">
        <v>7419418.8551566415</v>
      </c>
    </row>
    <row r="50" spans="1:30">
      <c r="A50" s="58" t="s">
        <v>137</v>
      </c>
      <c r="B50" s="58" t="s">
        <v>76</v>
      </c>
      <c r="C50" s="5">
        <v>0</v>
      </c>
      <c r="D50" s="5">
        <v>0</v>
      </c>
      <c r="E50" s="5">
        <v>0</v>
      </c>
      <c r="F50" s="5">
        <v>288645.03992180876</v>
      </c>
      <c r="G50" s="5">
        <v>712339.38811472629</v>
      </c>
      <c r="H50" s="5">
        <v>717128.37067753158</v>
      </c>
      <c r="I50" s="5">
        <v>931587.71708097507</v>
      </c>
      <c r="J50" s="5">
        <v>1298162.5641611605</v>
      </c>
      <c r="K50" s="5">
        <v>1405871.1356191626</v>
      </c>
      <c r="L50" s="5">
        <v>1405871.1356191626</v>
      </c>
      <c r="M50" s="5">
        <v>1405871.1356191626</v>
      </c>
      <c r="N50" s="5">
        <v>1405871.1356191626</v>
      </c>
      <c r="O50" s="5">
        <v>1405871.1356191626</v>
      </c>
      <c r="P50" s="5">
        <v>1405871.1356191626</v>
      </c>
      <c r="Q50" s="5">
        <v>1405871.1356191626</v>
      </c>
      <c r="R50" s="5">
        <v>1405871.1356191626</v>
      </c>
      <c r="S50" s="5">
        <v>1405871.1356191626</v>
      </c>
      <c r="T50" s="5">
        <v>1541007.5163005039</v>
      </c>
      <c r="U50" s="5">
        <v>1541007.5163005039</v>
      </c>
      <c r="V50" s="5">
        <v>1724904.4467122264</v>
      </c>
      <c r="W50" s="5">
        <v>1724904.4467122264</v>
      </c>
      <c r="X50" s="5">
        <v>1724904.4467122264</v>
      </c>
      <c r="Y50" s="5">
        <v>1926651.2212216775</v>
      </c>
      <c r="Z50" s="5">
        <v>1926651.2212216775</v>
      </c>
      <c r="AA50" s="5">
        <v>1926651.2212216775</v>
      </c>
      <c r="AB50" s="5">
        <v>1926651.2212216775</v>
      </c>
      <c r="AC50" s="5">
        <v>1926651.2212216775</v>
      </c>
      <c r="AD50" s="5">
        <v>1926651.2212216775</v>
      </c>
    </row>
    <row r="52" spans="1:30">
      <c r="A52" s="58" t="s">
        <v>138</v>
      </c>
      <c r="B52" s="58" t="s">
        <v>70</v>
      </c>
      <c r="C52" s="5">
        <v>1042980.2570403581</v>
      </c>
      <c r="D52" s="5">
        <v>2336721.678011131</v>
      </c>
      <c r="E52" s="5">
        <v>4334696.8243921772</v>
      </c>
      <c r="F52" s="5">
        <v>5746837.5273343408</v>
      </c>
      <c r="G52" s="5">
        <v>7927270.207498719</v>
      </c>
      <c r="H52" s="5">
        <v>9747185.3218121585</v>
      </c>
      <c r="I52" s="5">
        <v>10526012.16808969</v>
      </c>
      <c r="J52" s="5">
        <v>12457974.567020992</v>
      </c>
      <c r="K52" s="5">
        <v>13667527.695114125</v>
      </c>
      <c r="L52" s="5">
        <v>14809424.742110433</v>
      </c>
      <c r="M52" s="5">
        <v>16989203.142410632</v>
      </c>
      <c r="N52" s="5">
        <v>20186675.042194955</v>
      </c>
      <c r="O52" s="5">
        <v>21662023.053488616</v>
      </c>
      <c r="P52" s="5">
        <v>24393548.397497293</v>
      </c>
      <c r="Q52" s="5">
        <v>26906343.860245239</v>
      </c>
      <c r="R52" s="5">
        <v>28502471.666661784</v>
      </c>
      <c r="S52" s="5">
        <v>28502471.666660294</v>
      </c>
      <c r="T52" s="5">
        <v>30469781.230432693</v>
      </c>
      <c r="U52" s="5">
        <v>35902214.174391985</v>
      </c>
      <c r="V52" s="5">
        <v>41156808.94627998</v>
      </c>
      <c r="W52" s="5">
        <v>47013936.767428838</v>
      </c>
      <c r="X52" s="5">
        <v>50575143.064635269</v>
      </c>
      <c r="Y52" s="5">
        <v>57259872.948289111</v>
      </c>
      <c r="Z52" s="5">
        <v>59275481.009508148</v>
      </c>
      <c r="AA52" s="5">
        <v>61491274.603704222</v>
      </c>
      <c r="AB52" s="5">
        <v>65843014.068429932</v>
      </c>
      <c r="AC52" s="5">
        <v>76773048.69662559</v>
      </c>
      <c r="AD52" s="5">
        <v>74894254.540429786</v>
      </c>
    </row>
    <row r="53" spans="1:30">
      <c r="A53" s="58" t="s">
        <v>138</v>
      </c>
      <c r="B53" s="58" t="s">
        <v>71</v>
      </c>
      <c r="C53" s="5">
        <v>2857059.5991752883</v>
      </c>
      <c r="D53" s="5">
        <v>3031096.8328111335</v>
      </c>
      <c r="E53" s="5">
        <v>3917445.169319354</v>
      </c>
      <c r="F53" s="5">
        <v>3279565.7432382507</v>
      </c>
      <c r="G53" s="5">
        <v>3483377.9968587719</v>
      </c>
      <c r="H53" s="5">
        <v>3169593.6971629071</v>
      </c>
      <c r="I53" s="5">
        <v>3103400.9421746978</v>
      </c>
      <c r="J53" s="5">
        <v>3545930.4992093765</v>
      </c>
      <c r="K53" s="5">
        <v>3179934.8485078039</v>
      </c>
      <c r="L53" s="5">
        <v>3387457.6182117816</v>
      </c>
      <c r="M53" s="5">
        <v>3758603.299902102</v>
      </c>
      <c r="N53" s="5">
        <v>4280709.1220687553</v>
      </c>
      <c r="O53" s="5">
        <v>4610539.5722325053</v>
      </c>
      <c r="P53" s="5">
        <v>5033101.4667012868</v>
      </c>
      <c r="Q53" s="5">
        <v>5491771.0069001075</v>
      </c>
      <c r="R53" s="5">
        <v>5759922.7549100686</v>
      </c>
      <c r="S53" s="5">
        <v>5770398.5448977239</v>
      </c>
      <c r="T53" s="5">
        <v>6081766.9599333461</v>
      </c>
      <c r="U53" s="5">
        <v>7152898.3930399027</v>
      </c>
      <c r="V53" s="5">
        <v>8006009.559837806</v>
      </c>
      <c r="W53" s="5">
        <v>8958797.9686593544</v>
      </c>
      <c r="X53" s="5">
        <v>9563934.0889370106</v>
      </c>
      <c r="Y53" s="5">
        <v>10686110.282664979</v>
      </c>
      <c r="Z53" s="5">
        <v>10987128.367232978</v>
      </c>
      <c r="AA53" s="5">
        <v>11402016.644067911</v>
      </c>
      <c r="AB53" s="5">
        <v>12425546.573306702</v>
      </c>
      <c r="AC53" s="5">
        <v>15032476.366218956</v>
      </c>
      <c r="AD53" s="5">
        <v>14960937.413267497</v>
      </c>
    </row>
    <row r="54" spans="1:30">
      <c r="A54" s="58" t="s">
        <v>138</v>
      </c>
      <c r="B54" s="58" t="s">
        <v>72</v>
      </c>
      <c r="C54" s="5">
        <v>2526901.0659666904</v>
      </c>
      <c r="D54" s="5">
        <v>1919745.0364115483</v>
      </c>
      <c r="E54" s="5">
        <v>1455418.948863941</v>
      </c>
      <c r="F54" s="5">
        <v>1318390.7919739217</v>
      </c>
      <c r="G54" s="5">
        <v>1195601.0281508707</v>
      </c>
      <c r="H54" s="5">
        <v>1277307.7693844156</v>
      </c>
      <c r="I54" s="5">
        <v>959194.52250496927</v>
      </c>
      <c r="J54" s="5">
        <v>584306.2022272246</v>
      </c>
      <c r="K54" s="5">
        <v>459906.29530509032</v>
      </c>
      <c r="L54" s="5">
        <v>382151.83004157583</v>
      </c>
      <c r="M54" s="5">
        <v>388838.40770399052</v>
      </c>
      <c r="N54" s="5">
        <v>653299.09463661292</v>
      </c>
      <c r="O54" s="5">
        <v>471932.47884367272</v>
      </c>
      <c r="P54" s="5">
        <v>375988.70383781067</v>
      </c>
      <c r="Q54" s="5">
        <v>331138.66945769062</v>
      </c>
      <c r="R54" s="5">
        <v>1019397.131821915</v>
      </c>
      <c r="S54" s="5">
        <v>359787.21277051448</v>
      </c>
      <c r="T54" s="5">
        <v>371308.89557502273</v>
      </c>
      <c r="U54" s="5">
        <v>652105.53159525117</v>
      </c>
      <c r="V54" s="5">
        <v>580858.52008903224</v>
      </c>
      <c r="W54" s="5">
        <v>957311.08609181875</v>
      </c>
      <c r="X54" s="5">
        <v>377687.52386139112</v>
      </c>
      <c r="Y54" s="5">
        <v>545085.49186480104</v>
      </c>
      <c r="Z54" s="5">
        <v>175701.36518900396</v>
      </c>
      <c r="AA54" s="5">
        <v>413385.28882940317</v>
      </c>
      <c r="AB54" s="5">
        <v>218261.6636392751</v>
      </c>
      <c r="AC54" s="5">
        <v>1423682.2352963302</v>
      </c>
      <c r="AD54" s="5">
        <v>168349.77009742655</v>
      </c>
    </row>
    <row r="55" spans="1:30">
      <c r="A55" s="58" t="s">
        <v>138</v>
      </c>
      <c r="B55" s="58" t="s">
        <v>73</v>
      </c>
      <c r="C55" s="5">
        <v>665361.54472588969</v>
      </c>
      <c r="D55" s="5">
        <v>554469.88572321285</v>
      </c>
      <c r="E55" s="5">
        <v>434761.14138152025</v>
      </c>
      <c r="F55" s="5">
        <v>385331.54457477713</v>
      </c>
      <c r="G55" s="5">
        <v>335116.78058857325</v>
      </c>
      <c r="H55" s="5">
        <v>300276.74400648335</v>
      </c>
      <c r="I55" s="5">
        <v>242175.72814553845</v>
      </c>
      <c r="J55" s="5">
        <v>176649.25581718728</v>
      </c>
      <c r="K55" s="5">
        <v>131826.13817156787</v>
      </c>
      <c r="L55" s="5">
        <v>155944.13679980268</v>
      </c>
      <c r="M55" s="5">
        <v>151585.90262987843</v>
      </c>
      <c r="N55" s="5">
        <v>159370.28794973926</v>
      </c>
      <c r="O55" s="5">
        <v>152702.0210378255</v>
      </c>
      <c r="P55" s="5">
        <v>127986.35050243621</v>
      </c>
      <c r="Q55" s="5">
        <v>138105.60311298753</v>
      </c>
      <c r="R55" s="5">
        <v>180683.33856520418</v>
      </c>
      <c r="S55" s="5">
        <v>87570.587525234194</v>
      </c>
      <c r="T55" s="5">
        <v>127370.21846126592</v>
      </c>
      <c r="U55" s="5">
        <v>141158.19325009454</v>
      </c>
      <c r="V55" s="5">
        <v>110348.62890947417</v>
      </c>
      <c r="W55" s="5">
        <v>132378.27180114511</v>
      </c>
      <c r="X55" s="5">
        <v>113615.53973700557</v>
      </c>
      <c r="Y55" s="5">
        <v>94770.328209198386</v>
      </c>
      <c r="Z55" s="5">
        <v>87205.269492302716</v>
      </c>
      <c r="AA55" s="5">
        <v>96074.798701280466</v>
      </c>
      <c r="AB55" s="5">
        <v>98910.200243671992</v>
      </c>
      <c r="AC55" s="5">
        <v>128627.09333040834</v>
      </c>
      <c r="AD55" s="5">
        <v>55725.03388551392</v>
      </c>
    </row>
    <row r="56" spans="1:30">
      <c r="A56" s="58" t="s">
        <v>138</v>
      </c>
      <c r="B56" s="58" t="s">
        <v>74</v>
      </c>
      <c r="C56" s="5">
        <v>0</v>
      </c>
      <c r="D56" s="5">
        <v>0</v>
      </c>
      <c r="E56" s="5">
        <v>13.192209396180001</v>
      </c>
      <c r="F56" s="5">
        <v>26238.702607054118</v>
      </c>
      <c r="G56" s="5">
        <v>1847.1698115542702</v>
      </c>
      <c r="H56" s="5">
        <v>1599.9358842662498</v>
      </c>
      <c r="I56" s="5">
        <v>56.056643433725007</v>
      </c>
      <c r="J56" s="5">
        <v>7594.8059418538651</v>
      </c>
      <c r="K56" s="5">
        <v>12552.99345434608</v>
      </c>
      <c r="L56" s="5">
        <v>31654.128238336201</v>
      </c>
      <c r="M56" s="5">
        <v>10533.945250010596</v>
      </c>
      <c r="N56" s="5">
        <v>149348.37938229321</v>
      </c>
      <c r="O56" s="5">
        <v>127056.40042577902</v>
      </c>
      <c r="P56" s="5">
        <v>164561.21524489659</v>
      </c>
      <c r="Q56" s="5">
        <v>145453.03558089226</v>
      </c>
      <c r="R56" s="5">
        <v>573542.02964157518</v>
      </c>
      <c r="S56" s="5">
        <v>280454.16721379064</v>
      </c>
      <c r="T56" s="5">
        <v>523543.452778687</v>
      </c>
      <c r="U56" s="5">
        <v>601138.51905947574</v>
      </c>
      <c r="V56" s="5">
        <v>605068.744782052</v>
      </c>
      <c r="W56" s="5">
        <v>666403.45148339134</v>
      </c>
      <c r="X56" s="5">
        <v>716922.27051063743</v>
      </c>
      <c r="Y56" s="5">
        <v>709510.37149648275</v>
      </c>
      <c r="Z56" s="5">
        <v>969265.47752507473</v>
      </c>
      <c r="AA56" s="5">
        <v>471594.16540444572</v>
      </c>
      <c r="AB56" s="5">
        <v>728524.62972306635</v>
      </c>
      <c r="AC56" s="5">
        <v>1095454.1465541504</v>
      </c>
      <c r="AD56" s="5">
        <v>339967.59817272477</v>
      </c>
    </row>
    <row r="57" spans="1:30">
      <c r="A57" s="58" t="s">
        <v>138</v>
      </c>
      <c r="B57" s="58" t="s">
        <v>75</v>
      </c>
      <c r="C57" s="5">
        <v>0</v>
      </c>
      <c r="D57" s="5">
        <v>0</v>
      </c>
      <c r="E57" s="5">
        <v>58798.51211829079</v>
      </c>
      <c r="F57" s="5">
        <v>145303.26241914058</v>
      </c>
      <c r="G57" s="5">
        <v>263920.35907081555</v>
      </c>
      <c r="H57" s="5">
        <v>419336.56319816236</v>
      </c>
      <c r="I57" s="5">
        <v>552108.60994136427</v>
      </c>
      <c r="J57" s="5">
        <v>661645.96882654785</v>
      </c>
      <c r="K57" s="5">
        <v>793194.97407404089</v>
      </c>
      <c r="L57" s="5">
        <v>867473.72557773953</v>
      </c>
      <c r="M57" s="5">
        <v>1106022.9935833605</v>
      </c>
      <c r="N57" s="5">
        <v>1751310.4645097556</v>
      </c>
      <c r="O57" s="5">
        <v>2083910.3733133944</v>
      </c>
      <c r="P57" s="5">
        <v>2313369.2659605946</v>
      </c>
      <c r="Q57" s="5">
        <v>2502050.2635030267</v>
      </c>
      <c r="R57" s="5">
        <v>2638204.3414368057</v>
      </c>
      <c r="S57" s="5">
        <v>2645432.2985366331</v>
      </c>
      <c r="T57" s="5">
        <v>2865905.1506346483</v>
      </c>
      <c r="U57" s="5">
        <v>3254807.1914659664</v>
      </c>
      <c r="V57" s="5">
        <v>3786555.0831234432</v>
      </c>
      <c r="W57" s="5">
        <v>3981675.8069199733</v>
      </c>
      <c r="X57" s="5">
        <v>4481995.8214034382</v>
      </c>
      <c r="Y57" s="5">
        <v>5210322.1076728236</v>
      </c>
      <c r="Z57" s="5">
        <v>5410944.0434723077</v>
      </c>
      <c r="AA57" s="5">
        <v>5672713.2399635995</v>
      </c>
      <c r="AB57" s="5">
        <v>6144900.1372113572</v>
      </c>
      <c r="AC57" s="5">
        <v>7418291.1221881537</v>
      </c>
      <c r="AD57" s="5">
        <v>7419418.8551566415</v>
      </c>
    </row>
    <row r="58" spans="1:30">
      <c r="A58" s="58" t="s">
        <v>138</v>
      </c>
      <c r="B58" s="58" t="s">
        <v>76</v>
      </c>
      <c r="C58" s="5">
        <v>0</v>
      </c>
      <c r="D58" s="5">
        <v>0</v>
      </c>
      <c r="E58" s="5">
        <v>0</v>
      </c>
      <c r="F58" s="5">
        <v>288645.03992180876</v>
      </c>
      <c r="G58" s="5">
        <v>712339.38811472629</v>
      </c>
      <c r="H58" s="5">
        <v>717128.37067753158</v>
      </c>
      <c r="I58" s="5">
        <v>931587.71708097507</v>
      </c>
      <c r="J58" s="5">
        <v>1298162.5641611605</v>
      </c>
      <c r="K58" s="5">
        <v>1405871.1356191626</v>
      </c>
      <c r="L58" s="5">
        <v>1405871.1356191626</v>
      </c>
      <c r="M58" s="5">
        <v>1405871.1356191626</v>
      </c>
      <c r="N58" s="5">
        <v>1405871.1356191626</v>
      </c>
      <c r="O58" s="5">
        <v>1405871.1356191626</v>
      </c>
      <c r="P58" s="5">
        <v>1405871.1356191626</v>
      </c>
      <c r="Q58" s="5">
        <v>1405871.1356191626</v>
      </c>
      <c r="R58" s="5">
        <v>1405871.1356191626</v>
      </c>
      <c r="S58" s="5">
        <v>1405871.1356191626</v>
      </c>
      <c r="T58" s="5">
        <v>1541007.5163005039</v>
      </c>
      <c r="U58" s="5">
        <v>1541007.5163005039</v>
      </c>
      <c r="V58" s="5">
        <v>1724904.4467122264</v>
      </c>
      <c r="W58" s="5">
        <v>1724904.4467122264</v>
      </c>
      <c r="X58" s="5">
        <v>1724904.4467122264</v>
      </c>
      <c r="Y58" s="5">
        <v>1926651.2212216775</v>
      </c>
      <c r="Z58" s="5">
        <v>1926651.2212216775</v>
      </c>
      <c r="AA58" s="5">
        <v>1926651.2212216775</v>
      </c>
      <c r="AB58" s="5">
        <v>1926651.2212216775</v>
      </c>
      <c r="AC58" s="5">
        <v>1926651.2212216775</v>
      </c>
      <c r="AD58" s="5">
        <v>1926651.2212216775</v>
      </c>
    </row>
    <row r="60" spans="1:30">
      <c r="A60" s="58" t="s">
        <v>37</v>
      </c>
      <c r="B60" s="58" t="s">
        <v>70</v>
      </c>
      <c r="C60" s="5">
        <v>2135743.7743671839</v>
      </c>
      <c r="D60" s="5">
        <v>4158193.8327531507</v>
      </c>
      <c r="E60" s="5">
        <v>6307792.9283565152</v>
      </c>
      <c r="F60" s="5">
        <v>8078660.1332914764</v>
      </c>
      <c r="G60" s="5">
        <v>10722157.607119812</v>
      </c>
      <c r="H60" s="5">
        <v>12785478.828928605</v>
      </c>
      <c r="I60" s="5">
        <v>14241117.540665651</v>
      </c>
      <c r="J60" s="5">
        <v>15927839.568533359</v>
      </c>
      <c r="K60" s="5">
        <v>17510192.311070427</v>
      </c>
      <c r="L60" s="5">
        <v>19257355.035716265</v>
      </c>
      <c r="M60" s="5">
        <v>22013618.698202118</v>
      </c>
      <c r="N60" s="5">
        <v>26589610.714321639</v>
      </c>
      <c r="O60" s="5">
        <v>28555658.672003761</v>
      </c>
      <c r="P60" s="5">
        <v>31023881.783854119</v>
      </c>
      <c r="Q60" s="5">
        <v>33401888.856729079</v>
      </c>
      <c r="R60" s="5">
        <v>36211798.474318922</v>
      </c>
      <c r="S60" s="5">
        <v>36606425.168702751</v>
      </c>
      <c r="T60" s="5">
        <v>39257007.295809805</v>
      </c>
      <c r="U60" s="5">
        <v>44439121.853383496</v>
      </c>
      <c r="V60" s="5">
        <v>49981501.568044335</v>
      </c>
      <c r="W60" s="5">
        <v>57213690.936079927</v>
      </c>
      <c r="X60" s="5">
        <v>62110274.618983589</v>
      </c>
      <c r="Y60" s="5">
        <v>72210305.585571319</v>
      </c>
      <c r="Z60" s="5">
        <v>74017754.876775324</v>
      </c>
      <c r="AA60" s="5">
        <v>77723206.535324633</v>
      </c>
      <c r="AB60" s="5">
        <v>78672465.04190436</v>
      </c>
      <c r="AC60" s="5">
        <v>90509386.635384187</v>
      </c>
      <c r="AD60" s="5">
        <v>88609263.177811712</v>
      </c>
    </row>
    <row r="61" spans="1:30">
      <c r="A61" s="58" t="s">
        <v>37</v>
      </c>
      <c r="B61" s="58" t="s">
        <v>71</v>
      </c>
      <c r="C61" s="5">
        <v>3017853.1758623687</v>
      </c>
      <c r="D61" s="5">
        <v>3290823.4796770499</v>
      </c>
      <c r="E61" s="5">
        <v>4216031.6854068609</v>
      </c>
      <c r="F61" s="5">
        <v>3647751.2519011809</v>
      </c>
      <c r="G61" s="5">
        <v>3940198.7816646439</v>
      </c>
      <c r="H61" s="5">
        <v>3658222.1733451602</v>
      </c>
      <c r="I61" s="5">
        <v>3711599.0764464424</v>
      </c>
      <c r="J61" s="5">
        <v>4123999.3435408953</v>
      </c>
      <c r="K61" s="5">
        <v>3873281.9277131329</v>
      </c>
      <c r="L61" s="5">
        <v>4272421.9760278109</v>
      </c>
      <c r="M61" s="5">
        <v>4723984.678560677</v>
      </c>
      <c r="N61" s="5">
        <v>5500687.7965079034</v>
      </c>
      <c r="O61" s="5">
        <v>5907804.8600910539</v>
      </c>
      <c r="P61" s="5">
        <v>6366582.0455897432</v>
      </c>
      <c r="Q61" s="5">
        <v>6770024.2499872148</v>
      </c>
      <c r="R61" s="5">
        <v>7396376.0863822969</v>
      </c>
      <c r="S61" s="5">
        <v>7555546.356183066</v>
      </c>
      <c r="T61" s="5">
        <v>8316941.4117085924</v>
      </c>
      <c r="U61" s="5">
        <v>9290161.4759374261</v>
      </c>
      <c r="V61" s="5">
        <v>10207321.46604372</v>
      </c>
      <c r="W61" s="5">
        <v>11459557.013515001</v>
      </c>
      <c r="X61" s="5">
        <v>12438163.827643143</v>
      </c>
      <c r="Y61" s="5">
        <v>14186510.918408435</v>
      </c>
      <c r="Z61" s="5">
        <v>14611005.422068642</v>
      </c>
      <c r="AA61" s="5">
        <v>15431237.782339044</v>
      </c>
      <c r="AB61" s="5">
        <v>15877383.950811636</v>
      </c>
      <c r="AC61" s="5">
        <v>19112802.793007974</v>
      </c>
      <c r="AD61" s="5">
        <v>19044053.429691561</v>
      </c>
    </row>
    <row r="62" spans="1:30">
      <c r="A62" s="58" t="s">
        <v>37</v>
      </c>
      <c r="B62" s="58" t="s">
        <v>72</v>
      </c>
      <c r="C62" s="5">
        <v>3404411.4673297824</v>
      </c>
      <c r="D62" s="5">
        <v>1907651.1794467394</v>
      </c>
      <c r="E62" s="5">
        <v>1405076.5861524751</v>
      </c>
      <c r="F62" s="5">
        <v>1252460.2023023779</v>
      </c>
      <c r="G62" s="5">
        <v>1510425.0167449906</v>
      </c>
      <c r="H62" s="5">
        <v>1498735.8903287372</v>
      </c>
      <c r="I62" s="5">
        <v>1469356.7007802823</v>
      </c>
      <c r="J62" s="5">
        <v>906172.58767451474</v>
      </c>
      <c r="K62" s="5">
        <v>951874.60695516341</v>
      </c>
      <c r="L62" s="5">
        <v>945449.26135087956</v>
      </c>
      <c r="M62" s="5">
        <v>789512.85905403446</v>
      </c>
      <c r="N62" s="5">
        <v>788628.98061836173</v>
      </c>
      <c r="O62" s="5">
        <v>875677.89356231375</v>
      </c>
      <c r="P62" s="5">
        <v>947136.71660299913</v>
      </c>
      <c r="Q62" s="5">
        <v>692019.91670541582</v>
      </c>
      <c r="R62" s="5">
        <v>1569577.0929677291</v>
      </c>
      <c r="S62" s="5">
        <v>889444.11303516489</v>
      </c>
      <c r="T62" s="5">
        <v>1202884.7877044403</v>
      </c>
      <c r="U62" s="5">
        <v>1415602.0579476089</v>
      </c>
      <c r="V62" s="5">
        <v>1741500.129275355</v>
      </c>
      <c r="W62" s="5">
        <v>1960841.7918108657</v>
      </c>
      <c r="X62" s="5">
        <v>1878160.917692096</v>
      </c>
      <c r="Y62" s="5">
        <v>1954168.4876647778</v>
      </c>
      <c r="Z62" s="5">
        <v>2062394.3847538689</v>
      </c>
      <c r="AA62" s="5">
        <v>2442182.1995470491</v>
      </c>
      <c r="AB62" s="5">
        <v>2125445.1734101912</v>
      </c>
      <c r="AC62" s="5">
        <v>3877967.1378972991</v>
      </c>
      <c r="AD62" s="5">
        <v>2216352.0240140161</v>
      </c>
    </row>
    <row r="63" spans="1:30">
      <c r="A63" s="58" t="s">
        <v>37</v>
      </c>
      <c r="B63" s="58" t="s">
        <v>73</v>
      </c>
      <c r="C63" s="5">
        <v>668242.31377712847</v>
      </c>
      <c r="D63" s="5">
        <v>519356.18152694148</v>
      </c>
      <c r="E63" s="5">
        <v>382093.31859702565</v>
      </c>
      <c r="F63" s="5">
        <v>332737.84125800198</v>
      </c>
      <c r="G63" s="5">
        <v>313947.76660664746</v>
      </c>
      <c r="H63" s="5">
        <v>281330.59397541976</v>
      </c>
      <c r="I63" s="5">
        <v>273224.81747101661</v>
      </c>
      <c r="J63" s="5">
        <v>186235.73689047218</v>
      </c>
      <c r="K63" s="5">
        <v>156948.10146936795</v>
      </c>
      <c r="L63" s="5">
        <v>180980.79022035954</v>
      </c>
      <c r="M63" s="5">
        <v>159036.65322692264</v>
      </c>
      <c r="N63" s="5">
        <v>132968.54409529798</v>
      </c>
      <c r="O63" s="5">
        <v>129200.48432140086</v>
      </c>
      <c r="P63" s="5">
        <v>137769.51006666687</v>
      </c>
      <c r="Q63" s="5">
        <v>126576.14239900543</v>
      </c>
      <c r="R63" s="5">
        <v>167978.2194252729</v>
      </c>
      <c r="S63" s="5">
        <v>107351.8881693069</v>
      </c>
      <c r="T63" s="5">
        <v>125603.56440975012</v>
      </c>
      <c r="U63" s="5">
        <v>139982.2560075041</v>
      </c>
      <c r="V63" s="5">
        <v>147505.85836162951</v>
      </c>
      <c r="W63" s="5">
        <v>136676.89319346446</v>
      </c>
      <c r="X63" s="5">
        <v>128648.92445097903</v>
      </c>
      <c r="Y63" s="5">
        <v>131106.82596812659</v>
      </c>
      <c r="Z63" s="5">
        <v>133926.69460560166</v>
      </c>
      <c r="AA63" s="5">
        <v>135817.98081604624</v>
      </c>
      <c r="AB63" s="5">
        <v>115127.65058921669</v>
      </c>
      <c r="AC63" s="5">
        <v>181729.10324602973</v>
      </c>
      <c r="AD63" s="5">
        <v>101199.92894670008</v>
      </c>
    </row>
    <row r="64" spans="1:30">
      <c r="A64" s="58" t="s">
        <v>37</v>
      </c>
      <c r="B64" s="58" t="s">
        <v>74</v>
      </c>
      <c r="C64" s="5">
        <v>288608.84567170287</v>
      </c>
      <c r="D64" s="5">
        <v>37930.614103743137</v>
      </c>
      <c r="E64" s="5">
        <v>102223.94674212964</v>
      </c>
      <c r="F64" s="5">
        <v>162213.49744200529</v>
      </c>
      <c r="G64" s="5">
        <v>294076.98681110289</v>
      </c>
      <c r="H64" s="5">
        <v>325016.38178158272</v>
      </c>
      <c r="I64" s="5">
        <v>383452.05199354165</v>
      </c>
      <c r="J64" s="5">
        <v>302522.82538210601</v>
      </c>
      <c r="K64" s="5">
        <v>289874.35041930387</v>
      </c>
      <c r="L64" s="5">
        <v>357897.93389903457</v>
      </c>
      <c r="M64" s="5">
        <v>455485.41869002394</v>
      </c>
      <c r="N64" s="5">
        <v>542066.14225668903</v>
      </c>
      <c r="O64" s="5">
        <v>721756.71506021358</v>
      </c>
      <c r="P64" s="5">
        <v>588460.63964997523</v>
      </c>
      <c r="Q64" s="5">
        <v>760897.78414905537</v>
      </c>
      <c r="R64" s="5">
        <v>870162.48485153483</v>
      </c>
      <c r="S64" s="5">
        <v>691525.88544223667</v>
      </c>
      <c r="T64" s="5">
        <v>772604.29733731388</v>
      </c>
      <c r="U64" s="5">
        <v>1012028.4252443045</v>
      </c>
      <c r="V64" s="5">
        <v>890840.08151080867</v>
      </c>
      <c r="W64" s="5">
        <v>1015588.237897708</v>
      </c>
      <c r="X64" s="5">
        <v>1237984.7595617454</v>
      </c>
      <c r="Y64" s="5">
        <v>1157017.6244466121</v>
      </c>
      <c r="Z64" s="5">
        <v>1411446.1270812151</v>
      </c>
      <c r="AA64" s="5">
        <v>1020281.4549261666</v>
      </c>
      <c r="AB64" s="5">
        <v>1226545.056637669</v>
      </c>
      <c r="AC64" s="5">
        <v>1421715.5285113363</v>
      </c>
      <c r="AD64" s="5">
        <v>1128679.6976106041</v>
      </c>
    </row>
    <row r="65" spans="1:30">
      <c r="A65" s="58" t="s">
        <v>37</v>
      </c>
      <c r="B65" s="58" t="s">
        <v>75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298477.94805751077</v>
      </c>
      <c r="K65" s="5">
        <v>389675.98131782451</v>
      </c>
      <c r="L65" s="5">
        <v>440343.87950922025</v>
      </c>
      <c r="M65" s="5">
        <v>608176.04285508348</v>
      </c>
      <c r="N65" s="5">
        <v>878463.94921753835</v>
      </c>
      <c r="O65" s="5">
        <v>987781.2138688938</v>
      </c>
      <c r="P65" s="5">
        <v>1109829.9553005572</v>
      </c>
      <c r="Q65" s="5">
        <v>1228443.2067282207</v>
      </c>
      <c r="R65" s="5">
        <v>1361320.9334773202</v>
      </c>
      <c r="S65" s="5">
        <v>1377841.7539742037</v>
      </c>
      <c r="T65" s="5">
        <v>1447525.9334633278</v>
      </c>
      <c r="U65" s="5">
        <v>1793978.8485868783</v>
      </c>
      <c r="V65" s="5">
        <v>2141050.5166063691</v>
      </c>
      <c r="W65" s="5">
        <v>2373772.6779583083</v>
      </c>
      <c r="X65" s="5">
        <v>2796449.9698420768</v>
      </c>
      <c r="Y65" s="5">
        <v>3253458.1057355464</v>
      </c>
      <c r="Z65" s="5">
        <v>3531777.0067966087</v>
      </c>
      <c r="AA65" s="5">
        <v>3720672.592472754</v>
      </c>
      <c r="AB65" s="5">
        <v>4037980.9212457072</v>
      </c>
      <c r="AC65" s="5">
        <v>5600994.6799897617</v>
      </c>
      <c r="AD65" s="5">
        <v>5602566.2498858841</v>
      </c>
    </row>
    <row r="66" spans="1:30">
      <c r="A66" s="58" t="s">
        <v>37</v>
      </c>
      <c r="B66" s="58" t="s">
        <v>76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</sheetData>
  <autoFilter ref="A3:B66" xr:uid="{5C8F78BC-D598-483B-85A8-8EB63E1ED3E6}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2104-15BE-4BBC-A11E-43BDBE4DA540}">
  <sheetPr codeName="Sheet44">
    <tabColor theme="9"/>
  </sheetPr>
  <dimension ref="A1:P1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4"/>
  <cols>
    <col min="1" max="1" width="38.5" style="7" customWidth="1"/>
    <col min="2" max="15" width="13.25" style="7" customWidth="1"/>
    <col min="16" max="16" width="12.75" style="7" customWidth="1"/>
    <col min="17" max="16384" width="9" style="7"/>
  </cols>
  <sheetData>
    <row r="1" spans="1:16" s="15" customFormat="1" ht="23.25" customHeight="1" thickBot="1">
      <c r="A1" s="1" t="s">
        <v>256</v>
      </c>
      <c r="B1" s="49"/>
      <c r="C1" s="14"/>
      <c r="D1" s="14"/>
      <c r="E1" s="14"/>
      <c r="F1" s="14"/>
      <c r="G1" s="14"/>
      <c r="I1" s="14"/>
      <c r="J1" s="14"/>
      <c r="K1" s="14"/>
      <c r="L1" s="14"/>
      <c r="M1" s="14"/>
      <c r="N1" s="14"/>
      <c r="O1" s="14"/>
      <c r="P1" s="14"/>
    </row>
    <row r="2" spans="1:16" ht="15" thickTop="1">
      <c r="A2" s="12"/>
      <c r="B2" s="12"/>
    </row>
    <row r="3" spans="1:16">
      <c r="A3" s="59" t="s">
        <v>238</v>
      </c>
      <c r="B3" s="66" t="s">
        <v>115</v>
      </c>
      <c r="C3" s="66" t="s">
        <v>128</v>
      </c>
      <c r="D3" s="66" t="s">
        <v>129</v>
      </c>
      <c r="E3" s="66" t="s">
        <v>130</v>
      </c>
      <c r="F3" s="66" t="s">
        <v>131</v>
      </c>
      <c r="G3" s="66" t="s">
        <v>132</v>
      </c>
      <c r="H3" s="66" t="s">
        <v>133</v>
      </c>
      <c r="I3" s="66" t="s">
        <v>134</v>
      </c>
      <c r="J3" s="66" t="s">
        <v>135</v>
      </c>
      <c r="K3" s="66" t="s">
        <v>136</v>
      </c>
      <c r="L3" s="66" t="s">
        <v>137</v>
      </c>
      <c r="M3" s="66" t="s">
        <v>138</v>
      </c>
      <c r="N3" s="66" t="s">
        <v>139</v>
      </c>
      <c r="O3" s="66" t="s">
        <v>37</v>
      </c>
    </row>
    <row r="4" spans="1:16">
      <c r="A4" s="58" t="s">
        <v>239</v>
      </c>
      <c r="B4" s="65" t="s">
        <v>49</v>
      </c>
      <c r="C4" s="65" t="s">
        <v>49</v>
      </c>
      <c r="D4" s="65" t="s">
        <v>308</v>
      </c>
      <c r="E4" s="65" t="s">
        <v>308</v>
      </c>
      <c r="F4" s="65" t="s">
        <v>49</v>
      </c>
      <c r="G4" s="65" t="s">
        <v>308</v>
      </c>
      <c r="H4" s="65" t="s">
        <v>308</v>
      </c>
      <c r="I4" s="65" t="s">
        <v>49</v>
      </c>
      <c r="J4" s="65" t="s">
        <v>308</v>
      </c>
      <c r="K4" s="65" t="s">
        <v>49</v>
      </c>
      <c r="L4" s="65" t="s">
        <v>49</v>
      </c>
      <c r="M4" s="65" t="s">
        <v>49</v>
      </c>
      <c r="N4" s="65" t="s">
        <v>308</v>
      </c>
      <c r="O4" s="65" t="s">
        <v>308</v>
      </c>
    </row>
    <row r="5" spans="1:16">
      <c r="A5" s="58" t="s">
        <v>240</v>
      </c>
      <c r="B5" s="65" t="s">
        <v>47</v>
      </c>
      <c r="C5" s="65" t="s">
        <v>47</v>
      </c>
      <c r="D5" s="65" t="s">
        <v>308</v>
      </c>
      <c r="E5" s="65" t="s">
        <v>308</v>
      </c>
      <c r="F5" s="65" t="s">
        <v>47</v>
      </c>
      <c r="G5" s="65" t="s">
        <v>308</v>
      </c>
      <c r="H5" s="65" t="s">
        <v>308</v>
      </c>
      <c r="I5" s="65" t="s">
        <v>47</v>
      </c>
      <c r="J5" s="65" t="s">
        <v>308</v>
      </c>
      <c r="K5" s="65" t="s">
        <v>47</v>
      </c>
      <c r="L5" s="65" t="s">
        <v>47</v>
      </c>
      <c r="M5" s="65" t="s">
        <v>47</v>
      </c>
      <c r="N5" s="65" t="s">
        <v>308</v>
      </c>
      <c r="O5" s="65" t="s">
        <v>308</v>
      </c>
    </row>
    <row r="6" spans="1:16">
      <c r="A6" s="58" t="s">
        <v>241</v>
      </c>
      <c r="B6" s="65" t="s">
        <v>49</v>
      </c>
      <c r="C6" s="65" t="s">
        <v>49</v>
      </c>
      <c r="D6" s="65" t="s">
        <v>308</v>
      </c>
      <c r="E6" s="65" t="s">
        <v>308</v>
      </c>
      <c r="F6" s="65" t="s">
        <v>49</v>
      </c>
      <c r="G6" s="65" t="s">
        <v>308</v>
      </c>
      <c r="H6" s="65" t="s">
        <v>308</v>
      </c>
      <c r="I6" s="65" t="s">
        <v>49</v>
      </c>
      <c r="J6" s="65" t="s">
        <v>308</v>
      </c>
      <c r="K6" s="65" t="s">
        <v>49</v>
      </c>
      <c r="L6" s="65" t="s">
        <v>49</v>
      </c>
      <c r="M6" s="65" t="s">
        <v>49</v>
      </c>
      <c r="N6" s="65" t="s">
        <v>308</v>
      </c>
      <c r="O6" s="65" t="s">
        <v>308</v>
      </c>
    </row>
    <row r="7" spans="1:16">
      <c r="A7" s="58" t="s">
        <v>242</v>
      </c>
      <c r="B7" s="65" t="s">
        <v>48</v>
      </c>
      <c r="C7" s="65" t="s">
        <v>48</v>
      </c>
      <c r="D7" s="65" t="s">
        <v>308</v>
      </c>
      <c r="E7" s="65" t="s">
        <v>308</v>
      </c>
      <c r="F7" s="65" t="s">
        <v>48</v>
      </c>
      <c r="G7" s="65" t="s">
        <v>308</v>
      </c>
      <c r="H7" s="65" t="s">
        <v>308</v>
      </c>
      <c r="I7" s="65" t="s">
        <v>48</v>
      </c>
      <c r="J7" s="65" t="s">
        <v>308</v>
      </c>
      <c r="K7" s="65" t="s">
        <v>48</v>
      </c>
      <c r="L7" s="65" t="s">
        <v>48</v>
      </c>
      <c r="M7" s="65" t="s">
        <v>48</v>
      </c>
      <c r="N7" s="65" t="s">
        <v>308</v>
      </c>
      <c r="O7" s="65" t="s">
        <v>308</v>
      </c>
    </row>
    <row r="8" spans="1:16">
      <c r="A8" s="58" t="s">
        <v>243</v>
      </c>
      <c r="B8" s="65" t="s">
        <v>49</v>
      </c>
      <c r="C8" s="65" t="s">
        <v>49</v>
      </c>
      <c r="D8" s="65" t="s">
        <v>308</v>
      </c>
      <c r="E8" s="65" t="s">
        <v>308</v>
      </c>
      <c r="F8" s="65" t="s">
        <v>49</v>
      </c>
      <c r="G8" s="65" t="s">
        <v>308</v>
      </c>
      <c r="H8" s="65" t="s">
        <v>308</v>
      </c>
      <c r="I8" s="65" t="s">
        <v>49</v>
      </c>
      <c r="J8" s="65" t="s">
        <v>308</v>
      </c>
      <c r="K8" s="65" t="s">
        <v>49</v>
      </c>
      <c r="L8" s="65" t="s">
        <v>49</v>
      </c>
      <c r="M8" s="65" t="s">
        <v>49</v>
      </c>
      <c r="N8" s="65" t="s">
        <v>308</v>
      </c>
      <c r="O8" s="65" t="s">
        <v>308</v>
      </c>
    </row>
    <row r="9" spans="1:16">
      <c r="A9" s="58" t="s">
        <v>244</v>
      </c>
      <c r="B9" s="65" t="s">
        <v>46</v>
      </c>
      <c r="C9" s="65" t="s">
        <v>46</v>
      </c>
      <c r="D9" s="65" t="s">
        <v>308</v>
      </c>
      <c r="E9" s="65" t="s">
        <v>308</v>
      </c>
      <c r="F9" s="65" t="s">
        <v>46</v>
      </c>
      <c r="G9" s="65" t="s">
        <v>308</v>
      </c>
      <c r="H9" s="65" t="s">
        <v>308</v>
      </c>
      <c r="I9" s="65" t="s">
        <v>46</v>
      </c>
      <c r="J9" s="65" t="s">
        <v>308</v>
      </c>
      <c r="K9" s="65" t="s">
        <v>46</v>
      </c>
      <c r="L9" s="65" t="s">
        <v>46</v>
      </c>
      <c r="M9" s="65" t="s">
        <v>46</v>
      </c>
      <c r="N9" s="65" t="s">
        <v>308</v>
      </c>
      <c r="O9" s="65" t="s">
        <v>308</v>
      </c>
    </row>
    <row r="10" spans="1:16">
      <c r="A10" s="58" t="s">
        <v>245</v>
      </c>
      <c r="B10" s="65" t="s">
        <v>50</v>
      </c>
      <c r="C10" s="65" t="s">
        <v>50</v>
      </c>
      <c r="D10" s="65" t="s">
        <v>308</v>
      </c>
      <c r="E10" s="65" t="s">
        <v>308</v>
      </c>
      <c r="F10" s="65" t="s">
        <v>50</v>
      </c>
      <c r="G10" s="65" t="s">
        <v>308</v>
      </c>
      <c r="H10" s="65" t="s">
        <v>308</v>
      </c>
      <c r="I10" s="65" t="s">
        <v>50</v>
      </c>
      <c r="J10" s="65" t="s">
        <v>308</v>
      </c>
      <c r="K10" s="65" t="s">
        <v>50</v>
      </c>
      <c r="L10" s="65" t="s">
        <v>50</v>
      </c>
      <c r="M10" s="65" t="s">
        <v>50</v>
      </c>
      <c r="N10" s="65" t="s">
        <v>308</v>
      </c>
      <c r="O10" s="65" t="s">
        <v>308</v>
      </c>
    </row>
    <row r="11" spans="1:16">
      <c r="A11" s="58" t="s">
        <v>246</v>
      </c>
      <c r="B11" s="65" t="s">
        <v>61</v>
      </c>
      <c r="C11" s="65" t="s">
        <v>61</v>
      </c>
      <c r="D11" s="65" t="s">
        <v>308</v>
      </c>
      <c r="E11" s="65" t="s">
        <v>308</v>
      </c>
      <c r="F11" s="65" t="s">
        <v>61</v>
      </c>
      <c r="G11" s="65" t="s">
        <v>308</v>
      </c>
      <c r="H11" s="65" t="s">
        <v>308</v>
      </c>
      <c r="I11" s="65" t="s">
        <v>61</v>
      </c>
      <c r="J11" s="65" t="s">
        <v>308</v>
      </c>
      <c r="K11" s="65" t="s">
        <v>61</v>
      </c>
      <c r="L11" s="65" t="s">
        <v>61</v>
      </c>
      <c r="M11" s="65" t="s">
        <v>61</v>
      </c>
      <c r="N11" s="65" t="s">
        <v>308</v>
      </c>
      <c r="O11" s="65" t="s">
        <v>308</v>
      </c>
    </row>
    <row r="12" spans="1:16">
      <c r="A12" s="58" t="s">
        <v>247</v>
      </c>
      <c r="B12" s="65" t="s">
        <v>46</v>
      </c>
      <c r="C12" s="65" t="s">
        <v>46</v>
      </c>
      <c r="D12" s="65" t="s">
        <v>308</v>
      </c>
      <c r="E12" s="65" t="s">
        <v>308</v>
      </c>
      <c r="F12" s="65" t="s">
        <v>46</v>
      </c>
      <c r="G12" s="65" t="s">
        <v>308</v>
      </c>
      <c r="H12" s="65" t="s">
        <v>308</v>
      </c>
      <c r="I12" s="65" t="s">
        <v>46</v>
      </c>
      <c r="J12" s="65" t="s">
        <v>308</v>
      </c>
      <c r="K12" s="65" t="s">
        <v>46</v>
      </c>
      <c r="L12" s="65" t="s">
        <v>46</v>
      </c>
      <c r="M12" s="65" t="s">
        <v>46</v>
      </c>
      <c r="N12" s="65" t="s">
        <v>308</v>
      </c>
      <c r="O12" s="65" t="s">
        <v>308</v>
      </c>
    </row>
    <row r="13" spans="1:16">
      <c r="A13" s="58" t="s">
        <v>248</v>
      </c>
      <c r="B13" s="65" t="s">
        <v>47</v>
      </c>
      <c r="C13" s="65" t="s">
        <v>47</v>
      </c>
      <c r="D13" s="65" t="s">
        <v>308</v>
      </c>
      <c r="E13" s="65" t="s">
        <v>308</v>
      </c>
      <c r="F13" s="65" t="s">
        <v>47</v>
      </c>
      <c r="G13" s="65" t="s">
        <v>308</v>
      </c>
      <c r="H13" s="65" t="s">
        <v>308</v>
      </c>
      <c r="I13" s="65" t="s">
        <v>45</v>
      </c>
      <c r="J13" s="65" t="s">
        <v>308</v>
      </c>
      <c r="K13" s="65" t="s">
        <v>47</v>
      </c>
      <c r="L13" s="65" t="s">
        <v>45</v>
      </c>
      <c r="M13" s="65" t="s">
        <v>45</v>
      </c>
      <c r="N13" s="65" t="s">
        <v>308</v>
      </c>
      <c r="O13" s="65" t="s">
        <v>308</v>
      </c>
    </row>
    <row r="14" spans="1:16">
      <c r="A14" s="58" t="s">
        <v>249</v>
      </c>
      <c r="B14" s="65" t="s">
        <v>51</v>
      </c>
      <c r="C14" s="65" t="s">
        <v>49</v>
      </c>
      <c r="D14" s="65" t="s">
        <v>308</v>
      </c>
      <c r="E14" s="65" t="s">
        <v>308</v>
      </c>
      <c r="F14" s="65" t="s">
        <v>51</v>
      </c>
      <c r="G14" s="65" t="s">
        <v>308</v>
      </c>
      <c r="H14" s="65" t="s">
        <v>308</v>
      </c>
      <c r="I14" s="65" t="s">
        <v>49</v>
      </c>
      <c r="J14" s="65" t="s">
        <v>308</v>
      </c>
      <c r="K14" s="65" t="s">
        <v>49</v>
      </c>
      <c r="L14" s="65" t="s">
        <v>49</v>
      </c>
      <c r="M14" s="65" t="s">
        <v>49</v>
      </c>
      <c r="N14" s="65" t="s">
        <v>308</v>
      </c>
      <c r="O14" s="65" t="s">
        <v>308</v>
      </c>
    </row>
    <row r="15" spans="1:16">
      <c r="A15" s="58" t="s">
        <v>250</v>
      </c>
      <c r="B15" s="65" t="s">
        <v>64</v>
      </c>
      <c r="C15" s="65" t="s">
        <v>64</v>
      </c>
      <c r="D15" s="65" t="s">
        <v>308</v>
      </c>
      <c r="E15" s="65" t="s">
        <v>308</v>
      </c>
      <c r="F15" s="65" t="s">
        <v>64</v>
      </c>
      <c r="G15" s="65" t="s">
        <v>308</v>
      </c>
      <c r="H15" s="65" t="s">
        <v>308</v>
      </c>
      <c r="I15" s="65" t="s">
        <v>64</v>
      </c>
      <c r="J15" s="65" t="s">
        <v>308</v>
      </c>
      <c r="K15" s="65" t="s">
        <v>64</v>
      </c>
      <c r="L15" s="65" t="s">
        <v>64</v>
      </c>
      <c r="M15" s="65" t="s">
        <v>64</v>
      </c>
      <c r="N15" s="65" t="s">
        <v>308</v>
      </c>
      <c r="O15" s="65" t="s">
        <v>308</v>
      </c>
    </row>
    <row r="16" spans="1:16">
      <c r="A16" s="58" t="s">
        <v>251</v>
      </c>
      <c r="B16" s="65" t="s">
        <v>48</v>
      </c>
      <c r="C16" s="65" t="s">
        <v>46</v>
      </c>
      <c r="D16" s="65" t="s">
        <v>308</v>
      </c>
      <c r="E16" s="65" t="s">
        <v>308</v>
      </c>
      <c r="F16" s="65" t="s">
        <v>46</v>
      </c>
      <c r="G16" s="65" t="s">
        <v>308</v>
      </c>
      <c r="H16" s="65" t="s">
        <v>308</v>
      </c>
      <c r="I16" s="65" t="s">
        <v>46</v>
      </c>
      <c r="J16" s="65" t="s">
        <v>308</v>
      </c>
      <c r="K16" s="65" t="s">
        <v>46</v>
      </c>
      <c r="L16" s="65" t="s">
        <v>46</v>
      </c>
      <c r="M16" s="65" t="s">
        <v>46</v>
      </c>
      <c r="N16" s="65" t="s">
        <v>308</v>
      </c>
      <c r="O16" s="65" t="s">
        <v>308</v>
      </c>
    </row>
    <row r="17" spans="1:15">
      <c r="A17" s="58" t="s">
        <v>252</v>
      </c>
      <c r="B17" s="65" t="s">
        <v>50</v>
      </c>
      <c r="C17" s="65" t="s">
        <v>48</v>
      </c>
      <c r="D17" s="65" t="s">
        <v>308</v>
      </c>
      <c r="E17" s="65" t="s">
        <v>308</v>
      </c>
      <c r="F17" s="65" t="s">
        <v>48</v>
      </c>
      <c r="G17" s="65" t="s">
        <v>308</v>
      </c>
      <c r="H17" s="65" t="s">
        <v>308</v>
      </c>
      <c r="I17" s="65" t="s">
        <v>48</v>
      </c>
      <c r="J17" s="65" t="s">
        <v>308</v>
      </c>
      <c r="K17" s="65" t="s">
        <v>48</v>
      </c>
      <c r="L17" s="65" t="s">
        <v>48</v>
      </c>
      <c r="M17" s="65" t="s">
        <v>48</v>
      </c>
      <c r="N17" s="65" t="s">
        <v>308</v>
      </c>
      <c r="O17" s="65" t="s">
        <v>308</v>
      </c>
    </row>
    <row r="18" spans="1:15">
      <c r="A18" s="58" t="s">
        <v>253</v>
      </c>
      <c r="B18" s="65" t="s">
        <v>59</v>
      </c>
      <c r="C18" s="65" t="s">
        <v>59</v>
      </c>
      <c r="D18" s="65" t="s">
        <v>308</v>
      </c>
      <c r="E18" s="65" t="s">
        <v>308</v>
      </c>
      <c r="F18" s="65" t="s">
        <v>59</v>
      </c>
      <c r="G18" s="65" t="s">
        <v>308</v>
      </c>
      <c r="H18" s="65" t="s">
        <v>308</v>
      </c>
      <c r="I18" s="65" t="s">
        <v>59</v>
      </c>
      <c r="J18" s="65" t="s">
        <v>308</v>
      </c>
      <c r="K18" s="65" t="s">
        <v>59</v>
      </c>
      <c r="L18" s="65" t="s">
        <v>59</v>
      </c>
      <c r="M18" s="65" t="s">
        <v>59</v>
      </c>
      <c r="N18" s="65" t="s">
        <v>308</v>
      </c>
      <c r="O18" s="65" t="s">
        <v>308</v>
      </c>
    </row>
  </sheetData>
  <autoFilter ref="A3:A18" xr:uid="{2B105C2D-7501-45E4-B464-C4A8DDAFCC16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EMO Collaboration Document" ma:contentTypeID="0x01010082774FAFD2180F48AEEA8305B08ED5EB0077E15F46563CB1409B8782D18AE4C5E3" ma:contentTypeVersion="16" ma:contentTypeDescription="" ma:contentTypeScope="" ma:versionID="9281917763a6bde49afc0eca335d4d8d">
  <xsd:schema xmlns:xsd="http://www.w3.org/2001/XMLSchema" xmlns:xs="http://www.w3.org/2001/XMLSchema" xmlns:p="http://schemas.microsoft.com/office/2006/metadata/properties" xmlns:ns2="5d1a2284-45bc-4927-a9f9-e51f9f17c21a" xmlns:ns3="7e1d0598-f9f7-4c56-aecd-97ca04d53d90" targetNamespace="http://schemas.microsoft.com/office/2006/metadata/properties" ma:root="true" ma:fieldsID="93ae0f5f4931280dd8892d61573cb891" ns2:_="" ns3:_="">
    <xsd:import namespace="5d1a2284-45bc-4927-a9f9-e51f9f17c21a"/>
    <xsd:import namespace="7e1d0598-f9f7-4c56-aecd-97ca04d53d90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TaxKeywordTaxHTField" minOccurs="0"/>
                <xsd:element ref="ns2:n48c0e796e4048278b990f60b6de340e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a2284-45bc-4927-a9f9-e51f9f17c21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1f300147-0d15-4c1d-9a29-72bb2d8779d6}" ma:internalName="TaxCatchAll" ma:showField="CatchAllData" ma:web="35ff442c-1886-4243-98c6-09321fcea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1f300147-0d15-4c1d-9a29-72bb2d8779d6}" ma:internalName="TaxCatchAllLabel" ma:readOnly="true" ma:showField="CatchAllDataLabel" ma:web="35ff442c-1886-4243-98c6-09321fcea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0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48c0e796e4048278b990f60b6de340e" ma:index="12" nillable="true" ma:taxonomy="true" ma:internalName="n48c0e796e4048278b990f60b6de340e" ma:taxonomyFieldName="AEMO_x0020_Communication_x0020_Document_x0020_Type1" ma:displayName="AEMO Collaboration Document Type" ma:default="" ma:fieldId="{748c0e79-6e40-4827-8b99-0f60b6de340e}" ma:sspId="3e8ba7a3-af95-40f6-9ded-4ebe13adeb29" ma:termSetId="559df48e-15e2-45fa-a2d5-de60d483ab8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d0598-f9f7-4c56-aecd-97ca04d53d9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8ba7a3-af95-40f6-9ded-4ebe13adeb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48c0e796e4048278b990f60b6de340e xmlns="5d1a2284-45bc-4927-a9f9-e51f9f17c21a">
      <Terms xmlns="http://schemas.microsoft.com/office/infopath/2007/PartnerControls"/>
    </n48c0e796e4048278b990f60b6de340e>
    <lcf76f155ced4ddcb4097134ff3c332f xmlns="7e1d0598-f9f7-4c56-aecd-97ca04d53d90">
      <Terms xmlns="http://schemas.microsoft.com/office/infopath/2007/PartnerControls"/>
    </lcf76f155ced4ddcb4097134ff3c332f>
    <TaxCatchAll xmlns="5d1a2284-45bc-4927-a9f9-e51f9f17c21a" xsi:nil="true"/>
    <TaxKeywordTaxHTField xmlns="5d1a2284-45bc-4927-a9f9-e51f9f17c21a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6A0D42EF-9EB8-4EAD-B693-D2277D71C0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1a2284-45bc-4927-a9f9-e51f9f17c21a"/>
    <ds:schemaRef ds:uri="7e1d0598-f9f7-4c56-aecd-97ca04d53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61BBF4-79DE-477B-BE73-03D541195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9A953B-A24D-4010-B162-AED38130F917}">
  <ds:schemaRefs>
    <ds:schemaRef ds:uri="http://purl.org/dc/terms/"/>
    <ds:schemaRef ds:uri="http://schemas.microsoft.com/office/2006/documentManagement/types"/>
    <ds:schemaRef ds:uri="7e1d0598-f9f7-4c56-aecd-97ca04d53d90"/>
    <ds:schemaRef ds:uri="http://purl.org/dc/elements/1.1/"/>
    <ds:schemaRef ds:uri="http://schemas.microsoft.com/office/2006/metadata/properties"/>
    <ds:schemaRef ds:uri="5d1a2284-45bc-4927-a9f9-e51f9f17c21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Disclaimer</vt:lpstr>
      <vt:lpstr>Index</vt:lpstr>
      <vt:lpstr>CDPs</vt:lpstr>
      <vt:lpstr>Summary</vt:lpstr>
      <vt:lpstr>Comparison</vt:lpstr>
      <vt:lpstr>Available CDPs</vt:lpstr>
      <vt:lpstr>Capacity</vt:lpstr>
      <vt:lpstr>Generation</vt:lpstr>
      <vt:lpstr>Storage Capacity</vt:lpstr>
      <vt:lpstr>Storage Energy</vt:lpstr>
      <vt:lpstr>Dispatchable Built</vt:lpstr>
      <vt:lpstr>Dispatchable Retired</vt:lpstr>
      <vt:lpstr>REZ Generation Capacity</vt:lpstr>
      <vt:lpstr>REZ Generation</vt:lpstr>
      <vt:lpstr>Emissions</vt:lpstr>
      <vt:lpstr>Imports and Exports</vt:lpstr>
      <vt:lpstr>Costs</vt:lpstr>
      <vt:lpstr>Flow path augmentations</vt:lpstr>
      <vt:lpstr>Costs!_FilterDatabase</vt:lpstr>
      <vt:lpstr>'Dispatchable Built'!_FilterDatabase</vt:lpstr>
      <vt:lpstr>'Dispatchable Retired'!_FilterDatabase</vt:lpstr>
      <vt:lpstr>Emissions!_FilterDatabase</vt:lpstr>
      <vt:lpstr>'Flow path augmentations'!_FilterDatabase</vt:lpstr>
      <vt:lpstr>Generation!_FilterDatabase</vt:lpstr>
      <vt:lpstr>'Imports and Exports'!_FilterDatabase</vt:lpstr>
      <vt:lpstr>'REZ Generation'!_FilterDatabase</vt:lpstr>
      <vt:lpstr>'REZ Generation Capacity'!_FilterDatabase</vt:lpstr>
      <vt:lpstr>'Storage Capacity'!_FilterDatabase</vt:lpstr>
      <vt:lpstr>'Storage Energy'!_FilterDatabase</vt:lpstr>
      <vt:lpstr>AvailableCDPs</vt:lpstr>
      <vt:lpstr>Comparison_CDP1</vt:lpstr>
      <vt:lpstr>Comparison_CDP2</vt:lpstr>
      <vt:lpstr>Summary_CDP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2022-06-09T07:53:21Z</dcterms:created>
  <dcterms:modified xsi:type="dcterms:W3CDTF">2026-02-26T01:06:46Z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0x01010082774FAFD2180F48AEEA8305B08ED5EB0077E15F46563CB1409B8782D18AE4C5E3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AEMO Communication Document Type1">
    <vt:lpwstr/>
  </property>
  <property fmtid="{D5CDD505-2E9C-101B-9397-08002B2CF9AE}" pid="6" name="MSIP_Label_0f488380-630a-4f55-a077-a19445e3f360_Enabled">
    <vt:lpwstr>true</vt:lpwstr>
  </property>
  <property fmtid="{D5CDD505-2E9C-101B-9397-08002B2CF9AE}" pid="7" name="MSIP_Label_0f488380-630a-4f55-a077-a19445e3f360_SetDate">
    <vt:lpwstr>2026-02-26T01:06:45Z</vt:lpwstr>
  </property>
  <property fmtid="{D5CDD505-2E9C-101B-9397-08002B2CF9AE}" pid="8" name="MSIP_Label_0f488380-630a-4f55-a077-a19445e3f360_Method">
    <vt:lpwstr>Standard</vt:lpwstr>
  </property>
  <property fmtid="{D5CDD505-2E9C-101B-9397-08002B2CF9AE}" pid="9" name="MSIP_Label_0f488380-630a-4f55-a077-a19445e3f360_Name">
    <vt:lpwstr>OFFICIAL - INTERNAL</vt:lpwstr>
  </property>
  <property fmtid="{D5CDD505-2E9C-101B-9397-08002B2CF9AE}" pid="10" name="MSIP_Label_0f488380-630a-4f55-a077-a19445e3f360_SiteId">
    <vt:lpwstr>b6e377cf-9db3-46cb-91a2-fad9605bb15c</vt:lpwstr>
  </property>
  <property fmtid="{D5CDD505-2E9C-101B-9397-08002B2CF9AE}" pid="11" name="MSIP_Label_0f488380-630a-4f55-a077-a19445e3f360_ActionId">
    <vt:lpwstr>0e33cc50-99ab-47ed-976a-c93217cb01a8</vt:lpwstr>
  </property>
  <property fmtid="{D5CDD505-2E9C-101B-9397-08002B2CF9AE}" pid="12" name="MSIP_Label_0f488380-630a-4f55-a077-a19445e3f360_ContentBits">
    <vt:lpwstr>0</vt:lpwstr>
  </property>
  <property fmtid="{D5CDD505-2E9C-101B-9397-08002B2CF9AE}" pid="13" name="MSIP_Label_0f488380-630a-4f55-a077-a19445e3f360_Tag">
    <vt:lpwstr>10, 3, 0, 1</vt:lpwstr>
  </property>
</Properties>
</file>